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C:\Users\m.vandekamp\Desktop\"/>
    </mc:Choice>
  </mc:AlternateContent>
  <xr:revisionPtr revIDLastSave="0" documentId="13_ncr:1_{BD791961-5177-46A9-A923-A03961297287}" xr6:coauthVersionLast="47" xr6:coauthVersionMax="47" xr10:uidLastSave="{00000000-0000-0000-0000-000000000000}"/>
  <bookViews>
    <workbookView xWindow="-28920" yWindow="-120" windowWidth="29040" windowHeight="15720" tabRatio="867"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 name="12-Sanitaire voorzieningen" sheetId="36" r:id="rId12"/>
    <sheet name="13-Inloopmatten" sheetId="42" r:id="rId13"/>
    <sheet name="14-Verbruiksaantallen Sanitair" sheetId="44" r:id="rId14"/>
  </sheets>
  <externalReferences>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1" hidden="1">'[3]#REF'!#REF!</definedName>
    <definedName name="_Fill" localSheetId="12" hidden="1">'[3]#REF'!#REF!</definedName>
    <definedName name="_Fill" localSheetId="1" hidden="1">'[3]#REF'!#REF!</definedName>
    <definedName name="_Fill" hidden="1">'[3]#REF'!#REF!</definedName>
    <definedName name="_filll" hidden="1">'[4]#REF'!#REF!</definedName>
    <definedName name="_xlnm._FilterDatabase" localSheetId="9" hidden="1">'10-Glasbewassing'!$A$12:$N$139</definedName>
    <definedName name="_xlnm._FilterDatabase" localSheetId="1" hidden="1">'2-Kosten per locatie'!$A$14:$G$43</definedName>
    <definedName name="_xlnm._FilterDatabase" localSheetId="3" hidden="1">'4-Basis ruimtestaat'!$B$9:$X$5109</definedName>
    <definedName name="_Hlk39130726" localSheetId="0">'1-Uitgangspunten'!$A$15</definedName>
    <definedName name="_Key1" localSheetId="9" hidden="1">'[2]#REF'!#REF!</definedName>
    <definedName name="_Key1" localSheetId="11" hidden="1">'[3]#REF'!#REF!</definedName>
    <definedName name="_Key1" localSheetId="12" hidden="1">'[3]#REF'!#REF!</definedName>
    <definedName name="_Key1" localSheetId="1" hidden="1">'[3]#REF'!#REF!</definedName>
    <definedName name="_Key1" hidden="1">'[3]#REF'!#REF!</definedName>
    <definedName name="_Key2" localSheetId="11" hidden="1">#REF!</definedName>
    <definedName name="_Key2" localSheetId="12" hidden="1">#REF!</definedName>
    <definedName name="_Key2" localSheetId="1"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'1-Uitgangspunten'!$A$4</definedName>
    <definedName name="_Toc106114458" localSheetId="0">'1-Uitgangspunten'!$A$8</definedName>
    <definedName name="_Toc106114459" localSheetId="0">'1-Uitgangspunten'!$A$12</definedName>
    <definedName name="_Toc518445846" localSheetId="0">'1-Uitgangspunten'!$A$16</definedName>
    <definedName name="AccessDatabase" hidden="1">"C:\data\excel\BASISWP.mdb"</definedName>
    <definedName name="Additioneel" hidden="1">'[2]#REF'!#REF!</definedName>
    <definedName name="_xlnm.Print_Area" localSheetId="11">'12-Sanitaire voorzieningen'!$A$1:$AD$54</definedName>
    <definedName name="_xlnm.Print_Area" localSheetId="12">'13-Inloopmatten'!$A$1:$Z$38</definedName>
    <definedName name="_xlnm.Print_Area" localSheetId="1">'2-Kosten per locatie'!$A$3:$J$43</definedName>
    <definedName name="_xlnm.Print_Area" localSheetId="3">'4-Basis ruimtestaat'!$B$3:$X$5090</definedName>
    <definedName name="_xlnm.Print_Area" localSheetId="4">'5-Premies en opslagen'!$A$3:$E$55</definedName>
    <definedName name="_xlnm.Print_Area" localSheetId="5">'6-Opbouw uurtarief productie'!$A$1:$R$63</definedName>
    <definedName name="_xlnm.Print_Area" localSheetId="8">'9-Afroepprijs'!$A$3:$F$66</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1" hidden="1">'[3]#REF'!#REF!</definedName>
    <definedName name="dffdf" localSheetId="12" hidden="1">'[3]#REF'!#REF!</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1" hidden="1">'[3]#REF'!#REF!</definedName>
    <definedName name="han" localSheetId="12" hidden="1">'[3]#REF'!#REF!</definedName>
    <definedName name="han" localSheetId="1" hidden="1">'[3]#REF'!#REF!</definedName>
    <definedName name="han" hidden="1">'[3]#REF'!#REF!</definedName>
    <definedName name="HTML_CodePage" hidden="1">1252</definedName>
    <definedName name="HTML_Control" localSheetId="11" hidden="1">{"'ma_vr'!$A$1:$AA$42"}</definedName>
    <definedName name="HTML_Control" localSheetId="12" hidden="1">{"'ma_vr'!$A$1:$AA$42"}</definedName>
    <definedName name="HTML_Control" localSheetId="1" hidden="1">{"'ma_vr'!$A$1:$AA$42"}</definedName>
    <definedName name="HTML_Control" hidden="1">{"'ma_vr'!$A$1:$AA$42"}</definedName>
    <definedName name="HTML_Control_1" hidden="1">{"'ma_vr'!$A$1:$AA$42"}</definedName>
    <definedName name="HTML_Control_1_1" hidden="1">{"'ma_vr'!$A$1:$AA$42"}</definedName>
    <definedName name="HTML_Control_1_2" hidden="1">{"'ma_vr'!$A$1:$AA$42"}</definedName>
    <definedName name="HTML_Control_1_3" hidden="1">{"'ma_vr'!$A$1:$AA$42"}</definedName>
    <definedName name="HTML_Control_2" hidden="1">{"'ma_vr'!$A$1:$AA$42"}</definedName>
    <definedName name="HTML_Control_2_1" hidden="1">{"'ma_vr'!$A$1:$AA$42"}</definedName>
    <definedName name="HTML_Control_2_2" hidden="1">{"'ma_vr'!$A$1:$AA$42"}</definedName>
    <definedName name="HTML_Control_2_3" hidden="1">{"'ma_vr'!$A$1:$AA$42"}</definedName>
    <definedName name="HTML_Control_3" hidden="1">{"'ma_vr'!$A$1:$AA$42"}</definedName>
    <definedName name="HTML_Control_3_1" hidden="1">{"'ma_vr'!$A$1:$AA$42"}</definedName>
    <definedName name="HTML_Control_3_2" hidden="1">{"'ma_vr'!$A$1:$AA$42"}</definedName>
    <definedName name="HTML_Control_3_3" hidden="1">{"'ma_vr'!$A$1:$AA$42"}</definedName>
    <definedName name="HTML_Control_4" hidden="1">{"'ma_vr'!$A$1:$AA$42"}</definedName>
    <definedName name="HTML_Control_4_1" hidden="1">{"'ma_vr'!$A$1:$AA$42"}</definedName>
    <definedName name="HTML_Control_4_2" hidden="1">{"'ma_vr'!$A$1:$AA$42"}</definedName>
    <definedName name="HTML_Control_4_3"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Mutatiederdekwartaal_3"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26" i="36" l="1"/>
  <c r="AN26" i="36"/>
  <c r="AM26" i="36"/>
  <c r="AL26" i="36"/>
  <c r="AK26" i="36"/>
  <c r="AJ26" i="36"/>
  <c r="AI26" i="36"/>
  <c r="AH26" i="36"/>
  <c r="AG26" i="36"/>
  <c r="AF26" i="36"/>
  <c r="AE26" i="36"/>
  <c r="AD26" i="36"/>
  <c r="AC26" i="36"/>
  <c r="AB26" i="36"/>
  <c r="AA26" i="36"/>
  <c r="Z26" i="36"/>
  <c r="Y26" i="36"/>
  <c r="X26" i="36"/>
  <c r="W26" i="36"/>
  <c r="AH27" i="36"/>
  <c r="AH28" i="36"/>
  <c r="AH29" i="36"/>
  <c r="AH30" i="36"/>
  <c r="AH31" i="36"/>
  <c r="AH32" i="36"/>
  <c r="AH33" i="36"/>
  <c r="AH34" i="36"/>
  <c r="AH35" i="36"/>
  <c r="AH36" i="36"/>
  <c r="AH37" i="36"/>
  <c r="AH38" i="36"/>
  <c r="AH39" i="36"/>
  <c r="AH40" i="36"/>
  <c r="AH41" i="36"/>
  <c r="AH42" i="36"/>
  <c r="AH43" i="36"/>
  <c r="AH44" i="36"/>
  <c r="AH45" i="36"/>
  <c r="AH46" i="36"/>
  <c r="AH47" i="36"/>
  <c r="AH48" i="36"/>
  <c r="AI27" i="36"/>
  <c r="AI28" i="36"/>
  <c r="AI29" i="36"/>
  <c r="AI30" i="36"/>
  <c r="AI31" i="36"/>
  <c r="AI32" i="36"/>
  <c r="AI33" i="36"/>
  <c r="AI34" i="36"/>
  <c r="AI35" i="36"/>
  <c r="AI36" i="36"/>
  <c r="AI37" i="36"/>
  <c r="AI38" i="36"/>
  <c r="AI39" i="36"/>
  <c r="AI40" i="36"/>
  <c r="AI41" i="36"/>
  <c r="AI42" i="36"/>
  <c r="AI43" i="36"/>
  <c r="AI44" i="36"/>
  <c r="AI45" i="36"/>
  <c r="AI46" i="36"/>
  <c r="AI47" i="36"/>
  <c r="AI48" i="36"/>
  <c r="AJ27" i="36"/>
  <c r="AJ29" i="36"/>
  <c r="AJ30" i="36"/>
  <c r="AJ31" i="36"/>
  <c r="AJ32" i="36"/>
  <c r="AJ33" i="36"/>
  <c r="AJ34" i="36"/>
  <c r="AJ35" i="36"/>
  <c r="AJ36" i="36"/>
  <c r="AJ37" i="36"/>
  <c r="AJ38" i="36"/>
  <c r="AJ39" i="36"/>
  <c r="AJ40" i="36"/>
  <c r="AJ41" i="36"/>
  <c r="AJ42" i="36"/>
  <c r="AJ43" i="36"/>
  <c r="AJ44" i="36"/>
  <c r="AJ45" i="36"/>
  <c r="AJ46" i="36"/>
  <c r="AJ47" i="36"/>
  <c r="AJ48" i="36"/>
  <c r="AK42" i="36"/>
  <c r="AK43" i="36"/>
  <c r="AK44" i="36"/>
  <c r="AK45" i="36"/>
  <c r="AK46" i="36"/>
  <c r="AK47" i="36"/>
  <c r="AK48" i="36"/>
  <c r="AK27" i="36"/>
  <c r="AK28" i="36"/>
  <c r="AK29" i="36"/>
  <c r="AK30" i="36"/>
  <c r="AK31" i="36"/>
  <c r="AK32" i="36"/>
  <c r="AK33" i="36"/>
  <c r="AK34" i="36"/>
  <c r="AK35" i="36"/>
  <c r="AK36" i="36"/>
  <c r="AK37" i="36"/>
  <c r="AK38" i="36"/>
  <c r="AK39" i="36"/>
  <c r="AK40" i="36"/>
  <c r="AK41" i="36"/>
  <c r="AN27" i="36"/>
  <c r="AN28" i="36"/>
  <c r="AN29" i="36"/>
  <c r="AN30" i="36"/>
  <c r="AN31" i="36"/>
  <c r="AN32" i="36"/>
  <c r="AN33" i="36"/>
  <c r="AN34" i="36"/>
  <c r="AN35" i="36"/>
  <c r="AN36" i="36"/>
  <c r="AN37" i="36"/>
  <c r="AN38" i="36"/>
  <c r="AN39" i="36"/>
  <c r="AN40" i="36"/>
  <c r="AN41" i="36"/>
  <c r="AN42" i="36"/>
  <c r="AN43" i="36"/>
  <c r="AN44" i="36"/>
  <c r="AN45" i="36"/>
  <c r="AN46" i="36"/>
  <c r="AN47" i="36"/>
  <c r="AN48" i="36"/>
  <c r="AG27" i="36"/>
  <c r="AG28" i="36"/>
  <c r="AG29" i="36"/>
  <c r="AG30" i="36"/>
  <c r="AG31" i="36"/>
  <c r="AG32" i="36"/>
  <c r="AG33" i="36"/>
  <c r="AG34" i="36"/>
  <c r="AG35" i="36"/>
  <c r="AG36" i="36"/>
  <c r="AG37" i="36"/>
  <c r="AG38" i="36"/>
  <c r="AG39" i="36"/>
  <c r="AG40" i="36"/>
  <c r="AG41" i="36"/>
  <c r="AG42" i="36"/>
  <c r="AG43" i="36"/>
  <c r="AG44" i="36"/>
  <c r="AG45" i="36"/>
  <c r="AG46" i="36"/>
  <c r="AG47" i="36"/>
  <c r="AG48" i="36"/>
  <c r="AF27" i="36"/>
  <c r="AF28" i="36"/>
  <c r="AF29" i="36"/>
  <c r="AF30" i="36"/>
  <c r="AF31" i="36"/>
  <c r="AF32" i="36"/>
  <c r="AF33" i="36"/>
  <c r="AF34" i="36"/>
  <c r="AF35" i="36"/>
  <c r="AF36" i="36"/>
  <c r="AF37" i="36"/>
  <c r="AF38" i="36"/>
  <c r="AF39" i="36"/>
  <c r="AF40" i="36"/>
  <c r="AF41" i="36"/>
  <c r="AF42" i="36"/>
  <c r="AF43" i="36"/>
  <c r="AF44" i="36"/>
  <c r="AF45" i="36"/>
  <c r="AF46" i="36"/>
  <c r="AF47" i="36"/>
  <c r="AF48" i="36"/>
  <c r="AE27" i="36"/>
  <c r="AE28" i="36"/>
  <c r="AE29" i="36"/>
  <c r="AE30" i="36"/>
  <c r="AE31" i="36"/>
  <c r="AE32" i="36"/>
  <c r="AE33" i="36"/>
  <c r="AE34" i="36"/>
  <c r="AE35" i="36"/>
  <c r="AE36" i="36"/>
  <c r="AE37" i="36"/>
  <c r="AE38" i="36"/>
  <c r="AE39" i="36"/>
  <c r="AE40" i="36"/>
  <c r="AE41" i="36"/>
  <c r="AE42" i="36"/>
  <c r="AE43" i="36"/>
  <c r="AE44" i="36"/>
  <c r="AE45" i="36"/>
  <c r="AE46" i="36"/>
  <c r="AE47" i="36"/>
  <c r="AE48" i="36"/>
  <c r="AD27" i="36"/>
  <c r="AD28" i="36"/>
  <c r="AD29" i="36"/>
  <c r="AD30" i="36"/>
  <c r="AD31" i="36"/>
  <c r="AD32" i="36"/>
  <c r="AD33" i="36"/>
  <c r="AD34" i="36"/>
  <c r="AD35" i="36"/>
  <c r="AD36" i="36"/>
  <c r="AD37" i="36"/>
  <c r="AD38" i="36"/>
  <c r="AD39" i="36"/>
  <c r="AD40" i="36"/>
  <c r="AD41" i="36"/>
  <c r="AD42" i="36"/>
  <c r="AD43" i="36"/>
  <c r="AD44" i="36"/>
  <c r="AD45" i="36"/>
  <c r="AD46" i="36"/>
  <c r="AD47" i="36"/>
  <c r="AD48" i="36"/>
  <c r="AC27" i="36"/>
  <c r="AC28" i="36"/>
  <c r="AC29" i="36"/>
  <c r="AC30" i="36"/>
  <c r="AC31" i="36"/>
  <c r="AC32" i="36"/>
  <c r="AC33" i="36"/>
  <c r="AC34" i="36"/>
  <c r="AC35" i="36"/>
  <c r="AC36" i="36"/>
  <c r="AC37" i="36"/>
  <c r="AC38" i="36"/>
  <c r="AC39" i="36"/>
  <c r="AC40" i="36"/>
  <c r="AC41" i="36"/>
  <c r="AC42" i="36"/>
  <c r="AC43" i="36"/>
  <c r="AC44" i="36"/>
  <c r="AC45" i="36"/>
  <c r="AC46" i="36"/>
  <c r="AC47" i="36"/>
  <c r="AC48" i="36"/>
  <c r="E37" i="40"/>
  <c r="F37" i="40" s="1"/>
  <c r="I37" i="40"/>
  <c r="N37" i="40" s="1"/>
  <c r="Q37" i="40" s="1"/>
  <c r="J37" i="40"/>
  <c r="K37" i="40"/>
  <c r="L37" i="40"/>
  <c r="E38" i="40"/>
  <c r="F38" i="40"/>
  <c r="I38" i="40"/>
  <c r="J38" i="40"/>
  <c r="N38" i="40" s="1"/>
  <c r="Q38" i="40" s="1"/>
  <c r="K38" i="40"/>
  <c r="L38" i="40"/>
  <c r="E39" i="40"/>
  <c r="F39" i="40"/>
  <c r="I39" i="40"/>
  <c r="J39" i="40"/>
  <c r="N39" i="40" s="1"/>
  <c r="Q39" i="40" s="1"/>
  <c r="K39" i="40"/>
  <c r="L39" i="40"/>
  <c r="E40" i="40"/>
  <c r="F40" i="40"/>
  <c r="I40" i="40"/>
  <c r="J40" i="40"/>
  <c r="K40" i="40"/>
  <c r="L40" i="40"/>
  <c r="E41" i="40"/>
  <c r="F41" i="40" s="1"/>
  <c r="I41" i="40"/>
  <c r="J41" i="40"/>
  <c r="N41" i="40" s="1"/>
  <c r="Q41" i="40" s="1"/>
  <c r="K41" i="40"/>
  <c r="L41" i="40"/>
  <c r="E42" i="40"/>
  <c r="F42" i="40" s="1"/>
  <c r="I42" i="40"/>
  <c r="J42" i="40"/>
  <c r="K42" i="40"/>
  <c r="L42" i="40"/>
  <c r="E43" i="40"/>
  <c r="F43" i="40" s="1"/>
  <c r="I43" i="40"/>
  <c r="J43" i="40"/>
  <c r="K43" i="40"/>
  <c r="L43" i="40"/>
  <c r="N43" i="40"/>
  <c r="Q43" i="40" s="1"/>
  <c r="E44" i="40"/>
  <c r="F44" i="40"/>
  <c r="I44" i="40"/>
  <c r="N44" i="40" s="1"/>
  <c r="Q44" i="40" s="1"/>
  <c r="J44" i="40"/>
  <c r="K44" i="40"/>
  <c r="L44" i="40"/>
  <c r="E45" i="40"/>
  <c r="F45" i="40"/>
  <c r="I45" i="40"/>
  <c r="N45" i="40" s="1"/>
  <c r="Q45" i="40" s="1"/>
  <c r="J45" i="40"/>
  <c r="K45" i="40"/>
  <c r="L45" i="40"/>
  <c r="E46" i="40"/>
  <c r="F46" i="40"/>
  <c r="I46" i="40"/>
  <c r="N46" i="40" s="1"/>
  <c r="Q46" i="40" s="1"/>
  <c r="J46" i="40"/>
  <c r="K46" i="40"/>
  <c r="L46" i="40"/>
  <c r="E47" i="40"/>
  <c r="F47" i="40" s="1"/>
  <c r="I47" i="40"/>
  <c r="N47" i="40" s="1"/>
  <c r="Q47" i="40" s="1"/>
  <c r="J47" i="40"/>
  <c r="K47" i="40"/>
  <c r="L47" i="40"/>
  <c r="E48" i="40"/>
  <c r="F48" i="40" s="1"/>
  <c r="I48" i="40"/>
  <c r="N48" i="40" s="1"/>
  <c r="Q48" i="40" s="1"/>
  <c r="J48" i="40"/>
  <c r="K48" i="40"/>
  <c r="L48" i="40"/>
  <c r="E49" i="40"/>
  <c r="F49" i="40" s="1"/>
  <c r="I49" i="40"/>
  <c r="N49" i="40" s="1"/>
  <c r="Q49" i="40" s="1"/>
  <c r="J49" i="40"/>
  <c r="K49" i="40"/>
  <c r="L49" i="40"/>
  <c r="E50" i="40"/>
  <c r="F50" i="40" s="1"/>
  <c r="I50" i="40"/>
  <c r="J50" i="40"/>
  <c r="K50" i="40"/>
  <c r="L50" i="40"/>
  <c r="N50" i="40" s="1"/>
  <c r="Q50" i="40" s="1"/>
  <c r="E51" i="40"/>
  <c r="F51" i="40" s="1"/>
  <c r="I51" i="40"/>
  <c r="N51" i="40" s="1"/>
  <c r="Q51" i="40" s="1"/>
  <c r="J51" i="40"/>
  <c r="K51" i="40"/>
  <c r="L51" i="40"/>
  <c r="E52" i="40"/>
  <c r="F52" i="40" s="1"/>
  <c r="I52" i="40"/>
  <c r="J52" i="40"/>
  <c r="K52" i="40"/>
  <c r="L52" i="40"/>
  <c r="N52" i="40"/>
  <c r="Q52" i="40" s="1"/>
  <c r="E53" i="40"/>
  <c r="F53" i="40"/>
  <c r="I53" i="40"/>
  <c r="J53" i="40"/>
  <c r="K53" i="40"/>
  <c r="L53" i="40"/>
  <c r="E54" i="40"/>
  <c r="F54" i="40"/>
  <c r="I54" i="40"/>
  <c r="J54" i="40"/>
  <c r="K54" i="40"/>
  <c r="L54" i="40"/>
  <c r="E55" i="40"/>
  <c r="F55" i="40" s="1"/>
  <c r="I55" i="40"/>
  <c r="J55" i="40"/>
  <c r="N55" i="40" s="1"/>
  <c r="Q55" i="40" s="1"/>
  <c r="K55" i="40"/>
  <c r="L55" i="40"/>
  <c r="E56" i="40"/>
  <c r="F56" i="40" s="1"/>
  <c r="I56" i="40"/>
  <c r="J56" i="40"/>
  <c r="N56" i="40" s="1"/>
  <c r="Q56" i="40" s="1"/>
  <c r="K56" i="40"/>
  <c r="L56" i="40"/>
  <c r="E57" i="40"/>
  <c r="F57" i="40" s="1"/>
  <c r="I57" i="40"/>
  <c r="J57" i="40"/>
  <c r="K57" i="40"/>
  <c r="L57" i="40"/>
  <c r="N57" i="40"/>
  <c r="Q57" i="40" s="1"/>
  <c r="E58" i="40"/>
  <c r="F58" i="40"/>
  <c r="I58" i="40"/>
  <c r="J58" i="40"/>
  <c r="K58" i="40"/>
  <c r="L58" i="40"/>
  <c r="E59" i="40"/>
  <c r="F59" i="40" s="1"/>
  <c r="I59" i="40"/>
  <c r="J59" i="40"/>
  <c r="K59" i="40"/>
  <c r="L59" i="40"/>
  <c r="N59" i="40"/>
  <c r="Q59" i="40" s="1"/>
  <c r="E60" i="40"/>
  <c r="F60" i="40"/>
  <c r="I60" i="40"/>
  <c r="N60" i="40" s="1"/>
  <c r="Q60" i="40" s="1"/>
  <c r="J60" i="40"/>
  <c r="K60" i="40"/>
  <c r="L60" i="40"/>
  <c r="E61" i="40"/>
  <c r="F61" i="40" s="1"/>
  <c r="I61" i="40"/>
  <c r="N61" i="40" s="1"/>
  <c r="Q61" i="40" s="1"/>
  <c r="J61" i="40"/>
  <c r="K61" i="40"/>
  <c r="L61" i="40"/>
  <c r="E62" i="40"/>
  <c r="F62" i="40" s="1"/>
  <c r="I62" i="40"/>
  <c r="J62" i="40"/>
  <c r="N62" i="40" s="1"/>
  <c r="Q62" i="40" s="1"/>
  <c r="K62" i="40"/>
  <c r="L62" i="40"/>
  <c r="E63" i="40"/>
  <c r="F63" i="40"/>
  <c r="I63" i="40"/>
  <c r="J63" i="40"/>
  <c r="K63" i="40"/>
  <c r="L63" i="40"/>
  <c r="E64" i="40"/>
  <c r="F64" i="40" s="1"/>
  <c r="I64" i="40"/>
  <c r="J64" i="40"/>
  <c r="K64" i="40"/>
  <c r="L64" i="40"/>
  <c r="E65" i="40"/>
  <c r="F65" i="40" s="1"/>
  <c r="I65" i="40"/>
  <c r="N65" i="40" s="1"/>
  <c r="Q65" i="40" s="1"/>
  <c r="J65" i="40"/>
  <c r="K65" i="40"/>
  <c r="L65" i="40"/>
  <c r="E66" i="40"/>
  <c r="F66" i="40" s="1"/>
  <c r="I66" i="40"/>
  <c r="N66" i="40" s="1"/>
  <c r="Q66" i="40" s="1"/>
  <c r="J66" i="40"/>
  <c r="K66" i="40"/>
  <c r="L66" i="40"/>
  <c r="E67" i="40"/>
  <c r="F67" i="40" s="1"/>
  <c r="I67" i="40"/>
  <c r="J67" i="40"/>
  <c r="K67" i="40"/>
  <c r="L67" i="40"/>
  <c r="N67" i="40"/>
  <c r="Q67" i="40" s="1"/>
  <c r="E68" i="40"/>
  <c r="F68" i="40" s="1"/>
  <c r="I68" i="40"/>
  <c r="J68" i="40"/>
  <c r="K68" i="40"/>
  <c r="L68" i="40"/>
  <c r="N68" i="40"/>
  <c r="Q68" i="40" s="1"/>
  <c r="E69" i="40"/>
  <c r="F69" i="40"/>
  <c r="I69" i="40"/>
  <c r="J69" i="40"/>
  <c r="K69" i="40"/>
  <c r="N69" i="40" s="1"/>
  <c r="Q69" i="40" s="1"/>
  <c r="L69" i="40"/>
  <c r="E70" i="40"/>
  <c r="F70" i="40" s="1"/>
  <c r="I70" i="40"/>
  <c r="N70" i="40" s="1"/>
  <c r="Q70" i="40" s="1"/>
  <c r="J70" i="40"/>
  <c r="K70" i="40"/>
  <c r="L70" i="40"/>
  <c r="E71" i="40"/>
  <c r="F71" i="40" s="1"/>
  <c r="I71" i="40"/>
  <c r="N71" i="40" s="1"/>
  <c r="Q71" i="40" s="1"/>
  <c r="J71" i="40"/>
  <c r="K71" i="40"/>
  <c r="L71" i="40"/>
  <c r="E72" i="40"/>
  <c r="F72" i="40" s="1"/>
  <c r="I72" i="40"/>
  <c r="J72" i="40"/>
  <c r="N72" i="40" s="1"/>
  <c r="Q72" i="40" s="1"/>
  <c r="K72" i="40"/>
  <c r="L72" i="40"/>
  <c r="E73" i="40"/>
  <c r="F73" i="40"/>
  <c r="I73" i="40"/>
  <c r="J73" i="40"/>
  <c r="N73" i="40" s="1"/>
  <c r="Q73" i="40" s="1"/>
  <c r="K73" i="40"/>
  <c r="L73" i="40"/>
  <c r="E74" i="40"/>
  <c r="F74" i="40"/>
  <c r="I74" i="40"/>
  <c r="J74" i="40"/>
  <c r="N74" i="40" s="1"/>
  <c r="Q74" i="40" s="1"/>
  <c r="K74" i="40"/>
  <c r="L74" i="40"/>
  <c r="E75" i="40"/>
  <c r="F75" i="40"/>
  <c r="I75" i="40"/>
  <c r="J75" i="40"/>
  <c r="N75" i="40" s="1"/>
  <c r="Q75" i="40" s="1"/>
  <c r="K75" i="40"/>
  <c r="L75" i="40"/>
  <c r="E76" i="40"/>
  <c r="F76" i="40"/>
  <c r="I76" i="40"/>
  <c r="J76" i="40"/>
  <c r="N76" i="40" s="1"/>
  <c r="Q76" i="40" s="1"/>
  <c r="K76" i="40"/>
  <c r="L76" i="40"/>
  <c r="E77" i="40"/>
  <c r="F77" i="40" s="1"/>
  <c r="I77" i="40"/>
  <c r="N77" i="40" s="1"/>
  <c r="Q77" i="40" s="1"/>
  <c r="J77" i="40"/>
  <c r="K77" i="40"/>
  <c r="L77" i="40"/>
  <c r="E78" i="40"/>
  <c r="F78" i="40"/>
  <c r="I78" i="40"/>
  <c r="N78" i="40" s="1"/>
  <c r="Q78" i="40" s="1"/>
  <c r="J78" i="40"/>
  <c r="K78" i="40"/>
  <c r="L78" i="40"/>
  <c r="E79" i="40"/>
  <c r="F79" i="40" s="1"/>
  <c r="I79" i="40"/>
  <c r="J79" i="40"/>
  <c r="K79" i="40"/>
  <c r="L79" i="40"/>
  <c r="E80" i="40"/>
  <c r="F80" i="40"/>
  <c r="I80" i="40"/>
  <c r="N80" i="40" s="1"/>
  <c r="Q80" i="40" s="1"/>
  <c r="J80" i="40"/>
  <c r="K80" i="40"/>
  <c r="L80" i="40"/>
  <c r="E81" i="40"/>
  <c r="F81" i="40" s="1"/>
  <c r="I81" i="40"/>
  <c r="N81" i="40" s="1"/>
  <c r="Q81" i="40" s="1"/>
  <c r="J81" i="40"/>
  <c r="K81" i="40"/>
  <c r="L81" i="40"/>
  <c r="E82" i="40"/>
  <c r="F82" i="40" s="1"/>
  <c r="I82" i="40"/>
  <c r="J82" i="40"/>
  <c r="K82" i="40"/>
  <c r="L82" i="40"/>
  <c r="N82" i="40"/>
  <c r="Q82" i="40" s="1"/>
  <c r="E83" i="40"/>
  <c r="F83" i="40" s="1"/>
  <c r="I83" i="40"/>
  <c r="J83" i="40"/>
  <c r="K83" i="40"/>
  <c r="L83" i="40"/>
  <c r="N83" i="40"/>
  <c r="Q83" i="40" s="1"/>
  <c r="E84" i="40"/>
  <c r="F84" i="40" s="1"/>
  <c r="I84" i="40"/>
  <c r="J84" i="40"/>
  <c r="K84" i="40"/>
  <c r="L84" i="40"/>
  <c r="N84" i="40"/>
  <c r="Q84" i="40" s="1"/>
  <c r="E85" i="40"/>
  <c r="F85" i="40"/>
  <c r="I85" i="40"/>
  <c r="J85" i="40"/>
  <c r="K85" i="40"/>
  <c r="N85" i="40" s="1"/>
  <c r="Q85" i="40" s="1"/>
  <c r="L85" i="40"/>
  <c r="E86" i="40"/>
  <c r="F86" i="40" s="1"/>
  <c r="I86" i="40"/>
  <c r="N86" i="40" s="1"/>
  <c r="Q86" i="40" s="1"/>
  <c r="J86" i="40"/>
  <c r="K86" i="40"/>
  <c r="L86" i="40"/>
  <c r="E87" i="40"/>
  <c r="F87" i="40" s="1"/>
  <c r="I87" i="40"/>
  <c r="J87" i="40"/>
  <c r="N87" i="40" s="1"/>
  <c r="Q87" i="40" s="1"/>
  <c r="K87" i="40"/>
  <c r="L87" i="40"/>
  <c r="E88" i="40"/>
  <c r="F88" i="40"/>
  <c r="I88" i="40"/>
  <c r="N88" i="40" s="1"/>
  <c r="Q88" i="40" s="1"/>
  <c r="J88" i="40"/>
  <c r="K88" i="40"/>
  <c r="L88" i="40"/>
  <c r="E89" i="40"/>
  <c r="F89" i="40"/>
  <c r="I89" i="40"/>
  <c r="J89" i="40"/>
  <c r="K89" i="40"/>
  <c r="L89" i="40"/>
  <c r="E90" i="40"/>
  <c r="F90" i="40"/>
  <c r="I90" i="40"/>
  <c r="J90" i="40"/>
  <c r="K90" i="40"/>
  <c r="L90" i="40"/>
  <c r="N90" i="40"/>
  <c r="Q90" i="40" s="1"/>
  <c r="E91" i="40"/>
  <c r="F91" i="40"/>
  <c r="I91" i="40"/>
  <c r="N91" i="40" s="1"/>
  <c r="Q91" i="40" s="1"/>
  <c r="J91" i="40"/>
  <c r="K91" i="40"/>
  <c r="L91" i="40"/>
  <c r="E92" i="40"/>
  <c r="F92" i="40" s="1"/>
  <c r="I92" i="40"/>
  <c r="J92" i="40"/>
  <c r="K92" i="40"/>
  <c r="L92" i="40"/>
  <c r="N92" i="40"/>
  <c r="Q92" i="40" s="1"/>
  <c r="E93" i="40"/>
  <c r="F93" i="40" s="1"/>
  <c r="I93" i="40"/>
  <c r="J93" i="40"/>
  <c r="K93" i="40"/>
  <c r="L93" i="40"/>
  <c r="N93" i="40"/>
  <c r="Q93" i="40" s="1"/>
  <c r="N63" i="40" l="1"/>
  <c r="Q63" i="40" s="1"/>
  <c r="N79" i="40"/>
  <c r="Q79" i="40" s="1"/>
  <c r="N64" i="40"/>
  <c r="Q64" i="40" s="1"/>
  <c r="N58" i="40"/>
  <c r="Q58" i="40" s="1"/>
  <c r="N42" i="40"/>
  <c r="Q42" i="40" s="1"/>
  <c r="N54" i="40"/>
  <c r="Q54" i="40" s="1"/>
  <c r="N40" i="40"/>
  <c r="Q40" i="40" s="1"/>
  <c r="N89" i="40"/>
  <c r="Q89" i="40" s="1"/>
  <c r="N53" i="40"/>
  <c r="Q53" i="40" s="1"/>
  <c r="J13" i="28" l="1"/>
  <c r="J14" i="28"/>
  <c r="J15" i="28"/>
  <c r="J16" i="28"/>
  <c r="J17" i="28"/>
  <c r="J18" i="28"/>
  <c r="J19" i="28"/>
  <c r="J20" i="28"/>
  <c r="J21" i="28"/>
  <c r="J22" i="28"/>
  <c r="J23" i="28"/>
  <c r="J24" i="28"/>
  <c r="J25" i="28"/>
  <c r="J26" i="28"/>
  <c r="J27" i="28"/>
  <c r="J28" i="28"/>
  <c r="U419" i="2" l="1"/>
  <c r="T419" i="2"/>
  <c r="S419" i="2"/>
  <c r="R419" i="2"/>
  <c r="Q419" i="2"/>
  <c r="P419" i="2"/>
  <c r="L419" i="2"/>
  <c r="X419" i="2" s="1"/>
  <c r="F33" i="31"/>
  <c r="E32" i="31"/>
  <c r="F34" i="31"/>
  <c r="B3" i="41"/>
  <c r="U5065" i="2"/>
  <c r="T5065" i="2"/>
  <c r="R5065" i="2"/>
  <c r="Q5065" i="2"/>
  <c r="L5065" i="2"/>
  <c r="X5065" i="2" s="1"/>
  <c r="L4816" i="2"/>
  <c r="U4816" i="2"/>
  <c r="T4816" i="2"/>
  <c r="R4816" i="2"/>
  <c r="Q4816" i="2"/>
  <c r="X4816" i="2"/>
  <c r="U4410" i="2"/>
  <c r="T4410" i="2"/>
  <c r="R4410" i="2"/>
  <c r="Q4410" i="2"/>
  <c r="L4410" i="2"/>
  <c r="X4410" i="2" s="1"/>
  <c r="U4377" i="2"/>
  <c r="T4377" i="2"/>
  <c r="R4377" i="2"/>
  <c r="Q4377" i="2"/>
  <c r="L4377" i="2"/>
  <c r="X4377" i="2" s="1"/>
  <c r="U3705" i="2"/>
  <c r="T3705" i="2"/>
  <c r="R3705" i="2"/>
  <c r="Q3705" i="2"/>
  <c r="L3705" i="2"/>
  <c r="X3705" i="2" s="1"/>
  <c r="U3688" i="2"/>
  <c r="T3688" i="2"/>
  <c r="R3688" i="2"/>
  <c r="Q3688" i="2"/>
  <c r="L3688" i="2"/>
  <c r="X3688" i="2" s="1"/>
  <c r="U3009" i="2"/>
  <c r="T3009" i="2"/>
  <c r="R3009" i="2"/>
  <c r="Q3009" i="2"/>
  <c r="L3009" i="2"/>
  <c r="X3009" i="2" s="1"/>
  <c r="U2684" i="2"/>
  <c r="T2684" i="2"/>
  <c r="R2684" i="2"/>
  <c r="Q2684" i="2"/>
  <c r="L2684" i="2"/>
  <c r="X2684" i="2" s="1"/>
  <c r="U2643" i="2"/>
  <c r="T2643" i="2"/>
  <c r="R2643" i="2"/>
  <c r="Q2643" i="2"/>
  <c r="L2643" i="2"/>
  <c r="X2643" i="2" s="1"/>
  <c r="U2570" i="2"/>
  <c r="T2570" i="2"/>
  <c r="R2570" i="2"/>
  <c r="Q2570" i="2"/>
  <c r="L2570" i="2"/>
  <c r="X2570" i="2" s="1"/>
  <c r="U2483" i="2"/>
  <c r="T2483" i="2"/>
  <c r="R2483" i="2"/>
  <c r="Q2483" i="2"/>
  <c r="L2483" i="2"/>
  <c r="X2483" i="2" s="1"/>
  <c r="U2458" i="2"/>
  <c r="T2458" i="2"/>
  <c r="R2458" i="2"/>
  <c r="Q2458" i="2"/>
  <c r="L2458" i="2"/>
  <c r="X2458" i="2" s="1"/>
  <c r="U2404" i="2"/>
  <c r="T2404" i="2"/>
  <c r="R2404" i="2"/>
  <c r="Q2404" i="2"/>
  <c r="L2404" i="2"/>
  <c r="X2404" i="2" s="1"/>
  <c r="U1994" i="2"/>
  <c r="T1994" i="2"/>
  <c r="R1994" i="2"/>
  <c r="Q1994" i="2"/>
  <c r="L1994" i="2"/>
  <c r="X1994" i="2" s="1"/>
  <c r="U1093" i="2"/>
  <c r="T1093" i="2"/>
  <c r="R1093" i="2"/>
  <c r="Q1093" i="2"/>
  <c r="L1093" i="2"/>
  <c r="X1093" i="2" s="1"/>
  <c r="U738" i="2"/>
  <c r="T738" i="2"/>
  <c r="R738" i="2"/>
  <c r="Q738" i="2"/>
  <c r="L738" i="2"/>
  <c r="X738" i="2" s="1"/>
  <c r="U623" i="2"/>
  <c r="T623" i="2"/>
  <c r="R623" i="2"/>
  <c r="Q623" i="2"/>
  <c r="L623" i="2"/>
  <c r="X623" i="2" s="1"/>
  <c r="U405" i="2"/>
  <c r="T405" i="2"/>
  <c r="R405" i="2"/>
  <c r="Q405" i="2"/>
  <c r="L405" i="2"/>
  <c r="X405" i="2" s="1"/>
  <c r="U350" i="2"/>
  <c r="T350" i="2"/>
  <c r="R350" i="2"/>
  <c r="Q350" i="2"/>
  <c r="L350" i="2"/>
  <c r="X350" i="2" s="1"/>
  <c r="U96" i="2"/>
  <c r="T96" i="2"/>
  <c r="R96" i="2"/>
  <c r="Q96" i="2"/>
  <c r="L96" i="2"/>
  <c r="X96" i="2" s="1"/>
  <c r="U63" i="2"/>
  <c r="T63" i="2"/>
  <c r="R63" i="2"/>
  <c r="Q63" i="2"/>
  <c r="L63" i="2"/>
  <c r="X63" i="2" s="1"/>
  <c r="U11" i="2"/>
  <c r="T11" i="2"/>
  <c r="S11" i="2"/>
  <c r="R11" i="2"/>
  <c r="Q11" i="2"/>
  <c r="P11" i="2"/>
  <c r="L11" i="2"/>
  <c r="X11" i="2" s="1"/>
  <c r="R41" i="37"/>
  <c r="R26" i="37"/>
  <c r="Q26" i="37"/>
  <c r="R25" i="37"/>
  <c r="Q25" i="37"/>
  <c r="E14" i="35"/>
  <c r="F83" i="31"/>
  <c r="H83" i="31" s="1"/>
  <c r="F75" i="31"/>
  <c r="H75" i="31" s="1"/>
  <c r="F76" i="31"/>
  <c r="H76" i="31" s="1"/>
  <c r="U4862" i="2" l="1"/>
  <c r="T4862" i="2"/>
  <c r="R4862" i="2"/>
  <c r="Q4862" i="2"/>
  <c r="L4862" i="2"/>
  <c r="X4862" i="2" s="1"/>
  <c r="L4847" i="2"/>
  <c r="L1169" i="2" l="1"/>
  <c r="F67" i="31" l="1"/>
  <c r="H67" i="31" s="1"/>
  <c r="F66" i="31"/>
  <c r="F65" i="31"/>
  <c r="F84" i="31"/>
  <c r="H84" i="31" s="1"/>
  <c r="F78" i="31"/>
  <c r="H78" i="31" s="1"/>
  <c r="F79" i="31"/>
  <c r="H79" i="31" s="1"/>
  <c r="F63" i="31"/>
  <c r="H63" i="31" s="1"/>
  <c r="F74" i="31"/>
  <c r="H74" i="31" s="1"/>
  <c r="F82" i="31"/>
  <c r="H82" i="31" s="1"/>
  <c r="F80" i="31"/>
  <c r="H80" i="31" s="1"/>
  <c r="F77" i="31"/>
  <c r="F71" i="31"/>
  <c r="H71" i="31" s="1"/>
  <c r="F73" i="31"/>
  <c r="F72" i="31"/>
  <c r="H72" i="31" s="1"/>
  <c r="F70" i="31"/>
  <c r="H70" i="31" s="1"/>
  <c r="F69" i="31"/>
  <c r="H69" i="31" s="1"/>
  <c r="F64" i="31"/>
  <c r="H64" i="31" s="1"/>
  <c r="F81" i="31"/>
  <c r="H81" i="31" s="1"/>
  <c r="F68" i="31"/>
  <c r="H68" i="31" s="1"/>
  <c r="H73" i="31"/>
  <c r="H77" i="31"/>
  <c r="H65" i="31"/>
  <c r="H66" i="31"/>
  <c r="L987" i="2"/>
  <c r="L64" i="2"/>
  <c r="X64" i="2" s="1"/>
  <c r="P64" i="2"/>
  <c r="Q64" i="2"/>
  <c r="R64" i="2"/>
  <c r="S64" i="2"/>
  <c r="T64" i="2"/>
  <c r="U64" i="2"/>
  <c r="L65" i="2"/>
  <c r="X65" i="2" s="1"/>
  <c r="P65" i="2"/>
  <c r="Q65" i="2"/>
  <c r="R65" i="2"/>
  <c r="S65" i="2"/>
  <c r="T65" i="2"/>
  <c r="U65" i="2"/>
  <c r="L66" i="2"/>
  <c r="X66" i="2" s="1"/>
  <c r="Q66" i="2"/>
  <c r="T66" i="2"/>
  <c r="L67" i="2"/>
  <c r="X67" i="2" s="1"/>
  <c r="Q67" i="2"/>
  <c r="T67" i="2"/>
  <c r="L68" i="2"/>
  <c r="X68" i="2" s="1"/>
  <c r="Q68" i="2"/>
  <c r="R68" i="2"/>
  <c r="T68" i="2"/>
  <c r="U68" i="2"/>
  <c r="L69" i="2"/>
  <c r="X69" i="2" s="1"/>
  <c r="R69" i="2"/>
  <c r="U69" i="2"/>
  <c r="L70" i="2"/>
  <c r="X70" i="2" s="1"/>
  <c r="Q70" i="2"/>
  <c r="R70" i="2"/>
  <c r="T70" i="2"/>
  <c r="U70" i="2"/>
  <c r="L71" i="2"/>
  <c r="X71" i="2" s="1"/>
  <c r="Q71" i="2"/>
  <c r="R71" i="2"/>
  <c r="T71" i="2"/>
  <c r="U71" i="2"/>
  <c r="L72" i="2"/>
  <c r="X72" i="2" s="1"/>
  <c r="Q72" i="2"/>
  <c r="R72" i="2"/>
  <c r="T72" i="2"/>
  <c r="U72" i="2"/>
  <c r="L73" i="2"/>
  <c r="X73" i="2" s="1"/>
  <c r="P73" i="2"/>
  <c r="Q73" i="2"/>
  <c r="R73" i="2"/>
  <c r="S73" i="2"/>
  <c r="T73" i="2"/>
  <c r="U73" i="2"/>
  <c r="L74" i="2"/>
  <c r="L75" i="2"/>
  <c r="L76" i="2"/>
  <c r="L77" i="2"/>
  <c r="L78" i="2"/>
  <c r="L79" i="2"/>
  <c r="L80" i="2"/>
  <c r="L81" i="2"/>
  <c r="L82" i="2"/>
  <c r="L83" i="2"/>
  <c r="L84" i="2"/>
  <c r="L85" i="2"/>
  <c r="L86" i="2"/>
  <c r="L87" i="2"/>
  <c r="L88" i="2"/>
  <c r="L89" i="2"/>
  <c r="L90" i="2"/>
  <c r="L91" i="2"/>
  <c r="L92" i="2"/>
  <c r="L93" i="2"/>
  <c r="L94" i="2"/>
  <c r="L95"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6" i="2"/>
  <c r="L407" i="2"/>
  <c r="L408" i="2"/>
  <c r="L409" i="2"/>
  <c r="L410" i="2"/>
  <c r="L411" i="2"/>
  <c r="L412" i="2"/>
  <c r="L413" i="2"/>
  <c r="L414" i="2"/>
  <c r="L415" i="2"/>
  <c r="L416" i="2"/>
  <c r="L417" i="2"/>
  <c r="L418"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898" i="2"/>
  <c r="L899" i="2"/>
  <c r="L900" i="2"/>
  <c r="L901" i="2"/>
  <c r="L902" i="2"/>
  <c r="L903" i="2"/>
  <c r="L904" i="2"/>
  <c r="L905" i="2"/>
  <c r="L906" i="2"/>
  <c r="L907" i="2"/>
  <c r="L908" i="2"/>
  <c r="L909" i="2"/>
  <c r="L910" i="2"/>
  <c r="L911" i="2"/>
  <c r="L912" i="2"/>
  <c r="L913" i="2"/>
  <c r="L914" i="2"/>
  <c r="L915" i="2"/>
  <c r="L916" i="2"/>
  <c r="L917" i="2"/>
  <c r="L918" i="2"/>
  <c r="L919" i="2"/>
  <c r="L920" i="2"/>
  <c r="L921" i="2"/>
  <c r="L922" i="2"/>
  <c r="L923" i="2"/>
  <c r="L924" i="2"/>
  <c r="L925" i="2"/>
  <c r="L926"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8" i="2"/>
  <c r="L989" i="2"/>
  <c r="L990" i="2"/>
  <c r="L991" i="2"/>
  <c r="L992" i="2"/>
  <c r="L993" i="2"/>
  <c r="L994" i="2"/>
  <c r="L995" i="2"/>
  <c r="L996" i="2"/>
  <c r="L997" i="2"/>
  <c r="L998" i="2"/>
  <c r="L999" i="2"/>
  <c r="L1000" i="2"/>
  <c r="L1001" i="2"/>
  <c r="L1002" i="2"/>
  <c r="L1003" i="2"/>
  <c r="L1004" i="2"/>
  <c r="L1005" i="2"/>
  <c r="L1006" i="2"/>
  <c r="L1007"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L1501" i="2"/>
  <c r="L1502" i="2"/>
  <c r="L1503" i="2"/>
  <c r="L1504" i="2"/>
  <c r="L1505" i="2"/>
  <c r="L1506" i="2"/>
  <c r="L1507" i="2"/>
  <c r="L1508" i="2"/>
  <c r="L1509" i="2"/>
  <c r="L1510" i="2"/>
  <c r="L1511" i="2"/>
  <c r="L1512" i="2"/>
  <c r="L1513" i="2"/>
  <c r="L1514" i="2"/>
  <c r="L1515" i="2"/>
  <c r="L1516" i="2"/>
  <c r="L1517" i="2"/>
  <c r="L1518" i="2"/>
  <c r="L1519" i="2"/>
  <c r="L1520" i="2"/>
  <c r="L1521" i="2"/>
  <c r="L1522" i="2"/>
  <c r="L1523" i="2"/>
  <c r="L1524" i="2"/>
  <c r="L1525" i="2"/>
  <c r="L1526" i="2"/>
  <c r="L1527" i="2"/>
  <c r="L1528" i="2"/>
  <c r="L1529" i="2"/>
  <c r="L1530" i="2"/>
  <c r="L1531" i="2"/>
  <c r="L1532" i="2"/>
  <c r="L1533" i="2"/>
  <c r="L1534" i="2"/>
  <c r="L1535" i="2"/>
  <c r="L1536" i="2"/>
  <c r="L1537" i="2"/>
  <c r="L1538" i="2"/>
  <c r="L1539" i="2"/>
  <c r="L1540" i="2"/>
  <c r="L1541" i="2"/>
  <c r="L1542" i="2"/>
  <c r="L1543" i="2"/>
  <c r="L1544" i="2"/>
  <c r="L1545" i="2"/>
  <c r="L1546" i="2"/>
  <c r="L1547" i="2"/>
  <c r="L1548" i="2"/>
  <c r="L1549" i="2"/>
  <c r="L1550" i="2"/>
  <c r="L1551" i="2"/>
  <c r="L1552" i="2"/>
  <c r="L1553" i="2"/>
  <c r="L1554" i="2"/>
  <c r="L1555" i="2"/>
  <c r="L1556" i="2"/>
  <c r="L1557" i="2"/>
  <c r="L1558" i="2"/>
  <c r="L1559" i="2"/>
  <c r="L1560" i="2"/>
  <c r="L1561" i="2"/>
  <c r="L1562" i="2"/>
  <c r="L1563" i="2"/>
  <c r="L1564" i="2"/>
  <c r="L1565" i="2"/>
  <c r="L1566" i="2"/>
  <c r="L1567" i="2"/>
  <c r="L1568" i="2"/>
  <c r="L1569" i="2"/>
  <c r="L1570" i="2"/>
  <c r="L1571" i="2"/>
  <c r="L1572" i="2"/>
  <c r="L1573" i="2"/>
  <c r="L1574" i="2"/>
  <c r="L1575" i="2"/>
  <c r="L1576" i="2"/>
  <c r="L1577" i="2"/>
  <c r="L1578" i="2"/>
  <c r="L1579" i="2"/>
  <c r="L1580" i="2"/>
  <c r="L1581" i="2"/>
  <c r="L1582" i="2"/>
  <c r="L1583" i="2"/>
  <c r="L1584" i="2"/>
  <c r="L1585" i="2"/>
  <c r="L1586" i="2"/>
  <c r="L1587" i="2"/>
  <c r="L1588" i="2"/>
  <c r="L1589" i="2"/>
  <c r="L1590" i="2"/>
  <c r="L1591" i="2"/>
  <c r="L1592" i="2"/>
  <c r="L1593" i="2"/>
  <c r="L1594" i="2"/>
  <c r="L1595" i="2"/>
  <c r="L1596" i="2"/>
  <c r="L1597" i="2"/>
  <c r="L1598" i="2"/>
  <c r="L1599" i="2"/>
  <c r="L1600" i="2"/>
  <c r="L1601" i="2"/>
  <c r="L1602" i="2"/>
  <c r="L1603" i="2"/>
  <c r="L1604" i="2"/>
  <c r="L1605" i="2"/>
  <c r="L1606" i="2"/>
  <c r="L1607" i="2"/>
  <c r="L1608" i="2"/>
  <c r="L1609" i="2"/>
  <c r="L1610" i="2"/>
  <c r="L1611" i="2"/>
  <c r="L1612" i="2"/>
  <c r="L1613" i="2"/>
  <c r="L1614" i="2"/>
  <c r="L1615" i="2"/>
  <c r="L1616" i="2"/>
  <c r="L1617" i="2"/>
  <c r="L1618" i="2"/>
  <c r="L1619" i="2"/>
  <c r="L1620" i="2"/>
  <c r="L1621" i="2"/>
  <c r="L1622" i="2"/>
  <c r="L1623" i="2"/>
  <c r="L1624" i="2"/>
  <c r="L1625" i="2"/>
  <c r="L1626" i="2"/>
  <c r="L1627" i="2"/>
  <c r="L1628" i="2"/>
  <c r="L1629" i="2"/>
  <c r="L1630" i="2"/>
  <c r="L1631" i="2"/>
  <c r="L1632" i="2"/>
  <c r="L1633" i="2"/>
  <c r="L1634" i="2"/>
  <c r="L1635" i="2"/>
  <c r="L1636" i="2"/>
  <c r="L1637" i="2"/>
  <c r="L1638" i="2"/>
  <c r="L1639" i="2"/>
  <c r="L1640" i="2"/>
  <c r="L1641" i="2"/>
  <c r="L1642" i="2"/>
  <c r="L1643" i="2"/>
  <c r="L1644" i="2"/>
  <c r="L1645" i="2"/>
  <c r="L1646" i="2"/>
  <c r="L1647" i="2"/>
  <c r="L1648" i="2"/>
  <c r="L1649" i="2"/>
  <c r="L1650" i="2"/>
  <c r="L1651" i="2"/>
  <c r="L1652" i="2"/>
  <c r="L1653" i="2"/>
  <c r="L1654" i="2"/>
  <c r="L1655" i="2"/>
  <c r="L1656" i="2"/>
  <c r="L1657" i="2"/>
  <c r="L1658" i="2"/>
  <c r="L1659" i="2"/>
  <c r="L1660" i="2"/>
  <c r="L1661" i="2"/>
  <c r="L1662" i="2"/>
  <c r="L1663" i="2"/>
  <c r="L1664" i="2"/>
  <c r="L1665" i="2"/>
  <c r="L1666" i="2"/>
  <c r="L1667" i="2"/>
  <c r="L1668" i="2"/>
  <c r="L1669" i="2"/>
  <c r="L1670" i="2"/>
  <c r="L1671" i="2"/>
  <c r="L1672" i="2"/>
  <c r="L1673" i="2"/>
  <c r="L1674" i="2"/>
  <c r="L1675" i="2"/>
  <c r="L1676" i="2"/>
  <c r="L1677" i="2"/>
  <c r="L1678" i="2"/>
  <c r="L1679" i="2"/>
  <c r="L1680" i="2"/>
  <c r="L1681" i="2"/>
  <c r="L1682" i="2"/>
  <c r="L1683" i="2"/>
  <c r="L1684" i="2"/>
  <c r="L1685" i="2"/>
  <c r="L1686" i="2"/>
  <c r="L1687" i="2"/>
  <c r="L1688" i="2"/>
  <c r="L1689" i="2"/>
  <c r="L1690" i="2"/>
  <c r="L1691" i="2"/>
  <c r="L1692" i="2"/>
  <c r="L1693" i="2"/>
  <c r="L1694" i="2"/>
  <c r="L1695" i="2"/>
  <c r="L1696" i="2"/>
  <c r="L1697" i="2"/>
  <c r="L1698" i="2"/>
  <c r="L1699" i="2"/>
  <c r="L1700" i="2"/>
  <c r="L1701" i="2"/>
  <c r="L1702" i="2"/>
  <c r="L1703" i="2"/>
  <c r="L1704" i="2"/>
  <c r="L1705" i="2"/>
  <c r="L1706" i="2"/>
  <c r="L1707" i="2"/>
  <c r="L1708" i="2"/>
  <c r="L1709" i="2"/>
  <c r="L1710" i="2"/>
  <c r="L1711" i="2"/>
  <c r="L1712" i="2"/>
  <c r="L1713" i="2"/>
  <c r="L1714" i="2"/>
  <c r="L1715" i="2"/>
  <c r="L1716" i="2"/>
  <c r="L1717" i="2"/>
  <c r="L1718" i="2"/>
  <c r="L1719" i="2"/>
  <c r="L1720" i="2"/>
  <c r="L1721" i="2"/>
  <c r="L1722" i="2"/>
  <c r="L1723" i="2"/>
  <c r="L1724" i="2"/>
  <c r="L1725" i="2"/>
  <c r="L1726" i="2"/>
  <c r="L1727" i="2"/>
  <c r="L1728" i="2"/>
  <c r="L1729" i="2"/>
  <c r="L1730" i="2"/>
  <c r="L1731" i="2"/>
  <c r="L1732" i="2"/>
  <c r="L1733" i="2"/>
  <c r="L1734" i="2"/>
  <c r="L1735" i="2"/>
  <c r="L1736" i="2"/>
  <c r="L1737" i="2"/>
  <c r="L1738" i="2"/>
  <c r="L1739" i="2"/>
  <c r="L1740" i="2"/>
  <c r="L1741" i="2"/>
  <c r="L1742" i="2"/>
  <c r="L1743" i="2"/>
  <c r="L1744" i="2"/>
  <c r="L1745" i="2"/>
  <c r="L1746" i="2"/>
  <c r="L1747" i="2"/>
  <c r="L1748" i="2"/>
  <c r="L1749" i="2"/>
  <c r="L1750" i="2"/>
  <c r="L1751" i="2"/>
  <c r="L1752" i="2"/>
  <c r="L1753" i="2"/>
  <c r="L1754" i="2"/>
  <c r="L1755" i="2"/>
  <c r="L1756" i="2"/>
  <c r="L1757" i="2"/>
  <c r="L1758" i="2"/>
  <c r="L1759" i="2"/>
  <c r="L1760" i="2"/>
  <c r="L1761" i="2"/>
  <c r="L1762" i="2"/>
  <c r="L1763" i="2"/>
  <c r="L1764" i="2"/>
  <c r="L1765" i="2"/>
  <c r="L1766" i="2"/>
  <c r="L1767" i="2"/>
  <c r="L1768" i="2"/>
  <c r="L1769" i="2"/>
  <c r="L1770" i="2"/>
  <c r="L1771" i="2"/>
  <c r="L1772" i="2"/>
  <c r="L1773" i="2"/>
  <c r="L1774" i="2"/>
  <c r="L1775" i="2"/>
  <c r="L1776" i="2"/>
  <c r="L1777" i="2"/>
  <c r="L1778" i="2"/>
  <c r="L1779" i="2"/>
  <c r="L1780" i="2"/>
  <c r="L1781" i="2"/>
  <c r="L1782" i="2"/>
  <c r="L1783" i="2"/>
  <c r="L1784" i="2"/>
  <c r="L1785" i="2"/>
  <c r="L1786" i="2"/>
  <c r="L1787" i="2"/>
  <c r="L1788" i="2"/>
  <c r="L1789" i="2"/>
  <c r="L1790" i="2"/>
  <c r="L1791" i="2"/>
  <c r="L1792" i="2"/>
  <c r="L1793" i="2"/>
  <c r="L1794" i="2"/>
  <c r="L1795" i="2"/>
  <c r="L1796" i="2"/>
  <c r="L1797" i="2"/>
  <c r="L1798" i="2"/>
  <c r="L1799" i="2"/>
  <c r="L1800" i="2"/>
  <c r="L1801" i="2"/>
  <c r="L1802" i="2"/>
  <c r="L1803" i="2"/>
  <c r="L1804" i="2"/>
  <c r="L1805" i="2"/>
  <c r="L1806" i="2"/>
  <c r="L1807" i="2"/>
  <c r="L1808" i="2"/>
  <c r="L1809" i="2"/>
  <c r="L1810" i="2"/>
  <c r="L1811" i="2"/>
  <c r="L1812" i="2"/>
  <c r="L1813" i="2"/>
  <c r="L1814" i="2"/>
  <c r="L1815" i="2"/>
  <c r="L1816" i="2"/>
  <c r="L1817" i="2"/>
  <c r="L1818" i="2"/>
  <c r="L1819" i="2"/>
  <c r="L1820" i="2"/>
  <c r="L1821" i="2"/>
  <c r="L1822" i="2"/>
  <c r="L1823" i="2"/>
  <c r="L1824" i="2"/>
  <c r="L1825" i="2"/>
  <c r="L1826" i="2"/>
  <c r="L1827" i="2"/>
  <c r="L1828" i="2"/>
  <c r="L1829" i="2"/>
  <c r="L1830" i="2"/>
  <c r="L1831" i="2"/>
  <c r="L1832" i="2"/>
  <c r="L1833" i="2"/>
  <c r="L1834" i="2"/>
  <c r="L1835" i="2"/>
  <c r="L1836" i="2"/>
  <c r="L1837" i="2"/>
  <c r="L1838" i="2"/>
  <c r="L1839" i="2"/>
  <c r="L1840" i="2"/>
  <c r="L1841" i="2"/>
  <c r="L1842" i="2"/>
  <c r="L1843" i="2"/>
  <c r="L1844" i="2"/>
  <c r="L1845" i="2"/>
  <c r="L1846" i="2"/>
  <c r="L1847" i="2"/>
  <c r="L1848" i="2"/>
  <c r="L1849" i="2"/>
  <c r="L1850" i="2"/>
  <c r="L1851" i="2"/>
  <c r="L1852" i="2"/>
  <c r="L1853" i="2"/>
  <c r="L1854" i="2"/>
  <c r="L1855" i="2"/>
  <c r="L1856" i="2"/>
  <c r="L1857" i="2"/>
  <c r="L1858" i="2"/>
  <c r="L1859" i="2"/>
  <c r="L1860" i="2"/>
  <c r="L1861" i="2"/>
  <c r="L1862" i="2"/>
  <c r="L1863" i="2"/>
  <c r="L1864" i="2"/>
  <c r="L1865" i="2"/>
  <c r="L1866" i="2"/>
  <c r="L1867" i="2"/>
  <c r="L1868" i="2"/>
  <c r="L1869" i="2"/>
  <c r="L1870" i="2"/>
  <c r="L1871" i="2"/>
  <c r="L1872" i="2"/>
  <c r="L1873" i="2"/>
  <c r="L1874" i="2"/>
  <c r="L1875" i="2"/>
  <c r="L1876" i="2"/>
  <c r="L1877" i="2"/>
  <c r="L1878" i="2"/>
  <c r="L1879" i="2"/>
  <c r="L1880" i="2"/>
  <c r="L1881" i="2"/>
  <c r="L1882" i="2"/>
  <c r="L1883" i="2"/>
  <c r="L1884" i="2"/>
  <c r="L1885" i="2"/>
  <c r="L1886" i="2"/>
  <c r="L1887" i="2"/>
  <c r="L1888" i="2"/>
  <c r="L1889" i="2"/>
  <c r="L1890" i="2"/>
  <c r="L1891" i="2"/>
  <c r="L1892" i="2"/>
  <c r="L1893" i="2"/>
  <c r="L1894" i="2"/>
  <c r="L1895" i="2"/>
  <c r="L1896" i="2"/>
  <c r="L1897" i="2"/>
  <c r="L1898" i="2"/>
  <c r="L1899" i="2"/>
  <c r="L1900" i="2"/>
  <c r="L1901" i="2"/>
  <c r="L1902" i="2"/>
  <c r="L1903" i="2"/>
  <c r="L1904" i="2"/>
  <c r="L1905" i="2"/>
  <c r="L1906" i="2"/>
  <c r="L1907" i="2"/>
  <c r="L1908" i="2"/>
  <c r="L1909" i="2"/>
  <c r="L1910" i="2"/>
  <c r="L1911" i="2"/>
  <c r="L1912" i="2"/>
  <c r="L1913" i="2"/>
  <c r="L1914" i="2"/>
  <c r="L1915" i="2"/>
  <c r="L1916" i="2"/>
  <c r="L1917" i="2"/>
  <c r="L1918" i="2"/>
  <c r="L1919" i="2"/>
  <c r="L1920" i="2"/>
  <c r="L1921" i="2"/>
  <c r="L1922" i="2"/>
  <c r="L1923" i="2"/>
  <c r="L1924" i="2"/>
  <c r="L1925" i="2"/>
  <c r="L1926" i="2"/>
  <c r="L1927" i="2"/>
  <c r="L1928" i="2"/>
  <c r="L1929" i="2"/>
  <c r="L1930" i="2"/>
  <c r="L1931" i="2"/>
  <c r="L1932" i="2"/>
  <c r="L1933" i="2"/>
  <c r="L1934" i="2"/>
  <c r="L1935" i="2"/>
  <c r="L1936" i="2"/>
  <c r="L1937" i="2"/>
  <c r="L1938" i="2"/>
  <c r="L1939" i="2"/>
  <c r="L1940" i="2"/>
  <c r="L1941" i="2"/>
  <c r="L1942" i="2"/>
  <c r="L1943" i="2"/>
  <c r="L1944" i="2"/>
  <c r="L1945" i="2"/>
  <c r="L1946" i="2"/>
  <c r="L1947" i="2"/>
  <c r="L1948" i="2"/>
  <c r="L1949" i="2"/>
  <c r="L1950" i="2"/>
  <c r="L1951" i="2"/>
  <c r="L1952" i="2"/>
  <c r="L1953" i="2"/>
  <c r="L1954" i="2"/>
  <c r="L1955" i="2"/>
  <c r="L1956" i="2"/>
  <c r="L1957" i="2"/>
  <c r="L1958" i="2"/>
  <c r="L1959" i="2"/>
  <c r="L1960" i="2"/>
  <c r="L1961" i="2"/>
  <c r="L1962" i="2"/>
  <c r="L1963" i="2"/>
  <c r="L1964" i="2"/>
  <c r="L1965" i="2"/>
  <c r="L1966" i="2"/>
  <c r="L1967" i="2"/>
  <c r="L1968" i="2"/>
  <c r="L1969" i="2"/>
  <c r="L1970" i="2"/>
  <c r="L1971" i="2"/>
  <c r="L1972" i="2"/>
  <c r="L1973" i="2"/>
  <c r="L1974" i="2"/>
  <c r="L1975" i="2"/>
  <c r="L1976" i="2"/>
  <c r="L1977" i="2"/>
  <c r="L1978" i="2"/>
  <c r="L1979" i="2"/>
  <c r="L1980" i="2"/>
  <c r="L1981" i="2"/>
  <c r="L1982" i="2"/>
  <c r="L1983" i="2"/>
  <c r="L1984" i="2"/>
  <c r="L1985" i="2"/>
  <c r="L1986" i="2"/>
  <c r="L1987" i="2"/>
  <c r="L1988" i="2"/>
  <c r="L1989" i="2"/>
  <c r="L1990" i="2"/>
  <c r="L1991" i="2"/>
  <c r="L1992" i="2"/>
  <c r="L1993" i="2"/>
  <c r="L1995" i="2"/>
  <c r="L1996" i="2"/>
  <c r="L1997" i="2"/>
  <c r="L1998" i="2"/>
  <c r="L1999" i="2"/>
  <c r="L2000" i="2"/>
  <c r="L2001" i="2"/>
  <c r="L2002" i="2"/>
  <c r="L2003" i="2"/>
  <c r="L2004" i="2"/>
  <c r="L2005" i="2"/>
  <c r="L2006" i="2"/>
  <c r="L2007" i="2"/>
  <c r="L2008" i="2"/>
  <c r="L2009" i="2"/>
  <c r="L2010" i="2"/>
  <c r="L2011" i="2"/>
  <c r="L2012" i="2"/>
  <c r="L2013" i="2"/>
  <c r="L2014" i="2"/>
  <c r="L2015" i="2"/>
  <c r="L2016" i="2"/>
  <c r="L2017" i="2"/>
  <c r="L2018" i="2"/>
  <c r="L2019" i="2"/>
  <c r="L2020" i="2"/>
  <c r="L2021" i="2"/>
  <c r="L2022" i="2"/>
  <c r="L2023" i="2"/>
  <c r="L2024" i="2"/>
  <c r="L2025" i="2"/>
  <c r="L2026" i="2"/>
  <c r="L2027" i="2"/>
  <c r="L2028" i="2"/>
  <c r="L2029" i="2"/>
  <c r="L2030" i="2"/>
  <c r="L2031" i="2"/>
  <c r="L2032" i="2"/>
  <c r="L2033" i="2"/>
  <c r="L2034" i="2"/>
  <c r="L2035" i="2"/>
  <c r="L2036" i="2"/>
  <c r="L2037" i="2"/>
  <c r="L2038" i="2"/>
  <c r="L2039" i="2"/>
  <c r="L2040" i="2"/>
  <c r="L2041" i="2"/>
  <c r="L2042" i="2"/>
  <c r="L2043" i="2"/>
  <c r="L2044" i="2"/>
  <c r="L2045" i="2"/>
  <c r="L2046" i="2"/>
  <c r="L2047" i="2"/>
  <c r="L2048" i="2"/>
  <c r="L2049" i="2"/>
  <c r="L2050" i="2"/>
  <c r="L2051" i="2"/>
  <c r="L2052" i="2"/>
  <c r="L2053" i="2"/>
  <c r="L2054" i="2"/>
  <c r="L2055" i="2"/>
  <c r="L2056" i="2"/>
  <c r="L2057" i="2"/>
  <c r="L2058" i="2"/>
  <c r="L2059" i="2"/>
  <c r="L2060" i="2"/>
  <c r="L2061" i="2"/>
  <c r="L2062" i="2"/>
  <c r="L2063" i="2"/>
  <c r="L2064" i="2"/>
  <c r="L2065" i="2"/>
  <c r="L2066" i="2"/>
  <c r="L2067" i="2"/>
  <c r="L2068" i="2"/>
  <c r="L2069" i="2"/>
  <c r="L2070" i="2"/>
  <c r="L2071" i="2"/>
  <c r="L2072" i="2"/>
  <c r="L2073" i="2"/>
  <c r="L2074" i="2"/>
  <c r="L2075" i="2"/>
  <c r="L2076" i="2"/>
  <c r="L2077" i="2"/>
  <c r="L2078" i="2"/>
  <c r="L2079" i="2"/>
  <c r="L2080" i="2"/>
  <c r="L2081" i="2"/>
  <c r="L2082" i="2"/>
  <c r="L2083" i="2"/>
  <c r="L2084" i="2"/>
  <c r="L2085" i="2"/>
  <c r="L2086" i="2"/>
  <c r="L2087" i="2"/>
  <c r="L2088" i="2"/>
  <c r="L2089" i="2"/>
  <c r="L2090" i="2"/>
  <c r="L2091" i="2"/>
  <c r="L2092" i="2"/>
  <c r="L2093" i="2"/>
  <c r="L2094" i="2"/>
  <c r="L2095" i="2"/>
  <c r="L2096" i="2"/>
  <c r="L2097" i="2"/>
  <c r="L2098" i="2"/>
  <c r="L2099" i="2"/>
  <c r="L2100" i="2"/>
  <c r="L2101" i="2"/>
  <c r="L2102" i="2"/>
  <c r="L2103" i="2"/>
  <c r="L2104" i="2"/>
  <c r="L2105" i="2"/>
  <c r="L2106" i="2"/>
  <c r="L2107" i="2"/>
  <c r="L2108" i="2"/>
  <c r="L2109" i="2"/>
  <c r="L2110" i="2"/>
  <c r="L2111" i="2"/>
  <c r="L2112" i="2"/>
  <c r="L2113" i="2"/>
  <c r="L2114" i="2"/>
  <c r="L2115" i="2"/>
  <c r="L2116" i="2"/>
  <c r="L2117" i="2"/>
  <c r="L2118" i="2"/>
  <c r="L2119" i="2"/>
  <c r="L2120" i="2"/>
  <c r="L2121" i="2"/>
  <c r="L2122" i="2"/>
  <c r="L2123" i="2"/>
  <c r="L2124" i="2"/>
  <c r="L2125" i="2"/>
  <c r="L2126" i="2"/>
  <c r="L2127" i="2"/>
  <c r="L2128" i="2"/>
  <c r="L2129" i="2"/>
  <c r="L2130" i="2"/>
  <c r="L2131" i="2"/>
  <c r="L2132" i="2"/>
  <c r="L2133" i="2"/>
  <c r="L2134" i="2"/>
  <c r="L2135" i="2"/>
  <c r="L2136" i="2"/>
  <c r="L2137" i="2"/>
  <c r="L2138" i="2"/>
  <c r="L2139" i="2"/>
  <c r="L2140" i="2"/>
  <c r="L2141" i="2"/>
  <c r="L2142" i="2"/>
  <c r="L2143" i="2"/>
  <c r="L2144" i="2"/>
  <c r="L2145" i="2"/>
  <c r="L2146" i="2"/>
  <c r="L2147" i="2"/>
  <c r="L2148" i="2"/>
  <c r="L2149" i="2"/>
  <c r="L2150" i="2"/>
  <c r="L2151" i="2"/>
  <c r="L2152" i="2"/>
  <c r="L2153" i="2"/>
  <c r="L2154" i="2"/>
  <c r="L2155" i="2"/>
  <c r="L2156" i="2"/>
  <c r="L2157" i="2"/>
  <c r="L2158" i="2"/>
  <c r="L2159" i="2"/>
  <c r="L2160" i="2"/>
  <c r="L2161" i="2"/>
  <c r="L2162" i="2"/>
  <c r="L2163" i="2"/>
  <c r="L2164" i="2"/>
  <c r="L2165" i="2"/>
  <c r="L2166" i="2"/>
  <c r="L2167" i="2"/>
  <c r="L2168" i="2"/>
  <c r="L2169" i="2"/>
  <c r="L2170" i="2"/>
  <c r="L2171" i="2"/>
  <c r="L2172" i="2"/>
  <c r="L2173" i="2"/>
  <c r="L2174" i="2"/>
  <c r="L2175" i="2"/>
  <c r="L2176" i="2"/>
  <c r="L2177" i="2"/>
  <c r="L2178" i="2"/>
  <c r="L2179" i="2"/>
  <c r="L2180" i="2"/>
  <c r="L2181" i="2"/>
  <c r="L2182" i="2"/>
  <c r="L2183" i="2"/>
  <c r="L2184" i="2"/>
  <c r="L2185" i="2"/>
  <c r="L2186" i="2"/>
  <c r="L2187" i="2"/>
  <c r="L2188" i="2"/>
  <c r="L2189" i="2"/>
  <c r="L2190" i="2"/>
  <c r="L2191" i="2"/>
  <c r="L2192" i="2"/>
  <c r="L2193" i="2"/>
  <c r="L2194" i="2"/>
  <c r="L2195" i="2"/>
  <c r="L2196" i="2"/>
  <c r="L2197" i="2"/>
  <c r="L2198" i="2"/>
  <c r="L2199" i="2"/>
  <c r="L2200" i="2"/>
  <c r="L2201" i="2"/>
  <c r="L2202" i="2"/>
  <c r="L2203" i="2"/>
  <c r="L2204" i="2"/>
  <c r="L2205" i="2"/>
  <c r="L2206" i="2"/>
  <c r="L2207" i="2"/>
  <c r="L2208" i="2"/>
  <c r="L2209" i="2"/>
  <c r="L2210" i="2"/>
  <c r="L2211" i="2"/>
  <c r="L2212" i="2"/>
  <c r="L2213" i="2"/>
  <c r="L2214" i="2"/>
  <c r="L2215" i="2"/>
  <c r="L2216" i="2"/>
  <c r="L2217" i="2"/>
  <c r="L2218" i="2"/>
  <c r="L2219" i="2"/>
  <c r="L2220" i="2"/>
  <c r="L2221" i="2"/>
  <c r="L2222" i="2"/>
  <c r="L2223" i="2"/>
  <c r="L2224" i="2"/>
  <c r="L2225" i="2"/>
  <c r="L2226" i="2"/>
  <c r="L2227" i="2"/>
  <c r="L2228" i="2"/>
  <c r="L2229" i="2"/>
  <c r="L2230" i="2"/>
  <c r="L2231" i="2"/>
  <c r="L2232" i="2"/>
  <c r="L2233" i="2"/>
  <c r="L2234" i="2"/>
  <c r="L2235" i="2"/>
  <c r="L2236" i="2"/>
  <c r="L2237" i="2"/>
  <c r="L2238" i="2"/>
  <c r="L2239" i="2"/>
  <c r="L2240" i="2"/>
  <c r="L2241" i="2"/>
  <c r="L2242" i="2"/>
  <c r="L2243" i="2"/>
  <c r="L2244" i="2"/>
  <c r="L2245" i="2"/>
  <c r="L2246" i="2"/>
  <c r="L2247" i="2"/>
  <c r="L2248" i="2"/>
  <c r="L2249" i="2"/>
  <c r="L2250" i="2"/>
  <c r="L2251" i="2"/>
  <c r="L2252" i="2"/>
  <c r="L2253" i="2"/>
  <c r="L2254" i="2"/>
  <c r="L2255" i="2"/>
  <c r="L2256" i="2"/>
  <c r="L2257" i="2"/>
  <c r="L2258" i="2"/>
  <c r="L2259" i="2"/>
  <c r="L2260" i="2"/>
  <c r="L2261" i="2"/>
  <c r="L2262" i="2"/>
  <c r="L2263" i="2"/>
  <c r="L2264" i="2"/>
  <c r="L2265" i="2"/>
  <c r="L2266" i="2"/>
  <c r="L2267" i="2"/>
  <c r="L2268" i="2"/>
  <c r="L2269" i="2"/>
  <c r="L2270" i="2"/>
  <c r="L2271" i="2"/>
  <c r="L2272" i="2"/>
  <c r="L2273" i="2"/>
  <c r="L2274" i="2"/>
  <c r="L2275" i="2"/>
  <c r="L2276" i="2"/>
  <c r="L2277" i="2"/>
  <c r="L2278" i="2"/>
  <c r="L2279" i="2"/>
  <c r="L2280" i="2"/>
  <c r="L2281" i="2"/>
  <c r="L2282" i="2"/>
  <c r="L2283" i="2"/>
  <c r="L2284" i="2"/>
  <c r="L2285" i="2"/>
  <c r="L2286" i="2"/>
  <c r="L2287" i="2"/>
  <c r="L2288" i="2"/>
  <c r="L2289" i="2"/>
  <c r="L2290" i="2"/>
  <c r="L2291" i="2"/>
  <c r="L2292" i="2"/>
  <c r="L2293" i="2"/>
  <c r="L2294" i="2"/>
  <c r="L2295" i="2"/>
  <c r="L2296" i="2"/>
  <c r="L2297" i="2"/>
  <c r="L2298" i="2"/>
  <c r="L2299" i="2"/>
  <c r="L2300" i="2"/>
  <c r="L2301" i="2"/>
  <c r="L2302" i="2"/>
  <c r="L2303" i="2"/>
  <c r="L2304" i="2"/>
  <c r="L2305" i="2"/>
  <c r="L2306" i="2"/>
  <c r="L2307" i="2"/>
  <c r="L2308" i="2"/>
  <c r="L2309" i="2"/>
  <c r="L2310" i="2"/>
  <c r="L2311" i="2"/>
  <c r="L2312" i="2"/>
  <c r="L2313" i="2"/>
  <c r="L2314" i="2"/>
  <c r="L2315" i="2"/>
  <c r="L2316" i="2"/>
  <c r="L2317" i="2"/>
  <c r="L2318" i="2"/>
  <c r="L2319" i="2"/>
  <c r="L2320" i="2"/>
  <c r="L2321" i="2"/>
  <c r="L2322" i="2"/>
  <c r="L2323" i="2"/>
  <c r="L2324" i="2"/>
  <c r="L2325" i="2"/>
  <c r="L2326" i="2"/>
  <c r="L2327" i="2"/>
  <c r="L2328" i="2"/>
  <c r="L2329" i="2"/>
  <c r="L2330" i="2"/>
  <c r="L2331" i="2"/>
  <c r="L2332" i="2"/>
  <c r="L2333" i="2"/>
  <c r="L2334" i="2"/>
  <c r="L2335" i="2"/>
  <c r="L2336" i="2"/>
  <c r="L2337" i="2"/>
  <c r="L2338" i="2"/>
  <c r="L2339" i="2"/>
  <c r="L2340" i="2"/>
  <c r="L2341" i="2"/>
  <c r="L2342" i="2"/>
  <c r="L2343" i="2"/>
  <c r="L2344" i="2"/>
  <c r="L2345" i="2"/>
  <c r="L2346" i="2"/>
  <c r="L2347" i="2"/>
  <c r="L2348" i="2"/>
  <c r="L2349" i="2"/>
  <c r="L2350" i="2"/>
  <c r="L2351" i="2"/>
  <c r="L2352" i="2"/>
  <c r="L2353" i="2"/>
  <c r="L2354" i="2"/>
  <c r="L2355" i="2"/>
  <c r="L2356" i="2"/>
  <c r="L2357" i="2"/>
  <c r="L2358" i="2"/>
  <c r="L2359" i="2"/>
  <c r="L2360" i="2"/>
  <c r="L2361" i="2"/>
  <c r="L2362" i="2"/>
  <c r="L2363" i="2"/>
  <c r="L2364" i="2"/>
  <c r="L2365" i="2"/>
  <c r="L2366" i="2"/>
  <c r="L2367" i="2"/>
  <c r="L2368" i="2"/>
  <c r="L2369" i="2"/>
  <c r="L2370" i="2"/>
  <c r="L2371" i="2"/>
  <c r="L2372" i="2"/>
  <c r="L2373" i="2"/>
  <c r="L2374" i="2"/>
  <c r="L2375" i="2"/>
  <c r="L2376" i="2"/>
  <c r="L2377" i="2"/>
  <c r="L2378" i="2"/>
  <c r="L2379" i="2"/>
  <c r="L2380" i="2"/>
  <c r="L2381" i="2"/>
  <c r="L2382" i="2"/>
  <c r="L2383" i="2"/>
  <c r="L2384" i="2"/>
  <c r="L2385" i="2"/>
  <c r="L2386" i="2"/>
  <c r="L2387" i="2"/>
  <c r="L2388" i="2"/>
  <c r="L2389" i="2"/>
  <c r="L2390" i="2"/>
  <c r="L2391" i="2"/>
  <c r="L2392" i="2"/>
  <c r="L2393" i="2"/>
  <c r="L2394" i="2"/>
  <c r="L2395" i="2"/>
  <c r="L2396" i="2"/>
  <c r="L2397" i="2"/>
  <c r="L2398" i="2"/>
  <c r="L2399" i="2"/>
  <c r="L2400" i="2"/>
  <c r="L2401" i="2"/>
  <c r="L2402" i="2"/>
  <c r="L2403" i="2"/>
  <c r="L2405" i="2"/>
  <c r="L2406" i="2"/>
  <c r="L2407" i="2"/>
  <c r="L2408" i="2"/>
  <c r="L2409" i="2"/>
  <c r="L2410" i="2"/>
  <c r="L2411" i="2"/>
  <c r="L2412" i="2"/>
  <c r="L2413" i="2"/>
  <c r="L2414" i="2"/>
  <c r="L2415" i="2"/>
  <c r="L2416" i="2"/>
  <c r="L2417" i="2"/>
  <c r="L2418" i="2"/>
  <c r="L2419" i="2"/>
  <c r="L2420" i="2"/>
  <c r="L2421" i="2"/>
  <c r="L2422" i="2"/>
  <c r="L2423" i="2"/>
  <c r="L2424" i="2"/>
  <c r="L2425" i="2"/>
  <c r="L2426" i="2"/>
  <c r="L2427" i="2"/>
  <c r="L2428" i="2"/>
  <c r="L2429" i="2"/>
  <c r="L2430" i="2"/>
  <c r="L2431" i="2"/>
  <c r="L2432" i="2"/>
  <c r="L2433" i="2"/>
  <c r="L2434" i="2"/>
  <c r="L2435" i="2"/>
  <c r="L2436" i="2"/>
  <c r="L2437" i="2"/>
  <c r="L2438" i="2"/>
  <c r="L2439" i="2"/>
  <c r="L2440" i="2"/>
  <c r="L2441" i="2"/>
  <c r="L2442" i="2"/>
  <c r="L2443" i="2"/>
  <c r="L2444" i="2"/>
  <c r="L2445" i="2"/>
  <c r="L2446" i="2"/>
  <c r="L2447" i="2"/>
  <c r="L2448" i="2"/>
  <c r="L2449" i="2"/>
  <c r="L2450" i="2"/>
  <c r="L2451" i="2"/>
  <c r="L2452" i="2"/>
  <c r="L2453" i="2"/>
  <c r="L2454" i="2"/>
  <c r="L2455" i="2"/>
  <c r="L2456" i="2"/>
  <c r="L2457" i="2"/>
  <c r="L2459" i="2"/>
  <c r="L2460" i="2"/>
  <c r="L2461" i="2"/>
  <c r="L2462" i="2"/>
  <c r="L2463" i="2"/>
  <c r="L2464" i="2"/>
  <c r="L2465" i="2"/>
  <c r="L2466" i="2"/>
  <c r="L2467" i="2"/>
  <c r="L2468" i="2"/>
  <c r="L2469" i="2"/>
  <c r="L2470" i="2"/>
  <c r="L2471" i="2"/>
  <c r="L2472" i="2"/>
  <c r="L2473" i="2"/>
  <c r="L2474" i="2"/>
  <c r="L2475" i="2"/>
  <c r="L2476" i="2"/>
  <c r="L2477" i="2"/>
  <c r="L2478" i="2"/>
  <c r="L2479" i="2"/>
  <c r="L2480" i="2"/>
  <c r="L2481" i="2"/>
  <c r="L2482" i="2"/>
  <c r="L2484" i="2"/>
  <c r="L2485" i="2"/>
  <c r="L2486" i="2"/>
  <c r="L2487" i="2"/>
  <c r="L2488" i="2"/>
  <c r="L2489" i="2"/>
  <c r="L2490" i="2"/>
  <c r="L2491" i="2"/>
  <c r="L2492" i="2"/>
  <c r="L2493" i="2"/>
  <c r="L2494" i="2"/>
  <c r="L2495" i="2"/>
  <c r="L2496" i="2"/>
  <c r="L2497" i="2"/>
  <c r="L2498" i="2"/>
  <c r="L2499" i="2"/>
  <c r="L2500" i="2"/>
  <c r="L2501" i="2"/>
  <c r="L2502" i="2"/>
  <c r="L2503" i="2"/>
  <c r="L2504" i="2"/>
  <c r="L2505" i="2"/>
  <c r="L2506" i="2"/>
  <c r="L2507" i="2"/>
  <c r="L2508" i="2"/>
  <c r="L2509" i="2"/>
  <c r="L2510" i="2"/>
  <c r="L2511" i="2"/>
  <c r="L2512" i="2"/>
  <c r="L2513" i="2"/>
  <c r="L2514" i="2"/>
  <c r="L2515" i="2"/>
  <c r="L2516" i="2"/>
  <c r="L2517" i="2"/>
  <c r="L2518" i="2"/>
  <c r="L2519" i="2"/>
  <c r="L2520" i="2"/>
  <c r="L2521" i="2"/>
  <c r="L2522" i="2"/>
  <c r="L2523" i="2"/>
  <c r="L2524" i="2"/>
  <c r="L2525" i="2"/>
  <c r="L2526" i="2"/>
  <c r="L2527" i="2"/>
  <c r="L2528" i="2"/>
  <c r="L2529" i="2"/>
  <c r="L2530" i="2"/>
  <c r="L2531" i="2"/>
  <c r="L2532" i="2"/>
  <c r="L2533" i="2"/>
  <c r="L2534" i="2"/>
  <c r="L2535" i="2"/>
  <c r="L2536" i="2"/>
  <c r="L2537" i="2"/>
  <c r="L2538" i="2"/>
  <c r="L2539" i="2"/>
  <c r="L2540" i="2"/>
  <c r="L2541" i="2"/>
  <c r="L2542" i="2"/>
  <c r="L2543" i="2"/>
  <c r="L2544" i="2"/>
  <c r="L2545" i="2"/>
  <c r="L2546" i="2"/>
  <c r="L2547" i="2"/>
  <c r="L2548" i="2"/>
  <c r="L2549" i="2"/>
  <c r="L2550" i="2"/>
  <c r="L2551" i="2"/>
  <c r="L2552" i="2"/>
  <c r="L2553" i="2"/>
  <c r="L2554" i="2"/>
  <c r="L2555" i="2"/>
  <c r="L2556" i="2"/>
  <c r="L2557" i="2"/>
  <c r="L2558" i="2"/>
  <c r="L2559" i="2"/>
  <c r="L2560" i="2"/>
  <c r="L2561" i="2"/>
  <c r="L2562" i="2"/>
  <c r="L2563" i="2"/>
  <c r="L2564" i="2"/>
  <c r="L2565" i="2"/>
  <c r="L2566" i="2"/>
  <c r="L2567" i="2"/>
  <c r="L2568" i="2"/>
  <c r="L2569" i="2"/>
  <c r="L2571" i="2"/>
  <c r="L2572" i="2"/>
  <c r="L2573" i="2"/>
  <c r="L2574" i="2"/>
  <c r="L2575" i="2"/>
  <c r="L2576" i="2"/>
  <c r="L2577" i="2"/>
  <c r="L2578" i="2"/>
  <c r="L2579" i="2"/>
  <c r="L2580" i="2"/>
  <c r="L2581" i="2"/>
  <c r="L2582" i="2"/>
  <c r="L2583" i="2"/>
  <c r="L2584" i="2"/>
  <c r="L2585" i="2"/>
  <c r="L2586" i="2"/>
  <c r="L2587" i="2"/>
  <c r="L2588" i="2"/>
  <c r="L2589" i="2"/>
  <c r="L2590" i="2"/>
  <c r="L2591" i="2"/>
  <c r="L2592" i="2"/>
  <c r="L2593" i="2"/>
  <c r="L2594" i="2"/>
  <c r="L2595" i="2"/>
  <c r="L2596" i="2"/>
  <c r="L2597" i="2"/>
  <c r="L2598" i="2"/>
  <c r="L2599" i="2"/>
  <c r="L2600" i="2"/>
  <c r="L2601" i="2"/>
  <c r="L2602" i="2"/>
  <c r="L2603" i="2"/>
  <c r="L2604" i="2"/>
  <c r="L2605" i="2"/>
  <c r="L2606" i="2"/>
  <c r="L2607" i="2"/>
  <c r="L2608" i="2"/>
  <c r="L2609" i="2"/>
  <c r="L2610" i="2"/>
  <c r="L2611" i="2"/>
  <c r="L2612" i="2"/>
  <c r="L2613" i="2"/>
  <c r="L2614" i="2"/>
  <c r="L2615" i="2"/>
  <c r="L2616" i="2"/>
  <c r="L2617" i="2"/>
  <c r="L2618" i="2"/>
  <c r="L2619" i="2"/>
  <c r="L2620" i="2"/>
  <c r="L2621" i="2"/>
  <c r="L2622" i="2"/>
  <c r="L2623" i="2"/>
  <c r="L2624" i="2"/>
  <c r="L2625" i="2"/>
  <c r="L2626" i="2"/>
  <c r="L2627" i="2"/>
  <c r="L2628" i="2"/>
  <c r="L2629" i="2"/>
  <c r="L2630" i="2"/>
  <c r="L2631" i="2"/>
  <c r="L2632" i="2"/>
  <c r="L2633" i="2"/>
  <c r="L2634" i="2"/>
  <c r="L2635" i="2"/>
  <c r="L2636" i="2"/>
  <c r="L2637" i="2"/>
  <c r="L2638" i="2"/>
  <c r="L2639" i="2"/>
  <c r="L2640" i="2"/>
  <c r="L2641" i="2"/>
  <c r="L2642" i="2"/>
  <c r="L2644" i="2"/>
  <c r="L2645" i="2"/>
  <c r="L2646" i="2"/>
  <c r="L2647" i="2"/>
  <c r="L2648" i="2"/>
  <c r="L2649" i="2"/>
  <c r="L2650" i="2"/>
  <c r="L2651" i="2"/>
  <c r="L2652" i="2"/>
  <c r="L2653" i="2"/>
  <c r="L2654" i="2"/>
  <c r="L2655" i="2"/>
  <c r="L2656" i="2"/>
  <c r="L2657" i="2"/>
  <c r="L2658" i="2"/>
  <c r="L2659" i="2"/>
  <c r="L2660" i="2"/>
  <c r="L2661" i="2"/>
  <c r="L2662" i="2"/>
  <c r="L2663" i="2"/>
  <c r="L2664" i="2"/>
  <c r="L2665" i="2"/>
  <c r="L2666" i="2"/>
  <c r="L2667" i="2"/>
  <c r="L2668" i="2"/>
  <c r="L2669" i="2"/>
  <c r="L2670" i="2"/>
  <c r="L2671" i="2"/>
  <c r="L2672" i="2"/>
  <c r="L2673" i="2"/>
  <c r="L2674" i="2"/>
  <c r="L2675" i="2"/>
  <c r="L2676" i="2"/>
  <c r="L2677" i="2"/>
  <c r="L2678" i="2"/>
  <c r="L2679" i="2"/>
  <c r="L2680" i="2"/>
  <c r="L2681" i="2"/>
  <c r="L2682" i="2"/>
  <c r="L2683" i="2"/>
  <c r="L2685" i="2"/>
  <c r="L2686" i="2"/>
  <c r="L2687" i="2"/>
  <c r="L2688" i="2"/>
  <c r="L2689" i="2"/>
  <c r="L2690" i="2"/>
  <c r="L2691" i="2"/>
  <c r="L2692" i="2"/>
  <c r="L2693" i="2"/>
  <c r="L2694" i="2"/>
  <c r="L2695" i="2"/>
  <c r="L2696" i="2"/>
  <c r="L2697" i="2"/>
  <c r="L2698" i="2"/>
  <c r="L2699" i="2"/>
  <c r="L2700" i="2"/>
  <c r="L2701" i="2"/>
  <c r="L2702" i="2"/>
  <c r="L2703" i="2"/>
  <c r="L2704" i="2"/>
  <c r="L2705" i="2"/>
  <c r="L2706" i="2"/>
  <c r="L2707" i="2"/>
  <c r="L2708" i="2"/>
  <c r="L2709" i="2"/>
  <c r="L2710" i="2"/>
  <c r="L2711" i="2"/>
  <c r="L2712" i="2"/>
  <c r="L2713" i="2"/>
  <c r="L2714" i="2"/>
  <c r="L2715" i="2"/>
  <c r="L2716" i="2"/>
  <c r="L2717" i="2"/>
  <c r="L2718" i="2"/>
  <c r="L2719" i="2"/>
  <c r="L2720" i="2"/>
  <c r="L2721" i="2"/>
  <c r="L2722" i="2"/>
  <c r="L2723" i="2"/>
  <c r="L2724" i="2"/>
  <c r="L2725" i="2"/>
  <c r="L2726" i="2"/>
  <c r="L2727" i="2"/>
  <c r="L2728" i="2"/>
  <c r="L2729" i="2"/>
  <c r="L2730" i="2"/>
  <c r="L2731" i="2"/>
  <c r="L2732" i="2"/>
  <c r="L2733" i="2"/>
  <c r="L2734" i="2"/>
  <c r="L2735" i="2"/>
  <c r="L2736" i="2"/>
  <c r="L2737" i="2"/>
  <c r="L2738" i="2"/>
  <c r="L2739" i="2"/>
  <c r="L2740" i="2"/>
  <c r="L2741" i="2"/>
  <c r="L2742" i="2"/>
  <c r="L2743" i="2"/>
  <c r="L2744" i="2"/>
  <c r="L2745" i="2"/>
  <c r="L2746" i="2"/>
  <c r="L2747" i="2"/>
  <c r="L2748" i="2"/>
  <c r="L2749" i="2"/>
  <c r="L2750" i="2"/>
  <c r="L2751" i="2"/>
  <c r="L2752" i="2"/>
  <c r="L2753" i="2"/>
  <c r="L2754" i="2"/>
  <c r="L2755" i="2"/>
  <c r="L2756" i="2"/>
  <c r="L2757" i="2"/>
  <c r="L2758" i="2"/>
  <c r="L2759" i="2"/>
  <c r="L2760" i="2"/>
  <c r="L2761" i="2"/>
  <c r="L2762" i="2"/>
  <c r="L2763" i="2"/>
  <c r="L2764" i="2"/>
  <c r="L2765" i="2"/>
  <c r="L2766" i="2"/>
  <c r="L2767" i="2"/>
  <c r="L2768" i="2"/>
  <c r="L2769" i="2"/>
  <c r="L2770" i="2"/>
  <c r="L2771" i="2"/>
  <c r="L2772" i="2"/>
  <c r="L2773" i="2"/>
  <c r="L2774" i="2"/>
  <c r="L2775" i="2"/>
  <c r="L2776" i="2"/>
  <c r="L2777" i="2"/>
  <c r="L2778" i="2"/>
  <c r="L2779" i="2"/>
  <c r="L2780" i="2"/>
  <c r="L2781" i="2"/>
  <c r="L2782" i="2"/>
  <c r="L2783" i="2"/>
  <c r="L2784" i="2"/>
  <c r="L2785" i="2"/>
  <c r="L2786" i="2"/>
  <c r="L2787" i="2"/>
  <c r="L2788" i="2"/>
  <c r="L2789" i="2"/>
  <c r="L2790" i="2"/>
  <c r="L2791" i="2"/>
  <c r="L2792" i="2"/>
  <c r="L2793" i="2"/>
  <c r="L2794" i="2"/>
  <c r="L2795" i="2"/>
  <c r="L2796" i="2"/>
  <c r="L2797" i="2"/>
  <c r="L2798" i="2"/>
  <c r="L2799" i="2"/>
  <c r="L2800" i="2"/>
  <c r="L2801" i="2"/>
  <c r="L2802" i="2"/>
  <c r="L2803" i="2"/>
  <c r="L2804" i="2"/>
  <c r="L2805" i="2"/>
  <c r="L2806" i="2"/>
  <c r="L2807" i="2"/>
  <c r="L2808" i="2"/>
  <c r="L2809" i="2"/>
  <c r="L2810" i="2"/>
  <c r="L2811" i="2"/>
  <c r="L2812" i="2"/>
  <c r="L2813" i="2"/>
  <c r="L2814" i="2"/>
  <c r="L2815" i="2"/>
  <c r="L2816" i="2"/>
  <c r="L2817" i="2"/>
  <c r="L2818" i="2"/>
  <c r="L2819" i="2"/>
  <c r="L2820" i="2"/>
  <c r="L2821" i="2"/>
  <c r="L2822" i="2"/>
  <c r="L2823" i="2"/>
  <c r="L2824" i="2"/>
  <c r="L2825" i="2"/>
  <c r="L2826" i="2"/>
  <c r="L2827" i="2"/>
  <c r="L2828" i="2"/>
  <c r="L2829" i="2"/>
  <c r="L2830" i="2"/>
  <c r="L2831" i="2"/>
  <c r="L2832" i="2"/>
  <c r="L2833" i="2"/>
  <c r="L2834" i="2"/>
  <c r="L2835" i="2"/>
  <c r="L2836" i="2"/>
  <c r="L2837" i="2"/>
  <c r="L2838" i="2"/>
  <c r="L2839" i="2"/>
  <c r="L2840" i="2"/>
  <c r="L2841" i="2"/>
  <c r="L2842" i="2"/>
  <c r="L2843" i="2"/>
  <c r="L2844" i="2"/>
  <c r="L2845" i="2"/>
  <c r="L2846" i="2"/>
  <c r="L2847" i="2"/>
  <c r="L2848" i="2"/>
  <c r="L2849" i="2"/>
  <c r="L2850" i="2"/>
  <c r="L2851" i="2"/>
  <c r="L2852" i="2"/>
  <c r="L2853" i="2"/>
  <c r="L2854" i="2"/>
  <c r="L2855" i="2"/>
  <c r="L2856" i="2"/>
  <c r="L2857" i="2"/>
  <c r="L2858" i="2"/>
  <c r="L2859" i="2"/>
  <c r="L2860" i="2"/>
  <c r="L2861" i="2"/>
  <c r="L2862" i="2"/>
  <c r="L2863" i="2"/>
  <c r="L2864" i="2"/>
  <c r="L2865" i="2"/>
  <c r="L2866" i="2"/>
  <c r="L2867" i="2"/>
  <c r="L2868" i="2"/>
  <c r="L2869" i="2"/>
  <c r="L2870" i="2"/>
  <c r="L2871" i="2"/>
  <c r="L2872" i="2"/>
  <c r="L2873" i="2"/>
  <c r="L2874" i="2"/>
  <c r="L2875" i="2"/>
  <c r="L2876" i="2"/>
  <c r="L2877" i="2"/>
  <c r="L2878" i="2"/>
  <c r="L2879" i="2"/>
  <c r="L2880" i="2"/>
  <c r="L2881" i="2"/>
  <c r="L2882" i="2"/>
  <c r="L2883" i="2"/>
  <c r="L2884" i="2"/>
  <c r="L2885" i="2"/>
  <c r="L2886" i="2"/>
  <c r="L2887" i="2"/>
  <c r="L2888" i="2"/>
  <c r="L2889" i="2"/>
  <c r="L2890" i="2"/>
  <c r="L2891" i="2"/>
  <c r="L2892" i="2"/>
  <c r="L2893" i="2"/>
  <c r="L2894" i="2"/>
  <c r="L2895" i="2"/>
  <c r="L2896" i="2"/>
  <c r="L2897" i="2"/>
  <c r="L2898" i="2"/>
  <c r="L2899" i="2"/>
  <c r="L2900" i="2"/>
  <c r="L2901" i="2"/>
  <c r="L2902" i="2"/>
  <c r="L2903" i="2"/>
  <c r="L2904" i="2"/>
  <c r="L2905" i="2"/>
  <c r="L2906" i="2"/>
  <c r="L2907" i="2"/>
  <c r="L2908" i="2"/>
  <c r="L2909" i="2"/>
  <c r="L2910" i="2"/>
  <c r="L2911" i="2"/>
  <c r="L2912" i="2"/>
  <c r="L2913" i="2"/>
  <c r="L2914" i="2"/>
  <c r="L2915" i="2"/>
  <c r="L2916" i="2"/>
  <c r="L2917" i="2"/>
  <c r="L2918" i="2"/>
  <c r="L2919" i="2"/>
  <c r="L2920" i="2"/>
  <c r="L2921" i="2"/>
  <c r="L2922" i="2"/>
  <c r="L2923" i="2"/>
  <c r="L2924" i="2"/>
  <c r="L2925" i="2"/>
  <c r="L2926" i="2"/>
  <c r="L2927" i="2"/>
  <c r="L2928" i="2"/>
  <c r="L2929" i="2"/>
  <c r="L2930" i="2"/>
  <c r="L2931" i="2"/>
  <c r="L2932" i="2"/>
  <c r="L2933" i="2"/>
  <c r="L2934" i="2"/>
  <c r="L2935" i="2"/>
  <c r="L2936" i="2"/>
  <c r="L2937" i="2"/>
  <c r="L2938" i="2"/>
  <c r="L2939" i="2"/>
  <c r="L2940" i="2"/>
  <c r="L2941" i="2"/>
  <c r="L2942" i="2"/>
  <c r="L2943" i="2"/>
  <c r="L2944" i="2"/>
  <c r="L2945" i="2"/>
  <c r="L2946" i="2"/>
  <c r="L2947" i="2"/>
  <c r="L2948" i="2"/>
  <c r="L2949" i="2"/>
  <c r="L2950" i="2"/>
  <c r="L2951" i="2"/>
  <c r="L2952" i="2"/>
  <c r="L2953" i="2"/>
  <c r="L2954" i="2"/>
  <c r="L2955" i="2"/>
  <c r="L2956" i="2"/>
  <c r="L2957" i="2"/>
  <c r="L2958" i="2"/>
  <c r="L2959" i="2"/>
  <c r="L2960" i="2"/>
  <c r="L2961" i="2"/>
  <c r="L2962" i="2"/>
  <c r="L2963" i="2"/>
  <c r="L2964" i="2"/>
  <c r="L2965" i="2"/>
  <c r="L2966" i="2"/>
  <c r="L2967" i="2"/>
  <c r="L2968" i="2"/>
  <c r="L2969" i="2"/>
  <c r="L2970" i="2"/>
  <c r="L2971" i="2"/>
  <c r="L2972" i="2"/>
  <c r="L2973" i="2"/>
  <c r="L2974" i="2"/>
  <c r="L2975" i="2"/>
  <c r="L2976" i="2"/>
  <c r="L2977" i="2"/>
  <c r="L2978" i="2"/>
  <c r="L2979" i="2"/>
  <c r="L2980" i="2"/>
  <c r="L2981" i="2"/>
  <c r="L2982" i="2"/>
  <c r="L2983" i="2"/>
  <c r="L2984" i="2"/>
  <c r="L2985" i="2"/>
  <c r="L2986" i="2"/>
  <c r="L2987" i="2"/>
  <c r="L2988" i="2"/>
  <c r="L2989" i="2"/>
  <c r="L2990" i="2"/>
  <c r="L2991" i="2"/>
  <c r="L2992" i="2"/>
  <c r="L2993" i="2"/>
  <c r="L2994" i="2"/>
  <c r="L2995" i="2"/>
  <c r="L2996" i="2"/>
  <c r="L2997" i="2"/>
  <c r="L2998" i="2"/>
  <c r="L2999" i="2"/>
  <c r="L3000" i="2"/>
  <c r="L3001" i="2"/>
  <c r="L3002" i="2"/>
  <c r="L3003" i="2"/>
  <c r="L3004" i="2"/>
  <c r="L3005" i="2"/>
  <c r="L3006" i="2"/>
  <c r="L3007" i="2"/>
  <c r="L3008" i="2"/>
  <c r="L3010" i="2"/>
  <c r="L3011" i="2"/>
  <c r="L3012" i="2"/>
  <c r="L3013" i="2"/>
  <c r="L3014" i="2"/>
  <c r="L3015" i="2"/>
  <c r="L3016" i="2"/>
  <c r="L3017" i="2"/>
  <c r="L3018" i="2"/>
  <c r="L3019" i="2"/>
  <c r="L3020" i="2"/>
  <c r="L3021" i="2"/>
  <c r="L3022" i="2"/>
  <c r="L3023" i="2"/>
  <c r="L3024" i="2"/>
  <c r="L3025" i="2"/>
  <c r="L3026" i="2"/>
  <c r="L3027" i="2"/>
  <c r="L3028" i="2"/>
  <c r="L3029" i="2"/>
  <c r="L3030" i="2"/>
  <c r="L3031" i="2"/>
  <c r="L3032" i="2"/>
  <c r="L3033" i="2"/>
  <c r="L3034" i="2"/>
  <c r="L3035" i="2"/>
  <c r="L3036" i="2"/>
  <c r="L3037" i="2"/>
  <c r="L3038" i="2"/>
  <c r="L3039" i="2"/>
  <c r="L3040" i="2"/>
  <c r="L3041" i="2"/>
  <c r="L3042" i="2"/>
  <c r="L3043" i="2"/>
  <c r="L3044" i="2"/>
  <c r="L3045" i="2"/>
  <c r="L3046" i="2"/>
  <c r="L3047" i="2"/>
  <c r="L3048" i="2"/>
  <c r="L3049" i="2"/>
  <c r="L3050" i="2"/>
  <c r="L3051" i="2"/>
  <c r="L3052" i="2"/>
  <c r="L3053" i="2"/>
  <c r="L3054" i="2"/>
  <c r="L3055" i="2"/>
  <c r="L3056" i="2"/>
  <c r="L3057" i="2"/>
  <c r="L3058" i="2"/>
  <c r="L3059" i="2"/>
  <c r="L3060" i="2"/>
  <c r="L3061" i="2"/>
  <c r="L3062" i="2"/>
  <c r="L3063" i="2"/>
  <c r="L3064" i="2"/>
  <c r="L3065" i="2"/>
  <c r="L3066" i="2"/>
  <c r="L3067" i="2"/>
  <c r="L3068" i="2"/>
  <c r="L3069" i="2"/>
  <c r="L3070" i="2"/>
  <c r="L3071" i="2"/>
  <c r="L3072" i="2"/>
  <c r="L3073" i="2"/>
  <c r="L3074" i="2"/>
  <c r="L3075" i="2"/>
  <c r="L3076" i="2"/>
  <c r="L3077" i="2"/>
  <c r="L3078" i="2"/>
  <c r="L3079" i="2"/>
  <c r="L3080" i="2"/>
  <c r="L3081" i="2"/>
  <c r="L3082" i="2"/>
  <c r="L3083" i="2"/>
  <c r="L3084" i="2"/>
  <c r="L3085" i="2"/>
  <c r="L3086" i="2"/>
  <c r="L3087" i="2"/>
  <c r="L3088" i="2"/>
  <c r="L3089" i="2"/>
  <c r="L3090" i="2"/>
  <c r="L3091" i="2"/>
  <c r="L3092" i="2"/>
  <c r="L3093" i="2"/>
  <c r="L3094" i="2"/>
  <c r="L3095" i="2"/>
  <c r="L3096" i="2"/>
  <c r="L3097" i="2"/>
  <c r="L3098" i="2"/>
  <c r="L3099" i="2"/>
  <c r="L3100" i="2"/>
  <c r="L3101" i="2"/>
  <c r="L3102" i="2"/>
  <c r="L3103" i="2"/>
  <c r="L3104" i="2"/>
  <c r="L3105" i="2"/>
  <c r="L3106" i="2"/>
  <c r="L3107" i="2"/>
  <c r="L3108" i="2"/>
  <c r="L3109" i="2"/>
  <c r="L3110" i="2"/>
  <c r="L3111" i="2"/>
  <c r="L3112" i="2"/>
  <c r="L3113" i="2"/>
  <c r="L3114" i="2"/>
  <c r="L3115" i="2"/>
  <c r="L3116" i="2"/>
  <c r="L3117" i="2"/>
  <c r="L3118" i="2"/>
  <c r="L3119" i="2"/>
  <c r="L3120" i="2"/>
  <c r="L3121" i="2"/>
  <c r="L3122" i="2"/>
  <c r="L3123" i="2"/>
  <c r="L3124" i="2"/>
  <c r="L3125" i="2"/>
  <c r="L3126" i="2"/>
  <c r="L3127" i="2"/>
  <c r="L3128" i="2"/>
  <c r="L3129" i="2"/>
  <c r="L3130" i="2"/>
  <c r="L3131" i="2"/>
  <c r="L3132" i="2"/>
  <c r="L3133" i="2"/>
  <c r="L3134" i="2"/>
  <c r="L3135" i="2"/>
  <c r="L3136" i="2"/>
  <c r="L3137" i="2"/>
  <c r="L3138" i="2"/>
  <c r="L3139" i="2"/>
  <c r="L3140" i="2"/>
  <c r="L3141" i="2"/>
  <c r="L3142" i="2"/>
  <c r="L3143" i="2"/>
  <c r="L3144" i="2"/>
  <c r="L3145" i="2"/>
  <c r="L3146" i="2"/>
  <c r="L3147" i="2"/>
  <c r="L3148" i="2"/>
  <c r="L3149" i="2"/>
  <c r="L3150" i="2"/>
  <c r="L3151" i="2"/>
  <c r="L3152" i="2"/>
  <c r="L3153" i="2"/>
  <c r="L3154" i="2"/>
  <c r="L3155" i="2"/>
  <c r="L3156" i="2"/>
  <c r="L3157" i="2"/>
  <c r="L3158" i="2"/>
  <c r="L3159" i="2"/>
  <c r="L3160" i="2"/>
  <c r="L3161" i="2"/>
  <c r="L3162" i="2"/>
  <c r="L3163" i="2"/>
  <c r="L3164" i="2"/>
  <c r="L3165" i="2"/>
  <c r="L3166" i="2"/>
  <c r="L3167" i="2"/>
  <c r="L3168" i="2"/>
  <c r="L3169" i="2"/>
  <c r="L3170" i="2"/>
  <c r="L3171" i="2"/>
  <c r="L3172" i="2"/>
  <c r="L3173" i="2"/>
  <c r="L3174" i="2"/>
  <c r="L3175" i="2"/>
  <c r="L3176" i="2"/>
  <c r="L3177" i="2"/>
  <c r="L3178" i="2"/>
  <c r="L3179" i="2"/>
  <c r="L3180" i="2"/>
  <c r="L3181" i="2"/>
  <c r="L3182" i="2"/>
  <c r="L3183" i="2"/>
  <c r="L3184" i="2"/>
  <c r="L3185" i="2"/>
  <c r="L3186" i="2"/>
  <c r="L3187" i="2"/>
  <c r="L3188" i="2"/>
  <c r="L3189" i="2"/>
  <c r="L3190" i="2"/>
  <c r="L3191" i="2"/>
  <c r="L3192" i="2"/>
  <c r="L3193" i="2"/>
  <c r="L3194" i="2"/>
  <c r="L3195" i="2"/>
  <c r="L3196" i="2"/>
  <c r="L3197" i="2"/>
  <c r="L3198" i="2"/>
  <c r="L3199" i="2"/>
  <c r="L3200" i="2"/>
  <c r="L3201" i="2"/>
  <c r="L3202" i="2"/>
  <c r="L3203" i="2"/>
  <c r="L3204" i="2"/>
  <c r="L3205" i="2"/>
  <c r="L3206" i="2"/>
  <c r="L3207" i="2"/>
  <c r="L3208" i="2"/>
  <c r="L3209" i="2"/>
  <c r="L3210" i="2"/>
  <c r="L3211" i="2"/>
  <c r="L3212" i="2"/>
  <c r="L3213" i="2"/>
  <c r="L3214" i="2"/>
  <c r="L3215" i="2"/>
  <c r="L3216" i="2"/>
  <c r="L3217" i="2"/>
  <c r="L3218" i="2"/>
  <c r="L3219" i="2"/>
  <c r="L3220" i="2"/>
  <c r="L3221" i="2"/>
  <c r="L3222" i="2"/>
  <c r="L3223" i="2"/>
  <c r="L3224" i="2"/>
  <c r="L3225" i="2"/>
  <c r="L3226" i="2"/>
  <c r="L3227" i="2"/>
  <c r="L3228" i="2"/>
  <c r="L3229" i="2"/>
  <c r="L3230" i="2"/>
  <c r="L3231" i="2"/>
  <c r="L3232" i="2"/>
  <c r="L3233" i="2"/>
  <c r="L3234" i="2"/>
  <c r="L3235" i="2"/>
  <c r="L3236" i="2"/>
  <c r="L3237" i="2"/>
  <c r="L3238" i="2"/>
  <c r="L3239" i="2"/>
  <c r="L3240" i="2"/>
  <c r="L3241" i="2"/>
  <c r="L3242" i="2"/>
  <c r="L3243" i="2"/>
  <c r="L3244" i="2"/>
  <c r="L3245" i="2"/>
  <c r="L3246" i="2"/>
  <c r="L3247" i="2"/>
  <c r="L3248" i="2"/>
  <c r="L3249" i="2"/>
  <c r="L3250" i="2"/>
  <c r="L3251" i="2"/>
  <c r="L3252" i="2"/>
  <c r="L3253" i="2"/>
  <c r="L3254" i="2"/>
  <c r="L3255" i="2"/>
  <c r="L3256" i="2"/>
  <c r="L3257" i="2"/>
  <c r="L3258" i="2"/>
  <c r="L3259" i="2"/>
  <c r="L3260" i="2"/>
  <c r="L3261" i="2"/>
  <c r="L3262" i="2"/>
  <c r="L3263" i="2"/>
  <c r="L3264" i="2"/>
  <c r="L3265" i="2"/>
  <c r="L3266" i="2"/>
  <c r="L3267" i="2"/>
  <c r="L3268" i="2"/>
  <c r="L3269" i="2"/>
  <c r="L3270" i="2"/>
  <c r="L3271" i="2"/>
  <c r="L3272" i="2"/>
  <c r="L3273" i="2"/>
  <c r="L3274" i="2"/>
  <c r="L3275" i="2"/>
  <c r="L3276" i="2"/>
  <c r="L3277" i="2"/>
  <c r="L3278" i="2"/>
  <c r="L3279" i="2"/>
  <c r="L3280" i="2"/>
  <c r="L3281" i="2"/>
  <c r="L3282" i="2"/>
  <c r="L3283" i="2"/>
  <c r="L3284" i="2"/>
  <c r="L3285" i="2"/>
  <c r="L3286" i="2"/>
  <c r="L3287" i="2"/>
  <c r="L3288" i="2"/>
  <c r="L3289" i="2"/>
  <c r="L3290" i="2"/>
  <c r="L3291" i="2"/>
  <c r="L3292" i="2"/>
  <c r="L3293" i="2"/>
  <c r="L3294" i="2"/>
  <c r="L3295" i="2"/>
  <c r="L3296" i="2"/>
  <c r="L3297" i="2"/>
  <c r="L3298" i="2"/>
  <c r="L3299" i="2"/>
  <c r="L3300" i="2"/>
  <c r="L3301" i="2"/>
  <c r="L3302" i="2"/>
  <c r="L3303" i="2"/>
  <c r="L3304" i="2"/>
  <c r="L3305" i="2"/>
  <c r="L3306" i="2"/>
  <c r="L3307" i="2"/>
  <c r="L3308" i="2"/>
  <c r="L3309" i="2"/>
  <c r="L3310" i="2"/>
  <c r="L3311" i="2"/>
  <c r="L3312" i="2"/>
  <c r="L3313" i="2"/>
  <c r="L3314" i="2"/>
  <c r="L3315" i="2"/>
  <c r="L3316" i="2"/>
  <c r="L3317" i="2"/>
  <c r="L3318" i="2"/>
  <c r="L3319" i="2"/>
  <c r="L3320" i="2"/>
  <c r="L3321" i="2"/>
  <c r="L3322" i="2"/>
  <c r="L3323" i="2"/>
  <c r="L3324" i="2"/>
  <c r="L3325" i="2"/>
  <c r="L3326" i="2"/>
  <c r="L3327" i="2"/>
  <c r="L3328" i="2"/>
  <c r="L3329" i="2"/>
  <c r="L3330" i="2"/>
  <c r="L3331" i="2"/>
  <c r="L3332" i="2"/>
  <c r="L3333" i="2"/>
  <c r="L3334" i="2"/>
  <c r="L3335" i="2"/>
  <c r="L3336" i="2"/>
  <c r="L3337" i="2"/>
  <c r="L3338" i="2"/>
  <c r="L3339" i="2"/>
  <c r="L3340" i="2"/>
  <c r="L3341" i="2"/>
  <c r="L3342" i="2"/>
  <c r="L3343" i="2"/>
  <c r="L3344" i="2"/>
  <c r="L3345" i="2"/>
  <c r="L3346" i="2"/>
  <c r="L3347" i="2"/>
  <c r="L3348" i="2"/>
  <c r="L3349" i="2"/>
  <c r="L3350" i="2"/>
  <c r="L3351" i="2"/>
  <c r="L3352" i="2"/>
  <c r="L3353" i="2"/>
  <c r="L3354" i="2"/>
  <c r="L3355" i="2"/>
  <c r="L3356" i="2"/>
  <c r="L3357" i="2"/>
  <c r="L3358" i="2"/>
  <c r="L3359" i="2"/>
  <c r="L3360" i="2"/>
  <c r="L3361" i="2"/>
  <c r="L3362" i="2"/>
  <c r="L3363" i="2"/>
  <c r="L3364" i="2"/>
  <c r="L3365" i="2"/>
  <c r="L3366" i="2"/>
  <c r="L3367" i="2"/>
  <c r="L3368" i="2"/>
  <c r="L3369" i="2"/>
  <c r="L3370" i="2"/>
  <c r="L3371" i="2"/>
  <c r="L3372" i="2"/>
  <c r="L3373" i="2"/>
  <c r="L3374" i="2"/>
  <c r="L3375" i="2"/>
  <c r="L3376" i="2"/>
  <c r="L3377" i="2"/>
  <c r="L3378" i="2"/>
  <c r="L3379" i="2"/>
  <c r="L3380" i="2"/>
  <c r="L3381" i="2"/>
  <c r="L3382" i="2"/>
  <c r="L3383" i="2"/>
  <c r="L3384" i="2"/>
  <c r="L3385" i="2"/>
  <c r="L3386" i="2"/>
  <c r="L3387" i="2"/>
  <c r="L3388" i="2"/>
  <c r="L3389" i="2"/>
  <c r="L3390" i="2"/>
  <c r="L3391" i="2"/>
  <c r="L3392" i="2"/>
  <c r="L3393" i="2"/>
  <c r="L3394" i="2"/>
  <c r="L3395" i="2"/>
  <c r="L3396" i="2"/>
  <c r="L3397" i="2"/>
  <c r="L3398" i="2"/>
  <c r="L3399" i="2"/>
  <c r="L3400" i="2"/>
  <c r="L3401" i="2"/>
  <c r="L3402" i="2"/>
  <c r="L3403" i="2"/>
  <c r="L3404" i="2"/>
  <c r="L3405" i="2"/>
  <c r="L3406" i="2"/>
  <c r="L3407" i="2"/>
  <c r="L3408" i="2"/>
  <c r="L3409" i="2"/>
  <c r="L3410" i="2"/>
  <c r="L3411" i="2"/>
  <c r="L3412" i="2"/>
  <c r="L3413" i="2"/>
  <c r="L3414" i="2"/>
  <c r="L3415" i="2"/>
  <c r="L3416" i="2"/>
  <c r="L3417" i="2"/>
  <c r="L3418" i="2"/>
  <c r="L3419" i="2"/>
  <c r="L3420" i="2"/>
  <c r="L3421" i="2"/>
  <c r="L3422" i="2"/>
  <c r="L3423" i="2"/>
  <c r="L3424" i="2"/>
  <c r="L3425" i="2"/>
  <c r="L3426" i="2"/>
  <c r="L3427" i="2"/>
  <c r="L3428" i="2"/>
  <c r="L3429" i="2"/>
  <c r="L3430" i="2"/>
  <c r="L3431" i="2"/>
  <c r="L3432" i="2"/>
  <c r="L3433" i="2"/>
  <c r="L3434" i="2"/>
  <c r="L3435" i="2"/>
  <c r="L3436" i="2"/>
  <c r="L3437" i="2"/>
  <c r="L3438" i="2"/>
  <c r="L3439" i="2"/>
  <c r="L3440" i="2"/>
  <c r="L3441" i="2"/>
  <c r="L3442" i="2"/>
  <c r="L3443" i="2"/>
  <c r="L3444" i="2"/>
  <c r="L3445" i="2"/>
  <c r="L3446" i="2"/>
  <c r="L3447" i="2"/>
  <c r="L3448" i="2"/>
  <c r="L3449" i="2"/>
  <c r="L3450" i="2"/>
  <c r="L3451" i="2"/>
  <c r="L3452" i="2"/>
  <c r="L3453" i="2"/>
  <c r="L3454" i="2"/>
  <c r="L3455" i="2"/>
  <c r="L3456" i="2"/>
  <c r="L3457" i="2"/>
  <c r="L3458" i="2"/>
  <c r="L3459" i="2"/>
  <c r="L3460" i="2"/>
  <c r="L3461" i="2"/>
  <c r="L3462" i="2"/>
  <c r="L3463" i="2"/>
  <c r="L3464" i="2"/>
  <c r="L3465" i="2"/>
  <c r="L3466" i="2"/>
  <c r="L3467" i="2"/>
  <c r="L3468" i="2"/>
  <c r="L3469" i="2"/>
  <c r="L3470" i="2"/>
  <c r="L3471" i="2"/>
  <c r="L3472" i="2"/>
  <c r="L3473" i="2"/>
  <c r="L3474" i="2"/>
  <c r="L3475" i="2"/>
  <c r="L3476" i="2"/>
  <c r="L3477" i="2"/>
  <c r="L3478" i="2"/>
  <c r="L3479" i="2"/>
  <c r="L3480" i="2"/>
  <c r="L3481" i="2"/>
  <c r="L3482" i="2"/>
  <c r="L3483" i="2"/>
  <c r="L3484" i="2"/>
  <c r="L3485" i="2"/>
  <c r="L3486" i="2"/>
  <c r="L3487" i="2"/>
  <c r="L3488" i="2"/>
  <c r="L3489" i="2"/>
  <c r="L3490" i="2"/>
  <c r="L3491" i="2"/>
  <c r="L3492" i="2"/>
  <c r="L3493" i="2"/>
  <c r="L3494" i="2"/>
  <c r="L3495" i="2"/>
  <c r="L3496" i="2"/>
  <c r="L3497" i="2"/>
  <c r="L3498" i="2"/>
  <c r="L3499" i="2"/>
  <c r="L3500" i="2"/>
  <c r="L3501" i="2"/>
  <c r="L3502" i="2"/>
  <c r="L3503" i="2"/>
  <c r="L3504" i="2"/>
  <c r="L3505" i="2"/>
  <c r="L3506" i="2"/>
  <c r="L3507" i="2"/>
  <c r="L3508" i="2"/>
  <c r="L3509" i="2"/>
  <c r="L3510" i="2"/>
  <c r="L3511" i="2"/>
  <c r="L3512" i="2"/>
  <c r="L3513" i="2"/>
  <c r="L3514" i="2"/>
  <c r="L3515" i="2"/>
  <c r="L3516" i="2"/>
  <c r="L3517" i="2"/>
  <c r="L3518" i="2"/>
  <c r="L3519" i="2"/>
  <c r="L3520" i="2"/>
  <c r="L3521" i="2"/>
  <c r="L3522" i="2"/>
  <c r="L3523" i="2"/>
  <c r="L3524" i="2"/>
  <c r="L3525" i="2"/>
  <c r="L3526" i="2"/>
  <c r="L3527" i="2"/>
  <c r="L3528" i="2"/>
  <c r="L3529" i="2"/>
  <c r="L3530" i="2"/>
  <c r="L3531" i="2"/>
  <c r="L3532" i="2"/>
  <c r="L3533" i="2"/>
  <c r="L3534" i="2"/>
  <c r="L3535" i="2"/>
  <c r="L3536" i="2"/>
  <c r="L3537" i="2"/>
  <c r="L3538" i="2"/>
  <c r="L3539" i="2"/>
  <c r="L3540" i="2"/>
  <c r="L3541" i="2"/>
  <c r="L3542" i="2"/>
  <c r="L3543" i="2"/>
  <c r="L3544" i="2"/>
  <c r="L3545" i="2"/>
  <c r="L3546" i="2"/>
  <c r="L3547" i="2"/>
  <c r="L3548" i="2"/>
  <c r="L3549" i="2"/>
  <c r="L3550" i="2"/>
  <c r="L3551" i="2"/>
  <c r="L3552" i="2"/>
  <c r="L3553" i="2"/>
  <c r="L3554" i="2"/>
  <c r="L3555" i="2"/>
  <c r="L3556" i="2"/>
  <c r="L3557" i="2"/>
  <c r="L3558" i="2"/>
  <c r="L3559" i="2"/>
  <c r="L3560" i="2"/>
  <c r="L3561" i="2"/>
  <c r="L3562" i="2"/>
  <c r="L3563" i="2"/>
  <c r="L3564" i="2"/>
  <c r="L3565" i="2"/>
  <c r="L3566" i="2"/>
  <c r="L3567" i="2"/>
  <c r="L3568" i="2"/>
  <c r="L3569" i="2"/>
  <c r="L3570" i="2"/>
  <c r="L3571" i="2"/>
  <c r="L3572" i="2"/>
  <c r="L3573" i="2"/>
  <c r="L3574" i="2"/>
  <c r="L3575" i="2"/>
  <c r="L3576" i="2"/>
  <c r="L3577" i="2"/>
  <c r="L3578" i="2"/>
  <c r="L3579" i="2"/>
  <c r="L3580" i="2"/>
  <c r="L3581" i="2"/>
  <c r="L3582" i="2"/>
  <c r="L3583" i="2"/>
  <c r="L3584" i="2"/>
  <c r="L3585" i="2"/>
  <c r="L3586" i="2"/>
  <c r="L3587" i="2"/>
  <c r="L3588" i="2"/>
  <c r="L3589" i="2"/>
  <c r="L3590" i="2"/>
  <c r="L3591" i="2"/>
  <c r="L3592" i="2"/>
  <c r="L3593" i="2"/>
  <c r="L3594" i="2"/>
  <c r="L3595" i="2"/>
  <c r="L3596" i="2"/>
  <c r="L3597" i="2"/>
  <c r="L3598" i="2"/>
  <c r="L3599" i="2"/>
  <c r="L3600" i="2"/>
  <c r="L3601" i="2"/>
  <c r="L3602" i="2"/>
  <c r="L3603" i="2"/>
  <c r="L3604" i="2"/>
  <c r="L3605" i="2"/>
  <c r="L3606" i="2"/>
  <c r="L3607" i="2"/>
  <c r="L3608" i="2"/>
  <c r="L3609" i="2"/>
  <c r="L3610" i="2"/>
  <c r="L3611" i="2"/>
  <c r="L3612" i="2"/>
  <c r="L3613" i="2"/>
  <c r="L3614" i="2"/>
  <c r="L3615" i="2"/>
  <c r="L3616" i="2"/>
  <c r="L3617" i="2"/>
  <c r="L3618" i="2"/>
  <c r="L3619" i="2"/>
  <c r="L3620" i="2"/>
  <c r="L3621" i="2"/>
  <c r="L3622" i="2"/>
  <c r="L3623" i="2"/>
  <c r="L3624" i="2"/>
  <c r="L3625" i="2"/>
  <c r="L3626" i="2"/>
  <c r="L3627" i="2"/>
  <c r="L3628" i="2"/>
  <c r="L3629" i="2"/>
  <c r="L3630" i="2"/>
  <c r="L3631" i="2"/>
  <c r="L3632" i="2"/>
  <c r="L3633" i="2"/>
  <c r="L3634" i="2"/>
  <c r="L3635" i="2"/>
  <c r="L3636" i="2"/>
  <c r="L3637" i="2"/>
  <c r="L3638" i="2"/>
  <c r="L3639" i="2"/>
  <c r="L3640" i="2"/>
  <c r="L3641" i="2"/>
  <c r="L3642" i="2"/>
  <c r="L3643" i="2"/>
  <c r="L3644" i="2"/>
  <c r="L3645" i="2"/>
  <c r="L3646" i="2"/>
  <c r="L3647" i="2"/>
  <c r="L3648" i="2"/>
  <c r="L3649" i="2"/>
  <c r="L3650" i="2"/>
  <c r="L3651" i="2"/>
  <c r="L3652" i="2"/>
  <c r="L3653" i="2"/>
  <c r="L3654" i="2"/>
  <c r="L3655" i="2"/>
  <c r="L3656" i="2"/>
  <c r="L3657" i="2"/>
  <c r="L3658" i="2"/>
  <c r="L3659" i="2"/>
  <c r="L3660" i="2"/>
  <c r="L3661" i="2"/>
  <c r="L3662" i="2"/>
  <c r="L3663" i="2"/>
  <c r="L3664" i="2"/>
  <c r="L3665" i="2"/>
  <c r="L3666" i="2"/>
  <c r="L3667" i="2"/>
  <c r="L3668" i="2"/>
  <c r="L3669" i="2"/>
  <c r="L3670" i="2"/>
  <c r="L3671" i="2"/>
  <c r="L3672" i="2"/>
  <c r="L3673" i="2"/>
  <c r="L3674" i="2"/>
  <c r="L3675" i="2"/>
  <c r="L3676" i="2"/>
  <c r="L3677" i="2"/>
  <c r="L3678" i="2"/>
  <c r="L3679" i="2"/>
  <c r="L3680" i="2"/>
  <c r="L3681" i="2"/>
  <c r="L3682" i="2"/>
  <c r="L3683" i="2"/>
  <c r="L3684" i="2"/>
  <c r="L3685" i="2"/>
  <c r="L3686" i="2"/>
  <c r="L3687" i="2"/>
  <c r="L3689" i="2"/>
  <c r="L3690" i="2"/>
  <c r="L3691" i="2"/>
  <c r="L3692" i="2"/>
  <c r="L3693" i="2"/>
  <c r="L3694" i="2"/>
  <c r="L3695" i="2"/>
  <c r="L3696" i="2"/>
  <c r="L3697" i="2"/>
  <c r="L3698" i="2"/>
  <c r="L3699" i="2"/>
  <c r="L3700" i="2"/>
  <c r="L3701" i="2"/>
  <c r="L3702" i="2"/>
  <c r="L3703" i="2"/>
  <c r="L3704" i="2"/>
  <c r="L3706" i="2"/>
  <c r="L3707" i="2"/>
  <c r="L3708" i="2"/>
  <c r="L3709" i="2"/>
  <c r="L3710" i="2"/>
  <c r="L3711" i="2"/>
  <c r="L3712" i="2"/>
  <c r="L3713" i="2"/>
  <c r="L3714" i="2"/>
  <c r="L3715" i="2"/>
  <c r="L3716" i="2"/>
  <c r="L3717" i="2"/>
  <c r="L3718" i="2"/>
  <c r="L3719" i="2"/>
  <c r="L3720" i="2"/>
  <c r="L3721" i="2"/>
  <c r="L3722" i="2"/>
  <c r="L3723" i="2"/>
  <c r="L3724" i="2"/>
  <c r="L3725" i="2"/>
  <c r="L3726" i="2"/>
  <c r="L3727" i="2"/>
  <c r="L3728" i="2"/>
  <c r="L3729" i="2"/>
  <c r="L3730" i="2"/>
  <c r="L3731" i="2"/>
  <c r="L3732" i="2"/>
  <c r="L3733" i="2"/>
  <c r="L3734" i="2"/>
  <c r="L3735" i="2"/>
  <c r="L3736" i="2"/>
  <c r="L3737" i="2"/>
  <c r="L3738" i="2"/>
  <c r="L3739" i="2"/>
  <c r="L3740" i="2"/>
  <c r="L3741" i="2"/>
  <c r="L3742" i="2"/>
  <c r="L3743" i="2"/>
  <c r="L3744" i="2"/>
  <c r="L3745" i="2"/>
  <c r="L3746" i="2"/>
  <c r="L3747" i="2"/>
  <c r="L3748" i="2"/>
  <c r="L3749" i="2"/>
  <c r="L3750" i="2"/>
  <c r="L3751" i="2"/>
  <c r="L3752" i="2"/>
  <c r="L3753" i="2"/>
  <c r="L3754" i="2"/>
  <c r="L3755" i="2"/>
  <c r="L3756" i="2"/>
  <c r="L3757" i="2"/>
  <c r="L3758" i="2"/>
  <c r="L3759" i="2"/>
  <c r="L3760" i="2"/>
  <c r="L3761" i="2"/>
  <c r="L3762" i="2"/>
  <c r="L3763" i="2"/>
  <c r="L3764" i="2"/>
  <c r="L3765" i="2"/>
  <c r="L3766" i="2"/>
  <c r="L3767" i="2"/>
  <c r="L3768" i="2"/>
  <c r="L3769" i="2"/>
  <c r="L3770" i="2"/>
  <c r="L3771" i="2"/>
  <c r="L3772" i="2"/>
  <c r="L3773" i="2"/>
  <c r="L3774" i="2"/>
  <c r="L3775" i="2"/>
  <c r="L3776" i="2"/>
  <c r="L3777" i="2"/>
  <c r="L3778" i="2"/>
  <c r="L3779" i="2"/>
  <c r="L3780" i="2"/>
  <c r="L3781" i="2"/>
  <c r="L3782" i="2"/>
  <c r="L3783" i="2"/>
  <c r="L3784" i="2"/>
  <c r="L3785" i="2"/>
  <c r="L3786" i="2"/>
  <c r="L3787" i="2"/>
  <c r="L3788" i="2"/>
  <c r="L3789" i="2"/>
  <c r="L3790" i="2"/>
  <c r="L3791" i="2"/>
  <c r="L3792" i="2"/>
  <c r="L3793" i="2"/>
  <c r="L3794" i="2"/>
  <c r="L3795" i="2"/>
  <c r="L3796" i="2"/>
  <c r="L3797" i="2"/>
  <c r="L3798" i="2"/>
  <c r="L3799" i="2"/>
  <c r="L3800" i="2"/>
  <c r="L3801" i="2"/>
  <c r="L3802" i="2"/>
  <c r="L3803" i="2"/>
  <c r="L3804" i="2"/>
  <c r="L3805" i="2"/>
  <c r="L3806" i="2"/>
  <c r="L3807" i="2"/>
  <c r="L3808" i="2"/>
  <c r="L3809" i="2"/>
  <c r="L3810" i="2"/>
  <c r="L3811" i="2"/>
  <c r="L3812" i="2"/>
  <c r="L3813" i="2"/>
  <c r="L3814" i="2"/>
  <c r="L3815" i="2"/>
  <c r="L3816" i="2"/>
  <c r="L3817" i="2"/>
  <c r="L3818" i="2"/>
  <c r="L3819" i="2"/>
  <c r="L3820" i="2"/>
  <c r="L3821" i="2"/>
  <c r="L3822" i="2"/>
  <c r="L3823" i="2"/>
  <c r="L3824" i="2"/>
  <c r="L3825" i="2"/>
  <c r="L3826" i="2"/>
  <c r="L3827" i="2"/>
  <c r="L3828" i="2"/>
  <c r="L3829" i="2"/>
  <c r="L3830" i="2"/>
  <c r="L3831" i="2"/>
  <c r="L3832" i="2"/>
  <c r="L3833" i="2"/>
  <c r="L3834" i="2"/>
  <c r="L3835" i="2"/>
  <c r="L3836" i="2"/>
  <c r="L3837" i="2"/>
  <c r="L3838" i="2"/>
  <c r="L3839" i="2"/>
  <c r="L3840" i="2"/>
  <c r="L3841" i="2"/>
  <c r="L3842" i="2"/>
  <c r="L3843" i="2"/>
  <c r="L3844" i="2"/>
  <c r="L3845" i="2"/>
  <c r="L3846" i="2"/>
  <c r="L3847" i="2"/>
  <c r="L3848" i="2"/>
  <c r="L3849" i="2"/>
  <c r="L3850" i="2"/>
  <c r="L3851" i="2"/>
  <c r="L3852" i="2"/>
  <c r="L3853" i="2"/>
  <c r="L3854" i="2"/>
  <c r="L3855" i="2"/>
  <c r="L3856" i="2"/>
  <c r="L3857" i="2"/>
  <c r="L3858" i="2"/>
  <c r="L3859" i="2"/>
  <c r="L3860" i="2"/>
  <c r="L3861" i="2"/>
  <c r="L3862" i="2"/>
  <c r="L3863" i="2"/>
  <c r="L3864" i="2"/>
  <c r="L3865" i="2"/>
  <c r="L3866" i="2"/>
  <c r="L3867" i="2"/>
  <c r="L3868" i="2"/>
  <c r="L3869" i="2"/>
  <c r="L3870" i="2"/>
  <c r="L3871" i="2"/>
  <c r="L3872" i="2"/>
  <c r="L3873" i="2"/>
  <c r="L3874" i="2"/>
  <c r="L3875" i="2"/>
  <c r="L3876" i="2"/>
  <c r="L3877" i="2"/>
  <c r="L3878" i="2"/>
  <c r="L3879" i="2"/>
  <c r="L3880" i="2"/>
  <c r="L3881" i="2"/>
  <c r="L3882" i="2"/>
  <c r="L3883" i="2"/>
  <c r="L3884" i="2"/>
  <c r="L3885" i="2"/>
  <c r="L3886" i="2"/>
  <c r="L3887" i="2"/>
  <c r="L3888" i="2"/>
  <c r="L3889" i="2"/>
  <c r="L3890" i="2"/>
  <c r="L3891" i="2"/>
  <c r="L3892" i="2"/>
  <c r="L3893" i="2"/>
  <c r="L3894" i="2"/>
  <c r="L3895" i="2"/>
  <c r="L3896" i="2"/>
  <c r="L3897" i="2"/>
  <c r="L3898" i="2"/>
  <c r="L3899" i="2"/>
  <c r="L3900" i="2"/>
  <c r="L3901" i="2"/>
  <c r="L3902" i="2"/>
  <c r="L3903" i="2"/>
  <c r="L3904" i="2"/>
  <c r="L3905" i="2"/>
  <c r="L3906" i="2"/>
  <c r="L3907" i="2"/>
  <c r="L3908" i="2"/>
  <c r="L3909" i="2"/>
  <c r="L3910" i="2"/>
  <c r="L3911" i="2"/>
  <c r="L3912" i="2"/>
  <c r="L3913" i="2"/>
  <c r="L3914" i="2"/>
  <c r="L3915" i="2"/>
  <c r="L3916" i="2"/>
  <c r="L3917" i="2"/>
  <c r="L3918" i="2"/>
  <c r="L3919" i="2"/>
  <c r="L3920" i="2"/>
  <c r="L3921" i="2"/>
  <c r="L3922" i="2"/>
  <c r="L3923" i="2"/>
  <c r="L3924" i="2"/>
  <c r="L3925" i="2"/>
  <c r="L3926" i="2"/>
  <c r="L3927" i="2"/>
  <c r="L3928" i="2"/>
  <c r="L3929" i="2"/>
  <c r="L3930" i="2"/>
  <c r="L3931" i="2"/>
  <c r="L3932" i="2"/>
  <c r="L3933" i="2"/>
  <c r="L3934" i="2"/>
  <c r="L3935" i="2"/>
  <c r="L3936" i="2"/>
  <c r="L3937" i="2"/>
  <c r="L3938" i="2"/>
  <c r="L3939" i="2"/>
  <c r="L3940" i="2"/>
  <c r="L3941" i="2"/>
  <c r="L3942" i="2"/>
  <c r="L3943" i="2"/>
  <c r="L3944" i="2"/>
  <c r="L3945" i="2"/>
  <c r="L3946" i="2"/>
  <c r="L3947" i="2"/>
  <c r="L3948" i="2"/>
  <c r="L3949" i="2"/>
  <c r="L3950" i="2"/>
  <c r="L3951" i="2"/>
  <c r="L3952" i="2"/>
  <c r="L3953" i="2"/>
  <c r="L3954" i="2"/>
  <c r="L3955" i="2"/>
  <c r="L3956" i="2"/>
  <c r="L3957" i="2"/>
  <c r="L3958" i="2"/>
  <c r="L3959" i="2"/>
  <c r="L3960" i="2"/>
  <c r="L3961" i="2"/>
  <c r="L3962" i="2"/>
  <c r="L3963" i="2"/>
  <c r="L3964" i="2"/>
  <c r="L3965" i="2"/>
  <c r="L3966" i="2"/>
  <c r="L3967" i="2"/>
  <c r="L3968" i="2"/>
  <c r="L3969" i="2"/>
  <c r="L3970" i="2"/>
  <c r="L3971" i="2"/>
  <c r="L3972" i="2"/>
  <c r="L3973" i="2"/>
  <c r="L3974" i="2"/>
  <c r="L3975" i="2"/>
  <c r="L3976" i="2"/>
  <c r="L3977" i="2"/>
  <c r="L3978" i="2"/>
  <c r="L3979" i="2"/>
  <c r="L3980" i="2"/>
  <c r="L3981" i="2"/>
  <c r="L3982" i="2"/>
  <c r="L3983" i="2"/>
  <c r="L3984" i="2"/>
  <c r="L3985" i="2"/>
  <c r="L3986" i="2"/>
  <c r="L3987" i="2"/>
  <c r="L3988" i="2"/>
  <c r="L3989" i="2"/>
  <c r="L3990" i="2"/>
  <c r="L3991" i="2"/>
  <c r="L3992" i="2"/>
  <c r="L3993" i="2"/>
  <c r="L3994" i="2"/>
  <c r="L3995" i="2"/>
  <c r="L3996" i="2"/>
  <c r="L3997" i="2"/>
  <c r="L3998" i="2"/>
  <c r="L3999" i="2"/>
  <c r="L4000" i="2"/>
  <c r="L4001" i="2"/>
  <c r="L4002" i="2"/>
  <c r="L4003" i="2"/>
  <c r="L4004" i="2"/>
  <c r="L4005" i="2"/>
  <c r="L4006" i="2"/>
  <c r="L4007" i="2"/>
  <c r="L4008" i="2"/>
  <c r="L4009" i="2"/>
  <c r="L4010" i="2"/>
  <c r="L4011" i="2"/>
  <c r="L4012" i="2"/>
  <c r="L4013" i="2"/>
  <c r="L4014" i="2"/>
  <c r="L4015" i="2"/>
  <c r="L4016" i="2"/>
  <c r="L4017" i="2"/>
  <c r="L4018" i="2"/>
  <c r="L4019" i="2"/>
  <c r="L4020" i="2"/>
  <c r="L4021" i="2"/>
  <c r="L4022" i="2"/>
  <c r="L4023" i="2"/>
  <c r="L4024" i="2"/>
  <c r="L4025" i="2"/>
  <c r="L4026" i="2"/>
  <c r="L4027" i="2"/>
  <c r="L4028" i="2"/>
  <c r="L4029" i="2"/>
  <c r="L4030" i="2"/>
  <c r="L4031" i="2"/>
  <c r="L4032" i="2"/>
  <c r="L4033" i="2"/>
  <c r="L4034" i="2"/>
  <c r="L4035" i="2"/>
  <c r="L4036" i="2"/>
  <c r="L4037" i="2"/>
  <c r="L4038" i="2"/>
  <c r="L4039" i="2"/>
  <c r="L4040" i="2"/>
  <c r="L4041" i="2"/>
  <c r="L4042" i="2"/>
  <c r="L4043" i="2"/>
  <c r="L4044" i="2"/>
  <c r="L4045" i="2"/>
  <c r="L4046" i="2"/>
  <c r="L4047" i="2"/>
  <c r="L4048" i="2"/>
  <c r="L4049" i="2"/>
  <c r="L4050" i="2"/>
  <c r="L4051" i="2"/>
  <c r="L4052" i="2"/>
  <c r="L4053" i="2"/>
  <c r="L4054" i="2"/>
  <c r="L4055" i="2"/>
  <c r="L4056" i="2"/>
  <c r="L4057" i="2"/>
  <c r="L4058" i="2"/>
  <c r="L4059" i="2"/>
  <c r="L4060" i="2"/>
  <c r="L4061" i="2"/>
  <c r="L4062" i="2"/>
  <c r="L4063" i="2"/>
  <c r="L4064" i="2"/>
  <c r="L4065" i="2"/>
  <c r="L4066" i="2"/>
  <c r="L4067" i="2"/>
  <c r="L4068" i="2"/>
  <c r="L4069" i="2"/>
  <c r="L4070" i="2"/>
  <c r="L4071" i="2"/>
  <c r="L4072" i="2"/>
  <c r="L4073" i="2"/>
  <c r="L4074" i="2"/>
  <c r="L4075" i="2"/>
  <c r="L4076" i="2"/>
  <c r="L4077" i="2"/>
  <c r="L4078" i="2"/>
  <c r="L4079" i="2"/>
  <c r="L4080" i="2"/>
  <c r="L4081" i="2"/>
  <c r="L4082" i="2"/>
  <c r="L4083" i="2"/>
  <c r="L4084" i="2"/>
  <c r="L4085" i="2"/>
  <c r="L4086" i="2"/>
  <c r="L4087" i="2"/>
  <c r="L4088" i="2"/>
  <c r="L4089" i="2"/>
  <c r="L4090" i="2"/>
  <c r="L4091" i="2"/>
  <c r="L4092" i="2"/>
  <c r="L4093" i="2"/>
  <c r="L4094" i="2"/>
  <c r="L4095" i="2"/>
  <c r="L4096" i="2"/>
  <c r="L4097" i="2"/>
  <c r="L4098" i="2"/>
  <c r="L4099" i="2"/>
  <c r="L4100" i="2"/>
  <c r="L4101" i="2"/>
  <c r="L4102" i="2"/>
  <c r="L4103" i="2"/>
  <c r="L4104" i="2"/>
  <c r="L4105" i="2"/>
  <c r="L4106" i="2"/>
  <c r="L4107" i="2"/>
  <c r="L4108" i="2"/>
  <c r="L4109" i="2"/>
  <c r="L4110" i="2"/>
  <c r="L4111" i="2"/>
  <c r="L4112" i="2"/>
  <c r="L4113" i="2"/>
  <c r="L4114" i="2"/>
  <c r="L4115" i="2"/>
  <c r="L4116" i="2"/>
  <c r="L4117" i="2"/>
  <c r="L4118" i="2"/>
  <c r="L4119" i="2"/>
  <c r="L4120" i="2"/>
  <c r="L4121" i="2"/>
  <c r="L4122" i="2"/>
  <c r="L4123" i="2"/>
  <c r="L4124" i="2"/>
  <c r="L4125" i="2"/>
  <c r="L4126" i="2"/>
  <c r="L4127" i="2"/>
  <c r="L4128" i="2"/>
  <c r="L4129" i="2"/>
  <c r="L4130" i="2"/>
  <c r="L4131" i="2"/>
  <c r="L4132" i="2"/>
  <c r="L4133" i="2"/>
  <c r="L4134" i="2"/>
  <c r="L4135" i="2"/>
  <c r="L4136" i="2"/>
  <c r="L4137" i="2"/>
  <c r="L4138" i="2"/>
  <c r="L4139" i="2"/>
  <c r="L4140" i="2"/>
  <c r="L4141" i="2"/>
  <c r="L4142" i="2"/>
  <c r="L4143" i="2"/>
  <c r="L4144" i="2"/>
  <c r="L4145" i="2"/>
  <c r="L4146" i="2"/>
  <c r="L4147" i="2"/>
  <c r="L4148" i="2"/>
  <c r="L4149" i="2"/>
  <c r="L4150" i="2"/>
  <c r="L4151" i="2"/>
  <c r="L4152" i="2"/>
  <c r="L4153" i="2"/>
  <c r="L4154" i="2"/>
  <c r="L4155" i="2"/>
  <c r="L4156" i="2"/>
  <c r="L4157" i="2"/>
  <c r="L4158" i="2"/>
  <c r="L4159" i="2"/>
  <c r="L4160" i="2"/>
  <c r="L4161" i="2"/>
  <c r="L4162" i="2"/>
  <c r="L4163" i="2"/>
  <c r="L4164" i="2"/>
  <c r="L4165" i="2"/>
  <c r="L4166" i="2"/>
  <c r="L4167" i="2"/>
  <c r="L4168" i="2"/>
  <c r="L4169" i="2"/>
  <c r="L4170" i="2"/>
  <c r="L4171" i="2"/>
  <c r="L4172" i="2"/>
  <c r="L4173" i="2"/>
  <c r="L4174" i="2"/>
  <c r="L4175" i="2"/>
  <c r="L4176" i="2"/>
  <c r="L4177" i="2"/>
  <c r="L4178" i="2"/>
  <c r="L4179" i="2"/>
  <c r="L4180" i="2"/>
  <c r="L4181" i="2"/>
  <c r="L4182" i="2"/>
  <c r="L4183" i="2"/>
  <c r="L4184" i="2"/>
  <c r="L4185" i="2"/>
  <c r="L4186" i="2"/>
  <c r="L4187" i="2"/>
  <c r="L4188" i="2"/>
  <c r="L4189" i="2"/>
  <c r="L4190" i="2"/>
  <c r="L4191" i="2"/>
  <c r="L4192" i="2"/>
  <c r="L4193" i="2"/>
  <c r="L4194" i="2"/>
  <c r="L4195" i="2"/>
  <c r="L4196" i="2"/>
  <c r="L4197" i="2"/>
  <c r="L4198" i="2"/>
  <c r="L4199" i="2"/>
  <c r="L4200" i="2"/>
  <c r="L4201" i="2"/>
  <c r="L4202" i="2"/>
  <c r="L4203" i="2"/>
  <c r="L4204" i="2"/>
  <c r="L4205" i="2"/>
  <c r="L4206" i="2"/>
  <c r="L4207" i="2"/>
  <c r="L4208" i="2"/>
  <c r="L4209" i="2"/>
  <c r="L4210" i="2"/>
  <c r="L4211" i="2"/>
  <c r="L4212" i="2"/>
  <c r="L4213" i="2"/>
  <c r="L4214" i="2"/>
  <c r="L4215" i="2"/>
  <c r="L4216" i="2"/>
  <c r="L4217" i="2"/>
  <c r="L4218" i="2"/>
  <c r="L4219" i="2"/>
  <c r="L4220" i="2"/>
  <c r="L4221" i="2"/>
  <c r="L4222" i="2"/>
  <c r="L4223" i="2"/>
  <c r="L4224" i="2"/>
  <c r="L4225" i="2"/>
  <c r="L4226" i="2"/>
  <c r="L4227" i="2"/>
  <c r="L4228" i="2"/>
  <c r="L4229" i="2"/>
  <c r="L4230" i="2"/>
  <c r="L4231" i="2"/>
  <c r="L4232" i="2"/>
  <c r="L4233" i="2"/>
  <c r="L4234" i="2"/>
  <c r="L4235" i="2"/>
  <c r="L4236" i="2"/>
  <c r="L4237" i="2"/>
  <c r="L4238" i="2"/>
  <c r="L4239" i="2"/>
  <c r="L4240" i="2"/>
  <c r="L4241" i="2"/>
  <c r="L4242" i="2"/>
  <c r="L4243" i="2"/>
  <c r="L4244" i="2"/>
  <c r="L4245" i="2"/>
  <c r="L4246" i="2"/>
  <c r="L4247" i="2"/>
  <c r="L4248" i="2"/>
  <c r="L4249" i="2"/>
  <c r="L4250" i="2"/>
  <c r="L4251" i="2"/>
  <c r="L4252" i="2"/>
  <c r="L4253" i="2"/>
  <c r="L4254" i="2"/>
  <c r="L4255" i="2"/>
  <c r="L4256" i="2"/>
  <c r="L4257" i="2"/>
  <c r="L4258" i="2"/>
  <c r="L4259" i="2"/>
  <c r="L4260" i="2"/>
  <c r="L4261" i="2"/>
  <c r="L4262" i="2"/>
  <c r="L4263" i="2"/>
  <c r="L4264" i="2"/>
  <c r="L4265" i="2"/>
  <c r="L4266" i="2"/>
  <c r="L4267" i="2"/>
  <c r="L4268" i="2"/>
  <c r="L4269" i="2"/>
  <c r="L4270" i="2"/>
  <c r="L4271" i="2"/>
  <c r="L4272" i="2"/>
  <c r="L4273" i="2"/>
  <c r="L4274" i="2"/>
  <c r="L4275" i="2"/>
  <c r="L4276" i="2"/>
  <c r="L4277" i="2"/>
  <c r="L4278" i="2"/>
  <c r="L4279" i="2"/>
  <c r="L4280" i="2"/>
  <c r="L4281" i="2"/>
  <c r="L4282" i="2"/>
  <c r="L4283" i="2"/>
  <c r="L4284" i="2"/>
  <c r="L4285" i="2"/>
  <c r="L4286" i="2"/>
  <c r="L4287" i="2"/>
  <c r="L4288" i="2"/>
  <c r="L4289" i="2"/>
  <c r="L4290" i="2"/>
  <c r="L4291" i="2"/>
  <c r="L4292" i="2"/>
  <c r="L4293" i="2"/>
  <c r="L4294" i="2"/>
  <c r="L4295" i="2"/>
  <c r="L4296" i="2"/>
  <c r="L4297" i="2"/>
  <c r="L4298" i="2"/>
  <c r="L4299" i="2"/>
  <c r="L4300" i="2"/>
  <c r="L4301" i="2"/>
  <c r="L4302" i="2"/>
  <c r="L4303" i="2"/>
  <c r="L4304" i="2"/>
  <c r="L4305" i="2"/>
  <c r="L4306" i="2"/>
  <c r="L4307" i="2"/>
  <c r="L4308" i="2"/>
  <c r="L4309" i="2"/>
  <c r="L4310" i="2"/>
  <c r="L4311" i="2"/>
  <c r="L4312" i="2"/>
  <c r="L4313" i="2"/>
  <c r="L4314" i="2"/>
  <c r="L4315" i="2"/>
  <c r="L4316" i="2"/>
  <c r="L4317" i="2"/>
  <c r="L4318" i="2"/>
  <c r="L4319" i="2"/>
  <c r="L4320" i="2"/>
  <c r="L4321" i="2"/>
  <c r="L4322" i="2"/>
  <c r="L4323" i="2"/>
  <c r="L4324" i="2"/>
  <c r="L4325" i="2"/>
  <c r="L4326" i="2"/>
  <c r="L4327" i="2"/>
  <c r="L4328" i="2"/>
  <c r="L4329" i="2"/>
  <c r="L4330" i="2"/>
  <c r="L4331" i="2"/>
  <c r="L4332" i="2"/>
  <c r="L4333" i="2"/>
  <c r="L4334" i="2"/>
  <c r="L4335" i="2"/>
  <c r="L4336" i="2"/>
  <c r="L4337" i="2"/>
  <c r="L4338" i="2"/>
  <c r="L4339" i="2"/>
  <c r="L4340" i="2"/>
  <c r="L4341" i="2"/>
  <c r="L4342" i="2"/>
  <c r="L4343" i="2"/>
  <c r="L4344" i="2"/>
  <c r="L4345" i="2"/>
  <c r="L4346" i="2"/>
  <c r="L4347" i="2"/>
  <c r="L4348" i="2"/>
  <c r="L4349" i="2"/>
  <c r="L4350" i="2"/>
  <c r="L4351" i="2"/>
  <c r="L4352" i="2"/>
  <c r="L4353" i="2"/>
  <c r="L4354" i="2"/>
  <c r="L4355" i="2"/>
  <c r="L4356" i="2"/>
  <c r="L4357" i="2"/>
  <c r="L4358" i="2"/>
  <c r="L4359" i="2"/>
  <c r="L4360" i="2"/>
  <c r="L4361" i="2"/>
  <c r="L4362" i="2"/>
  <c r="L4363" i="2"/>
  <c r="L4364" i="2"/>
  <c r="L4365" i="2"/>
  <c r="L4366" i="2"/>
  <c r="L4367" i="2"/>
  <c r="L4368" i="2"/>
  <c r="L4369" i="2"/>
  <c r="L4370" i="2"/>
  <c r="L4371" i="2"/>
  <c r="L4372" i="2"/>
  <c r="L4373" i="2"/>
  <c r="L4374" i="2"/>
  <c r="L4375" i="2"/>
  <c r="L4376" i="2"/>
  <c r="L4378" i="2"/>
  <c r="L4379" i="2"/>
  <c r="L4380" i="2"/>
  <c r="L4381" i="2"/>
  <c r="L4382" i="2"/>
  <c r="L4383" i="2"/>
  <c r="L4384" i="2"/>
  <c r="L4385" i="2"/>
  <c r="L4386" i="2"/>
  <c r="L4387" i="2"/>
  <c r="L4388" i="2"/>
  <c r="L4389" i="2"/>
  <c r="L4390" i="2"/>
  <c r="L4391" i="2"/>
  <c r="L4392" i="2"/>
  <c r="L4393" i="2"/>
  <c r="L4394" i="2"/>
  <c r="L4395" i="2"/>
  <c r="L4396" i="2"/>
  <c r="L4397" i="2"/>
  <c r="L4398" i="2"/>
  <c r="L4399" i="2"/>
  <c r="L4400" i="2"/>
  <c r="L4401" i="2"/>
  <c r="L4402" i="2"/>
  <c r="L4403" i="2"/>
  <c r="L4404" i="2"/>
  <c r="L4405" i="2"/>
  <c r="L4406" i="2"/>
  <c r="L4407" i="2"/>
  <c r="L4408" i="2"/>
  <c r="L4409" i="2"/>
  <c r="L4411" i="2"/>
  <c r="L4412" i="2"/>
  <c r="L4413" i="2"/>
  <c r="L4414" i="2"/>
  <c r="L4415" i="2"/>
  <c r="L4416" i="2"/>
  <c r="L4417" i="2"/>
  <c r="L4418" i="2"/>
  <c r="L4419" i="2"/>
  <c r="L4420" i="2"/>
  <c r="L4421" i="2"/>
  <c r="L4422" i="2"/>
  <c r="L4423" i="2"/>
  <c r="L4424" i="2"/>
  <c r="L4425" i="2"/>
  <c r="L4426" i="2"/>
  <c r="L4427" i="2"/>
  <c r="L4428" i="2"/>
  <c r="L4429" i="2"/>
  <c r="L4430" i="2"/>
  <c r="L4431" i="2"/>
  <c r="L4432" i="2"/>
  <c r="L4433" i="2"/>
  <c r="L4434" i="2"/>
  <c r="L4435" i="2"/>
  <c r="L4436" i="2"/>
  <c r="L4437" i="2"/>
  <c r="L4438" i="2"/>
  <c r="L4439" i="2"/>
  <c r="L4440" i="2"/>
  <c r="L4441" i="2"/>
  <c r="L4442" i="2"/>
  <c r="L4443" i="2"/>
  <c r="L4444" i="2"/>
  <c r="L4445" i="2"/>
  <c r="L4446" i="2"/>
  <c r="L4447" i="2"/>
  <c r="L4448" i="2"/>
  <c r="L4449" i="2"/>
  <c r="L4450" i="2"/>
  <c r="L4451" i="2"/>
  <c r="L4452" i="2"/>
  <c r="L4453" i="2"/>
  <c r="L4454" i="2"/>
  <c r="L4455" i="2"/>
  <c r="L4456" i="2"/>
  <c r="L4457" i="2"/>
  <c r="L4458" i="2"/>
  <c r="L4459" i="2"/>
  <c r="L4460" i="2"/>
  <c r="L4461" i="2"/>
  <c r="L4462" i="2"/>
  <c r="L4463" i="2"/>
  <c r="L4464" i="2"/>
  <c r="L4465" i="2"/>
  <c r="L4466" i="2"/>
  <c r="L4467" i="2"/>
  <c r="L4468" i="2"/>
  <c r="L4469" i="2"/>
  <c r="L4470" i="2"/>
  <c r="L4471" i="2"/>
  <c r="L4472" i="2"/>
  <c r="L4473" i="2"/>
  <c r="L4474" i="2"/>
  <c r="L4475" i="2"/>
  <c r="L4476" i="2"/>
  <c r="L4477" i="2"/>
  <c r="L4478" i="2"/>
  <c r="L4479" i="2"/>
  <c r="L4480" i="2"/>
  <c r="L4481" i="2"/>
  <c r="L4482" i="2"/>
  <c r="L4483" i="2"/>
  <c r="L4484" i="2"/>
  <c r="L4485" i="2"/>
  <c r="L4486" i="2"/>
  <c r="L4487" i="2"/>
  <c r="L4488" i="2"/>
  <c r="L4489" i="2"/>
  <c r="L4490" i="2"/>
  <c r="L4491" i="2"/>
  <c r="L4492" i="2"/>
  <c r="L4493" i="2"/>
  <c r="L4494" i="2"/>
  <c r="L4495" i="2"/>
  <c r="L4496" i="2"/>
  <c r="L4497" i="2"/>
  <c r="L4498" i="2"/>
  <c r="L4499" i="2"/>
  <c r="L4500" i="2"/>
  <c r="L4501" i="2"/>
  <c r="L4502" i="2"/>
  <c r="L4503" i="2"/>
  <c r="L4504" i="2"/>
  <c r="L4505" i="2"/>
  <c r="L4506" i="2"/>
  <c r="L4507" i="2"/>
  <c r="L4508" i="2"/>
  <c r="L4509" i="2"/>
  <c r="L4510" i="2"/>
  <c r="L4511" i="2"/>
  <c r="L4512" i="2"/>
  <c r="L4513" i="2"/>
  <c r="L4514" i="2"/>
  <c r="L4515" i="2"/>
  <c r="L4516" i="2"/>
  <c r="L4517" i="2"/>
  <c r="L4518" i="2"/>
  <c r="L4519" i="2"/>
  <c r="L4520" i="2"/>
  <c r="L4521" i="2"/>
  <c r="L4522" i="2"/>
  <c r="L4523" i="2"/>
  <c r="L4524" i="2"/>
  <c r="L4525" i="2"/>
  <c r="L4526" i="2"/>
  <c r="L4527" i="2"/>
  <c r="L4528" i="2"/>
  <c r="L4529" i="2"/>
  <c r="L4530" i="2"/>
  <c r="L4531" i="2"/>
  <c r="L4532" i="2"/>
  <c r="L4533" i="2"/>
  <c r="L4534" i="2"/>
  <c r="L4535" i="2"/>
  <c r="L4536" i="2"/>
  <c r="L4537" i="2"/>
  <c r="L4538" i="2"/>
  <c r="L4539" i="2"/>
  <c r="L4540" i="2"/>
  <c r="L4541" i="2"/>
  <c r="L4542" i="2"/>
  <c r="L4543" i="2"/>
  <c r="L4544" i="2"/>
  <c r="L4545" i="2"/>
  <c r="L4546" i="2"/>
  <c r="L4547" i="2"/>
  <c r="L4548" i="2"/>
  <c r="L4549" i="2"/>
  <c r="L4550" i="2"/>
  <c r="L4551" i="2"/>
  <c r="L4552" i="2"/>
  <c r="L4553" i="2"/>
  <c r="L4554" i="2"/>
  <c r="L4555" i="2"/>
  <c r="L4556" i="2"/>
  <c r="L4557" i="2"/>
  <c r="L4558" i="2"/>
  <c r="L4559" i="2"/>
  <c r="L4560" i="2"/>
  <c r="L4561" i="2"/>
  <c r="L4562" i="2"/>
  <c r="L4563" i="2"/>
  <c r="L4564" i="2"/>
  <c r="L4565" i="2"/>
  <c r="L4566" i="2"/>
  <c r="L4567" i="2"/>
  <c r="L4568" i="2"/>
  <c r="L4569" i="2"/>
  <c r="L4570" i="2"/>
  <c r="L4571" i="2"/>
  <c r="L4572" i="2"/>
  <c r="L4573" i="2"/>
  <c r="L4574" i="2"/>
  <c r="L4575" i="2"/>
  <c r="L4576" i="2"/>
  <c r="L4577" i="2"/>
  <c r="L4578" i="2"/>
  <c r="L4579" i="2"/>
  <c r="L4580" i="2"/>
  <c r="L4581" i="2"/>
  <c r="L4582" i="2"/>
  <c r="L4583" i="2"/>
  <c r="L4584" i="2"/>
  <c r="L4585" i="2"/>
  <c r="L4586" i="2"/>
  <c r="L4587" i="2"/>
  <c r="L4588" i="2"/>
  <c r="L4589" i="2"/>
  <c r="L4590" i="2"/>
  <c r="L4591" i="2"/>
  <c r="L4592" i="2"/>
  <c r="L4593" i="2"/>
  <c r="L4594" i="2"/>
  <c r="L4595" i="2"/>
  <c r="L4596" i="2"/>
  <c r="L4597" i="2"/>
  <c r="L4598" i="2"/>
  <c r="L4599" i="2"/>
  <c r="L4600" i="2"/>
  <c r="L4601" i="2"/>
  <c r="L4602" i="2"/>
  <c r="L4603" i="2"/>
  <c r="L4604" i="2"/>
  <c r="L4605" i="2"/>
  <c r="L4606" i="2"/>
  <c r="L4607" i="2"/>
  <c r="L4608" i="2"/>
  <c r="L4609" i="2"/>
  <c r="L4610" i="2"/>
  <c r="L4611" i="2"/>
  <c r="L4612" i="2"/>
  <c r="L4613" i="2"/>
  <c r="L4614" i="2"/>
  <c r="L4615" i="2"/>
  <c r="L4616" i="2"/>
  <c r="L4617" i="2"/>
  <c r="L4618" i="2"/>
  <c r="L4619" i="2"/>
  <c r="L4620" i="2"/>
  <c r="L4621" i="2"/>
  <c r="L4622" i="2"/>
  <c r="L4623" i="2"/>
  <c r="L4624" i="2"/>
  <c r="L4625" i="2"/>
  <c r="L4626" i="2"/>
  <c r="L4627" i="2"/>
  <c r="L4628" i="2"/>
  <c r="L4629" i="2"/>
  <c r="L4630" i="2"/>
  <c r="L4631" i="2"/>
  <c r="L4632" i="2"/>
  <c r="L4633" i="2"/>
  <c r="L4634" i="2"/>
  <c r="L4635" i="2"/>
  <c r="L4636" i="2"/>
  <c r="L4637" i="2"/>
  <c r="L4638" i="2"/>
  <c r="L4639" i="2"/>
  <c r="L4640" i="2"/>
  <c r="L4641" i="2"/>
  <c r="L4642" i="2"/>
  <c r="L4643" i="2"/>
  <c r="L4644" i="2"/>
  <c r="L4645" i="2"/>
  <c r="L4646" i="2"/>
  <c r="L4647" i="2"/>
  <c r="L4648" i="2"/>
  <c r="L4649" i="2"/>
  <c r="L4650" i="2"/>
  <c r="L4651" i="2"/>
  <c r="L4652" i="2"/>
  <c r="L4653" i="2"/>
  <c r="L4654" i="2"/>
  <c r="L4655" i="2"/>
  <c r="L4656" i="2"/>
  <c r="L4657" i="2"/>
  <c r="L4658" i="2"/>
  <c r="L4659" i="2"/>
  <c r="L4660" i="2"/>
  <c r="L4661" i="2"/>
  <c r="L4662" i="2"/>
  <c r="L4663" i="2"/>
  <c r="L4664" i="2"/>
  <c r="L4665" i="2"/>
  <c r="L4666" i="2"/>
  <c r="L4667" i="2"/>
  <c r="L4668" i="2"/>
  <c r="L4669" i="2"/>
  <c r="L4670" i="2"/>
  <c r="L4671" i="2"/>
  <c r="L4672" i="2"/>
  <c r="L4673" i="2"/>
  <c r="L4674" i="2"/>
  <c r="L4675" i="2"/>
  <c r="L4676" i="2"/>
  <c r="L4677" i="2"/>
  <c r="L4678" i="2"/>
  <c r="L4679" i="2"/>
  <c r="L4680" i="2"/>
  <c r="L4681" i="2"/>
  <c r="L4682" i="2"/>
  <c r="L4683" i="2"/>
  <c r="L4684" i="2"/>
  <c r="L4685" i="2"/>
  <c r="L4686" i="2"/>
  <c r="L4687" i="2"/>
  <c r="L4688" i="2"/>
  <c r="L4689" i="2"/>
  <c r="L4690" i="2"/>
  <c r="L4691" i="2"/>
  <c r="L4692" i="2"/>
  <c r="L4693" i="2"/>
  <c r="L4694" i="2"/>
  <c r="L4695" i="2"/>
  <c r="L4696" i="2"/>
  <c r="L4697" i="2"/>
  <c r="L4698" i="2"/>
  <c r="L4699" i="2"/>
  <c r="L4700" i="2"/>
  <c r="L4701" i="2"/>
  <c r="L4702" i="2"/>
  <c r="L4703" i="2"/>
  <c r="L4704" i="2"/>
  <c r="L4705" i="2"/>
  <c r="L4706" i="2"/>
  <c r="L4707" i="2"/>
  <c r="L4708" i="2"/>
  <c r="L4709" i="2"/>
  <c r="L4710" i="2"/>
  <c r="L4711" i="2"/>
  <c r="L4712" i="2"/>
  <c r="L4713" i="2"/>
  <c r="L4714" i="2"/>
  <c r="L4715" i="2"/>
  <c r="L4716" i="2"/>
  <c r="L4717" i="2"/>
  <c r="L4718" i="2"/>
  <c r="L4719" i="2"/>
  <c r="L4720" i="2"/>
  <c r="L4721" i="2"/>
  <c r="L4722" i="2"/>
  <c r="L4723" i="2"/>
  <c r="L4724" i="2"/>
  <c r="L4725" i="2"/>
  <c r="L4726" i="2"/>
  <c r="L4727" i="2"/>
  <c r="L4728" i="2"/>
  <c r="L4729" i="2"/>
  <c r="L4730" i="2"/>
  <c r="L4731" i="2"/>
  <c r="L4732" i="2"/>
  <c r="L4733" i="2"/>
  <c r="L4734" i="2"/>
  <c r="L4735" i="2"/>
  <c r="L4736" i="2"/>
  <c r="L4737" i="2"/>
  <c r="L4738" i="2"/>
  <c r="L4739" i="2"/>
  <c r="L4740" i="2"/>
  <c r="L4741" i="2"/>
  <c r="L4742" i="2"/>
  <c r="L4743" i="2"/>
  <c r="L4744" i="2"/>
  <c r="L4745" i="2"/>
  <c r="L4746" i="2"/>
  <c r="L4747" i="2"/>
  <c r="L4748" i="2"/>
  <c r="L4749" i="2"/>
  <c r="L4750" i="2"/>
  <c r="L4751" i="2"/>
  <c r="L4752" i="2"/>
  <c r="L4753" i="2"/>
  <c r="L4754" i="2"/>
  <c r="L4755" i="2"/>
  <c r="L4756" i="2"/>
  <c r="L4757" i="2"/>
  <c r="L4758" i="2"/>
  <c r="L4759" i="2"/>
  <c r="L4760" i="2"/>
  <c r="L4761" i="2"/>
  <c r="L4762" i="2"/>
  <c r="L4763" i="2"/>
  <c r="L4764" i="2"/>
  <c r="L4765" i="2"/>
  <c r="L4766" i="2"/>
  <c r="L4767" i="2"/>
  <c r="L4768" i="2"/>
  <c r="L4769" i="2"/>
  <c r="L4770" i="2"/>
  <c r="L4771" i="2"/>
  <c r="L4772" i="2"/>
  <c r="L4773" i="2"/>
  <c r="L4774" i="2"/>
  <c r="L4775" i="2"/>
  <c r="L4776" i="2"/>
  <c r="L4777" i="2"/>
  <c r="L4778" i="2"/>
  <c r="L4779" i="2"/>
  <c r="L4780" i="2"/>
  <c r="L4781" i="2"/>
  <c r="L4782" i="2"/>
  <c r="L4783" i="2"/>
  <c r="L4784" i="2"/>
  <c r="L4785" i="2"/>
  <c r="L4786" i="2"/>
  <c r="L4787" i="2"/>
  <c r="L4788" i="2"/>
  <c r="L4789" i="2"/>
  <c r="L4790" i="2"/>
  <c r="L4791" i="2"/>
  <c r="L4792" i="2"/>
  <c r="L4793" i="2"/>
  <c r="L4794" i="2"/>
  <c r="L4795" i="2"/>
  <c r="L4796" i="2"/>
  <c r="L4797" i="2"/>
  <c r="L4798" i="2"/>
  <c r="L4799" i="2"/>
  <c r="L4800" i="2"/>
  <c r="L4801" i="2"/>
  <c r="L4802" i="2"/>
  <c r="L4803" i="2"/>
  <c r="L4804" i="2"/>
  <c r="L4805" i="2"/>
  <c r="L4806" i="2"/>
  <c r="L4807" i="2"/>
  <c r="L4808" i="2"/>
  <c r="L4809" i="2"/>
  <c r="L4810" i="2"/>
  <c r="L4811" i="2"/>
  <c r="L4812" i="2"/>
  <c r="L4813" i="2"/>
  <c r="L4814" i="2"/>
  <c r="L4815" i="2"/>
  <c r="L4817" i="2"/>
  <c r="L4818" i="2"/>
  <c r="L4819" i="2"/>
  <c r="L4820" i="2"/>
  <c r="L4821" i="2"/>
  <c r="L4822" i="2"/>
  <c r="L4823" i="2"/>
  <c r="L4824" i="2"/>
  <c r="L4825" i="2"/>
  <c r="L4826" i="2"/>
  <c r="L4827" i="2"/>
  <c r="L4828" i="2"/>
  <c r="L4829" i="2"/>
  <c r="L4830" i="2"/>
  <c r="L4831" i="2"/>
  <c r="L4832" i="2"/>
  <c r="L4833" i="2"/>
  <c r="L4834" i="2"/>
  <c r="L4835" i="2"/>
  <c r="L4836" i="2"/>
  <c r="L4837" i="2"/>
  <c r="L4838" i="2"/>
  <c r="L4839" i="2"/>
  <c r="L4840" i="2"/>
  <c r="L4841" i="2"/>
  <c r="L4842" i="2"/>
  <c r="L4843" i="2"/>
  <c r="L4844" i="2"/>
  <c r="L4845" i="2"/>
  <c r="L4846" i="2"/>
  <c r="L4848" i="2"/>
  <c r="L4849" i="2"/>
  <c r="L4850" i="2"/>
  <c r="L4851" i="2"/>
  <c r="L4852" i="2"/>
  <c r="L4853" i="2"/>
  <c r="L4854" i="2"/>
  <c r="L4855" i="2"/>
  <c r="L4856" i="2"/>
  <c r="L4857" i="2"/>
  <c r="L4858" i="2"/>
  <c r="L4859" i="2"/>
  <c r="L4860" i="2"/>
  <c r="L4861" i="2"/>
  <c r="L4863" i="2"/>
  <c r="L4864" i="2"/>
  <c r="L4865" i="2"/>
  <c r="L4866" i="2"/>
  <c r="L4867" i="2"/>
  <c r="L4868" i="2"/>
  <c r="L4869" i="2"/>
  <c r="L4870" i="2"/>
  <c r="L4871" i="2"/>
  <c r="L4872" i="2"/>
  <c r="L4873" i="2"/>
  <c r="L4874" i="2"/>
  <c r="L4875" i="2"/>
  <c r="L4876" i="2"/>
  <c r="L4877" i="2"/>
  <c r="L4878" i="2"/>
  <c r="L4879" i="2"/>
  <c r="L4880" i="2"/>
  <c r="L4881" i="2"/>
  <c r="L4882" i="2"/>
  <c r="L4883" i="2"/>
  <c r="L4884" i="2"/>
  <c r="L4885" i="2"/>
  <c r="L4886" i="2"/>
  <c r="L4887" i="2"/>
  <c r="L4888" i="2"/>
  <c r="L4889" i="2"/>
  <c r="L4890" i="2"/>
  <c r="L4891" i="2"/>
  <c r="L4892" i="2"/>
  <c r="L4893" i="2"/>
  <c r="L4894" i="2"/>
  <c r="L4895" i="2"/>
  <c r="L4896" i="2"/>
  <c r="L4897" i="2"/>
  <c r="L4898" i="2"/>
  <c r="L4899" i="2"/>
  <c r="L4900" i="2"/>
  <c r="L4901" i="2"/>
  <c r="L4902" i="2"/>
  <c r="L4903" i="2"/>
  <c r="L4904" i="2"/>
  <c r="L4905" i="2"/>
  <c r="L4906" i="2"/>
  <c r="L4907" i="2"/>
  <c r="L4908" i="2"/>
  <c r="L4909" i="2"/>
  <c r="L4910" i="2"/>
  <c r="L4911" i="2"/>
  <c r="L4912" i="2"/>
  <c r="L4913" i="2"/>
  <c r="L4914" i="2"/>
  <c r="L4915" i="2"/>
  <c r="L4916" i="2"/>
  <c r="L4917" i="2"/>
  <c r="L4918" i="2"/>
  <c r="L4919" i="2"/>
  <c r="L4920" i="2"/>
  <c r="L4921" i="2"/>
  <c r="L4922" i="2"/>
  <c r="L4923" i="2"/>
  <c r="L4924" i="2"/>
  <c r="L4925" i="2"/>
  <c r="L4926" i="2"/>
  <c r="L4927" i="2"/>
  <c r="L4928" i="2"/>
  <c r="L4929" i="2"/>
  <c r="L4930" i="2"/>
  <c r="L4931" i="2"/>
  <c r="L4932" i="2"/>
  <c r="L4933" i="2"/>
  <c r="L4934" i="2"/>
  <c r="L4935" i="2"/>
  <c r="L4936" i="2"/>
  <c r="L4937" i="2"/>
  <c r="L4938" i="2"/>
  <c r="L4939" i="2"/>
  <c r="L4940" i="2"/>
  <c r="L4941" i="2"/>
  <c r="L4942" i="2"/>
  <c r="L4943" i="2"/>
  <c r="L4944" i="2"/>
  <c r="L4945" i="2"/>
  <c r="L4946" i="2"/>
  <c r="L4947" i="2"/>
  <c r="L4948" i="2"/>
  <c r="L4949" i="2"/>
  <c r="L4950" i="2"/>
  <c r="L4951" i="2"/>
  <c r="L4952" i="2"/>
  <c r="L4953" i="2"/>
  <c r="L4954" i="2"/>
  <c r="L4955" i="2"/>
  <c r="L4956" i="2"/>
  <c r="L4957" i="2"/>
  <c r="L4958" i="2"/>
  <c r="L4959" i="2"/>
  <c r="L4960" i="2"/>
  <c r="L4961" i="2"/>
  <c r="L4962" i="2"/>
  <c r="L4963" i="2"/>
  <c r="L4964" i="2"/>
  <c r="L4965" i="2"/>
  <c r="L4966" i="2"/>
  <c r="L4967" i="2"/>
  <c r="L4968" i="2"/>
  <c r="L4969" i="2"/>
  <c r="L4970" i="2"/>
  <c r="L4971" i="2"/>
  <c r="L4972" i="2"/>
  <c r="L4973" i="2"/>
  <c r="L4974" i="2"/>
  <c r="L4975" i="2"/>
  <c r="L4976" i="2"/>
  <c r="L4977" i="2"/>
  <c r="L4978" i="2"/>
  <c r="L4979" i="2"/>
  <c r="L4980" i="2"/>
  <c r="L4981" i="2"/>
  <c r="L4982" i="2"/>
  <c r="L4983" i="2"/>
  <c r="L4984" i="2"/>
  <c r="L4985" i="2"/>
  <c r="L4986" i="2"/>
  <c r="L4987" i="2"/>
  <c r="L4988" i="2"/>
  <c r="L4989" i="2"/>
  <c r="L4990" i="2"/>
  <c r="L4991" i="2"/>
  <c r="L4992" i="2"/>
  <c r="L4993" i="2"/>
  <c r="L4994" i="2"/>
  <c r="L4995" i="2"/>
  <c r="L4996" i="2"/>
  <c r="L4997" i="2"/>
  <c r="L4998" i="2"/>
  <c r="L4999" i="2"/>
  <c r="L5000" i="2"/>
  <c r="L5001" i="2"/>
  <c r="L5002" i="2"/>
  <c r="L5003" i="2"/>
  <c r="L5004" i="2"/>
  <c r="L5005" i="2"/>
  <c r="L5006" i="2"/>
  <c r="L5007" i="2"/>
  <c r="L5008" i="2"/>
  <c r="L5009" i="2"/>
  <c r="L5010" i="2"/>
  <c r="L5011" i="2"/>
  <c r="L5012" i="2"/>
  <c r="L5013" i="2"/>
  <c r="L5014" i="2"/>
  <c r="L5015" i="2"/>
  <c r="L5016" i="2"/>
  <c r="L5017" i="2"/>
  <c r="L5018" i="2"/>
  <c r="L5019" i="2"/>
  <c r="L5020" i="2"/>
  <c r="L5021" i="2"/>
  <c r="L5022" i="2"/>
  <c r="L5023" i="2"/>
  <c r="L5024" i="2"/>
  <c r="L5025" i="2"/>
  <c r="L5026" i="2"/>
  <c r="L5027" i="2"/>
  <c r="L5028" i="2"/>
  <c r="L5029" i="2"/>
  <c r="L5030" i="2"/>
  <c r="L5031" i="2"/>
  <c r="L5032" i="2"/>
  <c r="L5033" i="2"/>
  <c r="L5034" i="2"/>
  <c r="L5035" i="2"/>
  <c r="L5036" i="2"/>
  <c r="L5037" i="2"/>
  <c r="L5038" i="2"/>
  <c r="L5039" i="2"/>
  <c r="L5040" i="2"/>
  <c r="L5041" i="2"/>
  <c r="L5042" i="2"/>
  <c r="L5043" i="2"/>
  <c r="L5044" i="2"/>
  <c r="L5045" i="2"/>
  <c r="L5046" i="2"/>
  <c r="L5047" i="2"/>
  <c r="L5048" i="2"/>
  <c r="L5049" i="2"/>
  <c r="L5050" i="2"/>
  <c r="L5051" i="2"/>
  <c r="L5052" i="2"/>
  <c r="L5053" i="2"/>
  <c r="L5054" i="2"/>
  <c r="L5055" i="2"/>
  <c r="L5056" i="2"/>
  <c r="L5057" i="2"/>
  <c r="L5058" i="2"/>
  <c r="L5059" i="2"/>
  <c r="L5060" i="2"/>
  <c r="L5061" i="2"/>
  <c r="L5062" i="2"/>
  <c r="L5063" i="2"/>
  <c r="L5064" i="2"/>
  <c r="L5066" i="2"/>
  <c r="L5067" i="2"/>
  <c r="L5068" i="2"/>
  <c r="L5069" i="2"/>
  <c r="L5070" i="2"/>
  <c r="L5071" i="2"/>
  <c r="L5072" i="2"/>
  <c r="L5073" i="2"/>
  <c r="L5074" i="2"/>
  <c r="L5075" i="2"/>
  <c r="L5076" i="2"/>
  <c r="L5077" i="2"/>
  <c r="L5078" i="2"/>
  <c r="L5079" i="2"/>
  <c r="L5080" i="2"/>
  <c r="L5081" i="2"/>
  <c r="L5082" i="2"/>
  <c r="L5083" i="2"/>
  <c r="L5084" i="2"/>
  <c r="L5085" i="2"/>
  <c r="L5086" i="2"/>
  <c r="L5087" i="2"/>
  <c r="L5088" i="2"/>
  <c r="L5089" i="2"/>
  <c r="L5090"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10" i="2"/>
  <c r="E33" i="35"/>
  <c r="F33" i="35" s="1"/>
  <c r="H33" i="35" s="1"/>
  <c r="R37" i="37"/>
  <c r="Q37" i="37"/>
  <c r="Y39" i="36"/>
  <c r="X43" i="36"/>
  <c r="AM48" i="36"/>
  <c r="F21" i="31"/>
  <c r="F22" i="31"/>
  <c r="F16" i="31"/>
  <c r="E15" i="31"/>
  <c r="E14" i="31"/>
  <c r="E13" i="31"/>
  <c r="E12" i="31"/>
  <c r="E11" i="31"/>
  <c r="F40" i="31"/>
  <c r="F61" i="31"/>
  <c r="F32" i="31"/>
  <c r="F51" i="31"/>
  <c r="F44" i="31"/>
  <c r="F39" i="31"/>
  <c r="F38" i="31"/>
  <c r="F60" i="31"/>
  <c r="F59" i="31"/>
  <c r="F58" i="31"/>
  <c r="F57" i="31"/>
  <c r="F46" i="31"/>
  <c r="F52" i="31"/>
  <c r="F54" i="31"/>
  <c r="F30" i="31"/>
  <c r="F31" i="31"/>
  <c r="F41" i="31"/>
  <c r="F55" i="31"/>
  <c r="F36" i="31"/>
  <c r="F56" i="31"/>
  <c r="AO48" i="36"/>
  <c r="AL48" i="36"/>
  <c r="AB48" i="36"/>
  <c r="AA48" i="36"/>
  <c r="Z48" i="36"/>
  <c r="W48" i="36"/>
  <c r="AO47" i="36"/>
  <c r="AL47" i="36"/>
  <c r="AB47" i="36"/>
  <c r="AA47" i="36"/>
  <c r="Z47" i="36"/>
  <c r="W47" i="36"/>
  <c r="AO46" i="36"/>
  <c r="AL46" i="36"/>
  <c r="AB46" i="36"/>
  <c r="AA46" i="36"/>
  <c r="Z46" i="36"/>
  <c r="W46" i="36"/>
  <c r="AO45" i="36"/>
  <c r="AL45" i="36"/>
  <c r="AB45" i="36"/>
  <c r="AA45" i="36"/>
  <c r="Z45" i="36"/>
  <c r="W45" i="36"/>
  <c r="AO44" i="36"/>
  <c r="AL44" i="36"/>
  <c r="AB44" i="36"/>
  <c r="AA44" i="36"/>
  <c r="Z44" i="36"/>
  <c r="W44" i="36"/>
  <c r="AO43" i="36"/>
  <c r="AL43" i="36"/>
  <c r="AB43" i="36"/>
  <c r="AA43" i="36"/>
  <c r="Z43" i="36"/>
  <c r="W43" i="36"/>
  <c r="AO42" i="36"/>
  <c r="AL42" i="36"/>
  <c r="AB42" i="36"/>
  <c r="AA42" i="36"/>
  <c r="Z42" i="36"/>
  <c r="W42" i="36"/>
  <c r="AO41" i="36"/>
  <c r="AL41" i="36"/>
  <c r="AB41" i="36"/>
  <c r="AA41" i="36"/>
  <c r="W41" i="36"/>
  <c r="AO40" i="36"/>
  <c r="AL40" i="36"/>
  <c r="AB40" i="36"/>
  <c r="AA40" i="36"/>
  <c r="Z40" i="36"/>
  <c r="W40" i="36"/>
  <c r="AO39" i="36"/>
  <c r="AL39" i="36"/>
  <c r="AB39" i="36"/>
  <c r="AA39" i="36"/>
  <c r="Z39" i="36"/>
  <c r="W39" i="36"/>
  <c r="AO38" i="36"/>
  <c r="AL38" i="36"/>
  <c r="AB38" i="36"/>
  <c r="AA38" i="36"/>
  <c r="Z38" i="36"/>
  <c r="W38" i="36"/>
  <c r="AO37" i="36"/>
  <c r="AL37" i="36"/>
  <c r="AB37" i="36"/>
  <c r="AA37" i="36"/>
  <c r="Z37" i="36"/>
  <c r="W37" i="36"/>
  <c r="AO36" i="36"/>
  <c r="AL36" i="36"/>
  <c r="AB36" i="36"/>
  <c r="AA36" i="36"/>
  <c r="Z36" i="36"/>
  <c r="W36" i="36"/>
  <c r="AO35" i="36"/>
  <c r="AL35" i="36"/>
  <c r="AB35" i="36"/>
  <c r="AA35" i="36"/>
  <c r="Z35" i="36"/>
  <c r="W35" i="36"/>
  <c r="AO34" i="36"/>
  <c r="AL34" i="36"/>
  <c r="AB34" i="36"/>
  <c r="AA34" i="36"/>
  <c r="Z34" i="36"/>
  <c r="W34" i="36"/>
  <c r="AO33" i="36"/>
  <c r="AL33" i="36"/>
  <c r="AB33" i="36"/>
  <c r="AA33" i="36"/>
  <c r="Z33" i="36"/>
  <c r="W33" i="36"/>
  <c r="AO32" i="36"/>
  <c r="AL32" i="36"/>
  <c r="AB32" i="36"/>
  <c r="AA32" i="36"/>
  <c r="Z32" i="36"/>
  <c r="W32" i="36"/>
  <c r="AO31" i="36"/>
  <c r="AL31" i="36"/>
  <c r="AB31" i="36"/>
  <c r="AA31" i="36"/>
  <c r="Z31" i="36"/>
  <c r="W31" i="36"/>
  <c r="AO30" i="36"/>
  <c r="AL30" i="36"/>
  <c r="AB30" i="36"/>
  <c r="AA30" i="36"/>
  <c r="Z30" i="36"/>
  <c r="W30" i="36"/>
  <c r="AO29" i="36"/>
  <c r="AL29" i="36"/>
  <c r="AB29" i="36"/>
  <c r="AA29" i="36"/>
  <c r="Z29" i="36"/>
  <c r="W29" i="36"/>
  <c r="AO28" i="36"/>
  <c r="AL28" i="36"/>
  <c r="AB28" i="36"/>
  <c r="AA28" i="36"/>
  <c r="Z28" i="36"/>
  <c r="W28" i="36"/>
  <c r="AO27" i="36"/>
  <c r="AL27" i="36"/>
  <c r="AB27" i="36"/>
  <c r="AA27" i="36"/>
  <c r="Z27" i="36"/>
  <c r="W27" i="36"/>
  <c r="AM31" i="36" l="1"/>
  <c r="AM46" i="36"/>
  <c r="AM38" i="36"/>
  <c r="Y34" i="36"/>
  <c r="AM27" i="36"/>
  <c r="Y40" i="36"/>
  <c r="X27" i="36"/>
  <c r="X34" i="36"/>
  <c r="X32" i="36"/>
  <c r="Y32" i="36"/>
  <c r="AM29" i="36"/>
  <c r="X30" i="36"/>
  <c r="AM37" i="36"/>
  <c r="AM42" i="36"/>
  <c r="AM35" i="36"/>
  <c r="AM44" i="36"/>
  <c r="X29" i="36"/>
  <c r="AM40" i="36"/>
  <c r="AM33" i="36"/>
  <c r="X41" i="36"/>
  <c r="AM47" i="36"/>
  <c r="X28" i="36"/>
  <c r="AM45" i="36"/>
  <c r="X48" i="36"/>
  <c r="Y28" i="36"/>
  <c r="AM34" i="36"/>
  <c r="X37" i="36"/>
  <c r="Y48" i="36"/>
  <c r="Y37" i="36"/>
  <c r="AM43" i="36"/>
  <c r="X46" i="36"/>
  <c r="AM32" i="36"/>
  <c r="X35" i="36"/>
  <c r="Y46" i="36"/>
  <c r="AM36" i="36"/>
  <c r="Y35" i="36"/>
  <c r="AM41" i="36"/>
  <c r="X44" i="36"/>
  <c r="AM30" i="36"/>
  <c r="Y44" i="36"/>
  <c r="AM39" i="36"/>
  <c r="Y30" i="36"/>
  <c r="X39" i="36"/>
  <c r="Y42" i="36"/>
  <c r="AM28" i="36"/>
  <c r="X42" i="36"/>
  <c r="X40" i="36"/>
  <c r="X47" i="36"/>
  <c r="X38" i="36"/>
  <c r="X36" i="36"/>
  <c r="X33" i="36"/>
  <c r="X45" i="36"/>
  <c r="X31" i="36"/>
  <c r="Y36" i="36"/>
  <c r="Y38" i="36"/>
  <c r="Y33" i="36"/>
  <c r="Y31" i="36"/>
  <c r="Y29" i="36"/>
  <c r="Y43" i="36"/>
  <c r="Y27" i="36"/>
  <c r="Y45" i="36"/>
  <c r="Y41" i="36"/>
  <c r="Y47" i="36"/>
  <c r="R10" i="2" l="1"/>
  <c r="U10" i="2"/>
  <c r="U36" i="2"/>
  <c r="U37" i="2"/>
  <c r="U38" i="2"/>
  <c r="U39" i="2"/>
  <c r="U40" i="2"/>
  <c r="U41" i="2"/>
  <c r="U42" i="2"/>
  <c r="U43" i="2"/>
  <c r="U44" i="2"/>
  <c r="U45" i="2"/>
  <c r="U46" i="2"/>
  <c r="U47" i="2"/>
  <c r="U48" i="2"/>
  <c r="U49" i="2"/>
  <c r="U50" i="2"/>
  <c r="U51" i="2"/>
  <c r="U52" i="2"/>
  <c r="U53" i="2"/>
  <c r="U54" i="2"/>
  <c r="U55" i="2"/>
  <c r="U56" i="2"/>
  <c r="U57" i="2"/>
  <c r="U58" i="2"/>
  <c r="U59" i="2"/>
  <c r="U60" i="2"/>
  <c r="U61" i="2"/>
  <c r="U74" i="2"/>
  <c r="U75" i="2"/>
  <c r="U76" i="2"/>
  <c r="U77" i="2"/>
  <c r="U78" i="2"/>
  <c r="U79" i="2"/>
  <c r="U80" i="2"/>
  <c r="U81" i="2"/>
  <c r="U84" i="2"/>
  <c r="U86" i="2"/>
  <c r="U87" i="2"/>
  <c r="U88" i="2"/>
  <c r="U89" i="2"/>
  <c r="U90" i="2"/>
  <c r="U91" i="2"/>
  <c r="U92" i="2"/>
  <c r="U93" i="2"/>
  <c r="U94" i="2"/>
  <c r="U95" i="2"/>
  <c r="U104" i="2"/>
  <c r="U107" i="2"/>
  <c r="U111" i="2"/>
  <c r="U112" i="2"/>
  <c r="U113" i="2"/>
  <c r="U114" i="2"/>
  <c r="U115" i="2"/>
  <c r="U116" i="2"/>
  <c r="U117" i="2"/>
  <c r="U118" i="2"/>
  <c r="U119" i="2"/>
  <c r="U120" i="2"/>
  <c r="U121" i="2"/>
  <c r="U124" i="2"/>
  <c r="U129" i="2"/>
  <c r="U134" i="2"/>
  <c r="U135" i="2"/>
  <c r="U136" i="2"/>
  <c r="U137" i="2"/>
  <c r="U138" i="2"/>
  <c r="U139" i="2"/>
  <c r="U141" i="2"/>
  <c r="U143" i="2"/>
  <c r="U146" i="2"/>
  <c r="U148" i="2"/>
  <c r="U150" i="2"/>
  <c r="U151" i="2"/>
  <c r="U152" i="2"/>
  <c r="U155" i="2"/>
  <c r="U159" i="2"/>
  <c r="U162" i="2"/>
  <c r="U167" i="2"/>
  <c r="U177" i="2"/>
  <c r="U179" i="2"/>
  <c r="U184" i="2"/>
  <c r="U185" i="2"/>
  <c r="U186" i="2"/>
  <c r="U190" i="2"/>
  <c r="U191" i="2"/>
  <c r="U192" i="2"/>
  <c r="U193" i="2"/>
  <c r="U194" i="2"/>
  <c r="U195" i="2"/>
  <c r="U196" i="2"/>
  <c r="U197" i="2"/>
  <c r="U198"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9" i="2"/>
  <c r="U270" i="2"/>
  <c r="U271" i="2"/>
  <c r="U272" i="2"/>
  <c r="U273" i="2"/>
  <c r="U274" i="2"/>
  <c r="U275" i="2"/>
  <c r="U279" i="2"/>
  <c r="U285" i="2"/>
  <c r="U286" i="2"/>
  <c r="U287" i="2"/>
  <c r="U288" i="2"/>
  <c r="U289" i="2"/>
  <c r="U290" i="2"/>
  <c r="U297" i="2"/>
  <c r="U298" i="2"/>
  <c r="U303" i="2"/>
  <c r="U314" i="2"/>
  <c r="U316" i="2"/>
  <c r="U317" i="2"/>
  <c r="U318" i="2"/>
  <c r="U319" i="2"/>
  <c r="U326" i="2"/>
  <c r="U327" i="2"/>
  <c r="U328" i="2"/>
  <c r="U329" i="2"/>
  <c r="U330" i="2"/>
  <c r="U331" i="2"/>
  <c r="U332" i="2"/>
  <c r="U333" i="2"/>
  <c r="U334" i="2"/>
  <c r="U335" i="2"/>
  <c r="U336" i="2"/>
  <c r="U337" i="2"/>
  <c r="U338" i="2"/>
  <c r="U339" i="2"/>
  <c r="U340" i="2"/>
  <c r="U341" i="2"/>
  <c r="U342" i="2"/>
  <c r="U343" i="2"/>
  <c r="U344" i="2"/>
  <c r="U345" i="2"/>
  <c r="U346" i="2"/>
  <c r="U347" i="2"/>
  <c r="U348" i="2"/>
  <c r="U349"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9" i="2"/>
  <c r="U390" i="2"/>
  <c r="U391" i="2"/>
  <c r="U392" i="2"/>
  <c r="U393" i="2"/>
  <c r="U394" i="2"/>
  <c r="U395" i="2"/>
  <c r="U396" i="2"/>
  <c r="U397" i="2"/>
  <c r="U398" i="2"/>
  <c r="U399" i="2"/>
  <c r="U400" i="2"/>
  <c r="U401" i="2"/>
  <c r="U402" i="2"/>
  <c r="U403" i="2"/>
  <c r="U404" i="2"/>
  <c r="U406" i="2"/>
  <c r="U407" i="2"/>
  <c r="U408" i="2"/>
  <c r="U409" i="2"/>
  <c r="U410" i="2"/>
  <c r="U411" i="2"/>
  <c r="U412" i="2"/>
  <c r="U413" i="2"/>
  <c r="U414" i="2"/>
  <c r="U415" i="2"/>
  <c r="U416" i="2"/>
  <c r="U418"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3" i="2"/>
  <c r="U484" i="2"/>
  <c r="U485" i="2"/>
  <c r="U486" i="2"/>
  <c r="U487" i="2"/>
  <c r="U488" i="2"/>
  <c r="U489" i="2"/>
  <c r="U490" i="2"/>
  <c r="U491" i="2"/>
  <c r="U492" i="2"/>
  <c r="U493" i="2"/>
  <c r="U494" i="2"/>
  <c r="U495" i="2"/>
  <c r="U496" i="2"/>
  <c r="U497" i="2"/>
  <c r="U498" i="2"/>
  <c r="U499" i="2"/>
  <c r="U500" i="2"/>
  <c r="U501" i="2"/>
  <c r="U502" i="2"/>
  <c r="U503" i="2"/>
  <c r="U504" i="2"/>
  <c r="U505" i="2"/>
  <c r="U506" i="2"/>
  <c r="U508" i="2"/>
  <c r="U509" i="2"/>
  <c r="U513" i="2"/>
  <c r="U514" i="2"/>
  <c r="U515" i="2"/>
  <c r="U516" i="2"/>
  <c r="U517" i="2"/>
  <c r="U518" i="2"/>
  <c r="U519" i="2"/>
  <c r="U520" i="2"/>
  <c r="U521" i="2"/>
  <c r="U522" i="2"/>
  <c r="U523" i="2"/>
  <c r="U524" i="2"/>
  <c r="U525" i="2"/>
  <c r="U526" i="2"/>
  <c r="U527" i="2"/>
  <c r="U529" i="2"/>
  <c r="U531" i="2"/>
  <c r="U532" i="2"/>
  <c r="U533" i="2"/>
  <c r="U534" i="2"/>
  <c r="U535" i="2"/>
  <c r="U536" i="2"/>
  <c r="U537" i="2"/>
  <c r="U538" i="2"/>
  <c r="U539" i="2"/>
  <c r="U540" i="2"/>
  <c r="U541" i="2"/>
  <c r="U542" i="2"/>
  <c r="U543" i="2"/>
  <c r="U544" i="2"/>
  <c r="U545" i="2"/>
  <c r="U546" i="2"/>
  <c r="U547" i="2"/>
  <c r="U548" i="2"/>
  <c r="U549" i="2"/>
  <c r="U550" i="2"/>
  <c r="U551"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600" i="2"/>
  <c r="U601" i="2"/>
  <c r="U602" i="2"/>
  <c r="U603" i="2"/>
  <c r="U604" i="2"/>
  <c r="U605" i="2"/>
  <c r="U606" i="2"/>
  <c r="U607" i="2"/>
  <c r="U608" i="2"/>
  <c r="U609" i="2"/>
  <c r="U610" i="2"/>
  <c r="U611" i="2"/>
  <c r="U612" i="2"/>
  <c r="U613" i="2"/>
  <c r="U614" i="2"/>
  <c r="U615" i="2"/>
  <c r="U616" i="2"/>
  <c r="U617" i="2"/>
  <c r="U618" i="2"/>
  <c r="U619" i="2"/>
  <c r="U620" i="2"/>
  <c r="U621" i="2"/>
  <c r="U622" i="2"/>
  <c r="U624" i="2"/>
  <c r="U625" i="2"/>
  <c r="U626" i="2"/>
  <c r="U627" i="2"/>
  <c r="U629" i="2"/>
  <c r="U633" i="2"/>
  <c r="U638" i="2"/>
  <c r="U639" i="2"/>
  <c r="U640" i="2"/>
  <c r="U641" i="2"/>
  <c r="U642" i="2"/>
  <c r="U643" i="2"/>
  <c r="U644" i="2"/>
  <c r="U647" i="2"/>
  <c r="U648" i="2"/>
  <c r="U659" i="2"/>
  <c r="U661" i="2"/>
  <c r="U663" i="2"/>
  <c r="U664" i="2"/>
  <c r="U668" i="2"/>
  <c r="U669" i="2"/>
  <c r="U724" i="2"/>
  <c r="U725" i="2"/>
  <c r="U726" i="2"/>
  <c r="U728" i="2"/>
  <c r="U733" i="2"/>
  <c r="U734" i="2"/>
  <c r="U735" i="2"/>
  <c r="U739" i="2"/>
  <c r="U740" i="2"/>
  <c r="U741" i="2"/>
  <c r="U742" i="2"/>
  <c r="U743" i="2"/>
  <c r="U744" i="2"/>
  <c r="U745" i="2"/>
  <c r="U746" i="2"/>
  <c r="U747" i="2"/>
  <c r="U748" i="2"/>
  <c r="U749" i="2"/>
  <c r="U750" i="2"/>
  <c r="U751" i="2"/>
  <c r="U752" i="2"/>
  <c r="U753" i="2"/>
  <c r="U754" i="2"/>
  <c r="U757" i="2"/>
  <c r="U759" i="2"/>
  <c r="U761" i="2"/>
  <c r="U762" i="2"/>
  <c r="U763" i="2"/>
  <c r="U766" i="2"/>
  <c r="U768" i="2"/>
  <c r="U769" i="2"/>
  <c r="U770" i="2"/>
  <c r="U771" i="2"/>
  <c r="U772" i="2"/>
  <c r="U773" i="2"/>
  <c r="U774" i="2"/>
  <c r="U775" i="2"/>
  <c r="U785" i="2"/>
  <c r="U786" i="2"/>
  <c r="U787" i="2"/>
  <c r="U788" i="2"/>
  <c r="U789" i="2"/>
  <c r="U790" i="2"/>
  <c r="U791" i="2"/>
  <c r="U792" i="2"/>
  <c r="U793" i="2"/>
  <c r="U794" i="2"/>
  <c r="U795" i="2"/>
  <c r="U796" i="2"/>
  <c r="U797" i="2"/>
  <c r="U798" i="2"/>
  <c r="U799" i="2"/>
  <c r="U800" i="2"/>
  <c r="U801" i="2"/>
  <c r="U803" i="2"/>
  <c r="U805" i="2"/>
  <c r="U807" i="2"/>
  <c r="U808" i="2"/>
  <c r="U810" i="2"/>
  <c r="U812" i="2"/>
  <c r="U815" i="2"/>
  <c r="U827" i="2"/>
  <c r="U829" i="2"/>
  <c r="U832" i="2"/>
  <c r="U846" i="2"/>
  <c r="U858" i="2"/>
  <c r="U867" i="2"/>
  <c r="U873" i="2"/>
  <c r="U874" i="2"/>
  <c r="U875" i="2"/>
  <c r="U876" i="2"/>
  <c r="U877" i="2"/>
  <c r="U878" i="2"/>
  <c r="U879" i="2"/>
  <c r="U880" i="2"/>
  <c r="U881" i="2"/>
  <c r="U882" i="2"/>
  <c r="U883" i="2"/>
  <c r="U885" i="2"/>
  <c r="U887" i="2"/>
  <c r="U888" i="2"/>
  <c r="U889" i="2"/>
  <c r="U891" i="2"/>
  <c r="U892" i="2"/>
  <c r="U901" i="2"/>
  <c r="U909" i="2"/>
  <c r="U911" i="2"/>
  <c r="U916" i="2"/>
  <c r="U918" i="2"/>
  <c r="U919" i="2"/>
  <c r="U924" i="2"/>
  <c r="U926" i="2"/>
  <c r="U941" i="2"/>
  <c r="U945" i="2"/>
  <c r="U946" i="2"/>
  <c r="U947" i="2"/>
  <c r="U948" i="2"/>
  <c r="U949" i="2"/>
  <c r="U950" i="2"/>
  <c r="U951" i="2"/>
  <c r="U952" i="2"/>
  <c r="U953" i="2"/>
  <c r="U954" i="2"/>
  <c r="U955" i="2"/>
  <c r="U956" i="2"/>
  <c r="U958" i="2"/>
  <c r="U959" i="2"/>
  <c r="U960" i="2"/>
  <c r="U961" i="2"/>
  <c r="U962" i="2"/>
  <c r="U964" i="2"/>
  <c r="U965" i="2"/>
  <c r="U967" i="2"/>
  <c r="U979" i="2"/>
  <c r="U981" i="2"/>
  <c r="U985" i="2"/>
  <c r="U986" i="2"/>
  <c r="U988" i="2"/>
  <c r="U993" i="2"/>
  <c r="U995" i="2"/>
  <c r="U997" i="2"/>
  <c r="U1001" i="2"/>
  <c r="U1009" i="2"/>
  <c r="U1015" i="2"/>
  <c r="U1016" i="2"/>
  <c r="U1017" i="2"/>
  <c r="U1018" i="2"/>
  <c r="U1019" i="2"/>
  <c r="U1020" i="2"/>
  <c r="U1021" i="2"/>
  <c r="U1022" i="2"/>
  <c r="U1023" i="2"/>
  <c r="U1024" i="2"/>
  <c r="U1025" i="2"/>
  <c r="U1026" i="2"/>
  <c r="U1028" i="2"/>
  <c r="U1030" i="2"/>
  <c r="U1031" i="2"/>
  <c r="U1032" i="2"/>
  <c r="U1034" i="2"/>
  <c r="U1035" i="2"/>
  <c r="U1040" i="2"/>
  <c r="U1050" i="2"/>
  <c r="U1054" i="2"/>
  <c r="U1055" i="2"/>
  <c r="U1056" i="2"/>
  <c r="U1057" i="2"/>
  <c r="U1058" i="2"/>
  <c r="U1061" i="2"/>
  <c r="U1075" i="2"/>
  <c r="U1076" i="2"/>
  <c r="U1080" i="2"/>
  <c r="U1081" i="2"/>
  <c r="U1083" i="2"/>
  <c r="U1084" i="2"/>
  <c r="U1085" i="2"/>
  <c r="U1086" i="2"/>
  <c r="U1087" i="2"/>
  <c r="U1088" i="2"/>
  <c r="U1089" i="2"/>
  <c r="U1090" i="2"/>
  <c r="U1091" i="2"/>
  <c r="U1092" i="2"/>
  <c r="U1094" i="2"/>
  <c r="U1095" i="2"/>
  <c r="U1096" i="2"/>
  <c r="U1097" i="2"/>
  <c r="U1098" i="2"/>
  <c r="U1101" i="2"/>
  <c r="U1102" i="2"/>
  <c r="U1103" i="2"/>
  <c r="U1104" i="2"/>
  <c r="U1105" i="2"/>
  <c r="U1108" i="2"/>
  <c r="U1109" i="2"/>
  <c r="U1110" i="2"/>
  <c r="U1111" i="2"/>
  <c r="U1112" i="2"/>
  <c r="U1113" i="2"/>
  <c r="U1114" i="2"/>
  <c r="U1115" i="2"/>
  <c r="U1116" i="2"/>
  <c r="U1117" i="2"/>
  <c r="U1118" i="2"/>
  <c r="U1119" i="2"/>
  <c r="U1121" i="2"/>
  <c r="U1122" i="2"/>
  <c r="U1123" i="2"/>
  <c r="U1124" i="2"/>
  <c r="U1125" i="2"/>
  <c r="U1126" i="2"/>
  <c r="U1127" i="2"/>
  <c r="U1129" i="2"/>
  <c r="U1131" i="2"/>
  <c r="U1147" i="2"/>
  <c r="U1148" i="2"/>
  <c r="U1149" i="2"/>
  <c r="U1150" i="2"/>
  <c r="U1153" i="2"/>
  <c r="U1154" i="2"/>
  <c r="U1155" i="2"/>
  <c r="U1156" i="2"/>
  <c r="U1158" i="2"/>
  <c r="U1160" i="2"/>
  <c r="U1163" i="2"/>
  <c r="U1168" i="2"/>
  <c r="U1169" i="2"/>
  <c r="U1170" i="2"/>
  <c r="U1172" i="2"/>
  <c r="U1174" i="2"/>
  <c r="U1176" i="2"/>
  <c r="U1178" i="2"/>
  <c r="U1181" i="2"/>
  <c r="U1182" i="2"/>
  <c r="U1183" i="2"/>
  <c r="U1184" i="2"/>
  <c r="U1185" i="2"/>
  <c r="U1186" i="2"/>
  <c r="U1187" i="2"/>
  <c r="U1188" i="2"/>
  <c r="U1189" i="2"/>
  <c r="U1190" i="2"/>
  <c r="U1191" i="2"/>
  <c r="U1192" i="2"/>
  <c r="U1193" i="2"/>
  <c r="U1194" i="2"/>
  <c r="U1195" i="2"/>
  <c r="U1196" i="2"/>
  <c r="U1198" i="2"/>
  <c r="U1199" i="2"/>
  <c r="U1201" i="2"/>
  <c r="U1202" i="2"/>
  <c r="U1203" i="2"/>
  <c r="U1205" i="2"/>
  <c r="U1206" i="2"/>
  <c r="U1208" i="2"/>
  <c r="U1209" i="2"/>
  <c r="U1210" i="2"/>
  <c r="U1218" i="2"/>
  <c r="U1224" i="2"/>
  <c r="U1228" i="2"/>
  <c r="U1229" i="2"/>
  <c r="U1230" i="2"/>
  <c r="U1231" i="2"/>
  <c r="U1232" i="2"/>
  <c r="U1247" i="2"/>
  <c r="U1261" i="2"/>
  <c r="U1262" i="2"/>
  <c r="U1263" i="2"/>
  <c r="U1264" i="2"/>
  <c r="U1265" i="2"/>
  <c r="U1266" i="2"/>
  <c r="U1267" i="2"/>
  <c r="U1268" i="2"/>
  <c r="U1269" i="2"/>
  <c r="U1270" i="2"/>
  <c r="U1271" i="2"/>
  <c r="U1276" i="2"/>
  <c r="U1291" i="2"/>
  <c r="U1292" i="2"/>
  <c r="U1293" i="2"/>
  <c r="U1294" i="2"/>
  <c r="U1295" i="2"/>
  <c r="U1296" i="2"/>
  <c r="U1297" i="2"/>
  <c r="U1298" i="2"/>
  <c r="U1307" i="2"/>
  <c r="U1308" i="2"/>
  <c r="U131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90" i="2"/>
  <c r="U1391" i="2"/>
  <c r="U1392" i="2"/>
  <c r="U1393" i="2"/>
  <c r="U1394" i="2"/>
  <c r="U1412" i="2"/>
  <c r="U1415" i="2"/>
  <c r="U1416" i="2"/>
  <c r="U1417" i="2"/>
  <c r="U1418" i="2"/>
  <c r="U1419" i="2"/>
  <c r="U1420" i="2"/>
  <c r="U1431" i="2"/>
  <c r="U1432" i="2"/>
  <c r="U1446" i="2"/>
  <c r="U1450" i="2"/>
  <c r="U1452" i="2"/>
  <c r="U1453" i="2"/>
  <c r="U1454" i="2"/>
  <c r="U1474" i="2"/>
  <c r="U1475" i="2"/>
  <c r="U1476" i="2"/>
  <c r="U1479" i="2"/>
  <c r="U1480" i="2"/>
  <c r="U1484" i="2"/>
  <c r="U1485" i="2"/>
  <c r="U1486" i="2"/>
  <c r="U1487" i="2"/>
  <c r="U1498" i="2"/>
  <c r="U1504" i="2"/>
  <c r="U1505" i="2"/>
  <c r="U1506" i="2"/>
  <c r="U1507" i="2"/>
  <c r="U1516" i="2"/>
  <c r="U1532" i="2"/>
  <c r="U1534" i="2"/>
  <c r="U1535" i="2"/>
  <c r="U1537" i="2"/>
  <c r="U1538"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2" i="2"/>
  <c r="U1624" i="2"/>
  <c r="U1628" i="2"/>
  <c r="U1629" i="2"/>
  <c r="U1630" i="2"/>
  <c r="U1639" i="2"/>
  <c r="U1648" i="2"/>
  <c r="U1649" i="2"/>
  <c r="U1650" i="2"/>
  <c r="U1651" i="2"/>
  <c r="U1666" i="2"/>
  <c r="U1668" i="2"/>
  <c r="U1669" i="2"/>
  <c r="U1670" i="2"/>
  <c r="U1672" i="2"/>
  <c r="U1697" i="2"/>
  <c r="U1698" i="2"/>
  <c r="U1699" i="2"/>
  <c r="U1700" i="2"/>
  <c r="U1707" i="2"/>
  <c r="U1732" i="2"/>
  <c r="U1733" i="2"/>
  <c r="U1734" i="2"/>
  <c r="U1735"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2" i="2"/>
  <c r="U1903" i="2"/>
  <c r="U1907" i="2"/>
  <c r="U1908" i="2"/>
  <c r="U1910" i="2"/>
  <c r="U1911" i="2"/>
  <c r="U1912" i="2"/>
  <c r="U1913" i="2"/>
  <c r="U1914" i="2"/>
  <c r="U1915" i="2"/>
  <c r="U1916" i="2"/>
  <c r="U1917" i="2"/>
  <c r="U1918" i="2"/>
  <c r="U1919" i="2"/>
  <c r="U1920" i="2"/>
  <c r="U1921" i="2"/>
  <c r="U1922" i="2"/>
  <c r="U1923" i="2"/>
  <c r="U1924" i="2"/>
  <c r="U1925" i="2"/>
  <c r="U1926" i="2"/>
  <c r="U1927" i="2"/>
  <c r="U1928" i="2"/>
  <c r="U1929" i="2"/>
  <c r="U1930" i="2"/>
  <c r="U1931" i="2"/>
  <c r="U1932" i="2"/>
  <c r="U1933" i="2"/>
  <c r="U1934" i="2"/>
  <c r="U1935" i="2"/>
  <c r="U1936" i="2"/>
  <c r="U1937" i="2"/>
  <c r="U1938" i="2"/>
  <c r="U1939" i="2"/>
  <c r="U1940" i="2"/>
  <c r="U1941" i="2"/>
  <c r="U1942" i="2"/>
  <c r="U1943" i="2"/>
  <c r="U1944" i="2"/>
  <c r="U1945" i="2"/>
  <c r="U1946" i="2"/>
  <c r="U1947" i="2"/>
  <c r="U1948" i="2"/>
  <c r="U1949" i="2"/>
  <c r="U1950" i="2"/>
  <c r="U1951"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30" i="2"/>
  <c r="U2031" i="2"/>
  <c r="U2032" i="2"/>
  <c r="U2033" i="2"/>
  <c r="U2034" i="2"/>
  <c r="U2035" i="2"/>
  <c r="U2036" i="2"/>
  <c r="U2037" i="2"/>
  <c r="U2038" i="2"/>
  <c r="U2039" i="2"/>
  <c r="U2040" i="2"/>
  <c r="U2041" i="2"/>
  <c r="U2043" i="2"/>
  <c r="U2044" i="2"/>
  <c r="U2045" i="2"/>
  <c r="U2046" i="2"/>
  <c r="U2047" i="2"/>
  <c r="U2048" i="2"/>
  <c r="U2050" i="2"/>
  <c r="U2051" i="2"/>
  <c r="U2053" i="2"/>
  <c r="U2054" i="2"/>
  <c r="U2056" i="2"/>
  <c r="U2057" i="2"/>
  <c r="U2059" i="2"/>
  <c r="U2060" i="2"/>
  <c r="U2061" i="2"/>
  <c r="U2062" i="2"/>
  <c r="U2063" i="2"/>
  <c r="U2064" i="2"/>
  <c r="U2065" i="2"/>
  <c r="U2066" i="2"/>
  <c r="U2067" i="2"/>
  <c r="U2068" i="2"/>
  <c r="U2069" i="2"/>
  <c r="U2070" i="2"/>
  <c r="U2071" i="2"/>
  <c r="U2072" i="2"/>
  <c r="U2073" i="2"/>
  <c r="U2074" i="2"/>
  <c r="U2075" i="2"/>
  <c r="U2076" i="2"/>
  <c r="U2077" i="2"/>
  <c r="U2078" i="2"/>
  <c r="U2079" i="2"/>
  <c r="U2080" i="2"/>
  <c r="U2081" i="2"/>
  <c r="U2082" i="2"/>
  <c r="U2083" i="2"/>
  <c r="U2084" i="2"/>
  <c r="U2085" i="2"/>
  <c r="U2086" i="2"/>
  <c r="U2087" i="2"/>
  <c r="U2088" i="2"/>
  <c r="U2089" i="2"/>
  <c r="U2090" i="2"/>
  <c r="U2091" i="2"/>
  <c r="U2092" i="2"/>
  <c r="U2093" i="2"/>
  <c r="U2094" i="2"/>
  <c r="U2095" i="2"/>
  <c r="U2096" i="2"/>
  <c r="U2097" i="2"/>
  <c r="U2098" i="2"/>
  <c r="U2099" i="2"/>
  <c r="U2100" i="2"/>
  <c r="U2101" i="2"/>
  <c r="U2102" i="2"/>
  <c r="U2103" i="2"/>
  <c r="U2104" i="2"/>
  <c r="U2105" i="2"/>
  <c r="U2106" i="2"/>
  <c r="U2107" i="2"/>
  <c r="U2108" i="2"/>
  <c r="U2109" i="2"/>
  <c r="U2110" i="2"/>
  <c r="U2111" i="2"/>
  <c r="U2112" i="2"/>
  <c r="U2113" i="2"/>
  <c r="U2114" i="2"/>
  <c r="U2115" i="2"/>
  <c r="U2116" i="2"/>
  <c r="U2117" i="2"/>
  <c r="U2118" i="2"/>
  <c r="U2119" i="2"/>
  <c r="U2120" i="2"/>
  <c r="U2121" i="2"/>
  <c r="U2128" i="2"/>
  <c r="U2129" i="2"/>
  <c r="U2130" i="2"/>
  <c r="U2132" i="2"/>
  <c r="U2133" i="2"/>
  <c r="U2135" i="2"/>
  <c r="U2136" i="2"/>
  <c r="U2137" i="2"/>
  <c r="U2138" i="2"/>
  <c r="U2139" i="2"/>
  <c r="U2140" i="2"/>
  <c r="U2141" i="2"/>
  <c r="U2142" i="2"/>
  <c r="U2143" i="2"/>
  <c r="U2144" i="2"/>
  <c r="U2145" i="2"/>
  <c r="U2146" i="2"/>
  <c r="U2147" i="2"/>
  <c r="U2148" i="2"/>
  <c r="U2149" i="2"/>
  <c r="U2150" i="2"/>
  <c r="U2151" i="2"/>
  <c r="U2152" i="2"/>
  <c r="U2153" i="2"/>
  <c r="U2154" i="2"/>
  <c r="U2155" i="2"/>
  <c r="U2156" i="2"/>
  <c r="U2157" i="2"/>
  <c r="U2158" i="2"/>
  <c r="U2160" i="2"/>
  <c r="U2161" i="2"/>
  <c r="U2162" i="2"/>
  <c r="U2163" i="2"/>
  <c r="U2164" i="2"/>
  <c r="U2167" i="2"/>
  <c r="U2168" i="2"/>
  <c r="U2169" i="2"/>
  <c r="U2170" i="2"/>
  <c r="U2171" i="2"/>
  <c r="U2172" i="2"/>
  <c r="U2173" i="2"/>
  <c r="U2174" i="2"/>
  <c r="U2175" i="2"/>
  <c r="U2176" i="2"/>
  <c r="U2177" i="2"/>
  <c r="U2178" i="2"/>
  <c r="U2179" i="2"/>
  <c r="U2180" i="2"/>
  <c r="U2181" i="2"/>
  <c r="U2183" i="2"/>
  <c r="U2184" i="2"/>
  <c r="U2186" i="2"/>
  <c r="U2187" i="2"/>
  <c r="U2188" i="2"/>
  <c r="U2189" i="2"/>
  <c r="U2190" i="2"/>
  <c r="U2191" i="2"/>
  <c r="U2192" i="2"/>
  <c r="U2193" i="2"/>
  <c r="U2194" i="2"/>
  <c r="U2195" i="2"/>
  <c r="U2196" i="2"/>
  <c r="U2197" i="2"/>
  <c r="U2198" i="2"/>
  <c r="U2200" i="2"/>
  <c r="U2201" i="2"/>
  <c r="U2202" i="2"/>
  <c r="U2203" i="2"/>
  <c r="U2204" i="2"/>
  <c r="U2205" i="2"/>
  <c r="U2206" i="2"/>
  <c r="U2207" i="2"/>
  <c r="U2208" i="2"/>
  <c r="U2209" i="2"/>
  <c r="U2210" i="2"/>
  <c r="U2211" i="2"/>
  <c r="U2212" i="2"/>
  <c r="U2213" i="2"/>
  <c r="U2214" i="2"/>
  <c r="U2215" i="2"/>
  <c r="U2216" i="2"/>
  <c r="U2217" i="2"/>
  <c r="U2218" i="2"/>
  <c r="U2219" i="2"/>
  <c r="U2221" i="2"/>
  <c r="U2222" i="2"/>
  <c r="U2223" i="2"/>
  <c r="U2224" i="2"/>
  <c r="U2237" i="2"/>
  <c r="U2238" i="2"/>
  <c r="U2239" i="2"/>
  <c r="U2240" i="2"/>
  <c r="U2241" i="2"/>
  <c r="U2243" i="2"/>
  <c r="U2244" i="2"/>
  <c r="U2245" i="2"/>
  <c r="U2246" i="2"/>
  <c r="U2247" i="2"/>
  <c r="U2248" i="2"/>
  <c r="U2249" i="2"/>
  <c r="U2250" i="2"/>
  <c r="U2251" i="2"/>
  <c r="U2252" i="2"/>
  <c r="U2258" i="2"/>
  <c r="U2259" i="2"/>
  <c r="U2260" i="2"/>
  <c r="U2261" i="2"/>
  <c r="U2262" i="2"/>
  <c r="U2263" i="2"/>
  <c r="U2264" i="2"/>
  <c r="U2265" i="2"/>
  <c r="U2266" i="2"/>
  <c r="U2267" i="2"/>
  <c r="U2268" i="2"/>
  <c r="U2269" i="2"/>
  <c r="U2270" i="2"/>
  <c r="U2271" i="2"/>
  <c r="U2272" i="2"/>
  <c r="U2273" i="2"/>
  <c r="U2274" i="2"/>
  <c r="U2275" i="2"/>
  <c r="U2276" i="2"/>
  <c r="U2277" i="2"/>
  <c r="U2278" i="2"/>
  <c r="U2279" i="2"/>
  <c r="U2280" i="2"/>
  <c r="U2281" i="2"/>
  <c r="U2282" i="2"/>
  <c r="U2283" i="2"/>
  <c r="U2284" i="2"/>
  <c r="U2285" i="2"/>
  <c r="U2286" i="2"/>
  <c r="U2287" i="2"/>
  <c r="U2288" i="2"/>
  <c r="U2289" i="2"/>
  <c r="U2290" i="2"/>
  <c r="U2291" i="2"/>
  <c r="U2292" i="2"/>
  <c r="U2293" i="2"/>
  <c r="U2294" i="2"/>
  <c r="U2295" i="2"/>
  <c r="U2296" i="2"/>
  <c r="U2297" i="2"/>
  <c r="U2298" i="2"/>
  <c r="U2299" i="2"/>
  <c r="U2300" i="2"/>
  <c r="U2301" i="2"/>
  <c r="U2302" i="2"/>
  <c r="U2303" i="2"/>
  <c r="U2304" i="2"/>
  <c r="U2305" i="2"/>
  <c r="U2306" i="2"/>
  <c r="U2307" i="2"/>
  <c r="U2308" i="2"/>
  <c r="U2309" i="2"/>
  <c r="U2310" i="2"/>
  <c r="U2311" i="2"/>
  <c r="U2312" i="2"/>
  <c r="U2313" i="2"/>
  <c r="U2314" i="2"/>
  <c r="U2315" i="2"/>
  <c r="U2316" i="2"/>
  <c r="U2317" i="2"/>
  <c r="U2318" i="2"/>
  <c r="U2319" i="2"/>
  <c r="U2320" i="2"/>
  <c r="U2321" i="2"/>
  <c r="U2322" i="2"/>
  <c r="U2323" i="2"/>
  <c r="U2324" i="2"/>
  <c r="U2326" i="2"/>
  <c r="U2327" i="2"/>
  <c r="U2328" i="2"/>
  <c r="U2329" i="2"/>
  <c r="U2330" i="2"/>
  <c r="U2331" i="2"/>
  <c r="U2332"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2" i="2"/>
  <c r="U2363" i="2"/>
  <c r="U2364" i="2"/>
  <c r="U2365" i="2"/>
  <c r="U2366" i="2"/>
  <c r="U2367" i="2"/>
  <c r="U2368" i="2"/>
  <c r="U2369" i="2"/>
  <c r="U2370" i="2"/>
  <c r="U2371" i="2"/>
  <c r="U2372" i="2"/>
  <c r="U2373" i="2"/>
  <c r="U2375" i="2"/>
  <c r="U2376" i="2"/>
  <c r="U2378" i="2"/>
  <c r="U2379" i="2"/>
  <c r="U2383" i="2"/>
  <c r="U2385" i="2"/>
  <c r="U2386" i="2"/>
  <c r="U2387" i="2"/>
  <c r="U2388" i="2"/>
  <c r="U2389" i="2"/>
  <c r="U2390" i="2"/>
  <c r="U2391" i="2"/>
  <c r="U2392" i="2"/>
  <c r="U2393" i="2"/>
  <c r="U2394" i="2"/>
  <c r="U2395" i="2"/>
  <c r="U2396" i="2"/>
  <c r="U2397" i="2"/>
  <c r="U2398" i="2"/>
  <c r="U2399" i="2"/>
  <c r="U2400" i="2"/>
  <c r="U2401" i="2"/>
  <c r="U2402" i="2"/>
  <c r="U2403" i="2"/>
  <c r="U2405" i="2"/>
  <c r="U2406" i="2"/>
  <c r="U2409" i="2"/>
  <c r="U2421" i="2"/>
  <c r="U2423" i="2"/>
  <c r="U2424" i="2"/>
  <c r="U2425" i="2"/>
  <c r="U2426" i="2"/>
  <c r="U2427" i="2"/>
  <c r="U2434" i="2"/>
  <c r="U2437" i="2"/>
  <c r="U2444" i="2"/>
  <c r="U2446" i="2"/>
  <c r="U2447" i="2"/>
  <c r="U2448" i="2"/>
  <c r="U2449" i="2"/>
  <c r="U2450" i="2"/>
  <c r="U2451" i="2"/>
  <c r="U2452" i="2"/>
  <c r="U2453" i="2"/>
  <c r="U2454" i="2"/>
  <c r="U2455" i="2"/>
  <c r="U2456" i="2"/>
  <c r="U2457" i="2"/>
  <c r="U2460" i="2"/>
  <c r="U2462" i="2"/>
  <c r="U2463" i="2"/>
  <c r="U2464" i="2"/>
  <c r="U2465" i="2"/>
  <c r="U2466" i="2"/>
  <c r="U2467" i="2"/>
  <c r="U2468" i="2"/>
  <c r="U2469" i="2"/>
  <c r="U2470" i="2"/>
  <c r="U2471" i="2"/>
  <c r="U2472" i="2"/>
  <c r="U2473" i="2"/>
  <c r="U2474" i="2"/>
  <c r="U2475" i="2"/>
  <c r="U2476" i="2"/>
  <c r="U2477" i="2"/>
  <c r="U2478" i="2"/>
  <c r="U2481" i="2"/>
  <c r="U2482" i="2"/>
  <c r="U2486" i="2"/>
  <c r="U2487" i="2"/>
  <c r="U2490" i="2"/>
  <c r="U2491" i="2"/>
  <c r="U2492" i="2"/>
  <c r="U2493" i="2"/>
  <c r="U2494" i="2"/>
  <c r="U2495" i="2"/>
  <c r="U2496" i="2"/>
  <c r="U2497" i="2"/>
  <c r="U2498" i="2"/>
  <c r="U2499" i="2"/>
  <c r="U2500" i="2"/>
  <c r="U2501" i="2"/>
  <c r="U2502" i="2"/>
  <c r="U2503" i="2"/>
  <c r="U2504" i="2"/>
  <c r="U2505" i="2"/>
  <c r="U2506" i="2"/>
  <c r="U2507" i="2"/>
  <c r="U2508" i="2"/>
  <c r="U2509" i="2"/>
  <c r="U2510" i="2"/>
  <c r="U2511" i="2"/>
  <c r="U2512" i="2"/>
  <c r="U2513" i="2"/>
  <c r="U2514" i="2"/>
  <c r="U2515" i="2"/>
  <c r="U2516" i="2"/>
  <c r="U2517" i="2"/>
  <c r="U2518" i="2"/>
  <c r="U2519" i="2"/>
  <c r="U2520" i="2"/>
  <c r="U2521" i="2"/>
  <c r="U2522" i="2"/>
  <c r="U2523" i="2"/>
  <c r="U2524" i="2"/>
  <c r="U2525" i="2"/>
  <c r="U2526" i="2"/>
  <c r="U2530" i="2"/>
  <c r="U2531" i="2"/>
  <c r="U2535" i="2"/>
  <c r="U2536" i="2"/>
  <c r="U2537" i="2"/>
  <c r="U2538" i="2"/>
  <c r="U2539" i="2"/>
  <c r="U2540" i="2"/>
  <c r="U2541" i="2"/>
  <c r="U2542" i="2"/>
  <c r="U2543" i="2"/>
  <c r="U2544" i="2"/>
  <c r="U2545" i="2"/>
  <c r="U2546" i="2"/>
  <c r="U2547" i="2"/>
  <c r="U2548" i="2"/>
  <c r="U2549" i="2"/>
  <c r="U2550" i="2"/>
  <c r="U2551" i="2"/>
  <c r="U2552" i="2"/>
  <c r="U2553" i="2"/>
  <c r="U2554" i="2"/>
  <c r="U2555" i="2"/>
  <c r="U2556" i="2"/>
  <c r="U2557" i="2"/>
  <c r="U2558" i="2"/>
  <c r="U2559" i="2"/>
  <c r="U2560" i="2"/>
  <c r="U2561" i="2"/>
  <c r="U2562" i="2"/>
  <c r="U2563" i="2"/>
  <c r="U2564" i="2"/>
  <c r="U2565" i="2"/>
  <c r="U2566" i="2"/>
  <c r="U2567" i="2"/>
  <c r="U2568" i="2"/>
  <c r="U2569" i="2"/>
  <c r="U2571" i="2"/>
  <c r="U2572" i="2"/>
  <c r="U2573" i="2"/>
  <c r="U2574" i="2"/>
  <c r="U2575" i="2"/>
  <c r="U2602" i="2"/>
  <c r="U2604" i="2"/>
  <c r="U2605" i="2"/>
  <c r="U2611" i="2"/>
  <c r="U2612" i="2"/>
  <c r="U2613" i="2"/>
  <c r="U2614" i="2"/>
  <c r="U2615" i="2"/>
  <c r="U2616" i="2"/>
  <c r="U2617" i="2"/>
  <c r="U2618" i="2"/>
  <c r="U2619" i="2"/>
  <c r="U2620" i="2"/>
  <c r="U2621" i="2"/>
  <c r="U2622" i="2"/>
  <c r="U2623" i="2"/>
  <c r="U2624" i="2"/>
  <c r="U2625" i="2"/>
  <c r="U2626" i="2"/>
  <c r="U2627" i="2"/>
  <c r="U2628" i="2"/>
  <c r="U2629" i="2"/>
  <c r="U2630" i="2"/>
  <c r="U2631" i="2"/>
  <c r="U2632" i="2"/>
  <c r="U2633" i="2"/>
  <c r="U2634" i="2"/>
  <c r="U2635" i="2"/>
  <c r="U2636" i="2"/>
  <c r="U2637" i="2"/>
  <c r="U2638" i="2"/>
  <c r="U2639" i="2"/>
  <c r="U2640" i="2"/>
  <c r="U2641" i="2"/>
  <c r="U2642" i="2"/>
  <c r="U2644" i="2"/>
  <c r="U2645" i="2"/>
  <c r="U2646" i="2"/>
  <c r="U2647" i="2"/>
  <c r="U2649" i="2"/>
  <c r="U2651" i="2"/>
  <c r="U2652" i="2"/>
  <c r="U2653" i="2"/>
  <c r="U2654" i="2"/>
  <c r="U2655" i="2"/>
  <c r="U2656" i="2"/>
  <c r="U2657" i="2"/>
  <c r="U2658" i="2"/>
  <c r="U2659" i="2"/>
  <c r="U2660" i="2"/>
  <c r="U2661" i="2"/>
  <c r="U2662" i="2"/>
  <c r="U2663" i="2"/>
  <c r="U2664" i="2"/>
  <c r="U2665" i="2"/>
  <c r="U2666" i="2"/>
  <c r="U2667" i="2"/>
  <c r="U2668" i="2"/>
  <c r="U2669" i="2"/>
  <c r="U2670" i="2"/>
  <c r="U2671" i="2"/>
  <c r="U2672" i="2"/>
  <c r="U2673" i="2"/>
  <c r="U2675" i="2"/>
  <c r="U2676" i="2"/>
  <c r="U2683" i="2"/>
  <c r="U2686" i="2"/>
  <c r="U2687" i="2"/>
  <c r="U2688" i="2"/>
  <c r="U2689" i="2"/>
  <c r="U2690" i="2"/>
  <c r="U2691" i="2"/>
  <c r="U2692" i="2"/>
  <c r="U2693" i="2"/>
  <c r="U2694" i="2"/>
  <c r="U2695" i="2"/>
  <c r="U2696" i="2"/>
  <c r="U2697" i="2"/>
  <c r="U2698" i="2"/>
  <c r="U2699" i="2"/>
  <c r="U2700" i="2"/>
  <c r="U2701" i="2"/>
  <c r="U2703" i="2"/>
  <c r="U2704" i="2"/>
  <c r="U2705" i="2"/>
  <c r="U2706" i="2"/>
  <c r="U2707" i="2"/>
  <c r="U2708" i="2"/>
  <c r="U2709" i="2"/>
  <c r="U2710" i="2"/>
  <c r="U2711" i="2"/>
  <c r="U2712" i="2"/>
  <c r="U2713" i="2"/>
  <c r="U2714" i="2"/>
  <c r="U2715" i="2"/>
  <c r="U2716" i="2"/>
  <c r="U2717" i="2"/>
  <c r="U2718" i="2"/>
  <c r="U2719" i="2"/>
  <c r="U2720" i="2"/>
  <c r="U2721" i="2"/>
  <c r="U2722" i="2"/>
  <c r="U2723" i="2"/>
  <c r="U2724" i="2"/>
  <c r="U2725" i="2"/>
  <c r="U2726" i="2"/>
  <c r="U2727" i="2"/>
  <c r="U2728" i="2"/>
  <c r="U2729" i="2"/>
  <c r="U2731" i="2"/>
  <c r="U2732" i="2"/>
  <c r="U2733" i="2"/>
  <c r="U2734" i="2"/>
  <c r="U2735" i="2"/>
  <c r="U2736" i="2"/>
  <c r="U2737" i="2"/>
  <c r="U2738" i="2"/>
  <c r="U2739" i="2"/>
  <c r="U2746" i="2"/>
  <c r="U2747" i="2"/>
  <c r="U2754" i="2"/>
  <c r="U2755" i="2"/>
  <c r="U2756" i="2"/>
  <c r="U2757" i="2"/>
  <c r="U2758" i="2"/>
  <c r="U2759" i="2"/>
  <c r="U2760" i="2"/>
  <c r="U2761" i="2"/>
  <c r="U2762" i="2"/>
  <c r="U2763" i="2"/>
  <c r="U2764" i="2"/>
  <c r="U2765" i="2"/>
  <c r="U2766" i="2"/>
  <c r="U2767" i="2"/>
  <c r="U2768" i="2"/>
  <c r="U2769" i="2"/>
  <c r="U2770" i="2"/>
  <c r="U2771" i="2"/>
  <c r="U2772" i="2"/>
  <c r="U2773" i="2"/>
  <c r="U2774" i="2"/>
  <c r="U2775" i="2"/>
  <c r="U2776" i="2"/>
  <c r="U2777" i="2"/>
  <c r="U2778" i="2"/>
  <c r="U2779" i="2"/>
  <c r="U2781" i="2"/>
  <c r="U2782" i="2"/>
  <c r="U2783" i="2"/>
  <c r="U2784" i="2"/>
  <c r="U2790" i="2"/>
  <c r="U2791" i="2"/>
  <c r="U2792" i="2"/>
  <c r="U2793" i="2"/>
  <c r="U2794" i="2"/>
  <c r="U2795" i="2"/>
  <c r="U2796" i="2"/>
  <c r="U2797" i="2"/>
  <c r="U2798" i="2"/>
  <c r="U2799" i="2"/>
  <c r="U2800" i="2"/>
  <c r="U2801" i="2"/>
  <c r="U2802" i="2"/>
  <c r="U2803" i="2"/>
  <c r="U2804" i="2"/>
  <c r="U2805" i="2"/>
  <c r="U2806" i="2"/>
  <c r="U2807" i="2"/>
  <c r="U2808" i="2"/>
  <c r="U2809" i="2"/>
  <c r="U2810" i="2"/>
  <c r="U2811" i="2"/>
  <c r="U2812" i="2"/>
  <c r="U2813" i="2"/>
  <c r="U2814" i="2"/>
  <c r="U2815" i="2"/>
  <c r="U2816" i="2"/>
  <c r="U2817" i="2"/>
  <c r="U2818" i="2"/>
  <c r="U2819" i="2"/>
  <c r="U2820" i="2"/>
  <c r="U2821" i="2"/>
  <c r="U2822" i="2"/>
  <c r="U2823" i="2"/>
  <c r="U2824" i="2"/>
  <c r="U2825" i="2"/>
  <c r="U2826" i="2"/>
  <c r="U2827" i="2"/>
  <c r="U2828" i="2"/>
  <c r="U2829" i="2"/>
  <c r="U2831" i="2"/>
  <c r="U2835" i="2"/>
  <c r="U2837" i="2"/>
  <c r="U2838" i="2"/>
  <c r="U2839" i="2"/>
  <c r="U2840" i="2"/>
  <c r="U2841" i="2"/>
  <c r="U2842" i="2"/>
  <c r="U2843" i="2"/>
  <c r="U2844" i="2"/>
  <c r="U2845" i="2"/>
  <c r="U2846" i="2"/>
  <c r="U2847" i="2"/>
  <c r="U2848" i="2"/>
  <c r="U2849" i="2"/>
  <c r="U2850" i="2"/>
  <c r="U2851" i="2"/>
  <c r="U2852" i="2"/>
  <c r="U2853" i="2"/>
  <c r="U2854" i="2"/>
  <c r="U2855" i="2"/>
  <c r="U2856" i="2"/>
  <c r="U2857" i="2"/>
  <c r="U2858" i="2"/>
  <c r="U2859" i="2"/>
  <c r="U2860" i="2"/>
  <c r="U2861" i="2"/>
  <c r="U2862" i="2"/>
  <c r="U2863" i="2"/>
  <c r="U2864" i="2"/>
  <c r="U2865" i="2"/>
  <c r="U2866" i="2"/>
  <c r="U2867" i="2"/>
  <c r="U2868" i="2"/>
  <c r="U2869" i="2"/>
  <c r="U2870" i="2"/>
  <c r="U2871" i="2"/>
  <c r="U2872" i="2"/>
  <c r="U2873" i="2"/>
  <c r="U2874" i="2"/>
  <c r="U2875" i="2"/>
  <c r="U2876" i="2"/>
  <c r="U2877" i="2"/>
  <c r="U2878" i="2"/>
  <c r="U2879" i="2"/>
  <c r="U2883" i="2"/>
  <c r="U2884" i="2"/>
  <c r="U2886" i="2"/>
  <c r="U2887" i="2"/>
  <c r="U2888" i="2"/>
  <c r="U2889" i="2"/>
  <c r="U2890" i="2"/>
  <c r="U2891" i="2"/>
  <c r="U2892" i="2"/>
  <c r="U2893" i="2"/>
  <c r="U2897" i="2"/>
  <c r="U2901" i="2"/>
  <c r="U2904" i="2"/>
  <c r="U2905" i="2"/>
  <c r="U2911" i="2"/>
  <c r="U2913" i="2"/>
  <c r="U2917" i="2"/>
  <c r="U2918" i="2"/>
  <c r="U2919" i="2"/>
  <c r="U2920" i="2"/>
  <c r="U2921" i="2"/>
  <c r="U2922" i="2"/>
  <c r="U2923" i="2"/>
  <c r="U2924" i="2"/>
  <c r="U2925" i="2"/>
  <c r="U2926" i="2"/>
  <c r="U2927" i="2"/>
  <c r="U2928" i="2"/>
  <c r="U2929" i="2"/>
  <c r="U2930" i="2"/>
  <c r="U2931" i="2"/>
  <c r="U2936" i="2"/>
  <c r="U2937" i="2"/>
  <c r="U2938" i="2"/>
  <c r="U2939" i="2"/>
  <c r="U2941" i="2"/>
  <c r="U2942" i="2"/>
  <c r="U2943" i="2"/>
  <c r="U2944" i="2"/>
  <c r="U2945" i="2"/>
  <c r="U2946" i="2"/>
  <c r="U2951" i="2"/>
  <c r="U2952" i="2"/>
  <c r="U2958" i="2"/>
  <c r="U2959" i="2"/>
  <c r="U2964" i="2"/>
  <c r="U2970" i="2"/>
  <c r="U2972" i="2"/>
  <c r="U2973" i="2"/>
  <c r="U2974" i="2"/>
  <c r="U2975" i="2"/>
  <c r="U2976" i="2"/>
  <c r="U2977" i="2"/>
  <c r="U2978" i="2"/>
  <c r="U2979" i="2"/>
  <c r="U2980" i="2"/>
  <c r="U2981" i="2"/>
  <c r="U2982" i="2"/>
  <c r="U2983" i="2"/>
  <c r="U2984" i="2"/>
  <c r="U2985" i="2"/>
  <c r="U2986" i="2"/>
  <c r="U2990" i="2"/>
  <c r="U2993" i="2"/>
  <c r="U2994" i="2"/>
  <c r="U2995" i="2"/>
  <c r="U2996" i="2"/>
  <c r="U2997" i="2"/>
  <c r="U2998" i="2"/>
  <c r="U2999" i="2"/>
  <c r="U3000" i="2"/>
  <c r="U3001" i="2"/>
  <c r="U3002" i="2"/>
  <c r="U3003" i="2"/>
  <c r="U3004" i="2"/>
  <c r="U3005" i="2"/>
  <c r="U3006" i="2"/>
  <c r="U3007" i="2"/>
  <c r="U3008" i="2"/>
  <c r="U3010" i="2"/>
  <c r="U3011" i="2"/>
  <c r="U3012" i="2"/>
  <c r="U3013" i="2"/>
  <c r="U3014" i="2"/>
  <c r="U3015" i="2"/>
  <c r="U3016" i="2"/>
  <c r="U3017" i="2"/>
  <c r="U3018" i="2"/>
  <c r="U3019" i="2"/>
  <c r="U3020" i="2"/>
  <c r="U3021" i="2"/>
  <c r="U3022" i="2"/>
  <c r="U3023" i="2"/>
  <c r="U3024" i="2"/>
  <c r="U3025" i="2"/>
  <c r="U3026" i="2"/>
  <c r="U3027" i="2"/>
  <c r="U3028" i="2"/>
  <c r="U3029" i="2"/>
  <c r="U3030" i="2"/>
  <c r="U3031" i="2"/>
  <c r="U3032" i="2"/>
  <c r="U3033" i="2"/>
  <c r="U3034" i="2"/>
  <c r="U3035" i="2"/>
  <c r="U3036" i="2"/>
  <c r="U3037" i="2"/>
  <c r="U3038" i="2"/>
  <c r="U3039" i="2"/>
  <c r="U3040" i="2"/>
  <c r="U3041" i="2"/>
  <c r="U3042" i="2"/>
  <c r="U3043" i="2"/>
  <c r="U3044" i="2"/>
  <c r="U3045" i="2"/>
  <c r="U3046" i="2"/>
  <c r="U3047" i="2"/>
  <c r="U3048" i="2"/>
  <c r="U3049" i="2"/>
  <c r="U3050" i="2"/>
  <c r="U3051" i="2"/>
  <c r="U3052" i="2"/>
  <c r="U3053" i="2"/>
  <c r="U3054" i="2"/>
  <c r="U3055" i="2"/>
  <c r="U3056" i="2"/>
  <c r="U3057" i="2"/>
  <c r="U3058" i="2"/>
  <c r="U3059" i="2"/>
  <c r="U3060" i="2"/>
  <c r="U3061" i="2"/>
  <c r="U3062" i="2"/>
  <c r="U3063" i="2"/>
  <c r="U3064" i="2"/>
  <c r="U3065" i="2"/>
  <c r="U3066" i="2"/>
  <c r="U3067" i="2"/>
  <c r="U3068" i="2"/>
  <c r="U3069" i="2"/>
  <c r="U3070" i="2"/>
  <c r="U3071" i="2"/>
  <c r="U3072" i="2"/>
  <c r="U3073" i="2"/>
  <c r="U3074" i="2"/>
  <c r="U3075" i="2"/>
  <c r="U3076" i="2"/>
  <c r="U3077" i="2"/>
  <c r="U3078" i="2"/>
  <c r="U3079" i="2"/>
  <c r="U3080" i="2"/>
  <c r="U3081" i="2"/>
  <c r="U3082" i="2"/>
  <c r="U3083" i="2"/>
  <c r="U3084" i="2"/>
  <c r="U3085" i="2"/>
  <c r="U3086" i="2"/>
  <c r="U3087" i="2"/>
  <c r="U3088" i="2"/>
  <c r="U3089" i="2"/>
  <c r="U3090" i="2"/>
  <c r="U3091" i="2"/>
  <c r="U3092" i="2"/>
  <c r="U3093" i="2"/>
  <c r="U3094" i="2"/>
  <c r="U3095" i="2"/>
  <c r="U3096" i="2"/>
  <c r="U3097" i="2"/>
  <c r="U3098" i="2"/>
  <c r="U3099" i="2"/>
  <c r="U3100" i="2"/>
  <c r="U3101" i="2"/>
  <c r="U3102" i="2"/>
  <c r="U3103" i="2"/>
  <c r="U3104" i="2"/>
  <c r="U3105" i="2"/>
  <c r="U3106" i="2"/>
  <c r="U3107" i="2"/>
  <c r="U3108" i="2"/>
  <c r="U3109" i="2"/>
  <c r="U3110" i="2"/>
  <c r="U3111" i="2"/>
  <c r="U3112" i="2"/>
  <c r="U3113" i="2"/>
  <c r="U3114" i="2"/>
  <c r="U3115" i="2"/>
  <c r="U3116" i="2"/>
  <c r="U3117" i="2"/>
  <c r="U3118" i="2"/>
  <c r="U3119" i="2"/>
  <c r="U3120" i="2"/>
  <c r="U3121" i="2"/>
  <c r="U3122" i="2"/>
  <c r="U3123" i="2"/>
  <c r="U3124" i="2"/>
  <c r="U3125" i="2"/>
  <c r="U3126" i="2"/>
  <c r="U3127" i="2"/>
  <c r="U3128" i="2"/>
  <c r="U3129" i="2"/>
  <c r="U3130" i="2"/>
  <c r="U3131" i="2"/>
  <c r="U3132" i="2"/>
  <c r="U3133" i="2"/>
  <c r="U3134" i="2"/>
  <c r="U3135" i="2"/>
  <c r="U3137" i="2"/>
  <c r="U3138" i="2"/>
  <c r="U3139" i="2"/>
  <c r="U3140" i="2"/>
  <c r="U3141" i="2"/>
  <c r="U3142" i="2"/>
  <c r="U3143" i="2"/>
  <c r="U3144" i="2"/>
  <c r="U3145" i="2"/>
  <c r="U3146" i="2"/>
  <c r="U3147" i="2"/>
  <c r="U3148" i="2"/>
  <c r="U3149" i="2"/>
  <c r="U3150" i="2"/>
  <c r="U3151" i="2"/>
  <c r="U3152" i="2"/>
  <c r="U3153" i="2"/>
  <c r="U3154" i="2"/>
  <c r="U3155" i="2"/>
  <c r="U3156" i="2"/>
  <c r="U3157" i="2"/>
  <c r="U3158" i="2"/>
  <c r="U3159" i="2"/>
  <c r="U3160" i="2"/>
  <c r="U3161" i="2"/>
  <c r="U3162" i="2"/>
  <c r="U3163" i="2"/>
  <c r="U3164" i="2"/>
  <c r="U3165" i="2"/>
  <c r="U3166" i="2"/>
  <c r="U3167" i="2"/>
  <c r="U3169" i="2"/>
  <c r="U3170" i="2"/>
  <c r="U3171" i="2"/>
  <c r="U3172" i="2"/>
  <c r="U3173" i="2"/>
  <c r="U3174" i="2"/>
  <c r="U3175" i="2"/>
  <c r="U3176" i="2"/>
  <c r="U3177" i="2"/>
  <c r="U3178" i="2"/>
  <c r="U3179" i="2"/>
  <c r="U3180" i="2"/>
  <c r="U3181" i="2"/>
  <c r="U3182" i="2"/>
  <c r="U3183" i="2"/>
  <c r="U3184" i="2"/>
  <c r="U3185" i="2"/>
  <c r="U3186" i="2"/>
  <c r="U3187" i="2"/>
  <c r="U3188" i="2"/>
  <c r="U3189" i="2"/>
  <c r="U3190" i="2"/>
  <c r="U3191" i="2"/>
  <c r="U3192" i="2"/>
  <c r="U3193" i="2"/>
  <c r="U3194" i="2"/>
  <c r="U3195" i="2"/>
  <c r="U3196" i="2"/>
  <c r="U3197" i="2"/>
  <c r="U3199" i="2"/>
  <c r="U3200" i="2"/>
  <c r="U3201" i="2"/>
  <c r="U3202" i="2"/>
  <c r="U3203" i="2"/>
  <c r="U3204" i="2"/>
  <c r="U3205" i="2"/>
  <c r="U3206" i="2"/>
  <c r="U3207" i="2"/>
  <c r="U3208" i="2"/>
  <c r="U3209" i="2"/>
  <c r="U3210" i="2"/>
  <c r="U3211" i="2"/>
  <c r="U3212" i="2"/>
  <c r="U3213" i="2"/>
  <c r="U3214" i="2"/>
  <c r="U3215" i="2"/>
  <c r="U3216" i="2"/>
  <c r="U3217" i="2"/>
  <c r="U3218" i="2"/>
  <c r="U3219" i="2"/>
  <c r="U3220" i="2"/>
  <c r="U3221" i="2"/>
  <c r="U3222" i="2"/>
  <c r="U3223" i="2"/>
  <c r="U3224" i="2"/>
  <c r="U3225" i="2"/>
  <c r="U3226" i="2"/>
  <c r="U3227" i="2"/>
  <c r="U3228" i="2"/>
  <c r="U3229" i="2"/>
  <c r="U3230" i="2"/>
  <c r="U3231" i="2"/>
  <c r="U3232" i="2"/>
  <c r="U3233" i="2"/>
  <c r="U3234" i="2"/>
  <c r="U3235" i="2"/>
  <c r="U3236" i="2"/>
  <c r="U3237" i="2"/>
  <c r="U3238" i="2"/>
  <c r="U3239" i="2"/>
  <c r="U3240" i="2"/>
  <c r="U3241" i="2"/>
  <c r="U3242" i="2"/>
  <c r="U3243" i="2"/>
  <c r="U3244" i="2"/>
  <c r="U3245" i="2"/>
  <c r="U3246" i="2"/>
  <c r="U3247" i="2"/>
  <c r="U3248" i="2"/>
  <c r="U3249" i="2"/>
  <c r="U3250" i="2"/>
  <c r="U3251" i="2"/>
  <c r="U3252" i="2"/>
  <c r="U3253" i="2"/>
  <c r="U3254" i="2"/>
  <c r="U3255" i="2"/>
  <c r="U3256" i="2"/>
  <c r="U3257" i="2"/>
  <c r="U3258" i="2"/>
  <c r="U3259" i="2"/>
  <c r="U3260" i="2"/>
  <c r="U3261" i="2"/>
  <c r="U3262" i="2"/>
  <c r="U3263" i="2"/>
  <c r="U3264" i="2"/>
  <c r="U3265" i="2"/>
  <c r="U3266" i="2"/>
  <c r="U3267" i="2"/>
  <c r="U3276" i="2"/>
  <c r="U3286" i="2"/>
  <c r="U3287" i="2"/>
  <c r="U3288" i="2"/>
  <c r="U3289" i="2"/>
  <c r="U3290" i="2"/>
  <c r="U3291" i="2"/>
  <c r="U3292" i="2"/>
  <c r="U3293" i="2"/>
  <c r="U3294" i="2"/>
  <c r="U3295" i="2"/>
  <c r="U3296" i="2"/>
  <c r="U3297" i="2"/>
  <c r="U3298" i="2"/>
  <c r="U3299" i="2"/>
  <c r="U3300" i="2"/>
  <c r="U3301" i="2"/>
  <c r="U3302" i="2"/>
  <c r="U3303" i="2"/>
  <c r="U3304" i="2"/>
  <c r="U3305" i="2"/>
  <c r="U3306" i="2"/>
  <c r="U3307" i="2"/>
  <c r="U3308" i="2"/>
  <c r="U3309" i="2"/>
  <c r="U3310" i="2"/>
  <c r="U3311" i="2"/>
  <c r="U3321" i="2"/>
  <c r="U3332" i="2"/>
  <c r="U3333" i="2"/>
  <c r="U3334" i="2"/>
  <c r="U3335" i="2"/>
  <c r="U3336" i="2"/>
  <c r="U3337" i="2"/>
  <c r="U3338" i="2"/>
  <c r="U3339" i="2"/>
  <c r="U3340" i="2"/>
  <c r="U3341" i="2"/>
  <c r="U3342" i="2"/>
  <c r="U3343" i="2"/>
  <c r="U3344" i="2"/>
  <c r="U3345" i="2"/>
  <c r="U3346" i="2"/>
  <c r="U3347" i="2"/>
  <c r="U3348" i="2"/>
  <c r="U3349" i="2"/>
  <c r="U3350" i="2"/>
  <c r="U3351" i="2"/>
  <c r="U3364" i="2"/>
  <c r="U3375" i="2"/>
  <c r="U3376" i="2"/>
  <c r="U3377" i="2"/>
  <c r="U3378" i="2"/>
  <c r="U3379" i="2"/>
  <c r="U3380" i="2"/>
  <c r="U3381" i="2"/>
  <c r="U3382" i="2"/>
  <c r="U3383" i="2"/>
  <c r="U3384" i="2"/>
  <c r="U3385" i="2"/>
  <c r="U3386" i="2"/>
  <c r="U3387" i="2"/>
  <c r="U3388" i="2"/>
  <c r="U3389" i="2"/>
  <c r="U3390" i="2"/>
  <c r="U3391" i="2"/>
  <c r="U3392" i="2"/>
  <c r="U3393" i="2"/>
  <c r="U3398" i="2"/>
  <c r="U3399" i="2"/>
  <c r="U3400" i="2"/>
  <c r="U3402" i="2"/>
  <c r="U3403" i="2"/>
  <c r="U3412" i="2"/>
  <c r="U3413" i="2"/>
  <c r="U3414" i="2"/>
  <c r="U3415" i="2"/>
  <c r="U3416" i="2"/>
  <c r="U3417" i="2"/>
  <c r="U3418" i="2"/>
  <c r="U3419" i="2"/>
  <c r="U3420" i="2"/>
  <c r="U3421" i="2"/>
  <c r="U3422" i="2"/>
  <c r="U3423" i="2"/>
  <c r="U3424" i="2"/>
  <c r="U3425" i="2"/>
  <c r="U3426" i="2"/>
  <c r="U3427" i="2"/>
  <c r="U3428" i="2"/>
  <c r="U3429" i="2"/>
  <c r="U3430" i="2"/>
  <c r="U3431" i="2"/>
  <c r="U3432" i="2"/>
  <c r="U3433" i="2"/>
  <c r="U3434" i="2"/>
  <c r="U3435" i="2"/>
  <c r="U3440" i="2"/>
  <c r="U3441" i="2"/>
  <c r="U3442" i="2"/>
  <c r="U3443" i="2"/>
  <c r="U3444" i="2"/>
  <c r="U3445" i="2"/>
  <c r="U3446" i="2"/>
  <c r="U3447" i="2"/>
  <c r="U3448" i="2"/>
  <c r="U3449" i="2"/>
  <c r="U3450" i="2"/>
  <c r="U3451" i="2"/>
  <c r="U3452" i="2"/>
  <c r="U3453" i="2"/>
  <c r="U3454" i="2"/>
  <c r="U3455" i="2"/>
  <c r="U3456" i="2"/>
  <c r="U3457" i="2"/>
  <c r="U3458" i="2"/>
  <c r="U3459" i="2"/>
  <c r="U3460" i="2"/>
  <c r="U3461" i="2"/>
  <c r="U3462" i="2"/>
  <c r="U3464" i="2"/>
  <c r="U3465" i="2"/>
  <c r="U3466" i="2"/>
  <c r="U3467" i="2"/>
  <c r="U3468" i="2"/>
  <c r="U3469" i="2"/>
  <c r="U3472" i="2"/>
  <c r="U3479" i="2"/>
  <c r="U3481" i="2"/>
  <c r="U3487" i="2"/>
  <c r="U3488" i="2"/>
  <c r="U3489" i="2"/>
  <c r="U3490" i="2"/>
  <c r="U3491" i="2"/>
  <c r="U3492" i="2"/>
  <c r="U3493" i="2"/>
  <c r="U3494" i="2"/>
  <c r="U3495" i="2"/>
  <c r="U3496" i="2"/>
  <c r="U3497" i="2"/>
  <c r="U3498" i="2"/>
  <c r="U3499" i="2"/>
  <c r="U3500" i="2"/>
  <c r="U3504" i="2"/>
  <c r="U3520" i="2"/>
  <c r="U3521" i="2"/>
  <c r="U3522" i="2"/>
  <c r="U3523" i="2"/>
  <c r="U3524" i="2"/>
  <c r="U3525" i="2"/>
  <c r="U3526" i="2"/>
  <c r="U3527" i="2"/>
  <c r="U3528" i="2"/>
  <c r="U3529" i="2"/>
  <c r="U3530" i="2"/>
  <c r="U3531" i="2"/>
  <c r="U3532" i="2"/>
  <c r="U3533" i="2"/>
  <c r="U3537" i="2"/>
  <c r="U3552" i="2"/>
  <c r="U3553" i="2"/>
  <c r="U3554" i="2"/>
  <c r="U3555" i="2"/>
  <c r="U3556" i="2"/>
  <c r="U3557" i="2"/>
  <c r="U3558" i="2"/>
  <c r="U3559" i="2"/>
  <c r="U3560" i="2"/>
  <c r="U3561" i="2"/>
  <c r="U3562" i="2"/>
  <c r="U3563" i="2"/>
  <c r="U3564" i="2"/>
  <c r="U3565" i="2"/>
  <c r="U3566" i="2"/>
  <c r="U3567" i="2"/>
  <c r="U3570" i="2"/>
  <c r="U3571" i="2"/>
  <c r="U3581" i="2"/>
  <c r="U3585" i="2"/>
  <c r="U3586" i="2"/>
  <c r="U3587" i="2"/>
  <c r="U3588" i="2"/>
  <c r="U3589" i="2"/>
  <c r="U3590" i="2"/>
  <c r="U3591" i="2"/>
  <c r="U3592" i="2"/>
  <c r="U3593" i="2"/>
  <c r="U3594" i="2"/>
  <c r="U3595" i="2"/>
  <c r="U3596" i="2"/>
  <c r="U3597" i="2"/>
  <c r="U3598" i="2"/>
  <c r="U3599" i="2"/>
  <c r="U3600" i="2"/>
  <c r="U3601" i="2"/>
  <c r="U3602" i="2"/>
  <c r="U3603" i="2"/>
  <c r="U3604" i="2"/>
  <c r="U3605" i="2"/>
  <c r="U3606" i="2"/>
  <c r="U3607" i="2"/>
  <c r="U3608" i="2"/>
  <c r="U3609" i="2"/>
  <c r="U3610" i="2"/>
  <c r="U3611" i="2"/>
  <c r="U3612" i="2"/>
  <c r="U3613" i="2"/>
  <c r="U3614" i="2"/>
  <c r="U3615" i="2"/>
  <c r="U3616" i="2"/>
  <c r="U3617" i="2"/>
  <c r="U3618" i="2"/>
  <c r="U3619" i="2"/>
  <c r="U3620" i="2"/>
  <c r="U3621" i="2"/>
  <c r="U3622" i="2"/>
  <c r="U3623" i="2"/>
  <c r="U3624" i="2"/>
  <c r="U3625" i="2"/>
  <c r="U3626" i="2"/>
  <c r="U3627" i="2"/>
  <c r="U3628" i="2"/>
  <c r="U3629" i="2"/>
  <c r="U3630" i="2"/>
  <c r="U3631" i="2"/>
  <c r="U3632" i="2"/>
  <c r="U3633" i="2"/>
  <c r="U3634" i="2"/>
  <c r="U3635" i="2"/>
  <c r="U3636" i="2"/>
  <c r="U3637" i="2"/>
  <c r="U3638" i="2"/>
  <c r="U3639" i="2"/>
  <c r="U3640" i="2"/>
  <c r="U3641" i="2"/>
  <c r="U3642" i="2"/>
  <c r="U3643" i="2"/>
  <c r="U3644" i="2"/>
  <c r="U3645" i="2"/>
  <c r="U3646" i="2"/>
  <c r="U3647" i="2"/>
  <c r="U3648" i="2"/>
  <c r="U3649" i="2"/>
  <c r="U3650" i="2"/>
  <c r="U3651" i="2"/>
  <c r="U3652" i="2"/>
  <c r="U3653" i="2"/>
  <c r="U3654" i="2"/>
  <c r="U3655" i="2"/>
  <c r="U3656" i="2"/>
  <c r="U3657" i="2"/>
  <c r="U3658" i="2"/>
  <c r="U3659" i="2"/>
  <c r="U3660" i="2"/>
  <c r="U3661" i="2"/>
  <c r="U3662" i="2"/>
  <c r="U3663" i="2"/>
  <c r="U3664" i="2"/>
  <c r="U3665" i="2"/>
  <c r="U3666" i="2"/>
  <c r="U3667" i="2"/>
  <c r="U3668" i="2"/>
  <c r="U3669" i="2"/>
  <c r="U3670" i="2"/>
  <c r="U3671" i="2"/>
  <c r="U3672" i="2"/>
  <c r="U3673" i="2"/>
  <c r="U3674" i="2"/>
  <c r="U3675" i="2"/>
  <c r="U3676" i="2"/>
  <c r="U3677" i="2"/>
  <c r="U3678" i="2"/>
  <c r="U3679" i="2"/>
  <c r="U3680" i="2"/>
  <c r="U3681" i="2"/>
  <c r="U3682" i="2"/>
  <c r="U3683" i="2"/>
  <c r="U3684" i="2"/>
  <c r="U3685" i="2"/>
  <c r="U3686" i="2"/>
  <c r="U3687" i="2"/>
  <c r="U3689" i="2"/>
  <c r="U3690" i="2"/>
  <c r="U3691" i="2"/>
  <c r="U3692" i="2"/>
  <c r="U3703" i="2"/>
  <c r="U3704" i="2"/>
  <c r="U3706" i="2"/>
  <c r="U3707" i="2"/>
  <c r="U3708" i="2"/>
  <c r="U3709" i="2"/>
  <c r="U3711" i="2"/>
  <c r="U3712" i="2"/>
  <c r="U3713" i="2"/>
  <c r="U3714" i="2"/>
  <c r="U3715" i="2"/>
  <c r="U3716" i="2"/>
  <c r="U3717" i="2"/>
  <c r="U3718" i="2"/>
  <c r="U3719" i="2"/>
  <c r="U3720" i="2"/>
  <c r="U3721" i="2"/>
  <c r="U3722" i="2"/>
  <c r="U3723" i="2"/>
  <c r="U3724" i="2"/>
  <c r="U3725" i="2"/>
  <c r="U3726" i="2"/>
  <c r="U3727" i="2"/>
  <c r="U3728" i="2"/>
  <c r="U3729" i="2"/>
  <c r="U3730" i="2"/>
  <c r="U3732" i="2"/>
  <c r="U3733" i="2"/>
  <c r="U3734" i="2"/>
  <c r="U3735" i="2"/>
  <c r="U3736" i="2"/>
  <c r="U3737" i="2"/>
  <c r="U3738" i="2"/>
  <c r="U3739" i="2"/>
  <c r="U3740" i="2"/>
  <c r="U3741" i="2"/>
  <c r="U3745" i="2"/>
  <c r="U3746" i="2"/>
  <c r="U3747" i="2"/>
  <c r="U3749" i="2"/>
  <c r="U3750" i="2"/>
  <c r="U3753" i="2"/>
  <c r="U3754" i="2"/>
  <c r="U3756" i="2"/>
  <c r="U3758" i="2"/>
  <c r="U3759" i="2"/>
  <c r="U3760" i="2"/>
  <c r="U3761" i="2"/>
  <c r="U3762" i="2"/>
  <c r="U3768" i="2"/>
  <c r="U3769" i="2"/>
  <c r="U3772" i="2"/>
  <c r="U3773" i="2"/>
  <c r="U3776" i="2"/>
  <c r="U3777" i="2"/>
  <c r="U3779" i="2"/>
  <c r="U3781" i="2"/>
  <c r="U3782" i="2"/>
  <c r="U3783" i="2"/>
  <c r="U3784" i="2"/>
  <c r="U3785" i="2"/>
  <c r="U3786" i="2"/>
  <c r="U3787" i="2"/>
  <c r="U3788" i="2"/>
  <c r="U3789" i="2"/>
  <c r="U3790" i="2"/>
  <c r="U3791" i="2"/>
  <c r="U3792" i="2"/>
  <c r="U3798" i="2"/>
  <c r="U3800" i="2"/>
  <c r="U3801" i="2"/>
  <c r="U3802" i="2"/>
  <c r="U3803" i="2"/>
  <c r="U3807" i="2"/>
  <c r="U3808" i="2"/>
  <c r="U3809" i="2"/>
  <c r="U3810" i="2"/>
  <c r="U3811" i="2"/>
  <c r="U3812" i="2"/>
  <c r="U3813" i="2"/>
  <c r="U3814" i="2"/>
  <c r="U3817" i="2"/>
  <c r="U3818" i="2"/>
  <c r="U3819" i="2"/>
  <c r="U3820" i="2"/>
  <c r="U3821" i="2"/>
  <c r="U3822" i="2"/>
  <c r="U3823" i="2"/>
  <c r="U3824" i="2"/>
  <c r="U3829" i="2"/>
  <c r="U3830" i="2"/>
  <c r="U3836" i="2"/>
  <c r="U3838" i="2"/>
  <c r="U3839" i="2"/>
  <c r="U3841" i="2"/>
  <c r="U3842" i="2"/>
  <c r="U3843" i="2"/>
  <c r="U3844" i="2"/>
  <c r="U3845" i="2"/>
  <c r="U3846" i="2"/>
  <c r="U3847" i="2"/>
  <c r="U3848" i="2"/>
  <c r="U3849" i="2"/>
  <c r="U3851" i="2"/>
  <c r="U3852" i="2"/>
  <c r="U3862" i="2"/>
  <c r="U3863" i="2"/>
  <c r="U3864" i="2"/>
  <c r="U3865" i="2"/>
  <c r="U3866" i="2"/>
  <c r="U3869" i="2"/>
  <c r="U3871" i="2"/>
  <c r="U3872" i="2"/>
  <c r="U3873" i="2"/>
  <c r="U3874" i="2"/>
  <c r="U3875" i="2"/>
  <c r="U3876" i="2"/>
  <c r="U3877" i="2"/>
  <c r="U3878" i="2"/>
  <c r="U3879" i="2"/>
  <c r="U3880" i="2"/>
  <c r="U3882" i="2"/>
  <c r="U3892" i="2"/>
  <c r="U3893" i="2"/>
  <c r="U3894" i="2"/>
  <c r="U3896" i="2"/>
  <c r="U3897" i="2"/>
  <c r="U3898" i="2"/>
  <c r="U3899" i="2"/>
  <c r="U3900" i="2"/>
  <c r="U3903" i="2"/>
  <c r="U3904" i="2"/>
  <c r="U3911" i="2"/>
  <c r="U3912" i="2"/>
  <c r="U3913" i="2"/>
  <c r="U3914" i="2"/>
  <c r="U3915" i="2"/>
  <c r="U3916" i="2"/>
  <c r="U3917" i="2"/>
  <c r="U3918" i="2"/>
  <c r="U3919" i="2"/>
  <c r="U3920" i="2"/>
  <c r="U3921" i="2"/>
  <c r="U3922" i="2"/>
  <c r="U3924" i="2"/>
  <c r="U3925" i="2"/>
  <c r="U3926" i="2"/>
  <c r="U3929" i="2"/>
  <c r="U3930" i="2"/>
  <c r="U3931" i="2"/>
  <c r="U3932" i="2"/>
  <c r="U3936" i="2"/>
  <c r="U3937" i="2"/>
  <c r="U3938" i="2"/>
  <c r="U3939" i="2"/>
  <c r="U3940" i="2"/>
  <c r="U3941" i="2"/>
  <c r="U3942" i="2"/>
  <c r="U3943" i="2"/>
  <c r="U3946" i="2"/>
  <c r="U3947" i="2"/>
  <c r="U3948" i="2"/>
  <c r="U3949" i="2"/>
  <c r="U3950" i="2"/>
  <c r="U3951" i="2"/>
  <c r="U3953" i="2"/>
  <c r="U3954" i="2"/>
  <c r="U3955" i="2"/>
  <c r="U3956" i="2"/>
  <c r="U3957" i="2"/>
  <c r="U3959" i="2"/>
  <c r="U3960" i="2"/>
  <c r="U3961" i="2"/>
  <c r="U3963" i="2"/>
  <c r="U3965" i="2"/>
  <c r="U3968" i="2"/>
  <c r="U3975" i="2"/>
  <c r="U3980" i="2"/>
  <c r="U3981" i="2"/>
  <c r="U3982" i="2"/>
  <c r="U3983" i="2"/>
  <c r="U3984" i="2"/>
  <c r="U3985" i="2"/>
  <c r="U3986" i="2"/>
  <c r="U3987" i="2"/>
  <c r="U3988" i="2"/>
  <c r="U3989" i="2"/>
  <c r="U3990" i="2"/>
  <c r="U3991" i="2"/>
  <c r="U3992" i="2"/>
  <c r="U3993" i="2"/>
  <c r="U3994" i="2"/>
  <c r="U3995" i="2"/>
  <c r="U3996" i="2"/>
  <c r="U3997" i="2"/>
  <c r="U3998" i="2"/>
  <c r="U3999" i="2"/>
  <c r="U4000" i="2"/>
  <c r="U4001" i="2"/>
  <c r="U4002" i="2"/>
  <c r="U4003" i="2"/>
  <c r="U4004" i="2"/>
  <c r="U4005" i="2"/>
  <c r="U4006" i="2"/>
  <c r="U4007" i="2"/>
  <c r="U4008" i="2"/>
  <c r="U4009" i="2"/>
  <c r="U4010" i="2"/>
  <c r="U4011" i="2"/>
  <c r="U4012" i="2"/>
  <c r="U4013" i="2"/>
  <c r="U4014" i="2"/>
  <c r="U4015" i="2"/>
  <c r="U4016" i="2"/>
  <c r="U4017" i="2"/>
  <c r="U4018" i="2"/>
  <c r="U4019" i="2"/>
  <c r="U4020" i="2"/>
  <c r="U4021" i="2"/>
  <c r="U4022" i="2"/>
  <c r="U4023" i="2"/>
  <c r="U4024" i="2"/>
  <c r="U4025" i="2"/>
  <c r="U4026" i="2"/>
  <c r="U4027" i="2"/>
  <c r="U4028" i="2"/>
  <c r="U4029" i="2"/>
  <c r="U4030" i="2"/>
  <c r="U4031" i="2"/>
  <c r="U4032" i="2"/>
  <c r="U4033" i="2"/>
  <c r="U4034" i="2"/>
  <c r="U4035" i="2"/>
  <c r="U4036" i="2"/>
  <c r="U4037" i="2"/>
  <c r="U4038" i="2"/>
  <c r="U4039" i="2"/>
  <c r="U4040" i="2"/>
  <c r="U4041" i="2"/>
  <c r="U4042" i="2"/>
  <c r="U4043" i="2"/>
  <c r="U4044" i="2"/>
  <c r="U4045" i="2"/>
  <c r="U4046" i="2"/>
  <c r="U4047" i="2"/>
  <c r="U4048" i="2"/>
  <c r="U4049" i="2"/>
  <c r="U4050" i="2"/>
  <c r="U4052" i="2"/>
  <c r="U4053" i="2"/>
  <c r="U4054" i="2"/>
  <c r="U4055" i="2"/>
  <c r="U4056" i="2"/>
  <c r="U4057" i="2"/>
  <c r="U4058" i="2"/>
  <c r="U4060" i="2"/>
  <c r="U4061" i="2"/>
  <c r="U4062" i="2"/>
  <c r="U4063" i="2"/>
  <c r="U4064" i="2"/>
  <c r="U4065" i="2"/>
  <c r="U4066" i="2"/>
  <c r="U4067" i="2"/>
  <c r="U4068" i="2"/>
  <c r="U4069" i="2"/>
  <c r="U4070" i="2"/>
  <c r="U4071" i="2"/>
  <c r="U4072" i="2"/>
  <c r="U4073" i="2"/>
  <c r="U4074" i="2"/>
  <c r="U4075" i="2"/>
  <c r="U4076" i="2"/>
  <c r="U4077" i="2"/>
  <c r="U4078" i="2"/>
  <c r="U4079" i="2"/>
  <c r="U4080" i="2"/>
  <c r="U4081" i="2"/>
  <c r="U4082" i="2"/>
  <c r="U4083" i="2"/>
  <c r="U4084" i="2"/>
  <c r="U4085" i="2"/>
  <c r="U4086" i="2"/>
  <c r="U4087" i="2"/>
  <c r="U4088" i="2"/>
  <c r="U4089" i="2"/>
  <c r="U4090" i="2"/>
  <c r="U4091" i="2"/>
  <c r="U4092" i="2"/>
  <c r="U4093" i="2"/>
  <c r="U4094" i="2"/>
  <c r="U4095" i="2"/>
  <c r="U4096" i="2"/>
  <c r="U4097" i="2"/>
  <c r="U4098" i="2"/>
  <c r="U4099" i="2"/>
  <c r="U4100" i="2"/>
  <c r="U4101" i="2"/>
  <c r="U4102" i="2"/>
  <c r="U4103" i="2"/>
  <c r="U4104" i="2"/>
  <c r="U4105" i="2"/>
  <c r="U4106" i="2"/>
  <c r="U4107" i="2"/>
  <c r="U4108" i="2"/>
  <c r="U4109" i="2"/>
  <c r="U4110" i="2"/>
  <c r="U4111" i="2"/>
  <c r="U4112" i="2"/>
  <c r="U4113" i="2"/>
  <c r="U4114" i="2"/>
  <c r="U4115" i="2"/>
  <c r="U4116" i="2"/>
  <c r="U4117" i="2"/>
  <c r="U4118" i="2"/>
  <c r="U4119" i="2"/>
  <c r="U4120" i="2"/>
  <c r="U4121" i="2"/>
  <c r="U4122" i="2"/>
  <c r="U4123" i="2"/>
  <c r="U4124" i="2"/>
  <c r="U4125" i="2"/>
  <c r="U4126" i="2"/>
  <c r="U4127" i="2"/>
  <c r="U4128" i="2"/>
  <c r="U4129" i="2"/>
  <c r="U4130" i="2"/>
  <c r="U4131" i="2"/>
  <c r="U4132" i="2"/>
  <c r="U4133" i="2"/>
  <c r="U4134" i="2"/>
  <c r="U4135" i="2"/>
  <c r="U4136" i="2"/>
  <c r="U4137" i="2"/>
  <c r="U4138" i="2"/>
  <c r="U4139" i="2"/>
  <c r="U4140" i="2"/>
  <c r="U4141" i="2"/>
  <c r="U4142" i="2"/>
  <c r="U4143" i="2"/>
  <c r="U4144" i="2"/>
  <c r="U4145" i="2"/>
  <c r="U4146" i="2"/>
  <c r="U4147" i="2"/>
  <c r="U4148" i="2"/>
  <c r="U4149" i="2"/>
  <c r="U4150" i="2"/>
  <c r="U4151" i="2"/>
  <c r="U4152" i="2"/>
  <c r="U4153" i="2"/>
  <c r="U4154" i="2"/>
  <c r="U4155" i="2"/>
  <c r="U4156" i="2"/>
  <c r="U4157" i="2"/>
  <c r="U4158" i="2"/>
  <c r="U4159" i="2"/>
  <c r="U4160" i="2"/>
  <c r="U4161" i="2"/>
  <c r="U4162" i="2"/>
  <c r="U4163" i="2"/>
  <c r="U4164" i="2"/>
  <c r="U4165" i="2"/>
  <c r="U4166" i="2"/>
  <c r="U4167" i="2"/>
  <c r="U4168" i="2"/>
  <c r="U4169" i="2"/>
  <c r="U4170" i="2"/>
  <c r="U4171" i="2"/>
  <c r="U4172" i="2"/>
  <c r="U4173" i="2"/>
  <c r="U4174" i="2"/>
  <c r="U4175" i="2"/>
  <c r="U4176" i="2"/>
  <c r="U4177" i="2"/>
  <c r="U4178" i="2"/>
  <c r="U4179" i="2"/>
  <c r="U4180" i="2"/>
  <c r="U4181" i="2"/>
  <c r="U4182" i="2"/>
  <c r="U4183" i="2"/>
  <c r="U4184" i="2"/>
  <c r="U4185" i="2"/>
  <c r="U4186" i="2"/>
  <c r="U4187" i="2"/>
  <c r="U4188" i="2"/>
  <c r="U4189" i="2"/>
  <c r="U4190" i="2"/>
  <c r="U4191" i="2"/>
  <c r="U4192" i="2"/>
  <c r="U4193" i="2"/>
  <c r="U4194" i="2"/>
  <c r="U4195" i="2"/>
  <c r="U4196" i="2"/>
  <c r="U4197" i="2"/>
  <c r="U4198" i="2"/>
  <c r="U4199" i="2"/>
  <c r="U4200" i="2"/>
  <c r="U4201" i="2"/>
  <c r="U4202" i="2"/>
  <c r="U4203" i="2"/>
  <c r="U4204" i="2"/>
  <c r="U4205" i="2"/>
  <c r="U4206" i="2"/>
  <c r="U4207" i="2"/>
  <c r="U4208" i="2"/>
  <c r="U4209" i="2"/>
  <c r="U4210" i="2"/>
  <c r="U4211" i="2"/>
  <c r="U4212" i="2"/>
  <c r="U4213" i="2"/>
  <c r="U4214" i="2"/>
  <c r="U4215" i="2"/>
  <c r="U4216" i="2"/>
  <c r="U4217" i="2"/>
  <c r="U4218" i="2"/>
  <c r="U4219" i="2"/>
  <c r="U4220" i="2"/>
  <c r="U4221" i="2"/>
  <c r="U4222" i="2"/>
  <c r="U4223" i="2"/>
  <c r="U4224" i="2"/>
  <c r="U4225" i="2"/>
  <c r="U4226" i="2"/>
  <c r="U4227" i="2"/>
  <c r="U4228" i="2"/>
  <c r="U4230" i="2"/>
  <c r="U4231" i="2"/>
  <c r="U4232" i="2"/>
  <c r="U4233" i="2"/>
  <c r="U4234" i="2"/>
  <c r="U4235" i="2"/>
  <c r="U4236" i="2"/>
  <c r="U4237" i="2"/>
  <c r="U4238" i="2"/>
  <c r="U4239" i="2"/>
  <c r="U4240" i="2"/>
  <c r="U4241" i="2"/>
  <c r="U4242" i="2"/>
  <c r="U4243" i="2"/>
  <c r="U4244" i="2"/>
  <c r="U4245" i="2"/>
  <c r="U4246" i="2"/>
  <c r="U4247" i="2"/>
  <c r="U4248" i="2"/>
  <c r="U4249" i="2"/>
  <c r="U4250" i="2"/>
  <c r="U4251" i="2"/>
  <c r="U4252" i="2"/>
  <c r="U4253" i="2"/>
  <c r="U4254" i="2"/>
  <c r="U4255" i="2"/>
  <c r="U4256" i="2"/>
  <c r="U4257" i="2"/>
  <c r="U4258" i="2"/>
  <c r="U4259" i="2"/>
  <c r="U4260" i="2"/>
  <c r="U4261" i="2"/>
  <c r="U4262" i="2"/>
  <c r="U4263" i="2"/>
  <c r="U4265" i="2"/>
  <c r="U4266" i="2"/>
  <c r="U4269" i="2"/>
  <c r="U4270" i="2"/>
  <c r="U4272" i="2"/>
  <c r="U4273" i="2"/>
  <c r="U4274" i="2"/>
  <c r="U4275" i="2"/>
  <c r="U4276" i="2"/>
  <c r="U4277" i="2"/>
  <c r="U4278" i="2"/>
  <c r="U4282" i="2"/>
  <c r="U4283" i="2"/>
  <c r="U4284" i="2"/>
  <c r="U4285" i="2"/>
  <c r="U4286" i="2"/>
  <c r="U4287" i="2"/>
  <c r="U4288" i="2"/>
  <c r="U4289" i="2"/>
  <c r="U4290" i="2"/>
  <c r="U4291" i="2"/>
  <c r="U4292" i="2"/>
  <c r="U4293" i="2"/>
  <c r="U4294" i="2"/>
  <c r="U4295" i="2"/>
  <c r="U4296" i="2"/>
  <c r="U4297" i="2"/>
  <c r="U4298" i="2"/>
  <c r="U4299" i="2"/>
  <c r="U4300" i="2"/>
  <c r="U4301" i="2"/>
  <c r="U4302" i="2"/>
  <c r="U4303" i="2"/>
  <c r="U4304" i="2"/>
  <c r="U4305" i="2"/>
  <c r="U4306" i="2"/>
  <c r="U4307" i="2"/>
  <c r="U4308" i="2"/>
  <c r="U4309" i="2"/>
  <c r="U4310" i="2"/>
  <c r="U4311" i="2"/>
  <c r="U4312" i="2"/>
  <c r="U4313" i="2"/>
  <c r="U4314" i="2"/>
  <c r="U4324" i="2"/>
  <c r="U4325" i="2"/>
  <c r="U4327" i="2"/>
  <c r="U4328" i="2"/>
  <c r="U4329" i="2"/>
  <c r="U4330" i="2"/>
  <c r="U4331" i="2"/>
  <c r="U4332" i="2"/>
  <c r="U4333" i="2"/>
  <c r="U4334" i="2"/>
  <c r="U4335" i="2"/>
  <c r="U4336" i="2"/>
  <c r="U4337" i="2"/>
  <c r="U4338" i="2"/>
  <c r="U4339" i="2"/>
  <c r="U4340" i="2"/>
  <c r="U4341" i="2"/>
  <c r="U4342" i="2"/>
  <c r="U4343" i="2"/>
  <c r="U4344" i="2"/>
  <c r="U4345" i="2"/>
  <c r="U4346" i="2"/>
  <c r="U4347" i="2"/>
  <c r="U4348" i="2"/>
  <c r="U4349" i="2"/>
  <c r="U4350" i="2"/>
  <c r="U4351" i="2"/>
  <c r="U4352" i="2"/>
  <c r="U4353" i="2"/>
  <c r="U4354" i="2"/>
  <c r="U4355" i="2"/>
  <c r="U4356" i="2"/>
  <c r="U4357" i="2"/>
  <c r="U4358" i="2"/>
  <c r="U4359" i="2"/>
  <c r="U4360" i="2"/>
  <c r="U4361" i="2"/>
  <c r="U4362" i="2"/>
  <c r="U4363" i="2"/>
  <c r="U4364" i="2"/>
  <c r="U4365" i="2"/>
  <c r="U4366" i="2"/>
  <c r="U4367" i="2"/>
  <c r="U4368" i="2"/>
  <c r="U4369" i="2"/>
  <c r="U4370" i="2"/>
  <c r="U4371" i="2"/>
  <c r="U4372" i="2"/>
  <c r="U4373" i="2"/>
  <c r="U4374" i="2"/>
  <c r="U4375" i="2"/>
  <c r="U4376" i="2"/>
  <c r="U4378" i="2"/>
  <c r="U4379" i="2"/>
  <c r="U4380" i="2"/>
  <c r="U4381" i="2"/>
  <c r="U4382" i="2"/>
  <c r="U4385" i="2"/>
  <c r="U4386" i="2"/>
  <c r="U4387" i="2"/>
  <c r="U4388" i="2"/>
  <c r="U4389" i="2"/>
  <c r="U4390" i="2"/>
  <c r="U4391" i="2"/>
  <c r="U4392" i="2"/>
  <c r="U4393" i="2"/>
  <c r="U4394" i="2"/>
  <c r="U4395" i="2"/>
  <c r="U4396" i="2"/>
  <c r="U4397" i="2"/>
  <c r="U4398" i="2"/>
  <c r="U4399" i="2"/>
  <c r="U4400" i="2"/>
  <c r="U4401" i="2"/>
  <c r="U4402" i="2"/>
  <c r="U4403" i="2"/>
  <c r="U4404" i="2"/>
  <c r="U4406" i="2"/>
  <c r="U4409" i="2"/>
  <c r="U4412" i="2"/>
  <c r="U4423" i="2"/>
  <c r="U4424" i="2"/>
  <c r="U4429" i="2"/>
  <c r="U4430" i="2"/>
  <c r="U4431" i="2"/>
  <c r="U4432" i="2"/>
  <c r="U4433" i="2"/>
  <c r="U4435" i="2"/>
  <c r="U4436" i="2"/>
  <c r="U4437" i="2"/>
  <c r="U4439" i="2"/>
  <c r="U4444" i="2"/>
  <c r="U4445" i="2"/>
  <c r="U4446" i="2"/>
  <c r="U4447" i="2"/>
  <c r="U4448" i="2"/>
  <c r="U4449" i="2"/>
  <c r="U4450" i="2"/>
  <c r="U4451" i="2"/>
  <c r="U4452" i="2"/>
  <c r="U4453" i="2"/>
  <c r="U4454" i="2"/>
  <c r="U4455" i="2"/>
  <c r="U4456" i="2"/>
  <c r="U4457" i="2"/>
  <c r="U4458" i="2"/>
  <c r="U4459" i="2"/>
  <c r="U4460" i="2"/>
  <c r="U4461" i="2"/>
  <c r="U4462" i="2"/>
  <c r="U4463" i="2"/>
  <c r="U4464" i="2"/>
  <c r="U4465" i="2"/>
  <c r="U4477" i="2"/>
  <c r="U4490" i="2"/>
  <c r="U4491" i="2"/>
  <c r="U4492" i="2"/>
  <c r="U4493" i="2"/>
  <c r="U4494" i="2"/>
  <c r="U4495" i="2"/>
  <c r="U4496" i="2"/>
  <c r="U4497" i="2"/>
  <c r="U4498" i="2"/>
  <c r="U4499" i="2"/>
  <c r="U4500" i="2"/>
  <c r="U4501" i="2"/>
  <c r="U4502" i="2"/>
  <c r="U4503" i="2"/>
  <c r="U4504" i="2"/>
  <c r="U4505" i="2"/>
  <c r="U4506" i="2"/>
  <c r="U4507" i="2"/>
  <c r="U4509" i="2"/>
  <c r="U4511" i="2"/>
  <c r="U4513" i="2"/>
  <c r="U4514" i="2"/>
  <c r="U4515" i="2"/>
  <c r="U4516" i="2"/>
  <c r="U4517" i="2"/>
  <c r="U4518" i="2"/>
  <c r="U4519" i="2"/>
  <c r="U4520" i="2"/>
  <c r="U4521" i="2"/>
  <c r="U4522" i="2"/>
  <c r="U4523" i="2"/>
  <c r="U4524" i="2"/>
  <c r="U4525" i="2"/>
  <c r="U4526" i="2"/>
  <c r="U4528" i="2"/>
  <c r="U4529" i="2"/>
  <c r="U4530" i="2"/>
  <c r="U4531" i="2"/>
  <c r="U4532" i="2"/>
  <c r="U4533" i="2"/>
  <c r="U4534" i="2"/>
  <c r="U4535" i="2"/>
  <c r="U4537" i="2"/>
  <c r="U4547" i="2"/>
  <c r="U4548" i="2"/>
  <c r="U4549" i="2"/>
  <c r="U4551" i="2"/>
  <c r="U4560" i="2"/>
  <c r="U4561" i="2"/>
  <c r="U4562" i="2"/>
  <c r="U4563" i="2"/>
  <c r="U4564" i="2"/>
  <c r="U4566" i="2"/>
  <c r="U4567" i="2"/>
  <c r="U4568" i="2"/>
  <c r="U4569" i="2"/>
  <c r="U4570" i="2"/>
  <c r="U4571" i="2"/>
  <c r="U4572" i="2"/>
  <c r="U4573" i="2"/>
  <c r="U4574" i="2"/>
  <c r="U4575" i="2"/>
  <c r="U4576" i="2"/>
  <c r="U4577" i="2"/>
  <c r="U4579" i="2"/>
  <c r="U4580" i="2"/>
  <c r="U4581" i="2"/>
  <c r="U4582" i="2"/>
  <c r="U4583" i="2"/>
  <c r="U4584" i="2"/>
  <c r="U4585" i="2"/>
  <c r="U4593" i="2"/>
  <c r="U4594" i="2"/>
  <c r="U4595" i="2"/>
  <c r="U4596" i="2"/>
  <c r="U4597" i="2"/>
  <c r="U4598" i="2"/>
  <c r="U4599" i="2"/>
  <c r="U4600" i="2"/>
  <c r="U4601" i="2"/>
  <c r="U4602" i="2"/>
  <c r="U4603" i="2"/>
  <c r="U4604" i="2"/>
  <c r="U4605" i="2"/>
  <c r="U4606" i="2"/>
  <c r="U4607" i="2"/>
  <c r="U4608" i="2"/>
  <c r="U4609" i="2"/>
  <c r="U4610" i="2"/>
  <c r="U4612" i="2"/>
  <c r="U4620" i="2"/>
  <c r="U4624" i="2"/>
  <c r="U4625" i="2"/>
  <c r="U4626" i="2"/>
  <c r="U4627" i="2"/>
  <c r="U4628" i="2"/>
  <c r="U4629" i="2"/>
  <c r="U4630" i="2"/>
  <c r="U4631" i="2"/>
  <c r="U4632" i="2"/>
  <c r="U4633" i="2"/>
  <c r="U4634" i="2"/>
  <c r="U4635" i="2"/>
  <c r="U4636" i="2"/>
  <c r="U4638" i="2"/>
  <c r="U4642" i="2"/>
  <c r="U4650" i="2"/>
  <c r="U4651" i="2"/>
  <c r="U4652" i="2"/>
  <c r="U4653" i="2"/>
  <c r="U4654" i="2"/>
  <c r="U4655" i="2"/>
  <c r="U4656" i="2"/>
  <c r="U4657" i="2"/>
  <c r="U4658" i="2"/>
  <c r="U4659" i="2"/>
  <c r="U4660" i="2"/>
  <c r="U4661" i="2"/>
  <c r="U4662" i="2"/>
  <c r="U4663" i="2"/>
  <c r="U4664" i="2"/>
  <c r="U4665" i="2"/>
  <c r="U4666" i="2"/>
  <c r="U4668" i="2"/>
  <c r="U4669" i="2"/>
  <c r="U4670" i="2"/>
  <c r="U4672" i="2"/>
  <c r="U4677" i="2"/>
  <c r="U4679" i="2"/>
  <c r="U4690" i="2"/>
  <c r="U4691" i="2"/>
  <c r="U4692" i="2"/>
  <c r="U4693" i="2"/>
  <c r="U4694" i="2"/>
  <c r="U4695" i="2"/>
  <c r="U4696" i="2"/>
  <c r="U4697" i="2"/>
  <c r="U4698" i="2"/>
  <c r="U4699" i="2"/>
  <c r="U4700" i="2"/>
  <c r="U4701" i="2"/>
  <c r="U4702" i="2"/>
  <c r="U4703" i="2"/>
  <c r="U4704" i="2"/>
  <c r="U4705" i="2"/>
  <c r="U4706" i="2"/>
  <c r="U4707" i="2"/>
  <c r="U4708" i="2"/>
  <c r="U4709" i="2"/>
  <c r="U4710" i="2"/>
  <c r="U4730" i="2"/>
  <c r="U4732" i="2"/>
  <c r="U4733" i="2"/>
  <c r="U4734" i="2"/>
  <c r="U4735" i="2"/>
  <c r="U4736" i="2"/>
  <c r="U4737" i="2"/>
  <c r="U4738" i="2"/>
  <c r="U4739" i="2"/>
  <c r="U4740" i="2"/>
  <c r="U4741" i="2"/>
  <c r="U4742" i="2"/>
  <c r="U4743" i="2"/>
  <c r="U4744" i="2"/>
  <c r="U4745" i="2"/>
  <c r="U4746" i="2"/>
  <c r="U4747" i="2"/>
  <c r="U4748" i="2"/>
  <c r="U4749" i="2"/>
  <c r="U4750" i="2"/>
  <c r="U4751" i="2"/>
  <c r="U4753" i="2"/>
  <c r="U4754" i="2"/>
  <c r="U4756" i="2"/>
  <c r="U4758" i="2"/>
  <c r="U4759" i="2"/>
  <c r="U4760" i="2"/>
  <c r="U4761" i="2"/>
  <c r="U4762" i="2"/>
  <c r="U4763" i="2"/>
  <c r="U4764" i="2"/>
  <c r="U4765" i="2"/>
  <c r="U4766" i="2"/>
  <c r="U4767" i="2"/>
  <c r="U4768" i="2"/>
  <c r="U4769" i="2"/>
  <c r="U4770" i="2"/>
  <c r="U4771" i="2"/>
  <c r="U4772" i="2"/>
  <c r="U4773" i="2"/>
  <c r="U4774" i="2"/>
  <c r="U4775" i="2"/>
  <c r="U4778" i="2"/>
  <c r="U4779" i="2"/>
  <c r="U4780" i="2"/>
  <c r="U4781" i="2"/>
  <c r="U4782" i="2"/>
  <c r="U4783" i="2"/>
  <c r="U4784" i="2"/>
  <c r="U4785" i="2"/>
  <c r="U4786" i="2"/>
  <c r="U4787" i="2"/>
  <c r="U4788" i="2"/>
  <c r="U4789" i="2"/>
  <c r="U4790" i="2"/>
  <c r="U4791" i="2"/>
  <c r="U4792" i="2"/>
  <c r="U4794" i="2"/>
  <c r="U4795" i="2"/>
  <c r="U4796" i="2"/>
  <c r="U4797" i="2"/>
  <c r="U4798" i="2"/>
  <c r="U4799" i="2"/>
  <c r="U4800" i="2"/>
  <c r="U4802" i="2"/>
  <c r="U4803" i="2"/>
  <c r="U4804" i="2"/>
  <c r="U4805" i="2"/>
  <c r="U4806" i="2"/>
  <c r="U4807" i="2"/>
  <c r="U4808" i="2"/>
  <c r="U4809" i="2"/>
  <c r="U4810" i="2"/>
  <c r="U4811" i="2"/>
  <c r="U4812" i="2"/>
  <c r="U4817" i="2"/>
  <c r="U4818" i="2"/>
  <c r="U4819" i="2"/>
  <c r="U4820" i="2"/>
  <c r="U4821" i="2"/>
  <c r="U4823" i="2"/>
  <c r="U4824" i="2"/>
  <c r="U4825" i="2"/>
  <c r="U4826" i="2"/>
  <c r="U4827" i="2"/>
  <c r="U4828" i="2"/>
  <c r="U4829" i="2"/>
  <c r="U4830" i="2"/>
  <c r="U4831" i="2"/>
  <c r="U4832" i="2"/>
  <c r="U4833" i="2"/>
  <c r="U4834" i="2"/>
  <c r="U4835" i="2"/>
  <c r="U4836" i="2"/>
  <c r="U4837" i="2"/>
  <c r="U4838" i="2"/>
  <c r="U4839" i="2"/>
  <c r="U4840" i="2"/>
  <c r="U4841" i="2"/>
  <c r="U4842" i="2"/>
  <c r="U4843" i="2"/>
  <c r="U4844" i="2"/>
  <c r="U4845" i="2"/>
  <c r="U4846" i="2"/>
  <c r="U4848" i="2"/>
  <c r="U4849" i="2"/>
  <c r="U4851" i="2"/>
  <c r="U4852" i="2"/>
  <c r="U4853" i="2"/>
  <c r="U4854" i="2"/>
  <c r="U4855" i="2"/>
  <c r="U4856" i="2"/>
  <c r="U4858" i="2"/>
  <c r="U4859" i="2"/>
  <c r="U4860" i="2"/>
  <c r="U4861" i="2"/>
  <c r="U4863" i="2"/>
  <c r="U4864" i="2"/>
  <c r="U4865" i="2"/>
  <c r="U4866" i="2"/>
  <c r="U4867" i="2"/>
  <c r="U4868" i="2"/>
  <c r="U4869" i="2"/>
  <c r="U4870" i="2"/>
  <c r="U4871" i="2"/>
  <c r="U4872" i="2"/>
  <c r="U4873" i="2"/>
  <c r="U4874" i="2"/>
  <c r="U4875" i="2"/>
  <c r="U4876" i="2"/>
  <c r="U4877" i="2"/>
  <c r="U4878" i="2"/>
  <c r="U4879" i="2"/>
  <c r="U4880" i="2"/>
  <c r="U4881" i="2"/>
  <c r="U4882" i="2"/>
  <c r="U4883" i="2"/>
  <c r="U4884" i="2"/>
  <c r="U4885" i="2"/>
  <c r="U4886" i="2"/>
  <c r="U4887" i="2"/>
  <c r="U4888" i="2"/>
  <c r="U4889" i="2"/>
  <c r="U4890" i="2"/>
  <c r="U4891" i="2"/>
  <c r="U4892" i="2"/>
  <c r="U4893" i="2"/>
  <c r="U4894" i="2"/>
  <c r="U4895" i="2"/>
  <c r="U4896" i="2"/>
  <c r="U4897" i="2"/>
  <c r="U4898" i="2"/>
  <c r="U4899" i="2"/>
  <c r="U4900" i="2"/>
  <c r="U4901" i="2"/>
  <c r="U4902" i="2"/>
  <c r="U4903" i="2"/>
  <c r="U4904" i="2"/>
  <c r="U4905" i="2"/>
  <c r="U4906" i="2"/>
  <c r="U4907" i="2"/>
  <c r="U4908" i="2"/>
  <c r="U4909" i="2"/>
  <c r="U4910" i="2"/>
  <c r="U4911" i="2"/>
  <c r="U4912" i="2"/>
  <c r="U4913" i="2"/>
  <c r="U4914" i="2"/>
  <c r="U4915" i="2"/>
  <c r="U4916" i="2"/>
  <c r="U4917" i="2"/>
  <c r="U4918" i="2"/>
  <c r="U4919" i="2"/>
  <c r="U4920" i="2"/>
  <c r="U4921" i="2"/>
  <c r="U4922" i="2"/>
  <c r="U4923" i="2"/>
  <c r="U4924" i="2"/>
  <c r="U4925" i="2"/>
  <c r="U4926" i="2"/>
  <c r="U4927" i="2"/>
  <c r="U4928" i="2"/>
  <c r="U4929" i="2"/>
  <c r="U4930" i="2"/>
  <c r="U4931" i="2"/>
  <c r="U4932" i="2"/>
  <c r="U4933" i="2"/>
  <c r="U4935" i="2"/>
  <c r="U4938" i="2"/>
  <c r="U4941" i="2"/>
  <c r="U4942" i="2"/>
  <c r="U4944" i="2"/>
  <c r="U4945" i="2"/>
  <c r="U4946" i="2"/>
  <c r="U4947" i="2"/>
  <c r="U4955" i="2"/>
  <c r="U4959" i="2"/>
  <c r="U4960" i="2"/>
  <c r="U4983" i="2"/>
  <c r="U4984" i="2"/>
  <c r="U4986" i="2"/>
  <c r="U4987" i="2"/>
  <c r="U4988" i="2"/>
  <c r="U4989" i="2"/>
  <c r="U4993" i="2"/>
  <c r="U4996" i="2"/>
  <c r="U4997" i="2"/>
  <c r="U4998" i="2"/>
  <c r="U4999" i="2"/>
  <c r="U5000" i="2"/>
  <c r="U5001" i="2"/>
  <c r="U5002" i="2"/>
  <c r="U5003" i="2"/>
  <c r="U5004" i="2"/>
  <c r="U5005" i="2"/>
  <c r="U5006" i="2"/>
  <c r="U5007" i="2"/>
  <c r="U5008" i="2"/>
  <c r="U5009" i="2"/>
  <c r="U5010" i="2"/>
  <c r="U5011" i="2"/>
  <c r="U5012" i="2"/>
  <c r="U5013" i="2"/>
  <c r="U5014" i="2"/>
  <c r="U5015" i="2"/>
  <c r="U5016" i="2"/>
  <c r="U5017" i="2"/>
  <c r="U5018" i="2"/>
  <c r="U5019" i="2"/>
  <c r="U5020" i="2"/>
  <c r="U5021" i="2"/>
  <c r="U5022" i="2"/>
  <c r="U5023" i="2"/>
  <c r="U5024" i="2"/>
  <c r="U5025" i="2"/>
  <c r="U5026" i="2"/>
  <c r="U5027" i="2"/>
  <c r="U5028" i="2"/>
  <c r="U5029" i="2"/>
  <c r="U5030" i="2"/>
  <c r="U5031" i="2"/>
  <c r="U5032" i="2"/>
  <c r="U5033" i="2"/>
  <c r="U5034" i="2"/>
  <c r="U5035" i="2"/>
  <c r="U5036" i="2"/>
  <c r="U5037" i="2"/>
  <c r="U5038" i="2"/>
  <c r="U5039" i="2"/>
  <c r="U5040" i="2"/>
  <c r="U5041" i="2"/>
  <c r="U5042" i="2"/>
  <c r="U5043" i="2"/>
  <c r="U5044" i="2"/>
  <c r="U5045" i="2"/>
  <c r="U5046" i="2"/>
  <c r="U5047" i="2"/>
  <c r="U5049" i="2"/>
  <c r="U5051" i="2"/>
  <c r="U5057" i="2"/>
  <c r="U5060" i="2"/>
  <c r="U5061" i="2"/>
  <c r="U5062" i="2"/>
  <c r="U5063" i="2"/>
  <c r="U5064" i="2"/>
  <c r="U5066" i="2"/>
  <c r="U5067" i="2"/>
  <c r="U5068" i="2"/>
  <c r="U5069" i="2"/>
  <c r="U5070" i="2"/>
  <c r="U5071" i="2"/>
  <c r="U5072" i="2"/>
  <c r="U5073" i="2"/>
  <c r="U5074" i="2"/>
  <c r="U5075" i="2"/>
  <c r="U5076" i="2"/>
  <c r="U5078" i="2"/>
  <c r="U5079" i="2"/>
  <c r="U5080" i="2"/>
  <c r="U5081" i="2"/>
  <c r="U5082" i="2"/>
  <c r="U5083" i="2"/>
  <c r="U5084" i="2"/>
  <c r="U5085" i="2"/>
  <c r="U5086" i="2"/>
  <c r="U5087" i="2"/>
  <c r="U5088" i="2"/>
  <c r="U5089" i="2"/>
  <c r="U5090" i="2"/>
  <c r="U33" i="2"/>
  <c r="U29" i="2"/>
  <c r="U27" i="2"/>
  <c r="U26" i="2"/>
  <c r="U19" i="2"/>
  <c r="U18" i="2"/>
  <c r="U17" i="2"/>
  <c r="U16" i="2"/>
  <c r="U15" i="2"/>
  <c r="U14" i="2"/>
  <c r="U13" i="2"/>
  <c r="U12" i="2"/>
  <c r="Q10" i="2"/>
  <c r="J12" i="28" l="1"/>
  <c r="X10" i="2"/>
  <c r="X1251" i="2"/>
  <c r="X1250" i="2"/>
  <c r="X1249" i="2"/>
  <c r="X1248" i="2"/>
  <c r="T1247" i="2"/>
  <c r="R1247" i="2"/>
  <c r="Q1247" i="2"/>
  <c r="X1247" i="2"/>
  <c r="X1246" i="2"/>
  <c r="X1245" i="2"/>
  <c r="X1244" i="2"/>
  <c r="X1243" i="2"/>
  <c r="X1242" i="2"/>
  <c r="X1241" i="2"/>
  <c r="X1240" i="2"/>
  <c r="X1239" i="2"/>
  <c r="X1238" i="2"/>
  <c r="X1237" i="2"/>
  <c r="X1236" i="2"/>
  <c r="X1235" i="2"/>
  <c r="X1234" i="2"/>
  <c r="X1233" i="2"/>
  <c r="T1232" i="2"/>
  <c r="S1232" i="2"/>
  <c r="R1232" i="2"/>
  <c r="Q1232" i="2"/>
  <c r="P1232" i="2"/>
  <c r="X1232" i="2"/>
  <c r="T1231" i="2"/>
  <c r="R1231" i="2"/>
  <c r="Q1231" i="2"/>
  <c r="X1231" i="2"/>
  <c r="T1230" i="2"/>
  <c r="S1230" i="2"/>
  <c r="R1230" i="2"/>
  <c r="Q1230" i="2"/>
  <c r="P1230" i="2"/>
  <c r="X1230" i="2"/>
  <c r="T1229" i="2"/>
  <c r="R1229" i="2"/>
  <c r="Q1229" i="2"/>
  <c r="X1229" i="2"/>
  <c r="T1228" i="2"/>
  <c r="R1228" i="2"/>
  <c r="Q1228" i="2"/>
  <c r="X1228" i="2"/>
  <c r="X1227" i="2"/>
  <c r="X1226" i="2"/>
  <c r="X1225" i="2"/>
  <c r="T1224" i="2"/>
  <c r="R1224" i="2"/>
  <c r="Q1224" i="2"/>
  <c r="X1224" i="2"/>
  <c r="X1223" i="2"/>
  <c r="X1222" i="2"/>
  <c r="X1221" i="2"/>
  <c r="X1220" i="2"/>
  <c r="X1219" i="2"/>
  <c r="T1218" i="2"/>
  <c r="S1218" i="2"/>
  <c r="R1218" i="2"/>
  <c r="Q1218" i="2"/>
  <c r="P1218" i="2"/>
  <c r="X1218" i="2"/>
  <c r="X1217" i="2"/>
  <c r="X1216" i="2"/>
  <c r="X1215" i="2"/>
  <c r="X1214" i="2"/>
  <c r="X1213" i="2"/>
  <c r="X1212" i="2"/>
  <c r="X1211" i="2"/>
  <c r="T1210" i="2"/>
  <c r="R1210" i="2"/>
  <c r="Q1210" i="2"/>
  <c r="X1210" i="2"/>
  <c r="T1209" i="2"/>
  <c r="R1209" i="2"/>
  <c r="Q1209" i="2"/>
  <c r="X1209" i="2"/>
  <c r="T1208" i="2"/>
  <c r="R1208" i="2"/>
  <c r="Q1208" i="2"/>
  <c r="X1208" i="2"/>
  <c r="X1207" i="2"/>
  <c r="T1206" i="2"/>
  <c r="S1206" i="2"/>
  <c r="R1206" i="2"/>
  <c r="Q1206" i="2"/>
  <c r="P1206" i="2"/>
  <c r="X1206" i="2"/>
  <c r="T1205" i="2"/>
  <c r="R1205" i="2"/>
  <c r="Q1205" i="2"/>
  <c r="X1205" i="2"/>
  <c r="X1204" i="2"/>
  <c r="T1203" i="2"/>
  <c r="S1203" i="2"/>
  <c r="R1203" i="2"/>
  <c r="Q1203" i="2"/>
  <c r="P1203" i="2"/>
  <c r="X1203" i="2"/>
  <c r="T1202" i="2"/>
  <c r="R1202" i="2"/>
  <c r="Q1202" i="2"/>
  <c r="X1202" i="2"/>
  <c r="T1201" i="2"/>
  <c r="S1201" i="2"/>
  <c r="R1201" i="2"/>
  <c r="Q1201" i="2"/>
  <c r="P1201" i="2"/>
  <c r="X1201" i="2"/>
  <c r="X1200" i="2"/>
  <c r="T1199" i="2"/>
  <c r="S1199" i="2"/>
  <c r="R1199" i="2"/>
  <c r="Q1199" i="2"/>
  <c r="P1199" i="2"/>
  <c r="X1199" i="2"/>
  <c r="T1198" i="2"/>
  <c r="S1198" i="2"/>
  <c r="R1198" i="2"/>
  <c r="Q1198" i="2"/>
  <c r="P1198" i="2"/>
  <c r="X1198" i="2"/>
  <c r="X1197" i="2"/>
  <c r="T1196" i="2"/>
  <c r="S1196" i="2"/>
  <c r="R1196" i="2"/>
  <c r="Q1196" i="2"/>
  <c r="P1196" i="2"/>
  <c r="X1196" i="2"/>
  <c r="T1195" i="2"/>
  <c r="R1195" i="2"/>
  <c r="Q1195" i="2"/>
  <c r="X1195" i="2"/>
  <c r="T1194" i="2"/>
  <c r="S1194" i="2"/>
  <c r="P1194" i="2" s="1"/>
  <c r="R1194" i="2"/>
  <c r="Q1194" i="2"/>
  <c r="X1194" i="2"/>
  <c r="T1193" i="2"/>
  <c r="R1193" i="2"/>
  <c r="Q1193" i="2"/>
  <c r="X1193" i="2"/>
  <c r="T1192" i="2"/>
  <c r="R1192" i="2"/>
  <c r="Q1192" i="2"/>
  <c r="X1192" i="2"/>
  <c r="T1191" i="2"/>
  <c r="R1191" i="2"/>
  <c r="Q1191" i="2"/>
  <c r="X1191" i="2"/>
  <c r="T1190" i="2"/>
  <c r="R1190" i="2"/>
  <c r="Q1190" i="2"/>
  <c r="X1190" i="2"/>
  <c r="T1189" i="2"/>
  <c r="S1189" i="2"/>
  <c r="P1189" i="2" s="1"/>
  <c r="R1189" i="2"/>
  <c r="Q1189" i="2"/>
  <c r="X1189" i="2"/>
  <c r="T1188" i="2"/>
  <c r="S1188" i="2"/>
  <c r="P1188" i="2" s="1"/>
  <c r="R1188" i="2"/>
  <c r="Q1188" i="2"/>
  <c r="X1188" i="2"/>
  <c r="T1187" i="2"/>
  <c r="S1187" i="2"/>
  <c r="P1187" i="2" s="1"/>
  <c r="R1187" i="2"/>
  <c r="Q1187" i="2"/>
  <c r="X1187" i="2"/>
  <c r="T1186" i="2"/>
  <c r="S1186" i="2"/>
  <c r="P1186" i="2" s="1"/>
  <c r="R1186" i="2"/>
  <c r="Q1186" i="2"/>
  <c r="X1186" i="2"/>
  <c r="T1185" i="2"/>
  <c r="S1185" i="2"/>
  <c r="P1185" i="2" s="1"/>
  <c r="R1185" i="2"/>
  <c r="Q1185" i="2"/>
  <c r="X1185" i="2"/>
  <c r="T1184" i="2"/>
  <c r="S1184" i="2"/>
  <c r="R1184" i="2"/>
  <c r="Q1184" i="2"/>
  <c r="P1184" i="2"/>
  <c r="X1184" i="2"/>
  <c r="T1183" i="2"/>
  <c r="S1183" i="2"/>
  <c r="P1183" i="2" s="1"/>
  <c r="R1183" i="2"/>
  <c r="Q1183" i="2"/>
  <c r="X1183" i="2"/>
  <c r="T1182" i="2"/>
  <c r="S1182" i="2"/>
  <c r="P1182" i="2" s="1"/>
  <c r="R1182" i="2"/>
  <c r="Q1182" i="2"/>
  <c r="X1182" i="2"/>
  <c r="T1181" i="2"/>
  <c r="S1181" i="2"/>
  <c r="P1181" i="2" s="1"/>
  <c r="R1181" i="2"/>
  <c r="Q1181" i="2"/>
  <c r="X1181" i="2"/>
  <c r="X1180" i="2"/>
  <c r="X1179" i="2"/>
  <c r="T1178" i="2"/>
  <c r="S1178" i="2"/>
  <c r="P1178" i="2" s="1"/>
  <c r="R1178" i="2"/>
  <c r="Q1178" i="2"/>
  <c r="X1178" i="2"/>
  <c r="X1177" i="2"/>
  <c r="T1176" i="2"/>
  <c r="S1176" i="2"/>
  <c r="P1176" i="2" s="1"/>
  <c r="R1176" i="2"/>
  <c r="Q1176" i="2"/>
  <c r="X1176" i="2"/>
  <c r="X1175" i="2"/>
  <c r="T1174" i="2"/>
  <c r="S1174" i="2"/>
  <c r="P1174" i="2" s="1"/>
  <c r="R1174" i="2"/>
  <c r="Q1174" i="2"/>
  <c r="X1174" i="2"/>
  <c r="X1173" i="2"/>
  <c r="T1172" i="2"/>
  <c r="S1172" i="2"/>
  <c r="R1172" i="2"/>
  <c r="Q1172" i="2"/>
  <c r="P1172" i="2"/>
  <c r="X1172" i="2"/>
  <c r="X1171" i="2"/>
  <c r="T1170" i="2"/>
  <c r="S1170" i="2"/>
  <c r="P1170" i="2" s="1"/>
  <c r="R1170" i="2"/>
  <c r="Q1170" i="2"/>
  <c r="X1170" i="2"/>
  <c r="R1169" i="2"/>
  <c r="X1169" i="2"/>
  <c r="T1168" i="2"/>
  <c r="R1168" i="2"/>
  <c r="Q1168" i="2"/>
  <c r="X1168" i="2"/>
  <c r="X1167" i="2"/>
  <c r="X1166" i="2"/>
  <c r="X1165" i="2"/>
  <c r="X1164" i="2"/>
  <c r="T1163" i="2"/>
  <c r="R1163" i="2"/>
  <c r="Q1163" i="2"/>
  <c r="X1163" i="2"/>
  <c r="X1162" i="2"/>
  <c r="X1161" i="2"/>
  <c r="T1160" i="2"/>
  <c r="S1160" i="2"/>
  <c r="R1160" i="2"/>
  <c r="Q1160" i="2"/>
  <c r="P1160" i="2"/>
  <c r="X1160" i="2"/>
  <c r="X1159" i="2"/>
  <c r="T1158" i="2"/>
  <c r="S1158" i="2"/>
  <c r="R1158" i="2"/>
  <c r="Q1158" i="2"/>
  <c r="P1158" i="2"/>
  <c r="X1158" i="2"/>
  <c r="X1157" i="2"/>
  <c r="T1156" i="2"/>
  <c r="S1156" i="2"/>
  <c r="R1156" i="2"/>
  <c r="Q1156" i="2"/>
  <c r="P1156" i="2"/>
  <c r="X1156" i="2"/>
  <c r="T1155" i="2"/>
  <c r="S1155" i="2"/>
  <c r="R1155" i="2"/>
  <c r="Q1155" i="2"/>
  <c r="P1155" i="2"/>
  <c r="X1155" i="2"/>
  <c r="T1154" i="2"/>
  <c r="S1154" i="2"/>
  <c r="R1154" i="2"/>
  <c r="Q1154" i="2"/>
  <c r="P1154" i="2"/>
  <c r="X1154" i="2"/>
  <c r="T1153" i="2"/>
  <c r="S1153" i="2"/>
  <c r="R1153" i="2"/>
  <c r="Q1153" i="2"/>
  <c r="P1153" i="2"/>
  <c r="X1153" i="2"/>
  <c r="X1152" i="2"/>
  <c r="X1151" i="2"/>
  <c r="T1150" i="2"/>
  <c r="R1150" i="2"/>
  <c r="Q1150" i="2"/>
  <c r="X1150" i="2"/>
  <c r="T1149" i="2"/>
  <c r="R1149" i="2"/>
  <c r="Q1149" i="2"/>
  <c r="X1149" i="2"/>
  <c r="T1148" i="2"/>
  <c r="S1148" i="2"/>
  <c r="R1148" i="2"/>
  <c r="Q1148" i="2"/>
  <c r="P1148" i="2"/>
  <c r="X1148" i="2"/>
  <c r="T1147" i="2"/>
  <c r="S1147" i="2"/>
  <c r="R1147" i="2"/>
  <c r="Q1147" i="2"/>
  <c r="P1147" i="2"/>
  <c r="X1147" i="2"/>
  <c r="X1146" i="2"/>
  <c r="X1145" i="2"/>
  <c r="X1144" i="2"/>
  <c r="X1143" i="2"/>
  <c r="X1142" i="2"/>
  <c r="X1141" i="2"/>
  <c r="X1140" i="2"/>
  <c r="X1139" i="2"/>
  <c r="X1138" i="2"/>
  <c r="X1137" i="2"/>
  <c r="X1136" i="2"/>
  <c r="X1135" i="2"/>
  <c r="X1134" i="2"/>
  <c r="X1133" i="2"/>
  <c r="X1132" i="2"/>
  <c r="T1131" i="2"/>
  <c r="S1131" i="2"/>
  <c r="R1131" i="2"/>
  <c r="Q1131" i="2"/>
  <c r="P1131" i="2"/>
  <c r="X1131" i="2"/>
  <c r="X1130" i="2"/>
  <c r="T1129" i="2"/>
  <c r="S1129" i="2"/>
  <c r="R1129" i="2"/>
  <c r="Q1129" i="2"/>
  <c r="P1129" i="2"/>
  <c r="X1129" i="2"/>
  <c r="X1128" i="2"/>
  <c r="T1127" i="2"/>
  <c r="R1127" i="2"/>
  <c r="Q1127" i="2"/>
  <c r="X1127" i="2"/>
  <c r="T1126" i="2"/>
  <c r="S1126" i="2"/>
  <c r="R1126" i="2"/>
  <c r="Q1126" i="2"/>
  <c r="P1126" i="2"/>
  <c r="X1126" i="2"/>
  <c r="T1125" i="2"/>
  <c r="R1125" i="2"/>
  <c r="Q1125" i="2"/>
  <c r="X1125" i="2"/>
  <c r="T1124" i="2"/>
  <c r="R1124" i="2"/>
  <c r="Q1124" i="2"/>
  <c r="X1124" i="2"/>
  <c r="T1123" i="2"/>
  <c r="R1123" i="2"/>
  <c r="Q1123" i="2"/>
  <c r="X1123" i="2"/>
  <c r="T1122" i="2"/>
  <c r="S1122" i="2"/>
  <c r="R1122" i="2"/>
  <c r="Q1122" i="2"/>
  <c r="P1122" i="2"/>
  <c r="X1122" i="2"/>
  <c r="T1121" i="2"/>
  <c r="R1121" i="2"/>
  <c r="Q1121" i="2"/>
  <c r="X1121" i="2"/>
  <c r="X1120" i="2"/>
  <c r="T1119" i="2"/>
  <c r="R1119" i="2"/>
  <c r="Q1119" i="2"/>
  <c r="X1119" i="2"/>
  <c r="T1118" i="2"/>
  <c r="S1118" i="2"/>
  <c r="R1118" i="2"/>
  <c r="Q1118" i="2"/>
  <c r="P1118" i="2"/>
  <c r="X1118" i="2"/>
  <c r="T1117" i="2"/>
  <c r="S1117" i="2"/>
  <c r="R1117" i="2"/>
  <c r="Q1117" i="2"/>
  <c r="P1117" i="2"/>
  <c r="X1117" i="2"/>
  <c r="T1116" i="2"/>
  <c r="S1116" i="2"/>
  <c r="R1116" i="2"/>
  <c r="Q1116" i="2"/>
  <c r="P1116" i="2"/>
  <c r="X1116" i="2"/>
  <c r="T1115" i="2"/>
  <c r="S1115" i="2"/>
  <c r="R1115" i="2"/>
  <c r="Q1115" i="2"/>
  <c r="P1115" i="2"/>
  <c r="X1115" i="2"/>
  <c r="T1114" i="2"/>
  <c r="S1114" i="2"/>
  <c r="R1114" i="2"/>
  <c r="Q1114" i="2"/>
  <c r="P1114" i="2"/>
  <c r="X1114" i="2"/>
  <c r="T1113" i="2"/>
  <c r="R1113" i="2"/>
  <c r="Q1113" i="2"/>
  <c r="X1113" i="2"/>
  <c r="T1112" i="2"/>
  <c r="R1112" i="2"/>
  <c r="Q1112" i="2"/>
  <c r="X1112" i="2"/>
  <c r="T1111" i="2"/>
  <c r="R1111" i="2"/>
  <c r="Q1111" i="2"/>
  <c r="X1111" i="2"/>
  <c r="T1110" i="2"/>
  <c r="R1110" i="2"/>
  <c r="Q1110" i="2"/>
  <c r="X1110" i="2"/>
  <c r="T1109" i="2"/>
  <c r="S1109" i="2"/>
  <c r="R1109" i="2"/>
  <c r="Q1109" i="2"/>
  <c r="P1109" i="2"/>
  <c r="X1109" i="2"/>
  <c r="T1108" i="2"/>
  <c r="S1108" i="2"/>
  <c r="R1108" i="2"/>
  <c r="Q1108" i="2"/>
  <c r="P1108" i="2"/>
  <c r="X1108" i="2"/>
  <c r="X1107" i="2"/>
  <c r="X1106" i="2"/>
  <c r="T1105" i="2"/>
  <c r="S1105" i="2"/>
  <c r="R1105" i="2"/>
  <c r="Q1105" i="2"/>
  <c r="P1105" i="2"/>
  <c r="X1105" i="2"/>
  <c r="T1104" i="2"/>
  <c r="S1104" i="2"/>
  <c r="R1104" i="2"/>
  <c r="Q1104" i="2"/>
  <c r="P1104" i="2"/>
  <c r="X1104" i="2"/>
  <c r="T1103" i="2"/>
  <c r="S1103" i="2"/>
  <c r="R1103" i="2"/>
  <c r="Q1103" i="2"/>
  <c r="P1103" i="2"/>
  <c r="X1103" i="2"/>
  <c r="T1102" i="2"/>
  <c r="R1102" i="2"/>
  <c r="Q1102" i="2"/>
  <c r="X1102" i="2"/>
  <c r="T1101" i="2"/>
  <c r="R1101" i="2"/>
  <c r="Q1101" i="2"/>
  <c r="X1101" i="2"/>
  <c r="X1100" i="2"/>
  <c r="X1099" i="2"/>
  <c r="T1098" i="2"/>
  <c r="S1098" i="2"/>
  <c r="P1098" i="2" s="1"/>
  <c r="R1098" i="2"/>
  <c r="Q1098" i="2"/>
  <c r="X1098" i="2"/>
  <c r="T1097" i="2"/>
  <c r="R1097" i="2"/>
  <c r="Q1097" i="2"/>
  <c r="X1097" i="2"/>
  <c r="T1096" i="2"/>
  <c r="R1096" i="2"/>
  <c r="Q1096" i="2"/>
  <c r="X1096" i="2"/>
  <c r="T1095" i="2"/>
  <c r="S1095" i="2"/>
  <c r="P1095" i="2" s="1"/>
  <c r="R1095" i="2"/>
  <c r="Q1095" i="2"/>
  <c r="X1095" i="2"/>
  <c r="T1094" i="2"/>
  <c r="R1094" i="2"/>
  <c r="Q1094" i="2"/>
  <c r="X1094" i="2"/>
  <c r="T1092" i="2"/>
  <c r="S1092" i="2"/>
  <c r="P1092" i="2" s="1"/>
  <c r="R1092" i="2"/>
  <c r="Q1092" i="2"/>
  <c r="X1092" i="2"/>
  <c r="T1091" i="2"/>
  <c r="S1091" i="2"/>
  <c r="P1091" i="2" s="1"/>
  <c r="R1091" i="2"/>
  <c r="Q1091" i="2"/>
  <c r="X1091" i="2"/>
  <c r="T1090" i="2"/>
  <c r="S1090" i="2"/>
  <c r="R1090" i="2"/>
  <c r="Q1090" i="2"/>
  <c r="P1090" i="2"/>
  <c r="X1090" i="2"/>
  <c r="T1089" i="2"/>
  <c r="S1089" i="2"/>
  <c r="P1089" i="2" s="1"/>
  <c r="R1089" i="2"/>
  <c r="Q1089" i="2"/>
  <c r="X1089" i="2"/>
  <c r="T1088" i="2"/>
  <c r="R1088" i="2"/>
  <c r="Q1088" i="2"/>
  <c r="X1088" i="2"/>
  <c r="T1087" i="2"/>
  <c r="R1087" i="2"/>
  <c r="Q1087" i="2"/>
  <c r="X1087" i="2"/>
  <c r="R1086" i="2"/>
  <c r="X1086" i="2"/>
  <c r="R1085" i="2"/>
  <c r="X1085" i="2"/>
  <c r="R1084" i="2"/>
  <c r="X1084" i="2"/>
  <c r="T1083" i="2"/>
  <c r="R1083" i="2"/>
  <c r="Q1083" i="2"/>
  <c r="X1083" i="2"/>
  <c r="X1082" i="2"/>
  <c r="T1081" i="2"/>
  <c r="R1081" i="2"/>
  <c r="Q1081" i="2"/>
  <c r="X1081" i="2"/>
  <c r="T1080" i="2"/>
  <c r="R1080" i="2"/>
  <c r="Q1080" i="2"/>
  <c r="X1080" i="2"/>
  <c r="X1079" i="2"/>
  <c r="X1078" i="2"/>
  <c r="X1077" i="2"/>
  <c r="T1076" i="2"/>
  <c r="S1076" i="2"/>
  <c r="P1076" i="2" s="1"/>
  <c r="R1076" i="2"/>
  <c r="Q1076" i="2"/>
  <c r="X1076" i="2"/>
  <c r="T1075" i="2"/>
  <c r="R1075" i="2"/>
  <c r="Q1075" i="2"/>
  <c r="X1075" i="2"/>
  <c r="X1074" i="2"/>
  <c r="X1073" i="2"/>
  <c r="X1072" i="2"/>
  <c r="X1071" i="2"/>
  <c r="X1070" i="2"/>
  <c r="X1069" i="2"/>
  <c r="X1068" i="2"/>
  <c r="X1067" i="2"/>
  <c r="X1066" i="2"/>
  <c r="X1065" i="2"/>
  <c r="X1064" i="2"/>
  <c r="X1063" i="2"/>
  <c r="X1062" i="2"/>
  <c r="T1061" i="2"/>
  <c r="R1061" i="2"/>
  <c r="Q1061" i="2"/>
  <c r="X1061" i="2"/>
  <c r="X1060" i="2"/>
  <c r="X1059" i="2"/>
  <c r="T1058" i="2"/>
  <c r="S1058" i="2"/>
  <c r="P1058" i="2" s="1"/>
  <c r="R1058" i="2"/>
  <c r="Q1058" i="2"/>
  <c r="X1058" i="2"/>
  <c r="T1057" i="2"/>
  <c r="R1057" i="2"/>
  <c r="Q1057" i="2"/>
  <c r="X1057" i="2"/>
  <c r="T1056" i="2"/>
  <c r="S1056" i="2"/>
  <c r="P1056" i="2" s="1"/>
  <c r="R1056" i="2"/>
  <c r="Q1056" i="2"/>
  <c r="X1056" i="2"/>
  <c r="T1055" i="2"/>
  <c r="R1055" i="2"/>
  <c r="Q1055" i="2"/>
  <c r="X1055" i="2"/>
  <c r="T1054" i="2"/>
  <c r="S1054" i="2"/>
  <c r="P1054" i="2" s="1"/>
  <c r="R1054" i="2"/>
  <c r="Q1054" i="2"/>
  <c r="X1054" i="2"/>
  <c r="X1053" i="2"/>
  <c r="X1052" i="2"/>
  <c r="X1051" i="2"/>
  <c r="T1050" i="2"/>
  <c r="R1050" i="2"/>
  <c r="Q1050" i="2"/>
  <c r="X1050" i="2"/>
  <c r="T1049" i="2"/>
  <c r="Q1049" i="2"/>
  <c r="X1049" i="2"/>
  <c r="X1048" i="2"/>
  <c r="T1047" i="2"/>
  <c r="Q1047" i="2"/>
  <c r="X1047" i="2"/>
  <c r="T1046" i="2"/>
  <c r="Q1046" i="2"/>
  <c r="X1046" i="2"/>
  <c r="X1045" i="2"/>
  <c r="X1044" i="2"/>
  <c r="T1043" i="2"/>
  <c r="Q1043" i="2"/>
  <c r="X1043" i="2"/>
  <c r="X1042" i="2"/>
  <c r="X1041" i="2"/>
  <c r="T1040" i="2"/>
  <c r="S1040" i="2"/>
  <c r="P1040" i="2" s="1"/>
  <c r="R1040" i="2"/>
  <c r="Q1040" i="2"/>
  <c r="X1040" i="2"/>
  <c r="T1039" i="2"/>
  <c r="Q1039" i="2"/>
  <c r="X1039" i="2"/>
  <c r="X1038" i="2"/>
  <c r="X1037" i="2"/>
  <c r="T1036" i="2"/>
  <c r="Q1036" i="2"/>
  <c r="X1036" i="2"/>
  <c r="T1035" i="2"/>
  <c r="R1035" i="2"/>
  <c r="Q1035" i="2"/>
  <c r="X1035" i="2"/>
  <c r="T1034" i="2"/>
  <c r="R1034" i="2"/>
  <c r="Q1034" i="2"/>
  <c r="X1034" i="2"/>
  <c r="T1033" i="2"/>
  <c r="Q1033" i="2"/>
  <c r="X1033" i="2"/>
  <c r="T1032" i="2"/>
  <c r="S1032" i="2"/>
  <c r="P1032" i="2" s="1"/>
  <c r="R1032" i="2"/>
  <c r="Q1032" i="2"/>
  <c r="X1032" i="2"/>
  <c r="T1031" i="2"/>
  <c r="S1031" i="2"/>
  <c r="P1031" i="2" s="1"/>
  <c r="R1031" i="2"/>
  <c r="Q1031" i="2"/>
  <c r="X1031" i="2"/>
  <c r="T1030" i="2"/>
  <c r="S1030" i="2"/>
  <c r="P1030" i="2" s="1"/>
  <c r="R1030" i="2"/>
  <c r="Q1030" i="2"/>
  <c r="X1030" i="2"/>
  <c r="T1029" i="2"/>
  <c r="Q1029" i="2"/>
  <c r="X1029" i="2"/>
  <c r="T1028" i="2"/>
  <c r="R1028" i="2"/>
  <c r="Q1028" i="2"/>
  <c r="X1028" i="2"/>
  <c r="X1027" i="2"/>
  <c r="T1026" i="2"/>
  <c r="S1026" i="2"/>
  <c r="P1026" i="2" s="1"/>
  <c r="R1026" i="2"/>
  <c r="Q1026" i="2"/>
  <c r="X1026" i="2"/>
  <c r="T1025" i="2"/>
  <c r="S1025" i="2"/>
  <c r="P1025" i="2" s="1"/>
  <c r="R1025" i="2"/>
  <c r="Q1025" i="2"/>
  <c r="X1025" i="2"/>
  <c r="T1024" i="2"/>
  <c r="S1024" i="2"/>
  <c r="P1024" i="2" s="1"/>
  <c r="R1024" i="2"/>
  <c r="Q1024" i="2"/>
  <c r="X1024" i="2"/>
  <c r="T1023" i="2"/>
  <c r="S1023" i="2"/>
  <c r="P1023" i="2" s="1"/>
  <c r="R1023" i="2"/>
  <c r="Q1023" i="2"/>
  <c r="X1023" i="2"/>
  <c r="T1022" i="2"/>
  <c r="R1022" i="2"/>
  <c r="Q1022" i="2"/>
  <c r="X1022" i="2"/>
  <c r="T1021" i="2"/>
  <c r="R1021" i="2"/>
  <c r="Q1021" i="2"/>
  <c r="X1021" i="2"/>
  <c r="R1020" i="2"/>
  <c r="X1020" i="2"/>
  <c r="R1019" i="2"/>
  <c r="X1019" i="2"/>
  <c r="R1018" i="2"/>
  <c r="X1018" i="2"/>
  <c r="T1017" i="2"/>
  <c r="R1017" i="2"/>
  <c r="Q1017" i="2"/>
  <c r="X1017" i="2"/>
  <c r="T1016" i="2"/>
  <c r="R1016" i="2"/>
  <c r="Q1016" i="2"/>
  <c r="X1016" i="2"/>
  <c r="T1015" i="2"/>
  <c r="R1015" i="2"/>
  <c r="Q1015" i="2"/>
  <c r="X1015" i="2"/>
  <c r="X1014" i="2"/>
  <c r="X1013" i="2"/>
  <c r="X1012" i="2"/>
  <c r="T1011" i="2"/>
  <c r="Q1011" i="2"/>
  <c r="X1011" i="2"/>
  <c r="X1010" i="2"/>
  <c r="T1009" i="2"/>
  <c r="R1009" i="2"/>
  <c r="Q1009" i="2"/>
  <c r="X1009" i="2"/>
  <c r="T1008" i="2"/>
  <c r="Q1008" i="2"/>
  <c r="X1008" i="2"/>
  <c r="X1007" i="2"/>
  <c r="X1006" i="2"/>
  <c r="X1005" i="2"/>
  <c r="X1004" i="2"/>
  <c r="T1003" i="2"/>
  <c r="Q1003" i="2"/>
  <c r="X1003" i="2"/>
  <c r="X1002" i="2"/>
  <c r="T1001" i="2"/>
  <c r="S1001" i="2"/>
  <c r="P1001" i="2" s="1"/>
  <c r="R1001" i="2"/>
  <c r="Q1001" i="2"/>
  <c r="X1001" i="2"/>
  <c r="X1000" i="2"/>
  <c r="X999" i="2"/>
  <c r="X998" i="2"/>
  <c r="T997" i="2"/>
  <c r="R997" i="2"/>
  <c r="Q997" i="2"/>
  <c r="X997" i="2"/>
  <c r="X996" i="2"/>
  <c r="T995" i="2"/>
  <c r="S995" i="2"/>
  <c r="P995" i="2" s="1"/>
  <c r="R995" i="2"/>
  <c r="Q995" i="2"/>
  <c r="X995" i="2"/>
  <c r="X994" i="2"/>
  <c r="T993" i="2"/>
  <c r="R993" i="2"/>
  <c r="Q993" i="2"/>
  <c r="X993" i="2"/>
  <c r="X992" i="2"/>
  <c r="X991" i="2"/>
  <c r="X990" i="2"/>
  <c r="T989" i="2"/>
  <c r="Q989" i="2"/>
  <c r="X989" i="2"/>
  <c r="T988" i="2"/>
  <c r="R988" i="2"/>
  <c r="Q988" i="2"/>
  <c r="X988" i="2"/>
  <c r="T987" i="2"/>
  <c r="Q987" i="2"/>
  <c r="X987" i="2"/>
  <c r="T986" i="2"/>
  <c r="R986" i="2"/>
  <c r="Q986" i="2"/>
  <c r="X986" i="2"/>
  <c r="T985" i="2"/>
  <c r="R985" i="2"/>
  <c r="Q985" i="2"/>
  <c r="X985" i="2"/>
  <c r="X984" i="2"/>
  <c r="X983" i="2"/>
  <c r="X982" i="2"/>
  <c r="T981" i="2"/>
  <c r="S981" i="2"/>
  <c r="P981" i="2" s="1"/>
  <c r="R981" i="2"/>
  <c r="Q981" i="2"/>
  <c r="X981" i="2"/>
  <c r="X980" i="2"/>
  <c r="T979" i="2"/>
  <c r="R979" i="2"/>
  <c r="Q979" i="2"/>
  <c r="X979" i="2"/>
  <c r="X978" i="2"/>
  <c r="X977" i="2"/>
  <c r="X976" i="2"/>
  <c r="T975" i="2"/>
  <c r="Q975" i="2"/>
  <c r="X975" i="2"/>
  <c r="X974" i="2"/>
  <c r="X973" i="2"/>
  <c r="X972" i="2"/>
  <c r="X971" i="2"/>
  <c r="X970" i="2"/>
  <c r="T969" i="2"/>
  <c r="Q969" i="2"/>
  <c r="X969" i="2"/>
  <c r="X968" i="2"/>
  <c r="T967" i="2"/>
  <c r="R967" i="2"/>
  <c r="Q967" i="2"/>
  <c r="X967" i="2"/>
  <c r="T966" i="2"/>
  <c r="Q966" i="2"/>
  <c r="X966" i="2"/>
  <c r="T965" i="2"/>
  <c r="R965" i="2"/>
  <c r="Q965" i="2"/>
  <c r="X965" i="2"/>
  <c r="T964" i="2"/>
  <c r="R964" i="2"/>
  <c r="Q964" i="2"/>
  <c r="X964" i="2"/>
  <c r="T963" i="2"/>
  <c r="Q963" i="2"/>
  <c r="X963" i="2"/>
  <c r="T962" i="2"/>
  <c r="S962" i="2"/>
  <c r="P962" i="2" s="1"/>
  <c r="R962" i="2"/>
  <c r="Q962" i="2"/>
  <c r="X962" i="2"/>
  <c r="T961" i="2"/>
  <c r="S961" i="2"/>
  <c r="P961" i="2" s="1"/>
  <c r="R961" i="2"/>
  <c r="Q961" i="2"/>
  <c r="X961" i="2"/>
  <c r="T960" i="2"/>
  <c r="S960" i="2"/>
  <c r="P960" i="2" s="1"/>
  <c r="R960" i="2"/>
  <c r="Q960" i="2"/>
  <c r="X960" i="2"/>
  <c r="T959" i="2"/>
  <c r="S959" i="2"/>
  <c r="P959" i="2" s="1"/>
  <c r="R959" i="2"/>
  <c r="Q959" i="2"/>
  <c r="X959" i="2"/>
  <c r="T958" i="2"/>
  <c r="R958" i="2"/>
  <c r="Q958" i="2"/>
  <c r="X958" i="2"/>
  <c r="X957" i="2"/>
  <c r="T956" i="2"/>
  <c r="S956" i="2"/>
  <c r="P956" i="2" s="1"/>
  <c r="R956" i="2"/>
  <c r="Q956" i="2"/>
  <c r="X956" i="2"/>
  <c r="T955" i="2"/>
  <c r="S955" i="2"/>
  <c r="P955" i="2" s="1"/>
  <c r="R955" i="2"/>
  <c r="Q955" i="2"/>
  <c r="X955" i="2"/>
  <c r="T954" i="2"/>
  <c r="S954" i="2"/>
  <c r="P954" i="2" s="1"/>
  <c r="R954" i="2"/>
  <c r="Q954" i="2"/>
  <c r="X954" i="2"/>
  <c r="T953" i="2"/>
  <c r="S953" i="2"/>
  <c r="P953" i="2" s="1"/>
  <c r="R953" i="2"/>
  <c r="Q953" i="2"/>
  <c r="X953" i="2"/>
  <c r="T952" i="2"/>
  <c r="R952" i="2"/>
  <c r="Q952" i="2"/>
  <c r="X952" i="2"/>
  <c r="T951" i="2"/>
  <c r="R951" i="2"/>
  <c r="Q951" i="2"/>
  <c r="X951" i="2"/>
  <c r="R950" i="2"/>
  <c r="X950" i="2"/>
  <c r="R949" i="2"/>
  <c r="X949" i="2"/>
  <c r="R948" i="2"/>
  <c r="X948" i="2"/>
  <c r="T947" i="2"/>
  <c r="R947" i="2"/>
  <c r="Q947" i="2"/>
  <c r="X947" i="2"/>
  <c r="T946" i="2"/>
  <c r="R946" i="2"/>
  <c r="Q946" i="2"/>
  <c r="X946" i="2"/>
  <c r="T945" i="2"/>
  <c r="R945" i="2"/>
  <c r="Q945" i="2"/>
  <c r="X945" i="2"/>
  <c r="X944" i="2"/>
  <c r="X943" i="2"/>
  <c r="X942" i="2"/>
  <c r="T941" i="2"/>
  <c r="R941" i="2"/>
  <c r="Q941" i="2"/>
  <c r="X941" i="2"/>
  <c r="T940" i="2"/>
  <c r="Q940" i="2"/>
  <c r="X940" i="2"/>
  <c r="X939" i="2"/>
  <c r="X938" i="2"/>
  <c r="T937" i="2"/>
  <c r="Q937" i="2"/>
  <c r="X937" i="2"/>
  <c r="X936" i="2"/>
  <c r="X935" i="2"/>
  <c r="X934" i="2"/>
  <c r="X933" i="2"/>
  <c r="X932" i="2"/>
  <c r="X931" i="2"/>
  <c r="X930" i="2"/>
  <c r="T929" i="2"/>
  <c r="Q929" i="2"/>
  <c r="X929" i="2"/>
  <c r="X928" i="2"/>
  <c r="X927" i="2"/>
  <c r="T926" i="2"/>
  <c r="R926" i="2"/>
  <c r="Q926" i="2"/>
  <c r="X926" i="2"/>
  <c r="X925" i="2"/>
  <c r="T924" i="2"/>
  <c r="R924" i="2"/>
  <c r="Q924" i="2"/>
  <c r="X924" i="2"/>
  <c r="X923" i="2"/>
  <c r="T922" i="2"/>
  <c r="Q922" i="2"/>
  <c r="X922" i="2"/>
  <c r="X921" i="2"/>
  <c r="T920" i="2"/>
  <c r="Q920" i="2"/>
  <c r="X920" i="2"/>
  <c r="T919" i="2"/>
  <c r="R919" i="2"/>
  <c r="Q919" i="2"/>
  <c r="X919" i="2"/>
  <c r="T918" i="2"/>
  <c r="S918" i="2"/>
  <c r="P918" i="2" s="1"/>
  <c r="R918" i="2"/>
  <c r="Q918" i="2"/>
  <c r="X918" i="2"/>
  <c r="X917" i="2"/>
  <c r="T916" i="2"/>
  <c r="R916" i="2"/>
  <c r="Q916" i="2"/>
  <c r="X916" i="2"/>
  <c r="X915" i="2"/>
  <c r="X914" i="2"/>
  <c r="T913" i="2"/>
  <c r="Q913" i="2"/>
  <c r="X913" i="2"/>
  <c r="X912" i="2"/>
  <c r="T911" i="2"/>
  <c r="S911" i="2"/>
  <c r="P911" i="2" s="1"/>
  <c r="R911" i="2"/>
  <c r="Q911" i="2"/>
  <c r="X911" i="2"/>
  <c r="X910" i="2"/>
  <c r="T909" i="2"/>
  <c r="R909" i="2"/>
  <c r="Q909" i="2"/>
  <c r="X909" i="2"/>
  <c r="T908" i="2"/>
  <c r="Q908" i="2"/>
  <c r="X908" i="2"/>
  <c r="X907" i="2"/>
  <c r="X906" i="2"/>
  <c r="T905" i="2"/>
  <c r="Q905" i="2"/>
  <c r="X905" i="2"/>
  <c r="X904" i="2"/>
  <c r="T903" i="2"/>
  <c r="Q903" i="2"/>
  <c r="X903" i="2"/>
  <c r="X902" i="2"/>
  <c r="T901" i="2"/>
  <c r="R901" i="2"/>
  <c r="Q901" i="2"/>
  <c r="X901" i="2"/>
  <c r="X900" i="2"/>
  <c r="X899" i="2"/>
  <c r="X898" i="2"/>
  <c r="T897" i="2"/>
  <c r="Q897" i="2"/>
  <c r="X897" i="2"/>
  <c r="X896" i="2"/>
  <c r="T895" i="2"/>
  <c r="Q895" i="2"/>
  <c r="X895" i="2"/>
  <c r="T894" i="2"/>
  <c r="Q894" i="2"/>
  <c r="X894" i="2"/>
  <c r="T893" i="2"/>
  <c r="Q893" i="2"/>
  <c r="X893" i="2"/>
  <c r="T892" i="2"/>
  <c r="R892" i="2"/>
  <c r="Q892" i="2"/>
  <c r="X892" i="2"/>
  <c r="T891" i="2"/>
  <c r="R891" i="2"/>
  <c r="Q891" i="2"/>
  <c r="X891" i="2"/>
  <c r="T890" i="2"/>
  <c r="Q890" i="2"/>
  <c r="X890" i="2"/>
  <c r="T889" i="2"/>
  <c r="S889" i="2"/>
  <c r="P889" i="2" s="1"/>
  <c r="R889" i="2"/>
  <c r="Q889" i="2"/>
  <c r="X889" i="2"/>
  <c r="T888" i="2"/>
  <c r="R888" i="2"/>
  <c r="Q888" i="2"/>
  <c r="X888" i="2"/>
  <c r="T887" i="2"/>
  <c r="S887" i="2"/>
  <c r="P887" i="2" s="1"/>
  <c r="R887" i="2"/>
  <c r="Q887" i="2"/>
  <c r="X887" i="2"/>
  <c r="T886" i="2"/>
  <c r="Q886" i="2"/>
  <c r="X886" i="2"/>
  <c r="T885" i="2"/>
  <c r="R885" i="2"/>
  <c r="Q885" i="2"/>
  <c r="X885" i="2"/>
  <c r="T884" i="2"/>
  <c r="Q884" i="2"/>
  <c r="X884" i="2"/>
  <c r="T883" i="2"/>
  <c r="S883" i="2"/>
  <c r="P883" i="2" s="1"/>
  <c r="R883" i="2"/>
  <c r="Q883" i="2"/>
  <c r="X883" i="2"/>
  <c r="T882" i="2"/>
  <c r="S882" i="2"/>
  <c r="P882" i="2" s="1"/>
  <c r="R882" i="2"/>
  <c r="Q882" i="2"/>
  <c r="X882" i="2"/>
  <c r="T881" i="2"/>
  <c r="S881" i="2"/>
  <c r="P881" i="2" s="1"/>
  <c r="R881" i="2"/>
  <c r="Q881" i="2"/>
  <c r="X881" i="2"/>
  <c r="T880" i="2"/>
  <c r="R880" i="2"/>
  <c r="Q880" i="2"/>
  <c r="X880" i="2"/>
  <c r="T879" i="2"/>
  <c r="R879" i="2"/>
  <c r="Q879" i="2"/>
  <c r="X879" i="2"/>
  <c r="R878" i="2"/>
  <c r="X878" i="2"/>
  <c r="R877" i="2"/>
  <c r="X877" i="2"/>
  <c r="X1626" i="2"/>
  <c r="X1625" i="2"/>
  <c r="T1624" i="2"/>
  <c r="R1624" i="2"/>
  <c r="Q1624" i="2"/>
  <c r="X1624" i="2"/>
  <c r="X1623" i="2"/>
  <c r="T1622" i="2"/>
  <c r="R1622" i="2"/>
  <c r="Q1622" i="2"/>
  <c r="X1622" i="2"/>
  <c r="X1621" i="2"/>
  <c r="X1620" i="2"/>
  <c r="T1619" i="2"/>
  <c r="S1619" i="2"/>
  <c r="R1619" i="2"/>
  <c r="Q1619" i="2"/>
  <c r="P1619" i="2"/>
  <c r="X1619" i="2"/>
  <c r="T1618" i="2"/>
  <c r="S1618" i="2"/>
  <c r="R1618" i="2"/>
  <c r="Q1618" i="2"/>
  <c r="P1618" i="2"/>
  <c r="X1618" i="2"/>
  <c r="T1617" i="2"/>
  <c r="S1617" i="2"/>
  <c r="R1617" i="2"/>
  <c r="Q1617" i="2"/>
  <c r="P1617" i="2"/>
  <c r="X1617" i="2"/>
  <c r="T1616" i="2"/>
  <c r="S1616" i="2"/>
  <c r="R1616" i="2"/>
  <c r="Q1616" i="2"/>
  <c r="P1616" i="2"/>
  <c r="X1616" i="2"/>
  <c r="T1615" i="2"/>
  <c r="S1615" i="2"/>
  <c r="R1615" i="2"/>
  <c r="Q1615" i="2"/>
  <c r="P1615" i="2"/>
  <c r="X1615" i="2"/>
  <c r="T1614" i="2"/>
  <c r="S1614" i="2"/>
  <c r="R1614" i="2"/>
  <c r="Q1614" i="2"/>
  <c r="P1614" i="2"/>
  <c r="X1614" i="2"/>
  <c r="T1613" i="2"/>
  <c r="S1613" i="2"/>
  <c r="R1613" i="2"/>
  <c r="Q1613" i="2"/>
  <c r="P1613" i="2"/>
  <c r="X1613" i="2"/>
  <c r="T1612" i="2"/>
  <c r="S1612" i="2"/>
  <c r="R1612" i="2"/>
  <c r="Q1612" i="2"/>
  <c r="P1612" i="2"/>
  <c r="X1612" i="2"/>
  <c r="T1611" i="2"/>
  <c r="S1611" i="2"/>
  <c r="R1611" i="2"/>
  <c r="Q1611" i="2"/>
  <c r="P1611" i="2"/>
  <c r="X1611" i="2"/>
  <c r="T1610" i="2"/>
  <c r="S1610" i="2"/>
  <c r="R1610" i="2"/>
  <c r="Q1610" i="2"/>
  <c r="P1610" i="2"/>
  <c r="X1610" i="2"/>
  <c r="T1609" i="2"/>
  <c r="S1609" i="2"/>
  <c r="R1609" i="2"/>
  <c r="Q1609" i="2"/>
  <c r="P1609" i="2"/>
  <c r="X1609" i="2"/>
  <c r="T1608" i="2"/>
  <c r="S1608" i="2"/>
  <c r="R1608" i="2"/>
  <c r="Q1608" i="2"/>
  <c r="P1608" i="2"/>
  <c r="X1608" i="2"/>
  <c r="T1607" i="2"/>
  <c r="S1607" i="2"/>
  <c r="R1607" i="2"/>
  <c r="Q1607" i="2"/>
  <c r="P1607" i="2"/>
  <c r="X1607" i="2"/>
  <c r="T1606" i="2"/>
  <c r="S1606" i="2"/>
  <c r="R1606" i="2"/>
  <c r="Q1606" i="2"/>
  <c r="P1606" i="2"/>
  <c r="X1606" i="2"/>
  <c r="T1605" i="2"/>
  <c r="S1605" i="2"/>
  <c r="R1605" i="2"/>
  <c r="Q1605" i="2"/>
  <c r="P1605" i="2"/>
  <c r="X1605" i="2"/>
  <c r="T1604" i="2"/>
  <c r="S1604" i="2"/>
  <c r="R1604" i="2"/>
  <c r="Q1604" i="2"/>
  <c r="P1604" i="2"/>
  <c r="X1604" i="2"/>
  <c r="T1603" i="2"/>
  <c r="S1603" i="2"/>
  <c r="R1603" i="2"/>
  <c r="Q1603" i="2"/>
  <c r="P1603" i="2"/>
  <c r="X1603" i="2"/>
  <c r="T1602" i="2"/>
  <c r="S1602" i="2"/>
  <c r="R1602" i="2"/>
  <c r="Q1602" i="2"/>
  <c r="P1602" i="2"/>
  <c r="X1602" i="2"/>
  <c r="T1601" i="2"/>
  <c r="S1601" i="2"/>
  <c r="R1601" i="2"/>
  <c r="Q1601" i="2"/>
  <c r="P1601" i="2"/>
  <c r="X1601" i="2"/>
  <c r="T1600" i="2"/>
  <c r="S1600" i="2"/>
  <c r="R1600" i="2"/>
  <c r="Q1600" i="2"/>
  <c r="P1600" i="2"/>
  <c r="X1600" i="2"/>
  <c r="T1599" i="2"/>
  <c r="S1599" i="2"/>
  <c r="R1599" i="2"/>
  <c r="Q1599" i="2"/>
  <c r="P1599" i="2"/>
  <c r="X1599" i="2"/>
  <c r="T1598" i="2"/>
  <c r="S1598" i="2"/>
  <c r="R1598" i="2"/>
  <c r="Q1598" i="2"/>
  <c r="P1598" i="2"/>
  <c r="X1598" i="2"/>
  <c r="T1597" i="2"/>
  <c r="R1597" i="2"/>
  <c r="Q1597" i="2"/>
  <c r="X1597" i="2"/>
  <c r="T1596" i="2"/>
  <c r="R1596" i="2"/>
  <c r="Q1596" i="2"/>
  <c r="X1596" i="2"/>
  <c r="T1595" i="2"/>
  <c r="S1595" i="2"/>
  <c r="R1595" i="2"/>
  <c r="Q1595" i="2"/>
  <c r="P1595" i="2"/>
  <c r="X1595" i="2"/>
  <c r="T1594" i="2"/>
  <c r="S1594" i="2"/>
  <c r="R1594" i="2"/>
  <c r="Q1594" i="2"/>
  <c r="P1594" i="2"/>
  <c r="X1594" i="2"/>
  <c r="X1593" i="2"/>
  <c r="X1592" i="2"/>
  <c r="X1591" i="2"/>
  <c r="X1590" i="2"/>
  <c r="T1589" i="2"/>
  <c r="R1589" i="2"/>
  <c r="Q1589" i="2"/>
  <c r="X1589" i="2"/>
  <c r="T1588" i="2"/>
  <c r="S1588" i="2"/>
  <c r="R1588" i="2"/>
  <c r="Q1588" i="2"/>
  <c r="P1588" i="2"/>
  <c r="X1588" i="2"/>
  <c r="T1587" i="2"/>
  <c r="R1587" i="2"/>
  <c r="Q1587" i="2"/>
  <c r="X1587" i="2"/>
  <c r="T1586" i="2"/>
  <c r="S1586" i="2"/>
  <c r="R1586" i="2"/>
  <c r="Q1586" i="2"/>
  <c r="P1586" i="2"/>
  <c r="X1586" i="2"/>
  <c r="T1585" i="2"/>
  <c r="R1585" i="2"/>
  <c r="Q1585" i="2"/>
  <c r="X1585" i="2"/>
  <c r="T1584" i="2"/>
  <c r="R1584" i="2"/>
  <c r="Q1584" i="2"/>
  <c r="X1584" i="2"/>
  <c r="T1583" i="2"/>
  <c r="S1583" i="2"/>
  <c r="R1583" i="2"/>
  <c r="Q1583" i="2"/>
  <c r="P1583" i="2"/>
  <c r="X1583" i="2"/>
  <c r="T1582" i="2"/>
  <c r="S1582" i="2"/>
  <c r="R1582" i="2"/>
  <c r="Q1582" i="2"/>
  <c r="P1582" i="2"/>
  <c r="X1582" i="2"/>
  <c r="T1581" i="2"/>
  <c r="S1581" i="2"/>
  <c r="R1581" i="2"/>
  <c r="Q1581" i="2"/>
  <c r="P1581" i="2"/>
  <c r="X1581" i="2"/>
  <c r="T1580" i="2"/>
  <c r="S1580" i="2"/>
  <c r="R1580" i="2"/>
  <c r="Q1580" i="2"/>
  <c r="P1580" i="2"/>
  <c r="X1580" i="2"/>
  <c r="T1579" i="2"/>
  <c r="S1579" i="2"/>
  <c r="R1579" i="2"/>
  <c r="Q1579" i="2"/>
  <c r="P1579" i="2"/>
  <c r="X1579" i="2"/>
  <c r="T1578" i="2"/>
  <c r="S1578" i="2"/>
  <c r="R1578" i="2"/>
  <c r="Q1578" i="2"/>
  <c r="P1578" i="2"/>
  <c r="X1578" i="2"/>
  <c r="T1577" i="2"/>
  <c r="S1577" i="2"/>
  <c r="R1577" i="2"/>
  <c r="Q1577" i="2"/>
  <c r="P1577" i="2"/>
  <c r="X1577" i="2"/>
  <c r="T1576" i="2"/>
  <c r="S1576" i="2"/>
  <c r="R1576" i="2"/>
  <c r="Q1576" i="2"/>
  <c r="P1576" i="2"/>
  <c r="X1576" i="2"/>
  <c r="T1575" i="2"/>
  <c r="S1575" i="2"/>
  <c r="R1575" i="2"/>
  <c r="Q1575" i="2"/>
  <c r="P1575" i="2"/>
  <c r="X1575" i="2"/>
  <c r="T1574" i="2"/>
  <c r="S1574" i="2"/>
  <c r="R1574" i="2"/>
  <c r="Q1574" i="2"/>
  <c r="P1574" i="2"/>
  <c r="X1574" i="2"/>
  <c r="T1573" i="2"/>
  <c r="S1573" i="2"/>
  <c r="R1573" i="2"/>
  <c r="Q1573" i="2"/>
  <c r="P1573" i="2"/>
  <c r="X1573" i="2"/>
  <c r="T1572" i="2"/>
  <c r="S1572" i="2"/>
  <c r="R1572" i="2"/>
  <c r="Q1572" i="2"/>
  <c r="P1572" i="2"/>
  <c r="X1572" i="2"/>
  <c r="T1571" i="2"/>
  <c r="S1571" i="2"/>
  <c r="R1571" i="2"/>
  <c r="Q1571" i="2"/>
  <c r="P1571" i="2"/>
  <c r="X1571" i="2"/>
  <c r="T1570" i="2"/>
  <c r="S1570" i="2"/>
  <c r="R1570" i="2"/>
  <c r="Q1570" i="2"/>
  <c r="P1570" i="2"/>
  <c r="X1570" i="2"/>
  <c r="T1569" i="2"/>
  <c r="S1569" i="2"/>
  <c r="R1569" i="2"/>
  <c r="Q1569" i="2"/>
  <c r="P1569" i="2"/>
  <c r="X1569" i="2"/>
  <c r="T1568" i="2"/>
  <c r="S1568" i="2"/>
  <c r="R1568" i="2"/>
  <c r="Q1568" i="2"/>
  <c r="P1568" i="2"/>
  <c r="X1568" i="2"/>
  <c r="T1567" i="2"/>
  <c r="S1567" i="2"/>
  <c r="R1567" i="2"/>
  <c r="Q1567" i="2"/>
  <c r="P1567" i="2"/>
  <c r="X1567" i="2"/>
  <c r="T1566" i="2"/>
  <c r="S1566" i="2"/>
  <c r="R1566" i="2"/>
  <c r="Q1566" i="2"/>
  <c r="P1566" i="2"/>
  <c r="X1566" i="2"/>
  <c r="T1565" i="2"/>
  <c r="S1565" i="2"/>
  <c r="R1565" i="2"/>
  <c r="Q1565" i="2"/>
  <c r="P1565" i="2"/>
  <c r="X1565" i="2"/>
  <c r="T1564" i="2"/>
  <c r="S1564" i="2"/>
  <c r="R1564" i="2"/>
  <c r="Q1564" i="2"/>
  <c r="P1564" i="2"/>
  <c r="X1564" i="2"/>
  <c r="T1563" i="2"/>
  <c r="S1563" i="2"/>
  <c r="R1563" i="2"/>
  <c r="Q1563" i="2"/>
  <c r="P1563" i="2"/>
  <c r="X1563" i="2"/>
  <c r="T1562" i="2"/>
  <c r="S1562" i="2"/>
  <c r="R1562" i="2"/>
  <c r="Q1562" i="2"/>
  <c r="P1562" i="2"/>
  <c r="X1562" i="2"/>
  <c r="T1561" i="2"/>
  <c r="S1561" i="2"/>
  <c r="R1561" i="2"/>
  <c r="Q1561" i="2"/>
  <c r="P1561" i="2"/>
  <c r="X1561" i="2"/>
  <c r="T1560" i="2"/>
  <c r="S1560" i="2"/>
  <c r="R1560" i="2"/>
  <c r="Q1560" i="2"/>
  <c r="P1560" i="2"/>
  <c r="X1560" i="2"/>
  <c r="T1559" i="2"/>
  <c r="S1559" i="2"/>
  <c r="R1559" i="2"/>
  <c r="Q1559" i="2"/>
  <c r="P1559" i="2"/>
  <c r="X1559" i="2"/>
  <c r="T1558" i="2"/>
  <c r="S1558" i="2"/>
  <c r="R1558" i="2"/>
  <c r="Q1558" i="2"/>
  <c r="P1558" i="2"/>
  <c r="X1558" i="2"/>
  <c r="T1557" i="2"/>
  <c r="S1557" i="2"/>
  <c r="R1557" i="2"/>
  <c r="Q1557" i="2"/>
  <c r="P1557" i="2"/>
  <c r="X1557" i="2"/>
  <c r="T1556" i="2"/>
  <c r="S1556" i="2"/>
  <c r="R1556" i="2"/>
  <c r="Q1556" i="2"/>
  <c r="P1556" i="2"/>
  <c r="X1556" i="2"/>
  <c r="T1555" i="2"/>
  <c r="S1555" i="2"/>
  <c r="R1555" i="2"/>
  <c r="Q1555" i="2"/>
  <c r="P1555" i="2"/>
  <c r="X1555" i="2"/>
  <c r="T1554" i="2"/>
  <c r="S1554" i="2"/>
  <c r="R1554" i="2"/>
  <c r="Q1554" i="2"/>
  <c r="P1554" i="2"/>
  <c r="X1554" i="2"/>
  <c r="T1553" i="2"/>
  <c r="R1553" i="2"/>
  <c r="Q1553" i="2"/>
  <c r="X1553" i="2"/>
  <c r="T1552" i="2"/>
  <c r="S1552" i="2"/>
  <c r="R1552" i="2"/>
  <c r="Q1552" i="2"/>
  <c r="P1552" i="2"/>
  <c r="X1552" i="2"/>
  <c r="T1551" i="2"/>
  <c r="S1551" i="2"/>
  <c r="R1551" i="2"/>
  <c r="Q1551" i="2"/>
  <c r="P1551" i="2"/>
  <c r="X1551" i="2"/>
  <c r="T1550" i="2"/>
  <c r="R1550" i="2"/>
  <c r="Q1550" i="2"/>
  <c r="X1550" i="2"/>
  <c r="T1549" i="2"/>
  <c r="S1549" i="2"/>
  <c r="R1549" i="2"/>
  <c r="Q1549" i="2"/>
  <c r="P1549" i="2"/>
  <c r="X1549" i="2"/>
  <c r="T1548" i="2"/>
  <c r="R1548" i="2"/>
  <c r="Q1548" i="2"/>
  <c r="X1548" i="2"/>
  <c r="T1547" i="2"/>
  <c r="R1547" i="2"/>
  <c r="Q1547" i="2"/>
  <c r="X1547" i="2"/>
  <c r="T1546" i="2"/>
  <c r="R1546" i="2"/>
  <c r="Q1546" i="2"/>
  <c r="X1546" i="2"/>
  <c r="T1545" i="2"/>
  <c r="S1545" i="2"/>
  <c r="R1545" i="2"/>
  <c r="Q1545" i="2"/>
  <c r="P1545" i="2"/>
  <c r="X1545" i="2"/>
  <c r="T1544" i="2"/>
  <c r="S1544" i="2"/>
  <c r="P1544" i="2" s="1"/>
  <c r="R1544" i="2"/>
  <c r="Q1544" i="2"/>
  <c r="X1544" i="2"/>
  <c r="T1543" i="2"/>
  <c r="S1543" i="2"/>
  <c r="P1543" i="2" s="1"/>
  <c r="R1543" i="2"/>
  <c r="Q1543" i="2"/>
  <c r="X1543" i="2"/>
  <c r="T1542" i="2"/>
  <c r="S1542" i="2"/>
  <c r="R1542" i="2"/>
  <c r="Q1542" i="2"/>
  <c r="P1542" i="2"/>
  <c r="X1542" i="2"/>
  <c r="T1541" i="2"/>
  <c r="S1541" i="2"/>
  <c r="P1541" i="2" s="1"/>
  <c r="R1541" i="2"/>
  <c r="Q1541" i="2"/>
  <c r="X1541" i="2"/>
  <c r="T1540" i="2"/>
  <c r="S1540" i="2"/>
  <c r="R1540" i="2"/>
  <c r="Q1540" i="2"/>
  <c r="P1540" i="2"/>
  <c r="X1540" i="2"/>
  <c r="X1539" i="2"/>
  <c r="T1538" i="2"/>
  <c r="S1538" i="2"/>
  <c r="R1538" i="2"/>
  <c r="Q1538" i="2"/>
  <c r="P1538" i="2"/>
  <c r="X1538" i="2"/>
  <c r="T1537" i="2"/>
  <c r="R1537" i="2"/>
  <c r="Q1537" i="2"/>
  <c r="X1537" i="2"/>
  <c r="X1536" i="2"/>
  <c r="T1535" i="2"/>
  <c r="R1535" i="2"/>
  <c r="Q1535" i="2"/>
  <c r="X1535" i="2"/>
  <c r="T1534" i="2"/>
  <c r="S1534" i="2"/>
  <c r="R1534" i="2"/>
  <c r="Q1534" i="2"/>
  <c r="P1534" i="2"/>
  <c r="X1534" i="2"/>
  <c r="X1533" i="2"/>
  <c r="T1532" i="2"/>
  <c r="S1532" i="2"/>
  <c r="R1532" i="2"/>
  <c r="Q1532" i="2"/>
  <c r="P1532" i="2"/>
  <c r="X1532" i="2"/>
  <c r="X1531" i="2"/>
  <c r="X1530" i="2"/>
  <c r="X1529" i="2"/>
  <c r="X1528" i="2"/>
  <c r="X1527" i="2"/>
  <c r="X1526" i="2"/>
  <c r="X1525" i="2"/>
  <c r="X1524" i="2"/>
  <c r="X1523" i="2"/>
  <c r="X1522" i="2"/>
  <c r="X1521" i="2"/>
  <c r="X1520" i="2"/>
  <c r="X1519" i="2"/>
  <c r="X1518" i="2"/>
  <c r="X1517" i="2"/>
  <c r="T1516" i="2"/>
  <c r="R1516" i="2"/>
  <c r="Q1516" i="2"/>
  <c r="X1516" i="2"/>
  <c r="X1515" i="2"/>
  <c r="X1514" i="2"/>
  <c r="X1513" i="2"/>
  <c r="X1512" i="2"/>
  <c r="X1511" i="2"/>
  <c r="X1510" i="2"/>
  <c r="X1509" i="2"/>
  <c r="X1508" i="2"/>
  <c r="T1507" i="2"/>
  <c r="R1507" i="2"/>
  <c r="Q1507" i="2"/>
  <c r="X1507" i="2"/>
  <c r="T1506" i="2"/>
  <c r="R1506" i="2"/>
  <c r="Q1506" i="2"/>
  <c r="X1506" i="2"/>
  <c r="T1505" i="2"/>
  <c r="S1505" i="2"/>
  <c r="R1505" i="2"/>
  <c r="Q1505" i="2"/>
  <c r="P1505" i="2"/>
  <c r="X1505" i="2"/>
  <c r="T1504" i="2"/>
  <c r="R1504" i="2"/>
  <c r="Q1504" i="2"/>
  <c r="X1504" i="2"/>
  <c r="X1503" i="2"/>
  <c r="X1502" i="2"/>
  <c r="X1501" i="2"/>
  <c r="X1500" i="2"/>
  <c r="X1499" i="2"/>
  <c r="T1498" i="2"/>
  <c r="S1498" i="2"/>
  <c r="R1498" i="2"/>
  <c r="Q1498" i="2"/>
  <c r="P1498" i="2"/>
  <c r="X1498" i="2"/>
  <c r="X1497" i="2"/>
  <c r="X1496" i="2"/>
  <c r="X1495" i="2"/>
  <c r="X1494" i="2"/>
  <c r="X1493" i="2"/>
  <c r="X1492" i="2"/>
  <c r="X1491" i="2"/>
  <c r="X1490" i="2"/>
  <c r="X1489" i="2"/>
  <c r="X1488" i="2"/>
  <c r="T1487" i="2"/>
  <c r="S1487" i="2"/>
  <c r="R1487" i="2"/>
  <c r="Q1487" i="2"/>
  <c r="P1487" i="2"/>
  <c r="X1487" i="2"/>
  <c r="T1486" i="2"/>
  <c r="S1486" i="2"/>
  <c r="R1486" i="2"/>
  <c r="Q1486" i="2"/>
  <c r="P1486" i="2"/>
  <c r="X1486" i="2"/>
  <c r="T1485" i="2"/>
  <c r="R1485" i="2"/>
  <c r="Q1485" i="2"/>
  <c r="X1485" i="2"/>
  <c r="T1484" i="2"/>
  <c r="R1484" i="2"/>
  <c r="Q1484" i="2"/>
  <c r="X1484" i="2"/>
  <c r="X1483" i="2"/>
  <c r="X1482" i="2"/>
  <c r="X1481" i="2"/>
  <c r="T1480" i="2"/>
  <c r="S1480" i="2"/>
  <c r="R1480" i="2"/>
  <c r="Q1480" i="2"/>
  <c r="P1480" i="2"/>
  <c r="X1480" i="2"/>
  <c r="T1479" i="2"/>
  <c r="S1479" i="2"/>
  <c r="R1479" i="2"/>
  <c r="Q1479" i="2"/>
  <c r="P1479" i="2"/>
  <c r="X1479" i="2"/>
  <c r="X1478" i="2"/>
  <c r="X1477" i="2"/>
  <c r="T1476" i="2"/>
  <c r="R1476" i="2"/>
  <c r="Q1476" i="2"/>
  <c r="X1476" i="2"/>
  <c r="T1475" i="2"/>
  <c r="R1475" i="2"/>
  <c r="Q1475" i="2"/>
  <c r="X1475" i="2"/>
  <c r="T1474" i="2"/>
  <c r="R1474" i="2"/>
  <c r="Q1474" i="2"/>
  <c r="X1474" i="2"/>
  <c r="X1473" i="2"/>
  <c r="X1472" i="2"/>
  <c r="X1471" i="2"/>
  <c r="X1470" i="2"/>
  <c r="X1469" i="2"/>
  <c r="X1468" i="2"/>
  <c r="X1467" i="2"/>
  <c r="X1466" i="2"/>
  <c r="X1465" i="2"/>
  <c r="X1464" i="2"/>
  <c r="X1463" i="2"/>
  <c r="X1462" i="2"/>
  <c r="X1461" i="2"/>
  <c r="X1460" i="2"/>
  <c r="X1459" i="2"/>
  <c r="X1458" i="2"/>
  <c r="X1457" i="2"/>
  <c r="X1456" i="2"/>
  <c r="X1455" i="2"/>
  <c r="T1454" i="2"/>
  <c r="R1454" i="2"/>
  <c r="Q1454" i="2"/>
  <c r="X1454" i="2"/>
  <c r="T1453" i="2"/>
  <c r="R1453" i="2"/>
  <c r="Q1453" i="2"/>
  <c r="X1453" i="2"/>
  <c r="T1452" i="2"/>
  <c r="R1452" i="2"/>
  <c r="Q1452" i="2"/>
  <c r="X1452" i="2"/>
  <c r="X1451" i="2"/>
  <c r="T1450" i="2"/>
  <c r="R1450" i="2"/>
  <c r="Q1450" i="2"/>
  <c r="X1450" i="2"/>
  <c r="X1449" i="2"/>
  <c r="X1448" i="2"/>
  <c r="X1447" i="2"/>
  <c r="T1446" i="2"/>
  <c r="S1446" i="2"/>
  <c r="R1446" i="2"/>
  <c r="Q1446" i="2"/>
  <c r="P1446" i="2"/>
  <c r="X1446" i="2"/>
  <c r="X1445" i="2"/>
  <c r="X1444" i="2"/>
  <c r="X1443" i="2"/>
  <c r="X1442" i="2"/>
  <c r="X1441" i="2"/>
  <c r="X1440" i="2"/>
  <c r="X1439" i="2"/>
  <c r="X1438" i="2"/>
  <c r="X1437" i="2"/>
  <c r="X1436" i="2"/>
  <c r="X1435" i="2"/>
  <c r="X1434" i="2"/>
  <c r="X1433" i="2"/>
  <c r="T1432" i="2"/>
  <c r="R1432" i="2"/>
  <c r="Q1432" i="2"/>
  <c r="X1432" i="2"/>
  <c r="T1431" i="2"/>
  <c r="R1431" i="2"/>
  <c r="Q1431" i="2"/>
  <c r="X1431" i="2"/>
  <c r="X1430" i="2"/>
  <c r="X1429" i="2"/>
  <c r="X1428" i="2"/>
  <c r="X1427" i="2"/>
  <c r="X1426" i="2"/>
  <c r="X1425" i="2"/>
  <c r="X1424" i="2"/>
  <c r="X1423" i="2"/>
  <c r="X1422" i="2"/>
  <c r="X1421" i="2"/>
  <c r="T1420" i="2"/>
  <c r="S1420" i="2"/>
  <c r="R1420" i="2"/>
  <c r="Q1420" i="2"/>
  <c r="P1420" i="2"/>
  <c r="X1420" i="2"/>
  <c r="T1419" i="2"/>
  <c r="S1419" i="2"/>
  <c r="R1419" i="2"/>
  <c r="Q1419" i="2"/>
  <c r="P1419" i="2"/>
  <c r="X1419" i="2"/>
  <c r="T1418" i="2"/>
  <c r="R1418" i="2"/>
  <c r="Q1418" i="2"/>
  <c r="X1418" i="2"/>
  <c r="T1417" i="2"/>
  <c r="R1417" i="2"/>
  <c r="Q1417" i="2"/>
  <c r="X1417" i="2"/>
  <c r="T1416" i="2"/>
  <c r="R1416" i="2"/>
  <c r="Q1416" i="2"/>
  <c r="X1416" i="2"/>
  <c r="T1415" i="2"/>
  <c r="R1415" i="2"/>
  <c r="Q1415" i="2"/>
  <c r="X1415" i="2"/>
  <c r="X1414" i="2"/>
  <c r="X1413" i="2"/>
  <c r="T1412" i="2"/>
  <c r="S1412" i="2"/>
  <c r="P1412" i="2" s="1"/>
  <c r="R1412" i="2"/>
  <c r="Q1412" i="2"/>
  <c r="X1412" i="2"/>
  <c r="X1411" i="2"/>
  <c r="X1410" i="2"/>
  <c r="X1409" i="2"/>
  <c r="X1408" i="2"/>
  <c r="X1407" i="2"/>
  <c r="X1406" i="2"/>
  <c r="X1405" i="2"/>
  <c r="X1404" i="2"/>
  <c r="X1403" i="2"/>
  <c r="X1402" i="2"/>
  <c r="X1401" i="2"/>
  <c r="X1400" i="2"/>
  <c r="X1399" i="2"/>
  <c r="X1398" i="2"/>
  <c r="X1397" i="2"/>
  <c r="X1396" i="2"/>
  <c r="X1395" i="2"/>
  <c r="T1394" i="2"/>
  <c r="S1394" i="2"/>
  <c r="R1394" i="2"/>
  <c r="Q1394" i="2"/>
  <c r="P1394" i="2"/>
  <c r="X1394" i="2"/>
  <c r="T1393" i="2"/>
  <c r="S1393" i="2"/>
  <c r="R1393" i="2"/>
  <c r="Q1393" i="2"/>
  <c r="P1393" i="2"/>
  <c r="X1393" i="2"/>
  <c r="T1392" i="2"/>
  <c r="R1392" i="2"/>
  <c r="Q1392" i="2"/>
  <c r="X1392" i="2"/>
  <c r="T1391" i="2"/>
  <c r="R1391" i="2"/>
  <c r="Q1391" i="2"/>
  <c r="X1391" i="2"/>
  <c r="T1390" i="2"/>
  <c r="R1390" i="2"/>
  <c r="Q1390" i="2"/>
  <c r="X1390" i="2"/>
  <c r="X1389" i="2"/>
  <c r="X1388" i="2"/>
  <c r="X1387" i="2"/>
  <c r="X1386" i="2"/>
  <c r="X1385" i="2"/>
  <c r="X1384" i="2"/>
  <c r="X1383" i="2"/>
  <c r="T1382" i="2"/>
  <c r="R1382" i="2"/>
  <c r="Q1382" i="2"/>
  <c r="X1382" i="2"/>
  <c r="T1381" i="2"/>
  <c r="R1381" i="2"/>
  <c r="Q1381" i="2"/>
  <c r="X1381" i="2"/>
  <c r="T1380" i="2"/>
  <c r="R1380" i="2"/>
  <c r="Q1380" i="2"/>
  <c r="X1380" i="2"/>
  <c r="T1379" i="2"/>
  <c r="S1379" i="2"/>
  <c r="R1379" i="2"/>
  <c r="Q1379" i="2"/>
  <c r="P1379" i="2"/>
  <c r="X1379" i="2"/>
  <c r="T1378" i="2"/>
  <c r="S1378" i="2"/>
  <c r="R1378" i="2"/>
  <c r="Q1378" i="2"/>
  <c r="P1378" i="2"/>
  <c r="X1378" i="2"/>
  <c r="T1377" i="2"/>
  <c r="S1377" i="2"/>
  <c r="R1377" i="2"/>
  <c r="Q1377" i="2"/>
  <c r="P1377" i="2"/>
  <c r="X1377" i="2"/>
  <c r="T1376" i="2"/>
  <c r="S1376" i="2"/>
  <c r="R1376" i="2"/>
  <c r="Q1376" i="2"/>
  <c r="P1376" i="2"/>
  <c r="X1376" i="2"/>
  <c r="T1375" i="2"/>
  <c r="S1375" i="2"/>
  <c r="R1375" i="2"/>
  <c r="Q1375" i="2"/>
  <c r="P1375" i="2"/>
  <c r="X1375" i="2"/>
  <c r="T1374" i="2"/>
  <c r="S1374" i="2"/>
  <c r="R1374" i="2"/>
  <c r="Q1374" i="2"/>
  <c r="P1374" i="2"/>
  <c r="X1374" i="2"/>
  <c r="T1373" i="2"/>
  <c r="S1373" i="2"/>
  <c r="R1373" i="2"/>
  <c r="Q1373" i="2"/>
  <c r="P1373" i="2"/>
  <c r="X1373" i="2"/>
  <c r="T1372" i="2"/>
  <c r="S1372" i="2"/>
  <c r="R1372" i="2"/>
  <c r="Q1372" i="2"/>
  <c r="P1372" i="2"/>
  <c r="X1372" i="2"/>
  <c r="T1371" i="2"/>
  <c r="S1371" i="2"/>
  <c r="R1371" i="2"/>
  <c r="Q1371" i="2"/>
  <c r="P1371" i="2"/>
  <c r="X1371" i="2"/>
  <c r="T1370" i="2"/>
  <c r="S1370" i="2"/>
  <c r="R1370" i="2"/>
  <c r="Q1370" i="2"/>
  <c r="P1370" i="2"/>
  <c r="X1370" i="2"/>
  <c r="T1369" i="2"/>
  <c r="S1369" i="2"/>
  <c r="R1369" i="2"/>
  <c r="Q1369" i="2"/>
  <c r="P1369" i="2"/>
  <c r="X1369" i="2"/>
  <c r="T1368" i="2"/>
  <c r="S1368" i="2"/>
  <c r="R1368" i="2"/>
  <c r="Q1368" i="2"/>
  <c r="P1368" i="2"/>
  <c r="X1368" i="2"/>
  <c r="T1367" i="2"/>
  <c r="S1367" i="2"/>
  <c r="R1367" i="2"/>
  <c r="Q1367" i="2"/>
  <c r="P1367" i="2"/>
  <c r="X1367" i="2"/>
  <c r="T1366" i="2"/>
  <c r="S1366" i="2"/>
  <c r="R1366" i="2"/>
  <c r="Q1366" i="2"/>
  <c r="P1366" i="2"/>
  <c r="X1366" i="2"/>
  <c r="T1365" i="2"/>
  <c r="S1365" i="2"/>
  <c r="R1365" i="2"/>
  <c r="Q1365" i="2"/>
  <c r="P1365" i="2"/>
  <c r="X1365" i="2"/>
  <c r="T1364" i="2"/>
  <c r="S1364" i="2"/>
  <c r="R1364" i="2"/>
  <c r="Q1364" i="2"/>
  <c r="P1364" i="2"/>
  <c r="X1364" i="2"/>
  <c r="T1363" i="2"/>
  <c r="S1363" i="2"/>
  <c r="R1363" i="2"/>
  <c r="Q1363" i="2"/>
  <c r="P1363" i="2"/>
  <c r="X1363" i="2"/>
  <c r="T1362" i="2"/>
  <c r="S1362" i="2"/>
  <c r="R1362" i="2"/>
  <c r="Q1362" i="2"/>
  <c r="P1362" i="2"/>
  <c r="X1362" i="2"/>
  <c r="T1361" i="2"/>
  <c r="S1361" i="2"/>
  <c r="R1361" i="2"/>
  <c r="Q1361" i="2"/>
  <c r="P1361" i="2"/>
  <c r="X1361" i="2"/>
  <c r="T1360" i="2"/>
  <c r="S1360" i="2"/>
  <c r="R1360" i="2"/>
  <c r="Q1360" i="2"/>
  <c r="P1360" i="2"/>
  <c r="X1360" i="2"/>
  <c r="T1359" i="2"/>
  <c r="S1359" i="2"/>
  <c r="R1359" i="2"/>
  <c r="Q1359" i="2"/>
  <c r="P1359" i="2"/>
  <c r="X1359" i="2"/>
  <c r="T1358" i="2"/>
  <c r="S1358" i="2"/>
  <c r="R1358" i="2"/>
  <c r="Q1358" i="2"/>
  <c r="P1358" i="2"/>
  <c r="X1358" i="2"/>
  <c r="T1357" i="2"/>
  <c r="S1357" i="2"/>
  <c r="R1357" i="2"/>
  <c r="Q1357" i="2"/>
  <c r="P1357" i="2"/>
  <c r="X1357" i="2"/>
  <c r="T1356" i="2"/>
  <c r="S1356" i="2"/>
  <c r="R1356" i="2"/>
  <c r="Q1356" i="2"/>
  <c r="P1356" i="2"/>
  <c r="X1356" i="2"/>
  <c r="T1355" i="2"/>
  <c r="S1355" i="2"/>
  <c r="R1355" i="2"/>
  <c r="Q1355" i="2"/>
  <c r="P1355" i="2"/>
  <c r="X1355" i="2"/>
  <c r="T1354" i="2"/>
  <c r="S1354" i="2"/>
  <c r="R1354" i="2"/>
  <c r="Q1354" i="2"/>
  <c r="P1354" i="2"/>
  <c r="X1354" i="2"/>
  <c r="T1353" i="2"/>
  <c r="S1353" i="2"/>
  <c r="R1353" i="2"/>
  <c r="Q1353" i="2"/>
  <c r="P1353" i="2"/>
  <c r="X1353" i="2"/>
  <c r="T1352" i="2"/>
  <c r="S1352" i="2"/>
  <c r="R1352" i="2"/>
  <c r="Q1352" i="2"/>
  <c r="P1352" i="2"/>
  <c r="X1352" i="2"/>
  <c r="T1351" i="2"/>
  <c r="S1351" i="2"/>
  <c r="R1351" i="2"/>
  <c r="Q1351" i="2"/>
  <c r="P1351" i="2"/>
  <c r="X1351" i="2"/>
  <c r="T1350" i="2"/>
  <c r="S1350" i="2"/>
  <c r="R1350" i="2"/>
  <c r="Q1350" i="2"/>
  <c r="P1350" i="2"/>
  <c r="X1350" i="2"/>
  <c r="T1349" i="2"/>
  <c r="S1349" i="2"/>
  <c r="R1349" i="2"/>
  <c r="Q1349" i="2"/>
  <c r="P1349" i="2"/>
  <c r="X1349" i="2"/>
  <c r="T1348" i="2"/>
  <c r="S1348" i="2"/>
  <c r="R1348" i="2"/>
  <c r="Q1348" i="2"/>
  <c r="P1348" i="2"/>
  <c r="X1348" i="2"/>
  <c r="T1347" i="2"/>
  <c r="S1347" i="2"/>
  <c r="R1347" i="2"/>
  <c r="Q1347" i="2"/>
  <c r="P1347" i="2"/>
  <c r="X1347" i="2"/>
  <c r="T1346" i="2"/>
  <c r="R1346" i="2"/>
  <c r="Q1346" i="2"/>
  <c r="X1346" i="2"/>
  <c r="T1345" i="2"/>
  <c r="S1345" i="2"/>
  <c r="R1345" i="2"/>
  <c r="Q1345" i="2"/>
  <c r="P1345" i="2"/>
  <c r="X1345" i="2"/>
  <c r="T1344" i="2"/>
  <c r="S1344" i="2"/>
  <c r="R1344" i="2"/>
  <c r="Q1344" i="2"/>
  <c r="P1344" i="2"/>
  <c r="X1344" i="2"/>
  <c r="T1343" i="2"/>
  <c r="S1343" i="2"/>
  <c r="R1343" i="2"/>
  <c r="Q1343" i="2"/>
  <c r="P1343" i="2"/>
  <c r="X1343" i="2"/>
  <c r="T1342" i="2"/>
  <c r="S1342" i="2"/>
  <c r="R1342" i="2"/>
  <c r="Q1342" i="2"/>
  <c r="P1342" i="2"/>
  <c r="X1342" i="2"/>
  <c r="T1341" i="2"/>
  <c r="S1341" i="2"/>
  <c r="R1341" i="2"/>
  <c r="Q1341" i="2"/>
  <c r="P1341" i="2"/>
  <c r="X1341" i="2"/>
  <c r="T1340" i="2"/>
  <c r="S1340" i="2"/>
  <c r="R1340" i="2"/>
  <c r="Q1340" i="2"/>
  <c r="P1340" i="2"/>
  <c r="X1340" i="2"/>
  <c r="T1339" i="2"/>
  <c r="S1339" i="2"/>
  <c r="R1339" i="2"/>
  <c r="Q1339" i="2"/>
  <c r="P1339" i="2"/>
  <c r="X1339" i="2"/>
  <c r="T1338" i="2"/>
  <c r="S1338" i="2"/>
  <c r="R1338" i="2"/>
  <c r="Q1338" i="2"/>
  <c r="P1338" i="2"/>
  <c r="X1338" i="2"/>
  <c r="T1337" i="2"/>
  <c r="S1337" i="2"/>
  <c r="R1337" i="2"/>
  <c r="Q1337" i="2"/>
  <c r="P1337" i="2"/>
  <c r="X1337" i="2"/>
  <c r="T1336" i="2"/>
  <c r="S1336" i="2"/>
  <c r="R1336" i="2"/>
  <c r="Q1336" i="2"/>
  <c r="P1336" i="2"/>
  <c r="X1336" i="2"/>
  <c r="T1335" i="2"/>
  <c r="S1335" i="2"/>
  <c r="R1335" i="2"/>
  <c r="Q1335" i="2"/>
  <c r="P1335" i="2"/>
  <c r="X1335" i="2"/>
  <c r="T1334" i="2"/>
  <c r="S1334" i="2"/>
  <c r="R1334" i="2"/>
  <c r="Q1334" i="2"/>
  <c r="P1334" i="2"/>
  <c r="X1334" i="2"/>
  <c r="T1333" i="2"/>
  <c r="S1333" i="2"/>
  <c r="R1333" i="2"/>
  <c r="Q1333" i="2"/>
  <c r="P1333" i="2"/>
  <c r="X1333" i="2"/>
  <c r="T1332" i="2"/>
  <c r="S1332" i="2"/>
  <c r="R1332" i="2"/>
  <c r="Q1332" i="2"/>
  <c r="P1332" i="2"/>
  <c r="X1332" i="2"/>
  <c r="T1331" i="2"/>
  <c r="S1331" i="2"/>
  <c r="R1331" i="2"/>
  <c r="Q1331" i="2"/>
  <c r="P1331" i="2"/>
  <c r="X1331" i="2"/>
  <c r="T1330" i="2"/>
  <c r="S1330" i="2"/>
  <c r="R1330" i="2"/>
  <c r="Q1330" i="2"/>
  <c r="P1330" i="2"/>
  <c r="X1330" i="2"/>
  <c r="T1329" i="2"/>
  <c r="S1329" i="2"/>
  <c r="R1329" i="2"/>
  <c r="Q1329" i="2"/>
  <c r="P1329" i="2"/>
  <c r="X1329" i="2"/>
  <c r="T1328" i="2"/>
  <c r="S1328" i="2"/>
  <c r="R1328" i="2"/>
  <c r="Q1328" i="2"/>
  <c r="P1328" i="2"/>
  <c r="X1328" i="2"/>
  <c r="T1327" i="2"/>
  <c r="S1327" i="2"/>
  <c r="R1327" i="2"/>
  <c r="Q1327" i="2"/>
  <c r="P1327" i="2"/>
  <c r="X1327" i="2"/>
  <c r="T1326" i="2"/>
  <c r="S1326" i="2"/>
  <c r="R1326" i="2"/>
  <c r="Q1326" i="2"/>
  <c r="P1326" i="2"/>
  <c r="X1326" i="2"/>
  <c r="T1325" i="2"/>
  <c r="S1325" i="2"/>
  <c r="R1325" i="2"/>
  <c r="Q1325" i="2"/>
  <c r="P1325" i="2"/>
  <c r="X1325" i="2"/>
  <c r="T1324" i="2"/>
  <c r="R1324" i="2"/>
  <c r="Q1324" i="2"/>
  <c r="X1324" i="2"/>
  <c r="T1323" i="2"/>
  <c r="S1323" i="2"/>
  <c r="R1323" i="2"/>
  <c r="Q1323" i="2"/>
  <c r="P1323" i="2"/>
  <c r="X1323" i="2"/>
  <c r="T1322" i="2"/>
  <c r="R1322" i="2"/>
  <c r="Q1322" i="2"/>
  <c r="X1322" i="2"/>
  <c r="T1321" i="2"/>
  <c r="S1321" i="2"/>
  <c r="R1321" i="2"/>
  <c r="Q1321" i="2"/>
  <c r="P1321" i="2"/>
  <c r="X1321" i="2"/>
  <c r="X1320" i="2"/>
  <c r="X1319" i="2"/>
  <c r="X1318" i="2"/>
  <c r="X1317" i="2"/>
  <c r="X1316" i="2"/>
  <c r="X1315" i="2"/>
  <c r="X1314" i="2"/>
  <c r="X1313" i="2"/>
  <c r="X1312" i="2"/>
  <c r="X1311" i="2"/>
  <c r="T1310" i="2"/>
  <c r="S1310" i="2"/>
  <c r="R1310" i="2"/>
  <c r="Q1310" i="2"/>
  <c r="P1310" i="2"/>
  <c r="X1310" i="2"/>
  <c r="X1309" i="2"/>
  <c r="T1308" i="2"/>
  <c r="S1308" i="2"/>
  <c r="R1308" i="2"/>
  <c r="Q1308" i="2"/>
  <c r="P1308" i="2"/>
  <c r="X1308" i="2"/>
  <c r="T1307" i="2"/>
  <c r="S1307" i="2"/>
  <c r="R1307" i="2"/>
  <c r="Q1307" i="2"/>
  <c r="P1307" i="2"/>
  <c r="X1307" i="2"/>
  <c r="X1306" i="2"/>
  <c r="X1305" i="2"/>
  <c r="X1304" i="2"/>
  <c r="X1303" i="2"/>
  <c r="X1302" i="2"/>
  <c r="X1301" i="2"/>
  <c r="X1300" i="2"/>
  <c r="X1299" i="2"/>
  <c r="T1298" i="2"/>
  <c r="S1298" i="2"/>
  <c r="R1298" i="2"/>
  <c r="Q1298" i="2"/>
  <c r="P1298" i="2"/>
  <c r="X1298" i="2"/>
  <c r="T1297" i="2"/>
  <c r="R1297" i="2"/>
  <c r="Q1297" i="2"/>
  <c r="X1297" i="2"/>
  <c r="T1296" i="2"/>
  <c r="R1296" i="2"/>
  <c r="Q1296" i="2"/>
  <c r="X1296" i="2"/>
  <c r="T1295" i="2"/>
  <c r="R1295" i="2"/>
  <c r="Q1295" i="2"/>
  <c r="X1295" i="2"/>
  <c r="T1294" i="2"/>
  <c r="S1294" i="2"/>
  <c r="R1294" i="2"/>
  <c r="Q1294" i="2"/>
  <c r="P1294" i="2"/>
  <c r="X1294" i="2"/>
  <c r="T1293" i="2"/>
  <c r="R1293" i="2"/>
  <c r="Q1293" i="2"/>
  <c r="X1293" i="2"/>
  <c r="T1292" i="2"/>
  <c r="R1292" i="2"/>
  <c r="Q1292" i="2"/>
  <c r="X1292" i="2"/>
  <c r="T1291" i="2"/>
  <c r="R1291" i="2"/>
  <c r="Q1291" i="2"/>
  <c r="X1291" i="2"/>
  <c r="X1290" i="2"/>
  <c r="X1289" i="2"/>
  <c r="X1288" i="2"/>
  <c r="X1287" i="2"/>
  <c r="X1286" i="2"/>
  <c r="X1285" i="2"/>
  <c r="X1284" i="2"/>
  <c r="X1283" i="2"/>
  <c r="X1282" i="2"/>
  <c r="X1281" i="2"/>
  <c r="X1280" i="2"/>
  <c r="X1279" i="2"/>
  <c r="X1278" i="2"/>
  <c r="X1277" i="2"/>
  <c r="T1276" i="2"/>
  <c r="R1276" i="2"/>
  <c r="Q1276" i="2"/>
  <c r="X1276" i="2"/>
  <c r="X1275" i="2"/>
  <c r="X1274" i="2"/>
  <c r="X1273" i="2"/>
  <c r="X1272" i="2"/>
  <c r="T1271" i="2"/>
  <c r="S1271" i="2"/>
  <c r="P1271" i="2" s="1"/>
  <c r="R1271" i="2"/>
  <c r="Q1271" i="2"/>
  <c r="X1271" i="2"/>
  <c r="T1270" i="2"/>
  <c r="R1270" i="2"/>
  <c r="Q1270" i="2"/>
  <c r="X1270" i="2"/>
  <c r="T1269" i="2"/>
  <c r="R1269" i="2"/>
  <c r="Q1269" i="2"/>
  <c r="X1269" i="2"/>
  <c r="R1268" i="2"/>
  <c r="X1268" i="2"/>
  <c r="R1267" i="2"/>
  <c r="X1267" i="2"/>
  <c r="T1266" i="2"/>
  <c r="R1266" i="2"/>
  <c r="Q1266" i="2"/>
  <c r="X1266" i="2"/>
  <c r="T1265" i="2"/>
  <c r="R1265" i="2"/>
  <c r="Q1265" i="2"/>
  <c r="X1265" i="2"/>
  <c r="T1264" i="2"/>
  <c r="R1264" i="2"/>
  <c r="Q1264" i="2"/>
  <c r="X1264" i="2"/>
  <c r="T1263" i="2"/>
  <c r="R1263" i="2"/>
  <c r="Q1263" i="2"/>
  <c r="X1263" i="2"/>
  <c r="T1262" i="2"/>
  <c r="R1262" i="2"/>
  <c r="Q1262" i="2"/>
  <c r="X1262" i="2"/>
  <c r="T1261" i="2"/>
  <c r="R1261" i="2"/>
  <c r="Q1261" i="2"/>
  <c r="X1261" i="2"/>
  <c r="X1260" i="2"/>
  <c r="X1259" i="2"/>
  <c r="X1258" i="2"/>
  <c r="X1257" i="2"/>
  <c r="X1256" i="2"/>
  <c r="X1255" i="2"/>
  <c r="X1254" i="2"/>
  <c r="X1253" i="2"/>
  <c r="X1252" i="2"/>
  <c r="T2001" i="2"/>
  <c r="S2001" i="2"/>
  <c r="R2001" i="2"/>
  <c r="Q2001" i="2"/>
  <c r="P2001" i="2"/>
  <c r="X2001" i="2"/>
  <c r="T2000" i="2"/>
  <c r="S2000" i="2"/>
  <c r="R2000" i="2"/>
  <c r="Q2000" i="2"/>
  <c r="P2000" i="2"/>
  <c r="X2000" i="2"/>
  <c r="T1999" i="2"/>
  <c r="S1999" i="2"/>
  <c r="P1999" i="2" s="1"/>
  <c r="R1999" i="2"/>
  <c r="Q1999" i="2"/>
  <c r="X1999" i="2"/>
  <c r="T1998" i="2"/>
  <c r="S1998" i="2"/>
  <c r="P1998" i="2" s="1"/>
  <c r="R1998" i="2"/>
  <c r="Q1998" i="2"/>
  <c r="X1998" i="2"/>
  <c r="T1997" i="2"/>
  <c r="S1997" i="2"/>
  <c r="P1997" i="2" s="1"/>
  <c r="R1997" i="2"/>
  <c r="Q1997" i="2"/>
  <c r="X1997" i="2"/>
  <c r="T1996" i="2"/>
  <c r="S1996" i="2"/>
  <c r="P1996" i="2" s="1"/>
  <c r="R1996" i="2"/>
  <c r="Q1996" i="2"/>
  <c r="X1996" i="2"/>
  <c r="T1995" i="2"/>
  <c r="S1995" i="2"/>
  <c r="P1995" i="2" s="1"/>
  <c r="R1995" i="2"/>
  <c r="Q1995" i="2"/>
  <c r="X1995" i="2"/>
  <c r="T1993" i="2"/>
  <c r="S1993" i="2"/>
  <c r="R1993" i="2"/>
  <c r="Q1993" i="2"/>
  <c r="P1993" i="2"/>
  <c r="X1993" i="2"/>
  <c r="T1992" i="2"/>
  <c r="S1992" i="2"/>
  <c r="R1992" i="2"/>
  <c r="Q1992" i="2"/>
  <c r="P1992" i="2"/>
  <c r="X1992" i="2"/>
  <c r="T1991" i="2"/>
  <c r="S1991" i="2"/>
  <c r="R1991" i="2"/>
  <c r="Q1991" i="2"/>
  <c r="P1991" i="2"/>
  <c r="X1991" i="2"/>
  <c r="T1990" i="2"/>
  <c r="S1990" i="2"/>
  <c r="R1990" i="2"/>
  <c r="Q1990" i="2"/>
  <c r="P1990" i="2"/>
  <c r="X1990" i="2"/>
  <c r="T1989" i="2"/>
  <c r="S1989" i="2"/>
  <c r="R1989" i="2"/>
  <c r="Q1989" i="2"/>
  <c r="P1989" i="2"/>
  <c r="X1989" i="2"/>
  <c r="T1988" i="2"/>
  <c r="S1988" i="2"/>
  <c r="R1988" i="2"/>
  <c r="Q1988" i="2"/>
  <c r="P1988" i="2"/>
  <c r="X1988" i="2"/>
  <c r="T1987" i="2"/>
  <c r="S1987" i="2"/>
  <c r="R1987" i="2"/>
  <c r="Q1987" i="2"/>
  <c r="P1987" i="2"/>
  <c r="X1987" i="2"/>
  <c r="T1986" i="2"/>
  <c r="S1986" i="2"/>
  <c r="R1986" i="2"/>
  <c r="Q1986" i="2"/>
  <c r="P1986" i="2"/>
  <c r="X1986" i="2"/>
  <c r="T1985" i="2"/>
  <c r="S1985" i="2"/>
  <c r="R1985" i="2"/>
  <c r="Q1985" i="2"/>
  <c r="P1985" i="2"/>
  <c r="X1985" i="2"/>
  <c r="T1984" i="2"/>
  <c r="S1984" i="2"/>
  <c r="R1984" i="2"/>
  <c r="Q1984" i="2"/>
  <c r="P1984" i="2"/>
  <c r="X1984" i="2"/>
  <c r="T1983" i="2"/>
  <c r="S1983" i="2"/>
  <c r="R1983" i="2"/>
  <c r="Q1983" i="2"/>
  <c r="P1983" i="2"/>
  <c r="X1983" i="2"/>
  <c r="T1982" i="2"/>
  <c r="S1982" i="2"/>
  <c r="R1982" i="2"/>
  <c r="Q1982" i="2"/>
  <c r="P1982" i="2"/>
  <c r="X1982" i="2"/>
  <c r="T1981" i="2"/>
  <c r="S1981" i="2"/>
  <c r="R1981" i="2"/>
  <c r="Q1981" i="2"/>
  <c r="P1981" i="2"/>
  <c r="X1981" i="2"/>
  <c r="T1980" i="2"/>
  <c r="S1980" i="2"/>
  <c r="R1980" i="2"/>
  <c r="Q1980" i="2"/>
  <c r="P1980" i="2"/>
  <c r="X1980" i="2"/>
  <c r="T1979" i="2"/>
  <c r="S1979" i="2"/>
  <c r="R1979" i="2"/>
  <c r="Q1979" i="2"/>
  <c r="P1979" i="2"/>
  <c r="X1979" i="2"/>
  <c r="T1978" i="2"/>
  <c r="S1978" i="2"/>
  <c r="R1978" i="2"/>
  <c r="Q1978" i="2"/>
  <c r="P1978" i="2"/>
  <c r="X1978" i="2"/>
  <c r="T1977" i="2"/>
  <c r="S1977" i="2"/>
  <c r="R1977" i="2"/>
  <c r="Q1977" i="2"/>
  <c r="P1977" i="2"/>
  <c r="X1977" i="2"/>
  <c r="T1976" i="2"/>
  <c r="S1976" i="2"/>
  <c r="R1976" i="2"/>
  <c r="Q1976" i="2"/>
  <c r="P1976" i="2"/>
  <c r="X1976" i="2"/>
  <c r="T1975" i="2"/>
  <c r="S1975" i="2"/>
  <c r="R1975" i="2"/>
  <c r="Q1975" i="2"/>
  <c r="P1975" i="2"/>
  <c r="X1975" i="2"/>
  <c r="T1974" i="2"/>
  <c r="S1974" i="2"/>
  <c r="R1974" i="2"/>
  <c r="Q1974" i="2"/>
  <c r="P1974" i="2"/>
  <c r="X1974" i="2"/>
  <c r="T1973" i="2"/>
  <c r="S1973" i="2"/>
  <c r="R1973" i="2"/>
  <c r="Q1973" i="2"/>
  <c r="P1973" i="2"/>
  <c r="X1973" i="2"/>
  <c r="T1972" i="2"/>
  <c r="S1972" i="2"/>
  <c r="R1972" i="2"/>
  <c r="Q1972" i="2"/>
  <c r="P1972" i="2"/>
  <c r="X1972" i="2"/>
  <c r="T1971" i="2"/>
  <c r="S1971" i="2"/>
  <c r="R1971" i="2"/>
  <c r="Q1971" i="2"/>
  <c r="P1971" i="2"/>
  <c r="X1971" i="2"/>
  <c r="T1970" i="2"/>
  <c r="S1970" i="2"/>
  <c r="R1970" i="2"/>
  <c r="Q1970" i="2"/>
  <c r="P1970" i="2"/>
  <c r="X1970" i="2"/>
  <c r="T1969" i="2"/>
  <c r="S1969" i="2"/>
  <c r="R1969" i="2"/>
  <c r="Q1969" i="2"/>
  <c r="P1969" i="2"/>
  <c r="X1969" i="2"/>
  <c r="T1968" i="2"/>
  <c r="S1968" i="2"/>
  <c r="R1968" i="2"/>
  <c r="Q1968" i="2"/>
  <c r="P1968" i="2"/>
  <c r="X1968" i="2"/>
  <c r="T1967" i="2"/>
  <c r="S1967" i="2"/>
  <c r="R1967" i="2"/>
  <c r="Q1967" i="2"/>
  <c r="P1967" i="2"/>
  <c r="X1967" i="2"/>
  <c r="T1966" i="2"/>
  <c r="S1966" i="2"/>
  <c r="R1966" i="2"/>
  <c r="Q1966" i="2"/>
  <c r="P1966" i="2"/>
  <c r="X1966" i="2"/>
  <c r="T1965" i="2"/>
  <c r="S1965" i="2"/>
  <c r="R1965" i="2"/>
  <c r="Q1965" i="2"/>
  <c r="P1965" i="2"/>
  <c r="X1965" i="2"/>
  <c r="T1964" i="2"/>
  <c r="S1964" i="2"/>
  <c r="R1964" i="2"/>
  <c r="Q1964" i="2"/>
  <c r="P1964" i="2"/>
  <c r="X1964" i="2"/>
  <c r="T1963" i="2"/>
  <c r="S1963" i="2"/>
  <c r="R1963" i="2"/>
  <c r="Q1963" i="2"/>
  <c r="P1963" i="2"/>
  <c r="X1963" i="2"/>
  <c r="T1962" i="2"/>
  <c r="S1962" i="2"/>
  <c r="R1962" i="2"/>
  <c r="Q1962" i="2"/>
  <c r="P1962" i="2"/>
  <c r="X1962" i="2"/>
  <c r="T1961" i="2"/>
  <c r="S1961" i="2"/>
  <c r="R1961" i="2"/>
  <c r="Q1961" i="2"/>
  <c r="P1961" i="2"/>
  <c r="X1961" i="2"/>
  <c r="T1960" i="2"/>
  <c r="S1960" i="2"/>
  <c r="R1960" i="2"/>
  <c r="Q1960" i="2"/>
  <c r="P1960" i="2"/>
  <c r="X1960" i="2"/>
  <c r="T1959" i="2"/>
  <c r="S1959" i="2"/>
  <c r="R1959" i="2"/>
  <c r="Q1959" i="2"/>
  <c r="P1959" i="2"/>
  <c r="X1959" i="2"/>
  <c r="T1958" i="2"/>
  <c r="S1958" i="2"/>
  <c r="R1958" i="2"/>
  <c r="Q1958" i="2"/>
  <c r="P1958" i="2"/>
  <c r="X1958" i="2"/>
  <c r="T1957" i="2"/>
  <c r="S1957" i="2"/>
  <c r="R1957" i="2"/>
  <c r="Q1957" i="2"/>
  <c r="P1957" i="2"/>
  <c r="X1957" i="2"/>
  <c r="T1956" i="2"/>
  <c r="S1956" i="2"/>
  <c r="R1956" i="2"/>
  <c r="Q1956" i="2"/>
  <c r="P1956" i="2"/>
  <c r="X1956" i="2"/>
  <c r="T1955" i="2"/>
  <c r="S1955" i="2"/>
  <c r="R1955" i="2"/>
  <c r="Q1955" i="2"/>
  <c r="P1955" i="2"/>
  <c r="X1955" i="2"/>
  <c r="T1954" i="2"/>
  <c r="S1954" i="2"/>
  <c r="R1954" i="2"/>
  <c r="Q1954" i="2"/>
  <c r="P1954" i="2"/>
  <c r="X1954" i="2"/>
  <c r="T1953" i="2"/>
  <c r="S1953" i="2"/>
  <c r="R1953" i="2"/>
  <c r="Q1953" i="2"/>
  <c r="P1953" i="2"/>
  <c r="X1953" i="2"/>
  <c r="X1952" i="2"/>
  <c r="T1951" i="2"/>
  <c r="S1951" i="2"/>
  <c r="P1951" i="2" s="1"/>
  <c r="R1951" i="2"/>
  <c r="Q1951" i="2"/>
  <c r="X1951" i="2"/>
  <c r="T1950" i="2"/>
  <c r="S1950" i="2"/>
  <c r="P1950" i="2" s="1"/>
  <c r="R1950" i="2"/>
  <c r="Q1950" i="2"/>
  <c r="X1950" i="2"/>
  <c r="T1949" i="2"/>
  <c r="S1949" i="2"/>
  <c r="R1949" i="2"/>
  <c r="Q1949" i="2"/>
  <c r="P1949" i="2"/>
  <c r="X1949" i="2"/>
  <c r="T1948" i="2"/>
  <c r="S1948" i="2"/>
  <c r="R1948" i="2"/>
  <c r="Q1948" i="2"/>
  <c r="P1948" i="2"/>
  <c r="X1948" i="2"/>
  <c r="T1947" i="2"/>
  <c r="R1947" i="2"/>
  <c r="Q1947" i="2"/>
  <c r="X1947" i="2"/>
  <c r="T1946" i="2"/>
  <c r="R1946" i="2"/>
  <c r="Q1946" i="2"/>
  <c r="X1946" i="2"/>
  <c r="T1945" i="2"/>
  <c r="S1945" i="2"/>
  <c r="R1945" i="2"/>
  <c r="Q1945" i="2"/>
  <c r="P1945" i="2"/>
  <c r="X1945" i="2"/>
  <c r="T1944" i="2"/>
  <c r="S1944" i="2"/>
  <c r="R1944" i="2"/>
  <c r="Q1944" i="2"/>
  <c r="P1944" i="2"/>
  <c r="X1944" i="2"/>
  <c r="T1943" i="2"/>
  <c r="S1943" i="2"/>
  <c r="R1943" i="2"/>
  <c r="Q1943" i="2"/>
  <c r="P1943" i="2"/>
  <c r="X1943" i="2"/>
  <c r="T1942" i="2"/>
  <c r="S1942" i="2"/>
  <c r="R1942" i="2"/>
  <c r="Q1942" i="2"/>
  <c r="P1942" i="2"/>
  <c r="X1942" i="2"/>
  <c r="T1941" i="2"/>
  <c r="S1941" i="2"/>
  <c r="R1941" i="2"/>
  <c r="Q1941" i="2"/>
  <c r="P1941" i="2"/>
  <c r="X1941" i="2"/>
  <c r="T1940" i="2"/>
  <c r="S1940" i="2"/>
  <c r="R1940" i="2"/>
  <c r="Q1940" i="2"/>
  <c r="P1940" i="2"/>
  <c r="X1940" i="2"/>
  <c r="T1939" i="2"/>
  <c r="R1939" i="2"/>
  <c r="Q1939" i="2"/>
  <c r="X1939" i="2"/>
  <c r="T1938" i="2"/>
  <c r="S1938" i="2"/>
  <c r="R1938" i="2"/>
  <c r="Q1938" i="2"/>
  <c r="P1938" i="2"/>
  <c r="X1938" i="2"/>
  <c r="T1937" i="2"/>
  <c r="S1937" i="2"/>
  <c r="R1937" i="2"/>
  <c r="Q1937" i="2"/>
  <c r="P1937" i="2"/>
  <c r="X1937" i="2"/>
  <c r="T1936" i="2"/>
  <c r="S1936" i="2"/>
  <c r="R1936" i="2"/>
  <c r="Q1936" i="2"/>
  <c r="P1936" i="2"/>
  <c r="X1936" i="2"/>
  <c r="T1935" i="2"/>
  <c r="S1935" i="2"/>
  <c r="R1935" i="2"/>
  <c r="Q1935" i="2"/>
  <c r="P1935" i="2"/>
  <c r="X1935" i="2"/>
  <c r="T1934" i="2"/>
  <c r="S1934" i="2"/>
  <c r="R1934" i="2"/>
  <c r="Q1934" i="2"/>
  <c r="P1934" i="2"/>
  <c r="X1934" i="2"/>
  <c r="T1933" i="2"/>
  <c r="S1933" i="2"/>
  <c r="R1933" i="2"/>
  <c r="Q1933" i="2"/>
  <c r="P1933" i="2"/>
  <c r="X1933" i="2"/>
  <c r="T1932" i="2"/>
  <c r="S1932" i="2"/>
  <c r="R1932" i="2"/>
  <c r="Q1932" i="2"/>
  <c r="P1932" i="2"/>
  <c r="X1932" i="2"/>
  <c r="T1931" i="2"/>
  <c r="S1931" i="2"/>
  <c r="R1931" i="2"/>
  <c r="Q1931" i="2"/>
  <c r="P1931" i="2"/>
  <c r="X1931" i="2"/>
  <c r="T1930" i="2"/>
  <c r="S1930" i="2"/>
  <c r="R1930" i="2"/>
  <c r="Q1930" i="2"/>
  <c r="P1930" i="2"/>
  <c r="X1930" i="2"/>
  <c r="T1929" i="2"/>
  <c r="S1929" i="2"/>
  <c r="R1929" i="2"/>
  <c r="Q1929" i="2"/>
  <c r="P1929" i="2"/>
  <c r="X1929" i="2"/>
  <c r="T1928" i="2"/>
  <c r="S1928" i="2"/>
  <c r="R1928" i="2"/>
  <c r="Q1928" i="2"/>
  <c r="P1928" i="2"/>
  <c r="X1928" i="2"/>
  <c r="T1927" i="2"/>
  <c r="S1927" i="2"/>
  <c r="R1927" i="2"/>
  <c r="Q1927" i="2"/>
  <c r="P1927" i="2"/>
  <c r="X1927" i="2"/>
  <c r="T1926" i="2"/>
  <c r="S1926" i="2"/>
  <c r="R1926" i="2"/>
  <c r="Q1926" i="2"/>
  <c r="P1926" i="2"/>
  <c r="X1926" i="2"/>
  <c r="T1925" i="2"/>
  <c r="S1925" i="2"/>
  <c r="R1925" i="2"/>
  <c r="Q1925" i="2"/>
  <c r="P1925" i="2"/>
  <c r="X1925" i="2"/>
  <c r="T1924" i="2"/>
  <c r="S1924" i="2"/>
  <c r="R1924" i="2"/>
  <c r="Q1924" i="2"/>
  <c r="P1924" i="2"/>
  <c r="X1924" i="2"/>
  <c r="T1923" i="2"/>
  <c r="S1923" i="2"/>
  <c r="R1923" i="2"/>
  <c r="Q1923" i="2"/>
  <c r="P1923" i="2"/>
  <c r="X1923" i="2"/>
  <c r="T1922" i="2"/>
  <c r="S1922" i="2"/>
  <c r="R1922" i="2"/>
  <c r="Q1922" i="2"/>
  <c r="P1922" i="2"/>
  <c r="X1922" i="2"/>
  <c r="T1921" i="2"/>
  <c r="S1921" i="2"/>
  <c r="R1921" i="2"/>
  <c r="Q1921" i="2"/>
  <c r="P1921" i="2"/>
  <c r="X1921" i="2"/>
  <c r="T1920" i="2"/>
  <c r="S1920" i="2"/>
  <c r="R1920" i="2"/>
  <c r="Q1920" i="2"/>
  <c r="P1920" i="2"/>
  <c r="X1920" i="2"/>
  <c r="T1919" i="2"/>
  <c r="S1919" i="2"/>
  <c r="R1919" i="2"/>
  <c r="Q1919" i="2"/>
  <c r="P1919" i="2"/>
  <c r="X1919" i="2"/>
  <c r="T1918" i="2"/>
  <c r="S1918" i="2"/>
  <c r="R1918" i="2"/>
  <c r="Q1918" i="2"/>
  <c r="P1918" i="2"/>
  <c r="X1918" i="2"/>
  <c r="T1917" i="2"/>
  <c r="S1917" i="2"/>
  <c r="R1917" i="2"/>
  <c r="Q1917" i="2"/>
  <c r="P1917" i="2"/>
  <c r="X1917" i="2"/>
  <c r="T1916" i="2"/>
  <c r="S1916" i="2"/>
  <c r="R1916" i="2"/>
  <c r="Q1916" i="2"/>
  <c r="P1916" i="2"/>
  <c r="X1916" i="2"/>
  <c r="T1915" i="2"/>
  <c r="S1915" i="2"/>
  <c r="R1915" i="2"/>
  <c r="Q1915" i="2"/>
  <c r="P1915" i="2"/>
  <c r="X1915" i="2"/>
  <c r="T1914" i="2"/>
  <c r="S1914" i="2"/>
  <c r="R1914" i="2"/>
  <c r="Q1914" i="2"/>
  <c r="P1914" i="2"/>
  <c r="X1914" i="2"/>
  <c r="T1913" i="2"/>
  <c r="S1913" i="2"/>
  <c r="R1913" i="2"/>
  <c r="Q1913" i="2"/>
  <c r="P1913" i="2"/>
  <c r="X1913" i="2"/>
  <c r="T1912" i="2"/>
  <c r="S1912" i="2"/>
  <c r="R1912" i="2"/>
  <c r="Q1912" i="2"/>
  <c r="P1912" i="2"/>
  <c r="X1912" i="2"/>
  <c r="T1911" i="2"/>
  <c r="S1911" i="2"/>
  <c r="R1911" i="2"/>
  <c r="Q1911" i="2"/>
  <c r="P1911" i="2"/>
  <c r="X1911" i="2"/>
  <c r="T1910" i="2"/>
  <c r="S1910" i="2"/>
  <c r="R1910" i="2"/>
  <c r="Q1910" i="2"/>
  <c r="P1910" i="2"/>
  <c r="X1910" i="2"/>
  <c r="T1909" i="2"/>
  <c r="Q1909" i="2"/>
  <c r="X1909" i="2"/>
  <c r="T1908" i="2"/>
  <c r="S1908" i="2"/>
  <c r="R1908" i="2"/>
  <c r="Q1908" i="2"/>
  <c r="P1908" i="2"/>
  <c r="X1908" i="2"/>
  <c r="T1907" i="2"/>
  <c r="S1907" i="2"/>
  <c r="R1907" i="2"/>
  <c r="Q1907" i="2"/>
  <c r="P1907" i="2"/>
  <c r="X1907" i="2"/>
  <c r="X1906" i="2"/>
  <c r="X1905" i="2"/>
  <c r="X1904" i="2"/>
  <c r="T1903" i="2"/>
  <c r="R1903" i="2"/>
  <c r="Q1903" i="2"/>
  <c r="X1903" i="2"/>
  <c r="T1902" i="2"/>
  <c r="R1902" i="2"/>
  <c r="Q1902" i="2"/>
  <c r="X1902" i="2"/>
  <c r="X1901" i="2"/>
  <c r="T1900" i="2"/>
  <c r="R1900" i="2"/>
  <c r="Q1900" i="2"/>
  <c r="X1900" i="2"/>
  <c r="T1899" i="2"/>
  <c r="R1899" i="2"/>
  <c r="Q1899" i="2"/>
  <c r="X1899" i="2"/>
  <c r="T1898" i="2"/>
  <c r="S1898" i="2"/>
  <c r="R1898" i="2"/>
  <c r="Q1898" i="2"/>
  <c r="P1898" i="2"/>
  <c r="X1898" i="2"/>
  <c r="T1897" i="2"/>
  <c r="S1897" i="2"/>
  <c r="R1897" i="2"/>
  <c r="Q1897" i="2"/>
  <c r="P1897" i="2"/>
  <c r="X1897" i="2"/>
  <c r="T1896" i="2"/>
  <c r="S1896" i="2"/>
  <c r="R1896" i="2"/>
  <c r="Q1896" i="2"/>
  <c r="P1896" i="2"/>
  <c r="X1896" i="2"/>
  <c r="T1895" i="2"/>
  <c r="S1895" i="2"/>
  <c r="R1895" i="2"/>
  <c r="Q1895" i="2"/>
  <c r="P1895" i="2"/>
  <c r="X1895" i="2"/>
  <c r="T1894" i="2"/>
  <c r="S1894" i="2"/>
  <c r="R1894" i="2"/>
  <c r="Q1894" i="2"/>
  <c r="P1894" i="2"/>
  <c r="X1894" i="2"/>
  <c r="T1893" i="2"/>
  <c r="S1893" i="2"/>
  <c r="R1893" i="2"/>
  <c r="Q1893" i="2"/>
  <c r="P1893" i="2"/>
  <c r="X1893" i="2"/>
  <c r="T1892" i="2"/>
  <c r="S1892" i="2"/>
  <c r="R1892" i="2"/>
  <c r="Q1892" i="2"/>
  <c r="P1892" i="2"/>
  <c r="X1892" i="2"/>
  <c r="T1891" i="2"/>
  <c r="S1891" i="2"/>
  <c r="R1891" i="2"/>
  <c r="Q1891" i="2"/>
  <c r="P1891" i="2"/>
  <c r="X1891" i="2"/>
  <c r="T1890" i="2"/>
  <c r="S1890" i="2"/>
  <c r="R1890" i="2"/>
  <c r="Q1890" i="2"/>
  <c r="P1890" i="2"/>
  <c r="X1890" i="2"/>
  <c r="T1889" i="2"/>
  <c r="S1889" i="2"/>
  <c r="R1889" i="2"/>
  <c r="Q1889" i="2"/>
  <c r="P1889" i="2"/>
  <c r="X1889" i="2"/>
  <c r="T1888" i="2"/>
  <c r="S1888" i="2"/>
  <c r="R1888" i="2"/>
  <c r="Q1888" i="2"/>
  <c r="P1888" i="2"/>
  <c r="X1888" i="2"/>
  <c r="T1887" i="2"/>
  <c r="S1887" i="2"/>
  <c r="R1887" i="2"/>
  <c r="Q1887" i="2"/>
  <c r="P1887" i="2"/>
  <c r="X1887" i="2"/>
  <c r="T1886" i="2"/>
  <c r="S1886" i="2"/>
  <c r="R1886" i="2"/>
  <c r="Q1886" i="2"/>
  <c r="P1886" i="2"/>
  <c r="X1886" i="2"/>
  <c r="T1885" i="2"/>
  <c r="S1885" i="2"/>
  <c r="R1885" i="2"/>
  <c r="Q1885" i="2"/>
  <c r="P1885" i="2"/>
  <c r="X1885" i="2"/>
  <c r="T1884" i="2"/>
  <c r="S1884" i="2"/>
  <c r="R1884" i="2"/>
  <c r="Q1884" i="2"/>
  <c r="P1884" i="2"/>
  <c r="X1884" i="2"/>
  <c r="T1883" i="2"/>
  <c r="S1883" i="2"/>
  <c r="R1883" i="2"/>
  <c r="Q1883" i="2"/>
  <c r="P1883" i="2"/>
  <c r="X1883" i="2"/>
  <c r="T1882" i="2"/>
  <c r="S1882" i="2"/>
  <c r="R1882" i="2"/>
  <c r="Q1882" i="2"/>
  <c r="P1882" i="2"/>
  <c r="X1882" i="2"/>
  <c r="T1881" i="2"/>
  <c r="S1881" i="2"/>
  <c r="R1881" i="2"/>
  <c r="Q1881" i="2"/>
  <c r="P1881" i="2"/>
  <c r="X1881" i="2"/>
  <c r="T1880" i="2"/>
  <c r="S1880" i="2"/>
  <c r="R1880" i="2"/>
  <c r="Q1880" i="2"/>
  <c r="P1880" i="2"/>
  <c r="X1880" i="2"/>
  <c r="T1879" i="2"/>
  <c r="S1879" i="2"/>
  <c r="R1879" i="2"/>
  <c r="Q1879" i="2"/>
  <c r="P1879" i="2"/>
  <c r="X1879" i="2"/>
  <c r="T1878" i="2"/>
  <c r="S1878" i="2"/>
  <c r="R1878" i="2"/>
  <c r="Q1878" i="2"/>
  <c r="P1878" i="2"/>
  <c r="X1878" i="2"/>
  <c r="T1877" i="2"/>
  <c r="S1877" i="2"/>
  <c r="R1877" i="2"/>
  <c r="Q1877" i="2"/>
  <c r="P1877" i="2"/>
  <c r="X1877" i="2"/>
  <c r="T1876" i="2"/>
  <c r="S1876" i="2"/>
  <c r="R1876" i="2"/>
  <c r="Q1876" i="2"/>
  <c r="P1876" i="2"/>
  <c r="X1876" i="2"/>
  <c r="T1875" i="2"/>
  <c r="S1875" i="2"/>
  <c r="R1875" i="2"/>
  <c r="Q1875" i="2"/>
  <c r="P1875" i="2"/>
  <c r="X1875" i="2"/>
  <c r="T1874" i="2"/>
  <c r="S1874" i="2"/>
  <c r="R1874" i="2"/>
  <c r="Q1874" i="2"/>
  <c r="P1874" i="2"/>
  <c r="X1874" i="2"/>
  <c r="T1873" i="2"/>
  <c r="S1873" i="2"/>
  <c r="R1873" i="2"/>
  <c r="Q1873" i="2"/>
  <c r="P1873" i="2"/>
  <c r="X1873" i="2"/>
  <c r="T1872" i="2"/>
  <c r="S1872" i="2"/>
  <c r="R1872" i="2"/>
  <c r="Q1872" i="2"/>
  <c r="P1872" i="2"/>
  <c r="X1872" i="2"/>
  <c r="T1871" i="2"/>
  <c r="S1871" i="2"/>
  <c r="R1871" i="2"/>
  <c r="Q1871" i="2"/>
  <c r="P1871" i="2"/>
  <c r="X1871" i="2"/>
  <c r="T1870" i="2"/>
  <c r="S1870" i="2"/>
  <c r="R1870" i="2"/>
  <c r="Q1870" i="2"/>
  <c r="P1870" i="2"/>
  <c r="X1870" i="2"/>
  <c r="T1869" i="2"/>
  <c r="S1869" i="2"/>
  <c r="R1869" i="2"/>
  <c r="Q1869" i="2"/>
  <c r="P1869" i="2"/>
  <c r="X1869" i="2"/>
  <c r="T1868" i="2"/>
  <c r="S1868" i="2"/>
  <c r="R1868" i="2"/>
  <c r="Q1868" i="2"/>
  <c r="P1868" i="2"/>
  <c r="X1868" i="2"/>
  <c r="T1867" i="2"/>
  <c r="S1867" i="2"/>
  <c r="R1867" i="2"/>
  <c r="Q1867" i="2"/>
  <c r="P1867" i="2"/>
  <c r="X1867" i="2"/>
  <c r="T1866" i="2"/>
  <c r="S1866" i="2"/>
  <c r="R1866" i="2"/>
  <c r="Q1866" i="2"/>
  <c r="P1866" i="2"/>
  <c r="X1866" i="2"/>
  <c r="T1865" i="2"/>
  <c r="S1865" i="2"/>
  <c r="R1865" i="2"/>
  <c r="Q1865" i="2"/>
  <c r="P1865" i="2"/>
  <c r="X1865" i="2"/>
  <c r="T1864" i="2"/>
  <c r="S1864" i="2"/>
  <c r="R1864" i="2"/>
  <c r="Q1864" i="2"/>
  <c r="P1864" i="2"/>
  <c r="X1864" i="2"/>
  <c r="T1863" i="2"/>
  <c r="S1863" i="2"/>
  <c r="R1863" i="2"/>
  <c r="Q1863" i="2"/>
  <c r="P1863" i="2"/>
  <c r="X1863" i="2"/>
  <c r="T1862" i="2"/>
  <c r="S1862" i="2"/>
  <c r="R1862" i="2"/>
  <c r="Q1862" i="2"/>
  <c r="P1862" i="2"/>
  <c r="X1862" i="2"/>
  <c r="T1861" i="2"/>
  <c r="S1861" i="2"/>
  <c r="R1861" i="2"/>
  <c r="Q1861" i="2"/>
  <c r="P1861" i="2"/>
  <c r="X1861" i="2"/>
  <c r="T1860" i="2"/>
  <c r="S1860" i="2"/>
  <c r="R1860" i="2"/>
  <c r="Q1860" i="2"/>
  <c r="P1860" i="2"/>
  <c r="X1860" i="2"/>
  <c r="T1859" i="2"/>
  <c r="S1859" i="2"/>
  <c r="R1859" i="2"/>
  <c r="Q1859" i="2"/>
  <c r="P1859" i="2"/>
  <c r="X1859" i="2"/>
  <c r="T1858" i="2"/>
  <c r="S1858" i="2"/>
  <c r="R1858" i="2"/>
  <c r="Q1858" i="2"/>
  <c r="P1858" i="2"/>
  <c r="X1858" i="2"/>
  <c r="T1857" i="2"/>
  <c r="S1857" i="2"/>
  <c r="R1857" i="2"/>
  <c r="Q1857" i="2"/>
  <c r="P1857" i="2"/>
  <c r="X1857" i="2"/>
  <c r="T1856" i="2"/>
  <c r="S1856" i="2"/>
  <c r="R1856" i="2"/>
  <c r="Q1856" i="2"/>
  <c r="P1856" i="2"/>
  <c r="X1856" i="2"/>
  <c r="T1855" i="2"/>
  <c r="S1855" i="2"/>
  <c r="R1855" i="2"/>
  <c r="Q1855" i="2"/>
  <c r="P1855" i="2"/>
  <c r="X1855" i="2"/>
  <c r="T1854" i="2"/>
  <c r="S1854" i="2"/>
  <c r="R1854" i="2"/>
  <c r="Q1854" i="2"/>
  <c r="P1854" i="2"/>
  <c r="X1854" i="2"/>
  <c r="T1853" i="2"/>
  <c r="S1853" i="2"/>
  <c r="R1853" i="2"/>
  <c r="Q1853" i="2"/>
  <c r="P1853" i="2"/>
  <c r="X1853" i="2"/>
  <c r="T1852" i="2"/>
  <c r="S1852" i="2"/>
  <c r="R1852" i="2"/>
  <c r="Q1852" i="2"/>
  <c r="P1852" i="2"/>
  <c r="X1852" i="2"/>
  <c r="T1851" i="2"/>
  <c r="S1851" i="2"/>
  <c r="R1851" i="2"/>
  <c r="Q1851" i="2"/>
  <c r="P1851" i="2"/>
  <c r="X1851" i="2"/>
  <c r="T1850" i="2"/>
  <c r="S1850" i="2"/>
  <c r="R1850" i="2"/>
  <c r="Q1850" i="2"/>
  <c r="P1850" i="2"/>
  <c r="X1850" i="2"/>
  <c r="T1849" i="2"/>
  <c r="S1849" i="2"/>
  <c r="R1849" i="2"/>
  <c r="Q1849" i="2"/>
  <c r="P1849" i="2"/>
  <c r="X1849" i="2"/>
  <c r="T1848" i="2"/>
  <c r="S1848" i="2"/>
  <c r="R1848" i="2"/>
  <c r="Q1848" i="2"/>
  <c r="P1848" i="2"/>
  <c r="X1848" i="2"/>
  <c r="T1847" i="2"/>
  <c r="S1847" i="2"/>
  <c r="R1847" i="2"/>
  <c r="Q1847" i="2"/>
  <c r="P1847" i="2"/>
  <c r="X1847" i="2"/>
  <c r="T1846" i="2"/>
  <c r="S1846" i="2"/>
  <c r="R1846" i="2"/>
  <c r="Q1846" i="2"/>
  <c r="P1846" i="2"/>
  <c r="X1846" i="2"/>
  <c r="T1845" i="2"/>
  <c r="S1845" i="2"/>
  <c r="R1845" i="2"/>
  <c r="Q1845" i="2"/>
  <c r="P1845" i="2"/>
  <c r="X1845" i="2"/>
  <c r="T1844" i="2"/>
  <c r="S1844" i="2"/>
  <c r="R1844" i="2"/>
  <c r="Q1844" i="2"/>
  <c r="P1844" i="2"/>
  <c r="X1844" i="2"/>
  <c r="T1843" i="2"/>
  <c r="S1843" i="2"/>
  <c r="R1843" i="2"/>
  <c r="Q1843" i="2"/>
  <c r="P1843" i="2"/>
  <c r="X1843" i="2"/>
  <c r="T1842" i="2"/>
  <c r="S1842" i="2"/>
  <c r="R1842" i="2"/>
  <c r="Q1842" i="2"/>
  <c r="P1842" i="2"/>
  <c r="X1842" i="2"/>
  <c r="T1841" i="2"/>
  <c r="S1841" i="2"/>
  <c r="R1841" i="2"/>
  <c r="Q1841" i="2"/>
  <c r="P1841" i="2"/>
  <c r="X1841" i="2"/>
  <c r="T1840" i="2"/>
  <c r="S1840" i="2"/>
  <c r="R1840" i="2"/>
  <c r="Q1840" i="2"/>
  <c r="P1840" i="2"/>
  <c r="X1840" i="2"/>
  <c r="T1839" i="2"/>
  <c r="S1839" i="2"/>
  <c r="R1839" i="2"/>
  <c r="Q1839" i="2"/>
  <c r="P1839" i="2"/>
  <c r="X1839" i="2"/>
  <c r="T1838" i="2"/>
  <c r="S1838" i="2"/>
  <c r="R1838" i="2"/>
  <c r="Q1838" i="2"/>
  <c r="P1838" i="2"/>
  <c r="X1838" i="2"/>
  <c r="T1837" i="2"/>
  <c r="S1837" i="2"/>
  <c r="R1837" i="2"/>
  <c r="Q1837" i="2"/>
  <c r="P1837" i="2"/>
  <c r="X1837" i="2"/>
  <c r="T1836" i="2"/>
  <c r="S1836" i="2"/>
  <c r="R1836" i="2"/>
  <c r="Q1836" i="2"/>
  <c r="P1836" i="2"/>
  <c r="X1836" i="2"/>
  <c r="T1835" i="2"/>
  <c r="S1835" i="2"/>
  <c r="R1835" i="2"/>
  <c r="Q1835" i="2"/>
  <c r="P1835" i="2"/>
  <c r="X1835" i="2"/>
  <c r="T1834" i="2"/>
  <c r="S1834" i="2"/>
  <c r="R1834" i="2"/>
  <c r="Q1834" i="2"/>
  <c r="P1834" i="2"/>
  <c r="X1834" i="2"/>
  <c r="T1833" i="2"/>
  <c r="S1833" i="2"/>
  <c r="R1833" i="2"/>
  <c r="Q1833" i="2"/>
  <c r="P1833" i="2"/>
  <c r="X1833" i="2"/>
  <c r="T1832" i="2"/>
  <c r="S1832" i="2"/>
  <c r="R1832" i="2"/>
  <c r="Q1832" i="2"/>
  <c r="P1832" i="2"/>
  <c r="X1832" i="2"/>
  <c r="T1831" i="2"/>
  <c r="S1831" i="2"/>
  <c r="R1831" i="2"/>
  <c r="Q1831" i="2"/>
  <c r="P1831" i="2"/>
  <c r="X1831" i="2"/>
  <c r="T1830" i="2"/>
  <c r="S1830" i="2"/>
  <c r="R1830" i="2"/>
  <c r="Q1830" i="2"/>
  <c r="P1830" i="2"/>
  <c r="X1830" i="2"/>
  <c r="T1829" i="2"/>
  <c r="S1829" i="2"/>
  <c r="R1829" i="2"/>
  <c r="Q1829" i="2"/>
  <c r="P1829" i="2"/>
  <c r="X1829" i="2"/>
  <c r="T1828" i="2"/>
  <c r="S1828" i="2"/>
  <c r="R1828" i="2"/>
  <c r="Q1828" i="2"/>
  <c r="P1828" i="2"/>
  <c r="X1828" i="2"/>
  <c r="T1827" i="2"/>
  <c r="S1827" i="2"/>
  <c r="R1827" i="2"/>
  <c r="Q1827" i="2"/>
  <c r="P1827" i="2"/>
  <c r="X1827" i="2"/>
  <c r="T1826" i="2"/>
  <c r="S1826" i="2"/>
  <c r="R1826" i="2"/>
  <c r="Q1826" i="2"/>
  <c r="P1826" i="2"/>
  <c r="X1826" i="2"/>
  <c r="T1825" i="2"/>
  <c r="S1825" i="2"/>
  <c r="R1825" i="2"/>
  <c r="Q1825" i="2"/>
  <c r="P1825" i="2"/>
  <c r="X1825" i="2"/>
  <c r="T1824" i="2"/>
  <c r="S1824" i="2"/>
  <c r="R1824" i="2"/>
  <c r="Q1824" i="2"/>
  <c r="P1824" i="2"/>
  <c r="X1824" i="2"/>
  <c r="T1823" i="2"/>
  <c r="S1823" i="2"/>
  <c r="R1823" i="2"/>
  <c r="Q1823" i="2"/>
  <c r="P1823" i="2"/>
  <c r="X1823" i="2"/>
  <c r="T1822" i="2"/>
  <c r="S1822" i="2"/>
  <c r="R1822" i="2"/>
  <c r="Q1822" i="2"/>
  <c r="P1822" i="2"/>
  <c r="X1822" i="2"/>
  <c r="T1821" i="2"/>
  <c r="S1821" i="2"/>
  <c r="R1821" i="2"/>
  <c r="Q1821" i="2"/>
  <c r="P1821" i="2"/>
  <c r="X1821" i="2"/>
  <c r="T1820" i="2"/>
  <c r="S1820" i="2"/>
  <c r="R1820" i="2"/>
  <c r="Q1820" i="2"/>
  <c r="P1820" i="2"/>
  <c r="X1820" i="2"/>
  <c r="T1819" i="2"/>
  <c r="S1819" i="2"/>
  <c r="R1819" i="2"/>
  <c r="Q1819" i="2"/>
  <c r="P1819" i="2"/>
  <c r="X1819" i="2"/>
  <c r="T1818" i="2"/>
  <c r="S1818" i="2"/>
  <c r="R1818" i="2"/>
  <c r="Q1818" i="2"/>
  <c r="P1818" i="2"/>
  <c r="X1818" i="2"/>
  <c r="T1817" i="2"/>
  <c r="S1817" i="2"/>
  <c r="R1817" i="2"/>
  <c r="Q1817" i="2"/>
  <c r="P1817" i="2"/>
  <c r="X1817" i="2"/>
  <c r="T1816" i="2"/>
  <c r="S1816" i="2"/>
  <c r="R1816" i="2"/>
  <c r="Q1816" i="2"/>
  <c r="P1816" i="2"/>
  <c r="X1816" i="2"/>
  <c r="T1815" i="2"/>
  <c r="S1815" i="2"/>
  <c r="R1815" i="2"/>
  <c r="Q1815" i="2"/>
  <c r="P1815" i="2"/>
  <c r="X1815" i="2"/>
  <c r="T1814" i="2"/>
  <c r="S1814" i="2"/>
  <c r="R1814" i="2"/>
  <c r="Q1814" i="2"/>
  <c r="P1814" i="2"/>
  <c r="X1814" i="2"/>
  <c r="T1813" i="2"/>
  <c r="S1813" i="2"/>
  <c r="R1813" i="2"/>
  <c r="Q1813" i="2"/>
  <c r="P1813" i="2"/>
  <c r="X1813" i="2"/>
  <c r="T1812" i="2"/>
  <c r="S1812" i="2"/>
  <c r="R1812" i="2"/>
  <c r="Q1812" i="2"/>
  <c r="P1812" i="2"/>
  <c r="X1812" i="2"/>
  <c r="T1811" i="2"/>
  <c r="S1811" i="2"/>
  <c r="R1811" i="2"/>
  <c r="Q1811" i="2"/>
  <c r="P1811" i="2"/>
  <c r="X1811" i="2"/>
  <c r="T1810" i="2"/>
  <c r="S1810" i="2"/>
  <c r="R1810" i="2"/>
  <c r="Q1810" i="2"/>
  <c r="P1810" i="2"/>
  <c r="X1810" i="2"/>
  <c r="T1809" i="2"/>
  <c r="S1809" i="2"/>
  <c r="R1809" i="2"/>
  <c r="Q1809" i="2"/>
  <c r="P1809" i="2"/>
  <c r="X1809" i="2"/>
  <c r="T1808" i="2"/>
  <c r="S1808" i="2"/>
  <c r="R1808" i="2"/>
  <c r="Q1808" i="2"/>
  <c r="P1808" i="2"/>
  <c r="X1808" i="2"/>
  <c r="T1807" i="2"/>
  <c r="S1807" i="2"/>
  <c r="R1807" i="2"/>
  <c r="Q1807" i="2"/>
  <c r="P1807" i="2"/>
  <c r="X1807" i="2"/>
  <c r="T1806" i="2"/>
  <c r="S1806" i="2"/>
  <c r="R1806" i="2"/>
  <c r="Q1806" i="2"/>
  <c r="P1806" i="2"/>
  <c r="X1806" i="2"/>
  <c r="T1805" i="2"/>
  <c r="S1805" i="2"/>
  <c r="R1805" i="2"/>
  <c r="Q1805" i="2"/>
  <c r="P1805" i="2"/>
  <c r="X1805" i="2"/>
  <c r="T1804" i="2"/>
  <c r="S1804" i="2"/>
  <c r="R1804" i="2"/>
  <c r="Q1804" i="2"/>
  <c r="P1804" i="2"/>
  <c r="X1804" i="2"/>
  <c r="T1803" i="2"/>
  <c r="S1803" i="2"/>
  <c r="R1803" i="2"/>
  <c r="Q1803" i="2"/>
  <c r="P1803" i="2"/>
  <c r="X1803" i="2"/>
  <c r="T1802" i="2"/>
  <c r="S1802" i="2"/>
  <c r="R1802" i="2"/>
  <c r="Q1802" i="2"/>
  <c r="P1802" i="2"/>
  <c r="X1802" i="2"/>
  <c r="T1801" i="2"/>
  <c r="S1801" i="2"/>
  <c r="R1801" i="2"/>
  <c r="Q1801" i="2"/>
  <c r="P1801" i="2"/>
  <c r="X1801" i="2"/>
  <c r="T1800" i="2"/>
  <c r="S1800" i="2"/>
  <c r="R1800" i="2"/>
  <c r="Q1800" i="2"/>
  <c r="P1800" i="2"/>
  <c r="X1800" i="2"/>
  <c r="T1799" i="2"/>
  <c r="S1799" i="2"/>
  <c r="R1799" i="2"/>
  <c r="Q1799" i="2"/>
  <c r="P1799" i="2"/>
  <c r="X1799" i="2"/>
  <c r="T1798" i="2"/>
  <c r="S1798" i="2"/>
  <c r="R1798" i="2"/>
  <c r="Q1798" i="2"/>
  <c r="P1798" i="2"/>
  <c r="X1798" i="2"/>
  <c r="T1797" i="2"/>
  <c r="S1797" i="2"/>
  <c r="R1797" i="2"/>
  <c r="Q1797" i="2"/>
  <c r="P1797" i="2"/>
  <c r="X1797" i="2"/>
  <c r="T1796" i="2"/>
  <c r="S1796" i="2"/>
  <c r="R1796" i="2"/>
  <c r="Q1796" i="2"/>
  <c r="P1796" i="2"/>
  <c r="X1796" i="2"/>
  <c r="T1795" i="2"/>
  <c r="S1795" i="2"/>
  <c r="R1795" i="2"/>
  <c r="Q1795" i="2"/>
  <c r="P1795" i="2"/>
  <c r="X1795" i="2"/>
  <c r="T1794" i="2"/>
  <c r="S1794" i="2"/>
  <c r="P1794" i="2" s="1"/>
  <c r="R1794" i="2"/>
  <c r="Q1794" i="2"/>
  <c r="X1794" i="2"/>
  <c r="T1793" i="2"/>
  <c r="S1793" i="2"/>
  <c r="R1793" i="2"/>
  <c r="Q1793" i="2"/>
  <c r="P1793" i="2"/>
  <c r="X1793" i="2"/>
  <c r="T1792" i="2"/>
  <c r="S1792" i="2"/>
  <c r="R1792" i="2"/>
  <c r="Q1792" i="2"/>
  <c r="P1792" i="2"/>
  <c r="X1792" i="2"/>
  <c r="T1791" i="2"/>
  <c r="S1791" i="2"/>
  <c r="R1791" i="2"/>
  <c r="Q1791" i="2"/>
  <c r="P1791" i="2"/>
  <c r="X1791" i="2"/>
  <c r="T1790" i="2"/>
  <c r="S1790" i="2"/>
  <c r="R1790" i="2"/>
  <c r="Q1790" i="2"/>
  <c r="P1790" i="2"/>
  <c r="X1790" i="2"/>
  <c r="T1789" i="2"/>
  <c r="S1789" i="2"/>
  <c r="R1789" i="2"/>
  <c r="Q1789" i="2"/>
  <c r="P1789" i="2"/>
  <c r="X1789" i="2"/>
  <c r="T1788" i="2"/>
  <c r="S1788" i="2"/>
  <c r="R1788" i="2"/>
  <c r="Q1788" i="2"/>
  <c r="P1788" i="2"/>
  <c r="X1788" i="2"/>
  <c r="T1787" i="2"/>
  <c r="S1787" i="2"/>
  <c r="R1787" i="2"/>
  <c r="Q1787" i="2"/>
  <c r="P1787" i="2"/>
  <c r="X1787" i="2"/>
  <c r="T1786" i="2"/>
  <c r="S1786" i="2"/>
  <c r="R1786" i="2"/>
  <c r="Q1786" i="2"/>
  <c r="P1786" i="2"/>
  <c r="X1786" i="2"/>
  <c r="T1785" i="2"/>
  <c r="S1785" i="2"/>
  <c r="R1785" i="2"/>
  <c r="Q1785" i="2"/>
  <c r="P1785" i="2"/>
  <c r="X1785" i="2"/>
  <c r="T1784" i="2"/>
  <c r="S1784" i="2"/>
  <c r="R1784" i="2"/>
  <c r="Q1784" i="2"/>
  <c r="P1784" i="2"/>
  <c r="X1784" i="2"/>
  <c r="T1783" i="2"/>
  <c r="S1783" i="2"/>
  <c r="R1783" i="2"/>
  <c r="Q1783" i="2"/>
  <c r="P1783" i="2"/>
  <c r="X1783" i="2"/>
  <c r="T1782" i="2"/>
  <c r="S1782" i="2"/>
  <c r="R1782" i="2"/>
  <c r="Q1782" i="2"/>
  <c r="P1782" i="2"/>
  <c r="X1782" i="2"/>
  <c r="T1781" i="2"/>
  <c r="S1781" i="2"/>
  <c r="R1781" i="2"/>
  <c r="Q1781" i="2"/>
  <c r="P1781" i="2"/>
  <c r="X1781" i="2"/>
  <c r="T1780" i="2"/>
  <c r="S1780" i="2"/>
  <c r="R1780" i="2"/>
  <c r="Q1780" i="2"/>
  <c r="P1780" i="2"/>
  <c r="X1780" i="2"/>
  <c r="T1779" i="2"/>
  <c r="S1779" i="2"/>
  <c r="R1779" i="2"/>
  <c r="Q1779" i="2"/>
  <c r="P1779" i="2"/>
  <c r="X1779" i="2"/>
  <c r="T1778" i="2"/>
  <c r="S1778" i="2"/>
  <c r="R1778" i="2"/>
  <c r="Q1778" i="2"/>
  <c r="P1778" i="2"/>
  <c r="X1778" i="2"/>
  <c r="T1777" i="2"/>
  <c r="S1777" i="2"/>
  <c r="R1777" i="2"/>
  <c r="Q1777" i="2"/>
  <c r="P1777" i="2"/>
  <c r="X1777" i="2"/>
  <c r="T1776" i="2"/>
  <c r="S1776" i="2"/>
  <c r="R1776" i="2"/>
  <c r="Q1776" i="2"/>
  <c r="P1776" i="2"/>
  <c r="X1776" i="2"/>
  <c r="T1775" i="2"/>
  <c r="S1775" i="2"/>
  <c r="R1775" i="2"/>
  <c r="Q1775" i="2"/>
  <c r="P1775" i="2"/>
  <c r="X1775" i="2"/>
  <c r="T1774" i="2"/>
  <c r="S1774" i="2"/>
  <c r="R1774" i="2"/>
  <c r="Q1774" i="2"/>
  <c r="P1774" i="2"/>
  <c r="X1774" i="2"/>
  <c r="T1773" i="2"/>
  <c r="S1773" i="2"/>
  <c r="R1773" i="2"/>
  <c r="Q1773" i="2"/>
  <c r="P1773" i="2"/>
  <c r="X1773" i="2"/>
  <c r="T1772" i="2"/>
  <c r="S1772" i="2"/>
  <c r="R1772" i="2"/>
  <c r="Q1772" i="2"/>
  <c r="P1772" i="2"/>
  <c r="X1772" i="2"/>
  <c r="T1771" i="2"/>
  <c r="S1771" i="2"/>
  <c r="R1771" i="2"/>
  <c r="Q1771" i="2"/>
  <c r="P1771" i="2"/>
  <c r="X1771" i="2"/>
  <c r="T1770" i="2"/>
  <c r="S1770" i="2"/>
  <c r="R1770" i="2"/>
  <c r="Q1770" i="2"/>
  <c r="P1770" i="2"/>
  <c r="X1770" i="2"/>
  <c r="T1769" i="2"/>
  <c r="S1769" i="2"/>
  <c r="R1769" i="2"/>
  <c r="Q1769" i="2"/>
  <c r="P1769" i="2"/>
  <c r="X1769" i="2"/>
  <c r="T1768" i="2"/>
  <c r="S1768" i="2"/>
  <c r="R1768" i="2"/>
  <c r="Q1768" i="2"/>
  <c r="P1768" i="2"/>
  <c r="X1768" i="2"/>
  <c r="T1767" i="2"/>
  <c r="S1767" i="2"/>
  <c r="R1767" i="2"/>
  <c r="Q1767" i="2"/>
  <c r="P1767" i="2"/>
  <c r="X1767" i="2"/>
  <c r="T1766" i="2"/>
  <c r="S1766" i="2"/>
  <c r="R1766" i="2"/>
  <c r="Q1766" i="2"/>
  <c r="P1766" i="2"/>
  <c r="X1766" i="2"/>
  <c r="T1765" i="2"/>
  <c r="S1765" i="2"/>
  <c r="R1765" i="2"/>
  <c r="Q1765" i="2"/>
  <c r="P1765" i="2"/>
  <c r="X1765" i="2"/>
  <c r="T1764" i="2"/>
  <c r="S1764" i="2"/>
  <c r="R1764" i="2"/>
  <c r="Q1764" i="2"/>
  <c r="P1764" i="2"/>
  <c r="X1764" i="2"/>
  <c r="T1763" i="2"/>
  <c r="S1763" i="2"/>
  <c r="R1763" i="2"/>
  <c r="Q1763" i="2"/>
  <c r="P1763" i="2"/>
  <c r="X1763" i="2"/>
  <c r="T1762" i="2"/>
  <c r="S1762" i="2"/>
  <c r="R1762" i="2"/>
  <c r="Q1762" i="2"/>
  <c r="P1762" i="2"/>
  <c r="X1762" i="2"/>
  <c r="T1761" i="2"/>
  <c r="S1761" i="2"/>
  <c r="R1761" i="2"/>
  <c r="Q1761" i="2"/>
  <c r="P1761" i="2"/>
  <c r="X1761" i="2"/>
  <c r="T1760" i="2"/>
  <c r="S1760" i="2"/>
  <c r="R1760" i="2"/>
  <c r="Q1760" i="2"/>
  <c r="P1760" i="2"/>
  <c r="X1760" i="2"/>
  <c r="T1759" i="2"/>
  <c r="S1759" i="2"/>
  <c r="R1759" i="2"/>
  <c r="Q1759" i="2"/>
  <c r="P1759" i="2"/>
  <c r="X1759" i="2"/>
  <c r="T1758" i="2"/>
  <c r="S1758" i="2"/>
  <c r="R1758" i="2"/>
  <c r="Q1758" i="2"/>
  <c r="P1758" i="2"/>
  <c r="X1758" i="2"/>
  <c r="T1757" i="2"/>
  <c r="S1757" i="2"/>
  <c r="R1757" i="2"/>
  <c r="Q1757" i="2"/>
  <c r="P1757" i="2"/>
  <c r="X1757" i="2"/>
  <c r="T1756" i="2"/>
  <c r="R1756" i="2"/>
  <c r="Q1756" i="2"/>
  <c r="X1756" i="2"/>
  <c r="T1755" i="2"/>
  <c r="R1755" i="2"/>
  <c r="Q1755" i="2"/>
  <c r="X1755" i="2"/>
  <c r="T1754" i="2"/>
  <c r="R1754" i="2"/>
  <c r="Q1754" i="2"/>
  <c r="X1754" i="2"/>
  <c r="T1753" i="2"/>
  <c r="S1753" i="2"/>
  <c r="R1753" i="2"/>
  <c r="Q1753" i="2"/>
  <c r="P1753" i="2"/>
  <c r="X1753" i="2"/>
  <c r="T1752" i="2"/>
  <c r="S1752" i="2"/>
  <c r="R1752" i="2"/>
  <c r="Q1752" i="2"/>
  <c r="P1752" i="2"/>
  <c r="X1752" i="2"/>
  <c r="T1751" i="2"/>
  <c r="S1751" i="2"/>
  <c r="R1751" i="2"/>
  <c r="Q1751" i="2"/>
  <c r="P1751" i="2"/>
  <c r="X1751" i="2"/>
  <c r="T1750" i="2"/>
  <c r="S1750" i="2"/>
  <c r="R1750" i="2"/>
  <c r="Q1750" i="2"/>
  <c r="P1750" i="2"/>
  <c r="X1750" i="2"/>
  <c r="T1749" i="2"/>
  <c r="S1749" i="2"/>
  <c r="R1749" i="2"/>
  <c r="Q1749" i="2"/>
  <c r="P1749" i="2"/>
  <c r="X1749" i="2"/>
  <c r="T1748" i="2"/>
  <c r="S1748" i="2"/>
  <c r="R1748" i="2"/>
  <c r="Q1748" i="2"/>
  <c r="P1748" i="2"/>
  <c r="X1748" i="2"/>
  <c r="T1747" i="2"/>
  <c r="S1747" i="2"/>
  <c r="R1747" i="2"/>
  <c r="Q1747" i="2"/>
  <c r="P1747" i="2"/>
  <c r="X1747" i="2"/>
  <c r="T1746" i="2"/>
  <c r="S1746" i="2"/>
  <c r="R1746" i="2"/>
  <c r="Q1746" i="2"/>
  <c r="P1746" i="2"/>
  <c r="X1746" i="2"/>
  <c r="T1745" i="2"/>
  <c r="S1745" i="2"/>
  <c r="R1745" i="2"/>
  <c r="Q1745" i="2"/>
  <c r="P1745" i="2"/>
  <c r="X1745" i="2"/>
  <c r="T1744" i="2"/>
  <c r="S1744" i="2"/>
  <c r="R1744" i="2"/>
  <c r="Q1744" i="2"/>
  <c r="P1744" i="2"/>
  <c r="X1744" i="2"/>
  <c r="T1743" i="2"/>
  <c r="S1743" i="2"/>
  <c r="R1743" i="2"/>
  <c r="Q1743" i="2"/>
  <c r="P1743" i="2"/>
  <c r="X1743" i="2"/>
  <c r="T1742" i="2"/>
  <c r="R1742" i="2"/>
  <c r="Q1742" i="2"/>
  <c r="X1742" i="2"/>
  <c r="T1741" i="2"/>
  <c r="S1741" i="2"/>
  <c r="R1741" i="2"/>
  <c r="Q1741" i="2"/>
  <c r="P1741" i="2"/>
  <c r="X1741" i="2"/>
  <c r="T1740" i="2"/>
  <c r="S1740" i="2"/>
  <c r="R1740" i="2"/>
  <c r="Q1740" i="2"/>
  <c r="P1740" i="2"/>
  <c r="X1740" i="2"/>
  <c r="T1739" i="2"/>
  <c r="S1739" i="2"/>
  <c r="R1739" i="2"/>
  <c r="Q1739" i="2"/>
  <c r="P1739" i="2"/>
  <c r="X1739" i="2"/>
  <c r="T1738" i="2"/>
  <c r="R1738" i="2"/>
  <c r="Q1738" i="2"/>
  <c r="X1738" i="2"/>
  <c r="T1737" i="2"/>
  <c r="R1737" i="2"/>
  <c r="Q1737" i="2"/>
  <c r="X1737" i="2"/>
  <c r="X1736" i="2"/>
  <c r="T1735" i="2"/>
  <c r="S1735" i="2"/>
  <c r="R1735" i="2"/>
  <c r="Q1735" i="2"/>
  <c r="P1735" i="2"/>
  <c r="X1735" i="2"/>
  <c r="T1734" i="2"/>
  <c r="S1734" i="2"/>
  <c r="R1734" i="2"/>
  <c r="Q1734" i="2"/>
  <c r="P1734" i="2"/>
  <c r="X1734" i="2"/>
  <c r="T1733" i="2"/>
  <c r="S1733" i="2"/>
  <c r="R1733" i="2"/>
  <c r="Q1733" i="2"/>
  <c r="P1733" i="2"/>
  <c r="X1733" i="2"/>
  <c r="T1732" i="2"/>
  <c r="S1732" i="2"/>
  <c r="R1732" i="2"/>
  <c r="Q1732" i="2"/>
  <c r="P1732" i="2"/>
  <c r="X1732" i="2"/>
  <c r="X1731" i="2"/>
  <c r="X1730" i="2"/>
  <c r="X1729" i="2"/>
  <c r="X1728" i="2"/>
  <c r="X1727" i="2"/>
  <c r="X1726" i="2"/>
  <c r="X1725" i="2"/>
  <c r="X1724" i="2"/>
  <c r="X1723" i="2"/>
  <c r="X1722" i="2"/>
  <c r="X1721" i="2"/>
  <c r="X1720" i="2"/>
  <c r="X1719" i="2"/>
  <c r="X1718" i="2"/>
  <c r="X1717" i="2"/>
  <c r="X1716" i="2"/>
  <c r="X1715" i="2"/>
  <c r="X1714" i="2"/>
  <c r="X1713" i="2"/>
  <c r="X1712" i="2"/>
  <c r="X1711" i="2"/>
  <c r="X1710" i="2"/>
  <c r="X1709" i="2"/>
  <c r="X1708" i="2"/>
  <c r="T1707" i="2"/>
  <c r="R1707" i="2"/>
  <c r="Q1707" i="2"/>
  <c r="X1707" i="2"/>
  <c r="X1706" i="2"/>
  <c r="X1705" i="2"/>
  <c r="X1704" i="2"/>
  <c r="X1703" i="2"/>
  <c r="X1702" i="2"/>
  <c r="X1701" i="2"/>
  <c r="T1700" i="2"/>
  <c r="R1700" i="2"/>
  <c r="Q1700" i="2"/>
  <c r="X1700" i="2"/>
  <c r="T1699" i="2"/>
  <c r="R1699" i="2"/>
  <c r="Q1699" i="2"/>
  <c r="X1699" i="2"/>
  <c r="T1698" i="2"/>
  <c r="R1698" i="2"/>
  <c r="Q1698" i="2"/>
  <c r="X1698" i="2"/>
  <c r="T1697" i="2"/>
  <c r="R1697" i="2"/>
  <c r="Q1697" i="2"/>
  <c r="X1697" i="2"/>
  <c r="X1696" i="2"/>
  <c r="X1695" i="2"/>
  <c r="X1694" i="2"/>
  <c r="X1693" i="2"/>
  <c r="X1692" i="2"/>
  <c r="X1691" i="2"/>
  <c r="X1690" i="2"/>
  <c r="X1689" i="2"/>
  <c r="X1688" i="2"/>
  <c r="X1687" i="2"/>
  <c r="X1686" i="2"/>
  <c r="X1685" i="2"/>
  <c r="X1684" i="2"/>
  <c r="X1683" i="2"/>
  <c r="X1682" i="2"/>
  <c r="X1681" i="2"/>
  <c r="X1680" i="2"/>
  <c r="X1679" i="2"/>
  <c r="X1678" i="2"/>
  <c r="X1677" i="2"/>
  <c r="X1676" i="2"/>
  <c r="X1675" i="2"/>
  <c r="X1674" i="2"/>
  <c r="X1673" i="2"/>
  <c r="T1672" i="2"/>
  <c r="R1672" i="2"/>
  <c r="Q1672" i="2"/>
  <c r="X1672" i="2"/>
  <c r="X1671" i="2"/>
  <c r="T1670" i="2"/>
  <c r="R1670" i="2"/>
  <c r="Q1670" i="2"/>
  <c r="X1670" i="2"/>
  <c r="T1669" i="2"/>
  <c r="R1669" i="2"/>
  <c r="Q1669" i="2"/>
  <c r="X1669" i="2"/>
  <c r="T1668" i="2"/>
  <c r="R1668" i="2"/>
  <c r="Q1668" i="2"/>
  <c r="X1668" i="2"/>
  <c r="X1667" i="2"/>
  <c r="T1666" i="2"/>
  <c r="S1666" i="2"/>
  <c r="R1666" i="2"/>
  <c r="Q1666" i="2"/>
  <c r="P1666" i="2"/>
  <c r="X1666" i="2"/>
  <c r="X1665" i="2"/>
  <c r="X1664" i="2"/>
  <c r="X1663" i="2"/>
  <c r="X1662" i="2"/>
  <c r="X1661" i="2"/>
  <c r="X1660" i="2"/>
  <c r="X1659" i="2"/>
  <c r="X1658" i="2"/>
  <c r="X1657" i="2"/>
  <c r="X1656" i="2"/>
  <c r="X1655" i="2"/>
  <c r="X1654" i="2"/>
  <c r="X1653" i="2"/>
  <c r="X1652" i="2"/>
  <c r="T1651" i="2"/>
  <c r="R1651" i="2"/>
  <c r="Q1651" i="2"/>
  <c r="X1651" i="2"/>
  <c r="T1650" i="2"/>
  <c r="R1650" i="2"/>
  <c r="Q1650" i="2"/>
  <c r="X1650" i="2"/>
  <c r="T1649" i="2"/>
  <c r="R1649" i="2"/>
  <c r="Q1649" i="2"/>
  <c r="X1649" i="2"/>
  <c r="T1648" i="2"/>
  <c r="R1648" i="2"/>
  <c r="Q1648" i="2"/>
  <c r="X1648" i="2"/>
  <c r="X1647" i="2"/>
  <c r="X1646" i="2"/>
  <c r="X1645" i="2"/>
  <c r="X1644" i="2"/>
  <c r="X1643" i="2"/>
  <c r="X1642" i="2"/>
  <c r="X1641" i="2"/>
  <c r="X1640" i="2"/>
  <c r="T1639" i="2"/>
  <c r="R1639" i="2"/>
  <c r="Q1639" i="2"/>
  <c r="X1639" i="2"/>
  <c r="X1638" i="2"/>
  <c r="X1637" i="2"/>
  <c r="X1636" i="2"/>
  <c r="X1635" i="2"/>
  <c r="X1634" i="2"/>
  <c r="X1633" i="2"/>
  <c r="X1632" i="2"/>
  <c r="X1631" i="2"/>
  <c r="T1630" i="2"/>
  <c r="R1630" i="2"/>
  <c r="Q1630" i="2"/>
  <c r="X1630" i="2"/>
  <c r="T1629" i="2"/>
  <c r="R1629" i="2"/>
  <c r="Q1629" i="2"/>
  <c r="X1629" i="2"/>
  <c r="T1628" i="2"/>
  <c r="S1628" i="2"/>
  <c r="R1628" i="2"/>
  <c r="Q1628" i="2"/>
  <c r="P1628" i="2"/>
  <c r="X1628" i="2"/>
  <c r="X1627" i="2"/>
  <c r="T2376" i="2"/>
  <c r="S2376" i="2"/>
  <c r="P2376" i="2" s="1"/>
  <c r="R2376" i="2"/>
  <c r="Q2376" i="2"/>
  <c r="X2376" i="2"/>
  <c r="T2375" i="2"/>
  <c r="R2375" i="2"/>
  <c r="Q2375" i="2"/>
  <c r="X2375" i="2"/>
  <c r="X2374" i="2"/>
  <c r="T2373" i="2"/>
  <c r="R2373" i="2"/>
  <c r="Q2373" i="2"/>
  <c r="X2373" i="2"/>
  <c r="T2372" i="2"/>
  <c r="R2372" i="2"/>
  <c r="Q2372" i="2"/>
  <c r="X2372" i="2"/>
  <c r="T2371" i="2"/>
  <c r="R2371" i="2"/>
  <c r="Q2371" i="2"/>
  <c r="X2371" i="2"/>
  <c r="T2370" i="2"/>
  <c r="R2370" i="2"/>
  <c r="Q2370" i="2"/>
  <c r="X2370" i="2"/>
  <c r="T2369" i="2"/>
  <c r="R2369" i="2"/>
  <c r="Q2369" i="2"/>
  <c r="X2369" i="2"/>
  <c r="T2368" i="2"/>
  <c r="S2368" i="2"/>
  <c r="P2368" i="2" s="1"/>
  <c r="R2368" i="2"/>
  <c r="Q2368" i="2"/>
  <c r="X2368" i="2"/>
  <c r="T2367" i="2"/>
  <c r="S2367" i="2"/>
  <c r="P2367" i="2" s="1"/>
  <c r="R2367" i="2"/>
  <c r="Q2367" i="2"/>
  <c r="X2367" i="2"/>
  <c r="T2366" i="2"/>
  <c r="S2366" i="2"/>
  <c r="P2366" i="2" s="1"/>
  <c r="R2366" i="2"/>
  <c r="Q2366" i="2"/>
  <c r="X2366" i="2"/>
  <c r="T2365" i="2"/>
  <c r="R2365" i="2"/>
  <c r="Q2365" i="2"/>
  <c r="X2365" i="2"/>
  <c r="T2364" i="2"/>
  <c r="R2364" i="2"/>
  <c r="Q2364" i="2"/>
  <c r="X2364" i="2"/>
  <c r="T2363" i="2"/>
  <c r="S2363" i="2"/>
  <c r="P2363" i="2" s="1"/>
  <c r="R2363" i="2"/>
  <c r="Q2363" i="2"/>
  <c r="X2363" i="2"/>
  <c r="T2362" i="2"/>
  <c r="R2362" i="2"/>
  <c r="Q2362" i="2"/>
  <c r="X2362" i="2"/>
  <c r="X2361" i="2"/>
  <c r="T2360" i="2"/>
  <c r="S2360" i="2"/>
  <c r="P2360" i="2" s="1"/>
  <c r="R2360" i="2"/>
  <c r="Q2360" i="2"/>
  <c r="X2360" i="2"/>
  <c r="T2359" i="2"/>
  <c r="S2359" i="2"/>
  <c r="P2359" i="2" s="1"/>
  <c r="R2359" i="2"/>
  <c r="Q2359" i="2"/>
  <c r="X2359" i="2"/>
  <c r="T2358" i="2"/>
  <c r="S2358" i="2"/>
  <c r="P2358" i="2" s="1"/>
  <c r="R2358" i="2"/>
  <c r="Q2358" i="2"/>
  <c r="X2358" i="2"/>
  <c r="T2357" i="2"/>
  <c r="S2357" i="2"/>
  <c r="P2357" i="2" s="1"/>
  <c r="R2357" i="2"/>
  <c r="Q2357" i="2"/>
  <c r="X2357" i="2"/>
  <c r="T2356" i="2"/>
  <c r="S2356" i="2"/>
  <c r="P2356" i="2" s="1"/>
  <c r="R2356" i="2"/>
  <c r="Q2356" i="2"/>
  <c r="X2356" i="2"/>
  <c r="T2355" i="2"/>
  <c r="S2355" i="2"/>
  <c r="P2355" i="2" s="1"/>
  <c r="R2355" i="2"/>
  <c r="Q2355" i="2"/>
  <c r="X2355" i="2"/>
  <c r="T2354" i="2"/>
  <c r="S2354" i="2"/>
  <c r="P2354" i="2" s="1"/>
  <c r="R2354" i="2"/>
  <c r="Q2354" i="2"/>
  <c r="X2354" i="2"/>
  <c r="T2353" i="2"/>
  <c r="S2353" i="2"/>
  <c r="P2353" i="2" s="1"/>
  <c r="R2353" i="2"/>
  <c r="Q2353" i="2"/>
  <c r="X2353" i="2"/>
  <c r="T2352" i="2"/>
  <c r="S2352" i="2"/>
  <c r="P2352" i="2" s="1"/>
  <c r="R2352" i="2"/>
  <c r="Q2352" i="2"/>
  <c r="X2352" i="2"/>
  <c r="T2351" i="2"/>
  <c r="S2351" i="2"/>
  <c r="P2351" i="2" s="1"/>
  <c r="R2351" i="2"/>
  <c r="Q2351" i="2"/>
  <c r="X2351" i="2"/>
  <c r="T2350" i="2"/>
  <c r="S2350" i="2"/>
  <c r="P2350" i="2" s="1"/>
  <c r="R2350" i="2"/>
  <c r="Q2350" i="2"/>
  <c r="X2350" i="2"/>
  <c r="T2349" i="2"/>
  <c r="S2349" i="2"/>
  <c r="P2349" i="2" s="1"/>
  <c r="R2349" i="2"/>
  <c r="Q2349" i="2"/>
  <c r="X2349" i="2"/>
  <c r="T2348" i="2"/>
  <c r="S2348" i="2"/>
  <c r="P2348" i="2" s="1"/>
  <c r="R2348" i="2"/>
  <c r="Q2348" i="2"/>
  <c r="X2348" i="2"/>
  <c r="T2347" i="2"/>
  <c r="S2347" i="2"/>
  <c r="P2347" i="2" s="1"/>
  <c r="R2347" i="2"/>
  <c r="Q2347" i="2"/>
  <c r="X2347" i="2"/>
  <c r="T2346" i="2"/>
  <c r="S2346" i="2"/>
  <c r="P2346" i="2" s="1"/>
  <c r="R2346" i="2"/>
  <c r="Q2346" i="2"/>
  <c r="X2346" i="2"/>
  <c r="T2345" i="2"/>
  <c r="S2345" i="2"/>
  <c r="P2345" i="2" s="1"/>
  <c r="R2345" i="2"/>
  <c r="Q2345" i="2"/>
  <c r="X2345" i="2"/>
  <c r="T2344" i="2"/>
  <c r="S2344" i="2"/>
  <c r="P2344" i="2" s="1"/>
  <c r="R2344" i="2"/>
  <c r="Q2344" i="2"/>
  <c r="X2344" i="2"/>
  <c r="T2343" i="2"/>
  <c r="S2343" i="2"/>
  <c r="P2343" i="2" s="1"/>
  <c r="R2343" i="2"/>
  <c r="Q2343" i="2"/>
  <c r="X2343" i="2"/>
  <c r="T2342" i="2"/>
  <c r="S2342" i="2"/>
  <c r="P2342" i="2" s="1"/>
  <c r="R2342" i="2"/>
  <c r="Q2342" i="2"/>
  <c r="X2342" i="2"/>
  <c r="T2341" i="2"/>
  <c r="S2341" i="2"/>
  <c r="P2341" i="2" s="1"/>
  <c r="R2341" i="2"/>
  <c r="Q2341" i="2"/>
  <c r="X2341" i="2"/>
  <c r="T2340" i="2"/>
  <c r="S2340" i="2"/>
  <c r="P2340" i="2" s="1"/>
  <c r="R2340" i="2"/>
  <c r="Q2340" i="2"/>
  <c r="X2340" i="2"/>
  <c r="T2339" i="2"/>
  <c r="S2339" i="2"/>
  <c r="P2339" i="2" s="1"/>
  <c r="R2339" i="2"/>
  <c r="Q2339" i="2"/>
  <c r="X2339" i="2"/>
  <c r="T2338" i="2"/>
  <c r="S2338" i="2"/>
  <c r="P2338" i="2" s="1"/>
  <c r="R2338" i="2"/>
  <c r="Q2338" i="2"/>
  <c r="X2338" i="2"/>
  <c r="T2337" i="2"/>
  <c r="S2337" i="2"/>
  <c r="P2337" i="2" s="1"/>
  <c r="R2337" i="2"/>
  <c r="Q2337" i="2"/>
  <c r="X2337" i="2"/>
  <c r="T2336" i="2"/>
  <c r="S2336" i="2"/>
  <c r="P2336" i="2" s="1"/>
  <c r="R2336" i="2"/>
  <c r="Q2336" i="2"/>
  <c r="X2336" i="2"/>
  <c r="T2335" i="2"/>
  <c r="S2335" i="2"/>
  <c r="P2335" i="2" s="1"/>
  <c r="R2335" i="2"/>
  <c r="Q2335" i="2"/>
  <c r="X2335" i="2"/>
  <c r="T2334" i="2"/>
  <c r="S2334" i="2"/>
  <c r="P2334" i="2" s="1"/>
  <c r="R2334" i="2"/>
  <c r="Q2334" i="2"/>
  <c r="X2334" i="2"/>
  <c r="T2333" i="2"/>
  <c r="S2333" i="2"/>
  <c r="P2333" i="2" s="1"/>
  <c r="R2333" i="2"/>
  <c r="Q2333" i="2"/>
  <c r="X2333" i="2"/>
  <c r="T2332" i="2"/>
  <c r="S2332" i="2"/>
  <c r="P2332" i="2" s="1"/>
  <c r="R2332" i="2"/>
  <c r="Q2332" i="2"/>
  <c r="X2332" i="2"/>
  <c r="T2331" i="2"/>
  <c r="S2331" i="2"/>
  <c r="P2331" i="2" s="1"/>
  <c r="R2331" i="2"/>
  <c r="Q2331" i="2"/>
  <c r="X2331" i="2"/>
  <c r="T2330" i="2"/>
  <c r="S2330" i="2"/>
  <c r="P2330" i="2" s="1"/>
  <c r="R2330" i="2"/>
  <c r="Q2330" i="2"/>
  <c r="X2330" i="2"/>
  <c r="T2329" i="2"/>
  <c r="S2329" i="2"/>
  <c r="P2329" i="2" s="1"/>
  <c r="R2329" i="2"/>
  <c r="Q2329" i="2"/>
  <c r="X2329" i="2"/>
  <c r="T2328" i="2"/>
  <c r="S2328" i="2"/>
  <c r="P2328" i="2" s="1"/>
  <c r="R2328" i="2"/>
  <c r="Q2328" i="2"/>
  <c r="X2328" i="2"/>
  <c r="T2327" i="2"/>
  <c r="S2327" i="2"/>
  <c r="P2327" i="2" s="1"/>
  <c r="R2327" i="2"/>
  <c r="Q2327" i="2"/>
  <c r="X2327" i="2"/>
  <c r="T2326" i="2"/>
  <c r="S2326" i="2"/>
  <c r="P2326" i="2" s="1"/>
  <c r="R2326" i="2"/>
  <c r="Q2326" i="2"/>
  <c r="X2326" i="2"/>
  <c r="X2325" i="2"/>
  <c r="T2324" i="2"/>
  <c r="S2324" i="2"/>
  <c r="P2324" i="2" s="1"/>
  <c r="R2324" i="2"/>
  <c r="Q2324" i="2"/>
  <c r="X2324" i="2"/>
  <c r="T2323" i="2"/>
  <c r="S2323" i="2"/>
  <c r="P2323" i="2" s="1"/>
  <c r="R2323" i="2"/>
  <c r="Q2323" i="2"/>
  <c r="X2323" i="2"/>
  <c r="T2322" i="2"/>
  <c r="S2322" i="2"/>
  <c r="P2322" i="2" s="1"/>
  <c r="R2322" i="2"/>
  <c r="Q2322" i="2"/>
  <c r="X2322" i="2"/>
  <c r="T2321" i="2"/>
  <c r="S2321" i="2"/>
  <c r="P2321" i="2" s="1"/>
  <c r="R2321" i="2"/>
  <c r="Q2321" i="2"/>
  <c r="X2321" i="2"/>
  <c r="T2320" i="2"/>
  <c r="S2320" i="2"/>
  <c r="P2320" i="2" s="1"/>
  <c r="R2320" i="2"/>
  <c r="Q2320" i="2"/>
  <c r="X2320" i="2"/>
  <c r="T2319" i="2"/>
  <c r="R2319" i="2"/>
  <c r="Q2319" i="2"/>
  <c r="X2319" i="2"/>
  <c r="T2318" i="2"/>
  <c r="R2318" i="2"/>
  <c r="Q2318" i="2"/>
  <c r="X2318" i="2"/>
  <c r="T2317" i="2"/>
  <c r="R2317" i="2"/>
  <c r="Q2317" i="2"/>
  <c r="X2317" i="2"/>
  <c r="T2316" i="2"/>
  <c r="R2316" i="2"/>
  <c r="Q2316" i="2"/>
  <c r="X2316" i="2"/>
  <c r="T2315" i="2"/>
  <c r="R2315" i="2"/>
  <c r="Q2315" i="2"/>
  <c r="X2315" i="2"/>
  <c r="T2314" i="2"/>
  <c r="R2314" i="2"/>
  <c r="Q2314" i="2"/>
  <c r="X2314" i="2"/>
  <c r="T2313" i="2"/>
  <c r="R2313" i="2"/>
  <c r="Q2313" i="2"/>
  <c r="X2313" i="2"/>
  <c r="T2312" i="2"/>
  <c r="S2312" i="2"/>
  <c r="P2312" i="2" s="1"/>
  <c r="R2312" i="2"/>
  <c r="Q2312" i="2"/>
  <c r="X2312" i="2"/>
  <c r="T2311" i="2"/>
  <c r="S2311" i="2"/>
  <c r="P2311" i="2" s="1"/>
  <c r="R2311" i="2"/>
  <c r="Q2311" i="2"/>
  <c r="X2311" i="2"/>
  <c r="T2310" i="2"/>
  <c r="R2310" i="2"/>
  <c r="Q2310" i="2"/>
  <c r="X2310" i="2"/>
  <c r="T2309" i="2"/>
  <c r="R2309" i="2"/>
  <c r="Q2309" i="2"/>
  <c r="X2309" i="2"/>
  <c r="T2308" i="2"/>
  <c r="R2308" i="2"/>
  <c r="Q2308" i="2"/>
  <c r="X2308" i="2"/>
  <c r="T2307" i="2"/>
  <c r="R2307" i="2"/>
  <c r="Q2307" i="2"/>
  <c r="X2307" i="2"/>
  <c r="T2306" i="2"/>
  <c r="R2306" i="2"/>
  <c r="Q2306" i="2"/>
  <c r="X2306" i="2"/>
  <c r="T2305" i="2"/>
  <c r="R2305" i="2"/>
  <c r="Q2305" i="2"/>
  <c r="X2305" i="2"/>
  <c r="T2304" i="2"/>
  <c r="S2304" i="2"/>
  <c r="P2304" i="2" s="1"/>
  <c r="R2304" i="2"/>
  <c r="Q2304" i="2"/>
  <c r="X2304" i="2"/>
  <c r="T2303" i="2"/>
  <c r="S2303" i="2"/>
  <c r="P2303" i="2" s="1"/>
  <c r="R2303" i="2"/>
  <c r="Q2303" i="2"/>
  <c r="X2303" i="2"/>
  <c r="T2302" i="2"/>
  <c r="R2302" i="2"/>
  <c r="Q2302" i="2"/>
  <c r="X2302" i="2"/>
  <c r="T2301" i="2"/>
  <c r="S2301" i="2"/>
  <c r="P2301" i="2" s="1"/>
  <c r="R2301" i="2"/>
  <c r="Q2301" i="2"/>
  <c r="X2301" i="2"/>
  <c r="T2300" i="2"/>
  <c r="R2300" i="2"/>
  <c r="Q2300" i="2"/>
  <c r="X2300" i="2"/>
  <c r="T2299" i="2"/>
  <c r="R2299" i="2"/>
  <c r="Q2299" i="2"/>
  <c r="X2299" i="2"/>
  <c r="T2298" i="2"/>
  <c r="S2298" i="2"/>
  <c r="P2298" i="2" s="1"/>
  <c r="R2298" i="2"/>
  <c r="Q2298" i="2"/>
  <c r="X2298" i="2"/>
  <c r="T2297" i="2"/>
  <c r="R2297" i="2"/>
  <c r="Q2297" i="2"/>
  <c r="X2297" i="2"/>
  <c r="T2296" i="2"/>
  <c r="S2296" i="2"/>
  <c r="P2296" i="2" s="1"/>
  <c r="R2296" i="2"/>
  <c r="Q2296" i="2"/>
  <c r="X2296" i="2"/>
  <c r="T2295" i="2"/>
  <c r="R2295" i="2"/>
  <c r="Q2295" i="2"/>
  <c r="X2295" i="2"/>
  <c r="T2294" i="2"/>
  <c r="R2294" i="2"/>
  <c r="Q2294" i="2"/>
  <c r="X2294" i="2"/>
  <c r="T2293" i="2"/>
  <c r="R2293" i="2"/>
  <c r="Q2293" i="2"/>
  <c r="X2293" i="2"/>
  <c r="T2292" i="2"/>
  <c r="S2292" i="2"/>
  <c r="P2292" i="2" s="1"/>
  <c r="R2292" i="2"/>
  <c r="Q2292" i="2"/>
  <c r="X2292" i="2"/>
  <c r="T2291" i="2"/>
  <c r="S2291" i="2"/>
  <c r="P2291" i="2" s="1"/>
  <c r="R2291" i="2"/>
  <c r="Q2291" i="2"/>
  <c r="X2291" i="2"/>
  <c r="T2290" i="2"/>
  <c r="S2290" i="2"/>
  <c r="P2290" i="2" s="1"/>
  <c r="R2290" i="2"/>
  <c r="Q2290" i="2"/>
  <c r="X2290" i="2"/>
  <c r="T2289" i="2"/>
  <c r="S2289" i="2"/>
  <c r="P2289" i="2" s="1"/>
  <c r="R2289" i="2"/>
  <c r="Q2289" i="2"/>
  <c r="X2289" i="2"/>
  <c r="T2288" i="2"/>
  <c r="R2288" i="2"/>
  <c r="Q2288" i="2"/>
  <c r="X2288" i="2"/>
  <c r="T2287" i="2"/>
  <c r="R2287" i="2"/>
  <c r="Q2287" i="2"/>
  <c r="X2287" i="2"/>
  <c r="T2286" i="2"/>
  <c r="R2286" i="2"/>
  <c r="Q2286" i="2"/>
  <c r="X2286" i="2"/>
  <c r="T2285" i="2"/>
  <c r="S2285" i="2"/>
  <c r="P2285" i="2" s="1"/>
  <c r="R2285" i="2"/>
  <c r="Q2285" i="2"/>
  <c r="X2285" i="2"/>
  <c r="T2284" i="2"/>
  <c r="R2284" i="2"/>
  <c r="Q2284" i="2"/>
  <c r="X2284" i="2"/>
  <c r="T2283" i="2"/>
  <c r="S2283" i="2"/>
  <c r="P2283" i="2" s="1"/>
  <c r="R2283" i="2"/>
  <c r="Q2283" i="2"/>
  <c r="X2283" i="2"/>
  <c r="T2282" i="2"/>
  <c r="S2282" i="2"/>
  <c r="P2282" i="2" s="1"/>
  <c r="R2282" i="2"/>
  <c r="Q2282" i="2"/>
  <c r="X2282" i="2"/>
  <c r="T2281" i="2"/>
  <c r="R2281" i="2"/>
  <c r="Q2281" i="2"/>
  <c r="X2281" i="2"/>
  <c r="T2280" i="2"/>
  <c r="R2280" i="2"/>
  <c r="Q2280" i="2"/>
  <c r="X2280" i="2"/>
  <c r="T2279" i="2"/>
  <c r="S2279" i="2"/>
  <c r="P2279" i="2" s="1"/>
  <c r="R2279" i="2"/>
  <c r="Q2279" i="2"/>
  <c r="X2279" i="2"/>
  <c r="T2278" i="2"/>
  <c r="S2278" i="2"/>
  <c r="P2278" i="2" s="1"/>
  <c r="R2278" i="2"/>
  <c r="Q2278" i="2"/>
  <c r="X2278" i="2"/>
  <c r="T2277" i="2"/>
  <c r="R2277" i="2"/>
  <c r="Q2277" i="2"/>
  <c r="X2277" i="2"/>
  <c r="T2276" i="2"/>
  <c r="S2276" i="2"/>
  <c r="P2276" i="2" s="1"/>
  <c r="R2276" i="2"/>
  <c r="Q2276" i="2"/>
  <c r="X2276" i="2"/>
  <c r="T2275" i="2"/>
  <c r="S2275" i="2"/>
  <c r="P2275" i="2" s="1"/>
  <c r="R2275" i="2"/>
  <c r="Q2275" i="2"/>
  <c r="X2275" i="2"/>
  <c r="T2274" i="2"/>
  <c r="S2274" i="2"/>
  <c r="P2274" i="2" s="1"/>
  <c r="R2274" i="2"/>
  <c r="Q2274" i="2"/>
  <c r="X2274" i="2"/>
  <c r="T2273" i="2"/>
  <c r="S2273" i="2"/>
  <c r="P2273" i="2" s="1"/>
  <c r="R2273" i="2"/>
  <c r="Q2273" i="2"/>
  <c r="X2273" i="2"/>
  <c r="T2272" i="2"/>
  <c r="S2272" i="2"/>
  <c r="P2272" i="2" s="1"/>
  <c r="R2272" i="2"/>
  <c r="Q2272" i="2"/>
  <c r="X2272" i="2"/>
  <c r="T2271" i="2"/>
  <c r="S2271" i="2"/>
  <c r="P2271" i="2" s="1"/>
  <c r="R2271" i="2"/>
  <c r="Q2271" i="2"/>
  <c r="X2271" i="2"/>
  <c r="T2270" i="2"/>
  <c r="R2270" i="2"/>
  <c r="Q2270" i="2"/>
  <c r="X2270" i="2"/>
  <c r="T2269" i="2"/>
  <c r="R2269" i="2"/>
  <c r="Q2269" i="2"/>
  <c r="X2269" i="2"/>
  <c r="T2268" i="2"/>
  <c r="S2268" i="2"/>
  <c r="P2268" i="2" s="1"/>
  <c r="R2268" i="2"/>
  <c r="Q2268" i="2"/>
  <c r="X2268" i="2"/>
  <c r="T2267" i="2"/>
  <c r="S2267" i="2"/>
  <c r="P2267" i="2" s="1"/>
  <c r="R2267" i="2"/>
  <c r="Q2267" i="2"/>
  <c r="X2267" i="2"/>
  <c r="T2266" i="2"/>
  <c r="S2266" i="2"/>
  <c r="R2266" i="2"/>
  <c r="Q2266" i="2"/>
  <c r="P2266" i="2"/>
  <c r="X2266" i="2"/>
  <c r="T2265" i="2"/>
  <c r="S2265" i="2"/>
  <c r="P2265" i="2" s="1"/>
  <c r="R2265" i="2"/>
  <c r="Q2265" i="2"/>
  <c r="X2265" i="2"/>
  <c r="T2264" i="2"/>
  <c r="R2264" i="2"/>
  <c r="Q2264" i="2"/>
  <c r="X2264" i="2"/>
  <c r="T2263" i="2"/>
  <c r="R2263" i="2"/>
  <c r="Q2263" i="2"/>
  <c r="X2263" i="2"/>
  <c r="T2262" i="2"/>
  <c r="R2262" i="2"/>
  <c r="Q2262" i="2"/>
  <c r="X2262" i="2"/>
  <c r="T2261" i="2"/>
  <c r="S2261" i="2"/>
  <c r="R2261" i="2"/>
  <c r="Q2261" i="2"/>
  <c r="P2261" i="2"/>
  <c r="X2261" i="2"/>
  <c r="T2260" i="2"/>
  <c r="R2260" i="2"/>
  <c r="Q2260" i="2"/>
  <c r="X2260" i="2"/>
  <c r="T2259" i="2"/>
  <c r="S2259" i="2"/>
  <c r="R2259" i="2"/>
  <c r="Q2259" i="2"/>
  <c r="P2259" i="2"/>
  <c r="X2259" i="2"/>
  <c r="T2258" i="2"/>
  <c r="S2258" i="2"/>
  <c r="R2258" i="2"/>
  <c r="Q2258" i="2"/>
  <c r="P2258" i="2"/>
  <c r="X2258" i="2"/>
  <c r="X2257" i="2"/>
  <c r="X2256" i="2"/>
  <c r="X2255" i="2"/>
  <c r="X2254" i="2"/>
  <c r="X2253" i="2"/>
  <c r="T2252" i="2"/>
  <c r="S2252" i="2"/>
  <c r="R2252" i="2"/>
  <c r="Q2252" i="2"/>
  <c r="P2252" i="2"/>
  <c r="X2252" i="2"/>
  <c r="T2251" i="2"/>
  <c r="S2251" i="2"/>
  <c r="P2251" i="2" s="1"/>
  <c r="R2251" i="2"/>
  <c r="Q2251" i="2"/>
  <c r="X2251" i="2"/>
  <c r="T2250" i="2"/>
  <c r="S2250" i="2"/>
  <c r="R2250" i="2"/>
  <c r="Q2250" i="2"/>
  <c r="P2250" i="2"/>
  <c r="X2250" i="2"/>
  <c r="R2249" i="2"/>
  <c r="X2249" i="2"/>
  <c r="R2248" i="2"/>
  <c r="X2248" i="2"/>
  <c r="R2247" i="2"/>
  <c r="X2247" i="2"/>
  <c r="R2246" i="2"/>
  <c r="X2246" i="2"/>
  <c r="R2245" i="2"/>
  <c r="X2245" i="2"/>
  <c r="R2244" i="2"/>
  <c r="X2244" i="2"/>
  <c r="T2243" i="2"/>
  <c r="S2243" i="2"/>
  <c r="R2243" i="2"/>
  <c r="Q2243" i="2"/>
  <c r="P2243" i="2"/>
  <c r="X2243" i="2"/>
  <c r="X2242" i="2"/>
  <c r="T2241" i="2"/>
  <c r="R2241" i="2"/>
  <c r="Q2241" i="2"/>
  <c r="X2241" i="2"/>
  <c r="T2240" i="2"/>
  <c r="R2240" i="2"/>
  <c r="Q2240" i="2"/>
  <c r="X2240" i="2"/>
  <c r="T2239" i="2"/>
  <c r="R2239" i="2"/>
  <c r="Q2239" i="2"/>
  <c r="X2239" i="2"/>
  <c r="T2238" i="2"/>
  <c r="R2238" i="2"/>
  <c r="Q2238" i="2"/>
  <c r="X2238" i="2"/>
  <c r="T2237" i="2"/>
  <c r="R2237" i="2"/>
  <c r="Q2237" i="2"/>
  <c r="X2237" i="2"/>
  <c r="X2236" i="2"/>
  <c r="X2235" i="2"/>
  <c r="X2234" i="2"/>
  <c r="X2233" i="2"/>
  <c r="X2232" i="2"/>
  <c r="X2231" i="2"/>
  <c r="X2230" i="2"/>
  <c r="X2229" i="2"/>
  <c r="X2228" i="2"/>
  <c r="X2227" i="2"/>
  <c r="X2226" i="2"/>
  <c r="X2225" i="2"/>
  <c r="T2224" i="2"/>
  <c r="R2224" i="2"/>
  <c r="Q2224" i="2"/>
  <c r="X2224" i="2"/>
  <c r="T2223" i="2"/>
  <c r="S2223" i="2"/>
  <c r="R2223" i="2"/>
  <c r="Q2223" i="2"/>
  <c r="P2223" i="2"/>
  <c r="X2223" i="2"/>
  <c r="T2222" i="2"/>
  <c r="S2222" i="2"/>
  <c r="R2222" i="2"/>
  <c r="Q2222" i="2"/>
  <c r="P2222" i="2"/>
  <c r="X2222" i="2"/>
  <c r="T2221" i="2"/>
  <c r="S2221" i="2"/>
  <c r="R2221" i="2"/>
  <c r="Q2221" i="2"/>
  <c r="P2221" i="2"/>
  <c r="X2221" i="2"/>
  <c r="X2220" i="2"/>
  <c r="T2219" i="2"/>
  <c r="S2219" i="2"/>
  <c r="P2219" i="2" s="1"/>
  <c r="R2219" i="2"/>
  <c r="Q2219" i="2"/>
  <c r="X2219" i="2"/>
  <c r="T2218" i="2"/>
  <c r="R2218" i="2"/>
  <c r="Q2218" i="2"/>
  <c r="X2218" i="2"/>
  <c r="T2217" i="2"/>
  <c r="R2217" i="2"/>
  <c r="Q2217" i="2"/>
  <c r="X2217" i="2"/>
  <c r="R2216" i="2"/>
  <c r="X2216" i="2"/>
  <c r="R2215" i="2"/>
  <c r="X2215" i="2"/>
  <c r="T2214" i="2"/>
  <c r="R2214" i="2"/>
  <c r="Q2214" i="2"/>
  <c r="X2214" i="2"/>
  <c r="T2213" i="2"/>
  <c r="S2213" i="2"/>
  <c r="R2213" i="2"/>
  <c r="Q2213" i="2"/>
  <c r="P2213" i="2"/>
  <c r="X2213" i="2"/>
  <c r="T2212" i="2"/>
  <c r="R2212" i="2"/>
  <c r="Q2212" i="2"/>
  <c r="X2212" i="2"/>
  <c r="T2211" i="2"/>
  <c r="S2211" i="2"/>
  <c r="R2211" i="2"/>
  <c r="Q2211" i="2"/>
  <c r="P2211" i="2"/>
  <c r="X2211" i="2"/>
  <c r="T2210" i="2"/>
  <c r="R2210" i="2"/>
  <c r="Q2210" i="2"/>
  <c r="X2210" i="2"/>
  <c r="T2209" i="2"/>
  <c r="S2209" i="2"/>
  <c r="P2209" i="2" s="1"/>
  <c r="R2209" i="2"/>
  <c r="Q2209" i="2"/>
  <c r="X2209" i="2"/>
  <c r="T2208" i="2"/>
  <c r="R2208" i="2"/>
  <c r="Q2208" i="2"/>
  <c r="X2208" i="2"/>
  <c r="T2207" i="2"/>
  <c r="R2207" i="2"/>
  <c r="Q2207" i="2"/>
  <c r="X2207" i="2"/>
  <c r="T2206" i="2"/>
  <c r="R2206" i="2"/>
  <c r="Q2206" i="2"/>
  <c r="X2206" i="2"/>
  <c r="T2205" i="2"/>
  <c r="S2205" i="2"/>
  <c r="R2205" i="2"/>
  <c r="Q2205" i="2"/>
  <c r="P2205" i="2"/>
  <c r="X2205" i="2"/>
  <c r="T2204" i="2"/>
  <c r="S2204" i="2"/>
  <c r="R2204" i="2"/>
  <c r="Q2204" i="2"/>
  <c r="P2204" i="2"/>
  <c r="X2204" i="2"/>
  <c r="T2203" i="2"/>
  <c r="S2203" i="2"/>
  <c r="R2203" i="2"/>
  <c r="Q2203" i="2"/>
  <c r="P2203" i="2"/>
  <c r="X2203" i="2"/>
  <c r="T2202" i="2"/>
  <c r="S2202" i="2"/>
  <c r="P2202" i="2" s="1"/>
  <c r="R2202" i="2"/>
  <c r="Q2202" i="2"/>
  <c r="X2202" i="2"/>
  <c r="T2201" i="2"/>
  <c r="S2201" i="2"/>
  <c r="R2201" i="2"/>
  <c r="Q2201" i="2"/>
  <c r="P2201" i="2"/>
  <c r="X2201" i="2"/>
  <c r="T2200" i="2"/>
  <c r="S2200" i="2"/>
  <c r="R2200" i="2"/>
  <c r="Q2200" i="2"/>
  <c r="P2200" i="2"/>
  <c r="X2200" i="2"/>
  <c r="X2199" i="2"/>
  <c r="T2198" i="2"/>
  <c r="R2198" i="2"/>
  <c r="Q2198" i="2"/>
  <c r="X2198" i="2"/>
  <c r="T2197" i="2"/>
  <c r="R2197" i="2"/>
  <c r="Q2197" i="2"/>
  <c r="X2197" i="2"/>
  <c r="T2196" i="2"/>
  <c r="S2196" i="2"/>
  <c r="P2196" i="2" s="1"/>
  <c r="R2196" i="2"/>
  <c r="Q2196" i="2"/>
  <c r="X2196" i="2"/>
  <c r="T2195" i="2"/>
  <c r="S2195" i="2"/>
  <c r="R2195" i="2"/>
  <c r="Q2195" i="2"/>
  <c r="P2195" i="2"/>
  <c r="X2195" i="2"/>
  <c r="T2194" i="2"/>
  <c r="S2194" i="2"/>
  <c r="R2194" i="2"/>
  <c r="Q2194" i="2"/>
  <c r="P2194" i="2"/>
  <c r="X2194" i="2"/>
  <c r="T2193" i="2"/>
  <c r="R2193" i="2"/>
  <c r="Q2193" i="2"/>
  <c r="X2193" i="2"/>
  <c r="T2192" i="2"/>
  <c r="R2192" i="2"/>
  <c r="Q2192" i="2"/>
  <c r="X2192" i="2"/>
  <c r="T2191" i="2"/>
  <c r="R2191" i="2"/>
  <c r="Q2191" i="2"/>
  <c r="X2191" i="2"/>
  <c r="T2190" i="2"/>
  <c r="R2190" i="2"/>
  <c r="Q2190" i="2"/>
  <c r="X2190" i="2"/>
  <c r="T2189" i="2"/>
  <c r="R2189" i="2"/>
  <c r="Q2189" i="2"/>
  <c r="X2189" i="2"/>
  <c r="T2188" i="2"/>
  <c r="R2188" i="2"/>
  <c r="Q2188" i="2"/>
  <c r="X2188" i="2"/>
  <c r="T2187" i="2"/>
  <c r="R2187" i="2"/>
  <c r="Q2187" i="2"/>
  <c r="X2187" i="2"/>
  <c r="T2186" i="2"/>
  <c r="R2186" i="2"/>
  <c r="Q2186" i="2"/>
  <c r="X2186" i="2"/>
  <c r="T2185" i="2"/>
  <c r="Q2185" i="2"/>
  <c r="X2185" i="2"/>
  <c r="T2184" i="2"/>
  <c r="R2184" i="2"/>
  <c r="Q2184" i="2"/>
  <c r="X2184" i="2"/>
  <c r="T2183" i="2"/>
  <c r="R2183" i="2"/>
  <c r="Q2183" i="2"/>
  <c r="X2183" i="2"/>
  <c r="X2182" i="2"/>
  <c r="T2181" i="2"/>
  <c r="R2181" i="2"/>
  <c r="Q2181" i="2"/>
  <c r="X2181" i="2"/>
  <c r="T2180" i="2"/>
  <c r="S2180" i="2"/>
  <c r="R2180" i="2"/>
  <c r="Q2180" i="2"/>
  <c r="P2180" i="2"/>
  <c r="X2180" i="2"/>
  <c r="T2179" i="2"/>
  <c r="R2179" i="2"/>
  <c r="Q2179" i="2"/>
  <c r="X2179" i="2"/>
  <c r="T2178" i="2"/>
  <c r="S2178" i="2"/>
  <c r="R2178" i="2"/>
  <c r="Q2178" i="2"/>
  <c r="P2178" i="2"/>
  <c r="X2178" i="2"/>
  <c r="T2177" i="2"/>
  <c r="R2177" i="2"/>
  <c r="Q2177" i="2"/>
  <c r="X2177" i="2"/>
  <c r="T2176" i="2"/>
  <c r="R2176" i="2"/>
  <c r="Q2176" i="2"/>
  <c r="X2176" i="2"/>
  <c r="T2175" i="2"/>
  <c r="R2175" i="2"/>
  <c r="Q2175" i="2"/>
  <c r="X2175" i="2"/>
  <c r="T2174" i="2"/>
  <c r="R2174" i="2"/>
  <c r="Q2174" i="2"/>
  <c r="X2174" i="2"/>
  <c r="T2173" i="2"/>
  <c r="R2173" i="2"/>
  <c r="Q2173" i="2"/>
  <c r="X2173" i="2"/>
  <c r="T2172" i="2"/>
  <c r="R2172" i="2"/>
  <c r="Q2172" i="2"/>
  <c r="X2172" i="2"/>
  <c r="T2171" i="2"/>
  <c r="R2171" i="2"/>
  <c r="Q2171" i="2"/>
  <c r="X2171" i="2"/>
  <c r="T2170" i="2"/>
  <c r="R2170" i="2"/>
  <c r="Q2170" i="2"/>
  <c r="X2170" i="2"/>
  <c r="T2169" i="2"/>
  <c r="R2169" i="2"/>
  <c r="Q2169" i="2"/>
  <c r="X2169" i="2"/>
  <c r="T2168" i="2"/>
  <c r="R2168" i="2"/>
  <c r="Q2168" i="2"/>
  <c r="X2168" i="2"/>
  <c r="T2167" i="2"/>
  <c r="R2167" i="2"/>
  <c r="Q2167" i="2"/>
  <c r="X2167" i="2"/>
  <c r="X2166" i="2"/>
  <c r="X2165" i="2"/>
  <c r="T2164" i="2"/>
  <c r="S2164" i="2"/>
  <c r="P2164" i="2" s="1"/>
  <c r="R2164" i="2"/>
  <c r="Q2164" i="2"/>
  <c r="X2164" i="2"/>
  <c r="T2163" i="2"/>
  <c r="S2163" i="2"/>
  <c r="P2163" i="2" s="1"/>
  <c r="R2163" i="2"/>
  <c r="Q2163" i="2"/>
  <c r="X2163" i="2"/>
  <c r="T2162" i="2"/>
  <c r="S2162" i="2"/>
  <c r="P2162" i="2" s="1"/>
  <c r="R2162" i="2"/>
  <c r="Q2162" i="2"/>
  <c r="X2162" i="2"/>
  <c r="T2161" i="2"/>
  <c r="S2161" i="2"/>
  <c r="P2161" i="2" s="1"/>
  <c r="R2161" i="2"/>
  <c r="Q2161" i="2"/>
  <c r="X2161" i="2"/>
  <c r="T2160" i="2"/>
  <c r="S2160" i="2"/>
  <c r="P2160" i="2" s="1"/>
  <c r="R2160" i="2"/>
  <c r="Q2160" i="2"/>
  <c r="X2160" i="2"/>
  <c r="T2159" i="2"/>
  <c r="Q2159" i="2"/>
  <c r="X2159" i="2"/>
  <c r="T2158" i="2"/>
  <c r="R2158" i="2"/>
  <c r="Q2158" i="2"/>
  <c r="X2158" i="2"/>
  <c r="T2157" i="2"/>
  <c r="R2157" i="2"/>
  <c r="Q2157" i="2"/>
  <c r="X2157" i="2"/>
  <c r="T2156" i="2"/>
  <c r="R2156" i="2"/>
  <c r="Q2156" i="2"/>
  <c r="X2156" i="2"/>
  <c r="T2155" i="2"/>
  <c r="S2155" i="2"/>
  <c r="P2155" i="2" s="1"/>
  <c r="R2155" i="2"/>
  <c r="Q2155" i="2"/>
  <c r="X2155" i="2"/>
  <c r="T2154" i="2"/>
  <c r="S2154" i="2"/>
  <c r="P2154" i="2" s="1"/>
  <c r="R2154" i="2"/>
  <c r="Q2154" i="2"/>
  <c r="X2154" i="2"/>
  <c r="T2153" i="2"/>
  <c r="S2153" i="2"/>
  <c r="P2153" i="2" s="1"/>
  <c r="R2153" i="2"/>
  <c r="Q2153" i="2"/>
  <c r="X2153" i="2"/>
  <c r="T2152" i="2"/>
  <c r="R2152" i="2"/>
  <c r="Q2152" i="2"/>
  <c r="X2152" i="2"/>
  <c r="T2151" i="2"/>
  <c r="R2151" i="2"/>
  <c r="Q2151" i="2"/>
  <c r="X2151" i="2"/>
  <c r="T2150" i="2"/>
  <c r="S2150" i="2"/>
  <c r="P2150" i="2" s="1"/>
  <c r="R2150" i="2"/>
  <c r="Q2150" i="2"/>
  <c r="X2150" i="2"/>
  <c r="T2149" i="2"/>
  <c r="R2149" i="2"/>
  <c r="Q2149" i="2"/>
  <c r="X2149" i="2"/>
  <c r="T2148" i="2"/>
  <c r="R2148" i="2"/>
  <c r="Q2148" i="2"/>
  <c r="X2148" i="2"/>
  <c r="T2147" i="2"/>
  <c r="R2147" i="2"/>
  <c r="Q2147" i="2"/>
  <c r="X2147" i="2"/>
  <c r="T2146" i="2"/>
  <c r="R2146" i="2"/>
  <c r="Q2146" i="2"/>
  <c r="X2146" i="2"/>
  <c r="T2145" i="2"/>
  <c r="R2145" i="2"/>
  <c r="Q2145" i="2"/>
  <c r="X2145" i="2"/>
  <c r="T2144" i="2"/>
  <c r="R2144" i="2"/>
  <c r="Q2144" i="2"/>
  <c r="X2144" i="2"/>
  <c r="T2143" i="2"/>
  <c r="S2143" i="2"/>
  <c r="P2143" i="2" s="1"/>
  <c r="R2143" i="2"/>
  <c r="Q2143" i="2"/>
  <c r="X2143" i="2"/>
  <c r="T2142" i="2"/>
  <c r="S2142" i="2"/>
  <c r="P2142" i="2" s="1"/>
  <c r="R2142" i="2"/>
  <c r="Q2142" i="2"/>
  <c r="X2142" i="2"/>
  <c r="T2141" i="2"/>
  <c r="S2141" i="2"/>
  <c r="P2141" i="2" s="1"/>
  <c r="R2141" i="2"/>
  <c r="Q2141" i="2"/>
  <c r="X2141" i="2"/>
  <c r="T2140" i="2"/>
  <c r="S2140" i="2"/>
  <c r="P2140" i="2" s="1"/>
  <c r="R2140" i="2"/>
  <c r="Q2140" i="2"/>
  <c r="X2140" i="2"/>
  <c r="T2139" i="2"/>
  <c r="S2139" i="2"/>
  <c r="P2139" i="2" s="1"/>
  <c r="R2139" i="2"/>
  <c r="Q2139" i="2"/>
  <c r="X2139" i="2"/>
  <c r="T2138" i="2"/>
  <c r="S2138" i="2"/>
  <c r="P2138" i="2" s="1"/>
  <c r="R2138" i="2"/>
  <c r="Q2138" i="2"/>
  <c r="X2138" i="2"/>
  <c r="T2137" i="2"/>
  <c r="S2137" i="2"/>
  <c r="P2137" i="2" s="1"/>
  <c r="R2137" i="2"/>
  <c r="Q2137" i="2"/>
  <c r="X2137" i="2"/>
  <c r="T2136" i="2"/>
  <c r="S2136" i="2"/>
  <c r="P2136" i="2" s="1"/>
  <c r="R2136" i="2"/>
  <c r="Q2136" i="2"/>
  <c r="X2136" i="2"/>
  <c r="T2135" i="2"/>
  <c r="R2135" i="2"/>
  <c r="Q2135" i="2"/>
  <c r="X2135" i="2"/>
  <c r="X2134" i="2"/>
  <c r="T2133" i="2"/>
  <c r="R2133" i="2"/>
  <c r="Q2133" i="2"/>
  <c r="X2133" i="2"/>
  <c r="T2132" i="2"/>
  <c r="R2132" i="2"/>
  <c r="Q2132" i="2"/>
  <c r="X2132" i="2"/>
  <c r="X2131" i="2"/>
  <c r="T2130" i="2"/>
  <c r="R2130" i="2"/>
  <c r="Q2130" i="2"/>
  <c r="X2130" i="2"/>
  <c r="T2129" i="2"/>
  <c r="R2129" i="2"/>
  <c r="Q2129" i="2"/>
  <c r="X2129" i="2"/>
  <c r="T2128" i="2"/>
  <c r="R2128" i="2"/>
  <c r="Q2128" i="2"/>
  <c r="X2128" i="2"/>
  <c r="X2127" i="2"/>
  <c r="X2126" i="2"/>
  <c r="X2125" i="2"/>
  <c r="X2124" i="2"/>
  <c r="X2123" i="2"/>
  <c r="X2122" i="2"/>
  <c r="T2121" i="2"/>
  <c r="R2121" i="2"/>
  <c r="Q2121" i="2"/>
  <c r="X2121" i="2"/>
  <c r="T2120" i="2"/>
  <c r="R2120" i="2"/>
  <c r="Q2120" i="2"/>
  <c r="X2120" i="2"/>
  <c r="T2119" i="2"/>
  <c r="S2119" i="2"/>
  <c r="P2119" i="2" s="1"/>
  <c r="R2119" i="2"/>
  <c r="Q2119" i="2"/>
  <c r="X2119" i="2"/>
  <c r="T2118" i="2"/>
  <c r="S2118" i="2"/>
  <c r="P2118" i="2" s="1"/>
  <c r="R2118" i="2"/>
  <c r="Q2118" i="2"/>
  <c r="X2118" i="2"/>
  <c r="T2117" i="2"/>
  <c r="S2117" i="2"/>
  <c r="P2117" i="2" s="1"/>
  <c r="R2117" i="2"/>
  <c r="Q2117" i="2"/>
  <c r="X2117" i="2"/>
  <c r="T2116" i="2"/>
  <c r="S2116" i="2"/>
  <c r="P2116" i="2" s="1"/>
  <c r="R2116" i="2"/>
  <c r="Q2116" i="2"/>
  <c r="X2116" i="2"/>
  <c r="T2115" i="2"/>
  <c r="R2115" i="2"/>
  <c r="Q2115" i="2"/>
  <c r="X2115" i="2"/>
  <c r="T2114" i="2"/>
  <c r="S2114" i="2"/>
  <c r="P2114" i="2" s="1"/>
  <c r="R2114" i="2"/>
  <c r="Q2114" i="2"/>
  <c r="X2114" i="2"/>
  <c r="T2113" i="2"/>
  <c r="S2113" i="2"/>
  <c r="P2113" i="2" s="1"/>
  <c r="R2113" i="2"/>
  <c r="Q2113" i="2"/>
  <c r="X2113" i="2"/>
  <c r="T2112" i="2"/>
  <c r="S2112" i="2"/>
  <c r="P2112" i="2" s="1"/>
  <c r="R2112" i="2"/>
  <c r="Q2112" i="2"/>
  <c r="X2112" i="2"/>
  <c r="T2111" i="2"/>
  <c r="S2111" i="2"/>
  <c r="P2111" i="2" s="1"/>
  <c r="R2111" i="2"/>
  <c r="Q2111" i="2"/>
  <c r="X2111" i="2"/>
  <c r="T2110" i="2"/>
  <c r="R2110" i="2"/>
  <c r="Q2110" i="2"/>
  <c r="X2110" i="2"/>
  <c r="T2109" i="2"/>
  <c r="R2109" i="2"/>
  <c r="Q2109" i="2"/>
  <c r="X2109" i="2"/>
  <c r="T2108" i="2"/>
  <c r="S2108" i="2"/>
  <c r="P2108" i="2" s="1"/>
  <c r="R2108" i="2"/>
  <c r="Q2108" i="2"/>
  <c r="X2108" i="2"/>
  <c r="T2107" i="2"/>
  <c r="S2107" i="2"/>
  <c r="P2107" i="2" s="1"/>
  <c r="R2107" i="2"/>
  <c r="Q2107" i="2"/>
  <c r="X2107" i="2"/>
  <c r="T2106" i="2"/>
  <c r="S2106" i="2"/>
  <c r="P2106" i="2" s="1"/>
  <c r="R2106" i="2"/>
  <c r="Q2106" i="2"/>
  <c r="X2106" i="2"/>
  <c r="T2105" i="2"/>
  <c r="S2105" i="2"/>
  <c r="P2105" i="2" s="1"/>
  <c r="R2105" i="2"/>
  <c r="Q2105" i="2"/>
  <c r="X2105" i="2"/>
  <c r="T2104" i="2"/>
  <c r="S2104" i="2"/>
  <c r="P2104" i="2" s="1"/>
  <c r="R2104" i="2"/>
  <c r="Q2104" i="2"/>
  <c r="X2104" i="2"/>
  <c r="T2103" i="2"/>
  <c r="S2103" i="2"/>
  <c r="P2103" i="2" s="1"/>
  <c r="R2103" i="2"/>
  <c r="Q2103" i="2"/>
  <c r="X2103" i="2"/>
  <c r="T2102" i="2"/>
  <c r="R2102" i="2"/>
  <c r="Q2102" i="2"/>
  <c r="X2102" i="2"/>
  <c r="T2101" i="2"/>
  <c r="R2101" i="2"/>
  <c r="Q2101" i="2"/>
  <c r="X2101" i="2"/>
  <c r="T2100" i="2"/>
  <c r="S2100" i="2"/>
  <c r="P2100" i="2" s="1"/>
  <c r="R2100" i="2"/>
  <c r="Q2100" i="2"/>
  <c r="X2100" i="2"/>
  <c r="T2099" i="2"/>
  <c r="S2099" i="2"/>
  <c r="P2099" i="2" s="1"/>
  <c r="R2099" i="2"/>
  <c r="Q2099" i="2"/>
  <c r="X2099" i="2"/>
  <c r="T2098" i="2"/>
  <c r="R2098" i="2"/>
  <c r="Q2098" i="2"/>
  <c r="X2098" i="2"/>
  <c r="T2097" i="2"/>
  <c r="S2097" i="2"/>
  <c r="P2097" i="2" s="1"/>
  <c r="R2097" i="2"/>
  <c r="Q2097" i="2"/>
  <c r="X2097" i="2"/>
  <c r="T2096" i="2"/>
  <c r="S2096" i="2"/>
  <c r="P2096" i="2" s="1"/>
  <c r="R2096" i="2"/>
  <c r="Q2096" i="2"/>
  <c r="X2096" i="2"/>
  <c r="T2095" i="2"/>
  <c r="S2095" i="2"/>
  <c r="P2095" i="2" s="1"/>
  <c r="R2095" i="2"/>
  <c r="Q2095" i="2"/>
  <c r="X2095" i="2"/>
  <c r="T2094" i="2"/>
  <c r="S2094" i="2"/>
  <c r="P2094" i="2" s="1"/>
  <c r="R2094" i="2"/>
  <c r="Q2094" i="2"/>
  <c r="X2094" i="2"/>
  <c r="T2093" i="2"/>
  <c r="S2093" i="2"/>
  <c r="P2093" i="2" s="1"/>
  <c r="R2093" i="2"/>
  <c r="Q2093" i="2"/>
  <c r="X2093" i="2"/>
  <c r="T2092" i="2"/>
  <c r="R2092" i="2"/>
  <c r="Q2092" i="2"/>
  <c r="X2092" i="2"/>
  <c r="T2091" i="2"/>
  <c r="R2091" i="2"/>
  <c r="Q2091" i="2"/>
  <c r="X2091" i="2"/>
  <c r="T2090" i="2"/>
  <c r="R2090" i="2"/>
  <c r="Q2090" i="2"/>
  <c r="X2090" i="2"/>
  <c r="T2089" i="2"/>
  <c r="S2089" i="2"/>
  <c r="P2089" i="2" s="1"/>
  <c r="R2089" i="2"/>
  <c r="Q2089" i="2"/>
  <c r="X2089" i="2"/>
  <c r="T2088" i="2"/>
  <c r="S2088" i="2"/>
  <c r="P2088" i="2" s="1"/>
  <c r="R2088" i="2"/>
  <c r="Q2088" i="2"/>
  <c r="X2088" i="2"/>
  <c r="T2087" i="2"/>
  <c r="R2087" i="2"/>
  <c r="Q2087" i="2"/>
  <c r="X2087" i="2"/>
  <c r="T2086" i="2"/>
  <c r="S2086" i="2"/>
  <c r="P2086" i="2" s="1"/>
  <c r="R2086" i="2"/>
  <c r="Q2086" i="2"/>
  <c r="X2086" i="2"/>
  <c r="T2085" i="2"/>
  <c r="R2085" i="2"/>
  <c r="Q2085" i="2"/>
  <c r="X2085" i="2"/>
  <c r="T2084" i="2"/>
  <c r="R2084" i="2"/>
  <c r="Q2084" i="2"/>
  <c r="X2084" i="2"/>
  <c r="T2083" i="2"/>
  <c r="R2083" i="2"/>
  <c r="Q2083" i="2"/>
  <c r="X2083" i="2"/>
  <c r="T2082" i="2"/>
  <c r="S2082" i="2"/>
  <c r="P2082" i="2" s="1"/>
  <c r="R2082" i="2"/>
  <c r="Q2082" i="2"/>
  <c r="X2082" i="2"/>
  <c r="T2081" i="2"/>
  <c r="S2081" i="2"/>
  <c r="P2081" i="2" s="1"/>
  <c r="R2081" i="2"/>
  <c r="Q2081" i="2"/>
  <c r="X2081" i="2"/>
  <c r="T2080" i="2"/>
  <c r="S2080" i="2"/>
  <c r="P2080" i="2" s="1"/>
  <c r="R2080" i="2"/>
  <c r="Q2080" i="2"/>
  <c r="X2080" i="2"/>
  <c r="T2079" i="2"/>
  <c r="S2079" i="2"/>
  <c r="P2079" i="2" s="1"/>
  <c r="R2079" i="2"/>
  <c r="Q2079" i="2"/>
  <c r="X2079" i="2"/>
  <c r="T2078" i="2"/>
  <c r="S2078" i="2"/>
  <c r="P2078" i="2" s="1"/>
  <c r="R2078" i="2"/>
  <c r="Q2078" i="2"/>
  <c r="X2078" i="2"/>
  <c r="T2077" i="2"/>
  <c r="S2077" i="2"/>
  <c r="P2077" i="2" s="1"/>
  <c r="R2077" i="2"/>
  <c r="Q2077" i="2"/>
  <c r="X2077" i="2"/>
  <c r="T2076" i="2"/>
  <c r="S2076" i="2"/>
  <c r="P2076" i="2" s="1"/>
  <c r="R2076" i="2"/>
  <c r="Q2076" i="2"/>
  <c r="X2076" i="2"/>
  <c r="T2075" i="2"/>
  <c r="S2075" i="2"/>
  <c r="P2075" i="2" s="1"/>
  <c r="R2075" i="2"/>
  <c r="Q2075" i="2"/>
  <c r="X2075" i="2"/>
  <c r="T2074" i="2"/>
  <c r="S2074" i="2"/>
  <c r="P2074" i="2" s="1"/>
  <c r="R2074" i="2"/>
  <c r="Q2074" i="2"/>
  <c r="X2074" i="2"/>
  <c r="T2073" i="2"/>
  <c r="S2073" i="2"/>
  <c r="P2073" i="2" s="1"/>
  <c r="R2073" i="2"/>
  <c r="Q2073" i="2"/>
  <c r="X2073" i="2"/>
  <c r="T2072" i="2"/>
  <c r="S2072" i="2"/>
  <c r="P2072" i="2" s="1"/>
  <c r="R2072" i="2"/>
  <c r="Q2072" i="2"/>
  <c r="X2072" i="2"/>
  <c r="T2071" i="2"/>
  <c r="R2071" i="2"/>
  <c r="Q2071" i="2"/>
  <c r="X2071" i="2"/>
  <c r="T2070" i="2"/>
  <c r="S2070" i="2"/>
  <c r="P2070" i="2" s="1"/>
  <c r="R2070" i="2"/>
  <c r="Q2070" i="2"/>
  <c r="X2070" i="2"/>
  <c r="T2069" i="2"/>
  <c r="R2069" i="2"/>
  <c r="Q2069" i="2"/>
  <c r="X2069" i="2"/>
  <c r="T2068" i="2"/>
  <c r="R2068" i="2"/>
  <c r="Q2068" i="2"/>
  <c r="X2068" i="2"/>
  <c r="T2067" i="2"/>
  <c r="R2067" i="2"/>
  <c r="Q2067" i="2"/>
  <c r="X2067" i="2"/>
  <c r="T2066" i="2"/>
  <c r="R2066" i="2"/>
  <c r="Q2066" i="2"/>
  <c r="X2066" i="2"/>
  <c r="T2065" i="2"/>
  <c r="R2065" i="2"/>
  <c r="Q2065" i="2"/>
  <c r="X2065" i="2"/>
  <c r="T2064" i="2"/>
  <c r="R2064" i="2"/>
  <c r="Q2064" i="2"/>
  <c r="X2064" i="2"/>
  <c r="T2063" i="2"/>
  <c r="R2063" i="2"/>
  <c r="Q2063" i="2"/>
  <c r="X2063" i="2"/>
  <c r="T2062" i="2"/>
  <c r="R2062" i="2"/>
  <c r="Q2062" i="2"/>
  <c r="X2062" i="2"/>
  <c r="T2061" i="2"/>
  <c r="S2061" i="2"/>
  <c r="P2061" i="2" s="1"/>
  <c r="R2061" i="2"/>
  <c r="Q2061" i="2"/>
  <c r="X2061" i="2"/>
  <c r="T2060" i="2"/>
  <c r="S2060" i="2"/>
  <c r="P2060" i="2" s="1"/>
  <c r="R2060" i="2"/>
  <c r="Q2060" i="2"/>
  <c r="X2060" i="2"/>
  <c r="T2059" i="2"/>
  <c r="R2059" i="2"/>
  <c r="Q2059" i="2"/>
  <c r="X2059" i="2"/>
  <c r="X2058" i="2"/>
  <c r="T2057" i="2"/>
  <c r="S2057" i="2"/>
  <c r="P2057" i="2" s="1"/>
  <c r="R2057" i="2"/>
  <c r="Q2057" i="2"/>
  <c r="X2057" i="2"/>
  <c r="T2056" i="2"/>
  <c r="S2056" i="2"/>
  <c r="P2056" i="2" s="1"/>
  <c r="R2056" i="2"/>
  <c r="Q2056" i="2"/>
  <c r="X2056" i="2"/>
  <c r="X2055" i="2"/>
  <c r="T2054" i="2"/>
  <c r="R2054" i="2"/>
  <c r="Q2054" i="2"/>
  <c r="X2054" i="2"/>
  <c r="T2053" i="2"/>
  <c r="R2053" i="2"/>
  <c r="Q2053" i="2"/>
  <c r="X2053" i="2"/>
  <c r="X2052" i="2"/>
  <c r="T2051" i="2"/>
  <c r="R2051" i="2"/>
  <c r="Q2051" i="2"/>
  <c r="X2051" i="2"/>
  <c r="T2050" i="2"/>
  <c r="R2050" i="2"/>
  <c r="Q2050" i="2"/>
  <c r="X2050" i="2"/>
  <c r="X2049" i="2"/>
  <c r="T2048" i="2"/>
  <c r="R2048" i="2"/>
  <c r="Q2048" i="2"/>
  <c r="X2048" i="2"/>
  <c r="T2047" i="2"/>
  <c r="R2047" i="2"/>
  <c r="Q2047" i="2"/>
  <c r="X2047" i="2"/>
  <c r="T2046" i="2"/>
  <c r="S2046" i="2"/>
  <c r="P2046" i="2" s="1"/>
  <c r="R2046" i="2"/>
  <c r="Q2046" i="2"/>
  <c r="X2046" i="2"/>
  <c r="T2045" i="2"/>
  <c r="S2045" i="2"/>
  <c r="P2045" i="2" s="1"/>
  <c r="R2045" i="2"/>
  <c r="Q2045" i="2"/>
  <c r="X2045" i="2"/>
  <c r="T2044" i="2"/>
  <c r="S2044" i="2"/>
  <c r="P2044" i="2" s="1"/>
  <c r="R2044" i="2"/>
  <c r="Q2044" i="2"/>
  <c r="X2044" i="2"/>
  <c r="T2043" i="2"/>
  <c r="S2043" i="2"/>
  <c r="P2043" i="2" s="1"/>
  <c r="R2043" i="2"/>
  <c r="Q2043" i="2"/>
  <c r="X2043" i="2"/>
  <c r="X2042" i="2"/>
  <c r="T2041" i="2"/>
  <c r="R2041" i="2"/>
  <c r="Q2041" i="2"/>
  <c r="X2041" i="2"/>
  <c r="T2040" i="2"/>
  <c r="S2040" i="2"/>
  <c r="P2040" i="2" s="1"/>
  <c r="R2040" i="2"/>
  <c r="Q2040" i="2"/>
  <c r="X2040" i="2"/>
  <c r="T2039" i="2"/>
  <c r="S2039" i="2"/>
  <c r="P2039" i="2" s="1"/>
  <c r="R2039" i="2"/>
  <c r="Q2039" i="2"/>
  <c r="X2039" i="2"/>
  <c r="T2038" i="2"/>
  <c r="S2038" i="2"/>
  <c r="P2038" i="2" s="1"/>
  <c r="R2038" i="2"/>
  <c r="Q2038" i="2"/>
  <c r="X2038" i="2"/>
  <c r="T2037" i="2"/>
  <c r="R2037" i="2"/>
  <c r="Q2037" i="2"/>
  <c r="X2037" i="2"/>
  <c r="T2036" i="2"/>
  <c r="S2036" i="2"/>
  <c r="P2036" i="2" s="1"/>
  <c r="R2036" i="2"/>
  <c r="Q2036" i="2"/>
  <c r="X2036" i="2"/>
  <c r="T2035" i="2"/>
  <c r="R2035" i="2"/>
  <c r="Q2035" i="2"/>
  <c r="X2035" i="2"/>
  <c r="T2034" i="2"/>
  <c r="R2034" i="2"/>
  <c r="Q2034" i="2"/>
  <c r="X2034" i="2"/>
  <c r="T2033" i="2"/>
  <c r="S2033" i="2"/>
  <c r="P2033" i="2" s="1"/>
  <c r="R2033" i="2"/>
  <c r="Q2033" i="2"/>
  <c r="X2033" i="2"/>
  <c r="T2032" i="2"/>
  <c r="R2032" i="2"/>
  <c r="Q2032" i="2"/>
  <c r="X2032" i="2"/>
  <c r="T2031" i="2"/>
  <c r="S2031" i="2"/>
  <c r="P2031" i="2" s="1"/>
  <c r="R2031" i="2"/>
  <c r="Q2031" i="2"/>
  <c r="X2031" i="2"/>
  <c r="T2030" i="2"/>
  <c r="R2030" i="2"/>
  <c r="Q2030" i="2"/>
  <c r="X2030" i="2"/>
  <c r="X2029" i="2"/>
  <c r="T2028" i="2"/>
  <c r="R2028" i="2"/>
  <c r="Q2028" i="2"/>
  <c r="X2028" i="2"/>
  <c r="T2027" i="2"/>
  <c r="S2027" i="2"/>
  <c r="R2027" i="2"/>
  <c r="Q2027" i="2"/>
  <c r="P2027" i="2"/>
  <c r="X2027" i="2"/>
  <c r="T2026" i="2"/>
  <c r="S2026" i="2"/>
  <c r="R2026" i="2"/>
  <c r="Q2026" i="2"/>
  <c r="P2026" i="2"/>
  <c r="X2026" i="2"/>
  <c r="T2025" i="2"/>
  <c r="S2025" i="2"/>
  <c r="R2025" i="2"/>
  <c r="Q2025" i="2"/>
  <c r="P2025" i="2"/>
  <c r="X2025" i="2"/>
  <c r="T2024" i="2"/>
  <c r="S2024" i="2"/>
  <c r="R2024" i="2"/>
  <c r="Q2024" i="2"/>
  <c r="P2024" i="2"/>
  <c r="X2024" i="2"/>
  <c r="T2023" i="2"/>
  <c r="S2023" i="2"/>
  <c r="R2023" i="2"/>
  <c r="Q2023" i="2"/>
  <c r="P2023" i="2"/>
  <c r="X2023" i="2"/>
  <c r="T2022" i="2"/>
  <c r="S2022" i="2"/>
  <c r="R2022" i="2"/>
  <c r="Q2022" i="2"/>
  <c r="P2022" i="2"/>
  <c r="X2022" i="2"/>
  <c r="T2021" i="2"/>
  <c r="S2021" i="2"/>
  <c r="R2021" i="2"/>
  <c r="Q2021" i="2"/>
  <c r="P2021" i="2"/>
  <c r="X2021" i="2"/>
  <c r="T2020" i="2"/>
  <c r="S2020" i="2"/>
  <c r="R2020" i="2"/>
  <c r="Q2020" i="2"/>
  <c r="P2020" i="2"/>
  <c r="X2020" i="2"/>
  <c r="T2019" i="2"/>
  <c r="S2019" i="2"/>
  <c r="R2019" i="2"/>
  <c r="Q2019" i="2"/>
  <c r="P2019" i="2"/>
  <c r="X2019" i="2"/>
  <c r="T2018" i="2"/>
  <c r="S2018" i="2"/>
  <c r="R2018" i="2"/>
  <c r="Q2018" i="2"/>
  <c r="P2018" i="2"/>
  <c r="X2018" i="2"/>
  <c r="T2017" i="2"/>
  <c r="S2017" i="2"/>
  <c r="R2017" i="2"/>
  <c r="Q2017" i="2"/>
  <c r="P2017" i="2"/>
  <c r="X2017" i="2"/>
  <c r="T2016" i="2"/>
  <c r="S2016" i="2"/>
  <c r="R2016" i="2"/>
  <c r="Q2016" i="2"/>
  <c r="P2016" i="2"/>
  <c r="X2016" i="2"/>
  <c r="T2015" i="2"/>
  <c r="S2015" i="2"/>
  <c r="R2015" i="2"/>
  <c r="Q2015" i="2"/>
  <c r="P2015" i="2"/>
  <c r="X2015" i="2"/>
  <c r="T2014" i="2"/>
  <c r="S2014" i="2"/>
  <c r="R2014" i="2"/>
  <c r="Q2014" i="2"/>
  <c r="P2014" i="2"/>
  <c r="X2014" i="2"/>
  <c r="T2013" i="2"/>
  <c r="S2013" i="2"/>
  <c r="R2013" i="2"/>
  <c r="Q2013" i="2"/>
  <c r="P2013" i="2"/>
  <c r="X2013" i="2"/>
  <c r="T2012" i="2"/>
  <c r="S2012" i="2"/>
  <c r="R2012" i="2"/>
  <c r="Q2012" i="2"/>
  <c r="P2012" i="2"/>
  <c r="X2012" i="2"/>
  <c r="T2011" i="2"/>
  <c r="S2011" i="2"/>
  <c r="R2011" i="2"/>
  <c r="Q2011" i="2"/>
  <c r="P2011" i="2"/>
  <c r="X2011" i="2"/>
  <c r="T2010" i="2"/>
  <c r="S2010" i="2"/>
  <c r="R2010" i="2"/>
  <c r="Q2010" i="2"/>
  <c r="P2010" i="2"/>
  <c r="X2010" i="2"/>
  <c r="T2009" i="2"/>
  <c r="S2009" i="2"/>
  <c r="R2009" i="2"/>
  <c r="Q2009" i="2"/>
  <c r="P2009" i="2"/>
  <c r="X2009" i="2"/>
  <c r="T2008" i="2"/>
  <c r="S2008" i="2"/>
  <c r="R2008" i="2"/>
  <c r="Q2008" i="2"/>
  <c r="P2008" i="2"/>
  <c r="X2008" i="2"/>
  <c r="T2007" i="2"/>
  <c r="S2007" i="2"/>
  <c r="R2007" i="2"/>
  <c r="Q2007" i="2"/>
  <c r="P2007" i="2"/>
  <c r="X2007" i="2"/>
  <c r="T2006" i="2"/>
  <c r="S2006" i="2"/>
  <c r="R2006" i="2"/>
  <c r="Q2006" i="2"/>
  <c r="P2006" i="2"/>
  <c r="X2006" i="2"/>
  <c r="T2005" i="2"/>
  <c r="S2005" i="2"/>
  <c r="R2005" i="2"/>
  <c r="Q2005" i="2"/>
  <c r="P2005" i="2"/>
  <c r="X2005" i="2"/>
  <c r="T2004" i="2"/>
  <c r="S2004" i="2"/>
  <c r="R2004" i="2"/>
  <c r="Q2004" i="2"/>
  <c r="P2004" i="2"/>
  <c r="X2004" i="2"/>
  <c r="T2003" i="2"/>
  <c r="S2003" i="2"/>
  <c r="R2003" i="2"/>
  <c r="Q2003" i="2"/>
  <c r="P2003" i="2"/>
  <c r="X2003" i="2"/>
  <c r="T2002" i="2"/>
  <c r="S2002" i="2"/>
  <c r="R2002" i="2"/>
  <c r="Q2002" i="2"/>
  <c r="P2002" i="2"/>
  <c r="X2002" i="2"/>
  <c r="X2751" i="2"/>
  <c r="X2750" i="2"/>
  <c r="X2749" i="2"/>
  <c r="X2748" i="2"/>
  <c r="T2747" i="2"/>
  <c r="S2747" i="2"/>
  <c r="P2747" i="2" s="1"/>
  <c r="R2747" i="2"/>
  <c r="Q2747" i="2"/>
  <c r="X2747" i="2"/>
  <c r="T2746" i="2"/>
  <c r="S2746" i="2"/>
  <c r="P2746" i="2" s="1"/>
  <c r="R2746" i="2"/>
  <c r="Q2746" i="2"/>
  <c r="X2746" i="2"/>
  <c r="X2745" i="2"/>
  <c r="X2744" i="2"/>
  <c r="X2743" i="2"/>
  <c r="X2742" i="2"/>
  <c r="X2741" i="2"/>
  <c r="X2740" i="2"/>
  <c r="T2739" i="2"/>
  <c r="R2739" i="2"/>
  <c r="Q2739" i="2"/>
  <c r="X2739" i="2"/>
  <c r="T2738" i="2"/>
  <c r="R2738" i="2"/>
  <c r="Q2738" i="2"/>
  <c r="X2738" i="2"/>
  <c r="T2737" i="2"/>
  <c r="S2737" i="2"/>
  <c r="R2737" i="2"/>
  <c r="Q2737" i="2"/>
  <c r="P2737" i="2"/>
  <c r="X2737" i="2"/>
  <c r="T2736" i="2"/>
  <c r="R2736" i="2"/>
  <c r="Q2736" i="2"/>
  <c r="X2736" i="2"/>
  <c r="T2735" i="2"/>
  <c r="R2735" i="2"/>
  <c r="Q2735" i="2"/>
  <c r="X2735" i="2"/>
  <c r="T2734" i="2"/>
  <c r="R2734" i="2"/>
  <c r="Q2734" i="2"/>
  <c r="X2734" i="2"/>
  <c r="T2733" i="2"/>
  <c r="R2733" i="2"/>
  <c r="Q2733" i="2"/>
  <c r="X2733" i="2"/>
  <c r="T2732" i="2"/>
  <c r="R2732" i="2"/>
  <c r="Q2732" i="2"/>
  <c r="X2732" i="2"/>
  <c r="T2731" i="2"/>
  <c r="R2731" i="2"/>
  <c r="Q2731" i="2"/>
  <c r="X2731" i="2"/>
  <c r="X2730" i="2"/>
  <c r="T2729" i="2"/>
  <c r="S2729" i="2"/>
  <c r="P2729" i="2" s="1"/>
  <c r="R2729" i="2"/>
  <c r="Q2729" i="2"/>
  <c r="X2729" i="2"/>
  <c r="T2728" i="2"/>
  <c r="S2728" i="2"/>
  <c r="P2728" i="2" s="1"/>
  <c r="R2728" i="2"/>
  <c r="Q2728" i="2"/>
  <c r="X2728" i="2"/>
  <c r="T2727" i="2"/>
  <c r="R2727" i="2"/>
  <c r="Q2727" i="2"/>
  <c r="X2727" i="2"/>
  <c r="T2726" i="2"/>
  <c r="R2726" i="2"/>
  <c r="Q2726" i="2"/>
  <c r="X2726" i="2"/>
  <c r="T2725" i="2"/>
  <c r="R2725" i="2"/>
  <c r="Q2725" i="2"/>
  <c r="X2725" i="2"/>
  <c r="T2724" i="2"/>
  <c r="R2724" i="2"/>
  <c r="Q2724" i="2"/>
  <c r="X2724" i="2"/>
  <c r="T2723" i="2"/>
  <c r="R2723" i="2"/>
  <c r="Q2723" i="2"/>
  <c r="X2723" i="2"/>
  <c r="T2722" i="2"/>
  <c r="R2722" i="2"/>
  <c r="Q2722" i="2"/>
  <c r="X2722" i="2"/>
  <c r="T2721" i="2"/>
  <c r="R2721" i="2"/>
  <c r="Q2721" i="2"/>
  <c r="X2721" i="2"/>
  <c r="T2720" i="2"/>
  <c r="R2720" i="2"/>
  <c r="Q2720" i="2"/>
  <c r="X2720" i="2"/>
  <c r="T2719" i="2"/>
  <c r="R2719" i="2"/>
  <c r="Q2719" i="2"/>
  <c r="X2719" i="2"/>
  <c r="T2718" i="2"/>
  <c r="S2718" i="2"/>
  <c r="P2718" i="2" s="1"/>
  <c r="R2718" i="2"/>
  <c r="Q2718" i="2"/>
  <c r="X2718" i="2"/>
  <c r="T2717" i="2"/>
  <c r="R2717" i="2"/>
  <c r="Q2717" i="2"/>
  <c r="X2717" i="2"/>
  <c r="T2716" i="2"/>
  <c r="R2716" i="2"/>
  <c r="Q2716" i="2"/>
  <c r="X2716" i="2"/>
  <c r="T2715" i="2"/>
  <c r="R2715" i="2"/>
  <c r="Q2715" i="2"/>
  <c r="X2715" i="2"/>
  <c r="T2714" i="2"/>
  <c r="R2714" i="2"/>
  <c r="Q2714" i="2"/>
  <c r="X2714" i="2"/>
  <c r="T2713" i="2"/>
  <c r="R2713" i="2"/>
  <c r="Q2713" i="2"/>
  <c r="X2713" i="2"/>
  <c r="T2712" i="2"/>
  <c r="S2712" i="2"/>
  <c r="P2712" i="2" s="1"/>
  <c r="R2712" i="2"/>
  <c r="Q2712" i="2"/>
  <c r="X2712" i="2"/>
  <c r="T2711" i="2"/>
  <c r="R2711" i="2"/>
  <c r="Q2711" i="2"/>
  <c r="X2711" i="2"/>
  <c r="T2710" i="2"/>
  <c r="R2710" i="2"/>
  <c r="Q2710" i="2"/>
  <c r="X2710" i="2"/>
  <c r="T2709" i="2"/>
  <c r="R2709" i="2"/>
  <c r="Q2709" i="2"/>
  <c r="X2709" i="2"/>
  <c r="T2708" i="2"/>
  <c r="R2708" i="2"/>
  <c r="Q2708" i="2"/>
  <c r="X2708" i="2"/>
  <c r="T2707" i="2"/>
  <c r="R2707" i="2"/>
  <c r="Q2707" i="2"/>
  <c r="X2707" i="2"/>
  <c r="T2706" i="2"/>
  <c r="R2706" i="2"/>
  <c r="Q2706" i="2"/>
  <c r="X2706" i="2"/>
  <c r="T2705" i="2"/>
  <c r="R2705" i="2"/>
  <c r="Q2705" i="2"/>
  <c r="X2705" i="2"/>
  <c r="T2704" i="2"/>
  <c r="R2704" i="2"/>
  <c r="Q2704" i="2"/>
  <c r="X2704" i="2"/>
  <c r="T2703" i="2"/>
  <c r="R2703" i="2"/>
  <c r="Q2703" i="2"/>
  <c r="X2703" i="2"/>
  <c r="X2702" i="2"/>
  <c r="T2701" i="2"/>
  <c r="R2701" i="2"/>
  <c r="Q2701" i="2"/>
  <c r="X2701" i="2"/>
  <c r="T2700" i="2"/>
  <c r="R2700" i="2"/>
  <c r="Q2700" i="2"/>
  <c r="X2700" i="2"/>
  <c r="T2699" i="2"/>
  <c r="R2699" i="2"/>
  <c r="Q2699" i="2"/>
  <c r="X2699" i="2"/>
  <c r="T2698" i="2"/>
  <c r="S2698" i="2"/>
  <c r="R2698" i="2"/>
  <c r="Q2698" i="2"/>
  <c r="P2698" i="2"/>
  <c r="X2698" i="2"/>
  <c r="T2697" i="2"/>
  <c r="S2697" i="2"/>
  <c r="R2697" i="2"/>
  <c r="Q2697" i="2"/>
  <c r="P2697" i="2"/>
  <c r="X2697" i="2"/>
  <c r="T2696" i="2"/>
  <c r="S2696" i="2"/>
  <c r="R2696" i="2"/>
  <c r="Q2696" i="2"/>
  <c r="P2696" i="2"/>
  <c r="X2696" i="2"/>
  <c r="T2695" i="2"/>
  <c r="S2695" i="2"/>
  <c r="R2695" i="2"/>
  <c r="Q2695" i="2"/>
  <c r="P2695" i="2"/>
  <c r="X2695" i="2"/>
  <c r="T2694" i="2"/>
  <c r="R2694" i="2"/>
  <c r="Q2694" i="2"/>
  <c r="X2694" i="2"/>
  <c r="T2693" i="2"/>
  <c r="S2693" i="2"/>
  <c r="R2693" i="2"/>
  <c r="Q2693" i="2"/>
  <c r="P2693" i="2"/>
  <c r="X2693" i="2"/>
  <c r="T2692" i="2"/>
  <c r="S2692" i="2"/>
  <c r="R2692" i="2"/>
  <c r="Q2692" i="2"/>
  <c r="P2692" i="2"/>
  <c r="X2692" i="2"/>
  <c r="T2691" i="2"/>
  <c r="S2691" i="2"/>
  <c r="R2691" i="2"/>
  <c r="Q2691" i="2"/>
  <c r="P2691" i="2"/>
  <c r="X2691" i="2"/>
  <c r="T2690" i="2"/>
  <c r="S2690" i="2"/>
  <c r="R2690" i="2"/>
  <c r="Q2690" i="2"/>
  <c r="P2690" i="2"/>
  <c r="X2690" i="2"/>
  <c r="T2689" i="2"/>
  <c r="R2689" i="2"/>
  <c r="Q2689" i="2"/>
  <c r="X2689" i="2"/>
  <c r="T2688" i="2"/>
  <c r="R2688" i="2"/>
  <c r="Q2688" i="2"/>
  <c r="X2688" i="2"/>
  <c r="T2687" i="2"/>
  <c r="R2687" i="2"/>
  <c r="Q2687" i="2"/>
  <c r="X2687" i="2"/>
  <c r="T2686" i="2"/>
  <c r="R2686" i="2"/>
  <c r="Q2686" i="2"/>
  <c r="X2686" i="2"/>
  <c r="X2685" i="2"/>
  <c r="T2683" i="2"/>
  <c r="S2683" i="2"/>
  <c r="R2683" i="2"/>
  <c r="Q2683" i="2"/>
  <c r="P2683" i="2"/>
  <c r="X2683" i="2"/>
  <c r="T2682" i="2"/>
  <c r="Q2682" i="2"/>
  <c r="X2682" i="2"/>
  <c r="T2681" i="2"/>
  <c r="Q2681" i="2"/>
  <c r="X2681" i="2"/>
  <c r="T2680" i="2"/>
  <c r="Q2680" i="2"/>
  <c r="X2680" i="2"/>
  <c r="T2679" i="2"/>
  <c r="Q2679" i="2"/>
  <c r="X2679" i="2"/>
  <c r="T2678" i="2"/>
  <c r="Q2678" i="2"/>
  <c r="X2678" i="2"/>
  <c r="T2677" i="2"/>
  <c r="Q2677" i="2"/>
  <c r="X2677" i="2"/>
  <c r="T2676" i="2"/>
  <c r="R2676" i="2"/>
  <c r="Q2676" i="2"/>
  <c r="X2676" i="2"/>
  <c r="T2675" i="2"/>
  <c r="R2675" i="2"/>
  <c r="Q2675" i="2"/>
  <c r="X2675" i="2"/>
  <c r="T2674" i="2"/>
  <c r="Q2674" i="2"/>
  <c r="X2674" i="2"/>
  <c r="T2673" i="2"/>
  <c r="R2673" i="2"/>
  <c r="Q2673" i="2"/>
  <c r="X2673" i="2"/>
  <c r="T2672" i="2"/>
  <c r="R2672" i="2"/>
  <c r="Q2672" i="2"/>
  <c r="X2672" i="2"/>
  <c r="T2671" i="2"/>
  <c r="S2671" i="2"/>
  <c r="P2671" i="2" s="1"/>
  <c r="R2671" i="2"/>
  <c r="Q2671" i="2"/>
  <c r="X2671" i="2"/>
  <c r="T2670" i="2"/>
  <c r="S2670" i="2"/>
  <c r="P2670" i="2" s="1"/>
  <c r="R2670" i="2"/>
  <c r="Q2670" i="2"/>
  <c r="X2670" i="2"/>
  <c r="T2669" i="2"/>
  <c r="S2669" i="2"/>
  <c r="P2669" i="2" s="1"/>
  <c r="R2669" i="2"/>
  <c r="Q2669" i="2"/>
  <c r="X2669" i="2"/>
  <c r="T2668" i="2"/>
  <c r="R2668" i="2"/>
  <c r="Q2668" i="2"/>
  <c r="X2668" i="2"/>
  <c r="T2667" i="2"/>
  <c r="R2667" i="2"/>
  <c r="Q2667" i="2"/>
  <c r="X2667" i="2"/>
  <c r="T2666" i="2"/>
  <c r="R2666" i="2"/>
  <c r="Q2666" i="2"/>
  <c r="X2666" i="2"/>
  <c r="T2665" i="2"/>
  <c r="R2665" i="2"/>
  <c r="Q2665" i="2"/>
  <c r="X2665" i="2"/>
  <c r="T2664" i="2"/>
  <c r="R2664" i="2"/>
  <c r="Q2664" i="2"/>
  <c r="X2664" i="2"/>
  <c r="T2663" i="2"/>
  <c r="R2663" i="2"/>
  <c r="Q2663" i="2"/>
  <c r="X2663" i="2"/>
  <c r="T2662" i="2"/>
  <c r="R2662" i="2"/>
  <c r="Q2662" i="2"/>
  <c r="X2662" i="2"/>
  <c r="T2661" i="2"/>
  <c r="R2661" i="2"/>
  <c r="Q2661" i="2"/>
  <c r="X2661" i="2"/>
  <c r="T2660" i="2"/>
  <c r="R2660" i="2"/>
  <c r="Q2660" i="2"/>
  <c r="X2660" i="2"/>
  <c r="T2659" i="2"/>
  <c r="R2659" i="2"/>
  <c r="Q2659" i="2"/>
  <c r="X2659" i="2"/>
  <c r="T2658" i="2"/>
  <c r="R2658" i="2"/>
  <c r="Q2658" i="2"/>
  <c r="X2658" i="2"/>
  <c r="T2657" i="2"/>
  <c r="S2657" i="2"/>
  <c r="R2657" i="2"/>
  <c r="Q2657" i="2"/>
  <c r="P2657" i="2"/>
  <c r="X2657" i="2"/>
  <c r="T2656" i="2"/>
  <c r="S2656" i="2"/>
  <c r="P2656" i="2" s="1"/>
  <c r="R2656" i="2"/>
  <c r="Q2656" i="2"/>
  <c r="X2656" i="2"/>
  <c r="T2655" i="2"/>
  <c r="S2655" i="2"/>
  <c r="P2655" i="2" s="1"/>
  <c r="R2655" i="2"/>
  <c r="Q2655" i="2"/>
  <c r="X2655" i="2"/>
  <c r="T2654" i="2"/>
  <c r="S2654" i="2"/>
  <c r="P2654" i="2" s="1"/>
  <c r="R2654" i="2"/>
  <c r="Q2654" i="2"/>
  <c r="X2654" i="2"/>
  <c r="T2653" i="2"/>
  <c r="S2653" i="2"/>
  <c r="P2653" i="2" s="1"/>
  <c r="R2653" i="2"/>
  <c r="Q2653" i="2"/>
  <c r="X2653" i="2"/>
  <c r="T2652" i="2"/>
  <c r="R2652" i="2"/>
  <c r="Q2652" i="2"/>
  <c r="X2652" i="2"/>
  <c r="T2651" i="2"/>
  <c r="S2651" i="2"/>
  <c r="P2651" i="2" s="1"/>
  <c r="R2651" i="2"/>
  <c r="Q2651" i="2"/>
  <c r="X2651" i="2"/>
  <c r="X2650" i="2"/>
  <c r="T2649" i="2"/>
  <c r="R2649" i="2"/>
  <c r="Q2649" i="2"/>
  <c r="X2649" i="2"/>
  <c r="X2648" i="2"/>
  <c r="T2647" i="2"/>
  <c r="R2647" i="2"/>
  <c r="Q2647" i="2"/>
  <c r="X2647" i="2"/>
  <c r="T2646" i="2"/>
  <c r="R2646" i="2"/>
  <c r="Q2646" i="2"/>
  <c r="X2646" i="2"/>
  <c r="T2645" i="2"/>
  <c r="R2645" i="2"/>
  <c r="Q2645" i="2"/>
  <c r="X2645" i="2"/>
  <c r="T2644" i="2"/>
  <c r="R2644" i="2"/>
  <c r="Q2644" i="2"/>
  <c r="X2644" i="2"/>
  <c r="T2642" i="2"/>
  <c r="S2642" i="2"/>
  <c r="R2642" i="2"/>
  <c r="Q2642" i="2"/>
  <c r="P2642" i="2"/>
  <c r="X2642" i="2"/>
  <c r="T2641" i="2"/>
  <c r="S2641" i="2"/>
  <c r="R2641" i="2"/>
  <c r="Q2641" i="2"/>
  <c r="P2641" i="2"/>
  <c r="X2641" i="2"/>
  <c r="T2640" i="2"/>
  <c r="S2640" i="2"/>
  <c r="R2640" i="2"/>
  <c r="Q2640" i="2"/>
  <c r="P2640" i="2"/>
  <c r="X2640" i="2"/>
  <c r="T2639" i="2"/>
  <c r="R2639" i="2"/>
  <c r="Q2639" i="2"/>
  <c r="X2639" i="2"/>
  <c r="T2638" i="2"/>
  <c r="S2638" i="2"/>
  <c r="R2638" i="2"/>
  <c r="Q2638" i="2"/>
  <c r="P2638" i="2"/>
  <c r="X2638" i="2"/>
  <c r="T2637" i="2"/>
  <c r="S2637" i="2"/>
  <c r="R2637" i="2"/>
  <c r="Q2637" i="2"/>
  <c r="P2637" i="2"/>
  <c r="X2637" i="2"/>
  <c r="T2636" i="2"/>
  <c r="S2636" i="2"/>
  <c r="R2636" i="2"/>
  <c r="Q2636" i="2"/>
  <c r="P2636" i="2"/>
  <c r="X2636" i="2"/>
  <c r="T2635" i="2"/>
  <c r="S2635" i="2"/>
  <c r="R2635" i="2"/>
  <c r="Q2635" i="2"/>
  <c r="P2635" i="2"/>
  <c r="X2635" i="2"/>
  <c r="T2634" i="2"/>
  <c r="S2634" i="2"/>
  <c r="R2634" i="2"/>
  <c r="Q2634" i="2"/>
  <c r="P2634" i="2"/>
  <c r="X2634" i="2"/>
  <c r="R2633" i="2"/>
  <c r="X2633" i="2"/>
  <c r="R2632" i="2"/>
  <c r="X2632" i="2"/>
  <c r="R2631" i="2"/>
  <c r="X2631" i="2"/>
  <c r="R2630" i="2"/>
  <c r="X2630" i="2"/>
  <c r="R2629" i="2"/>
  <c r="X2629" i="2"/>
  <c r="T2628" i="2"/>
  <c r="S2628" i="2"/>
  <c r="R2628" i="2"/>
  <c r="Q2628" i="2"/>
  <c r="P2628" i="2"/>
  <c r="X2628" i="2"/>
  <c r="R2627" i="2"/>
  <c r="X2627" i="2"/>
  <c r="R2626" i="2"/>
  <c r="X2626" i="2"/>
  <c r="R2625" i="2"/>
  <c r="X2625" i="2"/>
  <c r="T2624" i="2"/>
  <c r="S2624" i="2"/>
  <c r="R2624" i="2"/>
  <c r="Q2624" i="2"/>
  <c r="P2624" i="2"/>
  <c r="X2624" i="2"/>
  <c r="R2623" i="2"/>
  <c r="X2623" i="2"/>
  <c r="R2622" i="2"/>
  <c r="X2622" i="2"/>
  <c r="R2621" i="2"/>
  <c r="X2621" i="2"/>
  <c r="R2620" i="2"/>
  <c r="X2620" i="2"/>
  <c r="T2619" i="2"/>
  <c r="R2619" i="2"/>
  <c r="Q2619" i="2"/>
  <c r="X2619" i="2"/>
  <c r="T2618" i="2"/>
  <c r="S2618" i="2"/>
  <c r="R2618" i="2"/>
  <c r="Q2618" i="2"/>
  <c r="P2618" i="2"/>
  <c r="X2618" i="2"/>
  <c r="R2617" i="2"/>
  <c r="X2617" i="2"/>
  <c r="R2616" i="2"/>
  <c r="X2616" i="2"/>
  <c r="R2615" i="2"/>
  <c r="X2615" i="2"/>
  <c r="T2614" i="2"/>
  <c r="S2614" i="2"/>
  <c r="R2614" i="2"/>
  <c r="Q2614" i="2"/>
  <c r="P2614" i="2"/>
  <c r="X2614" i="2"/>
  <c r="R2613" i="2"/>
  <c r="X2613" i="2"/>
  <c r="T2612" i="2"/>
  <c r="R2612" i="2"/>
  <c r="Q2612" i="2"/>
  <c r="X2612" i="2"/>
  <c r="T2611" i="2"/>
  <c r="R2611" i="2"/>
  <c r="Q2611" i="2"/>
  <c r="X2611" i="2"/>
  <c r="X2610" i="2"/>
  <c r="X2609" i="2"/>
  <c r="X2608" i="2"/>
  <c r="X2607" i="2"/>
  <c r="X2606" i="2"/>
  <c r="T2605" i="2"/>
  <c r="S2605" i="2"/>
  <c r="R2605" i="2"/>
  <c r="Q2605" i="2"/>
  <c r="P2605" i="2"/>
  <c r="X2605" i="2"/>
  <c r="T2604" i="2"/>
  <c r="S2604" i="2"/>
  <c r="R2604" i="2"/>
  <c r="Q2604" i="2"/>
  <c r="P2604" i="2"/>
  <c r="X2604" i="2"/>
  <c r="T2603" i="2"/>
  <c r="Q2603" i="2"/>
  <c r="X2603" i="2"/>
  <c r="T2602" i="2"/>
  <c r="R2602" i="2"/>
  <c r="Q2602" i="2"/>
  <c r="X2602" i="2"/>
  <c r="X2601" i="2"/>
  <c r="X2600" i="2"/>
  <c r="X2599" i="2"/>
  <c r="X2598" i="2"/>
  <c r="X2597" i="2"/>
  <c r="X2596" i="2"/>
  <c r="X2595" i="2"/>
  <c r="X2594" i="2"/>
  <c r="X2593" i="2"/>
  <c r="X2592" i="2"/>
  <c r="X2591" i="2"/>
  <c r="X2590" i="2"/>
  <c r="X2589" i="2"/>
  <c r="X2588" i="2"/>
  <c r="X2587" i="2"/>
  <c r="X2586" i="2"/>
  <c r="X2585" i="2"/>
  <c r="X2584" i="2"/>
  <c r="X2583" i="2"/>
  <c r="X2582" i="2"/>
  <c r="X2581" i="2"/>
  <c r="X2580" i="2"/>
  <c r="X2579" i="2"/>
  <c r="X2578" i="2"/>
  <c r="X2577" i="2"/>
  <c r="X2576" i="2"/>
  <c r="T2575" i="2"/>
  <c r="R2575" i="2"/>
  <c r="Q2575" i="2"/>
  <c r="X2575" i="2"/>
  <c r="T2574" i="2"/>
  <c r="R2574" i="2"/>
  <c r="Q2574" i="2"/>
  <c r="X2574" i="2"/>
  <c r="T2573" i="2"/>
  <c r="S2573" i="2"/>
  <c r="R2573" i="2"/>
  <c r="Q2573" i="2"/>
  <c r="P2573" i="2"/>
  <c r="X2573" i="2"/>
  <c r="T2572" i="2"/>
  <c r="S2572" i="2"/>
  <c r="R2572" i="2"/>
  <c r="Q2572" i="2"/>
  <c r="P2572" i="2"/>
  <c r="X2572" i="2"/>
  <c r="T2571" i="2"/>
  <c r="R2571" i="2"/>
  <c r="Q2571" i="2"/>
  <c r="X2571" i="2"/>
  <c r="T2569" i="2"/>
  <c r="S2569" i="2"/>
  <c r="P2569" i="2" s="1"/>
  <c r="R2569" i="2"/>
  <c r="Q2569" i="2"/>
  <c r="X2569" i="2"/>
  <c r="T2568" i="2"/>
  <c r="S2568" i="2"/>
  <c r="P2568" i="2" s="1"/>
  <c r="R2568" i="2"/>
  <c r="Q2568" i="2"/>
  <c r="X2568" i="2"/>
  <c r="T2567" i="2"/>
  <c r="S2567" i="2"/>
  <c r="R2567" i="2"/>
  <c r="Q2567" i="2"/>
  <c r="P2567" i="2"/>
  <c r="X2567" i="2"/>
  <c r="T2566" i="2"/>
  <c r="S2566" i="2"/>
  <c r="R2566" i="2"/>
  <c r="Q2566" i="2"/>
  <c r="P2566" i="2"/>
  <c r="X2566" i="2"/>
  <c r="T2565" i="2"/>
  <c r="S2565" i="2"/>
  <c r="R2565" i="2"/>
  <c r="Q2565" i="2"/>
  <c r="P2565" i="2"/>
  <c r="X2565" i="2"/>
  <c r="T2564" i="2"/>
  <c r="S2564" i="2"/>
  <c r="R2564" i="2"/>
  <c r="Q2564" i="2"/>
  <c r="P2564" i="2"/>
  <c r="X2564" i="2"/>
  <c r="T2563" i="2"/>
  <c r="S2563" i="2"/>
  <c r="R2563" i="2"/>
  <c r="Q2563" i="2"/>
  <c r="P2563" i="2"/>
  <c r="X2563" i="2"/>
  <c r="T2562" i="2"/>
  <c r="S2562" i="2"/>
  <c r="R2562" i="2"/>
  <c r="Q2562" i="2"/>
  <c r="P2562" i="2"/>
  <c r="X2562" i="2"/>
  <c r="T2561" i="2"/>
  <c r="S2561" i="2"/>
  <c r="R2561" i="2"/>
  <c r="Q2561" i="2"/>
  <c r="P2561" i="2"/>
  <c r="X2561" i="2"/>
  <c r="T2560" i="2"/>
  <c r="S2560" i="2"/>
  <c r="R2560" i="2"/>
  <c r="Q2560" i="2"/>
  <c r="P2560" i="2"/>
  <c r="X2560" i="2"/>
  <c r="T2559" i="2"/>
  <c r="S2559" i="2"/>
  <c r="R2559" i="2"/>
  <c r="Q2559" i="2"/>
  <c r="P2559" i="2"/>
  <c r="X2559" i="2"/>
  <c r="T2558" i="2"/>
  <c r="S2558" i="2"/>
  <c r="R2558" i="2"/>
  <c r="Q2558" i="2"/>
  <c r="P2558" i="2"/>
  <c r="X2558" i="2"/>
  <c r="T2557" i="2"/>
  <c r="R2557" i="2"/>
  <c r="Q2557" i="2"/>
  <c r="X2557" i="2"/>
  <c r="T2556" i="2"/>
  <c r="S2556" i="2"/>
  <c r="R2556" i="2"/>
  <c r="Q2556" i="2"/>
  <c r="P2556" i="2"/>
  <c r="X2556" i="2"/>
  <c r="T2555" i="2"/>
  <c r="R2555" i="2"/>
  <c r="Q2555" i="2"/>
  <c r="X2555" i="2"/>
  <c r="T2554" i="2"/>
  <c r="S2554" i="2"/>
  <c r="R2554" i="2"/>
  <c r="Q2554" i="2"/>
  <c r="P2554" i="2"/>
  <c r="X2554" i="2"/>
  <c r="T2553" i="2"/>
  <c r="R2553" i="2"/>
  <c r="Q2553" i="2"/>
  <c r="X2553" i="2"/>
  <c r="T2552" i="2"/>
  <c r="S2552" i="2"/>
  <c r="R2552" i="2"/>
  <c r="Q2552" i="2"/>
  <c r="P2552" i="2"/>
  <c r="X2552" i="2"/>
  <c r="T2551" i="2"/>
  <c r="S2551" i="2"/>
  <c r="R2551" i="2"/>
  <c r="Q2551" i="2"/>
  <c r="P2551" i="2"/>
  <c r="X2551" i="2"/>
  <c r="T2550" i="2"/>
  <c r="R2550" i="2"/>
  <c r="Q2550" i="2"/>
  <c r="X2550" i="2"/>
  <c r="T2549" i="2"/>
  <c r="R2549" i="2"/>
  <c r="Q2549" i="2"/>
  <c r="X2549" i="2"/>
  <c r="T2548" i="2"/>
  <c r="R2548" i="2"/>
  <c r="Q2548" i="2"/>
  <c r="X2548" i="2"/>
  <c r="T2547" i="2"/>
  <c r="R2547" i="2"/>
  <c r="Q2547" i="2"/>
  <c r="X2547" i="2"/>
  <c r="T2546" i="2"/>
  <c r="S2546" i="2"/>
  <c r="R2546" i="2"/>
  <c r="Q2546" i="2"/>
  <c r="P2546" i="2"/>
  <c r="X2546" i="2"/>
  <c r="T2545" i="2"/>
  <c r="S2545" i="2"/>
  <c r="P2545" i="2" s="1"/>
  <c r="R2545" i="2"/>
  <c r="Q2545" i="2"/>
  <c r="X2545" i="2"/>
  <c r="T2544" i="2"/>
  <c r="S2544" i="2"/>
  <c r="P2544" i="2" s="1"/>
  <c r="R2544" i="2"/>
  <c r="Q2544" i="2"/>
  <c r="X2544" i="2"/>
  <c r="T2543" i="2"/>
  <c r="R2543" i="2"/>
  <c r="Q2543" i="2"/>
  <c r="X2543" i="2"/>
  <c r="T2542" i="2"/>
  <c r="R2542" i="2"/>
  <c r="Q2542" i="2"/>
  <c r="X2542" i="2"/>
  <c r="T2541" i="2"/>
  <c r="S2541" i="2"/>
  <c r="P2541" i="2" s="1"/>
  <c r="R2541" i="2"/>
  <c r="Q2541" i="2"/>
  <c r="X2541" i="2"/>
  <c r="T2540" i="2"/>
  <c r="R2540" i="2"/>
  <c r="Q2540" i="2"/>
  <c r="X2540" i="2"/>
  <c r="T2539" i="2"/>
  <c r="S2539" i="2"/>
  <c r="R2539" i="2"/>
  <c r="Q2539" i="2"/>
  <c r="P2539" i="2"/>
  <c r="X2539" i="2"/>
  <c r="T2538" i="2"/>
  <c r="S2538" i="2"/>
  <c r="P2538" i="2" s="1"/>
  <c r="R2538" i="2"/>
  <c r="Q2538" i="2"/>
  <c r="X2538" i="2"/>
  <c r="T2537" i="2"/>
  <c r="S2537" i="2"/>
  <c r="R2537" i="2"/>
  <c r="Q2537" i="2"/>
  <c r="P2537" i="2"/>
  <c r="X2537" i="2"/>
  <c r="T2536" i="2"/>
  <c r="S2536" i="2"/>
  <c r="R2536" i="2"/>
  <c r="Q2536" i="2"/>
  <c r="P2536" i="2"/>
  <c r="X2536" i="2"/>
  <c r="T2535" i="2"/>
  <c r="R2535" i="2"/>
  <c r="Q2535" i="2"/>
  <c r="X2535" i="2"/>
  <c r="X2534" i="2"/>
  <c r="X2533" i="2"/>
  <c r="X2532" i="2"/>
  <c r="T2531" i="2"/>
  <c r="R2531" i="2"/>
  <c r="Q2531" i="2"/>
  <c r="X2531" i="2"/>
  <c r="T2530" i="2"/>
  <c r="S2530" i="2"/>
  <c r="R2530" i="2"/>
  <c r="Q2530" i="2"/>
  <c r="P2530" i="2"/>
  <c r="X2530" i="2"/>
  <c r="X2529" i="2"/>
  <c r="X2528" i="2"/>
  <c r="X2527" i="2"/>
  <c r="T2526" i="2"/>
  <c r="R2526" i="2"/>
  <c r="Q2526" i="2"/>
  <c r="X2526" i="2"/>
  <c r="T2525" i="2"/>
  <c r="R2525" i="2"/>
  <c r="Q2525" i="2"/>
  <c r="X2525" i="2"/>
  <c r="T2524" i="2"/>
  <c r="R2524" i="2"/>
  <c r="Q2524" i="2"/>
  <c r="X2524" i="2"/>
  <c r="T2523" i="2"/>
  <c r="R2523" i="2"/>
  <c r="Q2523" i="2"/>
  <c r="X2523" i="2"/>
  <c r="T2522" i="2"/>
  <c r="R2522" i="2"/>
  <c r="Q2522" i="2"/>
  <c r="X2522" i="2"/>
  <c r="T2521" i="2"/>
  <c r="R2521" i="2"/>
  <c r="Q2521" i="2"/>
  <c r="X2521" i="2"/>
  <c r="T2520" i="2"/>
  <c r="R2520" i="2"/>
  <c r="Q2520" i="2"/>
  <c r="X2520" i="2"/>
  <c r="T2519" i="2"/>
  <c r="S2519" i="2"/>
  <c r="R2519" i="2"/>
  <c r="Q2519" i="2"/>
  <c r="P2519" i="2"/>
  <c r="X2519" i="2"/>
  <c r="T2518" i="2"/>
  <c r="R2518" i="2"/>
  <c r="Q2518" i="2"/>
  <c r="X2518" i="2"/>
  <c r="T2517" i="2"/>
  <c r="S2517" i="2"/>
  <c r="R2517" i="2"/>
  <c r="Q2517" i="2"/>
  <c r="P2517" i="2"/>
  <c r="X2517" i="2"/>
  <c r="T2516" i="2"/>
  <c r="S2516" i="2"/>
  <c r="R2516" i="2"/>
  <c r="Q2516" i="2"/>
  <c r="P2516" i="2"/>
  <c r="X2516" i="2"/>
  <c r="T2515" i="2"/>
  <c r="S2515" i="2"/>
  <c r="P2515" i="2" s="1"/>
  <c r="R2515" i="2"/>
  <c r="Q2515" i="2"/>
  <c r="X2515" i="2"/>
  <c r="T2514" i="2"/>
  <c r="S2514" i="2"/>
  <c r="P2514" i="2" s="1"/>
  <c r="R2514" i="2"/>
  <c r="Q2514" i="2"/>
  <c r="X2514" i="2"/>
  <c r="T2513" i="2"/>
  <c r="R2513" i="2"/>
  <c r="Q2513" i="2"/>
  <c r="X2513" i="2"/>
  <c r="T2512" i="2"/>
  <c r="S2512" i="2"/>
  <c r="P2512" i="2" s="1"/>
  <c r="R2512" i="2"/>
  <c r="Q2512" i="2"/>
  <c r="X2512" i="2"/>
  <c r="T2511" i="2"/>
  <c r="S2511" i="2"/>
  <c r="P2511" i="2" s="1"/>
  <c r="R2511" i="2"/>
  <c r="Q2511" i="2"/>
  <c r="X2511" i="2"/>
  <c r="T2510" i="2"/>
  <c r="S2510" i="2"/>
  <c r="P2510" i="2" s="1"/>
  <c r="R2510" i="2"/>
  <c r="Q2510" i="2"/>
  <c r="X2510" i="2"/>
  <c r="T2509" i="2"/>
  <c r="R2509" i="2"/>
  <c r="Q2509" i="2"/>
  <c r="X2509" i="2"/>
  <c r="T2508" i="2"/>
  <c r="S2508" i="2"/>
  <c r="P2508" i="2" s="1"/>
  <c r="R2508" i="2"/>
  <c r="Q2508" i="2"/>
  <c r="X2508" i="2"/>
  <c r="T2507" i="2"/>
  <c r="S2507" i="2"/>
  <c r="P2507" i="2" s="1"/>
  <c r="R2507" i="2"/>
  <c r="Q2507" i="2"/>
  <c r="X2507" i="2"/>
  <c r="T2506" i="2"/>
  <c r="S2506" i="2"/>
  <c r="R2506" i="2"/>
  <c r="Q2506" i="2"/>
  <c r="P2506" i="2"/>
  <c r="X2506" i="2"/>
  <c r="T2505" i="2"/>
  <c r="R2505" i="2"/>
  <c r="Q2505" i="2"/>
  <c r="X2505" i="2"/>
  <c r="T2504" i="2"/>
  <c r="S2504" i="2"/>
  <c r="R2504" i="2"/>
  <c r="Q2504" i="2"/>
  <c r="P2504" i="2"/>
  <c r="X2504" i="2"/>
  <c r="T2503" i="2"/>
  <c r="R2503" i="2"/>
  <c r="Q2503" i="2"/>
  <c r="X2503" i="2"/>
  <c r="T2502" i="2"/>
  <c r="S2502" i="2"/>
  <c r="R2502" i="2"/>
  <c r="Q2502" i="2"/>
  <c r="P2502" i="2"/>
  <c r="X2502" i="2"/>
  <c r="T2501" i="2"/>
  <c r="R2501" i="2"/>
  <c r="Q2501" i="2"/>
  <c r="X2501" i="2"/>
  <c r="T2500" i="2"/>
  <c r="S2500" i="2"/>
  <c r="R2500" i="2"/>
  <c r="Q2500" i="2"/>
  <c r="P2500" i="2"/>
  <c r="X2500" i="2"/>
  <c r="T2499" i="2"/>
  <c r="S2499" i="2"/>
  <c r="R2499" i="2"/>
  <c r="Q2499" i="2"/>
  <c r="P2499" i="2"/>
  <c r="X2499" i="2"/>
  <c r="T2498" i="2"/>
  <c r="S2498" i="2"/>
  <c r="R2498" i="2"/>
  <c r="Q2498" i="2"/>
  <c r="P2498" i="2"/>
  <c r="X2498" i="2"/>
  <c r="T2497" i="2"/>
  <c r="R2497" i="2"/>
  <c r="Q2497" i="2"/>
  <c r="X2497" i="2"/>
  <c r="T2496" i="2"/>
  <c r="S2496" i="2"/>
  <c r="R2496" i="2"/>
  <c r="Q2496" i="2"/>
  <c r="P2496" i="2"/>
  <c r="X2496" i="2"/>
  <c r="T2495" i="2"/>
  <c r="R2495" i="2"/>
  <c r="Q2495" i="2"/>
  <c r="X2495" i="2"/>
  <c r="T2494" i="2"/>
  <c r="S2494" i="2"/>
  <c r="R2494" i="2"/>
  <c r="Q2494" i="2"/>
  <c r="P2494" i="2"/>
  <c r="X2494" i="2"/>
  <c r="T2493" i="2"/>
  <c r="R2493" i="2"/>
  <c r="Q2493" i="2"/>
  <c r="X2493" i="2"/>
  <c r="T2492" i="2"/>
  <c r="S2492" i="2"/>
  <c r="R2492" i="2"/>
  <c r="Q2492" i="2"/>
  <c r="P2492" i="2"/>
  <c r="X2492" i="2"/>
  <c r="T2491" i="2"/>
  <c r="R2491" i="2"/>
  <c r="Q2491" i="2"/>
  <c r="X2491" i="2"/>
  <c r="T2490" i="2"/>
  <c r="S2490" i="2"/>
  <c r="R2490" i="2"/>
  <c r="Q2490" i="2"/>
  <c r="P2490" i="2"/>
  <c r="X2490" i="2"/>
  <c r="X2489" i="2"/>
  <c r="X2488" i="2"/>
  <c r="T2487" i="2"/>
  <c r="R2487" i="2"/>
  <c r="Q2487" i="2"/>
  <c r="X2487" i="2"/>
  <c r="T2486" i="2"/>
  <c r="S2486" i="2"/>
  <c r="R2486" i="2"/>
  <c r="Q2486" i="2"/>
  <c r="P2486" i="2"/>
  <c r="X2486" i="2"/>
  <c r="X2485" i="2"/>
  <c r="X2484" i="2"/>
  <c r="T2482" i="2"/>
  <c r="S2482" i="2"/>
  <c r="R2482" i="2"/>
  <c r="Q2482" i="2"/>
  <c r="P2482" i="2"/>
  <c r="X2482" i="2"/>
  <c r="T2481" i="2"/>
  <c r="S2481" i="2"/>
  <c r="R2481" i="2"/>
  <c r="Q2481" i="2"/>
  <c r="P2481" i="2"/>
  <c r="X2481" i="2"/>
  <c r="X2480" i="2"/>
  <c r="X2479" i="2"/>
  <c r="T2478" i="2"/>
  <c r="R2478" i="2"/>
  <c r="Q2478" i="2"/>
  <c r="X2478" i="2"/>
  <c r="T2477" i="2"/>
  <c r="R2477" i="2"/>
  <c r="Q2477" i="2"/>
  <c r="X2477" i="2"/>
  <c r="T2476" i="2"/>
  <c r="S2476" i="2"/>
  <c r="R2476" i="2"/>
  <c r="Q2476" i="2"/>
  <c r="P2476" i="2"/>
  <c r="X2476" i="2"/>
  <c r="T2475" i="2"/>
  <c r="S2475" i="2"/>
  <c r="R2475" i="2"/>
  <c r="Q2475" i="2"/>
  <c r="P2475" i="2"/>
  <c r="X2475" i="2"/>
  <c r="T2474" i="2"/>
  <c r="S2474" i="2"/>
  <c r="R2474" i="2"/>
  <c r="Q2474" i="2"/>
  <c r="P2474" i="2"/>
  <c r="X2474" i="2"/>
  <c r="T2473" i="2"/>
  <c r="S2473" i="2"/>
  <c r="R2473" i="2"/>
  <c r="Q2473" i="2"/>
  <c r="P2473" i="2"/>
  <c r="X2473" i="2"/>
  <c r="T2472" i="2"/>
  <c r="S2472" i="2"/>
  <c r="R2472" i="2"/>
  <c r="Q2472" i="2"/>
  <c r="P2472" i="2"/>
  <c r="X2472" i="2"/>
  <c r="T2471" i="2"/>
  <c r="S2471" i="2"/>
  <c r="R2471" i="2"/>
  <c r="Q2471" i="2"/>
  <c r="P2471" i="2"/>
  <c r="X2471" i="2"/>
  <c r="T2470" i="2"/>
  <c r="R2470" i="2"/>
  <c r="Q2470" i="2"/>
  <c r="X2470" i="2"/>
  <c r="T2469" i="2"/>
  <c r="R2469" i="2"/>
  <c r="Q2469" i="2"/>
  <c r="X2469" i="2"/>
  <c r="T2468" i="2"/>
  <c r="R2468" i="2"/>
  <c r="Q2468" i="2"/>
  <c r="X2468" i="2"/>
  <c r="T2467" i="2"/>
  <c r="S2467" i="2"/>
  <c r="R2467" i="2"/>
  <c r="Q2467" i="2"/>
  <c r="P2467" i="2"/>
  <c r="X2467" i="2"/>
  <c r="T2466" i="2"/>
  <c r="S2466" i="2"/>
  <c r="R2466" i="2"/>
  <c r="Q2466" i="2"/>
  <c r="P2466" i="2"/>
  <c r="X2466" i="2"/>
  <c r="T2465" i="2"/>
  <c r="S2465" i="2"/>
  <c r="R2465" i="2"/>
  <c r="Q2465" i="2"/>
  <c r="P2465" i="2"/>
  <c r="X2465" i="2"/>
  <c r="T2464" i="2"/>
  <c r="S2464" i="2"/>
  <c r="R2464" i="2"/>
  <c r="Q2464" i="2"/>
  <c r="P2464" i="2"/>
  <c r="X2464" i="2"/>
  <c r="T2463" i="2"/>
  <c r="S2463" i="2"/>
  <c r="R2463" i="2"/>
  <c r="Q2463" i="2"/>
  <c r="P2463" i="2"/>
  <c r="X2463" i="2"/>
  <c r="T2462" i="2"/>
  <c r="S2462" i="2"/>
  <c r="R2462" i="2"/>
  <c r="Q2462" i="2"/>
  <c r="P2462" i="2"/>
  <c r="X2462" i="2"/>
  <c r="X2461" i="2"/>
  <c r="T2460" i="2"/>
  <c r="R2460" i="2"/>
  <c r="Q2460" i="2"/>
  <c r="X2460" i="2"/>
  <c r="X2459" i="2"/>
  <c r="T2457" i="2"/>
  <c r="R2457" i="2"/>
  <c r="Q2457" i="2"/>
  <c r="X2457" i="2"/>
  <c r="T2456" i="2"/>
  <c r="R2456" i="2"/>
  <c r="Q2456" i="2"/>
  <c r="X2456" i="2"/>
  <c r="T2455" i="2"/>
  <c r="R2455" i="2"/>
  <c r="Q2455" i="2"/>
  <c r="X2455" i="2"/>
  <c r="T2454" i="2"/>
  <c r="R2454" i="2"/>
  <c r="Q2454" i="2"/>
  <c r="X2454" i="2"/>
  <c r="T2453" i="2"/>
  <c r="R2453" i="2"/>
  <c r="Q2453" i="2"/>
  <c r="X2453" i="2"/>
  <c r="T2452" i="2"/>
  <c r="R2452" i="2"/>
  <c r="Q2452" i="2"/>
  <c r="X2452" i="2"/>
  <c r="T2451" i="2"/>
  <c r="R2451" i="2"/>
  <c r="Q2451" i="2"/>
  <c r="X2451" i="2"/>
  <c r="T2450" i="2"/>
  <c r="R2450" i="2"/>
  <c r="Q2450" i="2"/>
  <c r="X2450" i="2"/>
  <c r="T2449" i="2"/>
  <c r="R2449" i="2"/>
  <c r="Q2449" i="2"/>
  <c r="X2449" i="2"/>
  <c r="T2448" i="2"/>
  <c r="R2448" i="2"/>
  <c r="Q2448" i="2"/>
  <c r="X2448" i="2"/>
  <c r="T2447" i="2"/>
  <c r="R2447" i="2"/>
  <c r="Q2447" i="2"/>
  <c r="X2447" i="2"/>
  <c r="T2446" i="2"/>
  <c r="R2446" i="2"/>
  <c r="Q2446" i="2"/>
  <c r="X2446" i="2"/>
  <c r="X2445" i="2"/>
  <c r="T2444" i="2"/>
  <c r="R2444" i="2"/>
  <c r="Q2444" i="2"/>
  <c r="X2444" i="2"/>
  <c r="T2443" i="2"/>
  <c r="Q2443" i="2"/>
  <c r="X2443" i="2"/>
  <c r="X2442" i="2"/>
  <c r="X2441" i="2"/>
  <c r="X2440" i="2"/>
  <c r="X2439" i="2"/>
  <c r="X2438" i="2"/>
  <c r="T2437" i="2"/>
  <c r="R2437" i="2"/>
  <c r="Q2437" i="2"/>
  <c r="X2437" i="2"/>
  <c r="X2436" i="2"/>
  <c r="X2435" i="2"/>
  <c r="T2434" i="2"/>
  <c r="R2434" i="2"/>
  <c r="Q2434" i="2"/>
  <c r="X2434" i="2"/>
  <c r="X2433" i="2"/>
  <c r="X2432" i="2"/>
  <c r="X2431" i="2"/>
  <c r="X2430" i="2"/>
  <c r="X2429" i="2"/>
  <c r="X2428" i="2"/>
  <c r="T2427" i="2"/>
  <c r="R2427" i="2"/>
  <c r="Q2427" i="2"/>
  <c r="X2427" i="2"/>
  <c r="T2426" i="2"/>
  <c r="R2426" i="2"/>
  <c r="Q2426" i="2"/>
  <c r="X2426" i="2"/>
  <c r="T2425" i="2"/>
  <c r="R2425" i="2"/>
  <c r="Q2425" i="2"/>
  <c r="X2425" i="2"/>
  <c r="T2424" i="2"/>
  <c r="R2424" i="2"/>
  <c r="Q2424" i="2"/>
  <c r="X2424" i="2"/>
  <c r="T2423" i="2"/>
  <c r="R2423" i="2"/>
  <c r="Q2423" i="2"/>
  <c r="X2423" i="2"/>
  <c r="X2422" i="2"/>
  <c r="T2421" i="2"/>
  <c r="R2421" i="2"/>
  <c r="Q2421" i="2"/>
  <c r="X2421" i="2"/>
  <c r="X2420" i="2"/>
  <c r="X2419" i="2"/>
  <c r="X2418" i="2"/>
  <c r="X2417" i="2"/>
  <c r="X2416" i="2"/>
  <c r="X2415" i="2"/>
  <c r="X2414" i="2"/>
  <c r="X2413" i="2"/>
  <c r="X2412" i="2"/>
  <c r="X2411" i="2"/>
  <c r="X2410" i="2"/>
  <c r="T2409" i="2"/>
  <c r="R2409" i="2"/>
  <c r="Q2409" i="2"/>
  <c r="X2409" i="2"/>
  <c r="X2408" i="2"/>
  <c r="X2407" i="2"/>
  <c r="T2406" i="2"/>
  <c r="R2406" i="2"/>
  <c r="Q2406" i="2"/>
  <c r="X2406" i="2"/>
  <c r="T2405" i="2"/>
  <c r="R2405" i="2"/>
  <c r="Q2405" i="2"/>
  <c r="X2405" i="2"/>
  <c r="T2403" i="2"/>
  <c r="R2403" i="2"/>
  <c r="Q2403" i="2"/>
  <c r="X2403" i="2"/>
  <c r="T2402" i="2"/>
  <c r="S2402" i="2"/>
  <c r="P2402" i="2" s="1"/>
  <c r="R2402" i="2"/>
  <c r="Q2402" i="2"/>
  <c r="X2402" i="2"/>
  <c r="T2401" i="2"/>
  <c r="S2401" i="2"/>
  <c r="P2401" i="2" s="1"/>
  <c r="R2401" i="2"/>
  <c r="Q2401" i="2"/>
  <c r="X2401" i="2"/>
  <c r="T2400" i="2"/>
  <c r="S2400" i="2"/>
  <c r="P2400" i="2" s="1"/>
  <c r="R2400" i="2"/>
  <c r="Q2400" i="2"/>
  <c r="X2400" i="2"/>
  <c r="T2399" i="2"/>
  <c r="S2399" i="2"/>
  <c r="P2399" i="2" s="1"/>
  <c r="R2399" i="2"/>
  <c r="Q2399" i="2"/>
  <c r="X2399" i="2"/>
  <c r="T2398" i="2"/>
  <c r="R2398" i="2"/>
  <c r="Q2398" i="2"/>
  <c r="X2398" i="2"/>
  <c r="T2397" i="2"/>
  <c r="R2397" i="2"/>
  <c r="Q2397" i="2"/>
  <c r="X2397" i="2"/>
  <c r="T2396" i="2"/>
  <c r="S2396" i="2"/>
  <c r="P2396" i="2" s="1"/>
  <c r="R2396" i="2"/>
  <c r="Q2396" i="2"/>
  <c r="X2396" i="2"/>
  <c r="T2395" i="2"/>
  <c r="S2395" i="2"/>
  <c r="P2395" i="2" s="1"/>
  <c r="R2395" i="2"/>
  <c r="Q2395" i="2"/>
  <c r="X2395" i="2"/>
  <c r="T2394" i="2"/>
  <c r="S2394" i="2"/>
  <c r="P2394" i="2" s="1"/>
  <c r="R2394" i="2"/>
  <c r="Q2394" i="2"/>
  <c r="X2394" i="2"/>
  <c r="T2393" i="2"/>
  <c r="S2393" i="2"/>
  <c r="P2393" i="2" s="1"/>
  <c r="R2393" i="2"/>
  <c r="Q2393" i="2"/>
  <c r="X2393" i="2"/>
  <c r="T2392" i="2"/>
  <c r="S2392" i="2"/>
  <c r="P2392" i="2" s="1"/>
  <c r="R2392" i="2"/>
  <c r="Q2392" i="2"/>
  <c r="X2392" i="2"/>
  <c r="T2391" i="2"/>
  <c r="S2391" i="2"/>
  <c r="P2391" i="2" s="1"/>
  <c r="R2391" i="2"/>
  <c r="Q2391" i="2"/>
  <c r="X2391" i="2"/>
  <c r="T2390" i="2"/>
  <c r="S2390" i="2"/>
  <c r="P2390" i="2" s="1"/>
  <c r="R2390" i="2"/>
  <c r="Q2390" i="2"/>
  <c r="X2390" i="2"/>
  <c r="T2389" i="2"/>
  <c r="S2389" i="2"/>
  <c r="P2389" i="2" s="1"/>
  <c r="R2389" i="2"/>
  <c r="Q2389" i="2"/>
  <c r="X2389" i="2"/>
  <c r="T2388" i="2"/>
  <c r="S2388" i="2"/>
  <c r="P2388" i="2" s="1"/>
  <c r="R2388" i="2"/>
  <c r="Q2388" i="2"/>
  <c r="X2388" i="2"/>
  <c r="T2387" i="2"/>
  <c r="S2387" i="2"/>
  <c r="P2387" i="2" s="1"/>
  <c r="R2387" i="2"/>
  <c r="Q2387" i="2"/>
  <c r="X2387" i="2"/>
  <c r="T2386" i="2"/>
  <c r="S2386" i="2"/>
  <c r="P2386" i="2" s="1"/>
  <c r="R2386" i="2"/>
  <c r="Q2386" i="2"/>
  <c r="X2386" i="2"/>
  <c r="T2385" i="2"/>
  <c r="S2385" i="2"/>
  <c r="P2385" i="2" s="1"/>
  <c r="R2385" i="2"/>
  <c r="Q2385" i="2"/>
  <c r="X2385" i="2"/>
  <c r="X2384" i="2"/>
  <c r="T2383" i="2"/>
  <c r="S2383" i="2"/>
  <c r="P2383" i="2" s="1"/>
  <c r="R2383" i="2"/>
  <c r="Q2383" i="2"/>
  <c r="X2383" i="2"/>
  <c r="X2382" i="2"/>
  <c r="X2381" i="2"/>
  <c r="X2380" i="2"/>
  <c r="T2379" i="2"/>
  <c r="R2379" i="2"/>
  <c r="Q2379" i="2"/>
  <c r="X2379" i="2"/>
  <c r="T2378" i="2"/>
  <c r="R2378" i="2"/>
  <c r="Q2378" i="2"/>
  <c r="X2378" i="2"/>
  <c r="X2377" i="2"/>
  <c r="T3125" i="2"/>
  <c r="S3125" i="2"/>
  <c r="R3125" i="2"/>
  <c r="Q3125" i="2"/>
  <c r="P3125" i="2"/>
  <c r="X3125" i="2"/>
  <c r="T3124" i="2"/>
  <c r="S3124" i="2"/>
  <c r="R3124" i="2"/>
  <c r="Q3124" i="2"/>
  <c r="P3124" i="2"/>
  <c r="X3124" i="2"/>
  <c r="T3123" i="2"/>
  <c r="R3123" i="2"/>
  <c r="Q3123" i="2"/>
  <c r="X3123" i="2"/>
  <c r="T3122" i="2"/>
  <c r="S3122" i="2"/>
  <c r="R3122" i="2"/>
  <c r="Q3122" i="2"/>
  <c r="P3122" i="2"/>
  <c r="X3122" i="2"/>
  <c r="T3121" i="2"/>
  <c r="S3121" i="2"/>
  <c r="R3121" i="2"/>
  <c r="Q3121" i="2"/>
  <c r="P3121" i="2"/>
  <c r="X3121" i="2"/>
  <c r="T3120" i="2"/>
  <c r="R3120" i="2"/>
  <c r="Q3120" i="2"/>
  <c r="X3120" i="2"/>
  <c r="T3119" i="2"/>
  <c r="R3119" i="2"/>
  <c r="Q3119" i="2"/>
  <c r="X3119" i="2"/>
  <c r="T3118" i="2"/>
  <c r="R3118" i="2"/>
  <c r="Q3118" i="2"/>
  <c r="X3118" i="2"/>
  <c r="T3117" i="2"/>
  <c r="S3117" i="2"/>
  <c r="R3117" i="2"/>
  <c r="Q3117" i="2"/>
  <c r="P3117" i="2"/>
  <c r="X3117" i="2"/>
  <c r="T3116" i="2"/>
  <c r="S3116" i="2"/>
  <c r="R3116" i="2"/>
  <c r="Q3116" i="2"/>
  <c r="P3116" i="2"/>
  <c r="X3116" i="2"/>
  <c r="T3115" i="2"/>
  <c r="S3115" i="2"/>
  <c r="R3115" i="2"/>
  <c r="Q3115" i="2"/>
  <c r="P3115" i="2"/>
  <c r="X3115" i="2"/>
  <c r="T3114" i="2"/>
  <c r="S3114" i="2"/>
  <c r="R3114" i="2"/>
  <c r="Q3114" i="2"/>
  <c r="P3114" i="2"/>
  <c r="X3114" i="2"/>
  <c r="T3113" i="2"/>
  <c r="R3113" i="2"/>
  <c r="Q3113" i="2"/>
  <c r="X3113" i="2"/>
  <c r="T3112" i="2"/>
  <c r="R3112" i="2"/>
  <c r="Q3112" i="2"/>
  <c r="X3112" i="2"/>
  <c r="T3111" i="2"/>
  <c r="R3111" i="2"/>
  <c r="Q3111" i="2"/>
  <c r="X3111" i="2"/>
  <c r="T3110" i="2"/>
  <c r="R3110" i="2"/>
  <c r="Q3110" i="2"/>
  <c r="X3110" i="2"/>
  <c r="T3109" i="2"/>
  <c r="R3109" i="2"/>
  <c r="Q3109" i="2"/>
  <c r="X3109" i="2"/>
  <c r="T3108" i="2"/>
  <c r="R3108" i="2"/>
  <c r="Q3108" i="2"/>
  <c r="X3108" i="2"/>
  <c r="T3107" i="2"/>
  <c r="R3107" i="2"/>
  <c r="Q3107" i="2"/>
  <c r="X3107" i="2"/>
  <c r="T3106" i="2"/>
  <c r="R3106" i="2"/>
  <c r="Q3106" i="2"/>
  <c r="X3106" i="2"/>
  <c r="T3105" i="2"/>
  <c r="R3105" i="2"/>
  <c r="Q3105" i="2"/>
  <c r="X3105" i="2"/>
  <c r="T3104" i="2"/>
  <c r="R3104" i="2"/>
  <c r="Q3104" i="2"/>
  <c r="X3104" i="2"/>
  <c r="T3103" i="2"/>
  <c r="R3103" i="2"/>
  <c r="Q3103" i="2"/>
  <c r="X3103" i="2"/>
  <c r="T3102" i="2"/>
  <c r="S3102" i="2"/>
  <c r="R3102" i="2"/>
  <c r="Q3102" i="2"/>
  <c r="P3102" i="2"/>
  <c r="X3102" i="2"/>
  <c r="T3101" i="2"/>
  <c r="S3101" i="2"/>
  <c r="R3101" i="2"/>
  <c r="Q3101" i="2"/>
  <c r="P3101" i="2"/>
  <c r="X3101" i="2"/>
  <c r="T3100" i="2"/>
  <c r="S3100" i="2"/>
  <c r="R3100" i="2"/>
  <c r="Q3100" i="2"/>
  <c r="P3100" i="2"/>
  <c r="X3100" i="2"/>
  <c r="T3099" i="2"/>
  <c r="S3099" i="2"/>
  <c r="R3099" i="2"/>
  <c r="Q3099" i="2"/>
  <c r="P3099" i="2"/>
  <c r="X3099" i="2"/>
  <c r="T3098" i="2"/>
  <c r="S3098" i="2"/>
  <c r="R3098" i="2"/>
  <c r="Q3098" i="2"/>
  <c r="P3098" i="2"/>
  <c r="X3098" i="2"/>
  <c r="T3097" i="2"/>
  <c r="S3097" i="2"/>
  <c r="R3097" i="2"/>
  <c r="Q3097" i="2"/>
  <c r="P3097" i="2"/>
  <c r="X3097" i="2"/>
  <c r="T3096" i="2"/>
  <c r="S3096" i="2"/>
  <c r="R3096" i="2"/>
  <c r="Q3096" i="2"/>
  <c r="P3096" i="2"/>
  <c r="X3096" i="2"/>
  <c r="T3095" i="2"/>
  <c r="S3095" i="2"/>
  <c r="R3095" i="2"/>
  <c r="Q3095" i="2"/>
  <c r="P3095" i="2"/>
  <c r="X3095" i="2"/>
  <c r="T3094" i="2"/>
  <c r="S3094" i="2"/>
  <c r="R3094" i="2"/>
  <c r="Q3094" i="2"/>
  <c r="P3094" i="2"/>
  <c r="X3094" i="2"/>
  <c r="T3093" i="2"/>
  <c r="S3093" i="2"/>
  <c r="R3093" i="2"/>
  <c r="Q3093" i="2"/>
  <c r="P3093" i="2"/>
  <c r="X3093" i="2"/>
  <c r="T3092" i="2"/>
  <c r="R3092" i="2"/>
  <c r="Q3092" i="2"/>
  <c r="X3092" i="2"/>
  <c r="T3091" i="2"/>
  <c r="R3091" i="2"/>
  <c r="Q3091" i="2"/>
  <c r="X3091" i="2"/>
  <c r="T3090" i="2"/>
  <c r="R3090" i="2"/>
  <c r="Q3090" i="2"/>
  <c r="X3090" i="2"/>
  <c r="T3089" i="2"/>
  <c r="R3089" i="2"/>
  <c r="Q3089" i="2"/>
  <c r="X3089" i="2"/>
  <c r="T3088" i="2"/>
  <c r="R3088" i="2"/>
  <c r="Q3088" i="2"/>
  <c r="X3088" i="2"/>
  <c r="T3087" i="2"/>
  <c r="R3087" i="2"/>
  <c r="Q3087" i="2"/>
  <c r="X3087" i="2"/>
  <c r="T3086" i="2"/>
  <c r="S3086" i="2"/>
  <c r="R3086" i="2"/>
  <c r="Q3086" i="2"/>
  <c r="P3086" i="2"/>
  <c r="X3086" i="2"/>
  <c r="T3085" i="2"/>
  <c r="S3085" i="2"/>
  <c r="R3085" i="2"/>
  <c r="Q3085" i="2"/>
  <c r="P3085" i="2"/>
  <c r="X3085" i="2"/>
  <c r="T3084" i="2"/>
  <c r="S3084" i="2"/>
  <c r="R3084" i="2"/>
  <c r="Q3084" i="2"/>
  <c r="P3084" i="2"/>
  <c r="X3084" i="2"/>
  <c r="T3083" i="2"/>
  <c r="S3083" i="2"/>
  <c r="R3083" i="2"/>
  <c r="Q3083" i="2"/>
  <c r="P3083" i="2"/>
  <c r="X3083" i="2"/>
  <c r="T3082" i="2"/>
  <c r="S3082" i="2"/>
  <c r="R3082" i="2"/>
  <c r="Q3082" i="2"/>
  <c r="P3082" i="2"/>
  <c r="X3082" i="2"/>
  <c r="T3081" i="2"/>
  <c r="S3081" i="2"/>
  <c r="R3081" i="2"/>
  <c r="Q3081" i="2"/>
  <c r="P3081" i="2"/>
  <c r="X3081" i="2"/>
  <c r="T3080" i="2"/>
  <c r="R3080" i="2"/>
  <c r="Q3080" i="2"/>
  <c r="X3080" i="2"/>
  <c r="T3079" i="2"/>
  <c r="R3079" i="2"/>
  <c r="Q3079" i="2"/>
  <c r="X3079" i="2"/>
  <c r="T3078" i="2"/>
  <c r="R3078" i="2"/>
  <c r="Q3078" i="2"/>
  <c r="X3078" i="2"/>
  <c r="T3077" i="2"/>
  <c r="R3077" i="2"/>
  <c r="Q3077" i="2"/>
  <c r="X3077" i="2"/>
  <c r="T3076" i="2"/>
  <c r="R3076" i="2"/>
  <c r="Q3076" i="2"/>
  <c r="X3076" i="2"/>
  <c r="T3075" i="2"/>
  <c r="S3075" i="2"/>
  <c r="R3075" i="2"/>
  <c r="Q3075" i="2"/>
  <c r="P3075" i="2"/>
  <c r="X3075" i="2"/>
  <c r="T3074" i="2"/>
  <c r="S3074" i="2"/>
  <c r="R3074" i="2"/>
  <c r="Q3074" i="2"/>
  <c r="P3074" i="2"/>
  <c r="X3074" i="2"/>
  <c r="T3073" i="2"/>
  <c r="S3073" i="2"/>
  <c r="R3073" i="2"/>
  <c r="Q3073" i="2"/>
  <c r="P3073" i="2"/>
  <c r="X3073" i="2"/>
  <c r="T3072" i="2"/>
  <c r="R3072" i="2"/>
  <c r="Q3072" i="2"/>
  <c r="X3072" i="2"/>
  <c r="T3071" i="2"/>
  <c r="S3071" i="2"/>
  <c r="R3071" i="2"/>
  <c r="Q3071" i="2"/>
  <c r="P3071" i="2"/>
  <c r="X3071" i="2"/>
  <c r="T3070" i="2"/>
  <c r="S3070" i="2"/>
  <c r="R3070" i="2"/>
  <c r="Q3070" i="2"/>
  <c r="P3070" i="2"/>
  <c r="X3070" i="2"/>
  <c r="T3069" i="2"/>
  <c r="S3069" i="2"/>
  <c r="R3069" i="2"/>
  <c r="Q3069" i="2"/>
  <c r="P3069" i="2"/>
  <c r="X3069" i="2"/>
  <c r="T3068" i="2"/>
  <c r="S3068" i="2"/>
  <c r="R3068" i="2"/>
  <c r="Q3068" i="2"/>
  <c r="P3068" i="2"/>
  <c r="X3068" i="2"/>
  <c r="T3067" i="2"/>
  <c r="S3067" i="2"/>
  <c r="R3067" i="2"/>
  <c r="Q3067" i="2"/>
  <c r="P3067" i="2"/>
  <c r="X3067" i="2"/>
  <c r="T3066" i="2"/>
  <c r="S3066" i="2"/>
  <c r="R3066" i="2"/>
  <c r="Q3066" i="2"/>
  <c r="P3066" i="2"/>
  <c r="X3066" i="2"/>
  <c r="T3065" i="2"/>
  <c r="R3065" i="2"/>
  <c r="Q3065" i="2"/>
  <c r="X3065" i="2"/>
  <c r="T3064" i="2"/>
  <c r="R3064" i="2"/>
  <c r="Q3064" i="2"/>
  <c r="X3064" i="2"/>
  <c r="T3063" i="2"/>
  <c r="R3063" i="2"/>
  <c r="Q3063" i="2"/>
  <c r="X3063" i="2"/>
  <c r="T3062" i="2"/>
  <c r="R3062" i="2"/>
  <c r="Q3062" i="2"/>
  <c r="X3062" i="2"/>
  <c r="T3061" i="2"/>
  <c r="R3061" i="2"/>
  <c r="Q3061" i="2"/>
  <c r="X3061" i="2"/>
  <c r="T3060" i="2"/>
  <c r="R3060" i="2"/>
  <c r="Q3060" i="2"/>
  <c r="X3060" i="2"/>
  <c r="T3059" i="2"/>
  <c r="R3059" i="2"/>
  <c r="Q3059" i="2"/>
  <c r="X3059" i="2"/>
  <c r="T3058" i="2"/>
  <c r="R3058" i="2"/>
  <c r="Q3058" i="2"/>
  <c r="X3058" i="2"/>
  <c r="T3057" i="2"/>
  <c r="R3057" i="2"/>
  <c r="Q3057" i="2"/>
  <c r="X3057" i="2"/>
  <c r="T3056" i="2"/>
  <c r="R3056" i="2"/>
  <c r="Q3056" i="2"/>
  <c r="X3056" i="2"/>
  <c r="T3055" i="2"/>
  <c r="R3055" i="2"/>
  <c r="Q3055" i="2"/>
  <c r="X3055" i="2"/>
  <c r="T3054" i="2"/>
  <c r="S3054" i="2"/>
  <c r="R3054" i="2"/>
  <c r="Q3054" i="2"/>
  <c r="P3054" i="2"/>
  <c r="X3054" i="2"/>
  <c r="T3053" i="2"/>
  <c r="S3053" i="2"/>
  <c r="R3053" i="2"/>
  <c r="Q3053" i="2"/>
  <c r="P3053" i="2"/>
  <c r="X3053" i="2"/>
  <c r="T3052" i="2"/>
  <c r="S3052" i="2"/>
  <c r="R3052" i="2"/>
  <c r="Q3052" i="2"/>
  <c r="P3052" i="2"/>
  <c r="X3052" i="2"/>
  <c r="T3051" i="2"/>
  <c r="S3051" i="2"/>
  <c r="R3051" i="2"/>
  <c r="Q3051" i="2"/>
  <c r="P3051" i="2"/>
  <c r="X3051" i="2"/>
  <c r="T3050" i="2"/>
  <c r="R3050" i="2"/>
  <c r="Q3050" i="2"/>
  <c r="X3050" i="2"/>
  <c r="T3049" i="2"/>
  <c r="R3049" i="2"/>
  <c r="Q3049" i="2"/>
  <c r="X3049" i="2"/>
  <c r="T3048" i="2"/>
  <c r="R3048" i="2"/>
  <c r="Q3048" i="2"/>
  <c r="X3048" i="2"/>
  <c r="T3047" i="2"/>
  <c r="R3047" i="2"/>
  <c r="Q3047" i="2"/>
  <c r="X3047" i="2"/>
  <c r="T3046" i="2"/>
  <c r="S3046" i="2"/>
  <c r="R3046" i="2"/>
  <c r="Q3046" i="2"/>
  <c r="P3046" i="2"/>
  <c r="X3046" i="2"/>
  <c r="T3045" i="2"/>
  <c r="S3045" i="2"/>
  <c r="R3045" i="2"/>
  <c r="Q3045" i="2"/>
  <c r="P3045" i="2"/>
  <c r="X3045" i="2"/>
  <c r="T3044" i="2"/>
  <c r="S3044" i="2"/>
  <c r="R3044" i="2"/>
  <c r="Q3044" i="2"/>
  <c r="P3044" i="2"/>
  <c r="X3044" i="2"/>
  <c r="T3043" i="2"/>
  <c r="S3043" i="2"/>
  <c r="R3043" i="2"/>
  <c r="Q3043" i="2"/>
  <c r="P3043" i="2"/>
  <c r="X3043" i="2"/>
  <c r="T3042" i="2"/>
  <c r="S3042" i="2"/>
  <c r="R3042" i="2"/>
  <c r="Q3042" i="2"/>
  <c r="P3042" i="2"/>
  <c r="X3042" i="2"/>
  <c r="T3041" i="2"/>
  <c r="S3041" i="2"/>
  <c r="R3041" i="2"/>
  <c r="Q3041" i="2"/>
  <c r="P3041" i="2"/>
  <c r="X3041" i="2"/>
  <c r="T3040" i="2"/>
  <c r="S3040" i="2"/>
  <c r="R3040" i="2"/>
  <c r="Q3040" i="2"/>
  <c r="P3040" i="2"/>
  <c r="X3040" i="2"/>
  <c r="T3039" i="2"/>
  <c r="S3039" i="2"/>
  <c r="R3039" i="2"/>
  <c r="Q3039" i="2"/>
  <c r="P3039" i="2"/>
  <c r="X3039" i="2"/>
  <c r="T3038" i="2"/>
  <c r="S3038" i="2"/>
  <c r="R3038" i="2"/>
  <c r="Q3038" i="2"/>
  <c r="P3038" i="2"/>
  <c r="X3038" i="2"/>
  <c r="T3037" i="2"/>
  <c r="S3037" i="2"/>
  <c r="R3037" i="2"/>
  <c r="Q3037" i="2"/>
  <c r="P3037" i="2"/>
  <c r="X3037" i="2"/>
  <c r="T3036" i="2"/>
  <c r="R3036" i="2"/>
  <c r="Q3036" i="2"/>
  <c r="X3036" i="2"/>
  <c r="T3035" i="2"/>
  <c r="S3035" i="2"/>
  <c r="R3035" i="2"/>
  <c r="Q3035" i="2"/>
  <c r="P3035" i="2"/>
  <c r="X3035" i="2"/>
  <c r="T3034" i="2"/>
  <c r="S3034" i="2"/>
  <c r="R3034" i="2"/>
  <c r="Q3034" i="2"/>
  <c r="P3034" i="2"/>
  <c r="X3034" i="2"/>
  <c r="T3033" i="2"/>
  <c r="S3033" i="2"/>
  <c r="R3033" i="2"/>
  <c r="Q3033" i="2"/>
  <c r="P3033" i="2"/>
  <c r="X3033" i="2"/>
  <c r="T3032" i="2"/>
  <c r="S3032" i="2"/>
  <c r="R3032" i="2"/>
  <c r="Q3032" i="2"/>
  <c r="P3032" i="2"/>
  <c r="X3032" i="2"/>
  <c r="T3031" i="2"/>
  <c r="S3031" i="2"/>
  <c r="R3031" i="2"/>
  <c r="Q3031" i="2"/>
  <c r="P3031" i="2"/>
  <c r="X3031" i="2"/>
  <c r="T3030" i="2"/>
  <c r="S3030" i="2"/>
  <c r="R3030" i="2"/>
  <c r="Q3030" i="2"/>
  <c r="P3030" i="2"/>
  <c r="X3030" i="2"/>
  <c r="T3029" i="2"/>
  <c r="S3029" i="2"/>
  <c r="R3029" i="2"/>
  <c r="Q3029" i="2"/>
  <c r="P3029" i="2"/>
  <c r="X3029" i="2"/>
  <c r="T3028" i="2"/>
  <c r="S3028" i="2"/>
  <c r="R3028" i="2"/>
  <c r="Q3028" i="2"/>
  <c r="P3028" i="2"/>
  <c r="X3028" i="2"/>
  <c r="T3027" i="2"/>
  <c r="S3027" i="2"/>
  <c r="R3027" i="2"/>
  <c r="Q3027" i="2"/>
  <c r="P3027" i="2"/>
  <c r="X3027" i="2"/>
  <c r="T3026" i="2"/>
  <c r="S3026" i="2"/>
  <c r="R3026" i="2"/>
  <c r="Q3026" i="2"/>
  <c r="P3026" i="2"/>
  <c r="X3026" i="2"/>
  <c r="T3025" i="2"/>
  <c r="S3025" i="2"/>
  <c r="R3025" i="2"/>
  <c r="Q3025" i="2"/>
  <c r="P3025" i="2"/>
  <c r="X3025" i="2"/>
  <c r="T3024" i="2"/>
  <c r="S3024" i="2"/>
  <c r="R3024" i="2"/>
  <c r="Q3024" i="2"/>
  <c r="P3024" i="2"/>
  <c r="X3024" i="2"/>
  <c r="T3023" i="2"/>
  <c r="S3023" i="2"/>
  <c r="R3023" i="2"/>
  <c r="Q3023" i="2"/>
  <c r="P3023" i="2"/>
  <c r="X3023" i="2"/>
  <c r="T3022" i="2"/>
  <c r="S3022" i="2"/>
  <c r="R3022" i="2"/>
  <c r="Q3022" i="2"/>
  <c r="P3022" i="2"/>
  <c r="X3022" i="2"/>
  <c r="T3021" i="2"/>
  <c r="S3021" i="2"/>
  <c r="R3021" i="2"/>
  <c r="Q3021" i="2"/>
  <c r="P3021" i="2"/>
  <c r="X3021" i="2"/>
  <c r="T3020" i="2"/>
  <c r="S3020" i="2"/>
  <c r="R3020" i="2"/>
  <c r="Q3020" i="2"/>
  <c r="P3020" i="2"/>
  <c r="X3020" i="2"/>
  <c r="T3019" i="2"/>
  <c r="S3019" i="2"/>
  <c r="R3019" i="2"/>
  <c r="Q3019" i="2"/>
  <c r="P3019" i="2"/>
  <c r="X3019" i="2"/>
  <c r="T3018" i="2"/>
  <c r="S3018" i="2"/>
  <c r="R3018" i="2"/>
  <c r="Q3018" i="2"/>
  <c r="P3018" i="2"/>
  <c r="X3018" i="2"/>
  <c r="T3017" i="2"/>
  <c r="S3017" i="2"/>
  <c r="R3017" i="2"/>
  <c r="Q3017" i="2"/>
  <c r="P3017" i="2"/>
  <c r="X3017" i="2"/>
  <c r="T3016" i="2"/>
  <c r="S3016" i="2"/>
  <c r="R3016" i="2"/>
  <c r="Q3016" i="2"/>
  <c r="P3016" i="2"/>
  <c r="X3016" i="2"/>
  <c r="T3015" i="2"/>
  <c r="S3015" i="2"/>
  <c r="R3015" i="2"/>
  <c r="Q3015" i="2"/>
  <c r="P3015" i="2"/>
  <c r="X3015" i="2"/>
  <c r="T3014" i="2"/>
  <c r="S3014" i="2"/>
  <c r="R3014" i="2"/>
  <c r="Q3014" i="2"/>
  <c r="P3014" i="2"/>
  <c r="X3014" i="2"/>
  <c r="T3013" i="2"/>
  <c r="S3013" i="2"/>
  <c r="R3013" i="2"/>
  <c r="Q3013" i="2"/>
  <c r="P3013" i="2"/>
  <c r="X3013" i="2"/>
  <c r="T3012" i="2"/>
  <c r="S3012" i="2"/>
  <c r="R3012" i="2"/>
  <c r="Q3012" i="2"/>
  <c r="P3012" i="2"/>
  <c r="X3012" i="2"/>
  <c r="T3011" i="2"/>
  <c r="S3011" i="2"/>
  <c r="R3011" i="2"/>
  <c r="Q3011" i="2"/>
  <c r="P3011" i="2"/>
  <c r="X3011" i="2"/>
  <c r="T3010" i="2"/>
  <c r="S3010" i="2"/>
  <c r="R3010" i="2"/>
  <c r="Q3010" i="2"/>
  <c r="P3010" i="2"/>
  <c r="X3010" i="2"/>
  <c r="T3008" i="2"/>
  <c r="R3008" i="2"/>
  <c r="Q3008" i="2"/>
  <c r="X3008" i="2"/>
  <c r="T3007" i="2"/>
  <c r="R3007" i="2"/>
  <c r="Q3007" i="2"/>
  <c r="X3007" i="2"/>
  <c r="T3006" i="2"/>
  <c r="R3006" i="2"/>
  <c r="Q3006" i="2"/>
  <c r="X3006" i="2"/>
  <c r="T3005" i="2"/>
  <c r="R3005" i="2"/>
  <c r="Q3005" i="2"/>
  <c r="X3005" i="2"/>
  <c r="T3004" i="2"/>
  <c r="R3004" i="2"/>
  <c r="Q3004" i="2"/>
  <c r="X3004" i="2"/>
  <c r="T3003" i="2"/>
  <c r="R3003" i="2"/>
  <c r="Q3003" i="2"/>
  <c r="X3003" i="2"/>
  <c r="T3002" i="2"/>
  <c r="R3002" i="2"/>
  <c r="Q3002" i="2"/>
  <c r="X3002" i="2"/>
  <c r="T3001" i="2"/>
  <c r="R3001" i="2"/>
  <c r="Q3001" i="2"/>
  <c r="X3001" i="2"/>
  <c r="T3000" i="2"/>
  <c r="R3000" i="2"/>
  <c r="Q3000" i="2"/>
  <c r="X3000" i="2"/>
  <c r="T2999" i="2"/>
  <c r="R2999" i="2"/>
  <c r="Q2999" i="2"/>
  <c r="X2999" i="2"/>
  <c r="T2998" i="2"/>
  <c r="R2998" i="2"/>
  <c r="Q2998" i="2"/>
  <c r="X2998" i="2"/>
  <c r="T2997" i="2"/>
  <c r="R2997" i="2"/>
  <c r="Q2997" i="2"/>
  <c r="X2997" i="2"/>
  <c r="T2996" i="2"/>
  <c r="R2996" i="2"/>
  <c r="Q2996" i="2"/>
  <c r="X2996" i="2"/>
  <c r="T2995" i="2"/>
  <c r="R2995" i="2"/>
  <c r="Q2995" i="2"/>
  <c r="X2995" i="2"/>
  <c r="T2994" i="2"/>
  <c r="R2994" i="2"/>
  <c r="Q2994" i="2"/>
  <c r="X2994" i="2"/>
  <c r="T2993" i="2"/>
  <c r="S2993" i="2"/>
  <c r="P2993" i="2" s="1"/>
  <c r="R2993" i="2"/>
  <c r="Q2993" i="2"/>
  <c r="X2993" i="2"/>
  <c r="X2992" i="2"/>
  <c r="X2991" i="2"/>
  <c r="T2990" i="2"/>
  <c r="R2990" i="2"/>
  <c r="Q2990" i="2"/>
  <c r="X2990" i="2"/>
  <c r="X2989" i="2"/>
  <c r="X2988" i="2"/>
  <c r="X2987" i="2"/>
  <c r="T2986" i="2"/>
  <c r="S2986" i="2"/>
  <c r="P2986" i="2" s="1"/>
  <c r="R2986" i="2"/>
  <c r="Q2986" i="2"/>
  <c r="X2986" i="2"/>
  <c r="T2985" i="2"/>
  <c r="S2985" i="2"/>
  <c r="P2985" i="2" s="1"/>
  <c r="R2985" i="2"/>
  <c r="Q2985" i="2"/>
  <c r="X2985" i="2"/>
  <c r="T2984" i="2"/>
  <c r="R2984" i="2"/>
  <c r="Q2984" i="2"/>
  <c r="X2984" i="2"/>
  <c r="T2983" i="2"/>
  <c r="R2983" i="2"/>
  <c r="Q2983" i="2"/>
  <c r="X2983" i="2"/>
  <c r="T2982" i="2"/>
  <c r="R2982" i="2"/>
  <c r="Q2982" i="2"/>
  <c r="X2982" i="2"/>
  <c r="T2981" i="2"/>
  <c r="R2981" i="2"/>
  <c r="Q2981" i="2"/>
  <c r="X2981" i="2"/>
  <c r="T2980" i="2"/>
  <c r="R2980" i="2"/>
  <c r="Q2980" i="2"/>
  <c r="X2980" i="2"/>
  <c r="T2979" i="2"/>
  <c r="R2979" i="2"/>
  <c r="Q2979" i="2"/>
  <c r="X2979" i="2"/>
  <c r="T2978" i="2"/>
  <c r="R2978" i="2"/>
  <c r="Q2978" i="2"/>
  <c r="X2978" i="2"/>
  <c r="T2977" i="2"/>
  <c r="R2977" i="2"/>
  <c r="Q2977" i="2"/>
  <c r="X2977" i="2"/>
  <c r="T2976" i="2"/>
  <c r="R2976" i="2"/>
  <c r="Q2976" i="2"/>
  <c r="X2976" i="2"/>
  <c r="T2975" i="2"/>
  <c r="S2975" i="2"/>
  <c r="P2975" i="2" s="1"/>
  <c r="R2975" i="2"/>
  <c r="Q2975" i="2"/>
  <c r="X2975" i="2"/>
  <c r="T2974" i="2"/>
  <c r="S2974" i="2"/>
  <c r="R2974" i="2"/>
  <c r="Q2974" i="2"/>
  <c r="P2974" i="2"/>
  <c r="X2974" i="2"/>
  <c r="T2973" i="2"/>
  <c r="R2973" i="2"/>
  <c r="Q2973" i="2"/>
  <c r="X2973" i="2"/>
  <c r="T2972" i="2"/>
  <c r="R2972" i="2"/>
  <c r="Q2972" i="2"/>
  <c r="X2972" i="2"/>
  <c r="X2971" i="2"/>
  <c r="T2970" i="2"/>
  <c r="S2970" i="2"/>
  <c r="P2970" i="2" s="1"/>
  <c r="R2970" i="2"/>
  <c r="Q2970" i="2"/>
  <c r="X2970" i="2"/>
  <c r="X2969" i="2"/>
  <c r="X2968" i="2"/>
  <c r="X2967" i="2"/>
  <c r="X2966" i="2"/>
  <c r="X2965" i="2"/>
  <c r="T2964" i="2"/>
  <c r="R2964" i="2"/>
  <c r="Q2964" i="2"/>
  <c r="X2964" i="2"/>
  <c r="X2963" i="2"/>
  <c r="X2962" i="2"/>
  <c r="X2961" i="2"/>
  <c r="X2960" i="2"/>
  <c r="T2959" i="2"/>
  <c r="R2959" i="2"/>
  <c r="Q2959" i="2"/>
  <c r="X2959" i="2"/>
  <c r="T2958" i="2"/>
  <c r="R2958" i="2"/>
  <c r="Q2958" i="2"/>
  <c r="X2958" i="2"/>
  <c r="X2957" i="2"/>
  <c r="X2956" i="2"/>
  <c r="X2955" i="2"/>
  <c r="X2954" i="2"/>
  <c r="X2953" i="2"/>
  <c r="T2952" i="2"/>
  <c r="R2952" i="2"/>
  <c r="Q2952" i="2"/>
  <c r="X2952" i="2"/>
  <c r="T2951" i="2"/>
  <c r="R2951" i="2"/>
  <c r="Q2951" i="2"/>
  <c r="X2951" i="2"/>
  <c r="X2950" i="2"/>
  <c r="X2949" i="2"/>
  <c r="X2948" i="2"/>
  <c r="X2947" i="2"/>
  <c r="T2946" i="2"/>
  <c r="R2946" i="2"/>
  <c r="Q2946" i="2"/>
  <c r="X2946" i="2"/>
  <c r="T2945" i="2"/>
  <c r="R2945" i="2"/>
  <c r="Q2945" i="2"/>
  <c r="X2945" i="2"/>
  <c r="T2944" i="2"/>
  <c r="R2944" i="2"/>
  <c r="Q2944" i="2"/>
  <c r="X2944" i="2"/>
  <c r="T2943" i="2"/>
  <c r="S2943" i="2"/>
  <c r="R2943" i="2"/>
  <c r="Q2943" i="2"/>
  <c r="P2943" i="2"/>
  <c r="X2943" i="2"/>
  <c r="T2942" i="2"/>
  <c r="R2942" i="2"/>
  <c r="Q2942" i="2"/>
  <c r="X2942" i="2"/>
  <c r="T2941" i="2"/>
  <c r="R2941" i="2"/>
  <c r="Q2941" i="2"/>
  <c r="X2941" i="2"/>
  <c r="X2940" i="2"/>
  <c r="T2939" i="2"/>
  <c r="R2939" i="2"/>
  <c r="Q2939" i="2"/>
  <c r="X2939" i="2"/>
  <c r="T2938" i="2"/>
  <c r="R2938" i="2"/>
  <c r="Q2938" i="2"/>
  <c r="X2938" i="2"/>
  <c r="T2937" i="2"/>
  <c r="R2937" i="2"/>
  <c r="Q2937" i="2"/>
  <c r="X2937" i="2"/>
  <c r="T2936" i="2"/>
  <c r="R2936" i="2"/>
  <c r="Q2936" i="2"/>
  <c r="X2936" i="2"/>
  <c r="X2935" i="2"/>
  <c r="X2934" i="2"/>
  <c r="X2933" i="2"/>
  <c r="X2932" i="2"/>
  <c r="T2931" i="2"/>
  <c r="S2931" i="2"/>
  <c r="P2931" i="2" s="1"/>
  <c r="R2931" i="2"/>
  <c r="Q2931" i="2"/>
  <c r="X2931" i="2"/>
  <c r="T2930" i="2"/>
  <c r="S2930" i="2"/>
  <c r="P2930" i="2" s="1"/>
  <c r="R2930" i="2"/>
  <c r="Q2930" i="2"/>
  <c r="X2930" i="2"/>
  <c r="T2929" i="2"/>
  <c r="R2929" i="2"/>
  <c r="Q2929" i="2"/>
  <c r="X2929" i="2"/>
  <c r="T2928" i="2"/>
  <c r="R2928" i="2"/>
  <c r="Q2928" i="2"/>
  <c r="X2928" i="2"/>
  <c r="T2927" i="2"/>
  <c r="R2927" i="2"/>
  <c r="Q2927" i="2"/>
  <c r="X2927" i="2"/>
  <c r="T2926" i="2"/>
  <c r="R2926" i="2"/>
  <c r="Q2926" i="2"/>
  <c r="X2926" i="2"/>
  <c r="T2925" i="2"/>
  <c r="R2925" i="2"/>
  <c r="Q2925" i="2"/>
  <c r="X2925" i="2"/>
  <c r="T2924" i="2"/>
  <c r="R2924" i="2"/>
  <c r="Q2924" i="2"/>
  <c r="X2924" i="2"/>
  <c r="T2923" i="2"/>
  <c r="R2923" i="2"/>
  <c r="Q2923" i="2"/>
  <c r="X2923" i="2"/>
  <c r="T2922" i="2"/>
  <c r="R2922" i="2"/>
  <c r="Q2922" i="2"/>
  <c r="X2922" i="2"/>
  <c r="T2921" i="2"/>
  <c r="R2921" i="2"/>
  <c r="Q2921" i="2"/>
  <c r="X2921" i="2"/>
  <c r="T2920" i="2"/>
  <c r="R2920" i="2"/>
  <c r="Q2920" i="2"/>
  <c r="X2920" i="2"/>
  <c r="T2919" i="2"/>
  <c r="S2919" i="2"/>
  <c r="R2919" i="2"/>
  <c r="Q2919" i="2"/>
  <c r="P2919" i="2"/>
  <c r="X2919" i="2"/>
  <c r="T2918" i="2"/>
  <c r="R2918" i="2"/>
  <c r="Q2918" i="2"/>
  <c r="X2918" i="2"/>
  <c r="T2917" i="2"/>
  <c r="S2917" i="2"/>
  <c r="P2917" i="2" s="1"/>
  <c r="R2917" i="2"/>
  <c r="Q2917" i="2"/>
  <c r="X2917" i="2"/>
  <c r="X2916" i="2"/>
  <c r="X2915" i="2"/>
  <c r="X2914" i="2"/>
  <c r="T2913" i="2"/>
  <c r="R2913" i="2"/>
  <c r="Q2913" i="2"/>
  <c r="X2913" i="2"/>
  <c r="X2912" i="2"/>
  <c r="T2911" i="2"/>
  <c r="R2911" i="2"/>
  <c r="Q2911" i="2"/>
  <c r="X2911" i="2"/>
  <c r="X2910" i="2"/>
  <c r="X2909" i="2"/>
  <c r="X2908" i="2"/>
  <c r="X2907" i="2"/>
  <c r="X2906" i="2"/>
  <c r="T2905" i="2"/>
  <c r="R2905" i="2"/>
  <c r="Q2905" i="2"/>
  <c r="X2905" i="2"/>
  <c r="T2904" i="2"/>
  <c r="R2904" i="2"/>
  <c r="Q2904" i="2"/>
  <c r="X2904" i="2"/>
  <c r="X2903" i="2"/>
  <c r="X2902" i="2"/>
  <c r="T2901" i="2"/>
  <c r="R2901" i="2"/>
  <c r="Q2901" i="2"/>
  <c r="X2901" i="2"/>
  <c r="X2900" i="2"/>
  <c r="X2899" i="2"/>
  <c r="X2898" i="2"/>
  <c r="T2897" i="2"/>
  <c r="R2897" i="2"/>
  <c r="Q2897" i="2"/>
  <c r="X2897" i="2"/>
  <c r="X2896" i="2"/>
  <c r="X2895" i="2"/>
  <c r="X2894" i="2"/>
  <c r="T2893" i="2"/>
  <c r="R2893" i="2"/>
  <c r="Q2893" i="2"/>
  <c r="X2893" i="2"/>
  <c r="T2892" i="2"/>
  <c r="R2892" i="2"/>
  <c r="Q2892" i="2"/>
  <c r="X2892" i="2"/>
  <c r="T2891" i="2"/>
  <c r="R2891" i="2"/>
  <c r="Q2891" i="2"/>
  <c r="X2891" i="2"/>
  <c r="T2890" i="2"/>
  <c r="S2890" i="2"/>
  <c r="R2890" i="2"/>
  <c r="Q2890" i="2"/>
  <c r="P2890" i="2"/>
  <c r="X2890" i="2"/>
  <c r="T2889" i="2"/>
  <c r="R2889" i="2"/>
  <c r="Q2889" i="2"/>
  <c r="X2889" i="2"/>
  <c r="T2888" i="2"/>
  <c r="R2888" i="2"/>
  <c r="Q2888" i="2"/>
  <c r="X2888" i="2"/>
  <c r="T2887" i="2"/>
  <c r="R2887" i="2"/>
  <c r="Q2887" i="2"/>
  <c r="X2887" i="2"/>
  <c r="T2886" i="2"/>
  <c r="R2886" i="2"/>
  <c r="Q2886" i="2"/>
  <c r="X2886" i="2"/>
  <c r="X2885" i="2"/>
  <c r="T2884" i="2"/>
  <c r="R2884" i="2"/>
  <c r="Q2884" i="2"/>
  <c r="X2884" i="2"/>
  <c r="T2883" i="2"/>
  <c r="R2883" i="2"/>
  <c r="Q2883" i="2"/>
  <c r="X2883" i="2"/>
  <c r="X2882" i="2"/>
  <c r="X2881" i="2"/>
  <c r="X2880" i="2"/>
  <c r="T2879" i="2"/>
  <c r="S2879" i="2"/>
  <c r="P2879" i="2" s="1"/>
  <c r="R2879" i="2"/>
  <c r="Q2879" i="2"/>
  <c r="X2879" i="2"/>
  <c r="T2878" i="2"/>
  <c r="S2878" i="2"/>
  <c r="P2878" i="2" s="1"/>
  <c r="R2878" i="2"/>
  <c r="Q2878" i="2"/>
  <c r="X2878" i="2"/>
  <c r="T2877" i="2"/>
  <c r="S2877" i="2"/>
  <c r="P2877" i="2" s="1"/>
  <c r="R2877" i="2"/>
  <c r="Q2877" i="2"/>
  <c r="X2877" i="2"/>
  <c r="T2876" i="2"/>
  <c r="S2876" i="2"/>
  <c r="P2876" i="2" s="1"/>
  <c r="R2876" i="2"/>
  <c r="Q2876" i="2"/>
  <c r="X2876" i="2"/>
  <c r="T2875" i="2"/>
  <c r="R2875" i="2"/>
  <c r="Q2875" i="2"/>
  <c r="X2875" i="2"/>
  <c r="T2874" i="2"/>
  <c r="R2874" i="2"/>
  <c r="Q2874" i="2"/>
  <c r="X2874" i="2"/>
  <c r="T2873" i="2"/>
  <c r="R2873" i="2"/>
  <c r="Q2873" i="2"/>
  <c r="X2873" i="2"/>
  <c r="T2872" i="2"/>
  <c r="R2872" i="2"/>
  <c r="Q2872" i="2"/>
  <c r="X2872" i="2"/>
  <c r="T2871" i="2"/>
  <c r="R2871" i="2"/>
  <c r="Q2871" i="2"/>
  <c r="X2871" i="2"/>
  <c r="T2870" i="2"/>
  <c r="R2870" i="2"/>
  <c r="Q2870" i="2"/>
  <c r="X2870" i="2"/>
  <c r="T2869" i="2"/>
  <c r="R2869" i="2"/>
  <c r="Q2869" i="2"/>
  <c r="X2869" i="2"/>
  <c r="T2868" i="2"/>
  <c r="R2868" i="2"/>
  <c r="Q2868" i="2"/>
  <c r="X2868" i="2"/>
  <c r="T2867" i="2"/>
  <c r="R2867" i="2"/>
  <c r="Q2867" i="2"/>
  <c r="X2867" i="2"/>
  <c r="T2866" i="2"/>
  <c r="S2866" i="2"/>
  <c r="P2866" i="2" s="1"/>
  <c r="R2866" i="2"/>
  <c r="Q2866" i="2"/>
  <c r="X2866" i="2"/>
  <c r="T2865" i="2"/>
  <c r="S2865" i="2"/>
  <c r="R2865" i="2"/>
  <c r="Q2865" i="2"/>
  <c r="P2865" i="2"/>
  <c r="X2865" i="2"/>
  <c r="T2864" i="2"/>
  <c r="R2864" i="2"/>
  <c r="Q2864" i="2"/>
  <c r="X2864" i="2"/>
  <c r="T2863" i="2"/>
  <c r="S2863" i="2"/>
  <c r="P2863" i="2" s="1"/>
  <c r="R2863" i="2"/>
  <c r="Q2863" i="2"/>
  <c r="X2863" i="2"/>
  <c r="T2862" i="2"/>
  <c r="R2862" i="2"/>
  <c r="Q2862" i="2"/>
  <c r="X2862" i="2"/>
  <c r="T2861" i="2"/>
  <c r="S2861" i="2"/>
  <c r="R2861" i="2"/>
  <c r="Q2861" i="2"/>
  <c r="P2861" i="2"/>
  <c r="X2861" i="2"/>
  <c r="T2860" i="2"/>
  <c r="R2860" i="2"/>
  <c r="Q2860" i="2"/>
  <c r="X2860" i="2"/>
  <c r="T2859" i="2"/>
  <c r="R2859" i="2"/>
  <c r="Q2859" i="2"/>
  <c r="X2859" i="2"/>
  <c r="T2858" i="2"/>
  <c r="R2858" i="2"/>
  <c r="Q2858" i="2"/>
  <c r="X2858" i="2"/>
  <c r="T2857" i="2"/>
  <c r="R2857" i="2"/>
  <c r="Q2857" i="2"/>
  <c r="X2857" i="2"/>
  <c r="T2856" i="2"/>
  <c r="R2856" i="2"/>
  <c r="Q2856" i="2"/>
  <c r="X2856" i="2"/>
  <c r="T2855" i="2"/>
  <c r="R2855" i="2"/>
  <c r="Q2855" i="2"/>
  <c r="X2855" i="2"/>
  <c r="T2854" i="2"/>
  <c r="R2854" i="2"/>
  <c r="Q2854" i="2"/>
  <c r="X2854" i="2"/>
  <c r="T2853" i="2"/>
  <c r="R2853" i="2"/>
  <c r="Q2853" i="2"/>
  <c r="X2853" i="2"/>
  <c r="T2852" i="2"/>
  <c r="R2852" i="2"/>
  <c r="Q2852" i="2"/>
  <c r="X2852" i="2"/>
  <c r="T2851" i="2"/>
  <c r="R2851" i="2"/>
  <c r="Q2851" i="2"/>
  <c r="X2851" i="2"/>
  <c r="T2850" i="2"/>
  <c r="R2850" i="2"/>
  <c r="Q2850" i="2"/>
  <c r="X2850" i="2"/>
  <c r="T2849" i="2"/>
  <c r="R2849" i="2"/>
  <c r="Q2849" i="2"/>
  <c r="X2849" i="2"/>
  <c r="T2848" i="2"/>
  <c r="R2848" i="2"/>
  <c r="Q2848" i="2"/>
  <c r="X2848" i="2"/>
  <c r="T2847" i="2"/>
  <c r="R2847" i="2"/>
  <c r="Q2847" i="2"/>
  <c r="X2847" i="2"/>
  <c r="T2846" i="2"/>
  <c r="R2846" i="2"/>
  <c r="Q2846" i="2"/>
  <c r="X2846" i="2"/>
  <c r="T2845" i="2"/>
  <c r="S2845" i="2"/>
  <c r="R2845" i="2"/>
  <c r="Q2845" i="2"/>
  <c r="P2845" i="2"/>
  <c r="X2845" i="2"/>
  <c r="T2844" i="2"/>
  <c r="R2844" i="2"/>
  <c r="Q2844" i="2"/>
  <c r="X2844" i="2"/>
  <c r="T2843" i="2"/>
  <c r="R2843" i="2"/>
  <c r="Q2843" i="2"/>
  <c r="X2843" i="2"/>
  <c r="T2842" i="2"/>
  <c r="R2842" i="2"/>
  <c r="Q2842" i="2"/>
  <c r="X2842" i="2"/>
  <c r="T2841" i="2"/>
  <c r="R2841" i="2"/>
  <c r="Q2841" i="2"/>
  <c r="X2841" i="2"/>
  <c r="T2840" i="2"/>
  <c r="R2840" i="2"/>
  <c r="Q2840" i="2"/>
  <c r="X2840" i="2"/>
  <c r="T2839" i="2"/>
  <c r="R2839" i="2"/>
  <c r="Q2839" i="2"/>
  <c r="X2839" i="2"/>
  <c r="T2838" i="2"/>
  <c r="R2838" i="2"/>
  <c r="Q2838" i="2"/>
  <c r="X2838" i="2"/>
  <c r="T2837" i="2"/>
  <c r="R2837" i="2"/>
  <c r="Q2837" i="2"/>
  <c r="X2837" i="2"/>
  <c r="X2836" i="2"/>
  <c r="T2835" i="2"/>
  <c r="R2835" i="2"/>
  <c r="Q2835" i="2"/>
  <c r="X2835" i="2"/>
  <c r="X2834" i="2"/>
  <c r="X2833" i="2"/>
  <c r="X2832" i="2"/>
  <c r="T2831" i="2"/>
  <c r="S2831" i="2"/>
  <c r="P2831" i="2" s="1"/>
  <c r="R2831" i="2"/>
  <c r="Q2831" i="2"/>
  <c r="X2831" i="2"/>
  <c r="X2830" i="2"/>
  <c r="T2829" i="2"/>
  <c r="S2829" i="2"/>
  <c r="P2829" i="2" s="1"/>
  <c r="R2829" i="2"/>
  <c r="Q2829" i="2"/>
  <c r="X2829" i="2"/>
  <c r="T2828" i="2"/>
  <c r="S2828" i="2"/>
  <c r="R2828" i="2"/>
  <c r="Q2828" i="2"/>
  <c r="P2828" i="2"/>
  <c r="X2828" i="2"/>
  <c r="T2827" i="2"/>
  <c r="R2827" i="2"/>
  <c r="Q2827" i="2"/>
  <c r="X2827" i="2"/>
  <c r="T2826" i="2"/>
  <c r="R2826" i="2"/>
  <c r="Q2826" i="2"/>
  <c r="X2826" i="2"/>
  <c r="T2825" i="2"/>
  <c r="R2825" i="2"/>
  <c r="Q2825" i="2"/>
  <c r="X2825" i="2"/>
  <c r="T2824" i="2"/>
  <c r="R2824" i="2"/>
  <c r="Q2824" i="2"/>
  <c r="X2824" i="2"/>
  <c r="T2823" i="2"/>
  <c r="R2823" i="2"/>
  <c r="Q2823" i="2"/>
  <c r="X2823" i="2"/>
  <c r="T2822" i="2"/>
  <c r="R2822" i="2"/>
  <c r="Q2822" i="2"/>
  <c r="X2822" i="2"/>
  <c r="T2821" i="2"/>
  <c r="R2821" i="2"/>
  <c r="Q2821" i="2"/>
  <c r="X2821" i="2"/>
  <c r="T2820" i="2"/>
  <c r="R2820" i="2"/>
  <c r="Q2820" i="2"/>
  <c r="X2820" i="2"/>
  <c r="T2819" i="2"/>
  <c r="S2819" i="2"/>
  <c r="P2819" i="2" s="1"/>
  <c r="R2819" i="2"/>
  <c r="Q2819" i="2"/>
  <c r="X2819" i="2"/>
  <c r="T2818" i="2"/>
  <c r="S2818" i="2"/>
  <c r="R2818" i="2"/>
  <c r="Q2818" i="2"/>
  <c r="P2818" i="2"/>
  <c r="X2818" i="2"/>
  <c r="T2817" i="2"/>
  <c r="R2817" i="2"/>
  <c r="Q2817" i="2"/>
  <c r="X2817" i="2"/>
  <c r="T2816" i="2"/>
  <c r="R2816" i="2"/>
  <c r="Q2816" i="2"/>
  <c r="X2816" i="2"/>
  <c r="T2815" i="2"/>
  <c r="S2815" i="2"/>
  <c r="R2815" i="2"/>
  <c r="Q2815" i="2"/>
  <c r="P2815" i="2"/>
  <c r="X2815" i="2"/>
  <c r="T2814" i="2"/>
  <c r="R2814" i="2"/>
  <c r="Q2814" i="2"/>
  <c r="X2814" i="2"/>
  <c r="T2813" i="2"/>
  <c r="R2813" i="2"/>
  <c r="Q2813" i="2"/>
  <c r="X2813" i="2"/>
  <c r="T2812" i="2"/>
  <c r="R2812" i="2"/>
  <c r="Q2812" i="2"/>
  <c r="X2812" i="2"/>
  <c r="T2811" i="2"/>
  <c r="R2811" i="2"/>
  <c r="Q2811" i="2"/>
  <c r="X2811" i="2"/>
  <c r="T2810" i="2"/>
  <c r="R2810" i="2"/>
  <c r="Q2810" i="2"/>
  <c r="X2810" i="2"/>
  <c r="T2809" i="2"/>
  <c r="R2809" i="2"/>
  <c r="Q2809" i="2"/>
  <c r="X2809" i="2"/>
  <c r="T2808" i="2"/>
  <c r="R2808" i="2"/>
  <c r="Q2808" i="2"/>
  <c r="X2808" i="2"/>
  <c r="T2807" i="2"/>
  <c r="R2807" i="2"/>
  <c r="Q2807" i="2"/>
  <c r="X2807" i="2"/>
  <c r="T2806" i="2"/>
  <c r="R2806" i="2"/>
  <c r="Q2806" i="2"/>
  <c r="X2806" i="2"/>
  <c r="T2805" i="2"/>
  <c r="R2805" i="2"/>
  <c r="Q2805" i="2"/>
  <c r="X2805" i="2"/>
  <c r="T2804" i="2"/>
  <c r="R2804" i="2"/>
  <c r="Q2804" i="2"/>
  <c r="X2804" i="2"/>
  <c r="T2803" i="2"/>
  <c r="R2803" i="2"/>
  <c r="Q2803" i="2"/>
  <c r="X2803" i="2"/>
  <c r="T2802" i="2"/>
  <c r="R2802" i="2"/>
  <c r="Q2802" i="2"/>
  <c r="X2802" i="2"/>
  <c r="T2801" i="2"/>
  <c r="R2801" i="2"/>
  <c r="Q2801" i="2"/>
  <c r="X2801" i="2"/>
  <c r="T2800" i="2"/>
  <c r="R2800" i="2"/>
  <c r="Q2800" i="2"/>
  <c r="X2800" i="2"/>
  <c r="T2799" i="2"/>
  <c r="R2799" i="2"/>
  <c r="Q2799" i="2"/>
  <c r="X2799" i="2"/>
  <c r="T2798" i="2"/>
  <c r="R2798" i="2"/>
  <c r="Q2798" i="2"/>
  <c r="X2798" i="2"/>
  <c r="T2797" i="2"/>
  <c r="R2797" i="2"/>
  <c r="Q2797" i="2"/>
  <c r="X2797" i="2"/>
  <c r="T2796" i="2"/>
  <c r="R2796" i="2"/>
  <c r="Q2796" i="2"/>
  <c r="X2796" i="2"/>
  <c r="T2795" i="2"/>
  <c r="R2795" i="2"/>
  <c r="Q2795" i="2"/>
  <c r="X2795" i="2"/>
  <c r="T2794" i="2"/>
  <c r="R2794" i="2"/>
  <c r="Q2794" i="2"/>
  <c r="X2794" i="2"/>
  <c r="T2793" i="2"/>
  <c r="R2793" i="2"/>
  <c r="Q2793" i="2"/>
  <c r="X2793" i="2"/>
  <c r="T2792" i="2"/>
  <c r="S2792" i="2"/>
  <c r="R2792" i="2"/>
  <c r="Q2792" i="2"/>
  <c r="P2792" i="2"/>
  <c r="X2792" i="2"/>
  <c r="T2791" i="2"/>
  <c r="R2791" i="2"/>
  <c r="Q2791" i="2"/>
  <c r="X2791" i="2"/>
  <c r="T2790" i="2"/>
  <c r="R2790" i="2"/>
  <c r="Q2790" i="2"/>
  <c r="X2790" i="2"/>
  <c r="X2789" i="2"/>
  <c r="X2788" i="2"/>
  <c r="X2787" i="2"/>
  <c r="X2786" i="2"/>
  <c r="X2785" i="2"/>
  <c r="T2784" i="2"/>
  <c r="R2784" i="2"/>
  <c r="Q2784" i="2"/>
  <c r="X2784" i="2"/>
  <c r="T2783" i="2"/>
  <c r="R2783" i="2"/>
  <c r="Q2783" i="2"/>
  <c r="X2783" i="2"/>
  <c r="T2782" i="2"/>
  <c r="R2782" i="2"/>
  <c r="Q2782" i="2"/>
  <c r="X2782" i="2"/>
  <c r="T2781" i="2"/>
  <c r="S2781" i="2"/>
  <c r="P2781" i="2" s="1"/>
  <c r="R2781" i="2"/>
  <c r="Q2781" i="2"/>
  <c r="X2781" i="2"/>
  <c r="X2780" i="2"/>
  <c r="T2779" i="2"/>
  <c r="R2779" i="2"/>
  <c r="Q2779" i="2"/>
  <c r="X2779" i="2"/>
  <c r="T2778" i="2"/>
  <c r="R2778" i="2"/>
  <c r="Q2778" i="2"/>
  <c r="X2778" i="2"/>
  <c r="T2777" i="2"/>
  <c r="R2777" i="2"/>
  <c r="Q2777" i="2"/>
  <c r="X2777" i="2"/>
  <c r="T2776" i="2"/>
  <c r="R2776" i="2"/>
  <c r="Q2776" i="2"/>
  <c r="X2776" i="2"/>
  <c r="T2775" i="2"/>
  <c r="R2775" i="2"/>
  <c r="Q2775" i="2"/>
  <c r="X2775" i="2"/>
  <c r="T2774" i="2"/>
  <c r="R2774" i="2"/>
  <c r="Q2774" i="2"/>
  <c r="X2774" i="2"/>
  <c r="T2773" i="2"/>
  <c r="R2773" i="2"/>
  <c r="Q2773" i="2"/>
  <c r="X2773" i="2"/>
  <c r="T2772" i="2"/>
  <c r="R2772" i="2"/>
  <c r="Q2772" i="2"/>
  <c r="X2772" i="2"/>
  <c r="T2771" i="2"/>
  <c r="S2771" i="2"/>
  <c r="P2771" i="2" s="1"/>
  <c r="R2771" i="2"/>
  <c r="Q2771" i="2"/>
  <c r="X2771" i="2"/>
  <c r="T2770" i="2"/>
  <c r="S2770" i="2"/>
  <c r="R2770" i="2"/>
  <c r="Q2770" i="2"/>
  <c r="P2770" i="2"/>
  <c r="X2770" i="2"/>
  <c r="T2769" i="2"/>
  <c r="R2769" i="2"/>
  <c r="Q2769" i="2"/>
  <c r="X2769" i="2"/>
  <c r="T2768" i="2"/>
  <c r="R2768" i="2"/>
  <c r="Q2768" i="2"/>
  <c r="X2768" i="2"/>
  <c r="T2767" i="2"/>
  <c r="R2767" i="2"/>
  <c r="Q2767" i="2"/>
  <c r="X2767" i="2"/>
  <c r="T2766" i="2"/>
  <c r="R2766" i="2"/>
  <c r="Q2766" i="2"/>
  <c r="X2766" i="2"/>
  <c r="T2765" i="2"/>
  <c r="R2765" i="2"/>
  <c r="Q2765" i="2"/>
  <c r="X2765" i="2"/>
  <c r="T2764" i="2"/>
  <c r="R2764" i="2"/>
  <c r="Q2764" i="2"/>
  <c r="X2764" i="2"/>
  <c r="T2763" i="2"/>
  <c r="R2763" i="2"/>
  <c r="Q2763" i="2"/>
  <c r="X2763" i="2"/>
  <c r="T2762" i="2"/>
  <c r="R2762" i="2"/>
  <c r="Q2762" i="2"/>
  <c r="X2762" i="2"/>
  <c r="T2761" i="2"/>
  <c r="R2761" i="2"/>
  <c r="Q2761" i="2"/>
  <c r="X2761" i="2"/>
  <c r="T2760" i="2"/>
  <c r="R2760" i="2"/>
  <c r="Q2760" i="2"/>
  <c r="X2760" i="2"/>
  <c r="T2759" i="2"/>
  <c r="S2759" i="2"/>
  <c r="P2759" i="2" s="1"/>
  <c r="R2759" i="2"/>
  <c r="Q2759" i="2"/>
  <c r="X2759" i="2"/>
  <c r="T2758" i="2"/>
  <c r="R2758" i="2"/>
  <c r="Q2758" i="2"/>
  <c r="X2758" i="2"/>
  <c r="T2757" i="2"/>
  <c r="R2757" i="2"/>
  <c r="Q2757" i="2"/>
  <c r="X2757" i="2"/>
  <c r="T2756" i="2"/>
  <c r="R2756" i="2"/>
  <c r="Q2756" i="2"/>
  <c r="X2756" i="2"/>
  <c r="T2755" i="2"/>
  <c r="R2755" i="2"/>
  <c r="Q2755" i="2"/>
  <c r="X2755" i="2"/>
  <c r="T2754" i="2"/>
  <c r="S2754" i="2"/>
  <c r="P2754" i="2" s="1"/>
  <c r="R2754" i="2"/>
  <c r="Q2754" i="2"/>
  <c r="X2754" i="2"/>
  <c r="X2753" i="2"/>
  <c r="X2752" i="2"/>
  <c r="T3500" i="2"/>
  <c r="S3500" i="2"/>
  <c r="R3500" i="2"/>
  <c r="Q3500" i="2"/>
  <c r="P3500" i="2"/>
  <c r="X3500" i="2"/>
  <c r="T3499" i="2"/>
  <c r="R3499" i="2"/>
  <c r="Q3499" i="2"/>
  <c r="X3499" i="2"/>
  <c r="T3498" i="2"/>
  <c r="R3498" i="2"/>
  <c r="Q3498" i="2"/>
  <c r="X3498" i="2"/>
  <c r="T3497" i="2"/>
  <c r="R3497" i="2"/>
  <c r="Q3497" i="2"/>
  <c r="X3497" i="2"/>
  <c r="T3496" i="2"/>
  <c r="S3496" i="2"/>
  <c r="R3496" i="2"/>
  <c r="Q3496" i="2"/>
  <c r="P3496" i="2"/>
  <c r="X3496" i="2"/>
  <c r="T3495" i="2"/>
  <c r="R3495" i="2"/>
  <c r="Q3495" i="2"/>
  <c r="X3495" i="2"/>
  <c r="T3494" i="2"/>
  <c r="R3494" i="2"/>
  <c r="Q3494" i="2"/>
  <c r="X3494" i="2"/>
  <c r="T3493" i="2"/>
  <c r="S3493" i="2"/>
  <c r="R3493" i="2"/>
  <c r="Q3493" i="2"/>
  <c r="P3493" i="2"/>
  <c r="X3493" i="2"/>
  <c r="T3492" i="2"/>
  <c r="R3492" i="2"/>
  <c r="Q3492" i="2"/>
  <c r="X3492" i="2"/>
  <c r="T3491" i="2"/>
  <c r="R3491" i="2"/>
  <c r="Q3491" i="2"/>
  <c r="X3491" i="2"/>
  <c r="T3490" i="2"/>
  <c r="R3490" i="2"/>
  <c r="Q3490" i="2"/>
  <c r="X3490" i="2"/>
  <c r="T3489" i="2"/>
  <c r="R3489" i="2"/>
  <c r="Q3489" i="2"/>
  <c r="X3489" i="2"/>
  <c r="T3488" i="2"/>
  <c r="R3488" i="2"/>
  <c r="Q3488" i="2"/>
  <c r="X3488" i="2"/>
  <c r="T3487" i="2"/>
  <c r="R3487" i="2"/>
  <c r="Q3487" i="2"/>
  <c r="X3487" i="2"/>
  <c r="X3486" i="2"/>
  <c r="X3485" i="2"/>
  <c r="X3484" i="2"/>
  <c r="X3483" i="2"/>
  <c r="X3482" i="2"/>
  <c r="T3481" i="2"/>
  <c r="R3481" i="2"/>
  <c r="Q3481" i="2"/>
  <c r="X3481" i="2"/>
  <c r="X3480" i="2"/>
  <c r="T3479" i="2"/>
  <c r="R3479" i="2"/>
  <c r="Q3479" i="2"/>
  <c r="X3479" i="2"/>
  <c r="X3478" i="2"/>
  <c r="X3477" i="2"/>
  <c r="X3476" i="2"/>
  <c r="X3475" i="2"/>
  <c r="X3474" i="2"/>
  <c r="X3473" i="2"/>
  <c r="T3472" i="2"/>
  <c r="R3472" i="2"/>
  <c r="Q3472" i="2"/>
  <c r="X3472" i="2"/>
  <c r="X3471" i="2"/>
  <c r="X3470" i="2"/>
  <c r="T3469" i="2"/>
  <c r="S3469" i="2"/>
  <c r="R3469" i="2"/>
  <c r="Q3469" i="2"/>
  <c r="P3469" i="2"/>
  <c r="X3469" i="2"/>
  <c r="T3468" i="2"/>
  <c r="S3468" i="2"/>
  <c r="R3468" i="2"/>
  <c r="Q3468" i="2"/>
  <c r="P3468" i="2"/>
  <c r="X3468" i="2"/>
  <c r="T3467" i="2"/>
  <c r="S3467" i="2"/>
  <c r="R3467" i="2"/>
  <c r="Q3467" i="2"/>
  <c r="P3467" i="2"/>
  <c r="X3467" i="2"/>
  <c r="T3466" i="2"/>
  <c r="S3466" i="2"/>
  <c r="R3466" i="2"/>
  <c r="Q3466" i="2"/>
  <c r="P3466" i="2"/>
  <c r="X3466" i="2"/>
  <c r="T3465" i="2"/>
  <c r="S3465" i="2"/>
  <c r="R3465" i="2"/>
  <c r="Q3465" i="2"/>
  <c r="P3465" i="2"/>
  <c r="X3465" i="2"/>
  <c r="T3464" i="2"/>
  <c r="R3464" i="2"/>
  <c r="Q3464" i="2"/>
  <c r="X3464" i="2"/>
  <c r="X3463" i="2"/>
  <c r="T3462" i="2"/>
  <c r="R3462" i="2"/>
  <c r="Q3462" i="2"/>
  <c r="X3462" i="2"/>
  <c r="T3461" i="2"/>
  <c r="S3461" i="2"/>
  <c r="R3461" i="2"/>
  <c r="Q3461" i="2"/>
  <c r="P3461" i="2"/>
  <c r="X3461" i="2"/>
  <c r="T3460" i="2"/>
  <c r="S3460" i="2"/>
  <c r="R3460" i="2"/>
  <c r="Q3460" i="2"/>
  <c r="P3460" i="2"/>
  <c r="X3460" i="2"/>
  <c r="T3459" i="2"/>
  <c r="S3459" i="2"/>
  <c r="R3459" i="2"/>
  <c r="Q3459" i="2"/>
  <c r="P3459" i="2"/>
  <c r="X3459" i="2"/>
  <c r="T3458" i="2"/>
  <c r="S3458" i="2"/>
  <c r="R3458" i="2"/>
  <c r="Q3458" i="2"/>
  <c r="P3458" i="2"/>
  <c r="X3458" i="2"/>
  <c r="T3457" i="2"/>
  <c r="S3457" i="2"/>
  <c r="R3457" i="2"/>
  <c r="Q3457" i="2"/>
  <c r="P3457" i="2"/>
  <c r="X3457" i="2"/>
  <c r="T3456" i="2"/>
  <c r="S3456" i="2"/>
  <c r="R3456" i="2"/>
  <c r="Q3456" i="2"/>
  <c r="P3456" i="2"/>
  <c r="X3456" i="2"/>
  <c r="T3455" i="2"/>
  <c r="S3455" i="2"/>
  <c r="R3455" i="2"/>
  <c r="Q3455" i="2"/>
  <c r="P3455" i="2"/>
  <c r="X3455" i="2"/>
  <c r="T3454" i="2"/>
  <c r="S3454" i="2"/>
  <c r="R3454" i="2"/>
  <c r="Q3454" i="2"/>
  <c r="P3454" i="2"/>
  <c r="X3454" i="2"/>
  <c r="T3453" i="2"/>
  <c r="R3453" i="2"/>
  <c r="Q3453" i="2"/>
  <c r="X3453" i="2"/>
  <c r="T3452" i="2"/>
  <c r="R3452" i="2"/>
  <c r="Q3452" i="2"/>
  <c r="X3452" i="2"/>
  <c r="T3451" i="2"/>
  <c r="R3451" i="2"/>
  <c r="Q3451" i="2"/>
  <c r="X3451" i="2"/>
  <c r="T3450" i="2"/>
  <c r="R3450" i="2"/>
  <c r="Q3450" i="2"/>
  <c r="X3450" i="2"/>
  <c r="T3449" i="2"/>
  <c r="S3449" i="2"/>
  <c r="R3449" i="2"/>
  <c r="Q3449" i="2"/>
  <c r="P3449" i="2"/>
  <c r="X3449" i="2"/>
  <c r="T3448" i="2"/>
  <c r="R3448" i="2"/>
  <c r="Q3448" i="2"/>
  <c r="X3448" i="2"/>
  <c r="T3447" i="2"/>
  <c r="S3447" i="2"/>
  <c r="R3447" i="2"/>
  <c r="Q3447" i="2"/>
  <c r="P3447" i="2"/>
  <c r="X3447" i="2"/>
  <c r="T3446" i="2"/>
  <c r="S3446" i="2"/>
  <c r="R3446" i="2"/>
  <c r="Q3446" i="2"/>
  <c r="P3446" i="2"/>
  <c r="X3446" i="2"/>
  <c r="T3445" i="2"/>
  <c r="R3445" i="2"/>
  <c r="Q3445" i="2"/>
  <c r="X3445" i="2"/>
  <c r="T3444" i="2"/>
  <c r="R3444" i="2"/>
  <c r="Q3444" i="2"/>
  <c r="X3444" i="2"/>
  <c r="T3443" i="2"/>
  <c r="R3443" i="2"/>
  <c r="Q3443" i="2"/>
  <c r="X3443" i="2"/>
  <c r="T3442" i="2"/>
  <c r="R3442" i="2"/>
  <c r="Q3442" i="2"/>
  <c r="X3442" i="2"/>
  <c r="T3441" i="2"/>
  <c r="R3441" i="2"/>
  <c r="Q3441" i="2"/>
  <c r="X3441" i="2"/>
  <c r="T3440" i="2"/>
  <c r="R3440" i="2"/>
  <c r="Q3440" i="2"/>
  <c r="X3440" i="2"/>
  <c r="X3439" i="2"/>
  <c r="X3438" i="2"/>
  <c r="X3437" i="2"/>
  <c r="X3436" i="2"/>
  <c r="T3435" i="2"/>
  <c r="R3435" i="2"/>
  <c r="Q3435" i="2"/>
  <c r="X3435" i="2"/>
  <c r="T3434" i="2"/>
  <c r="R3434" i="2"/>
  <c r="Q3434" i="2"/>
  <c r="X3434" i="2"/>
  <c r="T3433" i="2"/>
  <c r="R3433" i="2"/>
  <c r="Q3433" i="2"/>
  <c r="X3433" i="2"/>
  <c r="T3432" i="2"/>
  <c r="S3432" i="2"/>
  <c r="R3432" i="2"/>
  <c r="Q3432" i="2"/>
  <c r="P3432" i="2"/>
  <c r="X3432" i="2"/>
  <c r="T3431" i="2"/>
  <c r="R3431" i="2"/>
  <c r="Q3431" i="2"/>
  <c r="X3431" i="2"/>
  <c r="T3430" i="2"/>
  <c r="R3430" i="2"/>
  <c r="Q3430" i="2"/>
  <c r="X3430" i="2"/>
  <c r="T3429" i="2"/>
  <c r="S3429" i="2"/>
  <c r="R3429" i="2"/>
  <c r="Q3429" i="2"/>
  <c r="P3429" i="2"/>
  <c r="X3429" i="2"/>
  <c r="T3428" i="2"/>
  <c r="R3428" i="2"/>
  <c r="Q3428" i="2"/>
  <c r="X3428" i="2"/>
  <c r="T3427" i="2"/>
  <c r="R3427" i="2"/>
  <c r="Q3427" i="2"/>
  <c r="X3427" i="2"/>
  <c r="T3426" i="2"/>
  <c r="S3426" i="2"/>
  <c r="R3426" i="2"/>
  <c r="Q3426" i="2"/>
  <c r="P3426" i="2"/>
  <c r="X3426" i="2"/>
  <c r="T3425" i="2"/>
  <c r="R3425" i="2"/>
  <c r="Q3425" i="2"/>
  <c r="X3425" i="2"/>
  <c r="T3424" i="2"/>
  <c r="S3424" i="2"/>
  <c r="R3424" i="2"/>
  <c r="Q3424" i="2"/>
  <c r="P3424" i="2"/>
  <c r="X3424" i="2"/>
  <c r="T3423" i="2"/>
  <c r="S3423" i="2"/>
  <c r="R3423" i="2"/>
  <c r="Q3423" i="2"/>
  <c r="P3423" i="2"/>
  <c r="X3423" i="2"/>
  <c r="T3422" i="2"/>
  <c r="S3422" i="2"/>
  <c r="R3422" i="2"/>
  <c r="Q3422" i="2"/>
  <c r="P3422" i="2"/>
  <c r="X3422" i="2"/>
  <c r="T3421" i="2"/>
  <c r="S3421" i="2"/>
  <c r="R3421" i="2"/>
  <c r="Q3421" i="2"/>
  <c r="P3421" i="2"/>
  <c r="X3421" i="2"/>
  <c r="T3420" i="2"/>
  <c r="S3420" i="2"/>
  <c r="R3420" i="2"/>
  <c r="Q3420" i="2"/>
  <c r="P3420" i="2"/>
  <c r="X3420" i="2"/>
  <c r="T3419" i="2"/>
  <c r="S3419" i="2"/>
  <c r="R3419" i="2"/>
  <c r="Q3419" i="2"/>
  <c r="P3419" i="2"/>
  <c r="X3419" i="2"/>
  <c r="T3418" i="2"/>
  <c r="S3418" i="2"/>
  <c r="R3418" i="2"/>
  <c r="Q3418" i="2"/>
  <c r="P3418" i="2"/>
  <c r="X3418" i="2"/>
  <c r="T3417" i="2"/>
  <c r="S3417" i="2"/>
  <c r="R3417" i="2"/>
  <c r="Q3417" i="2"/>
  <c r="P3417" i="2"/>
  <c r="X3417" i="2"/>
  <c r="T3416" i="2"/>
  <c r="S3416" i="2"/>
  <c r="R3416" i="2"/>
  <c r="Q3416" i="2"/>
  <c r="P3416" i="2"/>
  <c r="X3416" i="2"/>
  <c r="T3415" i="2"/>
  <c r="S3415" i="2"/>
  <c r="R3415" i="2"/>
  <c r="Q3415" i="2"/>
  <c r="P3415" i="2"/>
  <c r="X3415" i="2"/>
  <c r="T3414" i="2"/>
  <c r="S3414" i="2"/>
  <c r="R3414" i="2"/>
  <c r="Q3414" i="2"/>
  <c r="P3414" i="2"/>
  <c r="X3414" i="2"/>
  <c r="T3413" i="2"/>
  <c r="S3413" i="2"/>
  <c r="R3413" i="2"/>
  <c r="Q3413" i="2"/>
  <c r="P3413" i="2"/>
  <c r="X3413" i="2"/>
  <c r="T3412" i="2"/>
  <c r="R3412" i="2"/>
  <c r="Q3412" i="2"/>
  <c r="X3412" i="2"/>
  <c r="X3411" i="2"/>
  <c r="X3410" i="2"/>
  <c r="X3409" i="2"/>
  <c r="X3408" i="2"/>
  <c r="X3407" i="2"/>
  <c r="X3406" i="2"/>
  <c r="X3405" i="2"/>
  <c r="X3404" i="2"/>
  <c r="T3403" i="2"/>
  <c r="S3403" i="2"/>
  <c r="R3403" i="2"/>
  <c r="Q3403" i="2"/>
  <c r="P3403" i="2"/>
  <c r="X3403" i="2"/>
  <c r="T3402" i="2"/>
  <c r="S3402" i="2"/>
  <c r="R3402" i="2"/>
  <c r="Q3402" i="2"/>
  <c r="P3402" i="2"/>
  <c r="X3402" i="2"/>
  <c r="X3401" i="2"/>
  <c r="T3400" i="2"/>
  <c r="S3400" i="2"/>
  <c r="R3400" i="2"/>
  <c r="Q3400" i="2"/>
  <c r="P3400" i="2"/>
  <c r="X3400" i="2"/>
  <c r="T3399" i="2"/>
  <c r="S3399" i="2"/>
  <c r="R3399" i="2"/>
  <c r="Q3399" i="2"/>
  <c r="P3399" i="2"/>
  <c r="X3399" i="2"/>
  <c r="T3398" i="2"/>
  <c r="S3398" i="2"/>
  <c r="R3398" i="2"/>
  <c r="Q3398" i="2"/>
  <c r="P3398" i="2"/>
  <c r="X3398" i="2"/>
  <c r="X3397" i="2"/>
  <c r="X3396" i="2"/>
  <c r="X3395" i="2"/>
  <c r="X3394" i="2"/>
  <c r="T3393" i="2"/>
  <c r="S3393" i="2"/>
  <c r="R3393" i="2"/>
  <c r="Q3393" i="2"/>
  <c r="P3393" i="2"/>
  <c r="X3393" i="2"/>
  <c r="T3392" i="2"/>
  <c r="R3392" i="2"/>
  <c r="Q3392" i="2"/>
  <c r="X3392" i="2"/>
  <c r="T3391" i="2"/>
  <c r="R3391" i="2"/>
  <c r="Q3391" i="2"/>
  <c r="X3391" i="2"/>
  <c r="T3390" i="2"/>
  <c r="S3390" i="2"/>
  <c r="R3390" i="2"/>
  <c r="Q3390" i="2"/>
  <c r="P3390" i="2"/>
  <c r="X3390" i="2"/>
  <c r="T3389" i="2"/>
  <c r="S3389" i="2"/>
  <c r="R3389" i="2"/>
  <c r="Q3389" i="2"/>
  <c r="P3389" i="2"/>
  <c r="X3389" i="2"/>
  <c r="T3388" i="2"/>
  <c r="R3388" i="2"/>
  <c r="Q3388" i="2"/>
  <c r="X3388" i="2"/>
  <c r="T3387" i="2"/>
  <c r="R3387" i="2"/>
  <c r="Q3387" i="2"/>
  <c r="X3387" i="2"/>
  <c r="T3386" i="2"/>
  <c r="S3386" i="2"/>
  <c r="R3386" i="2"/>
  <c r="Q3386" i="2"/>
  <c r="P3386" i="2"/>
  <c r="X3386" i="2"/>
  <c r="T3385" i="2"/>
  <c r="R3385" i="2"/>
  <c r="Q3385" i="2"/>
  <c r="X3385" i="2"/>
  <c r="T3384" i="2"/>
  <c r="R3384" i="2"/>
  <c r="Q3384" i="2"/>
  <c r="X3384" i="2"/>
  <c r="T3383" i="2"/>
  <c r="S3383" i="2"/>
  <c r="R3383" i="2"/>
  <c r="Q3383" i="2"/>
  <c r="P3383" i="2"/>
  <c r="X3383" i="2"/>
  <c r="T3382" i="2"/>
  <c r="S3382" i="2"/>
  <c r="R3382" i="2"/>
  <c r="Q3382" i="2"/>
  <c r="P3382" i="2"/>
  <c r="X3382" i="2"/>
  <c r="T3381" i="2"/>
  <c r="S3381" i="2"/>
  <c r="R3381" i="2"/>
  <c r="Q3381" i="2"/>
  <c r="P3381" i="2"/>
  <c r="X3381" i="2"/>
  <c r="T3380" i="2"/>
  <c r="R3380" i="2"/>
  <c r="Q3380" i="2"/>
  <c r="X3380" i="2"/>
  <c r="T3379" i="2"/>
  <c r="R3379" i="2"/>
  <c r="Q3379" i="2"/>
  <c r="X3379" i="2"/>
  <c r="T3378" i="2"/>
  <c r="R3378" i="2"/>
  <c r="Q3378" i="2"/>
  <c r="X3378" i="2"/>
  <c r="T3377" i="2"/>
  <c r="R3377" i="2"/>
  <c r="Q3377" i="2"/>
  <c r="X3377" i="2"/>
  <c r="T3376" i="2"/>
  <c r="R3376" i="2"/>
  <c r="Q3376" i="2"/>
  <c r="X3376" i="2"/>
  <c r="T3375" i="2"/>
  <c r="R3375" i="2"/>
  <c r="Q3375" i="2"/>
  <c r="X3375" i="2"/>
  <c r="X3374" i="2"/>
  <c r="X3373" i="2"/>
  <c r="X3372" i="2"/>
  <c r="X3371" i="2"/>
  <c r="X3370" i="2"/>
  <c r="X3369" i="2"/>
  <c r="X3368" i="2"/>
  <c r="X3367" i="2"/>
  <c r="X3366" i="2"/>
  <c r="X3365" i="2"/>
  <c r="T3364" i="2"/>
  <c r="R3364" i="2"/>
  <c r="Q3364" i="2"/>
  <c r="X3364" i="2"/>
  <c r="X3363" i="2"/>
  <c r="X3362" i="2"/>
  <c r="X3361" i="2"/>
  <c r="X3360" i="2"/>
  <c r="X3359" i="2"/>
  <c r="X3358" i="2"/>
  <c r="X3357" i="2"/>
  <c r="X3356" i="2"/>
  <c r="X3355" i="2"/>
  <c r="X3354" i="2"/>
  <c r="X3353" i="2"/>
  <c r="X3352" i="2"/>
  <c r="T3351" i="2"/>
  <c r="R3351" i="2"/>
  <c r="Q3351" i="2"/>
  <c r="X3351" i="2"/>
  <c r="T3350" i="2"/>
  <c r="R3350" i="2"/>
  <c r="Q3350" i="2"/>
  <c r="X3350" i="2"/>
  <c r="T3349" i="2"/>
  <c r="S3349" i="2"/>
  <c r="R3349" i="2"/>
  <c r="Q3349" i="2"/>
  <c r="P3349" i="2"/>
  <c r="X3349" i="2"/>
  <c r="T3348" i="2"/>
  <c r="S3348" i="2"/>
  <c r="R3348" i="2"/>
  <c r="Q3348" i="2"/>
  <c r="P3348" i="2"/>
  <c r="X3348" i="2"/>
  <c r="T3347" i="2"/>
  <c r="R3347" i="2"/>
  <c r="Q3347" i="2"/>
  <c r="X3347" i="2"/>
  <c r="T3346" i="2"/>
  <c r="R3346" i="2"/>
  <c r="Q3346" i="2"/>
  <c r="X3346" i="2"/>
  <c r="T3345" i="2"/>
  <c r="S3345" i="2"/>
  <c r="R3345" i="2"/>
  <c r="Q3345" i="2"/>
  <c r="P3345" i="2"/>
  <c r="X3345" i="2"/>
  <c r="T3344" i="2"/>
  <c r="R3344" i="2"/>
  <c r="Q3344" i="2"/>
  <c r="X3344" i="2"/>
  <c r="T3343" i="2"/>
  <c r="R3343" i="2"/>
  <c r="Q3343" i="2"/>
  <c r="X3343" i="2"/>
  <c r="T3342" i="2"/>
  <c r="R3342" i="2"/>
  <c r="Q3342" i="2"/>
  <c r="X3342" i="2"/>
  <c r="T3341" i="2"/>
  <c r="S3341" i="2"/>
  <c r="R3341" i="2"/>
  <c r="Q3341" i="2"/>
  <c r="P3341" i="2"/>
  <c r="X3341" i="2"/>
  <c r="T3340" i="2"/>
  <c r="S3340" i="2"/>
  <c r="R3340" i="2"/>
  <c r="Q3340" i="2"/>
  <c r="P3340" i="2"/>
  <c r="X3340" i="2"/>
  <c r="T3339" i="2"/>
  <c r="S3339" i="2"/>
  <c r="R3339" i="2"/>
  <c r="Q3339" i="2"/>
  <c r="P3339" i="2"/>
  <c r="X3339" i="2"/>
  <c r="T3338" i="2"/>
  <c r="R3338" i="2"/>
  <c r="Q3338" i="2"/>
  <c r="X3338" i="2"/>
  <c r="T3337" i="2"/>
  <c r="R3337" i="2"/>
  <c r="Q3337" i="2"/>
  <c r="X3337" i="2"/>
  <c r="T3336" i="2"/>
  <c r="R3336" i="2"/>
  <c r="Q3336" i="2"/>
  <c r="X3336" i="2"/>
  <c r="T3335" i="2"/>
  <c r="R3335" i="2"/>
  <c r="Q3335" i="2"/>
  <c r="X3335" i="2"/>
  <c r="T3334" i="2"/>
  <c r="R3334" i="2"/>
  <c r="Q3334" i="2"/>
  <c r="X3334" i="2"/>
  <c r="T3333" i="2"/>
  <c r="R3333" i="2"/>
  <c r="Q3333" i="2"/>
  <c r="X3333" i="2"/>
  <c r="T3332" i="2"/>
  <c r="R3332" i="2"/>
  <c r="Q3332" i="2"/>
  <c r="X3332" i="2"/>
  <c r="X3331" i="2"/>
  <c r="X3330" i="2"/>
  <c r="X3329" i="2"/>
  <c r="X3328" i="2"/>
  <c r="X3327" i="2"/>
  <c r="X3326" i="2"/>
  <c r="X3325" i="2"/>
  <c r="X3324" i="2"/>
  <c r="X3323" i="2"/>
  <c r="X3322" i="2"/>
  <c r="T3321" i="2"/>
  <c r="R3321" i="2"/>
  <c r="Q3321" i="2"/>
  <c r="X3321" i="2"/>
  <c r="X3320" i="2"/>
  <c r="X3319" i="2"/>
  <c r="X3318" i="2"/>
  <c r="X3317" i="2"/>
  <c r="X3316" i="2"/>
  <c r="X3315" i="2"/>
  <c r="X3314" i="2"/>
  <c r="X3313" i="2"/>
  <c r="X3312" i="2"/>
  <c r="T3311" i="2"/>
  <c r="S3311" i="2"/>
  <c r="R3311" i="2"/>
  <c r="Q3311" i="2"/>
  <c r="P3311" i="2"/>
  <c r="X3311" i="2"/>
  <c r="T3310" i="2"/>
  <c r="R3310" i="2"/>
  <c r="Q3310" i="2"/>
  <c r="X3310" i="2"/>
  <c r="T3309" i="2"/>
  <c r="R3309" i="2"/>
  <c r="Q3309" i="2"/>
  <c r="X3309" i="2"/>
  <c r="T3308" i="2"/>
  <c r="R3308" i="2"/>
  <c r="Q3308" i="2"/>
  <c r="X3308" i="2"/>
  <c r="T3307" i="2"/>
  <c r="R3307" i="2"/>
  <c r="Q3307" i="2"/>
  <c r="X3307" i="2"/>
  <c r="T3306" i="2"/>
  <c r="R3306" i="2"/>
  <c r="Q3306" i="2"/>
  <c r="X3306" i="2"/>
  <c r="T3305" i="2"/>
  <c r="R3305" i="2"/>
  <c r="Q3305" i="2"/>
  <c r="X3305" i="2"/>
  <c r="T3304" i="2"/>
  <c r="R3304" i="2"/>
  <c r="Q3304" i="2"/>
  <c r="X3304" i="2"/>
  <c r="T3303" i="2"/>
  <c r="R3303" i="2"/>
  <c r="Q3303" i="2"/>
  <c r="X3303" i="2"/>
  <c r="T3302" i="2"/>
  <c r="R3302" i="2"/>
  <c r="Q3302" i="2"/>
  <c r="X3302" i="2"/>
  <c r="T3301" i="2"/>
  <c r="S3301" i="2"/>
  <c r="R3301" i="2"/>
  <c r="Q3301" i="2"/>
  <c r="P3301" i="2"/>
  <c r="X3301" i="2"/>
  <c r="T3300" i="2"/>
  <c r="R3300" i="2"/>
  <c r="Q3300" i="2"/>
  <c r="X3300" i="2"/>
  <c r="T3299" i="2"/>
  <c r="R3299" i="2"/>
  <c r="Q3299" i="2"/>
  <c r="X3299" i="2"/>
  <c r="T3298" i="2"/>
  <c r="R3298" i="2"/>
  <c r="Q3298" i="2"/>
  <c r="X3298" i="2"/>
  <c r="T3297" i="2"/>
  <c r="R3297" i="2"/>
  <c r="Q3297" i="2"/>
  <c r="X3297" i="2"/>
  <c r="T3296" i="2"/>
  <c r="S3296" i="2"/>
  <c r="R3296" i="2"/>
  <c r="Q3296" i="2"/>
  <c r="P3296" i="2"/>
  <c r="X3296" i="2"/>
  <c r="T3295" i="2"/>
  <c r="S3295" i="2"/>
  <c r="R3295" i="2"/>
  <c r="Q3295" i="2"/>
  <c r="P3295" i="2"/>
  <c r="X3295" i="2"/>
  <c r="T3294" i="2"/>
  <c r="S3294" i="2"/>
  <c r="R3294" i="2"/>
  <c r="Q3294" i="2"/>
  <c r="P3294" i="2"/>
  <c r="X3294" i="2"/>
  <c r="T3293" i="2"/>
  <c r="S3293" i="2"/>
  <c r="R3293" i="2"/>
  <c r="Q3293" i="2"/>
  <c r="P3293" i="2"/>
  <c r="X3293" i="2"/>
  <c r="T3292" i="2"/>
  <c r="S3292" i="2"/>
  <c r="R3292" i="2"/>
  <c r="Q3292" i="2"/>
  <c r="P3292" i="2"/>
  <c r="X3292" i="2"/>
  <c r="T3291" i="2"/>
  <c r="R3291" i="2"/>
  <c r="Q3291" i="2"/>
  <c r="X3291" i="2"/>
  <c r="T3290" i="2"/>
  <c r="R3290" i="2"/>
  <c r="Q3290" i="2"/>
  <c r="X3290" i="2"/>
  <c r="T3289" i="2"/>
  <c r="R3289" i="2"/>
  <c r="Q3289" i="2"/>
  <c r="X3289" i="2"/>
  <c r="T3288" i="2"/>
  <c r="R3288" i="2"/>
  <c r="Q3288" i="2"/>
  <c r="X3288" i="2"/>
  <c r="T3287" i="2"/>
  <c r="R3287" i="2"/>
  <c r="Q3287" i="2"/>
  <c r="X3287" i="2"/>
  <c r="T3286" i="2"/>
  <c r="R3286" i="2"/>
  <c r="Q3286" i="2"/>
  <c r="X3286" i="2"/>
  <c r="X3285" i="2"/>
  <c r="X3284" i="2"/>
  <c r="X3283" i="2"/>
  <c r="X3282" i="2"/>
  <c r="X3281" i="2"/>
  <c r="X3280" i="2"/>
  <c r="X3279" i="2"/>
  <c r="X3278" i="2"/>
  <c r="X3277" i="2"/>
  <c r="T3276" i="2"/>
  <c r="R3276" i="2"/>
  <c r="Q3276" i="2"/>
  <c r="X3276" i="2"/>
  <c r="X3275" i="2"/>
  <c r="X3274" i="2"/>
  <c r="X3273" i="2"/>
  <c r="X3272" i="2"/>
  <c r="X3271" i="2"/>
  <c r="X3270" i="2"/>
  <c r="X3269" i="2"/>
  <c r="X3268" i="2"/>
  <c r="T3267" i="2"/>
  <c r="S3267" i="2"/>
  <c r="R3267" i="2"/>
  <c r="Q3267" i="2"/>
  <c r="P3267" i="2"/>
  <c r="X3267" i="2"/>
  <c r="T3266" i="2"/>
  <c r="S3266" i="2"/>
  <c r="R3266" i="2"/>
  <c r="Q3266" i="2"/>
  <c r="P3266" i="2"/>
  <c r="X3266" i="2"/>
  <c r="T3265" i="2"/>
  <c r="S3265" i="2"/>
  <c r="R3265" i="2"/>
  <c r="Q3265" i="2"/>
  <c r="P3265" i="2"/>
  <c r="X3265" i="2"/>
  <c r="T3264" i="2"/>
  <c r="S3264" i="2"/>
  <c r="R3264" i="2"/>
  <c r="Q3264" i="2"/>
  <c r="P3264" i="2"/>
  <c r="X3264" i="2"/>
  <c r="T3263" i="2"/>
  <c r="S3263" i="2"/>
  <c r="R3263" i="2"/>
  <c r="Q3263" i="2"/>
  <c r="P3263" i="2"/>
  <c r="X3263" i="2"/>
  <c r="T3262" i="2"/>
  <c r="S3262" i="2"/>
  <c r="R3262" i="2"/>
  <c r="Q3262" i="2"/>
  <c r="P3262" i="2"/>
  <c r="X3262" i="2"/>
  <c r="T3261" i="2"/>
  <c r="S3261" i="2"/>
  <c r="R3261" i="2"/>
  <c r="Q3261" i="2"/>
  <c r="P3261" i="2"/>
  <c r="X3261" i="2"/>
  <c r="T3260" i="2"/>
  <c r="S3260" i="2"/>
  <c r="R3260" i="2"/>
  <c r="Q3260" i="2"/>
  <c r="P3260" i="2"/>
  <c r="X3260" i="2"/>
  <c r="T3259" i="2"/>
  <c r="S3259" i="2"/>
  <c r="R3259" i="2"/>
  <c r="Q3259" i="2"/>
  <c r="P3259" i="2"/>
  <c r="X3259" i="2"/>
  <c r="T3258" i="2"/>
  <c r="R3258" i="2"/>
  <c r="Q3258" i="2"/>
  <c r="X3258" i="2"/>
  <c r="T3257" i="2"/>
  <c r="S3257" i="2"/>
  <c r="R3257" i="2"/>
  <c r="Q3257" i="2"/>
  <c r="P3257" i="2"/>
  <c r="X3257" i="2"/>
  <c r="T3256" i="2"/>
  <c r="R3256" i="2"/>
  <c r="Q3256" i="2"/>
  <c r="X3256" i="2"/>
  <c r="T3255" i="2"/>
  <c r="R3255" i="2"/>
  <c r="Q3255" i="2"/>
  <c r="X3255" i="2"/>
  <c r="T3254" i="2"/>
  <c r="S3254" i="2"/>
  <c r="R3254" i="2"/>
  <c r="Q3254" i="2"/>
  <c r="P3254" i="2"/>
  <c r="X3254" i="2"/>
  <c r="T3253" i="2"/>
  <c r="R3253" i="2"/>
  <c r="Q3253" i="2"/>
  <c r="X3253" i="2"/>
  <c r="T3252" i="2"/>
  <c r="S3252" i="2"/>
  <c r="R3252" i="2"/>
  <c r="Q3252" i="2"/>
  <c r="P3252" i="2"/>
  <c r="X3252" i="2"/>
  <c r="T3251" i="2"/>
  <c r="S3251" i="2"/>
  <c r="R3251" i="2"/>
  <c r="Q3251" i="2"/>
  <c r="P3251" i="2"/>
  <c r="X3251" i="2"/>
  <c r="T3250" i="2"/>
  <c r="S3250" i="2"/>
  <c r="R3250" i="2"/>
  <c r="Q3250" i="2"/>
  <c r="P3250" i="2"/>
  <c r="X3250" i="2"/>
  <c r="T3249" i="2"/>
  <c r="R3249" i="2"/>
  <c r="Q3249" i="2"/>
  <c r="X3249" i="2"/>
  <c r="T3248" i="2"/>
  <c r="R3248" i="2"/>
  <c r="Q3248" i="2"/>
  <c r="X3248" i="2"/>
  <c r="T3247" i="2"/>
  <c r="S3247" i="2"/>
  <c r="R3247" i="2"/>
  <c r="Q3247" i="2"/>
  <c r="P3247" i="2"/>
  <c r="X3247" i="2"/>
  <c r="T3246" i="2"/>
  <c r="S3246" i="2"/>
  <c r="R3246" i="2"/>
  <c r="Q3246" i="2"/>
  <c r="P3246" i="2"/>
  <c r="X3246" i="2"/>
  <c r="T3245" i="2"/>
  <c r="S3245" i="2"/>
  <c r="R3245" i="2"/>
  <c r="Q3245" i="2"/>
  <c r="P3245" i="2"/>
  <c r="X3245" i="2"/>
  <c r="T3244" i="2"/>
  <c r="S3244" i="2"/>
  <c r="R3244" i="2"/>
  <c r="Q3244" i="2"/>
  <c r="P3244" i="2"/>
  <c r="X3244" i="2"/>
  <c r="T3243" i="2"/>
  <c r="S3243" i="2"/>
  <c r="R3243" i="2"/>
  <c r="Q3243" i="2"/>
  <c r="P3243" i="2"/>
  <c r="X3243" i="2"/>
  <c r="T3242" i="2"/>
  <c r="S3242" i="2"/>
  <c r="R3242" i="2"/>
  <c r="Q3242" i="2"/>
  <c r="P3242" i="2"/>
  <c r="X3242" i="2"/>
  <c r="T3241" i="2"/>
  <c r="S3241" i="2"/>
  <c r="R3241" i="2"/>
  <c r="Q3241" i="2"/>
  <c r="P3241" i="2"/>
  <c r="X3241" i="2"/>
  <c r="T3240" i="2"/>
  <c r="S3240" i="2"/>
  <c r="R3240" i="2"/>
  <c r="Q3240" i="2"/>
  <c r="P3240" i="2"/>
  <c r="X3240" i="2"/>
  <c r="T3239" i="2"/>
  <c r="S3239" i="2"/>
  <c r="R3239" i="2"/>
  <c r="Q3239" i="2"/>
  <c r="P3239" i="2"/>
  <c r="X3239" i="2"/>
  <c r="T3238" i="2"/>
  <c r="S3238" i="2"/>
  <c r="R3238" i="2"/>
  <c r="Q3238" i="2"/>
  <c r="P3238" i="2"/>
  <c r="X3238" i="2"/>
  <c r="T3237" i="2"/>
  <c r="S3237" i="2"/>
  <c r="R3237" i="2"/>
  <c r="Q3237" i="2"/>
  <c r="P3237" i="2"/>
  <c r="X3237" i="2"/>
  <c r="T3236" i="2"/>
  <c r="S3236" i="2"/>
  <c r="R3236" i="2"/>
  <c r="Q3236" i="2"/>
  <c r="P3236" i="2"/>
  <c r="X3236" i="2"/>
  <c r="T3235" i="2"/>
  <c r="S3235" i="2"/>
  <c r="R3235" i="2"/>
  <c r="Q3235" i="2"/>
  <c r="P3235" i="2"/>
  <c r="X3235" i="2"/>
  <c r="T3234" i="2"/>
  <c r="S3234" i="2"/>
  <c r="R3234" i="2"/>
  <c r="Q3234" i="2"/>
  <c r="P3234" i="2"/>
  <c r="X3234" i="2"/>
  <c r="T3233" i="2"/>
  <c r="S3233" i="2"/>
  <c r="R3233" i="2"/>
  <c r="Q3233" i="2"/>
  <c r="P3233" i="2"/>
  <c r="X3233" i="2"/>
  <c r="T3232" i="2"/>
  <c r="S3232" i="2"/>
  <c r="R3232" i="2"/>
  <c r="Q3232" i="2"/>
  <c r="P3232" i="2"/>
  <c r="X3232" i="2"/>
  <c r="T3231" i="2"/>
  <c r="S3231" i="2"/>
  <c r="R3231" i="2"/>
  <c r="Q3231" i="2"/>
  <c r="P3231" i="2"/>
  <c r="X3231" i="2"/>
  <c r="T3230" i="2"/>
  <c r="S3230" i="2"/>
  <c r="R3230" i="2"/>
  <c r="Q3230" i="2"/>
  <c r="P3230" i="2"/>
  <c r="X3230" i="2"/>
  <c r="T3229" i="2"/>
  <c r="S3229" i="2"/>
  <c r="R3229" i="2"/>
  <c r="Q3229" i="2"/>
  <c r="P3229" i="2"/>
  <c r="X3229" i="2"/>
  <c r="T3228" i="2"/>
  <c r="S3228" i="2"/>
  <c r="R3228" i="2"/>
  <c r="Q3228" i="2"/>
  <c r="P3228" i="2"/>
  <c r="X3228" i="2"/>
  <c r="T3227" i="2"/>
  <c r="S3227" i="2"/>
  <c r="R3227" i="2"/>
  <c r="Q3227" i="2"/>
  <c r="P3227" i="2"/>
  <c r="X3227" i="2"/>
  <c r="T3226" i="2"/>
  <c r="S3226" i="2"/>
  <c r="R3226" i="2"/>
  <c r="Q3226" i="2"/>
  <c r="P3226" i="2"/>
  <c r="X3226" i="2"/>
  <c r="T3225" i="2"/>
  <c r="R3225" i="2"/>
  <c r="Q3225" i="2"/>
  <c r="X3225" i="2"/>
  <c r="T3224" i="2"/>
  <c r="R3224" i="2"/>
  <c r="Q3224" i="2"/>
  <c r="X3224" i="2"/>
  <c r="T3223" i="2"/>
  <c r="R3223" i="2"/>
  <c r="Q3223" i="2"/>
  <c r="X3223" i="2"/>
  <c r="T3222" i="2"/>
  <c r="R3222" i="2"/>
  <c r="Q3222" i="2"/>
  <c r="X3222" i="2"/>
  <c r="T3221" i="2"/>
  <c r="R3221" i="2"/>
  <c r="Q3221" i="2"/>
  <c r="X3221" i="2"/>
  <c r="T3220" i="2"/>
  <c r="R3220" i="2"/>
  <c r="Q3220" i="2"/>
  <c r="X3220" i="2"/>
  <c r="T3219" i="2"/>
  <c r="R3219" i="2"/>
  <c r="Q3219" i="2"/>
  <c r="X3219" i="2"/>
  <c r="T3218" i="2"/>
  <c r="R3218" i="2"/>
  <c r="Q3218" i="2"/>
  <c r="X3218" i="2"/>
  <c r="T3217" i="2"/>
  <c r="S3217" i="2"/>
  <c r="R3217" i="2"/>
  <c r="Q3217" i="2"/>
  <c r="P3217" i="2"/>
  <c r="X3217" i="2"/>
  <c r="T3216" i="2"/>
  <c r="R3216" i="2"/>
  <c r="Q3216" i="2"/>
  <c r="X3216" i="2"/>
  <c r="T3215" i="2"/>
  <c r="S3215" i="2"/>
  <c r="R3215" i="2"/>
  <c r="Q3215" i="2"/>
  <c r="P3215" i="2"/>
  <c r="X3215" i="2"/>
  <c r="T3214" i="2"/>
  <c r="R3214" i="2"/>
  <c r="Q3214" i="2"/>
  <c r="X3214" i="2"/>
  <c r="T3213" i="2"/>
  <c r="R3213" i="2"/>
  <c r="Q3213" i="2"/>
  <c r="X3213" i="2"/>
  <c r="T3212" i="2"/>
  <c r="R3212" i="2"/>
  <c r="Q3212" i="2"/>
  <c r="X3212" i="2"/>
  <c r="T3211" i="2"/>
  <c r="R3211" i="2"/>
  <c r="Q3211" i="2"/>
  <c r="X3211" i="2"/>
  <c r="T3210" i="2"/>
  <c r="R3210" i="2"/>
  <c r="Q3210" i="2"/>
  <c r="X3210" i="2"/>
  <c r="T3209" i="2"/>
  <c r="R3209" i="2"/>
  <c r="Q3209" i="2"/>
  <c r="X3209" i="2"/>
  <c r="T3208" i="2"/>
  <c r="R3208" i="2"/>
  <c r="Q3208" i="2"/>
  <c r="X3208" i="2"/>
  <c r="T3207" i="2"/>
  <c r="R3207" i="2"/>
  <c r="Q3207" i="2"/>
  <c r="X3207" i="2"/>
  <c r="T3206" i="2"/>
  <c r="R3206" i="2"/>
  <c r="Q3206" i="2"/>
  <c r="X3206" i="2"/>
  <c r="T3205" i="2"/>
  <c r="R3205" i="2"/>
  <c r="Q3205" i="2"/>
  <c r="X3205" i="2"/>
  <c r="T3204" i="2"/>
  <c r="R3204" i="2"/>
  <c r="Q3204" i="2"/>
  <c r="X3204" i="2"/>
  <c r="T3203" i="2"/>
  <c r="R3203" i="2"/>
  <c r="Q3203" i="2"/>
  <c r="X3203" i="2"/>
  <c r="T3202" i="2"/>
  <c r="R3202" i="2"/>
  <c r="Q3202" i="2"/>
  <c r="X3202" i="2"/>
  <c r="T3201" i="2"/>
  <c r="R3201" i="2"/>
  <c r="Q3201" i="2"/>
  <c r="X3201" i="2"/>
  <c r="T3200" i="2"/>
  <c r="R3200" i="2"/>
  <c r="Q3200" i="2"/>
  <c r="X3200" i="2"/>
  <c r="T3199" i="2"/>
  <c r="R3199" i="2"/>
  <c r="Q3199" i="2"/>
  <c r="X3199" i="2"/>
  <c r="X3198" i="2"/>
  <c r="T3197" i="2"/>
  <c r="R3197" i="2"/>
  <c r="Q3197" i="2"/>
  <c r="X3197" i="2"/>
  <c r="T3196" i="2"/>
  <c r="R3196" i="2"/>
  <c r="Q3196" i="2"/>
  <c r="X3196" i="2"/>
  <c r="T3195" i="2"/>
  <c r="S3195" i="2"/>
  <c r="R3195" i="2"/>
  <c r="Q3195" i="2"/>
  <c r="P3195" i="2"/>
  <c r="X3195" i="2"/>
  <c r="T3194" i="2"/>
  <c r="S3194" i="2"/>
  <c r="R3194" i="2"/>
  <c r="Q3194" i="2"/>
  <c r="P3194" i="2"/>
  <c r="X3194" i="2"/>
  <c r="T3193" i="2"/>
  <c r="S3193" i="2"/>
  <c r="R3193" i="2"/>
  <c r="Q3193" i="2"/>
  <c r="P3193" i="2"/>
  <c r="X3193" i="2"/>
  <c r="T3192" i="2"/>
  <c r="S3192" i="2"/>
  <c r="R3192" i="2"/>
  <c r="Q3192" i="2"/>
  <c r="P3192" i="2"/>
  <c r="X3192" i="2"/>
  <c r="T3191" i="2"/>
  <c r="S3191" i="2"/>
  <c r="R3191" i="2"/>
  <c r="Q3191" i="2"/>
  <c r="P3191" i="2"/>
  <c r="X3191" i="2"/>
  <c r="T3190" i="2"/>
  <c r="S3190" i="2"/>
  <c r="R3190" i="2"/>
  <c r="Q3190" i="2"/>
  <c r="P3190" i="2"/>
  <c r="X3190" i="2"/>
  <c r="T3189" i="2"/>
  <c r="S3189" i="2"/>
  <c r="R3189" i="2"/>
  <c r="Q3189" i="2"/>
  <c r="P3189" i="2"/>
  <c r="X3189" i="2"/>
  <c r="T3188" i="2"/>
  <c r="S3188" i="2"/>
  <c r="R3188" i="2"/>
  <c r="Q3188" i="2"/>
  <c r="P3188" i="2"/>
  <c r="X3188" i="2"/>
  <c r="T3187" i="2"/>
  <c r="R3187" i="2"/>
  <c r="Q3187" i="2"/>
  <c r="X3187" i="2"/>
  <c r="T3186" i="2"/>
  <c r="R3186" i="2"/>
  <c r="Q3186" i="2"/>
  <c r="X3186" i="2"/>
  <c r="T3185" i="2"/>
  <c r="R3185" i="2"/>
  <c r="Q3185" i="2"/>
  <c r="X3185" i="2"/>
  <c r="T3184" i="2"/>
  <c r="R3184" i="2"/>
  <c r="Q3184" i="2"/>
  <c r="X3184" i="2"/>
  <c r="T3183" i="2"/>
  <c r="S3183" i="2"/>
  <c r="R3183" i="2"/>
  <c r="Q3183" i="2"/>
  <c r="P3183" i="2"/>
  <c r="X3183" i="2"/>
  <c r="T3182" i="2"/>
  <c r="S3182" i="2"/>
  <c r="R3182" i="2"/>
  <c r="Q3182" i="2"/>
  <c r="P3182" i="2"/>
  <c r="X3182" i="2"/>
  <c r="T3181" i="2"/>
  <c r="R3181" i="2"/>
  <c r="Q3181" i="2"/>
  <c r="X3181" i="2"/>
  <c r="T3180" i="2"/>
  <c r="R3180" i="2"/>
  <c r="Q3180" i="2"/>
  <c r="X3180" i="2"/>
  <c r="T3179" i="2"/>
  <c r="R3179" i="2"/>
  <c r="Q3179" i="2"/>
  <c r="X3179" i="2"/>
  <c r="T3178" i="2"/>
  <c r="R3178" i="2"/>
  <c r="Q3178" i="2"/>
  <c r="X3178" i="2"/>
  <c r="T3177" i="2"/>
  <c r="R3177" i="2"/>
  <c r="Q3177" i="2"/>
  <c r="X3177" i="2"/>
  <c r="T3176" i="2"/>
  <c r="R3176" i="2"/>
  <c r="Q3176" i="2"/>
  <c r="X3176" i="2"/>
  <c r="T3175" i="2"/>
  <c r="R3175" i="2"/>
  <c r="Q3175" i="2"/>
  <c r="X3175" i="2"/>
  <c r="T3174" i="2"/>
  <c r="R3174" i="2"/>
  <c r="Q3174" i="2"/>
  <c r="X3174" i="2"/>
  <c r="T3173" i="2"/>
  <c r="R3173" i="2"/>
  <c r="Q3173" i="2"/>
  <c r="X3173" i="2"/>
  <c r="T3172" i="2"/>
  <c r="R3172" i="2"/>
  <c r="Q3172" i="2"/>
  <c r="X3172" i="2"/>
  <c r="T3171" i="2"/>
  <c r="R3171" i="2"/>
  <c r="Q3171" i="2"/>
  <c r="X3171" i="2"/>
  <c r="T3170" i="2"/>
  <c r="R3170" i="2"/>
  <c r="Q3170" i="2"/>
  <c r="X3170" i="2"/>
  <c r="T3169" i="2"/>
  <c r="R3169" i="2"/>
  <c r="Q3169" i="2"/>
  <c r="X3169" i="2"/>
  <c r="X3168" i="2"/>
  <c r="T3167" i="2"/>
  <c r="R3167" i="2"/>
  <c r="Q3167" i="2"/>
  <c r="X3167" i="2"/>
  <c r="T3166" i="2"/>
  <c r="R3166" i="2"/>
  <c r="Q3166" i="2"/>
  <c r="X3166" i="2"/>
  <c r="T3165" i="2"/>
  <c r="S3165" i="2"/>
  <c r="R3165" i="2"/>
  <c r="Q3165" i="2"/>
  <c r="P3165" i="2"/>
  <c r="X3165" i="2"/>
  <c r="T3164" i="2"/>
  <c r="R3164" i="2"/>
  <c r="Q3164" i="2"/>
  <c r="X3164" i="2"/>
  <c r="T3163" i="2"/>
  <c r="R3163" i="2"/>
  <c r="Q3163" i="2"/>
  <c r="X3163" i="2"/>
  <c r="T3162" i="2"/>
  <c r="S3162" i="2"/>
  <c r="R3162" i="2"/>
  <c r="Q3162" i="2"/>
  <c r="P3162" i="2"/>
  <c r="X3162" i="2"/>
  <c r="T3161" i="2"/>
  <c r="S3161" i="2"/>
  <c r="R3161" i="2"/>
  <c r="Q3161" i="2"/>
  <c r="P3161" i="2"/>
  <c r="X3161" i="2"/>
  <c r="T3160" i="2"/>
  <c r="S3160" i="2"/>
  <c r="R3160" i="2"/>
  <c r="Q3160" i="2"/>
  <c r="P3160" i="2"/>
  <c r="X3160" i="2"/>
  <c r="T3159" i="2"/>
  <c r="S3159" i="2"/>
  <c r="R3159" i="2"/>
  <c r="Q3159" i="2"/>
  <c r="P3159" i="2"/>
  <c r="X3159" i="2"/>
  <c r="T3158" i="2"/>
  <c r="S3158" i="2"/>
  <c r="R3158" i="2"/>
  <c r="Q3158" i="2"/>
  <c r="P3158" i="2"/>
  <c r="X3158" i="2"/>
  <c r="T3157" i="2"/>
  <c r="S3157" i="2"/>
  <c r="R3157" i="2"/>
  <c r="Q3157" i="2"/>
  <c r="P3157" i="2"/>
  <c r="X3157" i="2"/>
  <c r="T3156" i="2"/>
  <c r="R3156" i="2"/>
  <c r="Q3156" i="2"/>
  <c r="X3156" i="2"/>
  <c r="T3155" i="2"/>
  <c r="R3155" i="2"/>
  <c r="Q3155" i="2"/>
  <c r="X3155" i="2"/>
  <c r="T3154" i="2"/>
  <c r="R3154" i="2"/>
  <c r="Q3154" i="2"/>
  <c r="X3154" i="2"/>
  <c r="T3153" i="2"/>
  <c r="R3153" i="2"/>
  <c r="Q3153" i="2"/>
  <c r="X3153" i="2"/>
  <c r="T3152" i="2"/>
  <c r="R3152" i="2"/>
  <c r="Q3152" i="2"/>
  <c r="X3152" i="2"/>
  <c r="T3151" i="2"/>
  <c r="R3151" i="2"/>
  <c r="Q3151" i="2"/>
  <c r="X3151" i="2"/>
  <c r="T3150" i="2"/>
  <c r="R3150" i="2"/>
  <c r="Q3150" i="2"/>
  <c r="X3150" i="2"/>
  <c r="T3149" i="2"/>
  <c r="R3149" i="2"/>
  <c r="Q3149" i="2"/>
  <c r="X3149" i="2"/>
  <c r="T3148" i="2"/>
  <c r="S3148" i="2"/>
  <c r="R3148" i="2"/>
  <c r="Q3148" i="2"/>
  <c r="P3148" i="2"/>
  <c r="X3148" i="2"/>
  <c r="T3147" i="2"/>
  <c r="R3147" i="2"/>
  <c r="Q3147" i="2"/>
  <c r="X3147" i="2"/>
  <c r="T3146" i="2"/>
  <c r="R3146" i="2"/>
  <c r="Q3146" i="2"/>
  <c r="X3146" i="2"/>
  <c r="T3145" i="2"/>
  <c r="R3145" i="2"/>
  <c r="Q3145" i="2"/>
  <c r="X3145" i="2"/>
  <c r="T3144" i="2"/>
  <c r="R3144" i="2"/>
  <c r="Q3144" i="2"/>
  <c r="X3144" i="2"/>
  <c r="T3143" i="2"/>
  <c r="R3143" i="2"/>
  <c r="Q3143" i="2"/>
  <c r="X3143" i="2"/>
  <c r="T3142" i="2"/>
  <c r="R3142" i="2"/>
  <c r="Q3142" i="2"/>
  <c r="X3142" i="2"/>
  <c r="T3141" i="2"/>
  <c r="R3141" i="2"/>
  <c r="Q3141" i="2"/>
  <c r="X3141" i="2"/>
  <c r="T3140" i="2"/>
  <c r="R3140" i="2"/>
  <c r="Q3140" i="2"/>
  <c r="X3140" i="2"/>
  <c r="T3139" i="2"/>
  <c r="R3139" i="2"/>
  <c r="Q3139" i="2"/>
  <c r="X3139" i="2"/>
  <c r="T3138" i="2"/>
  <c r="R3138" i="2"/>
  <c r="Q3138" i="2"/>
  <c r="X3138" i="2"/>
  <c r="T3137" i="2"/>
  <c r="R3137" i="2"/>
  <c r="Q3137" i="2"/>
  <c r="X3137" i="2"/>
  <c r="X3136" i="2"/>
  <c r="T3135" i="2"/>
  <c r="S3135" i="2"/>
  <c r="R3135" i="2"/>
  <c r="Q3135" i="2"/>
  <c r="P3135" i="2"/>
  <c r="X3135" i="2"/>
  <c r="T3134" i="2"/>
  <c r="S3134" i="2"/>
  <c r="R3134" i="2"/>
  <c r="Q3134" i="2"/>
  <c r="P3134" i="2"/>
  <c r="X3134" i="2"/>
  <c r="T3133" i="2"/>
  <c r="S3133" i="2"/>
  <c r="R3133" i="2"/>
  <c r="Q3133" i="2"/>
  <c r="P3133" i="2"/>
  <c r="X3133" i="2"/>
  <c r="T3132" i="2"/>
  <c r="S3132" i="2"/>
  <c r="R3132" i="2"/>
  <c r="Q3132" i="2"/>
  <c r="P3132" i="2"/>
  <c r="X3132" i="2"/>
  <c r="T3131" i="2"/>
  <c r="S3131" i="2"/>
  <c r="R3131" i="2"/>
  <c r="Q3131" i="2"/>
  <c r="P3131" i="2"/>
  <c r="X3131" i="2"/>
  <c r="T3130" i="2"/>
  <c r="S3130" i="2"/>
  <c r="R3130" i="2"/>
  <c r="Q3130" i="2"/>
  <c r="P3130" i="2"/>
  <c r="X3130" i="2"/>
  <c r="T3129" i="2"/>
  <c r="S3129" i="2"/>
  <c r="R3129" i="2"/>
  <c r="Q3129" i="2"/>
  <c r="P3129" i="2"/>
  <c r="X3129" i="2"/>
  <c r="T3128" i="2"/>
  <c r="S3128" i="2"/>
  <c r="R3128" i="2"/>
  <c r="Q3128" i="2"/>
  <c r="P3128" i="2"/>
  <c r="X3128" i="2"/>
  <c r="T3127" i="2"/>
  <c r="S3127" i="2"/>
  <c r="R3127" i="2"/>
  <c r="Q3127" i="2"/>
  <c r="P3127" i="2"/>
  <c r="X3127" i="2"/>
  <c r="T3126" i="2"/>
  <c r="R3126" i="2"/>
  <c r="Q3126" i="2"/>
  <c r="X3126" i="2"/>
  <c r="R3875" i="2"/>
  <c r="X3875" i="2"/>
  <c r="T3874" i="2"/>
  <c r="S3874" i="2"/>
  <c r="R3874" i="2"/>
  <c r="Q3874" i="2"/>
  <c r="P3874" i="2"/>
  <c r="X3874" i="2"/>
  <c r="T3873" i="2"/>
  <c r="S3873" i="2"/>
  <c r="R3873" i="2"/>
  <c r="Q3873" i="2"/>
  <c r="P3873" i="2"/>
  <c r="X3873" i="2"/>
  <c r="T3872" i="2"/>
  <c r="R3872" i="2"/>
  <c r="Q3872" i="2"/>
  <c r="X3872" i="2"/>
  <c r="T3871" i="2"/>
  <c r="S3871" i="2"/>
  <c r="R3871" i="2"/>
  <c r="Q3871" i="2"/>
  <c r="P3871" i="2"/>
  <c r="X3871" i="2"/>
  <c r="T3870" i="2"/>
  <c r="Q3870" i="2"/>
  <c r="X3870" i="2"/>
  <c r="T3869" i="2"/>
  <c r="S3869" i="2"/>
  <c r="R3869" i="2"/>
  <c r="Q3869" i="2"/>
  <c r="P3869" i="2"/>
  <c r="X3869" i="2"/>
  <c r="X3868" i="2"/>
  <c r="X3867" i="2"/>
  <c r="T3866" i="2"/>
  <c r="S3866" i="2"/>
  <c r="P3866" i="2" s="1"/>
  <c r="R3866" i="2"/>
  <c r="Q3866" i="2"/>
  <c r="X3866" i="2"/>
  <c r="T3865" i="2"/>
  <c r="S3865" i="2"/>
  <c r="R3865" i="2"/>
  <c r="Q3865" i="2"/>
  <c r="P3865" i="2"/>
  <c r="X3865" i="2"/>
  <c r="T3864" i="2"/>
  <c r="S3864" i="2"/>
  <c r="R3864" i="2"/>
  <c r="Q3864" i="2"/>
  <c r="P3864" i="2"/>
  <c r="X3864" i="2"/>
  <c r="T3863" i="2"/>
  <c r="R3863" i="2"/>
  <c r="Q3863" i="2"/>
  <c r="X3863" i="2"/>
  <c r="T3862" i="2"/>
  <c r="R3862" i="2"/>
  <c r="Q3862" i="2"/>
  <c r="X3862" i="2"/>
  <c r="X3861" i="2"/>
  <c r="X3860" i="2"/>
  <c r="X3859" i="2"/>
  <c r="X3858" i="2"/>
  <c r="X3857" i="2"/>
  <c r="X3856" i="2"/>
  <c r="X3855" i="2"/>
  <c r="X3854" i="2"/>
  <c r="T3853" i="2"/>
  <c r="Q3853" i="2"/>
  <c r="X3853" i="2"/>
  <c r="T3852" i="2"/>
  <c r="R3852" i="2"/>
  <c r="Q3852" i="2"/>
  <c r="X3852" i="2"/>
  <c r="T3851" i="2"/>
  <c r="R3851" i="2"/>
  <c r="Q3851" i="2"/>
  <c r="X3851" i="2"/>
  <c r="X3850" i="2"/>
  <c r="T3849" i="2"/>
  <c r="R3849" i="2"/>
  <c r="Q3849" i="2"/>
  <c r="X3849" i="2"/>
  <c r="T3848" i="2"/>
  <c r="S3848" i="2"/>
  <c r="R3848" i="2"/>
  <c r="Q3848" i="2"/>
  <c r="P3848" i="2"/>
  <c r="X3848" i="2"/>
  <c r="T3847" i="2"/>
  <c r="R3847" i="2"/>
  <c r="Q3847" i="2"/>
  <c r="X3847" i="2"/>
  <c r="T3846" i="2"/>
  <c r="R3846" i="2"/>
  <c r="Q3846" i="2"/>
  <c r="X3846" i="2"/>
  <c r="T3845" i="2"/>
  <c r="R3845" i="2"/>
  <c r="Q3845" i="2"/>
  <c r="X3845" i="2"/>
  <c r="R3844" i="2"/>
  <c r="X3844" i="2"/>
  <c r="T3843" i="2"/>
  <c r="R3843" i="2"/>
  <c r="Q3843" i="2"/>
  <c r="X3843" i="2"/>
  <c r="T3842" i="2"/>
  <c r="R3842" i="2"/>
  <c r="Q3842" i="2"/>
  <c r="X3842" i="2"/>
  <c r="T3841" i="2"/>
  <c r="R3841" i="2"/>
  <c r="Q3841" i="2"/>
  <c r="X3841" i="2"/>
  <c r="X3840" i="2"/>
  <c r="T3839" i="2"/>
  <c r="S3839" i="2"/>
  <c r="R3839" i="2"/>
  <c r="Q3839" i="2"/>
  <c r="P3839" i="2"/>
  <c r="X3839" i="2"/>
  <c r="T3838" i="2"/>
  <c r="R3838" i="2"/>
  <c r="Q3838" i="2"/>
  <c r="X3838" i="2"/>
  <c r="X3837" i="2"/>
  <c r="T3836" i="2"/>
  <c r="R3836" i="2"/>
  <c r="Q3836" i="2"/>
  <c r="X3836" i="2"/>
  <c r="X3835" i="2"/>
  <c r="X3834" i="2"/>
  <c r="X3833" i="2"/>
  <c r="X3832" i="2"/>
  <c r="X3831" i="2"/>
  <c r="T3830" i="2"/>
  <c r="S3830" i="2"/>
  <c r="R3830" i="2"/>
  <c r="Q3830" i="2"/>
  <c r="P3830" i="2"/>
  <c r="X3830" i="2"/>
  <c r="T3829" i="2"/>
  <c r="S3829" i="2"/>
  <c r="P3829" i="2" s="1"/>
  <c r="R3829" i="2"/>
  <c r="Q3829" i="2"/>
  <c r="X3829" i="2"/>
  <c r="X3828" i="2"/>
  <c r="X3827" i="2"/>
  <c r="X3826" i="2"/>
  <c r="X3825" i="2"/>
  <c r="T3824" i="2"/>
  <c r="R3824" i="2"/>
  <c r="Q3824" i="2"/>
  <c r="X3824" i="2"/>
  <c r="T3823" i="2"/>
  <c r="R3823" i="2"/>
  <c r="Q3823" i="2"/>
  <c r="X3823" i="2"/>
  <c r="T3822" i="2"/>
  <c r="R3822" i="2"/>
  <c r="Q3822" i="2"/>
  <c r="X3822" i="2"/>
  <c r="T3821" i="2"/>
  <c r="R3821" i="2"/>
  <c r="Q3821" i="2"/>
  <c r="X3821" i="2"/>
  <c r="T3820" i="2"/>
  <c r="R3820" i="2"/>
  <c r="Q3820" i="2"/>
  <c r="X3820" i="2"/>
  <c r="T3819" i="2"/>
  <c r="R3819" i="2"/>
  <c r="Q3819" i="2"/>
  <c r="X3819" i="2"/>
  <c r="T3818" i="2"/>
  <c r="R3818" i="2"/>
  <c r="Q3818" i="2"/>
  <c r="X3818" i="2"/>
  <c r="T3817" i="2"/>
  <c r="R3817" i="2"/>
  <c r="Q3817" i="2"/>
  <c r="X3817" i="2"/>
  <c r="X3816" i="2"/>
  <c r="X3815" i="2"/>
  <c r="T3814" i="2"/>
  <c r="R3814" i="2"/>
  <c r="Q3814" i="2"/>
  <c r="X3814" i="2"/>
  <c r="T3813" i="2"/>
  <c r="S3813" i="2"/>
  <c r="R3813" i="2"/>
  <c r="Q3813" i="2"/>
  <c r="P3813" i="2"/>
  <c r="X3813" i="2"/>
  <c r="T3812" i="2"/>
  <c r="S3812" i="2"/>
  <c r="R3812" i="2"/>
  <c r="Q3812" i="2"/>
  <c r="P3812" i="2"/>
  <c r="X3812" i="2"/>
  <c r="T3811" i="2"/>
  <c r="S3811" i="2"/>
  <c r="R3811" i="2"/>
  <c r="Q3811" i="2"/>
  <c r="P3811" i="2"/>
  <c r="X3811" i="2"/>
  <c r="T3810" i="2"/>
  <c r="S3810" i="2"/>
  <c r="R3810" i="2"/>
  <c r="Q3810" i="2"/>
  <c r="P3810" i="2"/>
  <c r="X3810" i="2"/>
  <c r="T3809" i="2"/>
  <c r="S3809" i="2"/>
  <c r="R3809" i="2"/>
  <c r="Q3809" i="2"/>
  <c r="P3809" i="2"/>
  <c r="X3809" i="2"/>
  <c r="T3808" i="2"/>
  <c r="S3808" i="2"/>
  <c r="R3808" i="2"/>
  <c r="Q3808" i="2"/>
  <c r="P3808" i="2"/>
  <c r="X3808" i="2"/>
  <c r="T3807" i="2"/>
  <c r="S3807" i="2"/>
  <c r="R3807" i="2"/>
  <c r="Q3807" i="2"/>
  <c r="P3807" i="2"/>
  <c r="X3807" i="2"/>
  <c r="X3806" i="2"/>
  <c r="X3805" i="2"/>
  <c r="X3804" i="2"/>
  <c r="T3803" i="2"/>
  <c r="S3803" i="2"/>
  <c r="R3803" i="2"/>
  <c r="Q3803" i="2"/>
  <c r="P3803" i="2"/>
  <c r="X3803" i="2"/>
  <c r="T3802" i="2"/>
  <c r="S3802" i="2"/>
  <c r="R3802" i="2"/>
  <c r="Q3802" i="2"/>
  <c r="P3802" i="2"/>
  <c r="X3802" i="2"/>
  <c r="T3801" i="2"/>
  <c r="R3801" i="2"/>
  <c r="Q3801" i="2"/>
  <c r="X3801" i="2"/>
  <c r="T3800" i="2"/>
  <c r="R3800" i="2"/>
  <c r="Q3800" i="2"/>
  <c r="X3800" i="2"/>
  <c r="T3799" i="2"/>
  <c r="Q3799" i="2"/>
  <c r="X3799" i="2"/>
  <c r="T3798" i="2"/>
  <c r="R3798" i="2"/>
  <c r="Q3798" i="2"/>
  <c r="X3798" i="2"/>
  <c r="X3797" i="2"/>
  <c r="X3796" i="2"/>
  <c r="X3795" i="2"/>
  <c r="X3794" i="2"/>
  <c r="X3793" i="2"/>
  <c r="T3792" i="2"/>
  <c r="R3792" i="2"/>
  <c r="Q3792" i="2"/>
  <c r="X3792" i="2"/>
  <c r="T3791" i="2"/>
  <c r="S3791" i="2"/>
  <c r="R3791" i="2"/>
  <c r="Q3791" i="2"/>
  <c r="P3791" i="2"/>
  <c r="X3791" i="2"/>
  <c r="R3790" i="2"/>
  <c r="X3790" i="2"/>
  <c r="T3789" i="2"/>
  <c r="R3789" i="2"/>
  <c r="Q3789" i="2"/>
  <c r="X3789" i="2"/>
  <c r="T3788" i="2"/>
  <c r="R3788" i="2"/>
  <c r="Q3788" i="2"/>
  <c r="X3788" i="2"/>
  <c r="T3787" i="2"/>
  <c r="R3787" i="2"/>
  <c r="Q3787" i="2"/>
  <c r="X3787" i="2"/>
  <c r="T3786" i="2"/>
  <c r="S3786" i="2"/>
  <c r="R3786" i="2"/>
  <c r="Q3786" i="2"/>
  <c r="P3786" i="2"/>
  <c r="X3786" i="2"/>
  <c r="T3785" i="2"/>
  <c r="S3785" i="2"/>
  <c r="R3785" i="2"/>
  <c r="Q3785" i="2"/>
  <c r="P3785" i="2"/>
  <c r="X3785" i="2"/>
  <c r="T3784" i="2"/>
  <c r="S3784" i="2"/>
  <c r="R3784" i="2"/>
  <c r="Q3784" i="2"/>
  <c r="P3784" i="2"/>
  <c r="X3784" i="2"/>
  <c r="T3783" i="2"/>
  <c r="S3783" i="2"/>
  <c r="R3783" i="2"/>
  <c r="Q3783" i="2"/>
  <c r="P3783" i="2"/>
  <c r="X3783" i="2"/>
  <c r="T3782" i="2"/>
  <c r="S3782" i="2"/>
  <c r="R3782" i="2"/>
  <c r="Q3782" i="2"/>
  <c r="P3782" i="2"/>
  <c r="X3782" i="2"/>
  <c r="T3781" i="2"/>
  <c r="R3781" i="2"/>
  <c r="Q3781" i="2"/>
  <c r="X3781" i="2"/>
  <c r="X3780" i="2"/>
  <c r="T3779" i="2"/>
  <c r="R3779" i="2"/>
  <c r="Q3779" i="2"/>
  <c r="X3779" i="2"/>
  <c r="X3778" i="2"/>
  <c r="T3777" i="2"/>
  <c r="R3777" i="2"/>
  <c r="Q3777" i="2"/>
  <c r="X3777" i="2"/>
  <c r="T3776" i="2"/>
  <c r="S3776" i="2"/>
  <c r="R3776" i="2"/>
  <c r="Q3776" i="2"/>
  <c r="P3776" i="2"/>
  <c r="X3776" i="2"/>
  <c r="X3775" i="2"/>
  <c r="X3774" i="2"/>
  <c r="T3773" i="2"/>
  <c r="R3773" i="2"/>
  <c r="Q3773" i="2"/>
  <c r="X3773" i="2"/>
  <c r="T3772" i="2"/>
  <c r="S3772" i="2"/>
  <c r="R3772" i="2"/>
  <c r="Q3772" i="2"/>
  <c r="P3772" i="2"/>
  <c r="X3772" i="2"/>
  <c r="X3771" i="2"/>
  <c r="X3770" i="2"/>
  <c r="T3769" i="2"/>
  <c r="R3769" i="2"/>
  <c r="Q3769" i="2"/>
  <c r="X3769" i="2"/>
  <c r="T3768" i="2"/>
  <c r="R3768" i="2"/>
  <c r="Q3768" i="2"/>
  <c r="X3768" i="2"/>
  <c r="X3767" i="2"/>
  <c r="X3766" i="2"/>
  <c r="X3765" i="2"/>
  <c r="X3764" i="2"/>
  <c r="X3763" i="2"/>
  <c r="T3762" i="2"/>
  <c r="S3762" i="2"/>
  <c r="R3762" i="2"/>
  <c r="Q3762" i="2"/>
  <c r="P3762" i="2"/>
  <c r="X3762" i="2"/>
  <c r="T3761" i="2"/>
  <c r="S3761" i="2"/>
  <c r="R3761" i="2"/>
  <c r="Q3761" i="2"/>
  <c r="P3761" i="2"/>
  <c r="X3761" i="2"/>
  <c r="T3760" i="2"/>
  <c r="R3760" i="2"/>
  <c r="Q3760" i="2"/>
  <c r="X3760" i="2"/>
  <c r="T3759" i="2"/>
  <c r="S3759" i="2"/>
  <c r="R3759" i="2"/>
  <c r="Q3759" i="2"/>
  <c r="P3759" i="2"/>
  <c r="X3759" i="2"/>
  <c r="T3758" i="2"/>
  <c r="R3758" i="2"/>
  <c r="Q3758" i="2"/>
  <c r="X3758" i="2"/>
  <c r="X3757" i="2"/>
  <c r="T3756" i="2"/>
  <c r="R3756" i="2"/>
  <c r="Q3756" i="2"/>
  <c r="X3756" i="2"/>
  <c r="X3755" i="2"/>
  <c r="T3754" i="2"/>
  <c r="R3754" i="2"/>
  <c r="Q3754" i="2"/>
  <c r="X3754" i="2"/>
  <c r="T3753" i="2"/>
  <c r="S3753" i="2"/>
  <c r="R3753" i="2"/>
  <c r="Q3753" i="2"/>
  <c r="P3753" i="2"/>
  <c r="X3753" i="2"/>
  <c r="X3752" i="2"/>
  <c r="X3751" i="2"/>
  <c r="T3750" i="2"/>
  <c r="R3750" i="2"/>
  <c r="Q3750" i="2"/>
  <c r="X3750" i="2"/>
  <c r="T3749" i="2"/>
  <c r="R3749" i="2"/>
  <c r="Q3749" i="2"/>
  <c r="X3749" i="2"/>
  <c r="X3748" i="2"/>
  <c r="T3747" i="2"/>
  <c r="R3747" i="2"/>
  <c r="Q3747" i="2"/>
  <c r="X3747" i="2"/>
  <c r="T3746" i="2"/>
  <c r="R3746" i="2"/>
  <c r="Q3746" i="2"/>
  <c r="X3746" i="2"/>
  <c r="T3745" i="2"/>
  <c r="R3745" i="2"/>
  <c r="Q3745" i="2"/>
  <c r="X3745" i="2"/>
  <c r="X3744" i="2"/>
  <c r="X3743" i="2"/>
  <c r="X3742" i="2"/>
  <c r="T3741" i="2"/>
  <c r="R3741" i="2"/>
  <c r="Q3741" i="2"/>
  <c r="X3741" i="2"/>
  <c r="T3740" i="2"/>
  <c r="R3740" i="2"/>
  <c r="Q3740" i="2"/>
  <c r="X3740" i="2"/>
  <c r="T3739" i="2"/>
  <c r="R3739" i="2"/>
  <c r="Q3739" i="2"/>
  <c r="X3739" i="2"/>
  <c r="T3738" i="2"/>
  <c r="R3738" i="2"/>
  <c r="Q3738" i="2"/>
  <c r="X3738" i="2"/>
  <c r="T3737" i="2"/>
  <c r="R3737" i="2"/>
  <c r="Q3737" i="2"/>
  <c r="X3737" i="2"/>
  <c r="R3736" i="2"/>
  <c r="X3736" i="2"/>
  <c r="R3735" i="2"/>
  <c r="X3735" i="2"/>
  <c r="T3734" i="2"/>
  <c r="R3734" i="2"/>
  <c r="Q3734" i="2"/>
  <c r="X3734" i="2"/>
  <c r="T3733" i="2"/>
  <c r="S3733" i="2"/>
  <c r="R3733" i="2"/>
  <c r="Q3733" i="2"/>
  <c r="P3733" i="2"/>
  <c r="X3733" i="2"/>
  <c r="T3732" i="2"/>
  <c r="S3732" i="2"/>
  <c r="P3732" i="2" s="1"/>
  <c r="R3732" i="2"/>
  <c r="Q3732" i="2"/>
  <c r="X3732" i="2"/>
  <c r="X3731" i="2"/>
  <c r="T3730" i="2"/>
  <c r="S3730" i="2"/>
  <c r="P3730" i="2" s="1"/>
  <c r="R3730" i="2"/>
  <c r="Q3730" i="2"/>
  <c r="X3730" i="2"/>
  <c r="T3729" i="2"/>
  <c r="R3729" i="2"/>
  <c r="Q3729" i="2"/>
  <c r="X3729" i="2"/>
  <c r="T3728" i="2"/>
  <c r="R3728" i="2"/>
  <c r="Q3728" i="2"/>
  <c r="X3728" i="2"/>
  <c r="T3727" i="2"/>
  <c r="R3727" i="2"/>
  <c r="Q3727" i="2"/>
  <c r="X3727" i="2"/>
  <c r="T3726" i="2"/>
  <c r="R3726" i="2"/>
  <c r="Q3726" i="2"/>
  <c r="X3726" i="2"/>
  <c r="T3725" i="2"/>
  <c r="R3725" i="2"/>
  <c r="Q3725" i="2"/>
  <c r="X3725" i="2"/>
  <c r="T3724" i="2"/>
  <c r="R3724" i="2"/>
  <c r="Q3724" i="2"/>
  <c r="X3724" i="2"/>
  <c r="T3723" i="2"/>
  <c r="R3723" i="2"/>
  <c r="Q3723" i="2"/>
  <c r="X3723" i="2"/>
  <c r="T3722" i="2"/>
  <c r="R3722" i="2"/>
  <c r="Q3722" i="2"/>
  <c r="X3722" i="2"/>
  <c r="T3721" i="2"/>
  <c r="R3721" i="2"/>
  <c r="Q3721" i="2"/>
  <c r="X3721" i="2"/>
  <c r="T3720" i="2"/>
  <c r="R3720" i="2"/>
  <c r="Q3720" i="2"/>
  <c r="X3720" i="2"/>
  <c r="T3719" i="2"/>
  <c r="S3719" i="2"/>
  <c r="R3719" i="2"/>
  <c r="Q3719" i="2"/>
  <c r="P3719" i="2"/>
  <c r="X3719" i="2"/>
  <c r="T3718" i="2"/>
  <c r="S3718" i="2"/>
  <c r="R3718" i="2"/>
  <c r="Q3718" i="2"/>
  <c r="P3718" i="2"/>
  <c r="X3718" i="2"/>
  <c r="T3717" i="2"/>
  <c r="S3717" i="2"/>
  <c r="R3717" i="2"/>
  <c r="Q3717" i="2"/>
  <c r="P3717" i="2"/>
  <c r="X3717" i="2"/>
  <c r="T3716" i="2"/>
  <c r="S3716" i="2"/>
  <c r="R3716" i="2"/>
  <c r="Q3716" i="2"/>
  <c r="P3716" i="2"/>
  <c r="X3716" i="2"/>
  <c r="T3715" i="2"/>
  <c r="S3715" i="2"/>
  <c r="R3715" i="2"/>
  <c r="Q3715" i="2"/>
  <c r="P3715" i="2"/>
  <c r="X3715" i="2"/>
  <c r="T3714" i="2"/>
  <c r="R3714" i="2"/>
  <c r="Q3714" i="2"/>
  <c r="X3714" i="2"/>
  <c r="T3713" i="2"/>
  <c r="R3713" i="2"/>
  <c r="Q3713" i="2"/>
  <c r="X3713" i="2"/>
  <c r="T3712" i="2"/>
  <c r="R3712" i="2"/>
  <c r="Q3712" i="2"/>
  <c r="X3712" i="2"/>
  <c r="R3711" i="2"/>
  <c r="X3711" i="2"/>
  <c r="X3710" i="2"/>
  <c r="T3709" i="2"/>
  <c r="S3709" i="2"/>
  <c r="R3709" i="2"/>
  <c r="Q3709" i="2"/>
  <c r="P3709" i="2"/>
  <c r="X3709" i="2"/>
  <c r="T3708" i="2"/>
  <c r="R3708" i="2"/>
  <c r="Q3708" i="2"/>
  <c r="X3708" i="2"/>
  <c r="T3707" i="2"/>
  <c r="S3707" i="2"/>
  <c r="R3707" i="2"/>
  <c r="Q3707" i="2"/>
  <c r="P3707" i="2"/>
  <c r="X3707" i="2"/>
  <c r="T3706" i="2"/>
  <c r="R3706" i="2"/>
  <c r="Q3706" i="2"/>
  <c r="X3706" i="2"/>
  <c r="T3704" i="2"/>
  <c r="R3704" i="2"/>
  <c r="Q3704" i="2"/>
  <c r="X3704" i="2"/>
  <c r="T3703" i="2"/>
  <c r="R3703" i="2"/>
  <c r="Q3703" i="2"/>
  <c r="X3703" i="2"/>
  <c r="X3702" i="2"/>
  <c r="X3701" i="2"/>
  <c r="X3700" i="2"/>
  <c r="X3699" i="2"/>
  <c r="X3698" i="2"/>
  <c r="X3697" i="2"/>
  <c r="T3696" i="2"/>
  <c r="Q3696" i="2"/>
  <c r="X3696" i="2"/>
  <c r="X3695" i="2"/>
  <c r="X3694" i="2"/>
  <c r="X3693" i="2"/>
  <c r="T3692" i="2"/>
  <c r="R3692" i="2"/>
  <c r="Q3692" i="2"/>
  <c r="X3692" i="2"/>
  <c r="T3691" i="2"/>
  <c r="R3691" i="2"/>
  <c r="Q3691" i="2"/>
  <c r="X3691" i="2"/>
  <c r="T3690" i="2"/>
  <c r="S3690" i="2"/>
  <c r="P3690" i="2" s="1"/>
  <c r="R3690" i="2"/>
  <c r="Q3690" i="2"/>
  <c r="X3690" i="2"/>
  <c r="T3689" i="2"/>
  <c r="S3689" i="2"/>
  <c r="R3689" i="2"/>
  <c r="Q3689" i="2"/>
  <c r="P3689" i="2"/>
  <c r="X3689" i="2"/>
  <c r="T3687" i="2"/>
  <c r="S3687" i="2"/>
  <c r="R3687" i="2"/>
  <c r="Q3687" i="2"/>
  <c r="P3687" i="2"/>
  <c r="X3687" i="2"/>
  <c r="T3686" i="2"/>
  <c r="R3686" i="2"/>
  <c r="Q3686" i="2"/>
  <c r="X3686" i="2"/>
  <c r="T3685" i="2"/>
  <c r="S3685" i="2"/>
  <c r="R3685" i="2"/>
  <c r="Q3685" i="2"/>
  <c r="P3685" i="2"/>
  <c r="X3685" i="2"/>
  <c r="T3684" i="2"/>
  <c r="R3684" i="2"/>
  <c r="Q3684" i="2"/>
  <c r="X3684" i="2"/>
  <c r="T3683" i="2"/>
  <c r="R3683" i="2"/>
  <c r="Q3683" i="2"/>
  <c r="X3683" i="2"/>
  <c r="T3682" i="2"/>
  <c r="R3682" i="2"/>
  <c r="Q3682" i="2"/>
  <c r="X3682" i="2"/>
  <c r="T3681" i="2"/>
  <c r="R3681" i="2"/>
  <c r="Q3681" i="2"/>
  <c r="X3681" i="2"/>
  <c r="T3680" i="2"/>
  <c r="S3680" i="2"/>
  <c r="R3680" i="2"/>
  <c r="Q3680" i="2"/>
  <c r="P3680" i="2"/>
  <c r="X3680" i="2"/>
  <c r="T3679" i="2"/>
  <c r="R3679" i="2"/>
  <c r="Q3679" i="2"/>
  <c r="X3679" i="2"/>
  <c r="T3678" i="2"/>
  <c r="S3678" i="2"/>
  <c r="R3678" i="2"/>
  <c r="Q3678" i="2"/>
  <c r="P3678" i="2"/>
  <c r="X3678" i="2"/>
  <c r="T3677" i="2"/>
  <c r="S3677" i="2"/>
  <c r="R3677" i="2"/>
  <c r="Q3677" i="2"/>
  <c r="P3677" i="2"/>
  <c r="X3677" i="2"/>
  <c r="T3676" i="2"/>
  <c r="R3676" i="2"/>
  <c r="Q3676" i="2"/>
  <c r="X3676" i="2"/>
  <c r="T3675" i="2"/>
  <c r="S3675" i="2"/>
  <c r="R3675" i="2"/>
  <c r="Q3675" i="2"/>
  <c r="P3675" i="2"/>
  <c r="X3675" i="2"/>
  <c r="T3674" i="2"/>
  <c r="S3674" i="2"/>
  <c r="R3674" i="2"/>
  <c r="Q3674" i="2"/>
  <c r="P3674" i="2"/>
  <c r="X3674" i="2"/>
  <c r="T3673" i="2"/>
  <c r="R3673" i="2"/>
  <c r="Q3673" i="2"/>
  <c r="X3673" i="2"/>
  <c r="T3672" i="2"/>
  <c r="R3672" i="2"/>
  <c r="Q3672" i="2"/>
  <c r="X3672" i="2"/>
  <c r="T3671" i="2"/>
  <c r="R3671" i="2"/>
  <c r="Q3671" i="2"/>
  <c r="X3671" i="2"/>
  <c r="T3670" i="2"/>
  <c r="R3670" i="2"/>
  <c r="Q3670" i="2"/>
  <c r="X3670" i="2"/>
  <c r="T3669" i="2"/>
  <c r="R3669" i="2"/>
  <c r="Q3669" i="2"/>
  <c r="X3669" i="2"/>
  <c r="T3668" i="2"/>
  <c r="R3668" i="2"/>
  <c r="Q3668" i="2"/>
  <c r="X3668" i="2"/>
  <c r="T3667" i="2"/>
  <c r="R3667" i="2"/>
  <c r="Q3667" i="2"/>
  <c r="X3667" i="2"/>
  <c r="T3666" i="2"/>
  <c r="R3666" i="2"/>
  <c r="Q3666" i="2"/>
  <c r="X3666" i="2"/>
  <c r="T3665" i="2"/>
  <c r="R3665" i="2"/>
  <c r="Q3665" i="2"/>
  <c r="X3665" i="2"/>
  <c r="T3664" i="2"/>
  <c r="S3664" i="2"/>
  <c r="R3664" i="2"/>
  <c r="Q3664" i="2"/>
  <c r="P3664" i="2"/>
  <c r="X3664" i="2"/>
  <c r="T3663" i="2"/>
  <c r="S3663" i="2"/>
  <c r="R3663" i="2"/>
  <c r="Q3663" i="2"/>
  <c r="P3663" i="2"/>
  <c r="X3663" i="2"/>
  <c r="T3662" i="2"/>
  <c r="S3662" i="2"/>
  <c r="R3662" i="2"/>
  <c r="Q3662" i="2"/>
  <c r="P3662" i="2"/>
  <c r="X3662" i="2"/>
  <c r="T3661" i="2"/>
  <c r="S3661" i="2"/>
  <c r="R3661" i="2"/>
  <c r="Q3661" i="2"/>
  <c r="P3661" i="2"/>
  <c r="X3661" i="2"/>
  <c r="T3660" i="2"/>
  <c r="S3660" i="2"/>
  <c r="R3660" i="2"/>
  <c r="Q3660" i="2"/>
  <c r="P3660" i="2"/>
  <c r="X3660" i="2"/>
  <c r="T3659" i="2"/>
  <c r="R3659" i="2"/>
  <c r="Q3659" i="2"/>
  <c r="X3659" i="2"/>
  <c r="T3658" i="2"/>
  <c r="R3658" i="2"/>
  <c r="Q3658" i="2"/>
  <c r="X3658" i="2"/>
  <c r="T3657" i="2"/>
  <c r="S3657" i="2"/>
  <c r="R3657" i="2"/>
  <c r="Q3657" i="2"/>
  <c r="P3657" i="2"/>
  <c r="X3657" i="2"/>
  <c r="T3656" i="2"/>
  <c r="S3656" i="2"/>
  <c r="R3656" i="2"/>
  <c r="Q3656" i="2"/>
  <c r="P3656" i="2"/>
  <c r="X3656" i="2"/>
  <c r="T3655" i="2"/>
  <c r="S3655" i="2"/>
  <c r="R3655" i="2"/>
  <c r="Q3655" i="2"/>
  <c r="P3655" i="2"/>
  <c r="X3655" i="2"/>
  <c r="T3654" i="2"/>
  <c r="S3654" i="2"/>
  <c r="R3654" i="2"/>
  <c r="Q3654" i="2"/>
  <c r="P3654" i="2"/>
  <c r="X3654" i="2"/>
  <c r="T3653" i="2"/>
  <c r="R3653" i="2"/>
  <c r="Q3653" i="2"/>
  <c r="X3653" i="2"/>
  <c r="T3652" i="2"/>
  <c r="S3652" i="2"/>
  <c r="R3652" i="2"/>
  <c r="Q3652" i="2"/>
  <c r="P3652" i="2"/>
  <c r="X3652" i="2"/>
  <c r="T3651" i="2"/>
  <c r="S3651" i="2"/>
  <c r="R3651" i="2"/>
  <c r="Q3651" i="2"/>
  <c r="P3651" i="2"/>
  <c r="X3651" i="2"/>
  <c r="T3650" i="2"/>
  <c r="S3650" i="2"/>
  <c r="R3650" i="2"/>
  <c r="Q3650" i="2"/>
  <c r="P3650" i="2"/>
  <c r="X3650" i="2"/>
  <c r="T3649" i="2"/>
  <c r="S3649" i="2"/>
  <c r="R3649" i="2"/>
  <c r="Q3649" i="2"/>
  <c r="P3649" i="2"/>
  <c r="X3649" i="2"/>
  <c r="T3648" i="2"/>
  <c r="S3648" i="2"/>
  <c r="R3648" i="2"/>
  <c r="Q3648" i="2"/>
  <c r="P3648" i="2"/>
  <c r="X3648" i="2"/>
  <c r="T3647" i="2"/>
  <c r="S3647" i="2"/>
  <c r="R3647" i="2"/>
  <c r="Q3647" i="2"/>
  <c r="P3647" i="2"/>
  <c r="X3647" i="2"/>
  <c r="T3646" i="2"/>
  <c r="R3646" i="2"/>
  <c r="Q3646" i="2"/>
  <c r="X3646" i="2"/>
  <c r="T3645" i="2"/>
  <c r="R3645" i="2"/>
  <c r="Q3645" i="2"/>
  <c r="X3645" i="2"/>
  <c r="T3644" i="2"/>
  <c r="R3644" i="2"/>
  <c r="Q3644" i="2"/>
  <c r="X3644" i="2"/>
  <c r="T3643" i="2"/>
  <c r="S3643" i="2"/>
  <c r="R3643" i="2"/>
  <c r="Q3643" i="2"/>
  <c r="P3643" i="2"/>
  <c r="X3643" i="2"/>
  <c r="T3642" i="2"/>
  <c r="S3642" i="2"/>
  <c r="R3642" i="2"/>
  <c r="Q3642" i="2"/>
  <c r="P3642" i="2"/>
  <c r="X3642" i="2"/>
  <c r="T3641" i="2"/>
  <c r="R3641" i="2"/>
  <c r="Q3641" i="2"/>
  <c r="X3641" i="2"/>
  <c r="T3640" i="2"/>
  <c r="S3640" i="2"/>
  <c r="R3640" i="2"/>
  <c r="Q3640" i="2"/>
  <c r="P3640" i="2"/>
  <c r="X3640" i="2"/>
  <c r="T3639" i="2"/>
  <c r="R3639" i="2"/>
  <c r="Q3639" i="2"/>
  <c r="X3639" i="2"/>
  <c r="T3638" i="2"/>
  <c r="S3638" i="2"/>
  <c r="R3638" i="2"/>
  <c r="Q3638" i="2"/>
  <c r="P3638" i="2"/>
  <c r="X3638" i="2"/>
  <c r="T3637" i="2"/>
  <c r="S3637" i="2"/>
  <c r="R3637" i="2"/>
  <c r="Q3637" i="2"/>
  <c r="P3637" i="2"/>
  <c r="X3637" i="2"/>
  <c r="T3636" i="2"/>
  <c r="S3636" i="2"/>
  <c r="R3636" i="2"/>
  <c r="Q3636" i="2"/>
  <c r="P3636" i="2"/>
  <c r="X3636" i="2"/>
  <c r="T3635" i="2"/>
  <c r="S3635" i="2"/>
  <c r="R3635" i="2"/>
  <c r="Q3635" i="2"/>
  <c r="P3635" i="2"/>
  <c r="X3635" i="2"/>
  <c r="T3634" i="2"/>
  <c r="S3634" i="2"/>
  <c r="R3634" i="2"/>
  <c r="Q3634" i="2"/>
  <c r="P3634" i="2"/>
  <c r="X3634" i="2"/>
  <c r="T3633" i="2"/>
  <c r="R3633" i="2"/>
  <c r="Q3633" i="2"/>
  <c r="X3633" i="2"/>
  <c r="T3632" i="2"/>
  <c r="S3632" i="2"/>
  <c r="R3632" i="2"/>
  <c r="Q3632" i="2"/>
  <c r="P3632" i="2"/>
  <c r="X3632" i="2"/>
  <c r="T3631" i="2"/>
  <c r="R3631" i="2"/>
  <c r="Q3631" i="2"/>
  <c r="X3631" i="2"/>
  <c r="T3630" i="2"/>
  <c r="R3630" i="2"/>
  <c r="Q3630" i="2"/>
  <c r="X3630" i="2"/>
  <c r="T3629" i="2"/>
  <c r="R3629" i="2"/>
  <c r="Q3629" i="2"/>
  <c r="X3629" i="2"/>
  <c r="T3628" i="2"/>
  <c r="R3628" i="2"/>
  <c r="Q3628" i="2"/>
  <c r="X3628" i="2"/>
  <c r="T3627" i="2"/>
  <c r="R3627" i="2"/>
  <c r="Q3627" i="2"/>
  <c r="X3627" i="2"/>
  <c r="T3626" i="2"/>
  <c r="R3626" i="2"/>
  <c r="Q3626" i="2"/>
  <c r="X3626" i="2"/>
  <c r="T3625" i="2"/>
  <c r="S3625" i="2"/>
  <c r="R3625" i="2"/>
  <c r="Q3625" i="2"/>
  <c r="P3625" i="2"/>
  <c r="X3625" i="2"/>
  <c r="T3624" i="2"/>
  <c r="R3624" i="2"/>
  <c r="Q3624" i="2"/>
  <c r="X3624" i="2"/>
  <c r="T3623" i="2"/>
  <c r="R3623" i="2"/>
  <c r="Q3623" i="2"/>
  <c r="X3623" i="2"/>
  <c r="T3622" i="2"/>
  <c r="R3622" i="2"/>
  <c r="Q3622" i="2"/>
  <c r="X3622" i="2"/>
  <c r="T3621" i="2"/>
  <c r="S3621" i="2"/>
  <c r="R3621" i="2"/>
  <c r="Q3621" i="2"/>
  <c r="P3621" i="2"/>
  <c r="X3621" i="2"/>
  <c r="T3620" i="2"/>
  <c r="R3620" i="2"/>
  <c r="Q3620" i="2"/>
  <c r="X3620" i="2"/>
  <c r="T3619" i="2"/>
  <c r="R3619" i="2"/>
  <c r="Q3619" i="2"/>
  <c r="X3619" i="2"/>
  <c r="T3618" i="2"/>
  <c r="S3618" i="2"/>
  <c r="R3618" i="2"/>
  <c r="Q3618" i="2"/>
  <c r="P3618" i="2"/>
  <c r="X3618" i="2"/>
  <c r="T3617" i="2"/>
  <c r="S3617" i="2"/>
  <c r="R3617" i="2"/>
  <c r="Q3617" i="2"/>
  <c r="P3617" i="2"/>
  <c r="X3617" i="2"/>
  <c r="T3616" i="2"/>
  <c r="R3616" i="2"/>
  <c r="Q3616" i="2"/>
  <c r="X3616" i="2"/>
  <c r="T3615" i="2"/>
  <c r="R3615" i="2"/>
  <c r="Q3615" i="2"/>
  <c r="X3615" i="2"/>
  <c r="T3614" i="2"/>
  <c r="R3614" i="2"/>
  <c r="Q3614" i="2"/>
  <c r="X3614" i="2"/>
  <c r="T3613" i="2"/>
  <c r="R3613" i="2"/>
  <c r="Q3613" i="2"/>
  <c r="X3613" i="2"/>
  <c r="T3612" i="2"/>
  <c r="S3612" i="2"/>
  <c r="R3612" i="2"/>
  <c r="Q3612" i="2"/>
  <c r="P3612" i="2"/>
  <c r="X3612" i="2"/>
  <c r="T3611" i="2"/>
  <c r="R3611" i="2"/>
  <c r="Q3611" i="2"/>
  <c r="X3611" i="2"/>
  <c r="T3610" i="2"/>
  <c r="R3610" i="2"/>
  <c r="Q3610" i="2"/>
  <c r="X3610" i="2"/>
  <c r="T3609" i="2"/>
  <c r="R3609" i="2"/>
  <c r="Q3609" i="2"/>
  <c r="X3609" i="2"/>
  <c r="T3608" i="2"/>
  <c r="R3608" i="2"/>
  <c r="Q3608" i="2"/>
  <c r="X3608" i="2"/>
  <c r="T3607" i="2"/>
  <c r="R3607" i="2"/>
  <c r="Q3607" i="2"/>
  <c r="X3607" i="2"/>
  <c r="T3606" i="2"/>
  <c r="R3606" i="2"/>
  <c r="Q3606" i="2"/>
  <c r="X3606" i="2"/>
  <c r="T3605" i="2"/>
  <c r="R3605" i="2"/>
  <c r="Q3605" i="2"/>
  <c r="X3605" i="2"/>
  <c r="T3604" i="2"/>
  <c r="R3604" i="2"/>
  <c r="Q3604" i="2"/>
  <c r="X3604" i="2"/>
  <c r="T3603" i="2"/>
  <c r="R3603" i="2"/>
  <c r="Q3603" i="2"/>
  <c r="X3603" i="2"/>
  <c r="T3602" i="2"/>
  <c r="R3602" i="2"/>
  <c r="Q3602" i="2"/>
  <c r="X3602" i="2"/>
  <c r="T3601" i="2"/>
  <c r="S3601" i="2"/>
  <c r="R3601" i="2"/>
  <c r="Q3601" i="2"/>
  <c r="P3601" i="2"/>
  <c r="X3601" i="2"/>
  <c r="T3600" i="2"/>
  <c r="S3600" i="2"/>
  <c r="R3600" i="2"/>
  <c r="Q3600" i="2"/>
  <c r="P3600" i="2"/>
  <c r="X3600" i="2"/>
  <c r="T3599" i="2"/>
  <c r="S3599" i="2"/>
  <c r="R3599" i="2"/>
  <c r="Q3599" i="2"/>
  <c r="P3599" i="2"/>
  <c r="X3599" i="2"/>
  <c r="T3598" i="2"/>
  <c r="S3598" i="2"/>
  <c r="R3598" i="2"/>
  <c r="Q3598" i="2"/>
  <c r="P3598" i="2"/>
  <c r="X3598" i="2"/>
  <c r="T3597" i="2"/>
  <c r="S3597" i="2"/>
  <c r="R3597" i="2"/>
  <c r="Q3597" i="2"/>
  <c r="P3597" i="2"/>
  <c r="X3597" i="2"/>
  <c r="T3596" i="2"/>
  <c r="S3596" i="2"/>
  <c r="R3596" i="2"/>
  <c r="Q3596" i="2"/>
  <c r="P3596" i="2"/>
  <c r="X3596" i="2"/>
  <c r="T3595" i="2"/>
  <c r="S3595" i="2"/>
  <c r="R3595" i="2"/>
  <c r="Q3595" i="2"/>
  <c r="P3595" i="2"/>
  <c r="X3595" i="2"/>
  <c r="T3594" i="2"/>
  <c r="S3594" i="2"/>
  <c r="R3594" i="2"/>
  <c r="Q3594" i="2"/>
  <c r="P3594" i="2"/>
  <c r="X3594" i="2"/>
  <c r="T3593" i="2"/>
  <c r="R3593" i="2"/>
  <c r="Q3593" i="2"/>
  <c r="X3593" i="2"/>
  <c r="T3592" i="2"/>
  <c r="R3592" i="2"/>
  <c r="Q3592" i="2"/>
  <c r="X3592" i="2"/>
  <c r="T3591" i="2"/>
  <c r="S3591" i="2"/>
  <c r="R3591" i="2"/>
  <c r="Q3591" i="2"/>
  <c r="P3591" i="2"/>
  <c r="X3591" i="2"/>
  <c r="T3590" i="2"/>
  <c r="R3590" i="2"/>
  <c r="Q3590" i="2"/>
  <c r="X3590" i="2"/>
  <c r="T3589" i="2"/>
  <c r="R3589" i="2"/>
  <c r="Q3589" i="2"/>
  <c r="X3589" i="2"/>
  <c r="T3588" i="2"/>
  <c r="R3588" i="2"/>
  <c r="Q3588" i="2"/>
  <c r="X3588" i="2"/>
  <c r="T3587" i="2"/>
  <c r="R3587" i="2"/>
  <c r="Q3587" i="2"/>
  <c r="X3587" i="2"/>
  <c r="T3586" i="2"/>
  <c r="R3586" i="2"/>
  <c r="Q3586" i="2"/>
  <c r="X3586" i="2"/>
  <c r="T3585" i="2"/>
  <c r="R3585" i="2"/>
  <c r="Q3585" i="2"/>
  <c r="X3585" i="2"/>
  <c r="X3584" i="2"/>
  <c r="X3583" i="2"/>
  <c r="X3582" i="2"/>
  <c r="T3581" i="2"/>
  <c r="R3581" i="2"/>
  <c r="Q3581" i="2"/>
  <c r="X3581" i="2"/>
  <c r="X3580" i="2"/>
  <c r="X3579" i="2"/>
  <c r="X3578" i="2"/>
  <c r="X3577" i="2"/>
  <c r="X3576" i="2"/>
  <c r="X3575" i="2"/>
  <c r="X3574" i="2"/>
  <c r="X3573" i="2"/>
  <c r="X3572" i="2"/>
  <c r="T3571" i="2"/>
  <c r="R3571" i="2"/>
  <c r="Q3571" i="2"/>
  <c r="X3571" i="2"/>
  <c r="T3570" i="2"/>
  <c r="R3570" i="2"/>
  <c r="Q3570" i="2"/>
  <c r="X3570" i="2"/>
  <c r="X3569" i="2"/>
  <c r="X3568" i="2"/>
  <c r="T3567" i="2"/>
  <c r="R3567" i="2"/>
  <c r="Q3567" i="2"/>
  <c r="X3567" i="2"/>
  <c r="T3566" i="2"/>
  <c r="R3566" i="2"/>
  <c r="Q3566" i="2"/>
  <c r="X3566" i="2"/>
  <c r="T3565" i="2"/>
  <c r="R3565" i="2"/>
  <c r="Q3565" i="2"/>
  <c r="X3565" i="2"/>
  <c r="T3564" i="2"/>
  <c r="R3564" i="2"/>
  <c r="Q3564" i="2"/>
  <c r="X3564" i="2"/>
  <c r="T3563" i="2"/>
  <c r="S3563" i="2"/>
  <c r="R3563" i="2"/>
  <c r="Q3563" i="2"/>
  <c r="P3563" i="2"/>
  <c r="X3563" i="2"/>
  <c r="T3562" i="2"/>
  <c r="S3562" i="2"/>
  <c r="R3562" i="2"/>
  <c r="Q3562" i="2"/>
  <c r="P3562" i="2"/>
  <c r="X3562" i="2"/>
  <c r="T3561" i="2"/>
  <c r="R3561" i="2"/>
  <c r="Q3561" i="2"/>
  <c r="X3561" i="2"/>
  <c r="T3560" i="2"/>
  <c r="R3560" i="2"/>
  <c r="Q3560" i="2"/>
  <c r="X3560" i="2"/>
  <c r="T3559" i="2"/>
  <c r="S3559" i="2"/>
  <c r="R3559" i="2"/>
  <c r="Q3559" i="2"/>
  <c r="P3559" i="2"/>
  <c r="X3559" i="2"/>
  <c r="T3558" i="2"/>
  <c r="R3558" i="2"/>
  <c r="Q3558" i="2"/>
  <c r="X3558" i="2"/>
  <c r="T3557" i="2"/>
  <c r="R3557" i="2"/>
  <c r="Q3557" i="2"/>
  <c r="X3557" i="2"/>
  <c r="T3556" i="2"/>
  <c r="R3556" i="2"/>
  <c r="Q3556" i="2"/>
  <c r="X3556" i="2"/>
  <c r="T3555" i="2"/>
  <c r="R3555" i="2"/>
  <c r="Q3555" i="2"/>
  <c r="X3555" i="2"/>
  <c r="T3554" i="2"/>
  <c r="R3554" i="2"/>
  <c r="Q3554" i="2"/>
  <c r="X3554" i="2"/>
  <c r="T3553" i="2"/>
  <c r="R3553" i="2"/>
  <c r="Q3553" i="2"/>
  <c r="X3553" i="2"/>
  <c r="T3552" i="2"/>
  <c r="R3552" i="2"/>
  <c r="Q3552" i="2"/>
  <c r="X3552" i="2"/>
  <c r="X3551" i="2"/>
  <c r="X3550" i="2"/>
  <c r="X3549" i="2"/>
  <c r="X3548" i="2"/>
  <c r="X3547" i="2"/>
  <c r="X3546" i="2"/>
  <c r="X3545" i="2"/>
  <c r="X3544" i="2"/>
  <c r="X3543" i="2"/>
  <c r="X3542" i="2"/>
  <c r="X3541" i="2"/>
  <c r="X3540" i="2"/>
  <c r="X3539" i="2"/>
  <c r="X3538" i="2"/>
  <c r="T3537" i="2"/>
  <c r="R3537" i="2"/>
  <c r="Q3537" i="2"/>
  <c r="X3537" i="2"/>
  <c r="X3536" i="2"/>
  <c r="X3535" i="2"/>
  <c r="X3534" i="2"/>
  <c r="T3533" i="2"/>
  <c r="S3533" i="2"/>
  <c r="R3533" i="2"/>
  <c r="Q3533" i="2"/>
  <c r="P3533" i="2"/>
  <c r="X3533" i="2"/>
  <c r="T3532" i="2"/>
  <c r="S3532" i="2"/>
  <c r="R3532" i="2"/>
  <c r="Q3532" i="2"/>
  <c r="P3532" i="2"/>
  <c r="X3532" i="2"/>
  <c r="T3531" i="2"/>
  <c r="R3531" i="2"/>
  <c r="Q3531" i="2"/>
  <c r="X3531" i="2"/>
  <c r="T3530" i="2"/>
  <c r="R3530" i="2"/>
  <c r="Q3530" i="2"/>
  <c r="X3530" i="2"/>
  <c r="T3529" i="2"/>
  <c r="R3529" i="2"/>
  <c r="Q3529" i="2"/>
  <c r="X3529" i="2"/>
  <c r="T3528" i="2"/>
  <c r="S3528" i="2"/>
  <c r="R3528" i="2"/>
  <c r="Q3528" i="2"/>
  <c r="P3528" i="2"/>
  <c r="X3528" i="2"/>
  <c r="T3527" i="2"/>
  <c r="R3527" i="2"/>
  <c r="Q3527" i="2"/>
  <c r="X3527" i="2"/>
  <c r="T3526" i="2"/>
  <c r="R3526" i="2"/>
  <c r="Q3526" i="2"/>
  <c r="X3526" i="2"/>
  <c r="T3525" i="2"/>
  <c r="R3525" i="2"/>
  <c r="Q3525" i="2"/>
  <c r="X3525" i="2"/>
  <c r="T3524" i="2"/>
  <c r="R3524" i="2"/>
  <c r="Q3524" i="2"/>
  <c r="X3524" i="2"/>
  <c r="T3523" i="2"/>
  <c r="R3523" i="2"/>
  <c r="Q3523" i="2"/>
  <c r="X3523" i="2"/>
  <c r="T3522" i="2"/>
  <c r="R3522" i="2"/>
  <c r="Q3522" i="2"/>
  <c r="X3522" i="2"/>
  <c r="T3521" i="2"/>
  <c r="R3521" i="2"/>
  <c r="Q3521" i="2"/>
  <c r="X3521" i="2"/>
  <c r="T3520" i="2"/>
  <c r="R3520" i="2"/>
  <c r="Q3520" i="2"/>
  <c r="X3520" i="2"/>
  <c r="X3519" i="2"/>
  <c r="X3518" i="2"/>
  <c r="X3517" i="2"/>
  <c r="X3516" i="2"/>
  <c r="X3515" i="2"/>
  <c r="X3514" i="2"/>
  <c r="X3513" i="2"/>
  <c r="X3512" i="2"/>
  <c r="X3511" i="2"/>
  <c r="X3510" i="2"/>
  <c r="X3509" i="2"/>
  <c r="X3508" i="2"/>
  <c r="X3507" i="2"/>
  <c r="X3506" i="2"/>
  <c r="X3505" i="2"/>
  <c r="T3504" i="2"/>
  <c r="R3504" i="2"/>
  <c r="Q3504" i="2"/>
  <c r="X3504" i="2"/>
  <c r="X3503" i="2"/>
  <c r="X3502" i="2"/>
  <c r="X3501" i="2"/>
  <c r="T4250" i="2"/>
  <c r="S4250" i="2"/>
  <c r="R4250" i="2"/>
  <c r="Q4250" i="2"/>
  <c r="P4250" i="2"/>
  <c r="X4250" i="2"/>
  <c r="T4249" i="2"/>
  <c r="S4249" i="2"/>
  <c r="R4249" i="2"/>
  <c r="Q4249" i="2"/>
  <c r="P4249" i="2"/>
  <c r="X4249" i="2"/>
  <c r="T4248" i="2"/>
  <c r="S4248" i="2"/>
  <c r="R4248" i="2"/>
  <c r="Q4248" i="2"/>
  <c r="P4248" i="2"/>
  <c r="X4248" i="2"/>
  <c r="T4247" i="2"/>
  <c r="S4247" i="2"/>
  <c r="R4247" i="2"/>
  <c r="Q4247" i="2"/>
  <c r="P4247" i="2"/>
  <c r="X4247" i="2"/>
  <c r="T4246" i="2"/>
  <c r="S4246" i="2"/>
  <c r="R4246" i="2"/>
  <c r="Q4246" i="2"/>
  <c r="P4246" i="2"/>
  <c r="X4246" i="2"/>
  <c r="T4245" i="2"/>
  <c r="S4245" i="2"/>
  <c r="R4245" i="2"/>
  <c r="Q4245" i="2"/>
  <c r="P4245" i="2"/>
  <c r="X4245" i="2"/>
  <c r="T4244" i="2"/>
  <c r="S4244" i="2"/>
  <c r="R4244" i="2"/>
  <c r="Q4244" i="2"/>
  <c r="P4244" i="2"/>
  <c r="X4244" i="2"/>
  <c r="T4243" i="2"/>
  <c r="S4243" i="2"/>
  <c r="R4243" i="2"/>
  <c r="Q4243" i="2"/>
  <c r="P4243" i="2"/>
  <c r="X4243" i="2"/>
  <c r="T4242" i="2"/>
  <c r="S4242" i="2"/>
  <c r="R4242" i="2"/>
  <c r="Q4242" i="2"/>
  <c r="P4242" i="2"/>
  <c r="X4242" i="2"/>
  <c r="T4241" i="2"/>
  <c r="S4241" i="2"/>
  <c r="R4241" i="2"/>
  <c r="Q4241" i="2"/>
  <c r="P4241" i="2"/>
  <c r="X4241" i="2"/>
  <c r="T4240" i="2"/>
  <c r="S4240" i="2"/>
  <c r="R4240" i="2"/>
  <c r="Q4240" i="2"/>
  <c r="P4240" i="2"/>
  <c r="X4240" i="2"/>
  <c r="T4239" i="2"/>
  <c r="S4239" i="2"/>
  <c r="R4239" i="2"/>
  <c r="Q4239" i="2"/>
  <c r="P4239" i="2"/>
  <c r="X4239" i="2"/>
  <c r="T4238" i="2"/>
  <c r="S4238" i="2"/>
  <c r="R4238" i="2"/>
  <c r="Q4238" i="2"/>
  <c r="P4238" i="2"/>
  <c r="X4238" i="2"/>
  <c r="T4237" i="2"/>
  <c r="S4237" i="2"/>
  <c r="R4237" i="2"/>
  <c r="Q4237" i="2"/>
  <c r="P4237" i="2"/>
  <c r="X4237" i="2"/>
  <c r="T4236" i="2"/>
  <c r="S4236" i="2"/>
  <c r="R4236" i="2"/>
  <c r="Q4236" i="2"/>
  <c r="P4236" i="2"/>
  <c r="X4236" i="2"/>
  <c r="T4235" i="2"/>
  <c r="S4235" i="2"/>
  <c r="P4235" i="2" s="1"/>
  <c r="R4235" i="2"/>
  <c r="Q4235" i="2"/>
  <c r="X4235" i="2"/>
  <c r="T4234" i="2"/>
  <c r="S4234" i="2"/>
  <c r="R4234" i="2"/>
  <c r="Q4234" i="2"/>
  <c r="P4234" i="2"/>
  <c r="X4234" i="2"/>
  <c r="T4233" i="2"/>
  <c r="S4233" i="2"/>
  <c r="R4233" i="2"/>
  <c r="Q4233" i="2"/>
  <c r="P4233" i="2"/>
  <c r="X4233" i="2"/>
  <c r="T4232" i="2"/>
  <c r="S4232" i="2"/>
  <c r="R4232" i="2"/>
  <c r="Q4232" i="2"/>
  <c r="P4232" i="2"/>
  <c r="X4232" i="2"/>
  <c r="T4231" i="2"/>
  <c r="S4231" i="2"/>
  <c r="P4231" i="2" s="1"/>
  <c r="R4231" i="2"/>
  <c r="Q4231" i="2"/>
  <c r="X4231" i="2"/>
  <c r="T4230" i="2"/>
  <c r="S4230" i="2"/>
  <c r="R4230" i="2"/>
  <c r="Q4230" i="2"/>
  <c r="P4230" i="2"/>
  <c r="X4230" i="2"/>
  <c r="X4229" i="2"/>
  <c r="T4228" i="2"/>
  <c r="S4228" i="2"/>
  <c r="R4228" i="2"/>
  <c r="Q4228" i="2"/>
  <c r="P4228" i="2"/>
  <c r="X4228" i="2"/>
  <c r="T4227" i="2"/>
  <c r="S4227" i="2"/>
  <c r="R4227" i="2"/>
  <c r="Q4227" i="2"/>
  <c r="P4227" i="2"/>
  <c r="X4227" i="2"/>
  <c r="T4226" i="2"/>
  <c r="S4226" i="2"/>
  <c r="R4226" i="2"/>
  <c r="Q4226" i="2"/>
  <c r="P4226" i="2"/>
  <c r="X4226" i="2"/>
  <c r="T4225" i="2"/>
  <c r="S4225" i="2"/>
  <c r="R4225" i="2"/>
  <c r="Q4225" i="2"/>
  <c r="P4225" i="2"/>
  <c r="X4225" i="2"/>
  <c r="T4224" i="2"/>
  <c r="S4224" i="2"/>
  <c r="R4224" i="2"/>
  <c r="Q4224" i="2"/>
  <c r="P4224" i="2"/>
  <c r="X4224" i="2"/>
  <c r="T4223" i="2"/>
  <c r="S4223" i="2"/>
  <c r="R4223" i="2"/>
  <c r="Q4223" i="2"/>
  <c r="P4223" i="2"/>
  <c r="X4223" i="2"/>
  <c r="T4222" i="2"/>
  <c r="S4222" i="2"/>
  <c r="P4222" i="2" s="1"/>
  <c r="R4222" i="2"/>
  <c r="Q4222" i="2"/>
  <c r="X4222" i="2"/>
  <c r="T4221" i="2"/>
  <c r="S4221" i="2"/>
  <c r="R4221" i="2"/>
  <c r="Q4221" i="2"/>
  <c r="P4221" i="2"/>
  <c r="X4221" i="2"/>
  <c r="T4220" i="2"/>
  <c r="S4220" i="2"/>
  <c r="R4220" i="2"/>
  <c r="Q4220" i="2"/>
  <c r="P4220" i="2"/>
  <c r="X4220" i="2"/>
  <c r="T4219" i="2"/>
  <c r="S4219" i="2"/>
  <c r="R4219" i="2"/>
  <c r="Q4219" i="2"/>
  <c r="P4219" i="2"/>
  <c r="X4219" i="2"/>
  <c r="T4218" i="2"/>
  <c r="S4218" i="2"/>
  <c r="R4218" i="2"/>
  <c r="Q4218" i="2"/>
  <c r="P4218" i="2"/>
  <c r="X4218" i="2"/>
  <c r="T4217" i="2"/>
  <c r="S4217" i="2"/>
  <c r="R4217" i="2"/>
  <c r="Q4217" i="2"/>
  <c r="P4217" i="2"/>
  <c r="X4217" i="2"/>
  <c r="T4216" i="2"/>
  <c r="S4216" i="2"/>
  <c r="R4216" i="2"/>
  <c r="Q4216" i="2"/>
  <c r="P4216" i="2"/>
  <c r="X4216" i="2"/>
  <c r="T4215" i="2"/>
  <c r="S4215" i="2"/>
  <c r="R4215" i="2"/>
  <c r="Q4215" i="2"/>
  <c r="P4215" i="2"/>
  <c r="X4215" i="2"/>
  <c r="T4214" i="2"/>
  <c r="S4214" i="2"/>
  <c r="R4214" i="2"/>
  <c r="Q4214" i="2"/>
  <c r="P4214" i="2"/>
  <c r="X4214" i="2"/>
  <c r="T4213" i="2"/>
  <c r="S4213" i="2"/>
  <c r="R4213" i="2"/>
  <c r="Q4213" i="2"/>
  <c r="P4213" i="2"/>
  <c r="X4213" i="2"/>
  <c r="T4212" i="2"/>
  <c r="S4212" i="2"/>
  <c r="P4212" i="2" s="1"/>
  <c r="R4212" i="2"/>
  <c r="Q4212" i="2"/>
  <c r="X4212" i="2"/>
  <c r="T4211" i="2"/>
  <c r="S4211" i="2"/>
  <c r="P4211" i="2" s="1"/>
  <c r="R4211" i="2"/>
  <c r="Q4211" i="2"/>
  <c r="X4211" i="2"/>
  <c r="T4210" i="2"/>
  <c r="S4210" i="2"/>
  <c r="R4210" i="2"/>
  <c r="Q4210" i="2"/>
  <c r="P4210" i="2"/>
  <c r="X4210" i="2"/>
  <c r="T4209" i="2"/>
  <c r="S4209" i="2"/>
  <c r="P4209" i="2" s="1"/>
  <c r="R4209" i="2"/>
  <c r="Q4209" i="2"/>
  <c r="X4209" i="2"/>
  <c r="T4208" i="2"/>
  <c r="S4208" i="2"/>
  <c r="R4208" i="2"/>
  <c r="Q4208" i="2"/>
  <c r="P4208" i="2"/>
  <c r="X4208" i="2"/>
  <c r="T4207" i="2"/>
  <c r="S4207" i="2"/>
  <c r="R4207" i="2"/>
  <c r="Q4207" i="2"/>
  <c r="P4207" i="2"/>
  <c r="X4207" i="2"/>
  <c r="T4206" i="2"/>
  <c r="S4206" i="2"/>
  <c r="R4206" i="2"/>
  <c r="Q4206" i="2"/>
  <c r="P4206" i="2"/>
  <c r="X4206" i="2"/>
  <c r="T4205" i="2"/>
  <c r="S4205" i="2"/>
  <c r="R4205" i="2"/>
  <c r="Q4205" i="2"/>
  <c r="P4205" i="2"/>
  <c r="X4205" i="2"/>
  <c r="T4204" i="2"/>
  <c r="S4204" i="2"/>
  <c r="R4204" i="2"/>
  <c r="Q4204" i="2"/>
  <c r="P4204" i="2"/>
  <c r="X4204" i="2"/>
  <c r="T4203" i="2"/>
  <c r="S4203" i="2"/>
  <c r="R4203" i="2"/>
  <c r="Q4203" i="2"/>
  <c r="P4203" i="2"/>
  <c r="X4203" i="2"/>
  <c r="T4202" i="2"/>
  <c r="S4202" i="2"/>
  <c r="R4202" i="2"/>
  <c r="Q4202" i="2"/>
  <c r="P4202" i="2"/>
  <c r="X4202" i="2"/>
  <c r="T4201" i="2"/>
  <c r="S4201" i="2"/>
  <c r="R4201" i="2"/>
  <c r="Q4201" i="2"/>
  <c r="P4201" i="2"/>
  <c r="X4201" i="2"/>
  <c r="T4200" i="2"/>
  <c r="S4200" i="2"/>
  <c r="R4200" i="2"/>
  <c r="Q4200" i="2"/>
  <c r="P4200" i="2"/>
  <c r="X4200" i="2"/>
  <c r="T4199" i="2"/>
  <c r="S4199" i="2"/>
  <c r="R4199" i="2"/>
  <c r="Q4199" i="2"/>
  <c r="P4199" i="2"/>
  <c r="X4199" i="2"/>
  <c r="T4198" i="2"/>
  <c r="S4198" i="2"/>
  <c r="R4198" i="2"/>
  <c r="Q4198" i="2"/>
  <c r="P4198" i="2"/>
  <c r="X4198" i="2"/>
  <c r="T4197" i="2"/>
  <c r="S4197" i="2"/>
  <c r="R4197" i="2"/>
  <c r="Q4197" i="2"/>
  <c r="P4197" i="2"/>
  <c r="X4197" i="2"/>
  <c r="T4196" i="2"/>
  <c r="S4196" i="2"/>
  <c r="R4196" i="2"/>
  <c r="Q4196" i="2"/>
  <c r="P4196" i="2"/>
  <c r="X4196" i="2"/>
  <c r="T4195" i="2"/>
  <c r="S4195" i="2"/>
  <c r="R4195" i="2"/>
  <c r="Q4195" i="2"/>
  <c r="P4195" i="2"/>
  <c r="X4195" i="2"/>
  <c r="T4194" i="2"/>
  <c r="S4194" i="2"/>
  <c r="P4194" i="2" s="1"/>
  <c r="R4194" i="2"/>
  <c r="Q4194" i="2"/>
  <c r="X4194" i="2"/>
  <c r="T4193" i="2"/>
  <c r="S4193" i="2"/>
  <c r="P4193" i="2" s="1"/>
  <c r="R4193" i="2"/>
  <c r="Q4193" i="2"/>
  <c r="X4193" i="2"/>
  <c r="T4192" i="2"/>
  <c r="S4192" i="2"/>
  <c r="P4192" i="2" s="1"/>
  <c r="R4192" i="2"/>
  <c r="Q4192" i="2"/>
  <c r="X4192" i="2"/>
  <c r="T4191" i="2"/>
  <c r="S4191" i="2"/>
  <c r="P4191" i="2" s="1"/>
  <c r="R4191" i="2"/>
  <c r="Q4191" i="2"/>
  <c r="X4191" i="2"/>
  <c r="T4190" i="2"/>
  <c r="S4190" i="2"/>
  <c r="P4190" i="2" s="1"/>
  <c r="R4190" i="2"/>
  <c r="Q4190" i="2"/>
  <c r="X4190" i="2"/>
  <c r="T4189" i="2"/>
  <c r="S4189" i="2"/>
  <c r="P4189" i="2" s="1"/>
  <c r="R4189" i="2"/>
  <c r="Q4189" i="2"/>
  <c r="X4189" i="2"/>
  <c r="T4188" i="2"/>
  <c r="S4188" i="2"/>
  <c r="R4188" i="2"/>
  <c r="Q4188" i="2"/>
  <c r="P4188" i="2"/>
  <c r="X4188" i="2"/>
  <c r="T4187" i="2"/>
  <c r="S4187" i="2"/>
  <c r="R4187" i="2"/>
  <c r="Q4187" i="2"/>
  <c r="P4187" i="2"/>
  <c r="X4187" i="2"/>
  <c r="T4186" i="2"/>
  <c r="S4186" i="2"/>
  <c r="R4186" i="2"/>
  <c r="Q4186" i="2"/>
  <c r="P4186" i="2"/>
  <c r="X4186" i="2"/>
  <c r="T4185" i="2"/>
  <c r="S4185" i="2"/>
  <c r="P4185" i="2" s="1"/>
  <c r="R4185" i="2"/>
  <c r="Q4185" i="2"/>
  <c r="X4185" i="2"/>
  <c r="T4184" i="2"/>
  <c r="S4184" i="2"/>
  <c r="P4184" i="2" s="1"/>
  <c r="R4184" i="2"/>
  <c r="Q4184" i="2"/>
  <c r="X4184" i="2"/>
  <c r="T4183" i="2"/>
  <c r="S4183" i="2"/>
  <c r="R4183" i="2"/>
  <c r="Q4183" i="2"/>
  <c r="P4183" i="2"/>
  <c r="X4183" i="2"/>
  <c r="T4182" i="2"/>
  <c r="S4182" i="2"/>
  <c r="R4182" i="2"/>
  <c r="Q4182" i="2"/>
  <c r="P4182" i="2"/>
  <c r="X4182" i="2"/>
  <c r="T4181" i="2"/>
  <c r="S4181" i="2"/>
  <c r="R4181" i="2"/>
  <c r="Q4181" i="2"/>
  <c r="P4181" i="2"/>
  <c r="X4181" i="2"/>
  <c r="T4180" i="2"/>
  <c r="S4180" i="2"/>
  <c r="R4180" i="2"/>
  <c r="Q4180" i="2"/>
  <c r="P4180" i="2"/>
  <c r="X4180" i="2"/>
  <c r="T4179" i="2"/>
  <c r="S4179" i="2"/>
  <c r="P4179" i="2" s="1"/>
  <c r="R4179" i="2"/>
  <c r="Q4179" i="2"/>
  <c r="X4179" i="2"/>
  <c r="T4178" i="2"/>
  <c r="S4178" i="2"/>
  <c r="R4178" i="2"/>
  <c r="Q4178" i="2"/>
  <c r="P4178" i="2"/>
  <c r="X4178" i="2"/>
  <c r="T4177" i="2"/>
  <c r="S4177" i="2"/>
  <c r="R4177" i="2"/>
  <c r="Q4177" i="2"/>
  <c r="P4177" i="2"/>
  <c r="X4177" i="2"/>
  <c r="T4176" i="2"/>
  <c r="S4176" i="2"/>
  <c r="R4176" i="2"/>
  <c r="Q4176" i="2"/>
  <c r="P4176" i="2"/>
  <c r="X4176" i="2"/>
  <c r="T4175" i="2"/>
  <c r="S4175" i="2"/>
  <c r="R4175" i="2"/>
  <c r="Q4175" i="2"/>
  <c r="P4175" i="2"/>
  <c r="X4175" i="2"/>
  <c r="T4174" i="2"/>
  <c r="S4174" i="2"/>
  <c r="R4174" i="2"/>
  <c r="Q4174" i="2"/>
  <c r="P4174" i="2"/>
  <c r="X4174" i="2"/>
  <c r="T4173" i="2"/>
  <c r="S4173" i="2"/>
  <c r="R4173" i="2"/>
  <c r="Q4173" i="2"/>
  <c r="P4173" i="2"/>
  <c r="X4173" i="2"/>
  <c r="T4172" i="2"/>
  <c r="S4172" i="2"/>
  <c r="R4172" i="2"/>
  <c r="Q4172" i="2"/>
  <c r="P4172" i="2"/>
  <c r="X4172" i="2"/>
  <c r="T4171" i="2"/>
  <c r="S4171" i="2"/>
  <c r="R4171" i="2"/>
  <c r="Q4171" i="2"/>
  <c r="P4171" i="2"/>
  <c r="X4171" i="2"/>
  <c r="T4170" i="2"/>
  <c r="S4170" i="2"/>
  <c r="R4170" i="2"/>
  <c r="Q4170" i="2"/>
  <c r="P4170" i="2"/>
  <c r="X4170" i="2"/>
  <c r="T4169" i="2"/>
  <c r="S4169" i="2"/>
  <c r="P4169" i="2" s="1"/>
  <c r="R4169" i="2"/>
  <c r="Q4169" i="2"/>
  <c r="X4169" i="2"/>
  <c r="T4168" i="2"/>
  <c r="S4168" i="2"/>
  <c r="R4168" i="2"/>
  <c r="Q4168" i="2"/>
  <c r="P4168" i="2"/>
  <c r="X4168" i="2"/>
  <c r="T4167" i="2"/>
  <c r="S4167" i="2"/>
  <c r="R4167" i="2"/>
  <c r="Q4167" i="2"/>
  <c r="P4167" i="2"/>
  <c r="X4167" i="2"/>
  <c r="T4166" i="2"/>
  <c r="S4166" i="2"/>
  <c r="R4166" i="2"/>
  <c r="Q4166" i="2"/>
  <c r="P4166" i="2"/>
  <c r="X4166" i="2"/>
  <c r="T4165" i="2"/>
  <c r="S4165" i="2"/>
  <c r="R4165" i="2"/>
  <c r="Q4165" i="2"/>
  <c r="P4165" i="2"/>
  <c r="X4165" i="2"/>
  <c r="T4164" i="2"/>
  <c r="S4164" i="2"/>
  <c r="R4164" i="2"/>
  <c r="Q4164" i="2"/>
  <c r="P4164" i="2"/>
  <c r="X4164" i="2"/>
  <c r="T4163" i="2"/>
  <c r="S4163" i="2"/>
  <c r="R4163" i="2"/>
  <c r="Q4163" i="2"/>
  <c r="P4163" i="2"/>
  <c r="X4163" i="2"/>
  <c r="T4162" i="2"/>
  <c r="S4162" i="2"/>
  <c r="R4162" i="2"/>
  <c r="Q4162" i="2"/>
  <c r="P4162" i="2"/>
  <c r="X4162" i="2"/>
  <c r="T4161" i="2"/>
  <c r="S4161" i="2"/>
  <c r="R4161" i="2"/>
  <c r="Q4161" i="2"/>
  <c r="P4161" i="2"/>
  <c r="X4161" i="2"/>
  <c r="T4160" i="2"/>
  <c r="S4160" i="2"/>
  <c r="R4160" i="2"/>
  <c r="Q4160" i="2"/>
  <c r="P4160" i="2"/>
  <c r="X4160" i="2"/>
  <c r="T4159" i="2"/>
  <c r="S4159" i="2"/>
  <c r="R4159" i="2"/>
  <c r="Q4159" i="2"/>
  <c r="P4159" i="2"/>
  <c r="X4159" i="2"/>
  <c r="T4158" i="2"/>
  <c r="S4158" i="2"/>
  <c r="R4158" i="2"/>
  <c r="Q4158" i="2"/>
  <c r="P4158" i="2"/>
  <c r="X4158" i="2"/>
  <c r="T4157" i="2"/>
  <c r="S4157" i="2"/>
  <c r="R4157" i="2"/>
  <c r="Q4157" i="2"/>
  <c r="P4157" i="2"/>
  <c r="X4157" i="2"/>
  <c r="T4156" i="2"/>
  <c r="S4156" i="2"/>
  <c r="R4156" i="2"/>
  <c r="Q4156" i="2"/>
  <c r="P4156" i="2"/>
  <c r="X4156" i="2"/>
  <c r="T4155" i="2"/>
  <c r="S4155" i="2"/>
  <c r="P4155" i="2" s="1"/>
  <c r="R4155" i="2"/>
  <c r="Q4155" i="2"/>
  <c r="X4155" i="2"/>
  <c r="T4154" i="2"/>
  <c r="S4154" i="2"/>
  <c r="R4154" i="2"/>
  <c r="Q4154" i="2"/>
  <c r="P4154" i="2"/>
  <c r="X4154" i="2"/>
  <c r="T4153" i="2"/>
  <c r="S4153" i="2"/>
  <c r="R4153" i="2"/>
  <c r="Q4153" i="2"/>
  <c r="P4153" i="2"/>
  <c r="X4153" i="2"/>
  <c r="T4152" i="2"/>
  <c r="S4152" i="2"/>
  <c r="P4152" i="2" s="1"/>
  <c r="R4152" i="2"/>
  <c r="Q4152" i="2"/>
  <c r="X4152" i="2"/>
  <c r="T4151" i="2"/>
  <c r="S4151" i="2"/>
  <c r="P4151" i="2" s="1"/>
  <c r="R4151" i="2"/>
  <c r="Q4151" i="2"/>
  <c r="X4151" i="2"/>
  <c r="T4150" i="2"/>
  <c r="S4150" i="2"/>
  <c r="P4150" i="2" s="1"/>
  <c r="R4150" i="2"/>
  <c r="Q4150" i="2"/>
  <c r="X4150" i="2"/>
  <c r="T4149" i="2"/>
  <c r="S4149" i="2"/>
  <c r="P4149" i="2" s="1"/>
  <c r="R4149" i="2"/>
  <c r="Q4149" i="2"/>
  <c r="X4149" i="2"/>
  <c r="T4148" i="2"/>
  <c r="S4148" i="2"/>
  <c r="R4148" i="2"/>
  <c r="Q4148" i="2"/>
  <c r="P4148" i="2"/>
  <c r="X4148" i="2"/>
  <c r="T4147" i="2"/>
  <c r="S4147" i="2"/>
  <c r="R4147" i="2"/>
  <c r="Q4147" i="2"/>
  <c r="P4147" i="2"/>
  <c r="X4147" i="2"/>
  <c r="T4146" i="2"/>
  <c r="S4146" i="2"/>
  <c r="R4146" i="2"/>
  <c r="Q4146" i="2"/>
  <c r="P4146" i="2"/>
  <c r="X4146" i="2"/>
  <c r="T4145" i="2"/>
  <c r="S4145" i="2"/>
  <c r="R4145" i="2"/>
  <c r="Q4145" i="2"/>
  <c r="P4145" i="2"/>
  <c r="X4145" i="2"/>
  <c r="T4144" i="2"/>
  <c r="S4144" i="2"/>
  <c r="R4144" i="2"/>
  <c r="Q4144" i="2"/>
  <c r="P4144" i="2"/>
  <c r="X4144" i="2"/>
  <c r="T4143" i="2"/>
  <c r="S4143" i="2"/>
  <c r="P4143" i="2" s="1"/>
  <c r="R4143" i="2"/>
  <c r="Q4143" i="2"/>
  <c r="X4143" i="2"/>
  <c r="T4142" i="2"/>
  <c r="S4142" i="2"/>
  <c r="R4142" i="2"/>
  <c r="Q4142" i="2"/>
  <c r="P4142" i="2"/>
  <c r="X4142" i="2"/>
  <c r="T4141" i="2"/>
  <c r="S4141" i="2"/>
  <c r="P4141" i="2" s="1"/>
  <c r="R4141" i="2"/>
  <c r="Q4141" i="2"/>
  <c r="X4141" i="2"/>
  <c r="T4140" i="2"/>
  <c r="S4140" i="2"/>
  <c r="R4140" i="2"/>
  <c r="Q4140" i="2"/>
  <c r="P4140" i="2"/>
  <c r="X4140" i="2"/>
  <c r="T4139" i="2"/>
  <c r="S4139" i="2"/>
  <c r="P4139" i="2" s="1"/>
  <c r="R4139" i="2"/>
  <c r="Q4139" i="2"/>
  <c r="X4139" i="2"/>
  <c r="T4138" i="2"/>
  <c r="S4138" i="2"/>
  <c r="P4138" i="2" s="1"/>
  <c r="R4138" i="2"/>
  <c r="Q4138" i="2"/>
  <c r="X4138" i="2"/>
  <c r="T4137" i="2"/>
  <c r="S4137" i="2"/>
  <c r="P4137" i="2" s="1"/>
  <c r="R4137" i="2"/>
  <c r="Q4137" i="2"/>
  <c r="X4137" i="2"/>
  <c r="T4136" i="2"/>
  <c r="S4136" i="2"/>
  <c r="P4136" i="2" s="1"/>
  <c r="R4136" i="2"/>
  <c r="Q4136" i="2"/>
  <c r="X4136" i="2"/>
  <c r="T4135" i="2"/>
  <c r="S4135" i="2"/>
  <c r="P4135" i="2" s="1"/>
  <c r="R4135" i="2"/>
  <c r="Q4135" i="2"/>
  <c r="X4135" i="2"/>
  <c r="T4134" i="2"/>
  <c r="S4134" i="2"/>
  <c r="R4134" i="2"/>
  <c r="Q4134" i="2"/>
  <c r="P4134" i="2"/>
  <c r="X4134" i="2"/>
  <c r="T4133" i="2"/>
  <c r="S4133" i="2"/>
  <c r="P4133" i="2" s="1"/>
  <c r="R4133" i="2"/>
  <c r="Q4133" i="2"/>
  <c r="X4133" i="2"/>
  <c r="T4132" i="2"/>
  <c r="S4132" i="2"/>
  <c r="P4132" i="2" s="1"/>
  <c r="R4132" i="2"/>
  <c r="Q4132" i="2"/>
  <c r="X4132" i="2"/>
  <c r="T4131" i="2"/>
  <c r="S4131" i="2"/>
  <c r="P4131" i="2" s="1"/>
  <c r="R4131" i="2"/>
  <c r="Q4131" i="2"/>
  <c r="X4131" i="2"/>
  <c r="T4130" i="2"/>
  <c r="S4130" i="2"/>
  <c r="P4130" i="2" s="1"/>
  <c r="R4130" i="2"/>
  <c r="Q4130" i="2"/>
  <c r="X4130" i="2"/>
  <c r="T4129" i="2"/>
  <c r="S4129" i="2"/>
  <c r="P4129" i="2" s="1"/>
  <c r="R4129" i="2"/>
  <c r="Q4129" i="2"/>
  <c r="X4129" i="2"/>
  <c r="T4128" i="2"/>
  <c r="S4128" i="2"/>
  <c r="P4128" i="2" s="1"/>
  <c r="R4128" i="2"/>
  <c r="Q4128" i="2"/>
  <c r="X4128" i="2"/>
  <c r="T4127" i="2"/>
  <c r="S4127" i="2"/>
  <c r="P4127" i="2" s="1"/>
  <c r="R4127" i="2"/>
  <c r="Q4127" i="2"/>
  <c r="X4127" i="2"/>
  <c r="T4126" i="2"/>
  <c r="S4126" i="2"/>
  <c r="P4126" i="2" s="1"/>
  <c r="R4126" i="2"/>
  <c r="Q4126" i="2"/>
  <c r="X4126" i="2"/>
  <c r="T4125" i="2"/>
  <c r="S4125" i="2"/>
  <c r="P4125" i="2" s="1"/>
  <c r="R4125" i="2"/>
  <c r="Q4125" i="2"/>
  <c r="X4125" i="2"/>
  <c r="T4124" i="2"/>
  <c r="S4124" i="2"/>
  <c r="P4124" i="2" s="1"/>
  <c r="R4124" i="2"/>
  <c r="Q4124" i="2"/>
  <c r="X4124" i="2"/>
  <c r="T4123" i="2"/>
  <c r="S4123" i="2"/>
  <c r="P4123" i="2" s="1"/>
  <c r="R4123" i="2"/>
  <c r="Q4123" i="2"/>
  <c r="X4123" i="2"/>
  <c r="T4122" i="2"/>
  <c r="S4122" i="2"/>
  <c r="P4122" i="2" s="1"/>
  <c r="R4122" i="2"/>
  <c r="Q4122" i="2"/>
  <c r="X4122" i="2"/>
  <c r="T4121" i="2"/>
  <c r="S4121" i="2"/>
  <c r="R4121" i="2"/>
  <c r="Q4121" i="2"/>
  <c r="P4121" i="2"/>
  <c r="X4121" i="2"/>
  <c r="T4120" i="2"/>
  <c r="S4120" i="2"/>
  <c r="R4120" i="2"/>
  <c r="Q4120" i="2"/>
  <c r="P4120" i="2"/>
  <c r="X4120" i="2"/>
  <c r="T4119" i="2"/>
  <c r="S4119" i="2"/>
  <c r="R4119" i="2"/>
  <c r="Q4119" i="2"/>
  <c r="P4119" i="2"/>
  <c r="X4119" i="2"/>
  <c r="T4118" i="2"/>
  <c r="S4118" i="2"/>
  <c r="R4118" i="2"/>
  <c r="Q4118" i="2"/>
  <c r="P4118" i="2"/>
  <c r="X4118" i="2"/>
  <c r="T4117" i="2"/>
  <c r="S4117" i="2"/>
  <c r="R4117" i="2"/>
  <c r="Q4117" i="2"/>
  <c r="P4117" i="2"/>
  <c r="X4117" i="2"/>
  <c r="T4116" i="2"/>
  <c r="S4116" i="2"/>
  <c r="R4116" i="2"/>
  <c r="Q4116" i="2"/>
  <c r="P4116" i="2"/>
  <c r="X4116" i="2"/>
  <c r="T4115" i="2"/>
  <c r="S4115" i="2"/>
  <c r="P4115" i="2" s="1"/>
  <c r="R4115" i="2"/>
  <c r="Q4115" i="2"/>
  <c r="X4115" i="2"/>
  <c r="T4114" i="2"/>
  <c r="S4114" i="2"/>
  <c r="P4114" i="2" s="1"/>
  <c r="R4114" i="2"/>
  <c r="Q4114" i="2"/>
  <c r="X4114" i="2"/>
  <c r="T4113" i="2"/>
  <c r="S4113" i="2"/>
  <c r="R4113" i="2"/>
  <c r="Q4113" i="2"/>
  <c r="P4113" i="2"/>
  <c r="X4113" i="2"/>
  <c r="T4112" i="2"/>
  <c r="S4112" i="2"/>
  <c r="R4112" i="2"/>
  <c r="Q4112" i="2"/>
  <c r="P4112" i="2"/>
  <c r="X4112" i="2"/>
  <c r="T4111" i="2"/>
  <c r="S4111" i="2"/>
  <c r="R4111" i="2"/>
  <c r="Q4111" i="2"/>
  <c r="P4111" i="2"/>
  <c r="X4111" i="2"/>
  <c r="T4110" i="2"/>
  <c r="S4110" i="2"/>
  <c r="R4110" i="2"/>
  <c r="Q4110" i="2"/>
  <c r="P4110" i="2"/>
  <c r="X4110" i="2"/>
  <c r="T4109" i="2"/>
  <c r="S4109" i="2"/>
  <c r="P4109" i="2" s="1"/>
  <c r="R4109" i="2"/>
  <c r="Q4109" i="2"/>
  <c r="X4109" i="2"/>
  <c r="T4108" i="2"/>
  <c r="S4108" i="2"/>
  <c r="R4108" i="2"/>
  <c r="Q4108" i="2"/>
  <c r="P4108" i="2"/>
  <c r="X4108" i="2"/>
  <c r="T4107" i="2"/>
  <c r="S4107" i="2"/>
  <c r="P4107" i="2" s="1"/>
  <c r="R4107" i="2"/>
  <c r="Q4107" i="2"/>
  <c r="X4107" i="2"/>
  <c r="T4106" i="2"/>
  <c r="S4106" i="2"/>
  <c r="P4106" i="2" s="1"/>
  <c r="R4106" i="2"/>
  <c r="Q4106" i="2"/>
  <c r="X4106" i="2"/>
  <c r="T4105" i="2"/>
  <c r="S4105" i="2"/>
  <c r="R4105" i="2"/>
  <c r="Q4105" i="2"/>
  <c r="P4105" i="2"/>
  <c r="X4105" i="2"/>
  <c r="T4104" i="2"/>
  <c r="S4104" i="2"/>
  <c r="R4104" i="2"/>
  <c r="Q4104" i="2"/>
  <c r="P4104" i="2"/>
  <c r="X4104" i="2"/>
  <c r="T4103" i="2"/>
  <c r="S4103" i="2"/>
  <c r="R4103" i="2"/>
  <c r="Q4103" i="2"/>
  <c r="P4103" i="2"/>
  <c r="X4103" i="2"/>
  <c r="T4102" i="2"/>
  <c r="S4102" i="2"/>
  <c r="R4102" i="2"/>
  <c r="Q4102" i="2"/>
  <c r="P4102" i="2"/>
  <c r="X4102" i="2"/>
  <c r="T4101" i="2"/>
  <c r="S4101" i="2"/>
  <c r="R4101" i="2"/>
  <c r="Q4101" i="2"/>
  <c r="P4101" i="2"/>
  <c r="X4101" i="2"/>
  <c r="T4100" i="2"/>
  <c r="S4100" i="2"/>
  <c r="R4100" i="2"/>
  <c r="Q4100" i="2"/>
  <c r="P4100" i="2"/>
  <c r="X4100" i="2"/>
  <c r="T4099" i="2"/>
  <c r="S4099" i="2"/>
  <c r="R4099" i="2"/>
  <c r="Q4099" i="2"/>
  <c r="P4099" i="2"/>
  <c r="X4099" i="2"/>
  <c r="T4098" i="2"/>
  <c r="S4098" i="2"/>
  <c r="R4098" i="2"/>
  <c r="Q4098" i="2"/>
  <c r="P4098" i="2"/>
  <c r="X4098" i="2"/>
  <c r="T4097" i="2"/>
  <c r="S4097" i="2"/>
  <c r="R4097" i="2"/>
  <c r="Q4097" i="2"/>
  <c r="P4097" i="2"/>
  <c r="X4097" i="2"/>
  <c r="T4096" i="2"/>
  <c r="S4096" i="2"/>
  <c r="R4096" i="2"/>
  <c r="Q4096" i="2"/>
  <c r="P4096" i="2"/>
  <c r="X4096" i="2"/>
  <c r="T4095" i="2"/>
  <c r="S4095" i="2"/>
  <c r="R4095" i="2"/>
  <c r="Q4095" i="2"/>
  <c r="P4095" i="2"/>
  <c r="X4095" i="2"/>
  <c r="T4094" i="2"/>
  <c r="S4094" i="2"/>
  <c r="R4094" i="2"/>
  <c r="Q4094" i="2"/>
  <c r="P4094" i="2"/>
  <c r="X4094" i="2"/>
  <c r="T4093" i="2"/>
  <c r="S4093" i="2"/>
  <c r="R4093" i="2"/>
  <c r="Q4093" i="2"/>
  <c r="P4093" i="2"/>
  <c r="X4093" i="2"/>
  <c r="T4092" i="2"/>
  <c r="S4092" i="2"/>
  <c r="R4092" i="2"/>
  <c r="Q4092" i="2"/>
  <c r="P4092" i="2"/>
  <c r="X4092" i="2"/>
  <c r="T4091" i="2"/>
  <c r="S4091" i="2"/>
  <c r="R4091" i="2"/>
  <c r="Q4091" i="2"/>
  <c r="P4091" i="2"/>
  <c r="X4091" i="2"/>
  <c r="T4090" i="2"/>
  <c r="S4090" i="2"/>
  <c r="R4090" i="2"/>
  <c r="Q4090" i="2"/>
  <c r="P4090" i="2"/>
  <c r="X4090" i="2"/>
  <c r="T4089" i="2"/>
  <c r="S4089" i="2"/>
  <c r="R4089" i="2"/>
  <c r="Q4089" i="2"/>
  <c r="P4089" i="2"/>
  <c r="X4089" i="2"/>
  <c r="T4088" i="2"/>
  <c r="S4088" i="2"/>
  <c r="R4088" i="2"/>
  <c r="Q4088" i="2"/>
  <c r="P4088" i="2"/>
  <c r="X4088" i="2"/>
  <c r="T4087" i="2"/>
  <c r="S4087" i="2"/>
  <c r="R4087" i="2"/>
  <c r="Q4087" i="2"/>
  <c r="P4087" i="2"/>
  <c r="X4087" i="2"/>
  <c r="T4086" i="2"/>
  <c r="S4086" i="2"/>
  <c r="R4086" i="2"/>
  <c r="Q4086" i="2"/>
  <c r="P4086" i="2"/>
  <c r="X4086" i="2"/>
  <c r="T4085" i="2"/>
  <c r="S4085" i="2"/>
  <c r="R4085" i="2"/>
  <c r="Q4085" i="2"/>
  <c r="P4085" i="2"/>
  <c r="X4085" i="2"/>
  <c r="T4084" i="2"/>
  <c r="S4084" i="2"/>
  <c r="R4084" i="2"/>
  <c r="Q4084" i="2"/>
  <c r="P4084" i="2"/>
  <c r="X4084" i="2"/>
  <c r="T4083" i="2"/>
  <c r="S4083" i="2"/>
  <c r="P4083" i="2" s="1"/>
  <c r="R4083" i="2"/>
  <c r="Q4083" i="2"/>
  <c r="X4083" i="2"/>
  <c r="T4082" i="2"/>
  <c r="S4082" i="2"/>
  <c r="R4082" i="2"/>
  <c r="Q4082" i="2"/>
  <c r="P4082" i="2"/>
  <c r="X4082" i="2"/>
  <c r="T4081" i="2"/>
  <c r="S4081" i="2"/>
  <c r="R4081" i="2"/>
  <c r="Q4081" i="2"/>
  <c r="P4081" i="2"/>
  <c r="X4081" i="2"/>
  <c r="T4080" i="2"/>
  <c r="S4080" i="2"/>
  <c r="R4080" i="2"/>
  <c r="Q4080" i="2"/>
  <c r="P4080" i="2"/>
  <c r="X4080" i="2"/>
  <c r="T4079" i="2"/>
  <c r="S4079" i="2"/>
  <c r="P4079" i="2" s="1"/>
  <c r="R4079" i="2"/>
  <c r="Q4079" i="2"/>
  <c r="X4079" i="2"/>
  <c r="T4078" i="2"/>
  <c r="S4078" i="2"/>
  <c r="P4078" i="2" s="1"/>
  <c r="R4078" i="2"/>
  <c r="Q4078" i="2"/>
  <c r="X4078" i="2"/>
  <c r="T4077" i="2"/>
  <c r="S4077" i="2"/>
  <c r="P4077" i="2" s="1"/>
  <c r="R4077" i="2"/>
  <c r="Q4077" i="2"/>
  <c r="X4077" i="2"/>
  <c r="T4076" i="2"/>
  <c r="S4076" i="2"/>
  <c r="P4076" i="2" s="1"/>
  <c r="R4076" i="2"/>
  <c r="Q4076" i="2"/>
  <c r="X4076" i="2"/>
  <c r="T4075" i="2"/>
  <c r="S4075" i="2"/>
  <c r="P4075" i="2" s="1"/>
  <c r="R4075" i="2"/>
  <c r="Q4075" i="2"/>
  <c r="X4075" i="2"/>
  <c r="T4074" i="2"/>
  <c r="S4074" i="2"/>
  <c r="P4074" i="2" s="1"/>
  <c r="R4074" i="2"/>
  <c r="Q4074" i="2"/>
  <c r="X4074" i="2"/>
  <c r="T4073" i="2"/>
  <c r="S4073" i="2"/>
  <c r="P4073" i="2" s="1"/>
  <c r="R4073" i="2"/>
  <c r="Q4073" i="2"/>
  <c r="X4073" i="2"/>
  <c r="T4072" i="2"/>
  <c r="S4072" i="2"/>
  <c r="P4072" i="2" s="1"/>
  <c r="R4072" i="2"/>
  <c r="Q4072" i="2"/>
  <c r="X4072" i="2"/>
  <c r="T4071" i="2"/>
  <c r="S4071" i="2"/>
  <c r="P4071" i="2" s="1"/>
  <c r="R4071" i="2"/>
  <c r="Q4071" i="2"/>
  <c r="X4071" i="2"/>
  <c r="T4070" i="2"/>
  <c r="S4070" i="2"/>
  <c r="P4070" i="2" s="1"/>
  <c r="R4070" i="2"/>
  <c r="Q4070" i="2"/>
  <c r="X4070" i="2"/>
  <c r="T4069" i="2"/>
  <c r="S4069" i="2"/>
  <c r="P4069" i="2" s="1"/>
  <c r="R4069" i="2"/>
  <c r="Q4069" i="2"/>
  <c r="X4069" i="2"/>
  <c r="T4068" i="2"/>
  <c r="S4068" i="2"/>
  <c r="P4068" i="2" s="1"/>
  <c r="R4068" i="2"/>
  <c r="Q4068" i="2"/>
  <c r="X4068" i="2"/>
  <c r="T4067" i="2"/>
  <c r="S4067" i="2"/>
  <c r="R4067" i="2"/>
  <c r="Q4067" i="2"/>
  <c r="P4067" i="2"/>
  <c r="X4067" i="2"/>
  <c r="T4066" i="2"/>
  <c r="S4066" i="2"/>
  <c r="P4066" i="2" s="1"/>
  <c r="R4066" i="2"/>
  <c r="Q4066" i="2"/>
  <c r="X4066" i="2"/>
  <c r="T4065" i="2"/>
  <c r="S4065" i="2"/>
  <c r="P4065" i="2" s="1"/>
  <c r="R4065" i="2"/>
  <c r="Q4065" i="2"/>
  <c r="X4065" i="2"/>
  <c r="T4064" i="2"/>
  <c r="S4064" i="2"/>
  <c r="P4064" i="2" s="1"/>
  <c r="R4064" i="2"/>
  <c r="Q4064" i="2"/>
  <c r="X4064" i="2"/>
  <c r="T4063" i="2"/>
  <c r="S4063" i="2"/>
  <c r="P4063" i="2" s="1"/>
  <c r="R4063" i="2"/>
  <c r="Q4063" i="2"/>
  <c r="X4063" i="2"/>
  <c r="T4062" i="2"/>
  <c r="S4062" i="2"/>
  <c r="P4062" i="2" s="1"/>
  <c r="R4062" i="2"/>
  <c r="Q4062" i="2"/>
  <c r="X4062" i="2"/>
  <c r="T4061" i="2"/>
  <c r="S4061" i="2"/>
  <c r="P4061" i="2" s="1"/>
  <c r="R4061" i="2"/>
  <c r="Q4061" i="2"/>
  <c r="X4061" i="2"/>
  <c r="T4060" i="2"/>
  <c r="R4060" i="2"/>
  <c r="Q4060" i="2"/>
  <c r="X4060" i="2"/>
  <c r="X4059" i="2"/>
  <c r="T4058" i="2"/>
  <c r="R4058" i="2"/>
  <c r="Q4058" i="2"/>
  <c r="X4058" i="2"/>
  <c r="T4057" i="2"/>
  <c r="R4057" i="2"/>
  <c r="Q4057" i="2"/>
  <c r="X4057" i="2"/>
  <c r="T4056" i="2"/>
  <c r="R4056" i="2"/>
  <c r="Q4056" i="2"/>
  <c r="X4056" i="2"/>
  <c r="T4055" i="2"/>
  <c r="S4055" i="2"/>
  <c r="R4055" i="2"/>
  <c r="Q4055" i="2"/>
  <c r="P4055" i="2"/>
  <c r="X4055" i="2"/>
  <c r="T4054" i="2"/>
  <c r="R4054" i="2"/>
  <c r="Q4054" i="2"/>
  <c r="X4054" i="2"/>
  <c r="T4053" i="2"/>
  <c r="R4053" i="2"/>
  <c r="Q4053" i="2"/>
  <c r="X4053" i="2"/>
  <c r="T4052" i="2"/>
  <c r="R4052" i="2"/>
  <c r="Q4052" i="2"/>
  <c r="X4052" i="2"/>
  <c r="X4051" i="2"/>
  <c r="T4050" i="2"/>
  <c r="R4050" i="2"/>
  <c r="Q4050" i="2"/>
  <c r="X4050" i="2"/>
  <c r="T4049" i="2"/>
  <c r="S4049" i="2"/>
  <c r="P4049" i="2" s="1"/>
  <c r="R4049" i="2"/>
  <c r="Q4049" i="2"/>
  <c r="X4049" i="2"/>
  <c r="T4048" i="2"/>
  <c r="S4048" i="2"/>
  <c r="R4048" i="2"/>
  <c r="Q4048" i="2"/>
  <c r="P4048" i="2"/>
  <c r="X4048" i="2"/>
  <c r="T4047" i="2"/>
  <c r="S4047" i="2"/>
  <c r="R4047" i="2"/>
  <c r="Q4047" i="2"/>
  <c r="P4047" i="2"/>
  <c r="X4047" i="2"/>
  <c r="T4046" i="2"/>
  <c r="S4046" i="2"/>
  <c r="R4046" i="2"/>
  <c r="Q4046" i="2"/>
  <c r="P4046" i="2"/>
  <c r="X4046" i="2"/>
  <c r="T4045" i="2"/>
  <c r="S4045" i="2"/>
  <c r="R4045" i="2"/>
  <c r="Q4045" i="2"/>
  <c r="P4045" i="2"/>
  <c r="X4045" i="2"/>
  <c r="T4044" i="2"/>
  <c r="S4044" i="2"/>
  <c r="R4044" i="2"/>
  <c r="Q4044" i="2"/>
  <c r="P4044" i="2"/>
  <c r="X4044" i="2"/>
  <c r="T4043" i="2"/>
  <c r="S4043" i="2"/>
  <c r="R4043" i="2"/>
  <c r="Q4043" i="2"/>
  <c r="P4043" i="2"/>
  <c r="X4043" i="2"/>
  <c r="T4042" i="2"/>
  <c r="S4042" i="2"/>
  <c r="R4042" i="2"/>
  <c r="Q4042" i="2"/>
  <c r="P4042" i="2"/>
  <c r="X4042" i="2"/>
  <c r="T4041" i="2"/>
  <c r="S4041" i="2"/>
  <c r="R4041" i="2"/>
  <c r="Q4041" i="2"/>
  <c r="P4041" i="2"/>
  <c r="X4041" i="2"/>
  <c r="T4040" i="2"/>
  <c r="S4040" i="2"/>
  <c r="P4040" i="2" s="1"/>
  <c r="R4040" i="2"/>
  <c r="Q4040" i="2"/>
  <c r="X4040" i="2"/>
  <c r="T4039" i="2"/>
  <c r="S4039" i="2"/>
  <c r="P4039" i="2" s="1"/>
  <c r="R4039" i="2"/>
  <c r="Q4039" i="2"/>
  <c r="X4039" i="2"/>
  <c r="T4038" i="2"/>
  <c r="S4038" i="2"/>
  <c r="P4038" i="2" s="1"/>
  <c r="R4038" i="2"/>
  <c r="Q4038" i="2"/>
  <c r="X4038" i="2"/>
  <c r="T4037" i="2"/>
  <c r="S4037" i="2"/>
  <c r="P4037" i="2" s="1"/>
  <c r="R4037" i="2"/>
  <c r="Q4037" i="2"/>
  <c r="X4037" i="2"/>
  <c r="T4036" i="2"/>
  <c r="S4036" i="2"/>
  <c r="R4036" i="2"/>
  <c r="Q4036" i="2"/>
  <c r="P4036" i="2"/>
  <c r="X4036" i="2"/>
  <c r="T4035" i="2"/>
  <c r="S4035" i="2"/>
  <c r="R4035" i="2"/>
  <c r="Q4035" i="2"/>
  <c r="P4035" i="2"/>
  <c r="X4035" i="2"/>
  <c r="T4034" i="2"/>
  <c r="S4034" i="2"/>
  <c r="P4034" i="2" s="1"/>
  <c r="R4034" i="2"/>
  <c r="Q4034" i="2"/>
  <c r="X4034" i="2"/>
  <c r="T4033" i="2"/>
  <c r="S4033" i="2"/>
  <c r="P4033" i="2" s="1"/>
  <c r="R4033" i="2"/>
  <c r="Q4033" i="2"/>
  <c r="X4033" i="2"/>
  <c r="T4032" i="2"/>
  <c r="S4032" i="2"/>
  <c r="P4032" i="2" s="1"/>
  <c r="R4032" i="2"/>
  <c r="Q4032" i="2"/>
  <c r="X4032" i="2"/>
  <c r="T4031" i="2"/>
  <c r="S4031" i="2"/>
  <c r="P4031" i="2" s="1"/>
  <c r="R4031" i="2"/>
  <c r="Q4031" i="2"/>
  <c r="X4031" i="2"/>
  <c r="T4030" i="2"/>
  <c r="S4030" i="2"/>
  <c r="P4030" i="2" s="1"/>
  <c r="R4030" i="2"/>
  <c r="Q4030" i="2"/>
  <c r="X4030" i="2"/>
  <c r="T4029" i="2"/>
  <c r="S4029" i="2"/>
  <c r="P4029" i="2" s="1"/>
  <c r="R4029" i="2"/>
  <c r="Q4029" i="2"/>
  <c r="X4029" i="2"/>
  <c r="T4028" i="2"/>
  <c r="S4028" i="2"/>
  <c r="P4028" i="2" s="1"/>
  <c r="R4028" i="2"/>
  <c r="Q4028" i="2"/>
  <c r="X4028" i="2"/>
  <c r="T4027" i="2"/>
  <c r="S4027" i="2"/>
  <c r="P4027" i="2" s="1"/>
  <c r="R4027" i="2"/>
  <c r="Q4027" i="2"/>
  <c r="X4027" i="2"/>
  <c r="T4026" i="2"/>
  <c r="S4026" i="2"/>
  <c r="P4026" i="2" s="1"/>
  <c r="R4026" i="2"/>
  <c r="Q4026" i="2"/>
  <c r="X4026" i="2"/>
  <c r="T4025" i="2"/>
  <c r="S4025" i="2"/>
  <c r="P4025" i="2" s="1"/>
  <c r="R4025" i="2"/>
  <c r="Q4025" i="2"/>
  <c r="X4025" i="2"/>
  <c r="T4024" i="2"/>
  <c r="S4024" i="2"/>
  <c r="P4024" i="2" s="1"/>
  <c r="R4024" i="2"/>
  <c r="Q4024" i="2"/>
  <c r="X4024" i="2"/>
  <c r="T4023" i="2"/>
  <c r="S4023" i="2"/>
  <c r="P4023" i="2" s="1"/>
  <c r="R4023" i="2"/>
  <c r="Q4023" i="2"/>
  <c r="X4023" i="2"/>
  <c r="T4022" i="2"/>
  <c r="S4022" i="2"/>
  <c r="P4022" i="2" s="1"/>
  <c r="R4022" i="2"/>
  <c r="Q4022" i="2"/>
  <c r="X4022" i="2"/>
  <c r="T4021" i="2"/>
  <c r="S4021" i="2"/>
  <c r="P4021" i="2" s="1"/>
  <c r="R4021" i="2"/>
  <c r="Q4021" i="2"/>
  <c r="X4021" i="2"/>
  <c r="T4020" i="2"/>
  <c r="S4020" i="2"/>
  <c r="P4020" i="2" s="1"/>
  <c r="R4020" i="2"/>
  <c r="Q4020" i="2"/>
  <c r="X4020" i="2"/>
  <c r="T4019" i="2"/>
  <c r="S4019" i="2"/>
  <c r="P4019" i="2" s="1"/>
  <c r="R4019" i="2"/>
  <c r="Q4019" i="2"/>
  <c r="X4019" i="2"/>
  <c r="T4018" i="2"/>
  <c r="S4018" i="2"/>
  <c r="P4018" i="2" s="1"/>
  <c r="R4018" i="2"/>
  <c r="Q4018" i="2"/>
  <c r="X4018" i="2"/>
  <c r="T4017" i="2"/>
  <c r="S4017" i="2"/>
  <c r="P4017" i="2" s="1"/>
  <c r="R4017" i="2"/>
  <c r="Q4017" i="2"/>
  <c r="X4017" i="2"/>
  <c r="T4016" i="2"/>
  <c r="S4016" i="2"/>
  <c r="P4016" i="2" s="1"/>
  <c r="R4016" i="2"/>
  <c r="Q4016" i="2"/>
  <c r="X4016" i="2"/>
  <c r="T4015" i="2"/>
  <c r="S4015" i="2"/>
  <c r="P4015" i="2" s="1"/>
  <c r="R4015" i="2"/>
  <c r="Q4015" i="2"/>
  <c r="X4015" i="2"/>
  <c r="T4014" i="2"/>
  <c r="S4014" i="2"/>
  <c r="P4014" i="2" s="1"/>
  <c r="R4014" i="2"/>
  <c r="Q4014" i="2"/>
  <c r="X4014" i="2"/>
  <c r="T4013" i="2"/>
  <c r="S4013" i="2"/>
  <c r="R4013" i="2"/>
  <c r="Q4013" i="2"/>
  <c r="P4013" i="2"/>
  <c r="X4013" i="2"/>
  <c r="T4012" i="2"/>
  <c r="S4012" i="2"/>
  <c r="R4012" i="2"/>
  <c r="Q4012" i="2"/>
  <c r="P4012" i="2"/>
  <c r="X4012" i="2"/>
  <c r="T4011" i="2"/>
  <c r="S4011" i="2"/>
  <c r="R4011" i="2"/>
  <c r="Q4011" i="2"/>
  <c r="P4011" i="2"/>
  <c r="X4011" i="2"/>
  <c r="T4010" i="2"/>
  <c r="S4010" i="2"/>
  <c r="R4010" i="2"/>
  <c r="Q4010" i="2"/>
  <c r="P4010" i="2"/>
  <c r="X4010" i="2"/>
  <c r="T4009" i="2"/>
  <c r="S4009" i="2"/>
  <c r="R4009" i="2"/>
  <c r="Q4009" i="2"/>
  <c r="P4009" i="2"/>
  <c r="X4009" i="2"/>
  <c r="T4008" i="2"/>
  <c r="S4008" i="2"/>
  <c r="R4008" i="2"/>
  <c r="Q4008" i="2"/>
  <c r="P4008" i="2"/>
  <c r="X4008" i="2"/>
  <c r="T4007" i="2"/>
  <c r="S4007" i="2"/>
  <c r="R4007" i="2"/>
  <c r="Q4007" i="2"/>
  <c r="P4007" i="2"/>
  <c r="X4007" i="2"/>
  <c r="T4006" i="2"/>
  <c r="S4006" i="2"/>
  <c r="R4006" i="2"/>
  <c r="Q4006" i="2"/>
  <c r="P4006" i="2"/>
  <c r="X4006" i="2"/>
  <c r="T4005" i="2"/>
  <c r="S4005" i="2"/>
  <c r="R4005" i="2"/>
  <c r="Q4005" i="2"/>
  <c r="P4005" i="2"/>
  <c r="X4005" i="2"/>
  <c r="T4004" i="2"/>
  <c r="S4004" i="2"/>
  <c r="P4004" i="2" s="1"/>
  <c r="R4004" i="2"/>
  <c r="Q4004" i="2"/>
  <c r="X4004" i="2"/>
  <c r="T4003" i="2"/>
  <c r="S4003" i="2"/>
  <c r="R4003" i="2"/>
  <c r="Q4003" i="2"/>
  <c r="P4003" i="2"/>
  <c r="X4003" i="2"/>
  <c r="T4002" i="2"/>
  <c r="S4002" i="2"/>
  <c r="R4002" i="2"/>
  <c r="Q4002" i="2"/>
  <c r="P4002" i="2"/>
  <c r="X4002" i="2"/>
  <c r="T4001" i="2"/>
  <c r="S4001" i="2"/>
  <c r="R4001" i="2"/>
  <c r="Q4001" i="2"/>
  <c r="P4001" i="2"/>
  <c r="X4001" i="2"/>
  <c r="T4000" i="2"/>
  <c r="S4000" i="2"/>
  <c r="R4000" i="2"/>
  <c r="Q4000" i="2"/>
  <c r="P4000" i="2"/>
  <c r="X4000" i="2"/>
  <c r="T3999" i="2"/>
  <c r="S3999" i="2"/>
  <c r="R3999" i="2"/>
  <c r="Q3999" i="2"/>
  <c r="P3999" i="2"/>
  <c r="X3999" i="2"/>
  <c r="T3998" i="2"/>
  <c r="S3998" i="2"/>
  <c r="P3998" i="2" s="1"/>
  <c r="R3998" i="2"/>
  <c r="Q3998" i="2"/>
  <c r="X3998" i="2"/>
  <c r="T3997" i="2"/>
  <c r="S3997" i="2"/>
  <c r="R3997" i="2"/>
  <c r="Q3997" i="2"/>
  <c r="P3997" i="2"/>
  <c r="X3997" i="2"/>
  <c r="T3996" i="2"/>
  <c r="S3996" i="2"/>
  <c r="R3996" i="2"/>
  <c r="Q3996" i="2"/>
  <c r="P3996" i="2"/>
  <c r="X3996" i="2"/>
  <c r="T3995" i="2"/>
  <c r="S3995" i="2"/>
  <c r="R3995" i="2"/>
  <c r="Q3995" i="2"/>
  <c r="P3995" i="2"/>
  <c r="X3995" i="2"/>
  <c r="T3994" i="2"/>
  <c r="S3994" i="2"/>
  <c r="R3994" i="2"/>
  <c r="Q3994" i="2"/>
  <c r="P3994" i="2"/>
  <c r="X3994" i="2"/>
  <c r="T3993" i="2"/>
  <c r="S3993" i="2"/>
  <c r="R3993" i="2"/>
  <c r="Q3993" i="2"/>
  <c r="P3993" i="2"/>
  <c r="X3993" i="2"/>
  <c r="T3992" i="2"/>
  <c r="S3992" i="2"/>
  <c r="P3992" i="2" s="1"/>
  <c r="R3992" i="2"/>
  <c r="Q3992" i="2"/>
  <c r="X3992" i="2"/>
  <c r="T3991" i="2"/>
  <c r="S3991" i="2"/>
  <c r="R3991" i="2"/>
  <c r="Q3991" i="2"/>
  <c r="P3991" i="2"/>
  <c r="X3991" i="2"/>
  <c r="T3990" i="2"/>
  <c r="S3990" i="2"/>
  <c r="R3990" i="2"/>
  <c r="Q3990" i="2"/>
  <c r="P3990" i="2"/>
  <c r="X3990" i="2"/>
  <c r="T3989" i="2"/>
  <c r="S3989" i="2"/>
  <c r="R3989" i="2"/>
  <c r="Q3989" i="2"/>
  <c r="P3989" i="2"/>
  <c r="X3989" i="2"/>
  <c r="T3988" i="2"/>
  <c r="S3988" i="2"/>
  <c r="R3988" i="2"/>
  <c r="Q3988" i="2"/>
  <c r="P3988" i="2"/>
  <c r="X3988" i="2"/>
  <c r="T3987" i="2"/>
  <c r="S3987" i="2"/>
  <c r="R3987" i="2"/>
  <c r="Q3987" i="2"/>
  <c r="P3987" i="2"/>
  <c r="X3987" i="2"/>
  <c r="T3986" i="2"/>
  <c r="S3986" i="2"/>
  <c r="R3986" i="2"/>
  <c r="Q3986" i="2"/>
  <c r="P3986" i="2"/>
  <c r="X3986" i="2"/>
  <c r="T3985" i="2"/>
  <c r="S3985" i="2"/>
  <c r="R3985" i="2"/>
  <c r="Q3985" i="2"/>
  <c r="P3985" i="2"/>
  <c r="X3985" i="2"/>
  <c r="T3984" i="2"/>
  <c r="R3984" i="2"/>
  <c r="Q3984" i="2"/>
  <c r="X3984" i="2"/>
  <c r="T3983" i="2"/>
  <c r="R3983" i="2"/>
  <c r="Q3983" i="2"/>
  <c r="X3983" i="2"/>
  <c r="T3982" i="2"/>
  <c r="R3982" i="2"/>
  <c r="Q3982" i="2"/>
  <c r="X3982" i="2"/>
  <c r="T3981" i="2"/>
  <c r="R3981" i="2"/>
  <c r="Q3981" i="2"/>
  <c r="X3981" i="2"/>
  <c r="T3980" i="2"/>
  <c r="R3980" i="2"/>
  <c r="Q3980" i="2"/>
  <c r="X3980" i="2"/>
  <c r="X3979" i="2"/>
  <c r="X3978" i="2"/>
  <c r="X3977" i="2"/>
  <c r="X3976" i="2"/>
  <c r="T3975" i="2"/>
  <c r="R3975" i="2"/>
  <c r="Q3975" i="2"/>
  <c r="X3975" i="2"/>
  <c r="X3974" i="2"/>
  <c r="X3973" i="2"/>
  <c r="X3972" i="2"/>
  <c r="X3971" i="2"/>
  <c r="X3970" i="2"/>
  <c r="X3969" i="2"/>
  <c r="T3968" i="2"/>
  <c r="R3968" i="2"/>
  <c r="Q3968" i="2"/>
  <c r="X3968" i="2"/>
  <c r="X3967" i="2"/>
  <c r="X3966" i="2"/>
  <c r="T3965" i="2"/>
  <c r="S3965" i="2"/>
  <c r="P3965" i="2" s="1"/>
  <c r="R3965" i="2"/>
  <c r="Q3965" i="2"/>
  <c r="X3965" i="2"/>
  <c r="X3964" i="2"/>
  <c r="T3963" i="2"/>
  <c r="R3963" i="2"/>
  <c r="Q3963" i="2"/>
  <c r="X3963" i="2"/>
  <c r="X3962" i="2"/>
  <c r="T3961" i="2"/>
  <c r="R3961" i="2"/>
  <c r="Q3961" i="2"/>
  <c r="X3961" i="2"/>
  <c r="T3960" i="2"/>
  <c r="R3960" i="2"/>
  <c r="Q3960" i="2"/>
  <c r="X3960" i="2"/>
  <c r="T3959" i="2"/>
  <c r="R3959" i="2"/>
  <c r="Q3959" i="2"/>
  <c r="X3959" i="2"/>
  <c r="X3958" i="2"/>
  <c r="T3957" i="2"/>
  <c r="R3957" i="2"/>
  <c r="Q3957" i="2"/>
  <c r="X3957" i="2"/>
  <c r="T3956" i="2"/>
  <c r="R3956" i="2"/>
  <c r="Q3956" i="2"/>
  <c r="X3956" i="2"/>
  <c r="T3955" i="2"/>
  <c r="R3955" i="2"/>
  <c r="Q3955" i="2"/>
  <c r="X3955" i="2"/>
  <c r="R3954" i="2"/>
  <c r="X3954" i="2"/>
  <c r="R3953" i="2"/>
  <c r="X3953" i="2"/>
  <c r="X3952" i="2"/>
  <c r="T3951" i="2"/>
  <c r="S3951" i="2"/>
  <c r="R3951" i="2"/>
  <c r="Q3951" i="2"/>
  <c r="P3951" i="2"/>
  <c r="X3951" i="2"/>
  <c r="T3950" i="2"/>
  <c r="S3950" i="2"/>
  <c r="R3950" i="2"/>
  <c r="Q3950" i="2"/>
  <c r="P3950" i="2"/>
  <c r="X3950" i="2"/>
  <c r="T3949" i="2"/>
  <c r="S3949" i="2"/>
  <c r="R3949" i="2"/>
  <c r="Q3949" i="2"/>
  <c r="P3949" i="2"/>
  <c r="X3949" i="2"/>
  <c r="T3948" i="2"/>
  <c r="S3948" i="2"/>
  <c r="R3948" i="2"/>
  <c r="Q3948" i="2"/>
  <c r="P3948" i="2"/>
  <c r="X3948" i="2"/>
  <c r="T3947" i="2"/>
  <c r="S3947" i="2"/>
  <c r="R3947" i="2"/>
  <c r="Q3947" i="2"/>
  <c r="P3947" i="2"/>
  <c r="X3947" i="2"/>
  <c r="T3946" i="2"/>
  <c r="S3946" i="2"/>
  <c r="R3946" i="2"/>
  <c r="Q3946" i="2"/>
  <c r="P3946" i="2"/>
  <c r="X3946" i="2"/>
  <c r="X3945" i="2"/>
  <c r="X3944" i="2"/>
  <c r="T3943" i="2"/>
  <c r="S3943" i="2"/>
  <c r="R3943" i="2"/>
  <c r="Q3943" i="2"/>
  <c r="P3943" i="2"/>
  <c r="X3943" i="2"/>
  <c r="T3942" i="2"/>
  <c r="S3942" i="2"/>
  <c r="R3942" i="2"/>
  <c r="Q3942" i="2"/>
  <c r="P3942" i="2"/>
  <c r="X3942" i="2"/>
  <c r="T3941" i="2"/>
  <c r="S3941" i="2"/>
  <c r="R3941" i="2"/>
  <c r="Q3941" i="2"/>
  <c r="P3941" i="2"/>
  <c r="X3941" i="2"/>
  <c r="T3940" i="2"/>
  <c r="S3940" i="2"/>
  <c r="R3940" i="2"/>
  <c r="Q3940" i="2"/>
  <c r="P3940" i="2"/>
  <c r="X3940" i="2"/>
  <c r="T3939" i="2"/>
  <c r="S3939" i="2"/>
  <c r="R3939" i="2"/>
  <c r="Q3939" i="2"/>
  <c r="P3939" i="2"/>
  <c r="X3939" i="2"/>
  <c r="T3938" i="2"/>
  <c r="R3938" i="2"/>
  <c r="Q3938" i="2"/>
  <c r="X3938" i="2"/>
  <c r="T3937" i="2"/>
  <c r="S3937" i="2"/>
  <c r="R3937" i="2"/>
  <c r="Q3937" i="2"/>
  <c r="P3937" i="2"/>
  <c r="X3937" i="2"/>
  <c r="T3936" i="2"/>
  <c r="S3936" i="2"/>
  <c r="R3936" i="2"/>
  <c r="Q3936" i="2"/>
  <c r="P3936" i="2"/>
  <c r="X3936" i="2"/>
  <c r="X3935" i="2"/>
  <c r="X3934" i="2"/>
  <c r="X3933" i="2"/>
  <c r="T3932" i="2"/>
  <c r="S3932" i="2"/>
  <c r="P3932" i="2" s="1"/>
  <c r="R3932" i="2"/>
  <c r="Q3932" i="2"/>
  <c r="X3932" i="2"/>
  <c r="T3931" i="2"/>
  <c r="S3931" i="2"/>
  <c r="P3931" i="2" s="1"/>
  <c r="R3931" i="2"/>
  <c r="Q3931" i="2"/>
  <c r="X3931" i="2"/>
  <c r="T3930" i="2"/>
  <c r="S3930" i="2"/>
  <c r="R3930" i="2"/>
  <c r="Q3930" i="2"/>
  <c r="P3930" i="2"/>
  <c r="X3930" i="2"/>
  <c r="T3929" i="2"/>
  <c r="S3929" i="2"/>
  <c r="R3929" i="2"/>
  <c r="Q3929" i="2"/>
  <c r="P3929" i="2"/>
  <c r="X3929" i="2"/>
  <c r="X3928" i="2"/>
  <c r="X3927" i="2"/>
  <c r="T3926" i="2"/>
  <c r="R3926" i="2"/>
  <c r="Q3926" i="2"/>
  <c r="X3926" i="2"/>
  <c r="T3925" i="2"/>
  <c r="R3925" i="2"/>
  <c r="Q3925" i="2"/>
  <c r="X3925" i="2"/>
  <c r="T3924" i="2"/>
  <c r="S3924" i="2"/>
  <c r="P3924" i="2" s="1"/>
  <c r="R3924" i="2"/>
  <c r="Q3924" i="2"/>
  <c r="X3924" i="2"/>
  <c r="X3923" i="2"/>
  <c r="T3922" i="2"/>
  <c r="S3922" i="2"/>
  <c r="R3922" i="2"/>
  <c r="Q3922" i="2"/>
  <c r="P3922" i="2"/>
  <c r="X3922" i="2"/>
  <c r="T3921" i="2"/>
  <c r="S3921" i="2"/>
  <c r="R3921" i="2"/>
  <c r="Q3921" i="2"/>
  <c r="P3921" i="2"/>
  <c r="X3921" i="2"/>
  <c r="T3920" i="2"/>
  <c r="S3920" i="2"/>
  <c r="R3920" i="2"/>
  <c r="Q3920" i="2"/>
  <c r="P3920" i="2"/>
  <c r="X3920" i="2"/>
  <c r="T3919" i="2"/>
  <c r="S3919" i="2"/>
  <c r="R3919" i="2"/>
  <c r="Q3919" i="2"/>
  <c r="P3919" i="2"/>
  <c r="X3919" i="2"/>
  <c r="T3918" i="2"/>
  <c r="S3918" i="2"/>
  <c r="R3918" i="2"/>
  <c r="Q3918" i="2"/>
  <c r="P3918" i="2"/>
  <c r="X3918" i="2"/>
  <c r="T3917" i="2"/>
  <c r="S3917" i="2"/>
  <c r="R3917" i="2"/>
  <c r="Q3917" i="2"/>
  <c r="P3917" i="2"/>
  <c r="X3917" i="2"/>
  <c r="T3916" i="2"/>
  <c r="S3916" i="2"/>
  <c r="P3916" i="2" s="1"/>
  <c r="R3916" i="2"/>
  <c r="Q3916" i="2"/>
  <c r="X3916" i="2"/>
  <c r="T3915" i="2"/>
  <c r="S3915" i="2"/>
  <c r="P3915" i="2" s="1"/>
  <c r="R3915" i="2"/>
  <c r="Q3915" i="2"/>
  <c r="X3915" i="2"/>
  <c r="T3914" i="2"/>
  <c r="S3914" i="2"/>
  <c r="R3914" i="2"/>
  <c r="Q3914" i="2"/>
  <c r="P3914" i="2"/>
  <c r="X3914" i="2"/>
  <c r="T3913" i="2"/>
  <c r="S3913" i="2"/>
  <c r="R3913" i="2"/>
  <c r="Q3913" i="2"/>
  <c r="P3913" i="2"/>
  <c r="X3913" i="2"/>
  <c r="T3912" i="2"/>
  <c r="S3912" i="2"/>
  <c r="R3912" i="2"/>
  <c r="Q3912" i="2"/>
  <c r="P3912" i="2"/>
  <c r="X3912" i="2"/>
  <c r="T3911" i="2"/>
  <c r="S3911" i="2"/>
  <c r="R3911" i="2"/>
  <c r="Q3911" i="2"/>
  <c r="P3911" i="2"/>
  <c r="X3911" i="2"/>
  <c r="X3910" i="2"/>
  <c r="X3909" i="2"/>
  <c r="X3908" i="2"/>
  <c r="X3907" i="2"/>
  <c r="X3906" i="2"/>
  <c r="X3905" i="2"/>
  <c r="T3904" i="2"/>
  <c r="R3904" i="2"/>
  <c r="Q3904" i="2"/>
  <c r="X3904" i="2"/>
  <c r="T3903" i="2"/>
  <c r="S3903" i="2"/>
  <c r="R3903" i="2"/>
  <c r="Q3903" i="2"/>
  <c r="P3903" i="2"/>
  <c r="X3903" i="2"/>
  <c r="X3902" i="2"/>
  <c r="X3901" i="2"/>
  <c r="T3900" i="2"/>
  <c r="R3900" i="2"/>
  <c r="Q3900" i="2"/>
  <c r="X3900" i="2"/>
  <c r="T3899" i="2"/>
  <c r="R3899" i="2"/>
  <c r="Q3899" i="2"/>
  <c r="X3899" i="2"/>
  <c r="T3898" i="2"/>
  <c r="S3898" i="2"/>
  <c r="R3898" i="2"/>
  <c r="Q3898" i="2"/>
  <c r="P3898" i="2"/>
  <c r="X3898" i="2"/>
  <c r="T3897" i="2"/>
  <c r="S3897" i="2"/>
  <c r="R3897" i="2"/>
  <c r="Q3897" i="2"/>
  <c r="P3897" i="2"/>
  <c r="X3897" i="2"/>
  <c r="T3896" i="2"/>
  <c r="R3896" i="2"/>
  <c r="Q3896" i="2"/>
  <c r="X3896" i="2"/>
  <c r="X3895" i="2"/>
  <c r="T3894" i="2"/>
  <c r="R3894" i="2"/>
  <c r="Q3894" i="2"/>
  <c r="X3894" i="2"/>
  <c r="T3893" i="2"/>
  <c r="R3893" i="2"/>
  <c r="Q3893" i="2"/>
  <c r="X3893" i="2"/>
  <c r="T3892" i="2"/>
  <c r="R3892" i="2"/>
  <c r="Q3892" i="2"/>
  <c r="X3892" i="2"/>
  <c r="X3891" i="2"/>
  <c r="X3890" i="2"/>
  <c r="X3889" i="2"/>
  <c r="X3888" i="2"/>
  <c r="X3887" i="2"/>
  <c r="X3886" i="2"/>
  <c r="X3885" i="2"/>
  <c r="X3884" i="2"/>
  <c r="X3883" i="2"/>
  <c r="T3882" i="2"/>
  <c r="S3882" i="2"/>
  <c r="P3882" i="2" s="1"/>
  <c r="R3882" i="2"/>
  <c r="Q3882" i="2"/>
  <c r="X3882" i="2"/>
  <c r="X3881" i="2"/>
  <c r="T3880" i="2"/>
  <c r="R3880" i="2"/>
  <c r="Q3880" i="2"/>
  <c r="X3880" i="2"/>
  <c r="T3879" i="2"/>
  <c r="R3879" i="2"/>
  <c r="Q3879" i="2"/>
  <c r="X3879" i="2"/>
  <c r="T3878" i="2"/>
  <c r="R3878" i="2"/>
  <c r="Q3878" i="2"/>
  <c r="X3878" i="2"/>
  <c r="T3877" i="2"/>
  <c r="S3877" i="2"/>
  <c r="P3877" i="2" s="1"/>
  <c r="R3877" i="2"/>
  <c r="Q3877" i="2"/>
  <c r="X3877" i="2"/>
  <c r="R3876" i="2"/>
  <c r="X3876" i="2"/>
  <c r="R4625" i="2"/>
  <c r="X4625" i="2"/>
  <c r="T4624" i="2"/>
  <c r="R4624" i="2"/>
  <c r="Q4624" i="2"/>
  <c r="X4624" i="2"/>
  <c r="X4623" i="2"/>
  <c r="X4622" i="2"/>
  <c r="X4621" i="2"/>
  <c r="T4620" i="2"/>
  <c r="R4620" i="2"/>
  <c r="Q4620" i="2"/>
  <c r="X4620" i="2"/>
  <c r="X4619" i="2"/>
  <c r="X4618" i="2"/>
  <c r="X4617" i="2"/>
  <c r="X4616" i="2"/>
  <c r="X4615" i="2"/>
  <c r="X4614" i="2"/>
  <c r="X4613" i="2"/>
  <c r="T4612" i="2"/>
  <c r="S4612" i="2"/>
  <c r="P4612" i="2" s="1"/>
  <c r="R4612" i="2"/>
  <c r="Q4612" i="2"/>
  <c r="X4612" i="2"/>
  <c r="X4611" i="2"/>
  <c r="T4610" i="2"/>
  <c r="S4610" i="2"/>
  <c r="R4610" i="2"/>
  <c r="Q4610" i="2"/>
  <c r="P4610" i="2"/>
  <c r="X4610" i="2"/>
  <c r="R4609" i="2"/>
  <c r="X4609" i="2"/>
  <c r="T4608" i="2"/>
  <c r="S4608" i="2"/>
  <c r="P4608" i="2" s="1"/>
  <c r="R4608" i="2"/>
  <c r="Q4608" i="2"/>
  <c r="X4608" i="2"/>
  <c r="T4607" i="2"/>
  <c r="S4607" i="2"/>
  <c r="P4607" i="2" s="1"/>
  <c r="R4607" i="2"/>
  <c r="Q4607" i="2"/>
  <c r="X4607" i="2"/>
  <c r="T4606" i="2"/>
  <c r="S4606" i="2"/>
  <c r="P4606" i="2" s="1"/>
  <c r="R4606" i="2"/>
  <c r="Q4606" i="2"/>
  <c r="X4606" i="2"/>
  <c r="T4605" i="2"/>
  <c r="S4605" i="2"/>
  <c r="P4605" i="2" s="1"/>
  <c r="R4605" i="2"/>
  <c r="Q4605" i="2"/>
  <c r="X4605" i="2"/>
  <c r="T4604" i="2"/>
  <c r="S4604" i="2"/>
  <c r="P4604" i="2" s="1"/>
  <c r="R4604" i="2"/>
  <c r="Q4604" i="2"/>
  <c r="X4604" i="2"/>
  <c r="T4603" i="2"/>
  <c r="S4603" i="2"/>
  <c r="P4603" i="2" s="1"/>
  <c r="R4603" i="2"/>
  <c r="Q4603" i="2"/>
  <c r="X4603" i="2"/>
  <c r="T4602" i="2"/>
  <c r="S4602" i="2"/>
  <c r="P4602" i="2" s="1"/>
  <c r="R4602" i="2"/>
  <c r="Q4602" i="2"/>
  <c r="X4602" i="2"/>
  <c r="T4601" i="2"/>
  <c r="R4601" i="2"/>
  <c r="Q4601" i="2"/>
  <c r="X4601" i="2"/>
  <c r="T4600" i="2"/>
  <c r="S4600" i="2"/>
  <c r="P4600" i="2" s="1"/>
  <c r="R4600" i="2"/>
  <c r="Q4600" i="2"/>
  <c r="X4600" i="2"/>
  <c r="T4599" i="2"/>
  <c r="S4599" i="2"/>
  <c r="P4599" i="2" s="1"/>
  <c r="R4599" i="2"/>
  <c r="Q4599" i="2"/>
  <c r="X4599" i="2"/>
  <c r="T4598" i="2"/>
  <c r="S4598" i="2"/>
  <c r="P4598" i="2" s="1"/>
  <c r="R4598" i="2"/>
  <c r="Q4598" i="2"/>
  <c r="X4598" i="2"/>
  <c r="T4597" i="2"/>
  <c r="S4597" i="2"/>
  <c r="P4597" i="2" s="1"/>
  <c r="R4597" i="2"/>
  <c r="Q4597" i="2"/>
  <c r="X4597" i="2"/>
  <c r="T4596" i="2"/>
  <c r="R4596" i="2"/>
  <c r="Q4596" i="2"/>
  <c r="X4596" i="2"/>
  <c r="T4595" i="2"/>
  <c r="S4595" i="2"/>
  <c r="P4595" i="2" s="1"/>
  <c r="R4595" i="2"/>
  <c r="Q4595" i="2"/>
  <c r="X4595" i="2"/>
  <c r="T4594" i="2"/>
  <c r="S4594" i="2"/>
  <c r="P4594" i="2" s="1"/>
  <c r="R4594" i="2"/>
  <c r="Q4594" i="2"/>
  <c r="X4594" i="2"/>
  <c r="T4593" i="2"/>
  <c r="R4593" i="2"/>
  <c r="Q4593" i="2"/>
  <c r="X4593" i="2"/>
  <c r="X4592" i="2"/>
  <c r="X4591" i="2"/>
  <c r="X4590" i="2"/>
  <c r="X4589" i="2"/>
  <c r="X4588" i="2"/>
  <c r="X4587" i="2"/>
  <c r="X4586" i="2"/>
  <c r="T4585" i="2"/>
  <c r="R4585" i="2"/>
  <c r="Q4585" i="2"/>
  <c r="X4585" i="2"/>
  <c r="T4584" i="2"/>
  <c r="S4584" i="2"/>
  <c r="R4584" i="2"/>
  <c r="Q4584" i="2"/>
  <c r="P4584" i="2"/>
  <c r="X4584" i="2"/>
  <c r="R4583" i="2"/>
  <c r="X4583" i="2"/>
  <c r="T4582" i="2"/>
  <c r="R4582" i="2"/>
  <c r="Q4582" i="2"/>
  <c r="X4582" i="2"/>
  <c r="T4581" i="2"/>
  <c r="R4581" i="2"/>
  <c r="Q4581" i="2"/>
  <c r="X4581" i="2"/>
  <c r="T4580" i="2"/>
  <c r="R4580" i="2"/>
  <c r="Q4580" i="2"/>
  <c r="X4580" i="2"/>
  <c r="T4579" i="2"/>
  <c r="S4579" i="2"/>
  <c r="P4579" i="2" s="1"/>
  <c r="R4579" i="2"/>
  <c r="Q4579" i="2"/>
  <c r="X4579" i="2"/>
  <c r="X4578" i="2"/>
  <c r="T4577" i="2"/>
  <c r="S4577" i="2"/>
  <c r="P4577" i="2" s="1"/>
  <c r="R4577" i="2"/>
  <c r="Q4577" i="2"/>
  <c r="X4577" i="2"/>
  <c r="T4576" i="2"/>
  <c r="R4576" i="2"/>
  <c r="Q4576" i="2"/>
  <c r="X4576" i="2"/>
  <c r="T4575" i="2"/>
  <c r="S4575" i="2"/>
  <c r="R4575" i="2"/>
  <c r="Q4575" i="2"/>
  <c r="P4575" i="2"/>
  <c r="X4575" i="2"/>
  <c r="T4574" i="2"/>
  <c r="R4574" i="2"/>
  <c r="Q4574" i="2"/>
  <c r="X4574" i="2"/>
  <c r="T4573" i="2"/>
  <c r="S4573" i="2"/>
  <c r="R4573" i="2"/>
  <c r="Q4573" i="2"/>
  <c r="P4573" i="2"/>
  <c r="X4573" i="2"/>
  <c r="T4572" i="2"/>
  <c r="R4572" i="2"/>
  <c r="Q4572" i="2"/>
  <c r="X4572" i="2"/>
  <c r="T4571" i="2"/>
  <c r="S4571" i="2"/>
  <c r="R4571" i="2"/>
  <c r="Q4571" i="2"/>
  <c r="P4571" i="2"/>
  <c r="X4571" i="2"/>
  <c r="T4570" i="2"/>
  <c r="S4570" i="2"/>
  <c r="R4570" i="2"/>
  <c r="Q4570" i="2"/>
  <c r="P4570" i="2"/>
  <c r="X4570" i="2"/>
  <c r="T4569" i="2"/>
  <c r="S4569" i="2"/>
  <c r="R4569" i="2"/>
  <c r="Q4569" i="2"/>
  <c r="P4569" i="2"/>
  <c r="X4569" i="2"/>
  <c r="T4568" i="2"/>
  <c r="S4568" i="2"/>
  <c r="R4568" i="2"/>
  <c r="Q4568" i="2"/>
  <c r="P4568" i="2"/>
  <c r="X4568" i="2"/>
  <c r="T4567" i="2"/>
  <c r="S4567" i="2"/>
  <c r="R4567" i="2"/>
  <c r="Q4567" i="2"/>
  <c r="P4567" i="2"/>
  <c r="X4567" i="2"/>
  <c r="T4566" i="2"/>
  <c r="R4566" i="2"/>
  <c r="Q4566" i="2"/>
  <c r="X4566" i="2"/>
  <c r="X4565" i="2"/>
  <c r="T4564" i="2"/>
  <c r="S4564" i="2"/>
  <c r="R4564" i="2"/>
  <c r="Q4564" i="2"/>
  <c r="P4564" i="2"/>
  <c r="X4564" i="2"/>
  <c r="T4563" i="2"/>
  <c r="S4563" i="2"/>
  <c r="P4563" i="2" s="1"/>
  <c r="R4563" i="2"/>
  <c r="Q4563" i="2"/>
  <c r="X4563" i="2"/>
  <c r="T4562" i="2"/>
  <c r="S4562" i="2"/>
  <c r="R4562" i="2"/>
  <c r="Q4562" i="2"/>
  <c r="P4562" i="2"/>
  <c r="X4562" i="2"/>
  <c r="T4561" i="2"/>
  <c r="S4561" i="2"/>
  <c r="R4561" i="2"/>
  <c r="Q4561" i="2"/>
  <c r="P4561" i="2"/>
  <c r="X4561" i="2"/>
  <c r="T4560" i="2"/>
  <c r="R4560" i="2"/>
  <c r="Q4560" i="2"/>
  <c r="X4560" i="2"/>
  <c r="X4559" i="2"/>
  <c r="X4558" i="2"/>
  <c r="X4557" i="2"/>
  <c r="X4556" i="2"/>
  <c r="X4555" i="2"/>
  <c r="X4554" i="2"/>
  <c r="X4553" i="2"/>
  <c r="X4552" i="2"/>
  <c r="T4551" i="2"/>
  <c r="R4551" i="2"/>
  <c r="Q4551" i="2"/>
  <c r="X4551" i="2"/>
  <c r="X4550" i="2"/>
  <c r="T4549" i="2"/>
  <c r="S4549" i="2"/>
  <c r="R4549" i="2"/>
  <c r="Q4549" i="2"/>
  <c r="P4549" i="2"/>
  <c r="X4549" i="2"/>
  <c r="T4548" i="2"/>
  <c r="S4548" i="2"/>
  <c r="R4548" i="2"/>
  <c r="Q4548" i="2"/>
  <c r="P4548" i="2"/>
  <c r="X4548" i="2"/>
  <c r="T4547" i="2"/>
  <c r="R4547" i="2"/>
  <c r="Q4547" i="2"/>
  <c r="X4547" i="2"/>
  <c r="X4546" i="2"/>
  <c r="X4545" i="2"/>
  <c r="X4544" i="2"/>
  <c r="X4543" i="2"/>
  <c r="X4542" i="2"/>
  <c r="X4541" i="2"/>
  <c r="X4540" i="2"/>
  <c r="X4539" i="2"/>
  <c r="X4538" i="2"/>
  <c r="T4537" i="2"/>
  <c r="R4537" i="2"/>
  <c r="Q4537" i="2"/>
  <c r="X4537" i="2"/>
  <c r="X4536" i="2"/>
  <c r="T4535" i="2"/>
  <c r="S4535" i="2"/>
  <c r="R4535" i="2"/>
  <c r="Q4535" i="2"/>
  <c r="P4535" i="2"/>
  <c r="X4535" i="2"/>
  <c r="T4534" i="2"/>
  <c r="S4534" i="2"/>
  <c r="R4534" i="2"/>
  <c r="Q4534" i="2"/>
  <c r="P4534" i="2"/>
  <c r="X4534" i="2"/>
  <c r="T4533" i="2"/>
  <c r="S4533" i="2"/>
  <c r="R4533" i="2"/>
  <c r="Q4533" i="2"/>
  <c r="P4533" i="2"/>
  <c r="X4533" i="2"/>
  <c r="T4532" i="2"/>
  <c r="S4532" i="2"/>
  <c r="P4532" i="2" s="1"/>
  <c r="R4532" i="2"/>
  <c r="Q4532" i="2"/>
  <c r="X4532" i="2"/>
  <c r="T4531" i="2"/>
  <c r="R4531" i="2"/>
  <c r="Q4531" i="2"/>
  <c r="X4531" i="2"/>
  <c r="T4530" i="2"/>
  <c r="R4530" i="2"/>
  <c r="Q4530" i="2"/>
  <c r="X4530" i="2"/>
  <c r="T4529" i="2"/>
  <c r="R4529" i="2"/>
  <c r="Q4529" i="2"/>
  <c r="X4529" i="2"/>
  <c r="T4528" i="2"/>
  <c r="S4528" i="2"/>
  <c r="R4528" i="2"/>
  <c r="Q4528" i="2"/>
  <c r="P4528" i="2"/>
  <c r="X4528" i="2"/>
  <c r="X4527" i="2"/>
  <c r="T4526" i="2"/>
  <c r="S4526" i="2"/>
  <c r="R4526" i="2"/>
  <c r="Q4526" i="2"/>
  <c r="P4526" i="2"/>
  <c r="X4526" i="2"/>
  <c r="T4525" i="2"/>
  <c r="S4525" i="2"/>
  <c r="P4525" i="2" s="1"/>
  <c r="R4525" i="2"/>
  <c r="Q4525" i="2"/>
  <c r="X4525" i="2"/>
  <c r="T4524" i="2"/>
  <c r="S4524" i="2"/>
  <c r="P4524" i="2" s="1"/>
  <c r="R4524" i="2"/>
  <c r="Q4524" i="2"/>
  <c r="X4524" i="2"/>
  <c r="T4523" i="2"/>
  <c r="R4523" i="2"/>
  <c r="Q4523" i="2"/>
  <c r="X4523" i="2"/>
  <c r="T4522" i="2"/>
  <c r="S4522" i="2"/>
  <c r="R4522" i="2"/>
  <c r="Q4522" i="2"/>
  <c r="P4522" i="2"/>
  <c r="X4522" i="2"/>
  <c r="T4521" i="2"/>
  <c r="S4521" i="2"/>
  <c r="R4521" i="2"/>
  <c r="Q4521" i="2"/>
  <c r="P4521" i="2"/>
  <c r="X4521" i="2"/>
  <c r="T4520" i="2"/>
  <c r="S4520" i="2"/>
  <c r="R4520" i="2"/>
  <c r="Q4520" i="2"/>
  <c r="P4520" i="2"/>
  <c r="X4520" i="2"/>
  <c r="T4519" i="2"/>
  <c r="S4519" i="2"/>
  <c r="R4519" i="2"/>
  <c r="Q4519" i="2"/>
  <c r="P4519" i="2"/>
  <c r="X4519" i="2"/>
  <c r="T4518" i="2"/>
  <c r="R4518" i="2"/>
  <c r="Q4518" i="2"/>
  <c r="X4518" i="2"/>
  <c r="T4517" i="2"/>
  <c r="S4517" i="2"/>
  <c r="R4517" i="2"/>
  <c r="Q4517" i="2"/>
  <c r="P4517" i="2"/>
  <c r="X4517" i="2"/>
  <c r="T4516" i="2"/>
  <c r="S4516" i="2"/>
  <c r="R4516" i="2"/>
  <c r="Q4516" i="2"/>
  <c r="P4516" i="2"/>
  <c r="X4516" i="2"/>
  <c r="T4515" i="2"/>
  <c r="S4515" i="2"/>
  <c r="R4515" i="2"/>
  <c r="Q4515" i="2"/>
  <c r="P4515" i="2"/>
  <c r="X4515" i="2"/>
  <c r="T4514" i="2"/>
  <c r="S4514" i="2"/>
  <c r="R4514" i="2"/>
  <c r="Q4514" i="2"/>
  <c r="P4514" i="2"/>
  <c r="X4514" i="2"/>
  <c r="T4513" i="2"/>
  <c r="R4513" i="2"/>
  <c r="Q4513" i="2"/>
  <c r="X4513" i="2"/>
  <c r="X4512" i="2"/>
  <c r="T4511" i="2"/>
  <c r="S4511" i="2"/>
  <c r="R4511" i="2"/>
  <c r="Q4511" i="2"/>
  <c r="P4511" i="2"/>
  <c r="X4511" i="2"/>
  <c r="X4510" i="2"/>
  <c r="T4509" i="2"/>
  <c r="S4509" i="2"/>
  <c r="R4509" i="2"/>
  <c r="Q4509" i="2"/>
  <c r="P4509" i="2"/>
  <c r="X4509" i="2"/>
  <c r="X4508" i="2"/>
  <c r="T4507" i="2"/>
  <c r="R4507" i="2"/>
  <c r="Q4507" i="2"/>
  <c r="X4507" i="2"/>
  <c r="T4506" i="2"/>
  <c r="S4506" i="2"/>
  <c r="P4506" i="2" s="1"/>
  <c r="R4506" i="2"/>
  <c r="Q4506" i="2"/>
  <c r="X4506" i="2"/>
  <c r="T4505" i="2"/>
  <c r="S4505" i="2"/>
  <c r="R4505" i="2"/>
  <c r="Q4505" i="2"/>
  <c r="P4505" i="2"/>
  <c r="X4505" i="2"/>
  <c r="T4504" i="2"/>
  <c r="S4504" i="2"/>
  <c r="R4504" i="2"/>
  <c r="Q4504" i="2"/>
  <c r="P4504" i="2"/>
  <c r="X4504" i="2"/>
  <c r="T4503" i="2"/>
  <c r="S4503" i="2"/>
  <c r="R4503" i="2"/>
  <c r="Q4503" i="2"/>
  <c r="P4503" i="2"/>
  <c r="X4503" i="2"/>
  <c r="T4502" i="2"/>
  <c r="S4502" i="2"/>
  <c r="R4502" i="2"/>
  <c r="Q4502" i="2"/>
  <c r="P4502" i="2"/>
  <c r="X4502" i="2"/>
  <c r="T4501" i="2"/>
  <c r="S4501" i="2"/>
  <c r="R4501" i="2"/>
  <c r="Q4501" i="2"/>
  <c r="P4501" i="2"/>
  <c r="X4501" i="2"/>
  <c r="T4500" i="2"/>
  <c r="S4500" i="2"/>
  <c r="R4500" i="2"/>
  <c r="Q4500" i="2"/>
  <c r="P4500" i="2"/>
  <c r="X4500" i="2"/>
  <c r="T4499" i="2"/>
  <c r="R4499" i="2"/>
  <c r="Q4499" i="2"/>
  <c r="X4499" i="2"/>
  <c r="T4498" i="2"/>
  <c r="R4498" i="2"/>
  <c r="Q4498" i="2"/>
  <c r="X4498" i="2"/>
  <c r="T4497" i="2"/>
  <c r="R4497" i="2"/>
  <c r="Q4497" i="2"/>
  <c r="X4497" i="2"/>
  <c r="R4496" i="2"/>
  <c r="X4496" i="2"/>
  <c r="R4495" i="2"/>
  <c r="X4495" i="2"/>
  <c r="R4494" i="2"/>
  <c r="X4494" i="2"/>
  <c r="T4493" i="2"/>
  <c r="S4493" i="2"/>
  <c r="R4493" i="2"/>
  <c r="Q4493" i="2"/>
  <c r="P4493" i="2"/>
  <c r="X4493" i="2"/>
  <c r="T4492" i="2"/>
  <c r="S4492" i="2"/>
  <c r="R4492" i="2"/>
  <c r="Q4492" i="2"/>
  <c r="P4492" i="2"/>
  <c r="X4492" i="2"/>
  <c r="T4491" i="2"/>
  <c r="S4491" i="2"/>
  <c r="R4491" i="2"/>
  <c r="Q4491" i="2"/>
  <c r="P4491" i="2"/>
  <c r="X4491" i="2"/>
  <c r="T4490" i="2"/>
  <c r="R4490" i="2"/>
  <c r="Q4490" i="2"/>
  <c r="X4490" i="2"/>
  <c r="X4489" i="2"/>
  <c r="X4488" i="2"/>
  <c r="X4487" i="2"/>
  <c r="X4486" i="2"/>
  <c r="X4485" i="2"/>
  <c r="X4484" i="2"/>
  <c r="X4483" i="2"/>
  <c r="X4482" i="2"/>
  <c r="X4481" i="2"/>
  <c r="X4480" i="2"/>
  <c r="X4479" i="2"/>
  <c r="X4478" i="2"/>
  <c r="T4477" i="2"/>
  <c r="R4477" i="2"/>
  <c r="Q4477" i="2"/>
  <c r="X4477" i="2"/>
  <c r="X4476" i="2"/>
  <c r="X4475" i="2"/>
  <c r="X4474" i="2"/>
  <c r="X4473" i="2"/>
  <c r="X4472" i="2"/>
  <c r="X4471" i="2"/>
  <c r="X4470" i="2"/>
  <c r="X4469" i="2"/>
  <c r="X4468" i="2"/>
  <c r="X4467" i="2"/>
  <c r="X4466" i="2"/>
  <c r="T4465" i="2"/>
  <c r="R4465" i="2"/>
  <c r="Q4465" i="2"/>
  <c r="X4465" i="2"/>
  <c r="T4464" i="2"/>
  <c r="S4464" i="2"/>
  <c r="P4464" i="2" s="1"/>
  <c r="R4464" i="2"/>
  <c r="Q4464" i="2"/>
  <c r="X4464" i="2"/>
  <c r="T4463" i="2"/>
  <c r="S4463" i="2"/>
  <c r="R4463" i="2"/>
  <c r="Q4463" i="2"/>
  <c r="P4463" i="2"/>
  <c r="X4463" i="2"/>
  <c r="T4462" i="2"/>
  <c r="S4462" i="2"/>
  <c r="R4462" i="2"/>
  <c r="Q4462" i="2"/>
  <c r="P4462" i="2"/>
  <c r="X4462" i="2"/>
  <c r="T4461" i="2"/>
  <c r="S4461" i="2"/>
  <c r="R4461" i="2"/>
  <c r="Q4461" i="2"/>
  <c r="P4461" i="2"/>
  <c r="X4461" i="2"/>
  <c r="T4460" i="2"/>
  <c r="S4460" i="2"/>
  <c r="R4460" i="2"/>
  <c r="Q4460" i="2"/>
  <c r="P4460" i="2"/>
  <c r="X4460" i="2"/>
  <c r="T4459" i="2"/>
  <c r="R4459" i="2"/>
  <c r="Q4459" i="2"/>
  <c r="X4459" i="2"/>
  <c r="T4458" i="2"/>
  <c r="R4458" i="2"/>
  <c r="Q4458" i="2"/>
  <c r="X4458" i="2"/>
  <c r="T4457" i="2"/>
  <c r="S4457" i="2"/>
  <c r="R4457" i="2"/>
  <c r="Q4457" i="2"/>
  <c r="P4457" i="2"/>
  <c r="X4457" i="2"/>
  <c r="T4456" i="2"/>
  <c r="S4456" i="2"/>
  <c r="R4456" i="2"/>
  <c r="Q4456" i="2"/>
  <c r="P4456" i="2"/>
  <c r="X4456" i="2"/>
  <c r="T4455" i="2"/>
  <c r="R4455" i="2"/>
  <c r="Q4455" i="2"/>
  <c r="X4455" i="2"/>
  <c r="T4454" i="2"/>
  <c r="R4454" i="2"/>
  <c r="Q4454" i="2"/>
  <c r="X4454" i="2"/>
  <c r="T4453" i="2"/>
  <c r="R4453" i="2"/>
  <c r="Q4453" i="2"/>
  <c r="X4453" i="2"/>
  <c r="T4452" i="2"/>
  <c r="R4452" i="2"/>
  <c r="Q4452" i="2"/>
  <c r="X4452" i="2"/>
  <c r="R4451" i="2"/>
  <c r="X4451" i="2"/>
  <c r="R4450" i="2"/>
  <c r="X4450" i="2"/>
  <c r="R4449" i="2"/>
  <c r="X4449" i="2"/>
  <c r="R4448" i="2"/>
  <c r="X4448" i="2"/>
  <c r="T4447" i="2"/>
  <c r="S4447" i="2"/>
  <c r="P4447" i="2" s="1"/>
  <c r="R4447" i="2"/>
  <c r="Q4447" i="2"/>
  <c r="X4447" i="2"/>
  <c r="T4446" i="2"/>
  <c r="S4446" i="2"/>
  <c r="P4446" i="2" s="1"/>
  <c r="R4446" i="2"/>
  <c r="Q4446" i="2"/>
  <c r="X4446" i="2"/>
  <c r="T4445" i="2"/>
  <c r="S4445" i="2"/>
  <c r="P4445" i="2" s="1"/>
  <c r="R4445" i="2"/>
  <c r="Q4445" i="2"/>
  <c r="X4445" i="2"/>
  <c r="T4444" i="2"/>
  <c r="R4444" i="2"/>
  <c r="Q4444" i="2"/>
  <c r="X4444" i="2"/>
  <c r="X4443" i="2"/>
  <c r="X4442" i="2"/>
  <c r="X4441" i="2"/>
  <c r="X4440" i="2"/>
  <c r="T4439" i="2"/>
  <c r="R4439" i="2"/>
  <c r="Q4439" i="2"/>
  <c r="X4439" i="2"/>
  <c r="X4438" i="2"/>
  <c r="T4437" i="2"/>
  <c r="R4437" i="2"/>
  <c r="Q4437" i="2"/>
  <c r="X4437" i="2"/>
  <c r="T4436" i="2"/>
  <c r="R4436" i="2"/>
  <c r="Q4436" i="2"/>
  <c r="X4436" i="2"/>
  <c r="T4435" i="2"/>
  <c r="R4435" i="2"/>
  <c r="Q4435" i="2"/>
  <c r="X4435" i="2"/>
  <c r="X4434" i="2"/>
  <c r="T4433" i="2"/>
  <c r="R4433" i="2"/>
  <c r="Q4433" i="2"/>
  <c r="X4433" i="2"/>
  <c r="T4432" i="2"/>
  <c r="R4432" i="2"/>
  <c r="Q4432" i="2"/>
  <c r="X4432" i="2"/>
  <c r="T4431" i="2"/>
  <c r="R4431" i="2"/>
  <c r="Q4431" i="2"/>
  <c r="X4431" i="2"/>
  <c r="T4430" i="2"/>
  <c r="R4430" i="2"/>
  <c r="Q4430" i="2"/>
  <c r="X4430" i="2"/>
  <c r="T4429" i="2"/>
  <c r="R4429" i="2"/>
  <c r="Q4429" i="2"/>
  <c r="X4429" i="2"/>
  <c r="X4428" i="2"/>
  <c r="X4427" i="2"/>
  <c r="X4426" i="2"/>
  <c r="X4425" i="2"/>
  <c r="T4424" i="2"/>
  <c r="R4424" i="2"/>
  <c r="Q4424" i="2"/>
  <c r="X4424" i="2"/>
  <c r="T4423" i="2"/>
  <c r="R4423" i="2"/>
  <c r="Q4423" i="2"/>
  <c r="X4423" i="2"/>
  <c r="X4422" i="2"/>
  <c r="X4421" i="2"/>
  <c r="X4420" i="2"/>
  <c r="X4419" i="2"/>
  <c r="X4418" i="2"/>
  <c r="X4417" i="2"/>
  <c r="X4416" i="2"/>
  <c r="X4415" i="2"/>
  <c r="X4414" i="2"/>
  <c r="X4413" i="2"/>
  <c r="T4412" i="2"/>
  <c r="R4412" i="2"/>
  <c r="Q4412" i="2"/>
  <c r="X4412" i="2"/>
  <c r="X4411" i="2"/>
  <c r="T4409" i="2"/>
  <c r="R4409" i="2"/>
  <c r="Q4409" i="2"/>
  <c r="X4409" i="2"/>
  <c r="X4408" i="2"/>
  <c r="X4407" i="2"/>
  <c r="T4406" i="2"/>
  <c r="R4406" i="2"/>
  <c r="Q4406" i="2"/>
  <c r="X4406" i="2"/>
  <c r="X4405" i="2"/>
  <c r="T4404" i="2"/>
  <c r="R4404" i="2"/>
  <c r="Q4404" i="2"/>
  <c r="X4404" i="2"/>
  <c r="T4403" i="2"/>
  <c r="R4403" i="2"/>
  <c r="Q4403" i="2"/>
  <c r="X4403" i="2"/>
  <c r="T4402" i="2"/>
  <c r="R4402" i="2"/>
  <c r="Q4402" i="2"/>
  <c r="X4402" i="2"/>
  <c r="T4401" i="2"/>
  <c r="R4401" i="2"/>
  <c r="Q4401" i="2"/>
  <c r="X4401" i="2"/>
  <c r="T4400" i="2"/>
  <c r="R4400" i="2"/>
  <c r="Q4400" i="2"/>
  <c r="X4400" i="2"/>
  <c r="T4399" i="2"/>
  <c r="R4399" i="2"/>
  <c r="Q4399" i="2"/>
  <c r="X4399" i="2"/>
  <c r="T4398" i="2"/>
  <c r="R4398" i="2"/>
  <c r="Q4398" i="2"/>
  <c r="X4398" i="2"/>
  <c r="T4397" i="2"/>
  <c r="R4397" i="2"/>
  <c r="Q4397" i="2"/>
  <c r="X4397" i="2"/>
  <c r="T4396" i="2"/>
  <c r="R4396" i="2"/>
  <c r="Q4396" i="2"/>
  <c r="X4396" i="2"/>
  <c r="T4395" i="2"/>
  <c r="R4395" i="2"/>
  <c r="Q4395" i="2"/>
  <c r="X4395" i="2"/>
  <c r="T4394" i="2"/>
  <c r="R4394" i="2"/>
  <c r="Q4394" i="2"/>
  <c r="X4394" i="2"/>
  <c r="T4393" i="2"/>
  <c r="R4393" i="2"/>
  <c r="Q4393" i="2"/>
  <c r="X4393" i="2"/>
  <c r="T4392" i="2"/>
  <c r="R4392" i="2"/>
  <c r="Q4392" i="2"/>
  <c r="X4392" i="2"/>
  <c r="T4391" i="2"/>
  <c r="R4391" i="2"/>
  <c r="Q4391" i="2"/>
  <c r="X4391" i="2"/>
  <c r="T4390" i="2"/>
  <c r="R4390" i="2"/>
  <c r="Q4390" i="2"/>
  <c r="X4390" i="2"/>
  <c r="T4389" i="2"/>
  <c r="R4389" i="2"/>
  <c r="Q4389" i="2"/>
  <c r="X4389" i="2"/>
  <c r="T4388" i="2"/>
  <c r="R4388" i="2"/>
  <c r="Q4388" i="2"/>
  <c r="X4388" i="2"/>
  <c r="T4387" i="2"/>
  <c r="R4387" i="2"/>
  <c r="Q4387" i="2"/>
  <c r="X4387" i="2"/>
  <c r="T4386" i="2"/>
  <c r="R4386" i="2"/>
  <c r="Q4386" i="2"/>
  <c r="X4386" i="2"/>
  <c r="T4385" i="2"/>
  <c r="R4385" i="2"/>
  <c r="Q4385" i="2"/>
  <c r="X4385" i="2"/>
  <c r="X4384" i="2"/>
  <c r="X4383" i="2"/>
  <c r="T4382" i="2"/>
  <c r="R4382" i="2"/>
  <c r="Q4382" i="2"/>
  <c r="X4382" i="2"/>
  <c r="T4381" i="2"/>
  <c r="R4381" i="2"/>
  <c r="Q4381" i="2"/>
  <c r="X4381" i="2"/>
  <c r="T4380" i="2"/>
  <c r="R4380" i="2"/>
  <c r="Q4380" i="2"/>
  <c r="X4380" i="2"/>
  <c r="T4379" i="2"/>
  <c r="R4379" i="2"/>
  <c r="Q4379" i="2"/>
  <c r="X4379" i="2"/>
  <c r="T4378" i="2"/>
  <c r="R4378" i="2"/>
  <c r="Q4378" i="2"/>
  <c r="X4378" i="2"/>
  <c r="T4376" i="2"/>
  <c r="S4376" i="2"/>
  <c r="P4376" i="2" s="1"/>
  <c r="R4376" i="2"/>
  <c r="Q4376" i="2"/>
  <c r="X4376" i="2"/>
  <c r="T4375" i="2"/>
  <c r="S4375" i="2"/>
  <c r="P4375" i="2" s="1"/>
  <c r="R4375" i="2"/>
  <c r="Q4375" i="2"/>
  <c r="X4375" i="2"/>
  <c r="T4374" i="2"/>
  <c r="S4374" i="2"/>
  <c r="P4374" i="2" s="1"/>
  <c r="R4374" i="2"/>
  <c r="Q4374" i="2"/>
  <c r="X4374" i="2"/>
  <c r="T4373" i="2"/>
  <c r="S4373" i="2"/>
  <c r="P4373" i="2" s="1"/>
  <c r="R4373" i="2"/>
  <c r="Q4373" i="2"/>
  <c r="X4373" i="2"/>
  <c r="T4372" i="2"/>
  <c r="S4372" i="2"/>
  <c r="P4372" i="2" s="1"/>
  <c r="R4372" i="2"/>
  <c r="Q4372" i="2"/>
  <c r="X4372" i="2"/>
  <c r="T4371" i="2"/>
  <c r="S4371" i="2"/>
  <c r="P4371" i="2" s="1"/>
  <c r="R4371" i="2"/>
  <c r="Q4371" i="2"/>
  <c r="X4371" i="2"/>
  <c r="T4370" i="2"/>
  <c r="S4370" i="2"/>
  <c r="P4370" i="2" s="1"/>
  <c r="R4370" i="2"/>
  <c r="Q4370" i="2"/>
  <c r="X4370" i="2"/>
  <c r="T4369" i="2"/>
  <c r="S4369" i="2"/>
  <c r="P4369" i="2" s="1"/>
  <c r="R4369" i="2"/>
  <c r="Q4369" i="2"/>
  <c r="X4369" i="2"/>
  <c r="T4368" i="2"/>
  <c r="S4368" i="2"/>
  <c r="P4368" i="2" s="1"/>
  <c r="R4368" i="2"/>
  <c r="Q4368" i="2"/>
  <c r="X4368" i="2"/>
  <c r="T4367" i="2"/>
  <c r="S4367" i="2"/>
  <c r="P4367" i="2" s="1"/>
  <c r="R4367" i="2"/>
  <c r="Q4367" i="2"/>
  <c r="X4367" i="2"/>
  <c r="T4366" i="2"/>
  <c r="S4366" i="2"/>
  <c r="P4366" i="2" s="1"/>
  <c r="R4366" i="2"/>
  <c r="Q4366" i="2"/>
  <c r="X4366" i="2"/>
  <c r="T4365" i="2"/>
  <c r="S4365" i="2"/>
  <c r="P4365" i="2" s="1"/>
  <c r="R4365" i="2"/>
  <c r="Q4365" i="2"/>
  <c r="X4365" i="2"/>
  <c r="T4364" i="2"/>
  <c r="S4364" i="2"/>
  <c r="P4364" i="2" s="1"/>
  <c r="R4364" i="2"/>
  <c r="Q4364" i="2"/>
  <c r="X4364" i="2"/>
  <c r="T4363" i="2"/>
  <c r="S4363" i="2"/>
  <c r="P4363" i="2" s="1"/>
  <c r="R4363" i="2"/>
  <c r="Q4363" i="2"/>
  <c r="X4363" i="2"/>
  <c r="T4362" i="2"/>
  <c r="S4362" i="2"/>
  <c r="P4362" i="2" s="1"/>
  <c r="R4362" i="2"/>
  <c r="Q4362" i="2"/>
  <c r="X4362" i="2"/>
  <c r="T4361" i="2"/>
  <c r="R4361" i="2"/>
  <c r="Q4361" i="2"/>
  <c r="X4361" i="2"/>
  <c r="T4360" i="2"/>
  <c r="R4360" i="2"/>
  <c r="Q4360" i="2"/>
  <c r="X4360" i="2"/>
  <c r="T4359" i="2"/>
  <c r="R4359" i="2"/>
  <c r="Q4359" i="2"/>
  <c r="X4359" i="2"/>
  <c r="T4358" i="2"/>
  <c r="R4358" i="2"/>
  <c r="Q4358" i="2"/>
  <c r="X4358" i="2"/>
  <c r="T4357" i="2"/>
  <c r="R4357" i="2"/>
  <c r="Q4357" i="2"/>
  <c r="X4357" i="2"/>
  <c r="T4356" i="2"/>
  <c r="S4356" i="2"/>
  <c r="P4356" i="2" s="1"/>
  <c r="R4356" i="2"/>
  <c r="Q4356" i="2"/>
  <c r="X4356" i="2"/>
  <c r="T4355" i="2"/>
  <c r="R4355" i="2"/>
  <c r="Q4355" i="2"/>
  <c r="X4355" i="2"/>
  <c r="T4354" i="2"/>
  <c r="R4354" i="2"/>
  <c r="Q4354" i="2"/>
  <c r="X4354" i="2"/>
  <c r="T4353" i="2"/>
  <c r="R4353" i="2"/>
  <c r="Q4353" i="2"/>
  <c r="X4353" i="2"/>
  <c r="T4352" i="2"/>
  <c r="R4352" i="2"/>
  <c r="Q4352" i="2"/>
  <c r="X4352" i="2"/>
  <c r="T4351" i="2"/>
  <c r="R4351" i="2"/>
  <c r="Q4351" i="2"/>
  <c r="X4351" i="2"/>
  <c r="T4350" i="2"/>
  <c r="S4350" i="2"/>
  <c r="P4350" i="2" s="1"/>
  <c r="R4350" i="2"/>
  <c r="Q4350" i="2"/>
  <c r="X4350" i="2"/>
  <c r="T4349" i="2"/>
  <c r="R4349" i="2"/>
  <c r="Q4349" i="2"/>
  <c r="X4349" i="2"/>
  <c r="T4348" i="2"/>
  <c r="S4348" i="2"/>
  <c r="P4348" i="2" s="1"/>
  <c r="R4348" i="2"/>
  <c r="Q4348" i="2"/>
  <c r="X4348" i="2"/>
  <c r="T4347" i="2"/>
  <c r="S4347" i="2"/>
  <c r="P4347" i="2" s="1"/>
  <c r="R4347" i="2"/>
  <c r="Q4347" i="2"/>
  <c r="X4347" i="2"/>
  <c r="T4346" i="2"/>
  <c r="R4346" i="2"/>
  <c r="Q4346" i="2"/>
  <c r="X4346" i="2"/>
  <c r="T4345" i="2"/>
  <c r="R4345" i="2"/>
  <c r="Q4345" i="2"/>
  <c r="X4345" i="2"/>
  <c r="T4344" i="2"/>
  <c r="R4344" i="2"/>
  <c r="Q4344" i="2"/>
  <c r="X4344" i="2"/>
  <c r="T4343" i="2"/>
  <c r="R4343" i="2"/>
  <c r="Q4343" i="2"/>
  <c r="X4343" i="2"/>
  <c r="T4342" i="2"/>
  <c r="R4342" i="2"/>
  <c r="Q4342" i="2"/>
  <c r="X4342" i="2"/>
  <c r="T4341" i="2"/>
  <c r="R4341" i="2"/>
  <c r="Q4341" i="2"/>
  <c r="X4341" i="2"/>
  <c r="T4340" i="2"/>
  <c r="S4340" i="2"/>
  <c r="P4340" i="2" s="1"/>
  <c r="R4340" i="2"/>
  <c r="Q4340" i="2"/>
  <c r="X4340" i="2"/>
  <c r="T4339" i="2"/>
  <c r="S4339" i="2"/>
  <c r="P4339" i="2" s="1"/>
  <c r="R4339" i="2"/>
  <c r="Q4339" i="2"/>
  <c r="X4339" i="2"/>
  <c r="T4338" i="2"/>
  <c r="S4338" i="2"/>
  <c r="P4338" i="2" s="1"/>
  <c r="R4338" i="2"/>
  <c r="Q4338" i="2"/>
  <c r="X4338" i="2"/>
  <c r="T4337" i="2"/>
  <c r="S4337" i="2"/>
  <c r="P4337" i="2" s="1"/>
  <c r="R4337" i="2"/>
  <c r="Q4337" i="2"/>
  <c r="X4337" i="2"/>
  <c r="T4336" i="2"/>
  <c r="S4336" i="2"/>
  <c r="P4336" i="2" s="1"/>
  <c r="R4336" i="2"/>
  <c r="Q4336" i="2"/>
  <c r="X4336" i="2"/>
  <c r="T4335" i="2"/>
  <c r="S4335" i="2"/>
  <c r="P4335" i="2" s="1"/>
  <c r="R4335" i="2"/>
  <c r="Q4335" i="2"/>
  <c r="X4335" i="2"/>
  <c r="T4334" i="2"/>
  <c r="S4334" i="2"/>
  <c r="P4334" i="2" s="1"/>
  <c r="R4334" i="2"/>
  <c r="Q4334" i="2"/>
  <c r="X4334" i="2"/>
  <c r="T4333" i="2"/>
  <c r="S4333" i="2"/>
  <c r="P4333" i="2" s="1"/>
  <c r="R4333" i="2"/>
  <c r="Q4333" i="2"/>
  <c r="X4333" i="2"/>
  <c r="R4332" i="2"/>
  <c r="X4332" i="2"/>
  <c r="R4331" i="2"/>
  <c r="X4331" i="2"/>
  <c r="R4330" i="2"/>
  <c r="X4330" i="2"/>
  <c r="R4329" i="2"/>
  <c r="X4329" i="2"/>
  <c r="T4328" i="2"/>
  <c r="R4328" i="2"/>
  <c r="Q4328" i="2"/>
  <c r="X4328" i="2"/>
  <c r="T4327" i="2"/>
  <c r="R4327" i="2"/>
  <c r="Q4327" i="2"/>
  <c r="X4327" i="2"/>
  <c r="X4326" i="2"/>
  <c r="T4325" i="2"/>
  <c r="R4325" i="2"/>
  <c r="Q4325" i="2"/>
  <c r="X4325" i="2"/>
  <c r="T4324" i="2"/>
  <c r="S4324" i="2"/>
  <c r="P4324" i="2" s="1"/>
  <c r="R4324" i="2"/>
  <c r="Q4324" i="2"/>
  <c r="X4324" i="2"/>
  <c r="X4323" i="2"/>
  <c r="X4322" i="2"/>
  <c r="X4321" i="2"/>
  <c r="X4320" i="2"/>
  <c r="X4319" i="2"/>
  <c r="X4318" i="2"/>
  <c r="X4317" i="2"/>
  <c r="X4316" i="2"/>
  <c r="X4315" i="2"/>
  <c r="T4314" i="2"/>
  <c r="S4314" i="2"/>
  <c r="R4314" i="2"/>
  <c r="Q4314" i="2"/>
  <c r="P4314" i="2"/>
  <c r="X4314" i="2"/>
  <c r="T4313" i="2"/>
  <c r="S4313" i="2"/>
  <c r="R4313" i="2"/>
  <c r="Q4313" i="2"/>
  <c r="P4313" i="2"/>
  <c r="X4313" i="2"/>
  <c r="T4312" i="2"/>
  <c r="S4312" i="2"/>
  <c r="R4312" i="2"/>
  <c r="Q4312" i="2"/>
  <c r="P4312" i="2"/>
  <c r="X4312" i="2"/>
  <c r="T4311" i="2"/>
  <c r="S4311" i="2"/>
  <c r="R4311" i="2"/>
  <c r="Q4311" i="2"/>
  <c r="P4311" i="2"/>
  <c r="X4311" i="2"/>
  <c r="T4310" i="2"/>
  <c r="S4310" i="2"/>
  <c r="R4310" i="2"/>
  <c r="Q4310" i="2"/>
  <c r="P4310" i="2"/>
  <c r="X4310" i="2"/>
  <c r="T4309" i="2"/>
  <c r="S4309" i="2"/>
  <c r="R4309" i="2"/>
  <c r="Q4309" i="2"/>
  <c r="P4309" i="2"/>
  <c r="X4309" i="2"/>
  <c r="T4308" i="2"/>
  <c r="S4308" i="2"/>
  <c r="P4308" i="2" s="1"/>
  <c r="R4308" i="2"/>
  <c r="Q4308" i="2"/>
  <c r="X4308" i="2"/>
  <c r="T4307" i="2"/>
  <c r="S4307" i="2"/>
  <c r="R4307" i="2"/>
  <c r="Q4307" i="2"/>
  <c r="P4307" i="2"/>
  <c r="X4307" i="2"/>
  <c r="T4306" i="2"/>
  <c r="S4306" i="2"/>
  <c r="R4306" i="2"/>
  <c r="Q4306" i="2"/>
  <c r="P4306" i="2"/>
  <c r="X4306" i="2"/>
  <c r="T4305" i="2"/>
  <c r="S4305" i="2"/>
  <c r="R4305" i="2"/>
  <c r="Q4305" i="2"/>
  <c r="P4305" i="2"/>
  <c r="X4305" i="2"/>
  <c r="T4304" i="2"/>
  <c r="S4304" i="2"/>
  <c r="R4304" i="2"/>
  <c r="Q4304" i="2"/>
  <c r="P4304" i="2"/>
  <c r="X4304" i="2"/>
  <c r="T4303" i="2"/>
  <c r="S4303" i="2"/>
  <c r="R4303" i="2"/>
  <c r="Q4303" i="2"/>
  <c r="P4303" i="2"/>
  <c r="X4303" i="2"/>
  <c r="T4302" i="2"/>
  <c r="S4302" i="2"/>
  <c r="R4302" i="2"/>
  <c r="Q4302" i="2"/>
  <c r="P4302" i="2"/>
  <c r="X4302" i="2"/>
  <c r="T4301" i="2"/>
  <c r="R4301" i="2"/>
  <c r="Q4301" i="2"/>
  <c r="X4301" i="2"/>
  <c r="T4300" i="2"/>
  <c r="S4300" i="2"/>
  <c r="P4300" i="2" s="1"/>
  <c r="R4300" i="2"/>
  <c r="Q4300" i="2"/>
  <c r="X4300" i="2"/>
  <c r="R4299" i="2"/>
  <c r="X4299" i="2"/>
  <c r="R4298" i="2"/>
  <c r="X4298" i="2"/>
  <c r="T4297" i="2"/>
  <c r="S4297" i="2"/>
  <c r="P4297" i="2" s="1"/>
  <c r="R4297" i="2"/>
  <c r="Q4297" i="2"/>
  <c r="X4297" i="2"/>
  <c r="T4296" i="2"/>
  <c r="S4296" i="2"/>
  <c r="P4296" i="2" s="1"/>
  <c r="R4296" i="2"/>
  <c r="Q4296" i="2"/>
  <c r="X4296" i="2"/>
  <c r="T4295" i="2"/>
  <c r="S4295" i="2"/>
  <c r="P4295" i="2" s="1"/>
  <c r="R4295" i="2"/>
  <c r="Q4295" i="2"/>
  <c r="X4295" i="2"/>
  <c r="T4294" i="2"/>
  <c r="S4294" i="2"/>
  <c r="P4294" i="2" s="1"/>
  <c r="R4294" i="2"/>
  <c r="Q4294" i="2"/>
  <c r="X4294" i="2"/>
  <c r="T4293" i="2"/>
  <c r="S4293" i="2"/>
  <c r="P4293" i="2" s="1"/>
  <c r="R4293" i="2"/>
  <c r="Q4293" i="2"/>
  <c r="X4293" i="2"/>
  <c r="T4292" i="2"/>
  <c r="S4292" i="2"/>
  <c r="P4292" i="2" s="1"/>
  <c r="R4292" i="2"/>
  <c r="Q4292" i="2"/>
  <c r="X4292" i="2"/>
  <c r="T4291" i="2"/>
  <c r="S4291" i="2"/>
  <c r="P4291" i="2" s="1"/>
  <c r="R4291" i="2"/>
  <c r="Q4291" i="2"/>
  <c r="X4291" i="2"/>
  <c r="T4290" i="2"/>
  <c r="S4290" i="2"/>
  <c r="P4290" i="2" s="1"/>
  <c r="R4290" i="2"/>
  <c r="Q4290" i="2"/>
  <c r="X4290" i="2"/>
  <c r="T4289" i="2"/>
  <c r="S4289" i="2"/>
  <c r="P4289" i="2" s="1"/>
  <c r="R4289" i="2"/>
  <c r="Q4289" i="2"/>
  <c r="X4289" i="2"/>
  <c r="T4288" i="2"/>
  <c r="S4288" i="2"/>
  <c r="P4288" i="2" s="1"/>
  <c r="R4288" i="2"/>
  <c r="Q4288" i="2"/>
  <c r="X4288" i="2"/>
  <c r="T4287" i="2"/>
  <c r="S4287" i="2"/>
  <c r="P4287" i="2" s="1"/>
  <c r="R4287" i="2"/>
  <c r="Q4287" i="2"/>
  <c r="X4287" i="2"/>
  <c r="T4286" i="2"/>
  <c r="S4286" i="2"/>
  <c r="P4286" i="2" s="1"/>
  <c r="R4286" i="2"/>
  <c r="Q4286" i="2"/>
  <c r="X4286" i="2"/>
  <c r="T4285" i="2"/>
  <c r="S4285" i="2"/>
  <c r="P4285" i="2" s="1"/>
  <c r="R4285" i="2"/>
  <c r="Q4285" i="2"/>
  <c r="X4285" i="2"/>
  <c r="T4284" i="2"/>
  <c r="S4284" i="2"/>
  <c r="P4284" i="2" s="1"/>
  <c r="R4284" i="2"/>
  <c r="Q4284" i="2"/>
  <c r="X4284" i="2"/>
  <c r="T4283" i="2"/>
  <c r="S4283" i="2"/>
  <c r="P4283" i="2" s="1"/>
  <c r="R4283" i="2"/>
  <c r="Q4283" i="2"/>
  <c r="X4283" i="2"/>
  <c r="T4282" i="2"/>
  <c r="R4282" i="2"/>
  <c r="Q4282" i="2"/>
  <c r="X4282" i="2"/>
  <c r="X4281" i="2"/>
  <c r="X4280" i="2"/>
  <c r="X4279" i="2"/>
  <c r="T4278" i="2"/>
  <c r="S4278" i="2"/>
  <c r="R4278" i="2"/>
  <c r="Q4278" i="2"/>
  <c r="P4278" i="2"/>
  <c r="X4278" i="2"/>
  <c r="T4277" i="2"/>
  <c r="S4277" i="2"/>
  <c r="R4277" i="2"/>
  <c r="Q4277" i="2"/>
  <c r="P4277" i="2"/>
  <c r="X4277" i="2"/>
  <c r="T4276" i="2"/>
  <c r="S4276" i="2"/>
  <c r="R4276" i="2"/>
  <c r="Q4276" i="2"/>
  <c r="P4276" i="2"/>
  <c r="X4276" i="2"/>
  <c r="T4275" i="2"/>
  <c r="S4275" i="2"/>
  <c r="R4275" i="2"/>
  <c r="Q4275" i="2"/>
  <c r="P4275" i="2"/>
  <c r="X4275" i="2"/>
  <c r="T4274" i="2"/>
  <c r="S4274" i="2"/>
  <c r="R4274" i="2"/>
  <c r="Q4274" i="2"/>
  <c r="P4274" i="2"/>
  <c r="X4274" i="2"/>
  <c r="T4273" i="2"/>
  <c r="S4273" i="2"/>
  <c r="P4273" i="2" s="1"/>
  <c r="R4273" i="2"/>
  <c r="Q4273" i="2"/>
  <c r="X4273" i="2"/>
  <c r="T4272" i="2"/>
  <c r="S4272" i="2"/>
  <c r="P4272" i="2" s="1"/>
  <c r="R4272" i="2"/>
  <c r="Q4272" i="2"/>
  <c r="X4272" i="2"/>
  <c r="X4271" i="2"/>
  <c r="R4270" i="2"/>
  <c r="X4270" i="2"/>
  <c r="R4269" i="2"/>
  <c r="X4269" i="2"/>
  <c r="X4268" i="2"/>
  <c r="X4267" i="2"/>
  <c r="T4266" i="2"/>
  <c r="S4266" i="2"/>
  <c r="P4266" i="2" s="1"/>
  <c r="R4266" i="2"/>
  <c r="Q4266" i="2"/>
  <c r="X4266" i="2"/>
  <c r="T4265" i="2"/>
  <c r="S4265" i="2"/>
  <c r="P4265" i="2" s="1"/>
  <c r="R4265" i="2"/>
  <c r="Q4265" i="2"/>
  <c r="X4265" i="2"/>
  <c r="X4264" i="2"/>
  <c r="T4263" i="2"/>
  <c r="S4263" i="2"/>
  <c r="P4263" i="2" s="1"/>
  <c r="R4263" i="2"/>
  <c r="Q4263" i="2"/>
  <c r="X4263" i="2"/>
  <c r="T4262" i="2"/>
  <c r="S4262" i="2"/>
  <c r="P4262" i="2" s="1"/>
  <c r="R4262" i="2"/>
  <c r="Q4262" i="2"/>
  <c r="X4262" i="2"/>
  <c r="T4261" i="2"/>
  <c r="S4261" i="2"/>
  <c r="R4261" i="2"/>
  <c r="Q4261" i="2"/>
  <c r="P4261" i="2"/>
  <c r="X4261" i="2"/>
  <c r="T4260" i="2"/>
  <c r="S4260" i="2"/>
  <c r="R4260" i="2"/>
  <c r="Q4260" i="2"/>
  <c r="P4260" i="2"/>
  <c r="X4260" i="2"/>
  <c r="T4259" i="2"/>
  <c r="S4259" i="2"/>
  <c r="R4259" i="2"/>
  <c r="Q4259" i="2"/>
  <c r="P4259" i="2"/>
  <c r="X4259" i="2"/>
  <c r="T4258" i="2"/>
  <c r="S4258" i="2"/>
  <c r="R4258" i="2"/>
  <c r="Q4258" i="2"/>
  <c r="P4258" i="2"/>
  <c r="X4258" i="2"/>
  <c r="T4257" i="2"/>
  <c r="S4257" i="2"/>
  <c r="R4257" i="2"/>
  <c r="Q4257" i="2"/>
  <c r="P4257" i="2"/>
  <c r="X4257" i="2"/>
  <c r="T4256" i="2"/>
  <c r="S4256" i="2"/>
  <c r="R4256" i="2"/>
  <c r="Q4256" i="2"/>
  <c r="P4256" i="2"/>
  <c r="X4256" i="2"/>
  <c r="T4255" i="2"/>
  <c r="S4255" i="2"/>
  <c r="R4255" i="2"/>
  <c r="Q4255" i="2"/>
  <c r="P4255" i="2"/>
  <c r="X4255" i="2"/>
  <c r="T4254" i="2"/>
  <c r="S4254" i="2"/>
  <c r="R4254" i="2"/>
  <c r="Q4254" i="2"/>
  <c r="P4254" i="2"/>
  <c r="X4254" i="2"/>
  <c r="T4253" i="2"/>
  <c r="S4253" i="2"/>
  <c r="R4253" i="2"/>
  <c r="Q4253" i="2"/>
  <c r="P4253" i="2"/>
  <c r="X4253" i="2"/>
  <c r="T4252" i="2"/>
  <c r="S4252" i="2"/>
  <c r="R4252" i="2"/>
  <c r="Q4252" i="2"/>
  <c r="P4252" i="2"/>
  <c r="X4252" i="2"/>
  <c r="T4251" i="2"/>
  <c r="S4251" i="2"/>
  <c r="R4251" i="2"/>
  <c r="Q4251" i="2"/>
  <c r="P4251" i="2"/>
  <c r="X4251" i="2"/>
  <c r="T5001" i="2"/>
  <c r="R5001" i="2"/>
  <c r="Q5001" i="2"/>
  <c r="X5001" i="2"/>
  <c r="T5000" i="2"/>
  <c r="R5000" i="2"/>
  <c r="Q5000" i="2"/>
  <c r="X5000" i="2"/>
  <c r="T4999" i="2"/>
  <c r="R4999" i="2"/>
  <c r="Q4999" i="2"/>
  <c r="X4999" i="2"/>
  <c r="T4998" i="2"/>
  <c r="R4998" i="2"/>
  <c r="Q4998" i="2"/>
  <c r="X4998" i="2"/>
  <c r="T4997" i="2"/>
  <c r="R4997" i="2"/>
  <c r="Q4997" i="2"/>
  <c r="X4997" i="2"/>
  <c r="T4996" i="2"/>
  <c r="S4996" i="2"/>
  <c r="R4996" i="2"/>
  <c r="Q4996" i="2"/>
  <c r="P4996" i="2"/>
  <c r="X4996" i="2"/>
  <c r="X4995" i="2"/>
  <c r="X4994" i="2"/>
  <c r="T4993" i="2"/>
  <c r="R4993" i="2"/>
  <c r="Q4993" i="2"/>
  <c r="X4993" i="2"/>
  <c r="X4992" i="2"/>
  <c r="X4991" i="2"/>
  <c r="X4990" i="2"/>
  <c r="T4989" i="2"/>
  <c r="R4989" i="2"/>
  <c r="Q4989" i="2"/>
  <c r="X4989" i="2"/>
  <c r="T4988" i="2"/>
  <c r="R4988" i="2"/>
  <c r="Q4988" i="2"/>
  <c r="X4988" i="2"/>
  <c r="T4987" i="2"/>
  <c r="R4987" i="2"/>
  <c r="Q4987" i="2"/>
  <c r="X4987" i="2"/>
  <c r="T4986" i="2"/>
  <c r="R4986" i="2"/>
  <c r="Q4986" i="2"/>
  <c r="X4986" i="2"/>
  <c r="X4985" i="2"/>
  <c r="T4984" i="2"/>
  <c r="S4984" i="2"/>
  <c r="P4984" i="2" s="1"/>
  <c r="R4984" i="2"/>
  <c r="Q4984" i="2"/>
  <c r="X4984" i="2"/>
  <c r="T4983" i="2"/>
  <c r="R4983" i="2"/>
  <c r="Q4983" i="2"/>
  <c r="X4983" i="2"/>
  <c r="X4982" i="2"/>
  <c r="X4981" i="2"/>
  <c r="X4980" i="2"/>
  <c r="X4979" i="2"/>
  <c r="X4978" i="2"/>
  <c r="X4977" i="2"/>
  <c r="X4976" i="2"/>
  <c r="X4975" i="2"/>
  <c r="X4974" i="2"/>
  <c r="X4973" i="2"/>
  <c r="X4972" i="2"/>
  <c r="X4971" i="2"/>
  <c r="X4970" i="2"/>
  <c r="X4969" i="2"/>
  <c r="X4968" i="2"/>
  <c r="X4967" i="2"/>
  <c r="X4966" i="2"/>
  <c r="X4965" i="2"/>
  <c r="X4964" i="2"/>
  <c r="X4963" i="2"/>
  <c r="X4962" i="2"/>
  <c r="X4961" i="2"/>
  <c r="T4960" i="2"/>
  <c r="R4960" i="2"/>
  <c r="Q4960" i="2"/>
  <c r="X4960" i="2"/>
  <c r="T4959" i="2"/>
  <c r="R4959" i="2"/>
  <c r="Q4959" i="2"/>
  <c r="X4959" i="2"/>
  <c r="X4958" i="2"/>
  <c r="X4957" i="2"/>
  <c r="X4956" i="2"/>
  <c r="T4955" i="2"/>
  <c r="R4955" i="2"/>
  <c r="Q4955" i="2"/>
  <c r="X4955" i="2"/>
  <c r="X4954" i="2"/>
  <c r="X4953" i="2"/>
  <c r="X4952" i="2"/>
  <c r="X4951" i="2"/>
  <c r="X4950" i="2"/>
  <c r="X4949" i="2"/>
  <c r="X4948" i="2"/>
  <c r="T4947" i="2"/>
  <c r="R4947" i="2"/>
  <c r="Q4947" i="2"/>
  <c r="X4947" i="2"/>
  <c r="T4946" i="2"/>
  <c r="R4946" i="2"/>
  <c r="Q4946" i="2"/>
  <c r="X4946" i="2"/>
  <c r="T4945" i="2"/>
  <c r="R4945" i="2"/>
  <c r="Q4945" i="2"/>
  <c r="X4945" i="2"/>
  <c r="T4944" i="2"/>
  <c r="R4944" i="2"/>
  <c r="Q4944" i="2"/>
  <c r="X4944" i="2"/>
  <c r="X4943" i="2"/>
  <c r="T4942" i="2"/>
  <c r="R4942" i="2"/>
  <c r="Q4942" i="2"/>
  <c r="X4942" i="2"/>
  <c r="T4941" i="2"/>
  <c r="R4941" i="2"/>
  <c r="Q4941" i="2"/>
  <c r="X4941" i="2"/>
  <c r="X4940" i="2"/>
  <c r="X4939" i="2"/>
  <c r="T4938" i="2"/>
  <c r="R4938" i="2"/>
  <c r="Q4938" i="2"/>
  <c r="X4938" i="2"/>
  <c r="X4937" i="2"/>
  <c r="X4936" i="2"/>
  <c r="T4935" i="2"/>
  <c r="S4935" i="2"/>
  <c r="P4935" i="2" s="1"/>
  <c r="R4935" i="2"/>
  <c r="Q4935" i="2"/>
  <c r="X4935" i="2"/>
  <c r="X4934" i="2"/>
  <c r="T4933" i="2"/>
  <c r="S4933" i="2"/>
  <c r="R4933" i="2"/>
  <c r="Q4933" i="2"/>
  <c r="P4933" i="2"/>
  <c r="X4933" i="2"/>
  <c r="T4932" i="2"/>
  <c r="S4932" i="2"/>
  <c r="R4932" i="2"/>
  <c r="Q4932" i="2"/>
  <c r="P4932" i="2"/>
  <c r="X4932" i="2"/>
  <c r="T4931" i="2"/>
  <c r="S4931" i="2"/>
  <c r="R4931" i="2"/>
  <c r="Q4931" i="2"/>
  <c r="P4931" i="2"/>
  <c r="X4931" i="2"/>
  <c r="T4930" i="2"/>
  <c r="S4930" i="2"/>
  <c r="R4930" i="2"/>
  <c r="Q4930" i="2"/>
  <c r="P4930" i="2"/>
  <c r="X4930" i="2"/>
  <c r="T4929" i="2"/>
  <c r="S4929" i="2"/>
  <c r="R4929" i="2"/>
  <c r="Q4929" i="2"/>
  <c r="P4929" i="2"/>
  <c r="X4929" i="2"/>
  <c r="T4928" i="2"/>
  <c r="S4928" i="2"/>
  <c r="R4928" i="2"/>
  <c r="Q4928" i="2"/>
  <c r="P4928" i="2"/>
  <c r="X4928" i="2"/>
  <c r="T4927" i="2"/>
  <c r="S4927" i="2"/>
  <c r="R4927" i="2"/>
  <c r="Q4927" i="2"/>
  <c r="P4927" i="2"/>
  <c r="X4927" i="2"/>
  <c r="T4926" i="2"/>
  <c r="S4926" i="2"/>
  <c r="R4926" i="2"/>
  <c r="Q4926" i="2"/>
  <c r="P4926" i="2"/>
  <c r="X4926" i="2"/>
  <c r="T4925" i="2"/>
  <c r="S4925" i="2"/>
  <c r="R4925" i="2"/>
  <c r="Q4925" i="2"/>
  <c r="P4925" i="2"/>
  <c r="X4925" i="2"/>
  <c r="T4924" i="2"/>
  <c r="S4924" i="2"/>
  <c r="R4924" i="2"/>
  <c r="Q4924" i="2"/>
  <c r="P4924" i="2"/>
  <c r="X4924" i="2"/>
  <c r="T4923" i="2"/>
  <c r="S4923" i="2"/>
  <c r="R4923" i="2"/>
  <c r="Q4923" i="2"/>
  <c r="P4923" i="2"/>
  <c r="X4923" i="2"/>
  <c r="T4922" i="2"/>
  <c r="S4922" i="2"/>
  <c r="R4922" i="2"/>
  <c r="Q4922" i="2"/>
  <c r="P4922" i="2"/>
  <c r="X4922" i="2"/>
  <c r="T4921" i="2"/>
  <c r="S4921" i="2"/>
  <c r="R4921" i="2"/>
  <c r="Q4921" i="2"/>
  <c r="P4921" i="2"/>
  <c r="X4921" i="2"/>
  <c r="T4920" i="2"/>
  <c r="S4920" i="2"/>
  <c r="R4920" i="2"/>
  <c r="Q4920" i="2"/>
  <c r="P4920" i="2"/>
  <c r="X4920" i="2"/>
  <c r="T4919" i="2"/>
  <c r="S4919" i="2"/>
  <c r="R4919" i="2"/>
  <c r="Q4919" i="2"/>
  <c r="P4919" i="2"/>
  <c r="X4919" i="2"/>
  <c r="T4918" i="2"/>
  <c r="S4918" i="2"/>
  <c r="R4918" i="2"/>
  <c r="Q4918" i="2"/>
  <c r="P4918" i="2"/>
  <c r="X4918" i="2"/>
  <c r="T4917" i="2"/>
  <c r="S4917" i="2"/>
  <c r="R4917" i="2"/>
  <c r="Q4917" i="2"/>
  <c r="P4917" i="2"/>
  <c r="X4917" i="2"/>
  <c r="T4916" i="2"/>
  <c r="S4916" i="2"/>
  <c r="R4916" i="2"/>
  <c r="Q4916" i="2"/>
  <c r="P4916" i="2"/>
  <c r="X4916" i="2"/>
  <c r="T4915" i="2"/>
  <c r="S4915" i="2"/>
  <c r="R4915" i="2"/>
  <c r="Q4915" i="2"/>
  <c r="P4915" i="2"/>
  <c r="X4915" i="2"/>
  <c r="T4914" i="2"/>
  <c r="S4914" i="2"/>
  <c r="R4914" i="2"/>
  <c r="Q4914" i="2"/>
  <c r="P4914" i="2"/>
  <c r="X4914" i="2"/>
  <c r="T4913" i="2"/>
  <c r="S4913" i="2"/>
  <c r="R4913" i="2"/>
  <c r="Q4913" i="2"/>
  <c r="P4913" i="2"/>
  <c r="X4913" i="2"/>
  <c r="T4912" i="2"/>
  <c r="S4912" i="2"/>
  <c r="R4912" i="2"/>
  <c r="Q4912" i="2"/>
  <c r="P4912" i="2"/>
  <c r="X4912" i="2"/>
  <c r="T4911" i="2"/>
  <c r="S4911" i="2"/>
  <c r="R4911" i="2"/>
  <c r="Q4911" i="2"/>
  <c r="P4911" i="2"/>
  <c r="X4911" i="2"/>
  <c r="R4910" i="2"/>
  <c r="X4910" i="2"/>
  <c r="R4909" i="2"/>
  <c r="X4909" i="2"/>
  <c r="R4908" i="2"/>
  <c r="X4908" i="2"/>
  <c r="R4907" i="2"/>
  <c r="X4907" i="2"/>
  <c r="R4906" i="2"/>
  <c r="X4906" i="2"/>
  <c r="R4905" i="2"/>
  <c r="X4905" i="2"/>
  <c r="R4904" i="2"/>
  <c r="X4904" i="2"/>
  <c r="R4903" i="2"/>
  <c r="X4903" i="2"/>
  <c r="R4902" i="2"/>
  <c r="X4902" i="2"/>
  <c r="R4901" i="2"/>
  <c r="X4901" i="2"/>
  <c r="R4900" i="2"/>
  <c r="X4900" i="2"/>
  <c r="R4899" i="2"/>
  <c r="X4899" i="2"/>
  <c r="R4898" i="2"/>
  <c r="X4898" i="2"/>
  <c r="R4897" i="2"/>
  <c r="X4897" i="2"/>
  <c r="R4896" i="2"/>
  <c r="X4896" i="2"/>
  <c r="R4895" i="2"/>
  <c r="X4895" i="2"/>
  <c r="R4894" i="2"/>
  <c r="X4894" i="2"/>
  <c r="R4893" i="2"/>
  <c r="X4893" i="2"/>
  <c r="R4892" i="2"/>
  <c r="X4892" i="2"/>
  <c r="R4891" i="2"/>
  <c r="X4891" i="2"/>
  <c r="R4890" i="2"/>
  <c r="X4890" i="2"/>
  <c r="R4889" i="2"/>
  <c r="X4889" i="2"/>
  <c r="R4888" i="2"/>
  <c r="X4888" i="2"/>
  <c r="T4887" i="2"/>
  <c r="S4887" i="2"/>
  <c r="R4887" i="2"/>
  <c r="Q4887" i="2"/>
  <c r="P4887" i="2"/>
  <c r="X4887" i="2"/>
  <c r="T4886" i="2"/>
  <c r="S4886" i="2"/>
  <c r="R4886" i="2"/>
  <c r="Q4886" i="2"/>
  <c r="P4886" i="2"/>
  <c r="X4886" i="2"/>
  <c r="T4885" i="2"/>
  <c r="S4885" i="2"/>
  <c r="R4885" i="2"/>
  <c r="Q4885" i="2"/>
  <c r="P4885" i="2"/>
  <c r="X4885" i="2"/>
  <c r="T4884" i="2"/>
  <c r="S4884" i="2"/>
  <c r="R4884" i="2"/>
  <c r="Q4884" i="2"/>
  <c r="P4884" i="2"/>
  <c r="X4884" i="2"/>
  <c r="T4883" i="2"/>
  <c r="S4883" i="2"/>
  <c r="R4883" i="2"/>
  <c r="Q4883" i="2"/>
  <c r="P4883" i="2"/>
  <c r="X4883" i="2"/>
  <c r="T4882" i="2"/>
  <c r="S4882" i="2"/>
  <c r="R4882" i="2"/>
  <c r="Q4882" i="2"/>
  <c r="P4882" i="2"/>
  <c r="X4882" i="2"/>
  <c r="T4881" i="2"/>
  <c r="S4881" i="2"/>
  <c r="R4881" i="2"/>
  <c r="Q4881" i="2"/>
  <c r="P4881" i="2"/>
  <c r="X4881" i="2"/>
  <c r="T4880" i="2"/>
  <c r="S4880" i="2"/>
  <c r="R4880" i="2"/>
  <c r="Q4880" i="2"/>
  <c r="P4880" i="2"/>
  <c r="X4880" i="2"/>
  <c r="T4879" i="2"/>
  <c r="S4879" i="2"/>
  <c r="R4879" i="2"/>
  <c r="Q4879" i="2"/>
  <c r="P4879" i="2"/>
  <c r="X4879" i="2"/>
  <c r="T4878" i="2"/>
  <c r="S4878" i="2"/>
  <c r="R4878" i="2"/>
  <c r="Q4878" i="2"/>
  <c r="P4878" i="2"/>
  <c r="X4878" i="2"/>
  <c r="T4877" i="2"/>
  <c r="S4877" i="2"/>
  <c r="R4877" i="2"/>
  <c r="Q4877" i="2"/>
  <c r="P4877" i="2"/>
  <c r="X4877" i="2"/>
  <c r="T4876" i="2"/>
  <c r="S4876" i="2"/>
  <c r="R4876" i="2"/>
  <c r="Q4876" i="2"/>
  <c r="P4876" i="2"/>
  <c r="X4876" i="2"/>
  <c r="T4875" i="2"/>
  <c r="R4875" i="2"/>
  <c r="Q4875" i="2"/>
  <c r="X4875" i="2"/>
  <c r="T4874" i="2"/>
  <c r="S4874" i="2"/>
  <c r="R4874" i="2"/>
  <c r="Q4874" i="2"/>
  <c r="P4874" i="2"/>
  <c r="X4874" i="2"/>
  <c r="T4873" i="2"/>
  <c r="S4873" i="2"/>
  <c r="R4873" i="2"/>
  <c r="Q4873" i="2"/>
  <c r="P4873" i="2"/>
  <c r="X4873" i="2"/>
  <c r="T4872" i="2"/>
  <c r="S4872" i="2"/>
  <c r="R4872" i="2"/>
  <c r="Q4872" i="2"/>
  <c r="P4872" i="2"/>
  <c r="X4872" i="2"/>
  <c r="T4871" i="2"/>
  <c r="S4871" i="2"/>
  <c r="R4871" i="2"/>
  <c r="Q4871" i="2"/>
  <c r="P4871" i="2"/>
  <c r="X4871" i="2"/>
  <c r="T4870" i="2"/>
  <c r="S4870" i="2"/>
  <c r="R4870" i="2"/>
  <c r="Q4870" i="2"/>
  <c r="P4870" i="2"/>
  <c r="X4870" i="2"/>
  <c r="T4869" i="2"/>
  <c r="S4869" i="2"/>
  <c r="R4869" i="2"/>
  <c r="Q4869" i="2"/>
  <c r="P4869" i="2"/>
  <c r="X4869" i="2"/>
  <c r="T4868" i="2"/>
  <c r="S4868" i="2"/>
  <c r="R4868" i="2"/>
  <c r="Q4868" i="2"/>
  <c r="P4868" i="2"/>
  <c r="X4868" i="2"/>
  <c r="T4867" i="2"/>
  <c r="S4867" i="2"/>
  <c r="R4867" i="2"/>
  <c r="Q4867" i="2"/>
  <c r="P4867" i="2"/>
  <c r="X4867" i="2"/>
  <c r="T4866" i="2"/>
  <c r="S4866" i="2"/>
  <c r="R4866" i="2"/>
  <c r="Q4866" i="2"/>
  <c r="P4866" i="2"/>
  <c r="X4866" i="2"/>
  <c r="T4865" i="2"/>
  <c r="S4865" i="2"/>
  <c r="R4865" i="2"/>
  <c r="Q4865" i="2"/>
  <c r="P4865" i="2"/>
  <c r="X4865" i="2"/>
  <c r="T4864" i="2"/>
  <c r="S4864" i="2"/>
  <c r="R4864" i="2"/>
  <c r="Q4864" i="2"/>
  <c r="P4864" i="2"/>
  <c r="X4864" i="2"/>
  <c r="T4863" i="2"/>
  <c r="S4863" i="2"/>
  <c r="R4863" i="2"/>
  <c r="Q4863" i="2"/>
  <c r="P4863" i="2"/>
  <c r="X4863" i="2"/>
  <c r="T4861" i="2"/>
  <c r="R4861" i="2"/>
  <c r="Q4861" i="2"/>
  <c r="X4861" i="2"/>
  <c r="T4860" i="2"/>
  <c r="R4860" i="2"/>
  <c r="Q4860" i="2"/>
  <c r="X4860" i="2"/>
  <c r="T4859" i="2"/>
  <c r="R4859" i="2"/>
  <c r="Q4859" i="2"/>
  <c r="X4859" i="2"/>
  <c r="T4858" i="2"/>
  <c r="S4858" i="2"/>
  <c r="P4858" i="2" s="1"/>
  <c r="R4858" i="2"/>
  <c r="Q4858" i="2"/>
  <c r="X4858" i="2"/>
  <c r="X4857" i="2"/>
  <c r="T4856" i="2"/>
  <c r="R4856" i="2"/>
  <c r="Q4856" i="2"/>
  <c r="X4856" i="2"/>
  <c r="T4855" i="2"/>
  <c r="S4855" i="2"/>
  <c r="P4855" i="2" s="1"/>
  <c r="R4855" i="2"/>
  <c r="Q4855" i="2"/>
  <c r="X4855" i="2"/>
  <c r="T4854" i="2"/>
  <c r="R4854" i="2"/>
  <c r="Q4854" i="2"/>
  <c r="X4854" i="2"/>
  <c r="T4853" i="2"/>
  <c r="S4853" i="2"/>
  <c r="P4853" i="2" s="1"/>
  <c r="R4853" i="2"/>
  <c r="Q4853" i="2"/>
  <c r="X4853" i="2"/>
  <c r="T4852" i="2"/>
  <c r="S4852" i="2"/>
  <c r="P4852" i="2" s="1"/>
  <c r="R4852" i="2"/>
  <c r="Q4852" i="2"/>
  <c r="X4852" i="2"/>
  <c r="T4851" i="2"/>
  <c r="S4851" i="2"/>
  <c r="P4851" i="2" s="1"/>
  <c r="R4851" i="2"/>
  <c r="Q4851" i="2"/>
  <c r="X4851" i="2"/>
  <c r="X4850" i="2"/>
  <c r="T4849" i="2"/>
  <c r="R4849" i="2"/>
  <c r="Q4849" i="2"/>
  <c r="X4849" i="2"/>
  <c r="T4848" i="2"/>
  <c r="S4848" i="2"/>
  <c r="P4848" i="2" s="1"/>
  <c r="R4848" i="2"/>
  <c r="Q4848" i="2"/>
  <c r="X4848" i="2"/>
  <c r="X4847" i="2"/>
  <c r="T4846" i="2"/>
  <c r="S4846" i="2"/>
  <c r="R4846" i="2"/>
  <c r="Q4846" i="2"/>
  <c r="P4846" i="2"/>
  <c r="X4846" i="2"/>
  <c r="T4845" i="2"/>
  <c r="S4845" i="2"/>
  <c r="R4845" i="2"/>
  <c r="Q4845" i="2"/>
  <c r="P4845" i="2"/>
  <c r="X4845" i="2"/>
  <c r="T4844" i="2"/>
  <c r="S4844" i="2"/>
  <c r="R4844" i="2"/>
  <c r="Q4844" i="2"/>
  <c r="P4844" i="2"/>
  <c r="X4844" i="2"/>
  <c r="T4843" i="2"/>
  <c r="S4843" i="2"/>
  <c r="R4843" i="2"/>
  <c r="Q4843" i="2"/>
  <c r="P4843" i="2"/>
  <c r="X4843" i="2"/>
  <c r="T4842" i="2"/>
  <c r="S4842" i="2"/>
  <c r="R4842" i="2"/>
  <c r="Q4842" i="2"/>
  <c r="P4842" i="2"/>
  <c r="X4842" i="2"/>
  <c r="T4841" i="2"/>
  <c r="S4841" i="2"/>
  <c r="R4841" i="2"/>
  <c r="Q4841" i="2"/>
  <c r="P4841" i="2"/>
  <c r="X4841" i="2"/>
  <c r="T4840" i="2"/>
  <c r="S4840" i="2"/>
  <c r="R4840" i="2"/>
  <c r="Q4840" i="2"/>
  <c r="P4840" i="2"/>
  <c r="X4840" i="2"/>
  <c r="T4839" i="2"/>
  <c r="S4839" i="2"/>
  <c r="R4839" i="2"/>
  <c r="Q4839" i="2"/>
  <c r="P4839" i="2"/>
  <c r="X4839" i="2"/>
  <c r="T4838" i="2"/>
  <c r="S4838" i="2"/>
  <c r="R4838" i="2"/>
  <c r="Q4838" i="2"/>
  <c r="P4838" i="2"/>
  <c r="X4838" i="2"/>
  <c r="T4837" i="2"/>
  <c r="S4837" i="2"/>
  <c r="R4837" i="2"/>
  <c r="Q4837" i="2"/>
  <c r="P4837" i="2"/>
  <c r="X4837" i="2"/>
  <c r="T4836" i="2"/>
  <c r="S4836" i="2"/>
  <c r="R4836" i="2"/>
  <c r="Q4836" i="2"/>
  <c r="P4836" i="2"/>
  <c r="X4836" i="2"/>
  <c r="T4835" i="2"/>
  <c r="S4835" i="2"/>
  <c r="R4835" i="2"/>
  <c r="Q4835" i="2"/>
  <c r="P4835" i="2"/>
  <c r="X4835" i="2"/>
  <c r="T4834" i="2"/>
  <c r="S4834" i="2"/>
  <c r="R4834" i="2"/>
  <c r="Q4834" i="2"/>
  <c r="P4834" i="2"/>
  <c r="X4834" i="2"/>
  <c r="T4833" i="2"/>
  <c r="S4833" i="2"/>
  <c r="R4833" i="2"/>
  <c r="Q4833" i="2"/>
  <c r="P4833" i="2"/>
  <c r="X4833" i="2"/>
  <c r="T4832" i="2"/>
  <c r="S4832" i="2"/>
  <c r="R4832" i="2"/>
  <c r="Q4832" i="2"/>
  <c r="P4832" i="2"/>
  <c r="X4832" i="2"/>
  <c r="T4831" i="2"/>
  <c r="S4831" i="2"/>
  <c r="R4831" i="2"/>
  <c r="Q4831" i="2"/>
  <c r="P4831" i="2"/>
  <c r="X4831" i="2"/>
  <c r="T4830" i="2"/>
  <c r="S4830" i="2"/>
  <c r="R4830" i="2"/>
  <c r="Q4830" i="2"/>
  <c r="P4830" i="2"/>
  <c r="X4830" i="2"/>
  <c r="T4829" i="2"/>
  <c r="S4829" i="2"/>
  <c r="R4829" i="2"/>
  <c r="Q4829" i="2"/>
  <c r="P4829" i="2"/>
  <c r="X4829" i="2"/>
  <c r="T4828" i="2"/>
  <c r="S4828" i="2"/>
  <c r="R4828" i="2"/>
  <c r="Q4828" i="2"/>
  <c r="P4828" i="2"/>
  <c r="X4828" i="2"/>
  <c r="T4827" i="2"/>
  <c r="S4827" i="2"/>
  <c r="R4827" i="2"/>
  <c r="Q4827" i="2"/>
  <c r="P4827" i="2"/>
  <c r="X4827" i="2"/>
  <c r="T4826" i="2"/>
  <c r="S4826" i="2"/>
  <c r="R4826" i="2"/>
  <c r="Q4826" i="2"/>
  <c r="P4826" i="2"/>
  <c r="X4826" i="2"/>
  <c r="T4825" i="2"/>
  <c r="S4825" i="2"/>
  <c r="R4825" i="2"/>
  <c r="Q4825" i="2"/>
  <c r="P4825" i="2"/>
  <c r="X4825" i="2"/>
  <c r="T4824" i="2"/>
  <c r="S4824" i="2"/>
  <c r="R4824" i="2"/>
  <c r="Q4824" i="2"/>
  <c r="P4824" i="2"/>
  <c r="X4824" i="2"/>
  <c r="T4823" i="2"/>
  <c r="S4823" i="2"/>
  <c r="R4823" i="2"/>
  <c r="Q4823" i="2"/>
  <c r="P4823" i="2"/>
  <c r="X4823" i="2"/>
  <c r="X4822" i="2"/>
  <c r="T4821" i="2"/>
  <c r="R4821" i="2"/>
  <c r="Q4821" i="2"/>
  <c r="X4821" i="2"/>
  <c r="T4820" i="2"/>
  <c r="R4820" i="2"/>
  <c r="Q4820" i="2"/>
  <c r="X4820" i="2"/>
  <c r="T4819" i="2"/>
  <c r="R4819" i="2"/>
  <c r="Q4819" i="2"/>
  <c r="X4819" i="2"/>
  <c r="T4818" i="2"/>
  <c r="R4818" i="2"/>
  <c r="Q4818" i="2"/>
  <c r="X4818" i="2"/>
  <c r="T4817" i="2"/>
  <c r="S4817" i="2"/>
  <c r="R4817" i="2"/>
  <c r="Q4817" i="2"/>
  <c r="P4817" i="2"/>
  <c r="X4817" i="2"/>
  <c r="X4815" i="2"/>
  <c r="X4814" i="2"/>
  <c r="X4813" i="2"/>
  <c r="T4812" i="2"/>
  <c r="S4812" i="2"/>
  <c r="R4812" i="2"/>
  <c r="Q4812" i="2"/>
  <c r="P4812" i="2"/>
  <c r="X4812" i="2"/>
  <c r="T4811" i="2"/>
  <c r="S4811" i="2"/>
  <c r="R4811" i="2"/>
  <c r="Q4811" i="2"/>
  <c r="P4811" i="2"/>
  <c r="X4811" i="2"/>
  <c r="R4810" i="2"/>
  <c r="X4810" i="2"/>
  <c r="R4809" i="2"/>
  <c r="X4809" i="2"/>
  <c r="R4808" i="2"/>
  <c r="X4808" i="2"/>
  <c r="T4807" i="2"/>
  <c r="S4807" i="2"/>
  <c r="R4807" i="2"/>
  <c r="Q4807" i="2"/>
  <c r="P4807" i="2"/>
  <c r="X4807" i="2"/>
  <c r="T4806" i="2"/>
  <c r="S4806" i="2"/>
  <c r="R4806" i="2"/>
  <c r="Q4806" i="2"/>
  <c r="P4806" i="2"/>
  <c r="X4806" i="2"/>
  <c r="T4805" i="2"/>
  <c r="S4805" i="2"/>
  <c r="R4805" i="2"/>
  <c r="Q4805" i="2"/>
  <c r="P4805" i="2"/>
  <c r="X4805" i="2"/>
  <c r="T4804" i="2"/>
  <c r="S4804" i="2"/>
  <c r="R4804" i="2"/>
  <c r="Q4804" i="2"/>
  <c r="P4804" i="2"/>
  <c r="X4804" i="2"/>
  <c r="T4803" i="2"/>
  <c r="S4803" i="2"/>
  <c r="P4803" i="2" s="1"/>
  <c r="R4803" i="2"/>
  <c r="Q4803" i="2"/>
  <c r="X4803" i="2"/>
  <c r="T4802" i="2"/>
  <c r="S4802" i="2"/>
  <c r="R4802" i="2"/>
  <c r="Q4802" i="2"/>
  <c r="P4802" i="2"/>
  <c r="X4802" i="2"/>
  <c r="X4801" i="2"/>
  <c r="T4800" i="2"/>
  <c r="R4800" i="2"/>
  <c r="Q4800" i="2"/>
  <c r="X4800" i="2"/>
  <c r="T4799" i="2"/>
  <c r="R4799" i="2"/>
  <c r="Q4799" i="2"/>
  <c r="X4799" i="2"/>
  <c r="T4798" i="2"/>
  <c r="R4798" i="2"/>
  <c r="Q4798" i="2"/>
  <c r="X4798" i="2"/>
  <c r="T4797" i="2"/>
  <c r="S4797" i="2"/>
  <c r="R4797" i="2"/>
  <c r="Q4797" i="2"/>
  <c r="P4797" i="2"/>
  <c r="X4797" i="2"/>
  <c r="T4796" i="2"/>
  <c r="R4796" i="2"/>
  <c r="Q4796" i="2"/>
  <c r="X4796" i="2"/>
  <c r="T4795" i="2"/>
  <c r="S4795" i="2"/>
  <c r="R4795" i="2"/>
  <c r="Q4795" i="2"/>
  <c r="P4795" i="2"/>
  <c r="X4795" i="2"/>
  <c r="T4794" i="2"/>
  <c r="S4794" i="2"/>
  <c r="R4794" i="2"/>
  <c r="Q4794" i="2"/>
  <c r="P4794" i="2"/>
  <c r="X4794" i="2"/>
  <c r="X4793" i="2"/>
  <c r="T4792" i="2"/>
  <c r="R4792" i="2"/>
  <c r="Q4792" i="2"/>
  <c r="X4792" i="2"/>
  <c r="T4791" i="2"/>
  <c r="S4791" i="2"/>
  <c r="R4791" i="2"/>
  <c r="Q4791" i="2"/>
  <c r="P4791" i="2"/>
  <c r="X4791" i="2"/>
  <c r="T4790" i="2"/>
  <c r="S4790" i="2"/>
  <c r="P4790" i="2" s="1"/>
  <c r="R4790" i="2"/>
  <c r="Q4790" i="2"/>
  <c r="X4790" i="2"/>
  <c r="T4789" i="2"/>
  <c r="S4789" i="2"/>
  <c r="P4789" i="2" s="1"/>
  <c r="R4789" i="2"/>
  <c r="Q4789" i="2"/>
  <c r="X4789" i="2"/>
  <c r="T4788" i="2"/>
  <c r="S4788" i="2"/>
  <c r="P4788" i="2" s="1"/>
  <c r="R4788" i="2"/>
  <c r="Q4788" i="2"/>
  <c r="X4788" i="2"/>
  <c r="T4787" i="2"/>
  <c r="R4787" i="2"/>
  <c r="Q4787" i="2"/>
  <c r="X4787" i="2"/>
  <c r="T4786" i="2"/>
  <c r="S4786" i="2"/>
  <c r="R4786" i="2"/>
  <c r="Q4786" i="2"/>
  <c r="P4786" i="2"/>
  <c r="X4786" i="2"/>
  <c r="T4785" i="2"/>
  <c r="R4785" i="2"/>
  <c r="Q4785" i="2"/>
  <c r="X4785" i="2"/>
  <c r="T4784" i="2"/>
  <c r="R4784" i="2"/>
  <c r="Q4784" i="2"/>
  <c r="X4784" i="2"/>
  <c r="R4783" i="2"/>
  <c r="X4783" i="2"/>
  <c r="R4782" i="2"/>
  <c r="X4782" i="2"/>
  <c r="R4781" i="2"/>
  <c r="X4781" i="2"/>
  <c r="T4780" i="2"/>
  <c r="S4780" i="2"/>
  <c r="P4780" i="2" s="1"/>
  <c r="R4780" i="2"/>
  <c r="Q4780" i="2"/>
  <c r="X4780" i="2"/>
  <c r="T4779" i="2"/>
  <c r="S4779" i="2"/>
  <c r="P4779" i="2" s="1"/>
  <c r="R4779" i="2"/>
  <c r="Q4779" i="2"/>
  <c r="X4779" i="2"/>
  <c r="T4778" i="2"/>
  <c r="S4778" i="2"/>
  <c r="P4778" i="2" s="1"/>
  <c r="R4778" i="2"/>
  <c r="Q4778" i="2"/>
  <c r="X4778" i="2"/>
  <c r="X4777" i="2"/>
  <c r="X4776" i="2"/>
  <c r="T4775" i="2"/>
  <c r="R4775" i="2"/>
  <c r="Q4775" i="2"/>
  <c r="X4775" i="2"/>
  <c r="T4774" i="2"/>
  <c r="S4774" i="2"/>
  <c r="R4774" i="2"/>
  <c r="Q4774" i="2"/>
  <c r="P4774" i="2"/>
  <c r="X4774" i="2"/>
  <c r="R4773" i="2"/>
  <c r="X4773" i="2"/>
  <c r="T4772" i="2"/>
  <c r="S4772" i="2"/>
  <c r="P4772" i="2" s="1"/>
  <c r="R4772" i="2"/>
  <c r="Q4772" i="2"/>
  <c r="X4772" i="2"/>
  <c r="T4771" i="2"/>
  <c r="S4771" i="2"/>
  <c r="P4771" i="2" s="1"/>
  <c r="R4771" i="2"/>
  <c r="Q4771" i="2"/>
  <c r="X4771" i="2"/>
  <c r="T4770" i="2"/>
  <c r="S4770" i="2"/>
  <c r="R4770" i="2"/>
  <c r="Q4770" i="2"/>
  <c r="P4770" i="2"/>
  <c r="X4770" i="2"/>
  <c r="T4769" i="2"/>
  <c r="S4769" i="2"/>
  <c r="P4769" i="2" s="1"/>
  <c r="R4769" i="2"/>
  <c r="Q4769" i="2"/>
  <c r="X4769" i="2"/>
  <c r="T4768" i="2"/>
  <c r="S4768" i="2"/>
  <c r="P4768" i="2" s="1"/>
  <c r="R4768" i="2"/>
  <c r="Q4768" i="2"/>
  <c r="X4768" i="2"/>
  <c r="T4767" i="2"/>
  <c r="R4767" i="2"/>
  <c r="Q4767" i="2"/>
  <c r="X4767" i="2"/>
  <c r="T4766" i="2"/>
  <c r="S4766" i="2"/>
  <c r="R4766" i="2"/>
  <c r="Q4766" i="2"/>
  <c r="P4766" i="2"/>
  <c r="X4766" i="2"/>
  <c r="T4765" i="2"/>
  <c r="R4765" i="2"/>
  <c r="Q4765" i="2"/>
  <c r="X4765" i="2"/>
  <c r="T4764" i="2"/>
  <c r="S4764" i="2"/>
  <c r="P4764" i="2" s="1"/>
  <c r="R4764" i="2"/>
  <c r="Q4764" i="2"/>
  <c r="X4764" i="2"/>
  <c r="T4763" i="2"/>
  <c r="S4763" i="2"/>
  <c r="P4763" i="2" s="1"/>
  <c r="R4763" i="2"/>
  <c r="Q4763" i="2"/>
  <c r="X4763" i="2"/>
  <c r="T4762" i="2"/>
  <c r="S4762" i="2"/>
  <c r="R4762" i="2"/>
  <c r="Q4762" i="2"/>
  <c r="P4762" i="2"/>
  <c r="X4762" i="2"/>
  <c r="T4761" i="2"/>
  <c r="S4761" i="2"/>
  <c r="R4761" i="2"/>
  <c r="Q4761" i="2"/>
  <c r="P4761" i="2"/>
  <c r="X4761" i="2"/>
  <c r="T4760" i="2"/>
  <c r="S4760" i="2"/>
  <c r="P4760" i="2" s="1"/>
  <c r="R4760" i="2"/>
  <c r="Q4760" i="2"/>
  <c r="X4760" i="2"/>
  <c r="R4759" i="2"/>
  <c r="X4759" i="2"/>
  <c r="T4758" i="2"/>
  <c r="S4758" i="2"/>
  <c r="P4758" i="2" s="1"/>
  <c r="R4758" i="2"/>
  <c r="Q4758" i="2"/>
  <c r="X4758" i="2"/>
  <c r="X4757" i="2"/>
  <c r="T4756" i="2"/>
  <c r="S4756" i="2"/>
  <c r="P4756" i="2" s="1"/>
  <c r="R4756" i="2"/>
  <c r="Q4756" i="2"/>
  <c r="X4756" i="2"/>
  <c r="X4755" i="2"/>
  <c r="T4754" i="2"/>
  <c r="S4754" i="2"/>
  <c r="P4754" i="2" s="1"/>
  <c r="R4754" i="2"/>
  <c r="Q4754" i="2"/>
  <c r="X4754" i="2"/>
  <c r="T4753" i="2"/>
  <c r="R4753" i="2"/>
  <c r="Q4753" i="2"/>
  <c r="X4753" i="2"/>
  <c r="X4752" i="2"/>
  <c r="T4751" i="2"/>
  <c r="R4751" i="2"/>
  <c r="Q4751" i="2"/>
  <c r="X4751" i="2"/>
  <c r="T4750" i="2"/>
  <c r="S4750" i="2"/>
  <c r="P4750" i="2" s="1"/>
  <c r="R4750" i="2"/>
  <c r="Q4750" i="2"/>
  <c r="X4750" i="2"/>
  <c r="T4749" i="2"/>
  <c r="S4749" i="2"/>
  <c r="R4749" i="2"/>
  <c r="Q4749" i="2"/>
  <c r="P4749" i="2"/>
  <c r="X4749" i="2"/>
  <c r="T4748" i="2"/>
  <c r="R4748" i="2"/>
  <c r="Q4748" i="2"/>
  <c r="X4748" i="2"/>
  <c r="T4747" i="2"/>
  <c r="R4747" i="2"/>
  <c r="Q4747" i="2"/>
  <c r="X4747" i="2"/>
  <c r="T4746" i="2"/>
  <c r="S4746" i="2"/>
  <c r="R4746" i="2"/>
  <c r="Q4746" i="2"/>
  <c r="P4746" i="2"/>
  <c r="X4746" i="2"/>
  <c r="T4745" i="2"/>
  <c r="S4745" i="2"/>
  <c r="R4745" i="2"/>
  <c r="Q4745" i="2"/>
  <c r="P4745" i="2"/>
  <c r="X4745" i="2"/>
  <c r="T4744" i="2"/>
  <c r="S4744" i="2"/>
  <c r="P4744" i="2" s="1"/>
  <c r="R4744" i="2"/>
  <c r="Q4744" i="2"/>
  <c r="X4744" i="2"/>
  <c r="T4743" i="2"/>
  <c r="S4743" i="2"/>
  <c r="P4743" i="2" s="1"/>
  <c r="R4743" i="2"/>
  <c r="Q4743" i="2"/>
  <c r="X4743" i="2"/>
  <c r="T4742" i="2"/>
  <c r="S4742" i="2"/>
  <c r="P4742" i="2" s="1"/>
  <c r="R4742" i="2"/>
  <c r="Q4742" i="2"/>
  <c r="X4742" i="2"/>
  <c r="T4741" i="2"/>
  <c r="R4741" i="2"/>
  <c r="Q4741" i="2"/>
  <c r="X4741" i="2"/>
  <c r="T4740" i="2"/>
  <c r="S4740" i="2"/>
  <c r="P4740" i="2" s="1"/>
  <c r="R4740" i="2"/>
  <c r="Q4740" i="2"/>
  <c r="X4740" i="2"/>
  <c r="T4739" i="2"/>
  <c r="S4739" i="2"/>
  <c r="R4739" i="2"/>
  <c r="Q4739" i="2"/>
  <c r="P4739" i="2"/>
  <c r="X4739" i="2"/>
  <c r="T4738" i="2"/>
  <c r="S4738" i="2"/>
  <c r="R4738" i="2"/>
  <c r="Q4738" i="2"/>
  <c r="P4738" i="2"/>
  <c r="X4738" i="2"/>
  <c r="T4737" i="2"/>
  <c r="S4737" i="2"/>
  <c r="R4737" i="2"/>
  <c r="Q4737" i="2"/>
  <c r="P4737" i="2"/>
  <c r="X4737" i="2"/>
  <c r="T4736" i="2"/>
  <c r="R4736" i="2"/>
  <c r="Q4736" i="2"/>
  <c r="X4736" i="2"/>
  <c r="T4735" i="2"/>
  <c r="R4735" i="2"/>
  <c r="Q4735" i="2"/>
  <c r="X4735" i="2"/>
  <c r="T4734" i="2"/>
  <c r="R4734" i="2"/>
  <c r="Q4734" i="2"/>
  <c r="X4734" i="2"/>
  <c r="T4733" i="2"/>
  <c r="R4733" i="2"/>
  <c r="Q4733" i="2"/>
  <c r="X4733" i="2"/>
  <c r="T4732" i="2"/>
  <c r="S4732" i="2"/>
  <c r="R4732" i="2"/>
  <c r="Q4732" i="2"/>
  <c r="P4732" i="2"/>
  <c r="X4732" i="2"/>
  <c r="X4731" i="2"/>
  <c r="T4730" i="2"/>
  <c r="R4730" i="2"/>
  <c r="Q4730" i="2"/>
  <c r="X4730" i="2"/>
  <c r="X4729" i="2"/>
  <c r="X4728" i="2"/>
  <c r="X4727" i="2"/>
  <c r="X4726" i="2"/>
  <c r="X4725" i="2"/>
  <c r="X4724" i="2"/>
  <c r="X4723" i="2"/>
  <c r="X4722" i="2"/>
  <c r="X4721" i="2"/>
  <c r="X4720" i="2"/>
  <c r="X4719" i="2"/>
  <c r="X4718" i="2"/>
  <c r="X4717" i="2"/>
  <c r="X4716" i="2"/>
  <c r="X4715" i="2"/>
  <c r="X4714" i="2"/>
  <c r="X4713" i="2"/>
  <c r="X4712" i="2"/>
  <c r="X4711" i="2"/>
  <c r="T4710" i="2"/>
  <c r="R4710" i="2"/>
  <c r="Q4710" i="2"/>
  <c r="X4710" i="2"/>
  <c r="T4709" i="2"/>
  <c r="S4709" i="2"/>
  <c r="R4709" i="2"/>
  <c r="Q4709" i="2"/>
  <c r="P4709" i="2"/>
  <c r="X4709" i="2"/>
  <c r="T4708" i="2"/>
  <c r="R4708" i="2"/>
  <c r="Q4708" i="2"/>
  <c r="X4708" i="2"/>
  <c r="T4707" i="2"/>
  <c r="R4707" i="2"/>
  <c r="Q4707" i="2"/>
  <c r="X4707" i="2"/>
  <c r="T4706" i="2"/>
  <c r="S4706" i="2"/>
  <c r="R4706" i="2"/>
  <c r="Q4706" i="2"/>
  <c r="P4706" i="2"/>
  <c r="X4706" i="2"/>
  <c r="T4705" i="2"/>
  <c r="S4705" i="2"/>
  <c r="R4705" i="2"/>
  <c r="Q4705" i="2"/>
  <c r="P4705" i="2"/>
  <c r="X4705" i="2"/>
  <c r="T4704" i="2"/>
  <c r="S4704" i="2"/>
  <c r="R4704" i="2"/>
  <c r="Q4704" i="2"/>
  <c r="P4704" i="2"/>
  <c r="X4704" i="2"/>
  <c r="T4703" i="2"/>
  <c r="S4703" i="2"/>
  <c r="R4703" i="2"/>
  <c r="Q4703" i="2"/>
  <c r="P4703" i="2"/>
  <c r="X4703" i="2"/>
  <c r="T4702" i="2"/>
  <c r="S4702" i="2"/>
  <c r="R4702" i="2"/>
  <c r="Q4702" i="2"/>
  <c r="P4702" i="2"/>
  <c r="X4702" i="2"/>
  <c r="T4701" i="2"/>
  <c r="S4701" i="2"/>
  <c r="R4701" i="2"/>
  <c r="Q4701" i="2"/>
  <c r="P4701" i="2"/>
  <c r="X4701" i="2"/>
  <c r="T4700" i="2"/>
  <c r="S4700" i="2"/>
  <c r="R4700" i="2"/>
  <c r="Q4700" i="2"/>
  <c r="P4700" i="2"/>
  <c r="X4700" i="2"/>
  <c r="T4699" i="2"/>
  <c r="S4699" i="2"/>
  <c r="R4699" i="2"/>
  <c r="Q4699" i="2"/>
  <c r="P4699" i="2"/>
  <c r="X4699" i="2"/>
  <c r="T4698" i="2"/>
  <c r="S4698" i="2"/>
  <c r="R4698" i="2"/>
  <c r="Q4698" i="2"/>
  <c r="P4698" i="2"/>
  <c r="X4698" i="2"/>
  <c r="T4697" i="2"/>
  <c r="S4697" i="2"/>
  <c r="R4697" i="2"/>
  <c r="Q4697" i="2"/>
  <c r="P4697" i="2"/>
  <c r="X4697" i="2"/>
  <c r="T4696" i="2"/>
  <c r="S4696" i="2"/>
  <c r="R4696" i="2"/>
  <c r="Q4696" i="2"/>
  <c r="P4696" i="2"/>
  <c r="X4696" i="2"/>
  <c r="T4695" i="2"/>
  <c r="S4695" i="2"/>
  <c r="R4695" i="2"/>
  <c r="Q4695" i="2"/>
  <c r="P4695" i="2"/>
  <c r="X4695" i="2"/>
  <c r="T4694" i="2"/>
  <c r="S4694" i="2"/>
  <c r="R4694" i="2"/>
  <c r="Q4694" i="2"/>
  <c r="P4694" i="2"/>
  <c r="X4694" i="2"/>
  <c r="T4693" i="2"/>
  <c r="S4693" i="2"/>
  <c r="R4693" i="2"/>
  <c r="Q4693" i="2"/>
  <c r="P4693" i="2"/>
  <c r="X4693" i="2"/>
  <c r="T4692" i="2"/>
  <c r="R4692" i="2"/>
  <c r="Q4692" i="2"/>
  <c r="X4692" i="2"/>
  <c r="T4691" i="2"/>
  <c r="R4691" i="2"/>
  <c r="Q4691" i="2"/>
  <c r="X4691" i="2"/>
  <c r="T4690" i="2"/>
  <c r="R4690" i="2"/>
  <c r="Q4690" i="2"/>
  <c r="X4690" i="2"/>
  <c r="X4689" i="2"/>
  <c r="X4688" i="2"/>
  <c r="X4687" i="2"/>
  <c r="X4686" i="2"/>
  <c r="X4685" i="2"/>
  <c r="X4684" i="2"/>
  <c r="X4683" i="2"/>
  <c r="X4682" i="2"/>
  <c r="X4681" i="2"/>
  <c r="X4680" i="2"/>
  <c r="T4679" i="2"/>
  <c r="S4679" i="2"/>
  <c r="P4679" i="2" s="1"/>
  <c r="R4679" i="2"/>
  <c r="Q4679" i="2"/>
  <c r="X4679" i="2"/>
  <c r="X4678" i="2"/>
  <c r="T4677" i="2"/>
  <c r="R4677" i="2"/>
  <c r="Q4677" i="2"/>
  <c r="X4677" i="2"/>
  <c r="X4676" i="2"/>
  <c r="X4675" i="2"/>
  <c r="X4674" i="2"/>
  <c r="X4673" i="2"/>
  <c r="T4672" i="2"/>
  <c r="S4672" i="2"/>
  <c r="P4672" i="2" s="1"/>
  <c r="R4672" i="2"/>
  <c r="Q4672" i="2"/>
  <c r="X4672" i="2"/>
  <c r="X4671" i="2"/>
  <c r="T4670" i="2"/>
  <c r="R4670" i="2"/>
  <c r="Q4670" i="2"/>
  <c r="X4670" i="2"/>
  <c r="T4669" i="2"/>
  <c r="S4669" i="2"/>
  <c r="P4669" i="2" s="1"/>
  <c r="R4669" i="2"/>
  <c r="Q4669" i="2"/>
  <c r="X4669" i="2"/>
  <c r="T4668" i="2"/>
  <c r="R4668" i="2"/>
  <c r="Q4668" i="2"/>
  <c r="X4668" i="2"/>
  <c r="X4667" i="2"/>
  <c r="T4666" i="2"/>
  <c r="R4666" i="2"/>
  <c r="Q4666" i="2"/>
  <c r="X4666" i="2"/>
  <c r="T4665" i="2"/>
  <c r="R4665" i="2"/>
  <c r="Q4665" i="2"/>
  <c r="X4665" i="2"/>
  <c r="T4664" i="2"/>
  <c r="R4664" i="2"/>
  <c r="Q4664" i="2"/>
  <c r="X4664" i="2"/>
  <c r="T4663" i="2"/>
  <c r="R4663" i="2"/>
  <c r="Q4663" i="2"/>
  <c r="X4663" i="2"/>
  <c r="T4662" i="2"/>
  <c r="R4662" i="2"/>
  <c r="Q4662" i="2"/>
  <c r="X4662" i="2"/>
  <c r="T4661" i="2"/>
  <c r="S4661" i="2"/>
  <c r="R4661" i="2"/>
  <c r="Q4661" i="2"/>
  <c r="P4661" i="2"/>
  <c r="X4661" i="2"/>
  <c r="T4660" i="2"/>
  <c r="S4660" i="2"/>
  <c r="R4660" i="2"/>
  <c r="Q4660" i="2"/>
  <c r="P4660" i="2"/>
  <c r="X4660" i="2"/>
  <c r="T4659" i="2"/>
  <c r="S4659" i="2"/>
  <c r="P4659" i="2" s="1"/>
  <c r="R4659" i="2"/>
  <c r="Q4659" i="2"/>
  <c r="X4659" i="2"/>
  <c r="T4658" i="2"/>
  <c r="S4658" i="2"/>
  <c r="R4658" i="2"/>
  <c r="Q4658" i="2"/>
  <c r="P4658" i="2"/>
  <c r="X4658" i="2"/>
  <c r="T4657" i="2"/>
  <c r="S4657" i="2"/>
  <c r="P4657" i="2" s="1"/>
  <c r="R4657" i="2"/>
  <c r="Q4657" i="2"/>
  <c r="X4657" i="2"/>
  <c r="T4656" i="2"/>
  <c r="S4656" i="2"/>
  <c r="P4656" i="2" s="1"/>
  <c r="R4656" i="2"/>
  <c r="Q4656" i="2"/>
  <c r="X4656" i="2"/>
  <c r="T4655" i="2"/>
  <c r="R4655" i="2"/>
  <c r="Q4655" i="2"/>
  <c r="X4655" i="2"/>
  <c r="T4654" i="2"/>
  <c r="R4654" i="2"/>
  <c r="Q4654" i="2"/>
  <c r="X4654" i="2"/>
  <c r="T4653" i="2"/>
  <c r="R4653" i="2"/>
  <c r="Q4653" i="2"/>
  <c r="X4653" i="2"/>
  <c r="R4652" i="2"/>
  <c r="X4652" i="2"/>
  <c r="R4651" i="2"/>
  <c r="X4651" i="2"/>
  <c r="T4650" i="2"/>
  <c r="R4650" i="2"/>
  <c r="Q4650" i="2"/>
  <c r="X4650" i="2"/>
  <c r="X4649" i="2"/>
  <c r="X4648" i="2"/>
  <c r="X4647" i="2"/>
  <c r="X4646" i="2"/>
  <c r="X4645" i="2"/>
  <c r="X4644" i="2"/>
  <c r="X4643" i="2"/>
  <c r="T4642" i="2"/>
  <c r="S4642" i="2"/>
  <c r="P4642" i="2" s="1"/>
  <c r="R4642" i="2"/>
  <c r="Q4642" i="2"/>
  <c r="X4642" i="2"/>
  <c r="X4641" i="2"/>
  <c r="X4640" i="2"/>
  <c r="X4639" i="2"/>
  <c r="T4638" i="2"/>
  <c r="R4638" i="2"/>
  <c r="Q4638" i="2"/>
  <c r="X4638" i="2"/>
  <c r="X4637" i="2"/>
  <c r="T4636" i="2"/>
  <c r="S4636" i="2"/>
  <c r="R4636" i="2"/>
  <c r="Q4636" i="2"/>
  <c r="P4636" i="2"/>
  <c r="X4636" i="2"/>
  <c r="T4635" i="2"/>
  <c r="S4635" i="2"/>
  <c r="R4635" i="2"/>
  <c r="Q4635" i="2"/>
  <c r="P4635" i="2"/>
  <c r="X4635" i="2"/>
  <c r="T4634" i="2"/>
  <c r="S4634" i="2"/>
  <c r="R4634" i="2"/>
  <c r="Q4634" i="2"/>
  <c r="P4634" i="2"/>
  <c r="X4634" i="2"/>
  <c r="T4633" i="2"/>
  <c r="S4633" i="2"/>
  <c r="R4633" i="2"/>
  <c r="Q4633" i="2"/>
  <c r="P4633" i="2"/>
  <c r="X4633" i="2"/>
  <c r="T4632" i="2"/>
  <c r="S4632" i="2"/>
  <c r="R4632" i="2"/>
  <c r="Q4632" i="2"/>
  <c r="P4632" i="2"/>
  <c r="X4632" i="2"/>
  <c r="T4631" i="2"/>
  <c r="S4631" i="2"/>
  <c r="R4631" i="2"/>
  <c r="Q4631" i="2"/>
  <c r="P4631" i="2"/>
  <c r="X4631" i="2"/>
  <c r="T4630" i="2"/>
  <c r="S4630" i="2"/>
  <c r="R4630" i="2"/>
  <c r="Q4630" i="2"/>
  <c r="P4630" i="2"/>
  <c r="X4630" i="2"/>
  <c r="T4629" i="2"/>
  <c r="S4629" i="2"/>
  <c r="R4629" i="2"/>
  <c r="Q4629" i="2"/>
  <c r="P4629" i="2"/>
  <c r="X4629" i="2"/>
  <c r="T4628" i="2"/>
  <c r="R4628" i="2"/>
  <c r="Q4628" i="2"/>
  <c r="X4628" i="2"/>
  <c r="T4627" i="2"/>
  <c r="R4627" i="2"/>
  <c r="Q4627" i="2"/>
  <c r="X4627" i="2"/>
  <c r="R4626" i="2"/>
  <c r="X4626" i="2"/>
  <c r="T5090" i="2"/>
  <c r="S5090" i="2"/>
  <c r="R5090" i="2"/>
  <c r="Q5090" i="2"/>
  <c r="P5090" i="2"/>
  <c r="X5090" i="2"/>
  <c r="T5089" i="2"/>
  <c r="S5089" i="2"/>
  <c r="R5089" i="2"/>
  <c r="Q5089" i="2"/>
  <c r="P5089" i="2"/>
  <c r="X5089" i="2"/>
  <c r="T5088" i="2"/>
  <c r="S5088" i="2"/>
  <c r="R5088" i="2"/>
  <c r="Q5088" i="2"/>
  <c r="P5088" i="2"/>
  <c r="X5088" i="2"/>
  <c r="T5087" i="2"/>
  <c r="S5087" i="2"/>
  <c r="R5087" i="2"/>
  <c r="Q5087" i="2"/>
  <c r="P5087" i="2"/>
  <c r="X5087" i="2"/>
  <c r="T5086" i="2"/>
  <c r="S5086" i="2"/>
  <c r="R5086" i="2"/>
  <c r="Q5086" i="2"/>
  <c r="P5086" i="2"/>
  <c r="X5086" i="2"/>
  <c r="T5085" i="2"/>
  <c r="R5085" i="2"/>
  <c r="Q5085" i="2"/>
  <c r="X5085" i="2"/>
  <c r="T5084" i="2"/>
  <c r="R5084" i="2"/>
  <c r="Q5084" i="2"/>
  <c r="X5084" i="2"/>
  <c r="T5083" i="2"/>
  <c r="S5083" i="2"/>
  <c r="R5083" i="2"/>
  <c r="Q5083" i="2"/>
  <c r="P5083" i="2"/>
  <c r="X5083" i="2"/>
  <c r="T5082" i="2"/>
  <c r="S5082" i="2"/>
  <c r="R5082" i="2"/>
  <c r="Q5082" i="2"/>
  <c r="P5082" i="2"/>
  <c r="X5082" i="2"/>
  <c r="T5081" i="2"/>
  <c r="S5081" i="2"/>
  <c r="R5081" i="2"/>
  <c r="Q5081" i="2"/>
  <c r="P5081" i="2"/>
  <c r="X5081" i="2"/>
  <c r="T5080" i="2"/>
  <c r="S5080" i="2"/>
  <c r="R5080" i="2"/>
  <c r="Q5080" i="2"/>
  <c r="P5080" i="2"/>
  <c r="X5080" i="2"/>
  <c r="T5079" i="2"/>
  <c r="S5079" i="2"/>
  <c r="P5079" i="2" s="1"/>
  <c r="R5079" i="2"/>
  <c r="Q5079" i="2"/>
  <c r="X5079" i="2"/>
  <c r="T5078" i="2"/>
  <c r="R5078" i="2"/>
  <c r="Q5078" i="2"/>
  <c r="X5078" i="2"/>
  <c r="X5077" i="2"/>
  <c r="T5076" i="2"/>
  <c r="S5076" i="2"/>
  <c r="P5076" i="2" s="1"/>
  <c r="R5076" i="2"/>
  <c r="Q5076" i="2"/>
  <c r="X5076" i="2"/>
  <c r="T5075" i="2"/>
  <c r="S5075" i="2"/>
  <c r="P5075" i="2" s="1"/>
  <c r="R5075" i="2"/>
  <c r="Q5075" i="2"/>
  <c r="X5075" i="2"/>
  <c r="T5074" i="2"/>
  <c r="S5074" i="2"/>
  <c r="R5074" i="2"/>
  <c r="Q5074" i="2"/>
  <c r="P5074" i="2"/>
  <c r="X5074" i="2"/>
  <c r="T5073" i="2"/>
  <c r="S5073" i="2"/>
  <c r="R5073" i="2"/>
  <c r="Q5073" i="2"/>
  <c r="P5073" i="2"/>
  <c r="X5073" i="2"/>
  <c r="T5072" i="2"/>
  <c r="S5072" i="2"/>
  <c r="P5072" i="2" s="1"/>
  <c r="R5072" i="2"/>
  <c r="Q5072" i="2"/>
  <c r="X5072" i="2"/>
  <c r="T5071" i="2"/>
  <c r="R5071" i="2"/>
  <c r="Q5071" i="2"/>
  <c r="X5071" i="2"/>
  <c r="T5070" i="2"/>
  <c r="S5070" i="2"/>
  <c r="P5070" i="2" s="1"/>
  <c r="R5070" i="2"/>
  <c r="Q5070" i="2"/>
  <c r="X5070" i="2"/>
  <c r="T5069" i="2"/>
  <c r="R5069" i="2"/>
  <c r="Q5069" i="2"/>
  <c r="X5069" i="2"/>
  <c r="T5068" i="2"/>
  <c r="S5068" i="2"/>
  <c r="R5068" i="2"/>
  <c r="Q5068" i="2"/>
  <c r="P5068" i="2"/>
  <c r="X5068" i="2"/>
  <c r="T5067" i="2"/>
  <c r="S5067" i="2"/>
  <c r="R5067" i="2"/>
  <c r="Q5067" i="2"/>
  <c r="P5067" i="2"/>
  <c r="X5067" i="2"/>
  <c r="T5066" i="2"/>
  <c r="S5066" i="2"/>
  <c r="R5066" i="2"/>
  <c r="Q5066" i="2"/>
  <c r="P5066" i="2"/>
  <c r="X5066" i="2"/>
  <c r="T5064" i="2"/>
  <c r="R5064" i="2"/>
  <c r="Q5064" i="2"/>
  <c r="X5064" i="2"/>
  <c r="T5063" i="2"/>
  <c r="S5063" i="2"/>
  <c r="P5063" i="2" s="1"/>
  <c r="R5063" i="2"/>
  <c r="Q5063" i="2"/>
  <c r="X5063" i="2"/>
  <c r="T5062" i="2"/>
  <c r="R5062" i="2"/>
  <c r="Q5062" i="2"/>
  <c r="X5062" i="2"/>
  <c r="T5061" i="2"/>
  <c r="R5061" i="2"/>
  <c r="Q5061" i="2"/>
  <c r="X5061" i="2"/>
  <c r="T5060" i="2"/>
  <c r="R5060" i="2"/>
  <c r="Q5060" i="2"/>
  <c r="X5060" i="2"/>
  <c r="X5059" i="2"/>
  <c r="X5058" i="2"/>
  <c r="T5057" i="2"/>
  <c r="R5057" i="2"/>
  <c r="Q5057" i="2"/>
  <c r="X5057" i="2"/>
  <c r="X5056" i="2"/>
  <c r="X5055" i="2"/>
  <c r="X5054" i="2"/>
  <c r="X5053" i="2"/>
  <c r="X5052" i="2"/>
  <c r="T5051" i="2"/>
  <c r="R5051" i="2"/>
  <c r="Q5051" i="2"/>
  <c r="X5051" i="2"/>
  <c r="X5050" i="2"/>
  <c r="T5049" i="2"/>
  <c r="R5049" i="2"/>
  <c r="Q5049" i="2"/>
  <c r="X5049" i="2"/>
  <c r="X5048" i="2"/>
  <c r="T5047" i="2"/>
  <c r="R5047" i="2"/>
  <c r="Q5047" i="2"/>
  <c r="X5047" i="2"/>
  <c r="T5046" i="2"/>
  <c r="S5046" i="2"/>
  <c r="R5046" i="2"/>
  <c r="Q5046" i="2"/>
  <c r="P5046" i="2"/>
  <c r="X5046" i="2"/>
  <c r="T5045" i="2"/>
  <c r="S5045" i="2"/>
  <c r="R5045" i="2"/>
  <c r="Q5045" i="2"/>
  <c r="P5045" i="2"/>
  <c r="X5045" i="2"/>
  <c r="T5044" i="2"/>
  <c r="S5044" i="2"/>
  <c r="R5044" i="2"/>
  <c r="Q5044" i="2"/>
  <c r="P5044" i="2"/>
  <c r="X5044" i="2"/>
  <c r="T5043" i="2"/>
  <c r="S5043" i="2"/>
  <c r="P5043" i="2" s="1"/>
  <c r="R5043" i="2"/>
  <c r="Q5043" i="2"/>
  <c r="X5043" i="2"/>
  <c r="T5042" i="2"/>
  <c r="S5042" i="2"/>
  <c r="P5042" i="2" s="1"/>
  <c r="R5042" i="2"/>
  <c r="Q5042" i="2"/>
  <c r="X5042" i="2"/>
  <c r="T5041" i="2"/>
  <c r="S5041" i="2"/>
  <c r="P5041" i="2" s="1"/>
  <c r="R5041" i="2"/>
  <c r="Q5041" i="2"/>
  <c r="X5041" i="2"/>
  <c r="T5040" i="2"/>
  <c r="S5040" i="2"/>
  <c r="P5040" i="2" s="1"/>
  <c r="R5040" i="2"/>
  <c r="Q5040" i="2"/>
  <c r="X5040" i="2"/>
  <c r="T5039" i="2"/>
  <c r="S5039" i="2"/>
  <c r="P5039" i="2" s="1"/>
  <c r="R5039" i="2"/>
  <c r="Q5039" i="2"/>
  <c r="X5039" i="2"/>
  <c r="T5038" i="2"/>
  <c r="S5038" i="2"/>
  <c r="P5038" i="2" s="1"/>
  <c r="R5038" i="2"/>
  <c r="Q5038" i="2"/>
  <c r="X5038" i="2"/>
  <c r="T5037" i="2"/>
  <c r="S5037" i="2"/>
  <c r="P5037" i="2" s="1"/>
  <c r="R5037" i="2"/>
  <c r="Q5037" i="2"/>
  <c r="X5037" i="2"/>
  <c r="T5036" i="2"/>
  <c r="S5036" i="2"/>
  <c r="P5036" i="2" s="1"/>
  <c r="R5036" i="2"/>
  <c r="Q5036" i="2"/>
  <c r="X5036" i="2"/>
  <c r="T5035" i="2"/>
  <c r="S5035" i="2"/>
  <c r="P5035" i="2" s="1"/>
  <c r="R5035" i="2"/>
  <c r="Q5035" i="2"/>
  <c r="X5035" i="2"/>
  <c r="T5034" i="2"/>
  <c r="S5034" i="2"/>
  <c r="P5034" i="2" s="1"/>
  <c r="R5034" i="2"/>
  <c r="Q5034" i="2"/>
  <c r="X5034" i="2"/>
  <c r="T5033" i="2"/>
  <c r="S5033" i="2"/>
  <c r="P5033" i="2" s="1"/>
  <c r="R5033" i="2"/>
  <c r="Q5033" i="2"/>
  <c r="X5033" i="2"/>
  <c r="T5032" i="2"/>
  <c r="S5032" i="2"/>
  <c r="P5032" i="2" s="1"/>
  <c r="R5032" i="2"/>
  <c r="Q5032" i="2"/>
  <c r="X5032" i="2"/>
  <c r="T5031" i="2"/>
  <c r="S5031" i="2"/>
  <c r="P5031" i="2" s="1"/>
  <c r="R5031" i="2"/>
  <c r="Q5031" i="2"/>
  <c r="X5031" i="2"/>
  <c r="T5030" i="2"/>
  <c r="S5030" i="2"/>
  <c r="P5030" i="2" s="1"/>
  <c r="R5030" i="2"/>
  <c r="Q5030" i="2"/>
  <c r="X5030" i="2"/>
  <c r="T5029" i="2"/>
  <c r="S5029" i="2"/>
  <c r="P5029" i="2" s="1"/>
  <c r="R5029" i="2"/>
  <c r="Q5029" i="2"/>
  <c r="X5029" i="2"/>
  <c r="R5028" i="2"/>
  <c r="X5028" i="2"/>
  <c r="R5027" i="2"/>
  <c r="X5027" i="2"/>
  <c r="R5026" i="2"/>
  <c r="X5026" i="2"/>
  <c r="R5025" i="2"/>
  <c r="X5025" i="2"/>
  <c r="R5024" i="2"/>
  <c r="X5024" i="2"/>
  <c r="R5023" i="2"/>
  <c r="X5023" i="2"/>
  <c r="R5022" i="2"/>
  <c r="X5022" i="2"/>
  <c r="R5021" i="2"/>
  <c r="X5021" i="2"/>
  <c r="R5020" i="2"/>
  <c r="X5020" i="2"/>
  <c r="R5019" i="2"/>
  <c r="X5019" i="2"/>
  <c r="R5018" i="2"/>
  <c r="X5018" i="2"/>
  <c r="R5017" i="2"/>
  <c r="X5017" i="2"/>
  <c r="R5016" i="2"/>
  <c r="X5016" i="2"/>
  <c r="R5015" i="2"/>
  <c r="X5015" i="2"/>
  <c r="R5014" i="2"/>
  <c r="X5014" i="2"/>
  <c r="R5013" i="2"/>
  <c r="X5013" i="2"/>
  <c r="R5012" i="2"/>
  <c r="X5012" i="2"/>
  <c r="R5011" i="2"/>
  <c r="X5011" i="2"/>
  <c r="R5010" i="2"/>
  <c r="X5010" i="2"/>
  <c r="R5009" i="2"/>
  <c r="X5009" i="2"/>
  <c r="R5008" i="2"/>
  <c r="X5008" i="2"/>
  <c r="R5007" i="2"/>
  <c r="X5007" i="2"/>
  <c r="R5006" i="2"/>
  <c r="X5006" i="2"/>
  <c r="R5005" i="2"/>
  <c r="X5005" i="2"/>
  <c r="R5004" i="2"/>
  <c r="X5004" i="2"/>
  <c r="T5003" i="2"/>
  <c r="S5003" i="2"/>
  <c r="R5003" i="2"/>
  <c r="Q5003" i="2"/>
  <c r="P5003" i="2"/>
  <c r="X5003" i="2"/>
  <c r="T5002" i="2"/>
  <c r="R5002" i="2"/>
  <c r="Q5002" i="2"/>
  <c r="X5002" i="2"/>
  <c r="X105" i="2"/>
  <c r="T104" i="2"/>
  <c r="R104" i="2"/>
  <c r="Q104" i="2"/>
  <c r="X104" i="2"/>
  <c r="X103" i="2"/>
  <c r="X102" i="2"/>
  <c r="X101" i="2"/>
  <c r="X100" i="2"/>
  <c r="X99" i="2"/>
  <c r="X98" i="2"/>
  <c r="X97" i="2"/>
  <c r="T95" i="2"/>
  <c r="S95" i="2"/>
  <c r="P95" i="2" s="1"/>
  <c r="R95" i="2"/>
  <c r="Q95" i="2"/>
  <c r="X95" i="2"/>
  <c r="T94" i="2"/>
  <c r="S94" i="2"/>
  <c r="P94" i="2" s="1"/>
  <c r="R94" i="2"/>
  <c r="Q94" i="2"/>
  <c r="X94" i="2"/>
  <c r="T93" i="2"/>
  <c r="S93" i="2"/>
  <c r="P93" i="2" s="1"/>
  <c r="R93" i="2"/>
  <c r="Q93" i="2"/>
  <c r="X93" i="2"/>
  <c r="T92" i="2"/>
  <c r="S92" i="2"/>
  <c r="P92" i="2" s="1"/>
  <c r="R92" i="2"/>
  <c r="Q92" i="2"/>
  <c r="X92" i="2"/>
  <c r="T91" i="2"/>
  <c r="R91" i="2"/>
  <c r="Q91" i="2"/>
  <c r="X91" i="2"/>
  <c r="T90" i="2"/>
  <c r="R90" i="2"/>
  <c r="Q90" i="2"/>
  <c r="X90" i="2"/>
  <c r="T89" i="2"/>
  <c r="R89" i="2"/>
  <c r="Q89" i="2"/>
  <c r="X89" i="2"/>
  <c r="T88" i="2"/>
  <c r="S88" i="2"/>
  <c r="P88" i="2" s="1"/>
  <c r="R88" i="2"/>
  <c r="Q88" i="2"/>
  <c r="X88" i="2"/>
  <c r="T87" i="2"/>
  <c r="S87" i="2"/>
  <c r="P87" i="2" s="1"/>
  <c r="R87" i="2"/>
  <c r="Q87" i="2"/>
  <c r="X87" i="2"/>
  <c r="T86" i="2"/>
  <c r="S86" i="2"/>
  <c r="P86" i="2" s="1"/>
  <c r="R86" i="2"/>
  <c r="Q86" i="2"/>
  <c r="X86" i="2"/>
  <c r="X85" i="2"/>
  <c r="T84" i="2"/>
  <c r="S84" i="2"/>
  <c r="P84" i="2" s="1"/>
  <c r="R84" i="2"/>
  <c r="Q84" i="2"/>
  <c r="X84" i="2"/>
  <c r="X83" i="2"/>
  <c r="X82" i="2"/>
  <c r="T81" i="2"/>
  <c r="S81" i="2"/>
  <c r="P81" i="2" s="1"/>
  <c r="R81" i="2"/>
  <c r="Q81" i="2"/>
  <c r="X81" i="2"/>
  <c r="T80" i="2"/>
  <c r="S80" i="2"/>
  <c r="P80" i="2" s="1"/>
  <c r="R80" i="2"/>
  <c r="Q80" i="2"/>
  <c r="X80" i="2"/>
  <c r="T79" i="2"/>
  <c r="S79" i="2"/>
  <c r="P79" i="2" s="1"/>
  <c r="R79" i="2"/>
  <c r="Q79" i="2"/>
  <c r="X79" i="2"/>
  <c r="T78" i="2"/>
  <c r="S78" i="2"/>
  <c r="P78" i="2" s="1"/>
  <c r="R78" i="2"/>
  <c r="Q78" i="2"/>
  <c r="X78" i="2"/>
  <c r="T77" i="2"/>
  <c r="S77" i="2"/>
  <c r="P77" i="2" s="1"/>
  <c r="R77" i="2"/>
  <c r="Q77" i="2"/>
  <c r="X77" i="2"/>
  <c r="T76" i="2"/>
  <c r="S76" i="2"/>
  <c r="P76" i="2" s="1"/>
  <c r="R76" i="2"/>
  <c r="Q76" i="2"/>
  <c r="X76" i="2"/>
  <c r="T75" i="2"/>
  <c r="S75" i="2"/>
  <c r="P75" i="2" s="1"/>
  <c r="R75" i="2"/>
  <c r="Q75" i="2"/>
  <c r="X75" i="2"/>
  <c r="T74" i="2"/>
  <c r="S74" i="2"/>
  <c r="P74" i="2" s="1"/>
  <c r="R74" i="2"/>
  <c r="Q74" i="2"/>
  <c r="X74" i="2"/>
  <c r="T141" i="2"/>
  <c r="R141" i="2"/>
  <c r="Q141" i="2"/>
  <c r="X141" i="2"/>
  <c r="X140" i="2"/>
  <c r="T139" i="2"/>
  <c r="R139" i="2"/>
  <c r="Q139" i="2"/>
  <c r="X139" i="2"/>
  <c r="T138" i="2"/>
  <c r="R138" i="2"/>
  <c r="Q138" i="2"/>
  <c r="X138" i="2"/>
  <c r="T137" i="2"/>
  <c r="R137" i="2"/>
  <c r="Q137" i="2"/>
  <c r="X137" i="2"/>
  <c r="T136" i="2"/>
  <c r="R136" i="2"/>
  <c r="Q136" i="2"/>
  <c r="X136" i="2"/>
  <c r="T135" i="2"/>
  <c r="R135" i="2"/>
  <c r="Q135" i="2"/>
  <c r="X135" i="2"/>
  <c r="T134" i="2"/>
  <c r="R134" i="2"/>
  <c r="Q134" i="2"/>
  <c r="X134" i="2"/>
  <c r="X133" i="2"/>
  <c r="X132" i="2"/>
  <c r="X131" i="2"/>
  <c r="X130" i="2"/>
  <c r="T129" i="2"/>
  <c r="R129" i="2"/>
  <c r="Q129" i="2"/>
  <c r="X129" i="2"/>
  <c r="X128" i="2"/>
  <c r="X127" i="2"/>
  <c r="X126" i="2"/>
  <c r="X125" i="2"/>
  <c r="T124" i="2"/>
  <c r="R124" i="2"/>
  <c r="Q124" i="2"/>
  <c r="X124" i="2"/>
  <c r="X123" i="2"/>
  <c r="X122" i="2"/>
  <c r="T121" i="2"/>
  <c r="R121" i="2"/>
  <c r="Q121" i="2"/>
  <c r="X121" i="2"/>
  <c r="T120" i="2"/>
  <c r="R120" i="2"/>
  <c r="Q120" i="2"/>
  <c r="X120" i="2"/>
  <c r="T119" i="2"/>
  <c r="R119" i="2"/>
  <c r="Q119" i="2"/>
  <c r="X119" i="2"/>
  <c r="T118" i="2"/>
  <c r="S118" i="2"/>
  <c r="P118" i="2" s="1"/>
  <c r="R118" i="2"/>
  <c r="Q118" i="2"/>
  <c r="X118" i="2"/>
  <c r="T117" i="2"/>
  <c r="S117" i="2"/>
  <c r="P117" i="2" s="1"/>
  <c r="R117" i="2"/>
  <c r="Q117" i="2"/>
  <c r="X117" i="2"/>
  <c r="T116" i="2"/>
  <c r="R116" i="2"/>
  <c r="Q116" i="2"/>
  <c r="X116" i="2"/>
  <c r="T115" i="2"/>
  <c r="R115" i="2"/>
  <c r="Q115" i="2"/>
  <c r="X115" i="2"/>
  <c r="T114" i="2"/>
  <c r="R114" i="2"/>
  <c r="Q114" i="2"/>
  <c r="X114" i="2"/>
  <c r="T113" i="2"/>
  <c r="R113" i="2"/>
  <c r="Q113" i="2"/>
  <c r="X113" i="2"/>
  <c r="T112" i="2"/>
  <c r="R112" i="2"/>
  <c r="Q112" i="2"/>
  <c r="X112" i="2"/>
  <c r="R111" i="2"/>
  <c r="X111" i="2"/>
  <c r="X110" i="2"/>
  <c r="X109" i="2"/>
  <c r="X108" i="2"/>
  <c r="T107" i="2"/>
  <c r="R107" i="2"/>
  <c r="Q107" i="2"/>
  <c r="X107" i="2"/>
  <c r="X106" i="2"/>
  <c r="T177" i="2"/>
  <c r="R177" i="2"/>
  <c r="Q177" i="2"/>
  <c r="X177" i="2"/>
  <c r="X176" i="2"/>
  <c r="X175" i="2"/>
  <c r="X174" i="2"/>
  <c r="X173" i="2"/>
  <c r="X172" i="2"/>
  <c r="X171" i="2"/>
  <c r="X170" i="2"/>
  <c r="X169" i="2"/>
  <c r="X168" i="2"/>
  <c r="T167" i="2"/>
  <c r="R167" i="2"/>
  <c r="Q167" i="2"/>
  <c r="X167" i="2"/>
  <c r="X166" i="2"/>
  <c r="X165" i="2"/>
  <c r="X164" i="2"/>
  <c r="X163" i="2"/>
  <c r="T162" i="2"/>
  <c r="R162" i="2"/>
  <c r="Q162" i="2"/>
  <c r="X162" i="2"/>
  <c r="X161" i="2"/>
  <c r="X160" i="2"/>
  <c r="T159" i="2"/>
  <c r="R159" i="2"/>
  <c r="Q159" i="2"/>
  <c r="X159" i="2"/>
  <c r="X158" i="2"/>
  <c r="X157" i="2"/>
  <c r="X156" i="2"/>
  <c r="T155" i="2"/>
  <c r="R155" i="2"/>
  <c r="Q155" i="2"/>
  <c r="X155" i="2"/>
  <c r="X154" i="2"/>
  <c r="X153" i="2"/>
  <c r="T152" i="2"/>
  <c r="R152" i="2"/>
  <c r="Q152" i="2"/>
  <c r="X152" i="2"/>
  <c r="T151" i="2"/>
  <c r="R151" i="2"/>
  <c r="Q151" i="2"/>
  <c r="X151" i="2"/>
  <c r="T150" i="2"/>
  <c r="R150" i="2"/>
  <c r="Q150" i="2"/>
  <c r="X150" i="2"/>
  <c r="X149" i="2"/>
  <c r="R148" i="2"/>
  <c r="X148" i="2"/>
  <c r="X147" i="2"/>
  <c r="T146" i="2"/>
  <c r="R146" i="2"/>
  <c r="Q146" i="2"/>
  <c r="X146" i="2"/>
  <c r="X145" i="2"/>
  <c r="X144" i="2"/>
  <c r="T143" i="2"/>
  <c r="R143" i="2"/>
  <c r="Q143" i="2"/>
  <c r="X143" i="2"/>
  <c r="X142" i="2"/>
  <c r="X213" i="2"/>
  <c r="X212" i="2"/>
  <c r="X211" i="2"/>
  <c r="X210" i="2"/>
  <c r="X209" i="2"/>
  <c r="X208" i="2"/>
  <c r="X207" i="2"/>
  <c r="X206" i="2"/>
  <c r="X205" i="2"/>
  <c r="X204" i="2"/>
  <c r="X203" i="2"/>
  <c r="X202" i="2"/>
  <c r="X201" i="2"/>
  <c r="X200" i="2"/>
  <c r="X199" i="2"/>
  <c r="T198" i="2"/>
  <c r="R198" i="2"/>
  <c r="Q198" i="2"/>
  <c r="X198" i="2"/>
  <c r="T197" i="2"/>
  <c r="S197" i="2"/>
  <c r="P197" i="2" s="1"/>
  <c r="R197" i="2"/>
  <c r="Q197" i="2"/>
  <c r="X197" i="2"/>
  <c r="T196" i="2"/>
  <c r="S196" i="2"/>
  <c r="P196" i="2" s="1"/>
  <c r="R196" i="2"/>
  <c r="Q196" i="2"/>
  <c r="X196" i="2"/>
  <c r="T195" i="2"/>
  <c r="R195" i="2"/>
  <c r="Q195" i="2"/>
  <c r="X195" i="2"/>
  <c r="T194" i="2"/>
  <c r="R194" i="2"/>
  <c r="Q194" i="2"/>
  <c r="X194" i="2"/>
  <c r="T193" i="2"/>
  <c r="R193" i="2"/>
  <c r="Q193" i="2"/>
  <c r="X193" i="2"/>
  <c r="T192" i="2"/>
  <c r="R192" i="2"/>
  <c r="Q192" i="2"/>
  <c r="X192" i="2"/>
  <c r="T191" i="2"/>
  <c r="R191" i="2"/>
  <c r="Q191" i="2"/>
  <c r="X191" i="2"/>
  <c r="T190" i="2"/>
  <c r="R190" i="2"/>
  <c r="Q190" i="2"/>
  <c r="X190" i="2"/>
  <c r="X189" i="2"/>
  <c r="X188" i="2"/>
  <c r="X187" i="2"/>
  <c r="T186" i="2"/>
  <c r="R186" i="2"/>
  <c r="Q186" i="2"/>
  <c r="X186" i="2"/>
  <c r="T185" i="2"/>
  <c r="R185" i="2"/>
  <c r="Q185" i="2"/>
  <c r="X185" i="2"/>
  <c r="T184" i="2"/>
  <c r="R184" i="2"/>
  <c r="Q184" i="2"/>
  <c r="X184" i="2"/>
  <c r="X183" i="2"/>
  <c r="X182" i="2"/>
  <c r="X181" i="2"/>
  <c r="X180" i="2"/>
  <c r="R179" i="2"/>
  <c r="X179" i="2"/>
  <c r="X178" i="2"/>
  <c r="T249" i="2"/>
  <c r="R249" i="2"/>
  <c r="Q249" i="2"/>
  <c r="X249" i="2"/>
  <c r="T248" i="2"/>
  <c r="R248" i="2"/>
  <c r="Q248" i="2"/>
  <c r="X248" i="2"/>
  <c r="T247" i="2"/>
  <c r="R247" i="2"/>
  <c r="Q247" i="2"/>
  <c r="X247" i="2"/>
  <c r="T246" i="2"/>
  <c r="R246" i="2"/>
  <c r="Q246" i="2"/>
  <c r="X246" i="2"/>
  <c r="T245" i="2"/>
  <c r="R245" i="2"/>
  <c r="Q245" i="2"/>
  <c r="X245" i="2"/>
  <c r="T244" i="2"/>
  <c r="R244" i="2"/>
  <c r="Q244" i="2"/>
  <c r="X244" i="2"/>
  <c r="T243" i="2"/>
  <c r="S243" i="2"/>
  <c r="P243" i="2" s="1"/>
  <c r="R243" i="2"/>
  <c r="Q243" i="2"/>
  <c r="X243" i="2"/>
  <c r="T242" i="2"/>
  <c r="R242" i="2"/>
  <c r="Q242" i="2"/>
  <c r="X242" i="2"/>
  <c r="T241" i="2"/>
  <c r="S241" i="2"/>
  <c r="P241" i="2" s="1"/>
  <c r="R241" i="2"/>
  <c r="Q241" i="2"/>
  <c r="X241" i="2"/>
  <c r="T240" i="2"/>
  <c r="R240" i="2"/>
  <c r="Q240" i="2"/>
  <c r="X240" i="2"/>
  <c r="T239" i="2"/>
  <c r="R239" i="2"/>
  <c r="Q239" i="2"/>
  <c r="X239" i="2"/>
  <c r="T238" i="2"/>
  <c r="R238" i="2"/>
  <c r="Q238" i="2"/>
  <c r="X238" i="2"/>
  <c r="T237" i="2"/>
  <c r="S237" i="2"/>
  <c r="P237" i="2" s="1"/>
  <c r="R237" i="2"/>
  <c r="Q237" i="2"/>
  <c r="X237" i="2"/>
  <c r="T236" i="2"/>
  <c r="S236" i="2"/>
  <c r="P236" i="2" s="1"/>
  <c r="R236" i="2"/>
  <c r="Q236" i="2"/>
  <c r="X236" i="2"/>
  <c r="T235" i="2"/>
  <c r="R235" i="2"/>
  <c r="Q235" i="2"/>
  <c r="X235" i="2"/>
  <c r="T234" i="2"/>
  <c r="R234" i="2"/>
  <c r="Q234" i="2"/>
  <c r="X234" i="2"/>
  <c r="T233" i="2"/>
  <c r="R233" i="2"/>
  <c r="Q233" i="2"/>
  <c r="X233" i="2"/>
  <c r="T232" i="2"/>
  <c r="R232" i="2"/>
  <c r="Q232" i="2"/>
  <c r="X232" i="2"/>
  <c r="T231" i="2"/>
  <c r="S231" i="2"/>
  <c r="P231" i="2" s="1"/>
  <c r="R231" i="2"/>
  <c r="Q231" i="2"/>
  <c r="X231" i="2"/>
  <c r="T230" i="2"/>
  <c r="R230" i="2"/>
  <c r="Q230" i="2"/>
  <c r="X230" i="2"/>
  <c r="T229" i="2"/>
  <c r="R229" i="2"/>
  <c r="Q229" i="2"/>
  <c r="X229" i="2"/>
  <c r="T228" i="2"/>
  <c r="R228" i="2"/>
  <c r="Q228" i="2"/>
  <c r="X228" i="2"/>
  <c r="T227" i="2"/>
  <c r="S227" i="2"/>
  <c r="P227" i="2" s="1"/>
  <c r="R227" i="2"/>
  <c r="Q227" i="2"/>
  <c r="X227" i="2"/>
  <c r="T226" i="2"/>
  <c r="S226" i="2"/>
  <c r="P226" i="2" s="1"/>
  <c r="R226" i="2"/>
  <c r="Q226" i="2"/>
  <c r="X226" i="2"/>
  <c r="T225" i="2"/>
  <c r="R225" i="2"/>
  <c r="Q225" i="2"/>
  <c r="X225" i="2"/>
  <c r="T224" i="2"/>
  <c r="R224" i="2"/>
  <c r="Q224" i="2"/>
  <c r="X224" i="2"/>
  <c r="T223" i="2"/>
  <c r="R223" i="2"/>
  <c r="Q223" i="2"/>
  <c r="X223" i="2"/>
  <c r="T222" i="2"/>
  <c r="R222" i="2"/>
  <c r="Q222" i="2"/>
  <c r="X222" i="2"/>
  <c r="T221" i="2"/>
  <c r="R221" i="2"/>
  <c r="Q221" i="2"/>
  <c r="X221" i="2"/>
  <c r="R220" i="2"/>
  <c r="X220" i="2"/>
  <c r="R219" i="2"/>
  <c r="X219" i="2"/>
  <c r="R218" i="2"/>
  <c r="X218" i="2"/>
  <c r="X217" i="2"/>
  <c r="X216" i="2"/>
  <c r="X215" i="2"/>
  <c r="X214" i="2"/>
  <c r="R285" i="2"/>
  <c r="X285" i="2"/>
  <c r="X284" i="2"/>
  <c r="X283" i="2"/>
  <c r="X282" i="2"/>
  <c r="X281" i="2"/>
  <c r="X280" i="2"/>
  <c r="T279" i="2"/>
  <c r="R279" i="2"/>
  <c r="Q279" i="2"/>
  <c r="X279" i="2"/>
  <c r="X278" i="2"/>
  <c r="X277" i="2"/>
  <c r="X276" i="2"/>
  <c r="T275" i="2"/>
  <c r="R275" i="2"/>
  <c r="Q275" i="2"/>
  <c r="X275" i="2"/>
  <c r="T274" i="2"/>
  <c r="R274" i="2"/>
  <c r="Q274" i="2"/>
  <c r="X274" i="2"/>
  <c r="T273" i="2"/>
  <c r="R273" i="2"/>
  <c r="Q273" i="2"/>
  <c r="X273" i="2"/>
  <c r="T272" i="2"/>
  <c r="R272" i="2"/>
  <c r="Q272" i="2"/>
  <c r="X272" i="2"/>
  <c r="T271" i="2"/>
  <c r="S271" i="2"/>
  <c r="P271" i="2" s="1"/>
  <c r="R271" i="2"/>
  <c r="Q271" i="2"/>
  <c r="X271" i="2"/>
  <c r="R270" i="2"/>
  <c r="X270" i="2"/>
  <c r="R269" i="2"/>
  <c r="X269" i="2"/>
  <c r="X268" i="2"/>
  <c r="X267" i="2"/>
  <c r="X266" i="2"/>
  <c r="X265" i="2"/>
  <c r="X264" i="2"/>
  <c r="X263" i="2"/>
  <c r="X262" i="2"/>
  <c r="X261" i="2"/>
  <c r="T260" i="2"/>
  <c r="S260" i="2"/>
  <c r="P260" i="2" s="1"/>
  <c r="R260" i="2"/>
  <c r="Q260" i="2"/>
  <c r="X260" i="2"/>
  <c r="R259" i="2"/>
  <c r="X259" i="2"/>
  <c r="R258" i="2"/>
  <c r="X258" i="2"/>
  <c r="R257" i="2"/>
  <c r="X257" i="2"/>
  <c r="T256" i="2"/>
  <c r="S256" i="2"/>
  <c r="P256" i="2" s="1"/>
  <c r="R256" i="2"/>
  <c r="Q256" i="2"/>
  <c r="X256" i="2"/>
  <c r="T255" i="2"/>
  <c r="R255" i="2"/>
  <c r="Q255" i="2"/>
  <c r="X255" i="2"/>
  <c r="T254" i="2"/>
  <c r="S254" i="2"/>
  <c r="P254" i="2" s="1"/>
  <c r="R254" i="2"/>
  <c r="Q254" i="2"/>
  <c r="X254" i="2"/>
  <c r="T253" i="2"/>
  <c r="R253" i="2"/>
  <c r="Q253" i="2"/>
  <c r="X253" i="2"/>
  <c r="T252" i="2"/>
  <c r="R252" i="2"/>
  <c r="Q252" i="2"/>
  <c r="X252" i="2"/>
  <c r="T251" i="2"/>
  <c r="R251" i="2"/>
  <c r="Q251" i="2"/>
  <c r="X251" i="2"/>
  <c r="T250" i="2"/>
  <c r="S250" i="2"/>
  <c r="P250" i="2" s="1"/>
  <c r="R250" i="2"/>
  <c r="Q250" i="2"/>
  <c r="X250" i="2"/>
  <c r="X321" i="2"/>
  <c r="X320" i="2"/>
  <c r="T319" i="2"/>
  <c r="S319" i="2"/>
  <c r="P319" i="2" s="1"/>
  <c r="R319" i="2"/>
  <c r="Q319" i="2"/>
  <c r="X319" i="2"/>
  <c r="T318" i="2"/>
  <c r="S318" i="2"/>
  <c r="P318" i="2" s="1"/>
  <c r="R318" i="2"/>
  <c r="Q318" i="2"/>
  <c r="X318" i="2"/>
  <c r="T317" i="2"/>
  <c r="S317" i="2"/>
  <c r="P317" i="2" s="1"/>
  <c r="R317" i="2"/>
  <c r="Q317" i="2"/>
  <c r="X317" i="2"/>
  <c r="R316" i="2"/>
  <c r="X316" i="2"/>
  <c r="X315" i="2"/>
  <c r="R314" i="2"/>
  <c r="X314" i="2"/>
  <c r="X313" i="2"/>
  <c r="X312" i="2"/>
  <c r="X311" i="2"/>
  <c r="X310" i="2"/>
  <c r="X309" i="2"/>
  <c r="X308" i="2"/>
  <c r="X307" i="2"/>
  <c r="X306" i="2"/>
  <c r="X305" i="2"/>
  <c r="X304" i="2"/>
  <c r="T303" i="2"/>
  <c r="R303" i="2"/>
  <c r="Q303" i="2"/>
  <c r="X303" i="2"/>
  <c r="X302" i="2"/>
  <c r="X301" i="2"/>
  <c r="X300" i="2"/>
  <c r="X299" i="2"/>
  <c r="T298" i="2"/>
  <c r="R298" i="2"/>
  <c r="Q298" i="2"/>
  <c r="X298" i="2"/>
  <c r="T297" i="2"/>
  <c r="R297" i="2"/>
  <c r="Q297" i="2"/>
  <c r="X297" i="2"/>
  <c r="X296" i="2"/>
  <c r="X295" i="2"/>
  <c r="X294" i="2"/>
  <c r="X293" i="2"/>
  <c r="X292" i="2"/>
  <c r="X291" i="2"/>
  <c r="T290" i="2"/>
  <c r="R290" i="2"/>
  <c r="Q290" i="2"/>
  <c r="X290" i="2"/>
  <c r="T289" i="2"/>
  <c r="S289" i="2"/>
  <c r="P289" i="2" s="1"/>
  <c r="R289" i="2"/>
  <c r="Q289" i="2"/>
  <c r="X289" i="2"/>
  <c r="T288" i="2"/>
  <c r="S288" i="2"/>
  <c r="P288" i="2" s="1"/>
  <c r="R288" i="2"/>
  <c r="Q288" i="2"/>
  <c r="X288" i="2"/>
  <c r="T287" i="2"/>
  <c r="S287" i="2"/>
  <c r="P287" i="2" s="1"/>
  <c r="R287" i="2"/>
  <c r="Q287" i="2"/>
  <c r="X287" i="2"/>
  <c r="R286" i="2"/>
  <c r="X286" i="2"/>
  <c r="T357" i="2"/>
  <c r="R357" i="2"/>
  <c r="Q357" i="2"/>
  <c r="X357" i="2"/>
  <c r="T356" i="2"/>
  <c r="R356" i="2"/>
  <c r="Q356" i="2"/>
  <c r="X356" i="2"/>
  <c r="R355" i="2"/>
  <c r="X355" i="2"/>
  <c r="R354" i="2"/>
  <c r="X354" i="2"/>
  <c r="T353" i="2"/>
  <c r="S353" i="2"/>
  <c r="R353" i="2"/>
  <c r="Q353" i="2"/>
  <c r="P353" i="2"/>
  <c r="X353" i="2"/>
  <c r="R352" i="2"/>
  <c r="X352" i="2"/>
  <c r="T351" i="2"/>
  <c r="R351" i="2"/>
  <c r="Q351" i="2"/>
  <c r="X351" i="2"/>
  <c r="T349" i="2"/>
  <c r="S349" i="2"/>
  <c r="P349" i="2" s="1"/>
  <c r="R349" i="2"/>
  <c r="Q349" i="2"/>
  <c r="X349" i="2"/>
  <c r="T348" i="2"/>
  <c r="S348" i="2"/>
  <c r="P348" i="2" s="1"/>
  <c r="R348" i="2"/>
  <c r="Q348" i="2"/>
  <c r="X348" i="2"/>
  <c r="T347" i="2"/>
  <c r="S347" i="2"/>
  <c r="P347" i="2" s="1"/>
  <c r="R347" i="2"/>
  <c r="Q347" i="2"/>
  <c r="X347" i="2"/>
  <c r="T346" i="2"/>
  <c r="R346" i="2"/>
  <c r="Q346" i="2"/>
  <c r="X346" i="2"/>
  <c r="T345" i="2"/>
  <c r="R345" i="2"/>
  <c r="Q345" i="2"/>
  <c r="X345" i="2"/>
  <c r="T344" i="2"/>
  <c r="S344" i="2"/>
  <c r="P344" i="2" s="1"/>
  <c r="R344" i="2"/>
  <c r="Q344" i="2"/>
  <c r="X344" i="2"/>
  <c r="T343" i="2"/>
  <c r="R343" i="2"/>
  <c r="Q343" i="2"/>
  <c r="X343" i="2"/>
  <c r="T342" i="2"/>
  <c r="R342" i="2"/>
  <c r="Q342" i="2"/>
  <c r="X342" i="2"/>
  <c r="T341" i="2"/>
  <c r="R341" i="2"/>
  <c r="Q341" i="2"/>
  <c r="X341" i="2"/>
  <c r="T340" i="2"/>
  <c r="R340" i="2"/>
  <c r="Q340" i="2"/>
  <c r="X340" i="2"/>
  <c r="T339" i="2"/>
  <c r="R339" i="2"/>
  <c r="Q339" i="2"/>
  <c r="X339" i="2"/>
  <c r="T338" i="2"/>
  <c r="R338" i="2"/>
  <c r="Q338" i="2"/>
  <c r="X338" i="2"/>
  <c r="T337" i="2"/>
  <c r="R337" i="2"/>
  <c r="Q337" i="2"/>
  <c r="X337" i="2"/>
  <c r="T336" i="2"/>
  <c r="S336" i="2"/>
  <c r="P336" i="2" s="1"/>
  <c r="R336" i="2"/>
  <c r="Q336" i="2"/>
  <c r="X336" i="2"/>
  <c r="T335" i="2"/>
  <c r="S335" i="2"/>
  <c r="P335" i="2" s="1"/>
  <c r="R335" i="2"/>
  <c r="Q335" i="2"/>
  <c r="X335" i="2"/>
  <c r="T334" i="2"/>
  <c r="S334" i="2"/>
  <c r="P334" i="2" s="1"/>
  <c r="R334" i="2"/>
  <c r="Q334" i="2"/>
  <c r="X334" i="2"/>
  <c r="T333" i="2"/>
  <c r="R333" i="2"/>
  <c r="Q333" i="2"/>
  <c r="X333" i="2"/>
  <c r="T332" i="2"/>
  <c r="R332" i="2"/>
  <c r="Q332" i="2"/>
  <c r="X332" i="2"/>
  <c r="T331" i="2"/>
  <c r="R331" i="2"/>
  <c r="Q331" i="2"/>
  <c r="X331" i="2"/>
  <c r="T330" i="2"/>
  <c r="R330" i="2"/>
  <c r="Q330" i="2"/>
  <c r="X330" i="2"/>
  <c r="T329" i="2"/>
  <c r="R329" i="2"/>
  <c r="Q329" i="2"/>
  <c r="X329" i="2"/>
  <c r="T328" i="2"/>
  <c r="R328" i="2"/>
  <c r="Q328" i="2"/>
  <c r="X328" i="2"/>
  <c r="T327" i="2"/>
  <c r="R327" i="2"/>
  <c r="Q327" i="2"/>
  <c r="X327" i="2"/>
  <c r="T326" i="2"/>
  <c r="R326" i="2"/>
  <c r="Q326" i="2"/>
  <c r="X326" i="2"/>
  <c r="X325" i="2"/>
  <c r="X324" i="2"/>
  <c r="X323" i="2"/>
  <c r="X322" i="2"/>
  <c r="T393" i="2"/>
  <c r="R393" i="2"/>
  <c r="Q393" i="2"/>
  <c r="X393" i="2"/>
  <c r="T392" i="2"/>
  <c r="R392" i="2"/>
  <c r="Q392" i="2"/>
  <c r="X392" i="2"/>
  <c r="R391" i="2"/>
  <c r="X391" i="2"/>
  <c r="T390" i="2"/>
  <c r="R390" i="2"/>
  <c r="Q390" i="2"/>
  <c r="X390" i="2"/>
  <c r="T389" i="2"/>
  <c r="R389" i="2"/>
  <c r="Q389" i="2"/>
  <c r="X389" i="2"/>
  <c r="X388" i="2"/>
  <c r="T387" i="2"/>
  <c r="R387" i="2"/>
  <c r="Q387" i="2"/>
  <c r="X387" i="2"/>
  <c r="T386" i="2"/>
  <c r="R386" i="2"/>
  <c r="Q386" i="2"/>
  <c r="X386" i="2"/>
  <c r="T385" i="2"/>
  <c r="R385" i="2"/>
  <c r="Q385" i="2"/>
  <c r="X385" i="2"/>
  <c r="T384" i="2"/>
  <c r="S384" i="2"/>
  <c r="R384" i="2"/>
  <c r="Q384" i="2"/>
  <c r="P384" i="2"/>
  <c r="X384" i="2"/>
  <c r="T383" i="2"/>
  <c r="S383" i="2"/>
  <c r="P383" i="2" s="1"/>
  <c r="R383" i="2"/>
  <c r="Q383" i="2"/>
  <c r="X383" i="2"/>
  <c r="T382" i="2"/>
  <c r="S382" i="2"/>
  <c r="P382" i="2" s="1"/>
  <c r="R382" i="2"/>
  <c r="Q382" i="2"/>
  <c r="X382" i="2"/>
  <c r="T381" i="2"/>
  <c r="S381" i="2"/>
  <c r="P381" i="2" s="1"/>
  <c r="R381" i="2"/>
  <c r="Q381" i="2"/>
  <c r="X381" i="2"/>
  <c r="T380" i="2"/>
  <c r="R380" i="2"/>
  <c r="Q380" i="2"/>
  <c r="X380" i="2"/>
  <c r="T379" i="2"/>
  <c r="R379" i="2"/>
  <c r="Q379" i="2"/>
  <c r="X379" i="2"/>
  <c r="T378" i="2"/>
  <c r="R378" i="2"/>
  <c r="Q378" i="2"/>
  <c r="X378" i="2"/>
  <c r="T377" i="2"/>
  <c r="R377" i="2"/>
  <c r="Q377" i="2"/>
  <c r="X377" i="2"/>
  <c r="T376" i="2"/>
  <c r="R376" i="2"/>
  <c r="Q376" i="2"/>
  <c r="X376" i="2"/>
  <c r="T375" i="2"/>
  <c r="S375" i="2"/>
  <c r="R375" i="2"/>
  <c r="Q375" i="2"/>
  <c r="P375" i="2"/>
  <c r="X375" i="2"/>
  <c r="T374" i="2"/>
  <c r="S374" i="2"/>
  <c r="R374" i="2"/>
  <c r="Q374" i="2"/>
  <c r="P374" i="2"/>
  <c r="X374" i="2"/>
  <c r="T373" i="2"/>
  <c r="S373" i="2"/>
  <c r="R373" i="2"/>
  <c r="Q373" i="2"/>
  <c r="P373" i="2"/>
  <c r="X373" i="2"/>
  <c r="T372" i="2"/>
  <c r="S372" i="2"/>
  <c r="R372" i="2"/>
  <c r="Q372" i="2"/>
  <c r="P372" i="2"/>
  <c r="X372" i="2"/>
  <c r="T371" i="2"/>
  <c r="S371" i="2"/>
  <c r="R371" i="2"/>
  <c r="Q371" i="2"/>
  <c r="P371" i="2"/>
  <c r="X371" i="2"/>
  <c r="T370" i="2"/>
  <c r="S370" i="2"/>
  <c r="R370" i="2"/>
  <c r="Q370" i="2"/>
  <c r="P370" i="2"/>
  <c r="X370" i="2"/>
  <c r="T369" i="2"/>
  <c r="R369" i="2"/>
  <c r="Q369" i="2"/>
  <c r="X369" i="2"/>
  <c r="T368" i="2"/>
  <c r="R368" i="2"/>
  <c r="Q368" i="2"/>
  <c r="X368" i="2"/>
  <c r="T367" i="2"/>
  <c r="R367" i="2"/>
  <c r="Q367" i="2"/>
  <c r="X367" i="2"/>
  <c r="T366" i="2"/>
  <c r="S366" i="2"/>
  <c r="R366" i="2"/>
  <c r="Q366" i="2"/>
  <c r="P366" i="2"/>
  <c r="X366" i="2"/>
  <c r="R365" i="2"/>
  <c r="X365" i="2"/>
  <c r="T364" i="2"/>
  <c r="R364" i="2"/>
  <c r="Q364" i="2"/>
  <c r="X364" i="2"/>
  <c r="T363" i="2"/>
  <c r="S363" i="2"/>
  <c r="R363" i="2"/>
  <c r="Q363" i="2"/>
  <c r="P363" i="2"/>
  <c r="X363" i="2"/>
  <c r="T362" i="2"/>
  <c r="R362" i="2"/>
  <c r="Q362" i="2"/>
  <c r="X362" i="2"/>
  <c r="T361" i="2"/>
  <c r="R361" i="2"/>
  <c r="Q361" i="2"/>
  <c r="X361" i="2"/>
  <c r="T360" i="2"/>
  <c r="R360" i="2"/>
  <c r="Q360" i="2"/>
  <c r="X360" i="2"/>
  <c r="T359" i="2"/>
  <c r="R359" i="2"/>
  <c r="Q359" i="2"/>
  <c r="X359" i="2"/>
  <c r="T358" i="2"/>
  <c r="R358" i="2"/>
  <c r="Q358" i="2"/>
  <c r="X358" i="2"/>
  <c r="T430" i="2"/>
  <c r="R430" i="2"/>
  <c r="Q430" i="2"/>
  <c r="X430" i="2"/>
  <c r="T429" i="2"/>
  <c r="R429" i="2"/>
  <c r="Q429" i="2"/>
  <c r="X429" i="2"/>
  <c r="T428" i="2"/>
  <c r="R428" i="2"/>
  <c r="Q428" i="2"/>
  <c r="X428" i="2"/>
  <c r="T427" i="2"/>
  <c r="R427" i="2"/>
  <c r="Q427" i="2"/>
  <c r="X427" i="2"/>
  <c r="T426" i="2"/>
  <c r="R426" i="2"/>
  <c r="Q426" i="2"/>
  <c r="X426" i="2"/>
  <c r="T425" i="2"/>
  <c r="R425" i="2"/>
  <c r="Q425" i="2"/>
  <c r="X425" i="2"/>
  <c r="T424" i="2"/>
  <c r="R424" i="2"/>
  <c r="Q424" i="2"/>
  <c r="X424" i="2"/>
  <c r="T423" i="2"/>
  <c r="R423" i="2"/>
  <c r="Q423" i="2"/>
  <c r="X423" i="2"/>
  <c r="T422" i="2"/>
  <c r="R422" i="2"/>
  <c r="Q422" i="2"/>
  <c r="X422" i="2"/>
  <c r="T421" i="2"/>
  <c r="R421" i="2"/>
  <c r="Q421" i="2"/>
  <c r="X421" i="2"/>
  <c r="T420" i="2"/>
  <c r="R420" i="2"/>
  <c r="Q420" i="2"/>
  <c r="X420" i="2"/>
  <c r="T418" i="2"/>
  <c r="S418" i="2"/>
  <c r="P418" i="2" s="1"/>
  <c r="R418" i="2"/>
  <c r="Q418" i="2"/>
  <c r="X418" i="2"/>
  <c r="X417" i="2"/>
  <c r="T416" i="2"/>
  <c r="S416" i="2"/>
  <c r="R416" i="2"/>
  <c r="Q416" i="2"/>
  <c r="P416" i="2"/>
  <c r="X416" i="2"/>
  <c r="R415" i="2"/>
  <c r="X415" i="2"/>
  <c r="T414" i="2"/>
  <c r="S414" i="2"/>
  <c r="P414" i="2" s="1"/>
  <c r="R414" i="2"/>
  <c r="Q414" i="2"/>
  <c r="X414" i="2"/>
  <c r="R413" i="2"/>
  <c r="X413" i="2"/>
  <c r="T412" i="2"/>
  <c r="R412" i="2"/>
  <c r="Q412" i="2"/>
  <c r="X412" i="2"/>
  <c r="T411" i="2"/>
  <c r="R411" i="2"/>
  <c r="Q411" i="2"/>
  <c r="X411" i="2"/>
  <c r="T410" i="2"/>
  <c r="R410" i="2"/>
  <c r="Q410" i="2"/>
  <c r="X410" i="2"/>
  <c r="T409" i="2"/>
  <c r="R409" i="2"/>
  <c r="Q409" i="2"/>
  <c r="X409" i="2"/>
  <c r="R408" i="2"/>
  <c r="X408" i="2"/>
  <c r="T407" i="2"/>
  <c r="S407" i="2"/>
  <c r="R407" i="2"/>
  <c r="Q407" i="2"/>
  <c r="P407" i="2"/>
  <c r="X407" i="2"/>
  <c r="R406" i="2"/>
  <c r="X406" i="2"/>
  <c r="T404" i="2"/>
  <c r="S404" i="2"/>
  <c r="P404" i="2" s="1"/>
  <c r="R404" i="2"/>
  <c r="Q404" i="2"/>
  <c r="X404" i="2"/>
  <c r="T403" i="2"/>
  <c r="S403" i="2"/>
  <c r="P403" i="2" s="1"/>
  <c r="R403" i="2"/>
  <c r="Q403" i="2"/>
  <c r="X403" i="2"/>
  <c r="T402" i="2"/>
  <c r="S402" i="2"/>
  <c r="P402" i="2" s="1"/>
  <c r="R402" i="2"/>
  <c r="Q402" i="2"/>
  <c r="X402" i="2"/>
  <c r="T401" i="2"/>
  <c r="S401" i="2"/>
  <c r="P401" i="2" s="1"/>
  <c r="R401" i="2"/>
  <c r="Q401" i="2"/>
  <c r="X401" i="2"/>
  <c r="T400" i="2"/>
  <c r="S400" i="2"/>
  <c r="P400" i="2" s="1"/>
  <c r="R400" i="2"/>
  <c r="Q400" i="2"/>
  <c r="X400" i="2"/>
  <c r="T399" i="2"/>
  <c r="S399" i="2"/>
  <c r="P399" i="2" s="1"/>
  <c r="R399" i="2"/>
  <c r="Q399" i="2"/>
  <c r="X399" i="2"/>
  <c r="T398" i="2"/>
  <c r="R398" i="2"/>
  <c r="Q398" i="2"/>
  <c r="X398" i="2"/>
  <c r="R397" i="2"/>
  <c r="X397" i="2"/>
  <c r="R396" i="2"/>
  <c r="X396" i="2"/>
  <c r="T395" i="2"/>
  <c r="R395" i="2"/>
  <c r="Q395" i="2"/>
  <c r="X395" i="2"/>
  <c r="T394" i="2"/>
  <c r="R394" i="2"/>
  <c r="Q394" i="2"/>
  <c r="X394" i="2"/>
  <c r="T466" i="2"/>
  <c r="R466" i="2"/>
  <c r="Q466" i="2"/>
  <c r="X466" i="2"/>
  <c r="T465" i="2"/>
  <c r="R465" i="2"/>
  <c r="Q465" i="2"/>
  <c r="X465" i="2"/>
  <c r="T464" i="2"/>
  <c r="R464" i="2"/>
  <c r="Q464" i="2"/>
  <c r="X464" i="2"/>
  <c r="T463" i="2"/>
  <c r="R463" i="2"/>
  <c r="Q463" i="2"/>
  <c r="X463" i="2"/>
  <c r="T462" i="2"/>
  <c r="R462" i="2"/>
  <c r="Q462" i="2"/>
  <c r="X462" i="2"/>
  <c r="T461" i="2"/>
  <c r="R461" i="2"/>
  <c r="Q461" i="2"/>
  <c r="X461" i="2"/>
  <c r="T460" i="2"/>
  <c r="R460" i="2"/>
  <c r="Q460" i="2"/>
  <c r="X460" i="2"/>
  <c r="T459" i="2"/>
  <c r="R459" i="2"/>
  <c r="Q459" i="2"/>
  <c r="X459" i="2"/>
  <c r="T458" i="2"/>
  <c r="R458" i="2"/>
  <c r="Q458" i="2"/>
  <c r="X458" i="2"/>
  <c r="T457" i="2"/>
  <c r="R457" i="2"/>
  <c r="Q457" i="2"/>
  <c r="X457" i="2"/>
  <c r="T456" i="2"/>
  <c r="R456" i="2"/>
  <c r="Q456" i="2"/>
  <c r="X456" i="2"/>
  <c r="T455" i="2"/>
  <c r="R455" i="2"/>
  <c r="Q455" i="2"/>
  <c r="X455" i="2"/>
  <c r="T454" i="2"/>
  <c r="R454" i="2"/>
  <c r="Q454" i="2"/>
  <c r="X454" i="2"/>
  <c r="T453" i="2"/>
  <c r="R453" i="2"/>
  <c r="Q453" i="2"/>
  <c r="X453" i="2"/>
  <c r="T452" i="2"/>
  <c r="R452" i="2"/>
  <c r="Q452" i="2"/>
  <c r="X452" i="2"/>
  <c r="T451" i="2"/>
  <c r="R451" i="2"/>
  <c r="Q451" i="2"/>
  <c r="X451" i="2"/>
  <c r="T450" i="2"/>
  <c r="R450" i="2"/>
  <c r="Q450" i="2"/>
  <c r="X450" i="2"/>
  <c r="T449" i="2"/>
  <c r="R449" i="2"/>
  <c r="Q449" i="2"/>
  <c r="X449" i="2"/>
  <c r="T448" i="2"/>
  <c r="R448" i="2"/>
  <c r="Q448" i="2"/>
  <c r="X448" i="2"/>
  <c r="T447" i="2"/>
  <c r="R447" i="2"/>
  <c r="Q447" i="2"/>
  <c r="X447" i="2"/>
  <c r="T446" i="2"/>
  <c r="R446" i="2"/>
  <c r="Q446" i="2"/>
  <c r="X446" i="2"/>
  <c r="T445" i="2"/>
  <c r="R445" i="2"/>
  <c r="Q445" i="2"/>
  <c r="X445" i="2"/>
  <c r="T444" i="2"/>
  <c r="R444" i="2"/>
  <c r="Q444" i="2"/>
  <c r="X444" i="2"/>
  <c r="T443" i="2"/>
  <c r="R443" i="2"/>
  <c r="Q443" i="2"/>
  <c r="X443" i="2"/>
  <c r="T442" i="2"/>
  <c r="R442" i="2"/>
  <c r="Q442" i="2"/>
  <c r="X442" i="2"/>
  <c r="T441" i="2"/>
  <c r="R441" i="2"/>
  <c r="Q441" i="2"/>
  <c r="X441" i="2"/>
  <c r="T440" i="2"/>
  <c r="R440" i="2"/>
  <c r="Q440" i="2"/>
  <c r="X440" i="2"/>
  <c r="T439" i="2"/>
  <c r="S439" i="2"/>
  <c r="P439" i="2" s="1"/>
  <c r="R439" i="2"/>
  <c r="Q439" i="2"/>
  <c r="X439" i="2"/>
  <c r="T438" i="2"/>
  <c r="R438" i="2"/>
  <c r="Q438" i="2"/>
  <c r="X438" i="2"/>
  <c r="T437" i="2"/>
  <c r="R437" i="2"/>
  <c r="Q437" i="2"/>
  <c r="X437" i="2"/>
  <c r="T436" i="2"/>
  <c r="R436" i="2"/>
  <c r="Q436" i="2"/>
  <c r="X436" i="2"/>
  <c r="T435" i="2"/>
  <c r="R435" i="2"/>
  <c r="Q435" i="2"/>
  <c r="X435" i="2"/>
  <c r="T434" i="2"/>
  <c r="R434" i="2"/>
  <c r="Q434" i="2"/>
  <c r="X434" i="2"/>
  <c r="T433" i="2"/>
  <c r="R433" i="2"/>
  <c r="Q433" i="2"/>
  <c r="X433" i="2"/>
  <c r="T432" i="2"/>
  <c r="R432" i="2"/>
  <c r="Q432" i="2"/>
  <c r="X432" i="2"/>
  <c r="T431" i="2"/>
  <c r="R431" i="2"/>
  <c r="Q431" i="2"/>
  <c r="X431" i="2"/>
  <c r="T502" i="2"/>
  <c r="R502" i="2"/>
  <c r="Q502" i="2"/>
  <c r="X502" i="2"/>
  <c r="T501" i="2"/>
  <c r="R501" i="2"/>
  <c r="Q501" i="2"/>
  <c r="X501" i="2"/>
  <c r="T500" i="2"/>
  <c r="R500" i="2"/>
  <c r="Q500" i="2"/>
  <c r="X500" i="2"/>
  <c r="T499" i="2"/>
  <c r="R499" i="2"/>
  <c r="Q499" i="2"/>
  <c r="X499" i="2"/>
  <c r="T498" i="2"/>
  <c r="R498" i="2"/>
  <c r="Q498" i="2"/>
  <c r="X498" i="2"/>
  <c r="T497" i="2"/>
  <c r="R497" i="2"/>
  <c r="Q497" i="2"/>
  <c r="X497" i="2"/>
  <c r="T496" i="2"/>
  <c r="R496" i="2"/>
  <c r="Q496" i="2"/>
  <c r="X496" i="2"/>
  <c r="T495" i="2"/>
  <c r="R495" i="2"/>
  <c r="Q495" i="2"/>
  <c r="X495" i="2"/>
  <c r="T494" i="2"/>
  <c r="R494" i="2"/>
  <c r="Q494" i="2"/>
  <c r="X494" i="2"/>
  <c r="T493" i="2"/>
  <c r="R493" i="2"/>
  <c r="Q493" i="2"/>
  <c r="X493" i="2"/>
  <c r="T492" i="2"/>
  <c r="R492" i="2"/>
  <c r="Q492" i="2"/>
  <c r="X492" i="2"/>
  <c r="T491" i="2"/>
  <c r="R491" i="2"/>
  <c r="Q491" i="2"/>
  <c r="X491" i="2"/>
  <c r="T490" i="2"/>
  <c r="R490" i="2"/>
  <c r="Q490" i="2"/>
  <c r="X490" i="2"/>
  <c r="T489" i="2"/>
  <c r="R489" i="2"/>
  <c r="Q489" i="2"/>
  <c r="X489" i="2"/>
  <c r="T488" i="2"/>
  <c r="R488" i="2"/>
  <c r="Q488" i="2"/>
  <c r="X488" i="2"/>
  <c r="T487" i="2"/>
  <c r="R487" i="2"/>
  <c r="Q487" i="2"/>
  <c r="X487" i="2"/>
  <c r="T486" i="2"/>
  <c r="R486" i="2"/>
  <c r="Q486" i="2"/>
  <c r="X486" i="2"/>
  <c r="T485" i="2"/>
  <c r="R485" i="2"/>
  <c r="Q485" i="2"/>
  <c r="X485" i="2"/>
  <c r="T484" i="2"/>
  <c r="R484" i="2"/>
  <c r="Q484" i="2"/>
  <c r="X484" i="2"/>
  <c r="T483" i="2"/>
  <c r="R483" i="2"/>
  <c r="Q483" i="2"/>
  <c r="X483" i="2"/>
  <c r="X482" i="2"/>
  <c r="T481" i="2"/>
  <c r="R481" i="2"/>
  <c r="Q481" i="2"/>
  <c r="X481" i="2"/>
  <c r="T480" i="2"/>
  <c r="R480" i="2"/>
  <c r="Q480" i="2"/>
  <c r="X480" i="2"/>
  <c r="T479" i="2"/>
  <c r="R479" i="2"/>
  <c r="Q479" i="2"/>
  <c r="X479" i="2"/>
  <c r="T478" i="2"/>
  <c r="R478" i="2"/>
  <c r="Q478" i="2"/>
  <c r="X478" i="2"/>
  <c r="T477" i="2"/>
  <c r="R477" i="2"/>
  <c r="Q477" i="2"/>
  <c r="X477" i="2"/>
  <c r="T476" i="2"/>
  <c r="R476" i="2"/>
  <c r="Q476" i="2"/>
  <c r="X476" i="2"/>
  <c r="T475" i="2"/>
  <c r="R475" i="2"/>
  <c r="Q475" i="2"/>
  <c r="X475" i="2"/>
  <c r="T474" i="2"/>
  <c r="R474" i="2"/>
  <c r="Q474" i="2"/>
  <c r="X474" i="2"/>
  <c r="T473" i="2"/>
  <c r="R473" i="2"/>
  <c r="Q473" i="2"/>
  <c r="X473" i="2"/>
  <c r="T472" i="2"/>
  <c r="R472" i="2"/>
  <c r="Q472" i="2"/>
  <c r="X472" i="2"/>
  <c r="T471" i="2"/>
  <c r="R471" i="2"/>
  <c r="Q471" i="2"/>
  <c r="X471" i="2"/>
  <c r="T470" i="2"/>
  <c r="R470" i="2"/>
  <c r="Q470" i="2"/>
  <c r="X470" i="2"/>
  <c r="T469" i="2"/>
  <c r="R469" i="2"/>
  <c r="Q469" i="2"/>
  <c r="X469" i="2"/>
  <c r="T468" i="2"/>
  <c r="R468" i="2"/>
  <c r="Q468" i="2"/>
  <c r="X468" i="2"/>
  <c r="T467" i="2"/>
  <c r="R467" i="2"/>
  <c r="Q467" i="2"/>
  <c r="X467" i="2"/>
  <c r="T538" i="2"/>
  <c r="S538" i="2"/>
  <c r="P538" i="2" s="1"/>
  <c r="R538" i="2"/>
  <c r="Q538" i="2"/>
  <c r="X538" i="2"/>
  <c r="T537" i="2"/>
  <c r="S537" i="2"/>
  <c r="P537" i="2" s="1"/>
  <c r="R537" i="2"/>
  <c r="Q537" i="2"/>
  <c r="X537" i="2"/>
  <c r="T536" i="2"/>
  <c r="S536" i="2"/>
  <c r="P536" i="2" s="1"/>
  <c r="R536" i="2"/>
  <c r="Q536" i="2"/>
  <c r="X536" i="2"/>
  <c r="T535" i="2"/>
  <c r="S535" i="2"/>
  <c r="P535" i="2" s="1"/>
  <c r="R535" i="2"/>
  <c r="Q535" i="2"/>
  <c r="X535" i="2"/>
  <c r="T534" i="2"/>
  <c r="R534" i="2"/>
  <c r="Q534" i="2"/>
  <c r="X534" i="2"/>
  <c r="T533" i="2"/>
  <c r="R533" i="2"/>
  <c r="Q533" i="2"/>
  <c r="X533" i="2"/>
  <c r="T532" i="2"/>
  <c r="R532" i="2"/>
  <c r="Q532" i="2"/>
  <c r="X532" i="2"/>
  <c r="T531" i="2"/>
  <c r="R531" i="2"/>
  <c r="Q531" i="2"/>
  <c r="X531" i="2"/>
  <c r="X530" i="2"/>
  <c r="T529" i="2"/>
  <c r="R529" i="2"/>
  <c r="Q529" i="2"/>
  <c r="X529" i="2"/>
  <c r="X528" i="2"/>
  <c r="T527" i="2"/>
  <c r="R527" i="2"/>
  <c r="Q527" i="2"/>
  <c r="X527" i="2"/>
  <c r="T526" i="2"/>
  <c r="R526" i="2"/>
  <c r="Q526" i="2"/>
  <c r="X526" i="2"/>
  <c r="T525" i="2"/>
  <c r="R525" i="2"/>
  <c r="Q525" i="2"/>
  <c r="X525" i="2"/>
  <c r="T524" i="2"/>
  <c r="R524" i="2"/>
  <c r="Q524" i="2"/>
  <c r="X524" i="2"/>
  <c r="R523" i="2"/>
  <c r="X523" i="2"/>
  <c r="T522" i="2"/>
  <c r="R522" i="2"/>
  <c r="Q522" i="2"/>
  <c r="X522" i="2"/>
  <c r="T521" i="2"/>
  <c r="R521" i="2"/>
  <c r="Q521" i="2"/>
  <c r="X521" i="2"/>
  <c r="T520" i="2"/>
  <c r="R520" i="2"/>
  <c r="Q520" i="2"/>
  <c r="X520" i="2"/>
  <c r="T519" i="2"/>
  <c r="R519" i="2"/>
  <c r="Q519" i="2"/>
  <c r="X519" i="2"/>
  <c r="T518" i="2"/>
  <c r="R518" i="2"/>
  <c r="Q518" i="2"/>
  <c r="X518" i="2"/>
  <c r="T517" i="2"/>
  <c r="R517" i="2"/>
  <c r="Q517" i="2"/>
  <c r="X517" i="2"/>
  <c r="R516" i="2"/>
  <c r="X516" i="2"/>
  <c r="T515" i="2"/>
  <c r="R515" i="2"/>
  <c r="Q515" i="2"/>
  <c r="X515" i="2"/>
  <c r="R514" i="2"/>
  <c r="X514" i="2"/>
  <c r="T513" i="2"/>
  <c r="R513" i="2"/>
  <c r="Q513" i="2"/>
  <c r="X513" i="2"/>
  <c r="X512" i="2"/>
  <c r="X511" i="2"/>
  <c r="X510" i="2"/>
  <c r="T509" i="2"/>
  <c r="S509" i="2"/>
  <c r="P509" i="2" s="1"/>
  <c r="R509" i="2"/>
  <c r="Q509" i="2"/>
  <c r="X509" i="2"/>
  <c r="T508" i="2"/>
  <c r="R508" i="2"/>
  <c r="Q508" i="2"/>
  <c r="X508" i="2"/>
  <c r="X507" i="2"/>
  <c r="T506" i="2"/>
  <c r="R506" i="2"/>
  <c r="Q506" i="2"/>
  <c r="X506" i="2"/>
  <c r="T505" i="2"/>
  <c r="S505" i="2"/>
  <c r="P505" i="2" s="1"/>
  <c r="R505" i="2"/>
  <c r="Q505" i="2"/>
  <c r="X505" i="2"/>
  <c r="T504" i="2"/>
  <c r="S504" i="2"/>
  <c r="P504" i="2" s="1"/>
  <c r="R504" i="2"/>
  <c r="Q504" i="2"/>
  <c r="X504" i="2"/>
  <c r="T503" i="2"/>
  <c r="S503" i="2"/>
  <c r="P503" i="2" s="1"/>
  <c r="R503" i="2"/>
  <c r="Q503" i="2"/>
  <c r="X503" i="2"/>
  <c r="T574" i="2"/>
  <c r="S574" i="2"/>
  <c r="P574" i="2" s="1"/>
  <c r="R574" i="2"/>
  <c r="Q574" i="2"/>
  <c r="X574" i="2"/>
  <c r="T573" i="2"/>
  <c r="S573" i="2"/>
  <c r="P573" i="2" s="1"/>
  <c r="R573" i="2"/>
  <c r="Q573" i="2"/>
  <c r="X573" i="2"/>
  <c r="T572" i="2"/>
  <c r="S572" i="2"/>
  <c r="P572" i="2" s="1"/>
  <c r="R572" i="2"/>
  <c r="Q572" i="2"/>
  <c r="X572" i="2"/>
  <c r="T571" i="2"/>
  <c r="S571" i="2"/>
  <c r="P571" i="2" s="1"/>
  <c r="R571" i="2"/>
  <c r="Q571" i="2"/>
  <c r="X571" i="2"/>
  <c r="T570" i="2"/>
  <c r="S570" i="2"/>
  <c r="P570" i="2" s="1"/>
  <c r="R570" i="2"/>
  <c r="Q570" i="2"/>
  <c r="X570" i="2"/>
  <c r="T569" i="2"/>
  <c r="S569" i="2"/>
  <c r="P569" i="2" s="1"/>
  <c r="R569" i="2"/>
  <c r="Q569" i="2"/>
  <c r="X569" i="2"/>
  <c r="T568" i="2"/>
  <c r="S568" i="2"/>
  <c r="P568" i="2" s="1"/>
  <c r="R568" i="2"/>
  <c r="Q568" i="2"/>
  <c r="X568" i="2"/>
  <c r="R567" i="2"/>
  <c r="X567" i="2"/>
  <c r="T566" i="2"/>
  <c r="S566" i="2"/>
  <c r="P566" i="2" s="1"/>
  <c r="R566" i="2"/>
  <c r="Q566" i="2"/>
  <c r="X566" i="2"/>
  <c r="T565" i="2"/>
  <c r="R565" i="2"/>
  <c r="Q565" i="2"/>
  <c r="X565" i="2"/>
  <c r="T564" i="2"/>
  <c r="R564" i="2"/>
  <c r="Q564" i="2"/>
  <c r="X564" i="2"/>
  <c r="T563" i="2"/>
  <c r="S563" i="2"/>
  <c r="P563" i="2" s="1"/>
  <c r="R563" i="2"/>
  <c r="Q563" i="2"/>
  <c r="X563" i="2"/>
  <c r="T562" i="2"/>
  <c r="R562" i="2"/>
  <c r="Q562" i="2"/>
  <c r="X562" i="2"/>
  <c r="T561" i="2"/>
  <c r="R561" i="2"/>
  <c r="Q561" i="2"/>
  <c r="X561" i="2"/>
  <c r="T560" i="2"/>
  <c r="S560" i="2"/>
  <c r="P560" i="2" s="1"/>
  <c r="R560" i="2"/>
  <c r="Q560" i="2"/>
  <c r="X560" i="2"/>
  <c r="T559" i="2"/>
  <c r="S559" i="2"/>
  <c r="P559" i="2" s="1"/>
  <c r="R559" i="2"/>
  <c r="Q559" i="2"/>
  <c r="X559" i="2"/>
  <c r="T558" i="2"/>
  <c r="S558" i="2"/>
  <c r="P558" i="2" s="1"/>
  <c r="R558" i="2"/>
  <c r="Q558" i="2"/>
  <c r="X558" i="2"/>
  <c r="T557" i="2"/>
  <c r="S557" i="2"/>
  <c r="P557" i="2" s="1"/>
  <c r="R557" i="2"/>
  <c r="Q557" i="2"/>
  <c r="X557" i="2"/>
  <c r="T556" i="2"/>
  <c r="R556" i="2"/>
  <c r="Q556" i="2"/>
  <c r="X556" i="2"/>
  <c r="T555" i="2"/>
  <c r="R555" i="2"/>
  <c r="Q555" i="2"/>
  <c r="X555" i="2"/>
  <c r="T554" i="2"/>
  <c r="S554" i="2"/>
  <c r="P554" i="2" s="1"/>
  <c r="R554" i="2"/>
  <c r="Q554" i="2"/>
  <c r="X554" i="2"/>
  <c r="T553" i="2"/>
  <c r="S553" i="2"/>
  <c r="P553" i="2" s="1"/>
  <c r="R553" i="2"/>
  <c r="Q553" i="2"/>
  <c r="X553" i="2"/>
  <c r="X552" i="2"/>
  <c r="T551" i="2"/>
  <c r="S551" i="2"/>
  <c r="P551" i="2" s="1"/>
  <c r="R551" i="2"/>
  <c r="Q551" i="2"/>
  <c r="X551" i="2"/>
  <c r="T550" i="2"/>
  <c r="S550" i="2"/>
  <c r="P550" i="2" s="1"/>
  <c r="R550" i="2"/>
  <c r="Q550" i="2"/>
  <c r="X550" i="2"/>
  <c r="T549" i="2"/>
  <c r="S549" i="2"/>
  <c r="P549" i="2" s="1"/>
  <c r="R549" i="2"/>
  <c r="Q549" i="2"/>
  <c r="X549" i="2"/>
  <c r="T548" i="2"/>
  <c r="S548" i="2"/>
  <c r="P548" i="2" s="1"/>
  <c r="R548" i="2"/>
  <c r="Q548" i="2"/>
  <c r="X548" i="2"/>
  <c r="T547" i="2"/>
  <c r="R547" i="2"/>
  <c r="Q547" i="2"/>
  <c r="X547" i="2"/>
  <c r="T546" i="2"/>
  <c r="R546" i="2"/>
  <c r="Q546" i="2"/>
  <c r="X546" i="2"/>
  <c r="T545" i="2"/>
  <c r="R545" i="2"/>
  <c r="Q545" i="2"/>
  <c r="X545" i="2"/>
  <c r="T544" i="2"/>
  <c r="R544" i="2"/>
  <c r="Q544" i="2"/>
  <c r="X544" i="2"/>
  <c r="T543" i="2"/>
  <c r="R543" i="2"/>
  <c r="Q543" i="2"/>
  <c r="X543" i="2"/>
  <c r="T542" i="2"/>
  <c r="R542" i="2"/>
  <c r="Q542" i="2"/>
  <c r="X542" i="2"/>
  <c r="T541" i="2"/>
  <c r="R541" i="2"/>
  <c r="Q541" i="2"/>
  <c r="X541" i="2"/>
  <c r="T540" i="2"/>
  <c r="R540" i="2"/>
  <c r="Q540" i="2"/>
  <c r="X540" i="2"/>
  <c r="T539" i="2"/>
  <c r="R539" i="2"/>
  <c r="Q539" i="2"/>
  <c r="X539" i="2"/>
  <c r="T610" i="2"/>
  <c r="R610" i="2"/>
  <c r="Q610" i="2"/>
  <c r="X610" i="2"/>
  <c r="T609" i="2"/>
  <c r="S609" i="2"/>
  <c r="R609" i="2"/>
  <c r="Q609" i="2"/>
  <c r="P609" i="2"/>
  <c r="X609" i="2"/>
  <c r="T608" i="2"/>
  <c r="R608" i="2"/>
  <c r="Q608" i="2"/>
  <c r="X608" i="2"/>
  <c r="T607" i="2"/>
  <c r="S607" i="2"/>
  <c r="P607" i="2" s="1"/>
  <c r="R607" i="2"/>
  <c r="Q607" i="2"/>
  <c r="X607" i="2"/>
  <c r="T606" i="2"/>
  <c r="S606" i="2"/>
  <c r="P606" i="2" s="1"/>
  <c r="R606" i="2"/>
  <c r="Q606" i="2"/>
  <c r="X606" i="2"/>
  <c r="T605" i="2"/>
  <c r="S605" i="2"/>
  <c r="P605" i="2" s="1"/>
  <c r="R605" i="2"/>
  <c r="Q605" i="2"/>
  <c r="X605" i="2"/>
  <c r="T604" i="2"/>
  <c r="S604" i="2"/>
  <c r="P604" i="2" s="1"/>
  <c r="R604" i="2"/>
  <c r="Q604" i="2"/>
  <c r="X604" i="2"/>
  <c r="T603" i="2"/>
  <c r="S603" i="2"/>
  <c r="P603" i="2" s="1"/>
  <c r="R603" i="2"/>
  <c r="Q603" i="2"/>
  <c r="X603" i="2"/>
  <c r="T602" i="2"/>
  <c r="S602" i="2"/>
  <c r="P602" i="2" s="1"/>
  <c r="R602" i="2"/>
  <c r="Q602" i="2"/>
  <c r="X602" i="2"/>
  <c r="T601" i="2"/>
  <c r="S601" i="2"/>
  <c r="P601" i="2" s="1"/>
  <c r="R601" i="2"/>
  <c r="Q601" i="2"/>
  <c r="X601" i="2"/>
  <c r="T600" i="2"/>
  <c r="S600" i="2"/>
  <c r="P600" i="2" s="1"/>
  <c r="R600" i="2"/>
  <c r="Q600" i="2"/>
  <c r="X600" i="2"/>
  <c r="X599" i="2"/>
  <c r="T598" i="2"/>
  <c r="R598" i="2"/>
  <c r="Q598" i="2"/>
  <c r="X598" i="2"/>
  <c r="T597" i="2"/>
  <c r="R597" i="2"/>
  <c r="Q597" i="2"/>
  <c r="X597" i="2"/>
  <c r="T596" i="2"/>
  <c r="R596" i="2"/>
  <c r="Q596" i="2"/>
  <c r="X596" i="2"/>
  <c r="T595" i="2"/>
  <c r="R595" i="2"/>
  <c r="Q595" i="2"/>
  <c r="X595" i="2"/>
  <c r="T594" i="2"/>
  <c r="S594" i="2"/>
  <c r="P594" i="2" s="1"/>
  <c r="R594" i="2"/>
  <c r="Q594" i="2"/>
  <c r="X594" i="2"/>
  <c r="T593" i="2"/>
  <c r="S593" i="2"/>
  <c r="P593" i="2" s="1"/>
  <c r="R593" i="2"/>
  <c r="Q593" i="2"/>
  <c r="X593" i="2"/>
  <c r="T592" i="2"/>
  <c r="R592" i="2"/>
  <c r="Q592" i="2"/>
  <c r="X592" i="2"/>
  <c r="T591" i="2"/>
  <c r="S591" i="2"/>
  <c r="P591" i="2" s="1"/>
  <c r="R591" i="2"/>
  <c r="Q591" i="2"/>
  <c r="X591" i="2"/>
  <c r="T590" i="2"/>
  <c r="R590" i="2"/>
  <c r="Q590" i="2"/>
  <c r="X590" i="2"/>
  <c r="T589" i="2"/>
  <c r="S589" i="2"/>
  <c r="P589" i="2" s="1"/>
  <c r="R589" i="2"/>
  <c r="Q589" i="2"/>
  <c r="X589" i="2"/>
  <c r="T588" i="2"/>
  <c r="S588" i="2"/>
  <c r="P588" i="2" s="1"/>
  <c r="R588" i="2"/>
  <c r="Q588" i="2"/>
  <c r="X588" i="2"/>
  <c r="T587" i="2"/>
  <c r="S587" i="2"/>
  <c r="P587" i="2" s="1"/>
  <c r="R587" i="2"/>
  <c r="Q587" i="2"/>
  <c r="X587" i="2"/>
  <c r="T586" i="2"/>
  <c r="S586" i="2"/>
  <c r="P586" i="2" s="1"/>
  <c r="R586" i="2"/>
  <c r="Q586" i="2"/>
  <c r="X586" i="2"/>
  <c r="T585" i="2"/>
  <c r="S585" i="2"/>
  <c r="P585" i="2" s="1"/>
  <c r="R585" i="2"/>
  <c r="Q585" i="2"/>
  <c r="X585" i="2"/>
  <c r="T584" i="2"/>
  <c r="S584" i="2"/>
  <c r="P584" i="2" s="1"/>
  <c r="R584" i="2"/>
  <c r="Q584" i="2"/>
  <c r="X584" i="2"/>
  <c r="T583" i="2"/>
  <c r="S583" i="2"/>
  <c r="P583" i="2" s="1"/>
  <c r="R583" i="2"/>
  <c r="Q583" i="2"/>
  <c r="X583" i="2"/>
  <c r="T582" i="2"/>
  <c r="S582" i="2"/>
  <c r="P582" i="2" s="1"/>
  <c r="R582" i="2"/>
  <c r="Q582" i="2"/>
  <c r="X582" i="2"/>
  <c r="T581" i="2"/>
  <c r="S581" i="2"/>
  <c r="P581" i="2" s="1"/>
  <c r="R581" i="2"/>
  <c r="Q581" i="2"/>
  <c r="X581" i="2"/>
  <c r="T580" i="2"/>
  <c r="S580" i="2"/>
  <c r="P580" i="2" s="1"/>
  <c r="R580" i="2"/>
  <c r="Q580" i="2"/>
  <c r="X580" i="2"/>
  <c r="T579" i="2"/>
  <c r="S579" i="2"/>
  <c r="P579" i="2" s="1"/>
  <c r="R579" i="2"/>
  <c r="Q579" i="2"/>
  <c r="X579" i="2"/>
  <c r="T578" i="2"/>
  <c r="S578" i="2"/>
  <c r="P578" i="2" s="1"/>
  <c r="R578" i="2"/>
  <c r="Q578" i="2"/>
  <c r="X578" i="2"/>
  <c r="T577" i="2"/>
  <c r="S577" i="2"/>
  <c r="P577" i="2" s="1"/>
  <c r="R577" i="2"/>
  <c r="Q577" i="2"/>
  <c r="X577" i="2"/>
  <c r="T576" i="2"/>
  <c r="S576" i="2"/>
  <c r="P576" i="2" s="1"/>
  <c r="R576" i="2"/>
  <c r="Q576" i="2"/>
  <c r="X576" i="2"/>
  <c r="T575" i="2"/>
  <c r="S575" i="2"/>
  <c r="P575" i="2" s="1"/>
  <c r="R575" i="2"/>
  <c r="Q575" i="2"/>
  <c r="X575" i="2"/>
  <c r="T646" i="2"/>
  <c r="Q646" i="2"/>
  <c r="X646" i="2"/>
  <c r="T645" i="2"/>
  <c r="Q645" i="2"/>
  <c r="X645" i="2"/>
  <c r="T644" i="2"/>
  <c r="R644" i="2"/>
  <c r="Q644" i="2"/>
  <c r="X644" i="2"/>
  <c r="T643" i="2"/>
  <c r="R643" i="2"/>
  <c r="Q643" i="2"/>
  <c r="X643" i="2"/>
  <c r="T642" i="2"/>
  <c r="R642" i="2"/>
  <c r="Q642" i="2"/>
  <c r="X642" i="2"/>
  <c r="T641" i="2"/>
  <c r="R641" i="2"/>
  <c r="Q641" i="2"/>
  <c r="X641" i="2"/>
  <c r="T640" i="2"/>
  <c r="R640" i="2"/>
  <c r="Q640" i="2"/>
  <c r="X640" i="2"/>
  <c r="T639" i="2"/>
  <c r="R639" i="2"/>
  <c r="Q639" i="2"/>
  <c r="X639" i="2"/>
  <c r="T638" i="2"/>
  <c r="R638" i="2"/>
  <c r="Q638" i="2"/>
  <c r="X638" i="2"/>
  <c r="X637" i="2"/>
  <c r="X636" i="2"/>
  <c r="X635" i="2"/>
  <c r="T634" i="2"/>
  <c r="Q634" i="2"/>
  <c r="X634" i="2"/>
  <c r="T633" i="2"/>
  <c r="R633" i="2"/>
  <c r="Q633" i="2"/>
  <c r="X633" i="2"/>
  <c r="X632" i="2"/>
  <c r="X631" i="2"/>
  <c r="X630" i="2"/>
  <c r="T629" i="2"/>
  <c r="R629" i="2"/>
  <c r="Q629" i="2"/>
  <c r="X629" i="2"/>
  <c r="X628" i="2"/>
  <c r="T627" i="2"/>
  <c r="R627" i="2"/>
  <c r="Q627" i="2"/>
  <c r="X627" i="2"/>
  <c r="T626" i="2"/>
  <c r="R626" i="2"/>
  <c r="Q626" i="2"/>
  <c r="X626" i="2"/>
  <c r="T625" i="2"/>
  <c r="S625" i="2"/>
  <c r="R625" i="2"/>
  <c r="Q625" i="2"/>
  <c r="P625" i="2"/>
  <c r="X625" i="2"/>
  <c r="T624" i="2"/>
  <c r="R624" i="2"/>
  <c r="Q624" i="2"/>
  <c r="X624" i="2"/>
  <c r="T622" i="2"/>
  <c r="R622" i="2"/>
  <c r="Q622" i="2"/>
  <c r="X622" i="2"/>
  <c r="T621" i="2"/>
  <c r="R621" i="2"/>
  <c r="Q621" i="2"/>
  <c r="X621" i="2"/>
  <c r="T620" i="2"/>
  <c r="R620" i="2"/>
  <c r="Q620" i="2"/>
  <c r="X620" i="2"/>
  <c r="T619" i="2"/>
  <c r="R619" i="2"/>
  <c r="Q619" i="2"/>
  <c r="X619" i="2"/>
  <c r="T618" i="2"/>
  <c r="R618" i="2"/>
  <c r="Q618" i="2"/>
  <c r="X618" i="2"/>
  <c r="T617" i="2"/>
  <c r="R617" i="2"/>
  <c r="Q617" i="2"/>
  <c r="X617" i="2"/>
  <c r="T616" i="2"/>
  <c r="R616" i="2"/>
  <c r="Q616" i="2"/>
  <c r="X616" i="2"/>
  <c r="T615" i="2"/>
  <c r="R615" i="2"/>
  <c r="Q615" i="2"/>
  <c r="X615" i="2"/>
  <c r="T614" i="2"/>
  <c r="R614" i="2"/>
  <c r="Q614" i="2"/>
  <c r="X614" i="2"/>
  <c r="T613" i="2"/>
  <c r="R613" i="2"/>
  <c r="Q613" i="2"/>
  <c r="X613" i="2"/>
  <c r="T612" i="2"/>
  <c r="R612" i="2"/>
  <c r="Q612" i="2"/>
  <c r="X612" i="2"/>
  <c r="T611" i="2"/>
  <c r="R611" i="2"/>
  <c r="Q611" i="2"/>
  <c r="X611" i="2"/>
  <c r="X682" i="2"/>
  <c r="X681" i="2"/>
  <c r="X680" i="2"/>
  <c r="X679" i="2"/>
  <c r="X678" i="2"/>
  <c r="X677" i="2"/>
  <c r="X676" i="2"/>
  <c r="X675" i="2"/>
  <c r="X674" i="2"/>
  <c r="X673" i="2"/>
  <c r="X672" i="2"/>
  <c r="X671" i="2"/>
  <c r="X670" i="2"/>
  <c r="T669" i="2"/>
  <c r="R669" i="2"/>
  <c r="Q669" i="2"/>
  <c r="X669" i="2"/>
  <c r="T668" i="2"/>
  <c r="R668" i="2"/>
  <c r="Q668" i="2"/>
  <c r="X668" i="2"/>
  <c r="X667" i="2"/>
  <c r="X666" i="2"/>
  <c r="X665" i="2"/>
  <c r="T664" i="2"/>
  <c r="R664" i="2"/>
  <c r="Q664" i="2"/>
  <c r="X664" i="2"/>
  <c r="T663" i="2"/>
  <c r="R663" i="2"/>
  <c r="Q663" i="2"/>
  <c r="X663" i="2"/>
  <c r="X662" i="2"/>
  <c r="T661" i="2"/>
  <c r="R661" i="2"/>
  <c r="Q661" i="2"/>
  <c r="X661" i="2"/>
  <c r="X660" i="2"/>
  <c r="T659" i="2"/>
  <c r="S659" i="2"/>
  <c r="R659" i="2"/>
  <c r="Q659" i="2"/>
  <c r="P659" i="2"/>
  <c r="X659" i="2"/>
  <c r="T658" i="2"/>
  <c r="Q658" i="2"/>
  <c r="X658" i="2"/>
  <c r="T657" i="2"/>
  <c r="Q657" i="2"/>
  <c r="X657" i="2"/>
  <c r="X656" i="2"/>
  <c r="X655" i="2"/>
  <c r="X654" i="2"/>
  <c r="X653" i="2"/>
  <c r="X652" i="2"/>
  <c r="X651" i="2"/>
  <c r="X650" i="2"/>
  <c r="T649" i="2"/>
  <c r="Q649" i="2"/>
  <c r="X649" i="2"/>
  <c r="T648" i="2"/>
  <c r="S648" i="2"/>
  <c r="R648" i="2"/>
  <c r="Q648" i="2"/>
  <c r="P648" i="2"/>
  <c r="X648" i="2"/>
  <c r="T647" i="2"/>
  <c r="S647" i="2"/>
  <c r="R647" i="2"/>
  <c r="Q647" i="2"/>
  <c r="P647" i="2"/>
  <c r="X647" i="2"/>
  <c r="X718" i="2"/>
  <c r="X717" i="2"/>
  <c r="X716" i="2"/>
  <c r="X715" i="2"/>
  <c r="X714" i="2"/>
  <c r="X713" i="2"/>
  <c r="X712" i="2"/>
  <c r="X711" i="2"/>
  <c r="X710" i="2"/>
  <c r="X709" i="2"/>
  <c r="X708" i="2"/>
  <c r="X707" i="2"/>
  <c r="X706" i="2"/>
  <c r="X705" i="2"/>
  <c r="X704" i="2"/>
  <c r="X703" i="2"/>
  <c r="X702" i="2"/>
  <c r="X701" i="2"/>
  <c r="X700" i="2"/>
  <c r="X699" i="2"/>
  <c r="X698" i="2"/>
  <c r="X697" i="2"/>
  <c r="X696" i="2"/>
  <c r="X695" i="2"/>
  <c r="X694" i="2"/>
  <c r="X693" i="2"/>
  <c r="X692" i="2"/>
  <c r="X691" i="2"/>
  <c r="X690" i="2"/>
  <c r="X689" i="2"/>
  <c r="X688" i="2"/>
  <c r="X687" i="2"/>
  <c r="X686" i="2"/>
  <c r="X685" i="2"/>
  <c r="X684" i="2"/>
  <c r="X683" i="2"/>
  <c r="R754" i="2"/>
  <c r="X754" i="2"/>
  <c r="T753" i="2"/>
  <c r="S753" i="2"/>
  <c r="P753" i="2" s="1"/>
  <c r="R753" i="2"/>
  <c r="Q753" i="2"/>
  <c r="X753" i="2"/>
  <c r="T752" i="2"/>
  <c r="S752" i="2"/>
  <c r="P752" i="2" s="1"/>
  <c r="R752" i="2"/>
  <c r="Q752" i="2"/>
  <c r="X752" i="2"/>
  <c r="T751" i="2"/>
  <c r="S751" i="2"/>
  <c r="P751" i="2" s="1"/>
  <c r="R751" i="2"/>
  <c r="Q751" i="2"/>
  <c r="X751" i="2"/>
  <c r="T750" i="2"/>
  <c r="R750" i="2"/>
  <c r="Q750" i="2"/>
  <c r="X750" i="2"/>
  <c r="R749" i="2"/>
  <c r="X749" i="2"/>
  <c r="T748" i="2"/>
  <c r="S748" i="2"/>
  <c r="P748" i="2" s="1"/>
  <c r="R748" i="2"/>
  <c r="Q748" i="2"/>
  <c r="X748" i="2"/>
  <c r="T747" i="2"/>
  <c r="S747" i="2"/>
  <c r="P747" i="2" s="1"/>
  <c r="R747" i="2"/>
  <c r="Q747" i="2"/>
  <c r="X747" i="2"/>
  <c r="T746" i="2"/>
  <c r="S746" i="2"/>
  <c r="P746" i="2" s="1"/>
  <c r="R746" i="2"/>
  <c r="Q746" i="2"/>
  <c r="X746" i="2"/>
  <c r="T745" i="2"/>
  <c r="S745" i="2"/>
  <c r="P745" i="2" s="1"/>
  <c r="R745" i="2"/>
  <c r="Q745" i="2"/>
  <c r="X745" i="2"/>
  <c r="T744" i="2"/>
  <c r="S744" i="2"/>
  <c r="P744" i="2" s="1"/>
  <c r="R744" i="2"/>
  <c r="Q744" i="2"/>
  <c r="X744" i="2"/>
  <c r="T743" i="2"/>
  <c r="R743" i="2"/>
  <c r="Q743" i="2"/>
  <c r="X743" i="2"/>
  <c r="T742" i="2"/>
  <c r="R742" i="2"/>
  <c r="Q742" i="2"/>
  <c r="X742" i="2"/>
  <c r="T741" i="2"/>
  <c r="R741" i="2"/>
  <c r="Q741" i="2"/>
  <c r="X741" i="2"/>
  <c r="T740" i="2"/>
  <c r="R740" i="2"/>
  <c r="Q740" i="2"/>
  <c r="X740" i="2"/>
  <c r="T739" i="2"/>
  <c r="R739" i="2"/>
  <c r="Q739" i="2"/>
  <c r="X739" i="2"/>
  <c r="T737" i="2"/>
  <c r="Q737" i="2"/>
  <c r="X737" i="2"/>
  <c r="X736" i="2"/>
  <c r="T735" i="2"/>
  <c r="S735" i="2"/>
  <c r="R735" i="2"/>
  <c r="Q735" i="2"/>
  <c r="P735" i="2"/>
  <c r="X735" i="2"/>
  <c r="T734" i="2"/>
  <c r="S734" i="2"/>
  <c r="R734" i="2"/>
  <c r="Q734" i="2"/>
  <c r="P734" i="2"/>
  <c r="X734" i="2"/>
  <c r="T733" i="2"/>
  <c r="S733" i="2"/>
  <c r="R733" i="2"/>
  <c r="Q733" i="2"/>
  <c r="P733" i="2"/>
  <c r="X733" i="2"/>
  <c r="X732" i="2"/>
  <c r="X731" i="2"/>
  <c r="X730" i="2"/>
  <c r="X729" i="2"/>
  <c r="T728" i="2"/>
  <c r="S728" i="2"/>
  <c r="R728" i="2"/>
  <c r="Q728" i="2"/>
  <c r="P728" i="2"/>
  <c r="X728" i="2"/>
  <c r="T727" i="2"/>
  <c r="Q727" i="2"/>
  <c r="X727" i="2"/>
  <c r="T726" i="2"/>
  <c r="S726" i="2"/>
  <c r="R726" i="2"/>
  <c r="Q726" i="2"/>
  <c r="P726" i="2"/>
  <c r="X726" i="2"/>
  <c r="T725" i="2"/>
  <c r="R725" i="2"/>
  <c r="Q725" i="2"/>
  <c r="X725" i="2"/>
  <c r="T724" i="2"/>
  <c r="R724" i="2"/>
  <c r="Q724" i="2"/>
  <c r="X724" i="2"/>
  <c r="X723" i="2"/>
  <c r="X722" i="2"/>
  <c r="X721" i="2"/>
  <c r="X720" i="2"/>
  <c r="X719" i="2"/>
  <c r="R790" i="2"/>
  <c r="X790" i="2"/>
  <c r="T789" i="2"/>
  <c r="R789" i="2"/>
  <c r="Q789" i="2"/>
  <c r="X789" i="2"/>
  <c r="T788" i="2"/>
  <c r="R788" i="2"/>
  <c r="Q788" i="2"/>
  <c r="X788" i="2"/>
  <c r="T787" i="2"/>
  <c r="R787" i="2"/>
  <c r="Q787" i="2"/>
  <c r="X787" i="2"/>
  <c r="T786" i="2"/>
  <c r="R786" i="2"/>
  <c r="Q786" i="2"/>
  <c r="X786" i="2"/>
  <c r="T785" i="2"/>
  <c r="R785" i="2"/>
  <c r="Q785" i="2"/>
  <c r="X785" i="2"/>
  <c r="T784" i="2"/>
  <c r="Q784" i="2"/>
  <c r="X784" i="2"/>
  <c r="X783" i="2"/>
  <c r="T782" i="2"/>
  <c r="Q782" i="2"/>
  <c r="X782" i="2"/>
  <c r="X781" i="2"/>
  <c r="X780" i="2"/>
  <c r="X779" i="2"/>
  <c r="X778" i="2"/>
  <c r="X777" i="2"/>
  <c r="X776" i="2"/>
  <c r="T775" i="2"/>
  <c r="S775" i="2"/>
  <c r="P775" i="2" s="1"/>
  <c r="R775" i="2"/>
  <c r="Q775" i="2"/>
  <c r="X775" i="2"/>
  <c r="T774" i="2"/>
  <c r="S774" i="2"/>
  <c r="P774" i="2" s="1"/>
  <c r="R774" i="2"/>
  <c r="Q774" i="2"/>
  <c r="X774" i="2"/>
  <c r="T773" i="2"/>
  <c r="S773" i="2"/>
  <c r="P773" i="2" s="1"/>
  <c r="R773" i="2"/>
  <c r="Q773" i="2"/>
  <c r="X773" i="2"/>
  <c r="T772" i="2"/>
  <c r="R772" i="2"/>
  <c r="Q772" i="2"/>
  <c r="X772" i="2"/>
  <c r="T771" i="2"/>
  <c r="S771" i="2"/>
  <c r="P771" i="2" s="1"/>
  <c r="R771" i="2"/>
  <c r="Q771" i="2"/>
  <c r="X771" i="2"/>
  <c r="T770" i="2"/>
  <c r="S770" i="2"/>
  <c r="P770" i="2" s="1"/>
  <c r="R770" i="2"/>
  <c r="Q770" i="2"/>
  <c r="X770" i="2"/>
  <c r="T769" i="2"/>
  <c r="R769" i="2"/>
  <c r="Q769" i="2"/>
  <c r="X769" i="2"/>
  <c r="T768" i="2"/>
  <c r="R768" i="2"/>
  <c r="Q768" i="2"/>
  <c r="X768" i="2"/>
  <c r="T767" i="2"/>
  <c r="Q767" i="2"/>
  <c r="X767" i="2"/>
  <c r="T766" i="2"/>
  <c r="R766" i="2"/>
  <c r="Q766" i="2"/>
  <c r="X766" i="2"/>
  <c r="T765" i="2"/>
  <c r="Q765" i="2"/>
  <c r="X765" i="2"/>
  <c r="T764" i="2"/>
  <c r="Q764" i="2"/>
  <c r="X764" i="2"/>
  <c r="T763" i="2"/>
  <c r="R763" i="2"/>
  <c r="Q763" i="2"/>
  <c r="X763" i="2"/>
  <c r="T762" i="2"/>
  <c r="R762" i="2"/>
  <c r="Q762" i="2"/>
  <c r="X762" i="2"/>
  <c r="T761" i="2"/>
  <c r="R761" i="2"/>
  <c r="Q761" i="2"/>
  <c r="X761" i="2"/>
  <c r="T760" i="2"/>
  <c r="Q760" i="2"/>
  <c r="X760" i="2"/>
  <c r="T759" i="2"/>
  <c r="S759" i="2"/>
  <c r="P759" i="2" s="1"/>
  <c r="R759" i="2"/>
  <c r="Q759" i="2"/>
  <c r="X759" i="2"/>
  <c r="T758" i="2"/>
  <c r="Q758" i="2"/>
  <c r="X758" i="2"/>
  <c r="T757" i="2"/>
  <c r="S757" i="2"/>
  <c r="P757" i="2" s="1"/>
  <c r="R757" i="2"/>
  <c r="Q757" i="2"/>
  <c r="X757" i="2"/>
  <c r="T756" i="2"/>
  <c r="Q756" i="2"/>
  <c r="X756" i="2"/>
  <c r="T755" i="2"/>
  <c r="Q755" i="2"/>
  <c r="X755" i="2"/>
  <c r="T826" i="2"/>
  <c r="Q826" i="2"/>
  <c r="X826" i="2"/>
  <c r="T825" i="2"/>
  <c r="Q825" i="2"/>
  <c r="X825" i="2"/>
  <c r="X824" i="2"/>
  <c r="X823" i="2"/>
  <c r="X822" i="2"/>
  <c r="T821" i="2"/>
  <c r="Q821" i="2"/>
  <c r="X821" i="2"/>
  <c r="X820" i="2"/>
  <c r="X819" i="2"/>
  <c r="T818" i="2"/>
  <c r="Q818" i="2"/>
  <c r="X818" i="2"/>
  <c r="T817" i="2"/>
  <c r="Q817" i="2"/>
  <c r="X817" i="2"/>
  <c r="X816" i="2"/>
  <c r="T815" i="2"/>
  <c r="S815" i="2"/>
  <c r="P815" i="2" s="1"/>
  <c r="R815" i="2"/>
  <c r="Q815" i="2"/>
  <c r="X815" i="2"/>
  <c r="X814" i="2"/>
  <c r="X813" i="2"/>
  <c r="T812" i="2"/>
  <c r="R812" i="2"/>
  <c r="Q812" i="2"/>
  <c r="X812" i="2"/>
  <c r="T811" i="2"/>
  <c r="Q811" i="2"/>
  <c r="X811" i="2"/>
  <c r="T810" i="2"/>
  <c r="R810" i="2"/>
  <c r="Q810" i="2"/>
  <c r="X810" i="2"/>
  <c r="T809" i="2"/>
  <c r="Q809" i="2"/>
  <c r="X809" i="2"/>
  <c r="T808" i="2"/>
  <c r="S808" i="2"/>
  <c r="P808" i="2" s="1"/>
  <c r="R808" i="2"/>
  <c r="Q808" i="2"/>
  <c r="X808" i="2"/>
  <c r="T807" i="2"/>
  <c r="S807" i="2"/>
  <c r="P807" i="2" s="1"/>
  <c r="R807" i="2"/>
  <c r="Q807" i="2"/>
  <c r="X807" i="2"/>
  <c r="T806" i="2"/>
  <c r="Q806" i="2"/>
  <c r="X806" i="2"/>
  <c r="T805" i="2"/>
  <c r="S805" i="2"/>
  <c r="P805" i="2" s="1"/>
  <c r="R805" i="2"/>
  <c r="Q805" i="2"/>
  <c r="X805" i="2"/>
  <c r="T804" i="2"/>
  <c r="Q804" i="2"/>
  <c r="X804" i="2"/>
  <c r="T803" i="2"/>
  <c r="R803" i="2"/>
  <c r="Q803" i="2"/>
  <c r="X803" i="2"/>
  <c r="T802" i="2"/>
  <c r="Q802" i="2"/>
  <c r="X802" i="2"/>
  <c r="T801" i="2"/>
  <c r="S801" i="2"/>
  <c r="P801" i="2" s="1"/>
  <c r="R801" i="2"/>
  <c r="Q801" i="2"/>
  <c r="X801" i="2"/>
  <c r="T800" i="2"/>
  <c r="S800" i="2"/>
  <c r="P800" i="2" s="1"/>
  <c r="R800" i="2"/>
  <c r="Q800" i="2"/>
  <c r="X800" i="2"/>
  <c r="T799" i="2"/>
  <c r="S799" i="2"/>
  <c r="P799" i="2" s="1"/>
  <c r="R799" i="2"/>
  <c r="Q799" i="2"/>
  <c r="X799" i="2"/>
  <c r="T798" i="2"/>
  <c r="R798" i="2"/>
  <c r="Q798" i="2"/>
  <c r="X798" i="2"/>
  <c r="T797" i="2"/>
  <c r="R797" i="2"/>
  <c r="Q797" i="2"/>
  <c r="X797" i="2"/>
  <c r="R796" i="2"/>
  <c r="X796" i="2"/>
  <c r="R795" i="2"/>
  <c r="X795" i="2"/>
  <c r="T794" i="2"/>
  <c r="R794" i="2"/>
  <c r="Q794" i="2"/>
  <c r="X794" i="2"/>
  <c r="T793" i="2"/>
  <c r="R793" i="2"/>
  <c r="Q793" i="2"/>
  <c r="X793" i="2"/>
  <c r="R792" i="2"/>
  <c r="X792" i="2"/>
  <c r="R791" i="2"/>
  <c r="X791" i="2"/>
  <c r="X862" i="2"/>
  <c r="T861" i="2"/>
  <c r="Q861" i="2"/>
  <c r="X861" i="2"/>
  <c r="X860" i="2"/>
  <c r="X859" i="2"/>
  <c r="T858" i="2"/>
  <c r="R858" i="2"/>
  <c r="Q858" i="2"/>
  <c r="X858" i="2"/>
  <c r="X857" i="2"/>
  <c r="X856" i="2"/>
  <c r="T855" i="2"/>
  <c r="Q855" i="2"/>
  <c r="X855" i="2"/>
  <c r="X854" i="2"/>
  <c r="X853" i="2"/>
  <c r="X852" i="2"/>
  <c r="X851" i="2"/>
  <c r="T850" i="2"/>
  <c r="Q850" i="2"/>
  <c r="X850" i="2"/>
  <c r="X849" i="2"/>
  <c r="X848" i="2"/>
  <c r="X847" i="2"/>
  <c r="T846" i="2"/>
  <c r="R846" i="2"/>
  <c r="Q846" i="2"/>
  <c r="X846" i="2"/>
  <c r="X845" i="2"/>
  <c r="X844" i="2"/>
  <c r="X843" i="2"/>
  <c r="X842" i="2"/>
  <c r="X841" i="2"/>
  <c r="X840" i="2"/>
  <c r="X839" i="2"/>
  <c r="X838" i="2"/>
  <c r="X837" i="2"/>
  <c r="X836" i="2"/>
  <c r="X835" i="2"/>
  <c r="X834" i="2"/>
  <c r="X833" i="2"/>
  <c r="T832" i="2"/>
  <c r="R832" i="2"/>
  <c r="Q832" i="2"/>
  <c r="X832" i="2"/>
  <c r="X831" i="2"/>
  <c r="X830" i="2"/>
  <c r="T829" i="2"/>
  <c r="S829" i="2"/>
  <c r="P829" i="2" s="1"/>
  <c r="R829" i="2"/>
  <c r="Q829" i="2"/>
  <c r="X829" i="2"/>
  <c r="X828" i="2"/>
  <c r="T827" i="2"/>
  <c r="R827" i="2"/>
  <c r="Q827" i="2"/>
  <c r="X827" i="2"/>
  <c r="R876" i="2"/>
  <c r="X876" i="2"/>
  <c r="T875" i="2"/>
  <c r="R875" i="2"/>
  <c r="Q875" i="2"/>
  <c r="X875" i="2"/>
  <c r="T874" i="2"/>
  <c r="R874" i="2"/>
  <c r="Q874" i="2"/>
  <c r="X874" i="2"/>
  <c r="T873" i="2"/>
  <c r="R873" i="2"/>
  <c r="Q873" i="2"/>
  <c r="X873" i="2"/>
  <c r="X872" i="2"/>
  <c r="X871" i="2"/>
  <c r="X870" i="2"/>
  <c r="T869" i="2"/>
  <c r="Q869" i="2"/>
  <c r="X869" i="2"/>
  <c r="X868" i="2"/>
  <c r="T867" i="2"/>
  <c r="R867" i="2"/>
  <c r="Q867" i="2"/>
  <c r="X867" i="2"/>
  <c r="X866" i="2"/>
  <c r="T865" i="2"/>
  <c r="Q865" i="2"/>
  <c r="X865" i="2"/>
  <c r="X864" i="2"/>
  <c r="X863" i="2"/>
  <c r="R16" i="37"/>
  <c r="R17" i="37"/>
  <c r="R19" i="37"/>
  <c r="R24" i="37"/>
  <c r="R27" i="37"/>
  <c r="R30" i="37"/>
  <c r="Q31" i="37"/>
  <c r="R31" i="37"/>
  <c r="Q34" i="37"/>
  <c r="R34" i="37"/>
  <c r="Q35" i="37"/>
  <c r="R35" i="37"/>
  <c r="R38" i="37"/>
  <c r="R39" i="37"/>
  <c r="Q40" i="37"/>
  <c r="R40" i="37"/>
  <c r="R42" i="37"/>
  <c r="R15" i="37"/>
  <c r="J11" i="28"/>
  <c r="J10" i="28"/>
  <c r="J31" i="28" l="1"/>
  <c r="E70" i="35"/>
  <c r="F70" i="35" s="1"/>
  <c r="H70" i="35" s="1"/>
  <c r="E69" i="35"/>
  <c r="F69" i="35" s="1"/>
  <c r="H69" i="35" s="1"/>
  <c r="E68" i="35"/>
  <c r="F68" i="35" s="1"/>
  <c r="H68" i="35" s="1"/>
  <c r="E73" i="35"/>
  <c r="F73" i="35" s="1"/>
  <c r="H73" i="35" s="1"/>
  <c r="E72" i="35"/>
  <c r="F72" i="35" s="1"/>
  <c r="H72" i="35" s="1"/>
  <c r="E71" i="35"/>
  <c r="F71" i="35" s="1"/>
  <c r="H71" i="35" s="1"/>
  <c r="E76" i="35"/>
  <c r="F76" i="35" s="1"/>
  <c r="H76" i="35" s="1"/>
  <c r="E75" i="35"/>
  <c r="F75" i="35" s="1"/>
  <c r="H75" i="35" s="1"/>
  <c r="E74" i="35"/>
  <c r="F74" i="35" s="1"/>
  <c r="H74" i="35" s="1"/>
  <c r="E79" i="35"/>
  <c r="F79" i="35" s="1"/>
  <c r="H79" i="35" s="1"/>
  <c r="E78" i="35"/>
  <c r="F78" i="35" s="1"/>
  <c r="H78" i="35" s="1"/>
  <c r="E77" i="35"/>
  <c r="F77" i="35" s="1"/>
  <c r="H77" i="35" s="1"/>
  <c r="E82" i="35"/>
  <c r="F82" i="35" s="1"/>
  <c r="H82" i="35" s="1"/>
  <c r="E81" i="35"/>
  <c r="F81" i="35" s="1"/>
  <c r="H81" i="35" s="1"/>
  <c r="E80" i="35"/>
  <c r="F80" i="35" s="1"/>
  <c r="H80" i="35" s="1"/>
  <c r="E85" i="35"/>
  <c r="F85" i="35" s="1"/>
  <c r="H85" i="35" s="1"/>
  <c r="E84" i="35"/>
  <c r="F84" i="35" s="1"/>
  <c r="H84" i="35" s="1"/>
  <c r="E83" i="35"/>
  <c r="F83" i="35" s="1"/>
  <c r="H83" i="35" s="1"/>
  <c r="E97" i="35"/>
  <c r="F97" i="35" s="1"/>
  <c r="H97" i="35" s="1"/>
  <c r="E96" i="35"/>
  <c r="F96" i="35" s="1"/>
  <c r="H96" i="35" s="1"/>
  <c r="E95" i="35"/>
  <c r="E100" i="35"/>
  <c r="F100" i="35" s="1"/>
  <c r="H100" i="35" s="1"/>
  <c r="E99" i="35"/>
  <c r="F99" i="35" s="1"/>
  <c r="H99" i="35" s="1"/>
  <c r="E98" i="35"/>
  <c r="F98" i="35" s="1"/>
  <c r="H98" i="35" s="1"/>
  <c r="E103" i="35"/>
  <c r="F103" i="35" s="1"/>
  <c r="H103" i="35" s="1"/>
  <c r="E102" i="35"/>
  <c r="F102" i="35" s="1"/>
  <c r="H102" i="35" s="1"/>
  <c r="E101" i="35"/>
  <c r="F101" i="35" s="1"/>
  <c r="H101" i="35" s="1"/>
  <c r="E106" i="35"/>
  <c r="F106" i="35" s="1"/>
  <c r="H106" i="35" s="1"/>
  <c r="E105" i="35"/>
  <c r="F105" i="35" s="1"/>
  <c r="H105" i="35" s="1"/>
  <c r="E104" i="35"/>
  <c r="F104" i="35" s="1"/>
  <c r="H104" i="35" s="1"/>
  <c r="E109" i="35"/>
  <c r="F109" i="35" s="1"/>
  <c r="H109" i="35" s="1"/>
  <c r="E108" i="35"/>
  <c r="F108" i="35" s="1"/>
  <c r="H108" i="35" s="1"/>
  <c r="E107" i="35"/>
  <c r="F107" i="35" s="1"/>
  <c r="H107" i="35" s="1"/>
  <c r="E112" i="35"/>
  <c r="F112" i="35" s="1"/>
  <c r="H112" i="35" s="1"/>
  <c r="E111" i="35"/>
  <c r="F111" i="35" s="1"/>
  <c r="H111" i="35" s="1"/>
  <c r="E110" i="35"/>
  <c r="F110" i="35" s="1"/>
  <c r="H110" i="35" s="1"/>
  <c r="E115" i="35"/>
  <c r="F115" i="35" s="1"/>
  <c r="H115" i="35" s="1"/>
  <c r="E114" i="35"/>
  <c r="F114" i="35" s="1"/>
  <c r="H114" i="35" s="1"/>
  <c r="E113" i="35"/>
  <c r="F113" i="35" s="1"/>
  <c r="H113" i="35" s="1"/>
  <c r="E118" i="35"/>
  <c r="F118" i="35" s="1"/>
  <c r="H118" i="35" s="1"/>
  <c r="E117" i="35"/>
  <c r="F117" i="35" s="1"/>
  <c r="H117" i="35" s="1"/>
  <c r="E116" i="35"/>
  <c r="F116" i="35" s="1"/>
  <c r="H116" i="35" s="1"/>
  <c r="E120" i="35"/>
  <c r="F120" i="35" s="1"/>
  <c r="H120" i="35" s="1"/>
  <c r="E119" i="35"/>
  <c r="F119" i="35" s="1"/>
  <c r="H119" i="35" s="1"/>
  <c r="E122" i="35"/>
  <c r="F122" i="35" s="1"/>
  <c r="H122" i="35" s="1"/>
  <c r="E123" i="35"/>
  <c r="F123" i="35" s="1"/>
  <c r="H123" i="35" s="1"/>
  <c r="E124" i="35"/>
  <c r="F124" i="35" s="1"/>
  <c r="H124" i="35" s="1"/>
  <c r="E125" i="35"/>
  <c r="F125" i="35" s="1"/>
  <c r="H125" i="35" s="1"/>
  <c r="E126" i="35"/>
  <c r="F126" i="35" s="1"/>
  <c r="H126" i="35" s="1"/>
  <c r="E127" i="35"/>
  <c r="F127" i="35" s="1"/>
  <c r="H127" i="35" s="1"/>
  <c r="E128" i="35"/>
  <c r="F128" i="35" s="1"/>
  <c r="H128" i="35" s="1"/>
  <c r="E129" i="35"/>
  <c r="F129" i="35" s="1"/>
  <c r="H129" i="35" s="1"/>
  <c r="E130" i="35"/>
  <c r="F130" i="35" s="1"/>
  <c r="H130" i="35" s="1"/>
  <c r="E131" i="35"/>
  <c r="F131" i="35" s="1"/>
  <c r="H131" i="35" s="1"/>
  <c r="E132" i="35"/>
  <c r="F132" i="35" s="1"/>
  <c r="H132" i="35" s="1"/>
  <c r="E121" i="35"/>
  <c r="F121" i="35" s="1"/>
  <c r="H121" i="35" s="1"/>
  <c r="E89" i="35"/>
  <c r="F89" i="35" s="1"/>
  <c r="H89" i="35" s="1"/>
  <c r="E88" i="35"/>
  <c r="F88" i="35" s="1"/>
  <c r="H88" i="35" s="1"/>
  <c r="E92" i="35"/>
  <c r="F92" i="35" s="1"/>
  <c r="H92" i="35" s="1"/>
  <c r="E91" i="35"/>
  <c r="F91" i="35" s="1"/>
  <c r="H91" i="35" s="1"/>
  <c r="E90" i="35"/>
  <c r="F90" i="35" s="1"/>
  <c r="H90" i="35" s="1"/>
  <c r="E53" i="35"/>
  <c r="F53" i="35" s="1"/>
  <c r="H53" i="35" s="1"/>
  <c r="E54" i="35"/>
  <c r="F54" i="35" s="1"/>
  <c r="H54" i="35" s="1"/>
  <c r="E49" i="35"/>
  <c r="F49" i="35" s="1"/>
  <c r="H49" i="35" s="1"/>
  <c r="E48" i="35"/>
  <c r="F48" i="35" s="1"/>
  <c r="H48" i="35" s="1"/>
  <c r="E47" i="35"/>
  <c r="F47" i="35" s="1"/>
  <c r="H47" i="35" s="1"/>
  <c r="E43" i="35"/>
  <c r="F43" i="35" s="1"/>
  <c r="H43" i="35" s="1"/>
  <c r="E42" i="35"/>
  <c r="F42" i="35" s="1"/>
  <c r="H42" i="35" s="1"/>
  <c r="E41" i="35"/>
  <c r="F41" i="35" s="1"/>
  <c r="H41" i="35" s="1"/>
  <c r="E46" i="35"/>
  <c r="F46" i="35" s="1"/>
  <c r="H46" i="35" s="1"/>
  <c r="E45" i="35"/>
  <c r="F45" i="35" s="1"/>
  <c r="H45" i="35" s="1"/>
  <c r="E44" i="35"/>
  <c r="F44" i="35" s="1"/>
  <c r="H44" i="35" s="1"/>
  <c r="E52" i="35"/>
  <c r="F52" i="35" s="1"/>
  <c r="H52" i="35" s="1"/>
  <c r="E51" i="35"/>
  <c r="F51" i="35" s="1"/>
  <c r="H51" i="35" s="1"/>
  <c r="E50" i="35"/>
  <c r="F50" i="35" s="1"/>
  <c r="H50" i="35" s="1"/>
  <c r="E24" i="35"/>
  <c r="F24" i="35" s="1"/>
  <c r="H24" i="35" s="1"/>
  <c r="H30" i="35"/>
  <c r="D29" i="35"/>
  <c r="D139" i="35" s="1"/>
  <c r="S21" i="42"/>
  <c r="T21" i="42"/>
  <c r="U21" i="42"/>
  <c r="V21" i="42"/>
  <c r="W21" i="42"/>
  <c r="X21" i="42"/>
  <c r="Y21" i="42"/>
  <c r="Z21" i="42"/>
  <c r="AA21" i="42"/>
  <c r="AB21" i="42"/>
  <c r="AC21" i="42"/>
  <c r="AD21" i="42"/>
  <c r="AE21" i="42"/>
  <c r="AF21" i="42"/>
  <c r="AG21" i="42"/>
  <c r="S22" i="42"/>
  <c r="T22" i="42"/>
  <c r="U22" i="42"/>
  <c r="V22" i="42"/>
  <c r="W22" i="42"/>
  <c r="X22" i="42"/>
  <c r="Y22" i="42"/>
  <c r="Z22" i="42"/>
  <c r="AA22" i="42"/>
  <c r="AB22" i="42"/>
  <c r="AC22" i="42"/>
  <c r="AD22" i="42"/>
  <c r="AE22" i="42"/>
  <c r="AF22" i="42"/>
  <c r="AG22" i="42"/>
  <c r="S23" i="42"/>
  <c r="T23" i="42"/>
  <c r="U23" i="42"/>
  <c r="V23" i="42"/>
  <c r="W23" i="42"/>
  <c r="X23" i="42"/>
  <c r="Y23" i="42"/>
  <c r="Z23" i="42"/>
  <c r="AA23" i="42"/>
  <c r="AB23" i="42"/>
  <c r="AC23" i="42"/>
  <c r="AD23" i="42"/>
  <c r="AE23" i="42"/>
  <c r="AF23" i="42"/>
  <c r="AG23" i="42"/>
  <c r="S24" i="42"/>
  <c r="T24" i="42"/>
  <c r="U24" i="42"/>
  <c r="V24" i="42"/>
  <c r="W24" i="42"/>
  <c r="X24" i="42"/>
  <c r="Y24" i="42"/>
  <c r="Z24" i="42"/>
  <c r="AA24" i="42"/>
  <c r="AB24" i="42"/>
  <c r="AC24" i="42"/>
  <c r="AD24" i="42"/>
  <c r="AE24" i="42"/>
  <c r="AF24" i="42"/>
  <c r="AG24" i="42"/>
  <c r="S25" i="42"/>
  <c r="T25" i="42"/>
  <c r="U25" i="42"/>
  <c r="V25" i="42"/>
  <c r="W25" i="42"/>
  <c r="X25" i="42"/>
  <c r="Y25" i="42"/>
  <c r="Z25" i="42"/>
  <c r="AA25" i="42"/>
  <c r="AB25" i="42"/>
  <c r="AC25" i="42"/>
  <c r="AD25" i="42"/>
  <c r="AE25" i="42"/>
  <c r="AF25" i="42"/>
  <c r="AG25" i="42"/>
  <c r="S26" i="42"/>
  <c r="T26" i="42"/>
  <c r="U26" i="42"/>
  <c r="V26" i="42"/>
  <c r="W26" i="42"/>
  <c r="X26" i="42"/>
  <c r="Y26" i="42"/>
  <c r="Z26" i="42"/>
  <c r="AA26" i="42"/>
  <c r="AB26" i="42"/>
  <c r="AC26" i="42"/>
  <c r="AD26" i="42"/>
  <c r="AE26" i="42"/>
  <c r="AF26" i="42"/>
  <c r="AG26" i="42"/>
  <c r="S27" i="42"/>
  <c r="T27" i="42"/>
  <c r="U27" i="42"/>
  <c r="V27" i="42"/>
  <c r="W27" i="42"/>
  <c r="X27" i="42"/>
  <c r="Y27" i="42"/>
  <c r="Z27" i="42"/>
  <c r="AA27" i="42"/>
  <c r="AB27" i="42"/>
  <c r="AC27" i="42"/>
  <c r="AD27" i="42"/>
  <c r="AE27" i="42"/>
  <c r="AF27" i="42"/>
  <c r="AG27" i="42"/>
  <c r="S28" i="42"/>
  <c r="T28" i="42"/>
  <c r="U28" i="42"/>
  <c r="V28" i="42"/>
  <c r="W28" i="42"/>
  <c r="X28" i="42"/>
  <c r="Y28" i="42"/>
  <c r="Z28" i="42"/>
  <c r="AA28" i="42"/>
  <c r="AB28" i="42"/>
  <c r="AC28" i="42"/>
  <c r="AD28" i="42"/>
  <c r="AE28" i="42"/>
  <c r="AF28" i="42"/>
  <c r="AG28" i="42"/>
  <c r="S29" i="42"/>
  <c r="T29" i="42"/>
  <c r="U29" i="42"/>
  <c r="V29" i="42"/>
  <c r="W29" i="42"/>
  <c r="X29" i="42"/>
  <c r="Y29" i="42"/>
  <c r="Z29" i="42"/>
  <c r="AA29" i="42"/>
  <c r="AB29" i="42"/>
  <c r="AC29" i="42"/>
  <c r="AD29" i="42"/>
  <c r="AE29" i="42"/>
  <c r="AF29" i="42"/>
  <c r="AG29" i="42"/>
  <c r="S30" i="42"/>
  <c r="T30" i="42"/>
  <c r="U30" i="42"/>
  <c r="V30" i="42"/>
  <c r="W30" i="42"/>
  <c r="X30" i="42"/>
  <c r="Y30" i="42"/>
  <c r="Z30" i="42"/>
  <c r="AA30" i="42"/>
  <c r="AB30" i="42"/>
  <c r="AC30" i="42"/>
  <c r="AD30" i="42"/>
  <c r="AE30" i="42"/>
  <c r="AF30" i="42"/>
  <c r="AG30" i="42"/>
  <c r="S31" i="42"/>
  <c r="T31" i="42"/>
  <c r="U31" i="42"/>
  <c r="V31" i="42"/>
  <c r="W31" i="42"/>
  <c r="X31" i="42"/>
  <c r="Y31" i="42"/>
  <c r="Z31" i="42"/>
  <c r="AA31" i="42"/>
  <c r="AB31" i="42"/>
  <c r="AC31" i="42"/>
  <c r="AD31" i="42"/>
  <c r="AE31" i="42"/>
  <c r="AF31" i="42"/>
  <c r="AG31" i="42"/>
  <c r="S32" i="42"/>
  <c r="T32" i="42"/>
  <c r="U32" i="42"/>
  <c r="V32" i="42"/>
  <c r="W32" i="42"/>
  <c r="X32" i="42"/>
  <c r="Y32" i="42"/>
  <c r="Z32" i="42"/>
  <c r="AA32" i="42"/>
  <c r="AB32" i="42"/>
  <c r="AC32" i="42"/>
  <c r="AD32" i="42"/>
  <c r="AE32" i="42"/>
  <c r="AF32" i="42"/>
  <c r="AG32" i="42"/>
  <c r="O34" i="42"/>
  <c r="Q34" i="42"/>
  <c r="P34" i="42"/>
  <c r="N34" i="42"/>
  <c r="M34" i="42"/>
  <c r="L34" i="42"/>
  <c r="K34" i="42"/>
  <c r="J34" i="42"/>
  <c r="I34" i="42"/>
  <c r="H34" i="42"/>
  <c r="G34" i="42"/>
  <c r="E34" i="42"/>
  <c r="D34" i="42"/>
  <c r="C34" i="42"/>
  <c r="F34" i="42"/>
  <c r="B7" i="42"/>
  <c r="A7" i="42"/>
  <c r="B6" i="42"/>
  <c r="A6" i="42"/>
  <c r="B5" i="42"/>
  <c r="A5" i="42"/>
  <c r="A4" i="42"/>
  <c r="B3" i="42"/>
  <c r="A3" i="42"/>
  <c r="U50" i="36"/>
  <c r="F95" i="35" l="1"/>
  <c r="H95" i="35" s="1"/>
  <c r="AG34" i="42"/>
  <c r="AI23" i="42"/>
  <c r="R21" i="37" s="1"/>
  <c r="AI29" i="42"/>
  <c r="AI31" i="42"/>
  <c r="AI26" i="42"/>
  <c r="R28" i="37" s="1"/>
  <c r="AI21" i="42"/>
  <c r="AI32" i="42"/>
  <c r="R36" i="37" s="1"/>
  <c r="AI28" i="42"/>
  <c r="R32" i="37" s="1"/>
  <c r="T34" i="42"/>
  <c r="AI27" i="42"/>
  <c r="R29" i="37" s="1"/>
  <c r="AI25" i="42"/>
  <c r="R23" i="37" s="1"/>
  <c r="X34" i="42"/>
  <c r="Z34" i="42"/>
  <c r="AB34" i="42"/>
  <c r="AD34" i="42"/>
  <c r="AI24" i="42"/>
  <c r="R22" i="37" s="1"/>
  <c r="Y34" i="42"/>
  <c r="AE34" i="42"/>
  <c r="U34" i="42"/>
  <c r="W34" i="42"/>
  <c r="AI22" i="42"/>
  <c r="R20" i="37" s="1"/>
  <c r="AA34" i="42"/>
  <c r="AC34" i="42"/>
  <c r="AF34" i="42"/>
  <c r="V34" i="42"/>
  <c r="S34" i="42"/>
  <c r="P28" i="36"/>
  <c r="AJ28" i="36" s="1"/>
  <c r="F41" i="36"/>
  <c r="Z41" i="36" s="1"/>
  <c r="M50" i="36"/>
  <c r="I50" i="36"/>
  <c r="L111" i="40"/>
  <c r="K111" i="40"/>
  <c r="J111" i="40"/>
  <c r="I111" i="40"/>
  <c r="E111" i="40"/>
  <c r="F111" i="40" s="1"/>
  <c r="L109" i="40"/>
  <c r="K109" i="40"/>
  <c r="J109" i="40"/>
  <c r="I109" i="40"/>
  <c r="E109" i="40"/>
  <c r="F109" i="40" s="1"/>
  <c r="L107" i="40"/>
  <c r="K107" i="40"/>
  <c r="J107" i="40"/>
  <c r="I107" i="40"/>
  <c r="E107" i="40"/>
  <c r="F107" i="40" s="1"/>
  <c r="L105" i="40"/>
  <c r="K105" i="40"/>
  <c r="J105" i="40"/>
  <c r="I105" i="40"/>
  <c r="E105" i="40"/>
  <c r="F105" i="40" s="1"/>
  <c r="L103" i="40"/>
  <c r="K103" i="40"/>
  <c r="J103" i="40"/>
  <c r="I103" i="40"/>
  <c r="E103" i="40"/>
  <c r="F103" i="40" s="1"/>
  <c r="L22" i="40"/>
  <c r="K22" i="40"/>
  <c r="J22" i="40"/>
  <c r="I22" i="40"/>
  <c r="E22" i="40"/>
  <c r="F22" i="40" s="1"/>
  <c r="L21" i="40"/>
  <c r="K21" i="40"/>
  <c r="J21" i="40"/>
  <c r="I21" i="40"/>
  <c r="E21" i="40"/>
  <c r="F21" i="40" s="1"/>
  <c r="L20" i="40"/>
  <c r="K20" i="40"/>
  <c r="J20" i="40"/>
  <c r="I20" i="40"/>
  <c r="E20" i="40"/>
  <c r="F20" i="40" s="1"/>
  <c r="L19" i="40"/>
  <c r="K19" i="40"/>
  <c r="J19" i="40"/>
  <c r="I19" i="40"/>
  <c r="E19" i="40"/>
  <c r="F19" i="40" s="1"/>
  <c r="L18" i="40"/>
  <c r="K18" i="40"/>
  <c r="J18" i="40"/>
  <c r="I18" i="40"/>
  <c r="E18" i="40"/>
  <c r="F18" i="40" s="1"/>
  <c r="L17" i="40"/>
  <c r="K17" i="40"/>
  <c r="J17" i="40"/>
  <c r="I17" i="40"/>
  <c r="E17" i="40"/>
  <c r="F17" i="40" s="1"/>
  <c r="L16" i="40"/>
  <c r="K16" i="40"/>
  <c r="J16" i="40"/>
  <c r="I16" i="40"/>
  <c r="E16" i="40"/>
  <c r="F16" i="40" s="1"/>
  <c r="L29" i="40"/>
  <c r="K29" i="40"/>
  <c r="J29" i="40"/>
  <c r="I29" i="40"/>
  <c r="E29" i="40"/>
  <c r="F29" i="40" s="1"/>
  <c r="L28" i="40"/>
  <c r="K28" i="40"/>
  <c r="J28" i="40"/>
  <c r="I28" i="40"/>
  <c r="E28" i="40"/>
  <c r="F28" i="40" s="1"/>
  <c r="L27" i="40"/>
  <c r="K27" i="40"/>
  <c r="J27" i="40"/>
  <c r="I27" i="40"/>
  <c r="E27" i="40"/>
  <c r="F27" i="40" s="1"/>
  <c r="L26" i="40"/>
  <c r="K26" i="40"/>
  <c r="J26" i="40"/>
  <c r="I26" i="40"/>
  <c r="E26" i="40"/>
  <c r="F26" i="40" s="1"/>
  <c r="L25" i="40"/>
  <c r="K25" i="40"/>
  <c r="J25" i="40"/>
  <c r="I25" i="40"/>
  <c r="E25" i="40"/>
  <c r="F25" i="40" s="1"/>
  <c r="L24" i="40"/>
  <c r="K24" i="40"/>
  <c r="J24" i="40"/>
  <c r="I24" i="40"/>
  <c r="E24" i="40"/>
  <c r="F24" i="40" s="1"/>
  <c r="L23" i="40"/>
  <c r="K23" i="40"/>
  <c r="J23" i="40"/>
  <c r="I23" i="40"/>
  <c r="E23" i="40"/>
  <c r="F23" i="40" s="1"/>
  <c r="L36" i="40"/>
  <c r="K36" i="40"/>
  <c r="J36" i="40"/>
  <c r="I36" i="40"/>
  <c r="E36" i="40"/>
  <c r="F36" i="40" s="1"/>
  <c r="L35" i="40"/>
  <c r="K35" i="40"/>
  <c r="J35" i="40"/>
  <c r="I35" i="40"/>
  <c r="E35" i="40"/>
  <c r="F35" i="40" s="1"/>
  <c r="L34" i="40"/>
  <c r="K34" i="40"/>
  <c r="J34" i="40"/>
  <c r="I34" i="40"/>
  <c r="E34" i="40"/>
  <c r="F34" i="40" s="1"/>
  <c r="L33" i="40"/>
  <c r="K33" i="40"/>
  <c r="J33" i="40"/>
  <c r="I33" i="40"/>
  <c r="E33" i="40"/>
  <c r="F33" i="40" s="1"/>
  <c r="L32" i="40"/>
  <c r="K32" i="40"/>
  <c r="J32" i="40"/>
  <c r="I32" i="40"/>
  <c r="E32" i="40"/>
  <c r="F32" i="40" s="1"/>
  <c r="L31" i="40"/>
  <c r="K31" i="40"/>
  <c r="J31" i="40"/>
  <c r="I31" i="40"/>
  <c r="E31" i="40"/>
  <c r="F31" i="40" s="1"/>
  <c r="L30" i="40"/>
  <c r="K30" i="40"/>
  <c r="J30" i="40"/>
  <c r="I30" i="40"/>
  <c r="E30" i="40"/>
  <c r="F30" i="40" s="1"/>
  <c r="L97" i="40"/>
  <c r="K97" i="40"/>
  <c r="J97" i="40"/>
  <c r="I97" i="40"/>
  <c r="E97" i="40"/>
  <c r="F97" i="40" s="1"/>
  <c r="L96" i="40"/>
  <c r="K96" i="40"/>
  <c r="J96" i="40"/>
  <c r="I96" i="40"/>
  <c r="E96" i="40"/>
  <c r="F96" i="40" s="1"/>
  <c r="L95" i="40"/>
  <c r="K95" i="40"/>
  <c r="J95" i="40"/>
  <c r="I95" i="40"/>
  <c r="E95" i="40"/>
  <c r="F95" i="40" s="1"/>
  <c r="L94" i="40"/>
  <c r="K94" i="40"/>
  <c r="J94" i="40"/>
  <c r="I94" i="40"/>
  <c r="E94" i="40"/>
  <c r="F94" i="40" s="1"/>
  <c r="E15" i="35"/>
  <c r="F15" i="35" s="1"/>
  <c r="H15" i="35" s="1"/>
  <c r="E137" i="35"/>
  <c r="F137" i="35" s="1"/>
  <c r="H137" i="35" s="1"/>
  <c r="E136" i="35"/>
  <c r="F136" i="35" s="1"/>
  <c r="H136" i="35" s="1"/>
  <c r="E135" i="35"/>
  <c r="F135" i="35" s="1"/>
  <c r="H135" i="35" s="1"/>
  <c r="E134" i="35"/>
  <c r="F134" i="35" s="1"/>
  <c r="H134" i="35" s="1"/>
  <c r="E133" i="35"/>
  <c r="F133" i="35" s="1"/>
  <c r="H133" i="35" s="1"/>
  <c r="E94" i="35"/>
  <c r="F94" i="35" s="1"/>
  <c r="H94" i="35" s="1"/>
  <c r="E93" i="35"/>
  <c r="F93" i="35" s="1"/>
  <c r="H93" i="35" s="1"/>
  <c r="H87" i="35"/>
  <c r="E86" i="35"/>
  <c r="F86" i="35" s="1"/>
  <c r="H86" i="35" s="1"/>
  <c r="E67" i="35"/>
  <c r="F67" i="35" s="1"/>
  <c r="H67" i="35" s="1"/>
  <c r="E66" i="35"/>
  <c r="F66" i="35" s="1"/>
  <c r="H66" i="35" s="1"/>
  <c r="E65" i="35"/>
  <c r="F65" i="35" s="1"/>
  <c r="H65" i="35" s="1"/>
  <c r="E64" i="35"/>
  <c r="F64" i="35" s="1"/>
  <c r="H64" i="35" s="1"/>
  <c r="E63" i="35"/>
  <c r="F63" i="35" s="1"/>
  <c r="H63" i="35" s="1"/>
  <c r="E62" i="35"/>
  <c r="F62" i="35" s="1"/>
  <c r="H62" i="35" s="1"/>
  <c r="E61" i="35"/>
  <c r="F61" i="35" s="1"/>
  <c r="H61" i="35" s="1"/>
  <c r="E60" i="35"/>
  <c r="F60" i="35" s="1"/>
  <c r="H60" i="35" s="1"/>
  <c r="E59" i="35"/>
  <c r="F59" i="35" s="1"/>
  <c r="H59" i="35" s="1"/>
  <c r="E58" i="35"/>
  <c r="F58" i="35" s="1"/>
  <c r="H58" i="35" s="1"/>
  <c r="E57" i="35"/>
  <c r="F57" i="35" s="1"/>
  <c r="H57" i="35" s="1"/>
  <c r="E56" i="35"/>
  <c r="F56" i="35" s="1"/>
  <c r="H56" i="35" s="1"/>
  <c r="E55" i="35"/>
  <c r="F55" i="35" s="1"/>
  <c r="H55" i="35" s="1"/>
  <c r="E40" i="35"/>
  <c r="F40" i="35" s="1"/>
  <c r="H40" i="35" s="1"/>
  <c r="E39" i="35"/>
  <c r="F39" i="35" s="1"/>
  <c r="H39" i="35" s="1"/>
  <c r="E38" i="35"/>
  <c r="F38" i="35" s="1"/>
  <c r="H38" i="35" s="1"/>
  <c r="E37" i="35"/>
  <c r="F37" i="35" s="1"/>
  <c r="H37" i="35" s="1"/>
  <c r="E36" i="35"/>
  <c r="F36" i="35" s="1"/>
  <c r="H36" i="35" s="1"/>
  <c r="H35" i="35"/>
  <c r="E34" i="35"/>
  <c r="F34" i="35" s="1"/>
  <c r="H34" i="35" s="1"/>
  <c r="E32" i="35"/>
  <c r="F32" i="35" s="1"/>
  <c r="H32" i="35" s="1"/>
  <c r="E31" i="35"/>
  <c r="F31" i="35" s="1"/>
  <c r="H31" i="35" s="1"/>
  <c r="E29" i="35"/>
  <c r="F29" i="35" s="1"/>
  <c r="H29" i="35" s="1"/>
  <c r="E28" i="35"/>
  <c r="F28" i="35" s="1"/>
  <c r="H28" i="35" s="1"/>
  <c r="E27" i="35"/>
  <c r="F27" i="35" s="1"/>
  <c r="H27" i="35" s="1"/>
  <c r="H26" i="35"/>
  <c r="E25" i="35"/>
  <c r="F25" i="35" s="1"/>
  <c r="H25" i="35" s="1"/>
  <c r="E23" i="35"/>
  <c r="F23" i="35" s="1"/>
  <c r="H23" i="35" s="1"/>
  <c r="E22" i="35"/>
  <c r="F22" i="35" s="1"/>
  <c r="H22" i="35" s="1"/>
  <c r="H21" i="35"/>
  <c r="E20" i="35"/>
  <c r="F20" i="35" s="1"/>
  <c r="H20" i="35" s="1"/>
  <c r="E19" i="35"/>
  <c r="F19" i="35" s="1"/>
  <c r="H19" i="35" s="1"/>
  <c r="E18" i="35"/>
  <c r="F18" i="35" s="1"/>
  <c r="H18" i="35" s="1"/>
  <c r="E17" i="35"/>
  <c r="F17" i="35" s="1"/>
  <c r="H17" i="35" s="1"/>
  <c r="E16" i="35"/>
  <c r="F16" i="35" s="1"/>
  <c r="H16" i="35" s="1"/>
  <c r="F14" i="31"/>
  <c r="F13" i="31"/>
  <c r="F12" i="31"/>
  <c r="F18" i="31"/>
  <c r="F17" i="31"/>
  <c r="F15" i="31"/>
  <c r="F23" i="31"/>
  <c r="F20" i="31"/>
  <c r="F19" i="31"/>
  <c r="F26" i="31"/>
  <c r="F25" i="31"/>
  <c r="F24" i="31"/>
  <c r="F28" i="31"/>
  <c r="F27" i="31"/>
  <c r="N95" i="40" l="1"/>
  <c r="Q95" i="40" s="1"/>
  <c r="N103" i="40"/>
  <c r="Q103" i="40" s="1"/>
  <c r="R18" i="37"/>
  <c r="N107" i="40"/>
  <c r="Q107" i="40" s="1"/>
  <c r="N111" i="40"/>
  <c r="Q111" i="40" s="1"/>
  <c r="N105" i="40"/>
  <c r="Q105" i="40" s="1"/>
  <c r="P42" i="37"/>
  <c r="N33" i="40"/>
  <c r="Q33" i="40" s="1"/>
  <c r="P36" i="37" s="1"/>
  <c r="N27" i="40"/>
  <c r="Q27" i="40" s="1"/>
  <c r="P30" i="37" s="1"/>
  <c r="N21" i="40"/>
  <c r="Q21" i="40" s="1"/>
  <c r="P24" i="37" s="1"/>
  <c r="N109" i="40"/>
  <c r="Q109" i="40" s="1"/>
  <c r="AI30" i="42"/>
  <c r="AI34" i="42" s="1"/>
  <c r="AM50" i="36"/>
  <c r="Q15" i="37"/>
  <c r="AL50" i="36"/>
  <c r="AQ40" i="36"/>
  <c r="AQ41" i="36"/>
  <c r="AQ43" i="36"/>
  <c r="AQ42" i="36"/>
  <c r="AQ44" i="36"/>
  <c r="Q24" i="37"/>
  <c r="AQ35" i="36"/>
  <c r="Q27" i="37" s="1"/>
  <c r="P41" i="37"/>
  <c r="N32" i="40"/>
  <c r="Q32" i="40" s="1"/>
  <c r="P35" i="37" s="1"/>
  <c r="N26" i="40"/>
  <c r="Q26" i="40" s="1"/>
  <c r="P29" i="37" s="1"/>
  <c r="P40" i="37"/>
  <c r="N31" i="40"/>
  <c r="Q31" i="40" s="1"/>
  <c r="P34" i="37" s="1"/>
  <c r="N19" i="40"/>
  <c r="Q19" i="40" s="1"/>
  <c r="P22" i="37" s="1"/>
  <c r="N24" i="40"/>
  <c r="Q24" i="40" s="1"/>
  <c r="P27" i="37" s="1"/>
  <c r="N30" i="40"/>
  <c r="Q30" i="40" s="1"/>
  <c r="P33" i="37" s="1"/>
  <c r="N18" i="40"/>
  <c r="Q18" i="40" s="1"/>
  <c r="P21" i="37" s="1"/>
  <c r="N35" i="40"/>
  <c r="Q35" i="40" s="1"/>
  <c r="P38" i="37" s="1"/>
  <c r="N36" i="40"/>
  <c r="Q36" i="40" s="1"/>
  <c r="P39" i="37" s="1"/>
  <c r="N97" i="40"/>
  <c r="Q97" i="40" s="1"/>
  <c r="N96" i="40"/>
  <c r="Q96" i="40" s="1"/>
  <c r="N23" i="40"/>
  <c r="Q23" i="40" s="1"/>
  <c r="P26" i="37" s="1"/>
  <c r="N20" i="40"/>
  <c r="Q20" i="40" s="1"/>
  <c r="P23" i="37" s="1"/>
  <c r="N94" i="40"/>
  <c r="Q94" i="40" s="1"/>
  <c r="N25" i="40"/>
  <c r="Q25" i="40" s="1"/>
  <c r="P28" i="37" s="1"/>
  <c r="N29" i="40"/>
  <c r="Q29" i="40" s="1"/>
  <c r="P32" i="37" s="1"/>
  <c r="N16" i="40"/>
  <c r="Q16" i="40" s="1"/>
  <c r="P19" i="37" s="1"/>
  <c r="N28" i="40"/>
  <c r="Q28" i="40" s="1"/>
  <c r="P31" i="37" s="1"/>
  <c r="N22" i="40"/>
  <c r="Q22" i="40" s="1"/>
  <c r="P25" i="37" s="1"/>
  <c r="N17" i="40"/>
  <c r="Q17" i="40" s="1"/>
  <c r="P20" i="37" s="1"/>
  <c r="N34" i="40"/>
  <c r="Q34" i="40" s="1"/>
  <c r="P37" i="37" s="1"/>
  <c r="R33" i="37" l="1"/>
  <c r="R43" i="37" s="1"/>
  <c r="Q33" i="37"/>
  <c r="AQ32" i="36"/>
  <c r="AQ26" i="36"/>
  <c r="AQ33" i="36"/>
  <c r="AQ47" i="36"/>
  <c r="Q39" i="37" s="1"/>
  <c r="AQ36" i="36"/>
  <c r="Q28" i="37" s="1"/>
  <c r="AQ34" i="36"/>
  <c r="Q23" i="37" s="1"/>
  <c r="AQ31" i="36"/>
  <c r="Q21" i="37" s="1"/>
  <c r="AQ37" i="36"/>
  <c r="Q29" i="37" s="1"/>
  <c r="AQ30" i="36"/>
  <c r="Q20" i="37" s="1"/>
  <c r="AQ45" i="36"/>
  <c r="Q36" i="37" s="1"/>
  <c r="AQ28" i="36"/>
  <c r="Q18" i="37" s="1"/>
  <c r="AQ38" i="36"/>
  <c r="Q30" i="37" s="1"/>
  <c r="AQ48" i="36"/>
  <c r="AQ39" i="36"/>
  <c r="Q32" i="37" s="1"/>
  <c r="AQ27" i="36"/>
  <c r="Q17" i="37" s="1"/>
  <c r="AQ46" i="36"/>
  <c r="Q38" i="37" s="1"/>
  <c r="AQ29" i="36"/>
  <c r="Q19" i="37" s="1"/>
  <c r="AO50" i="36"/>
  <c r="AQ50" i="36" l="1"/>
  <c r="Q16" i="37"/>
  <c r="Q42" i="37"/>
  <c r="Q41" i="37"/>
  <c r="Q22" i="37"/>
  <c r="AI50" i="36"/>
  <c r="AJ50" i="36"/>
  <c r="AK50" i="36"/>
  <c r="AN50" i="36"/>
  <c r="AH50" i="36"/>
  <c r="AG50" i="36"/>
  <c r="AF50" i="36"/>
  <c r="AE50" i="36"/>
  <c r="AD50" i="36"/>
  <c r="R50" i="36"/>
  <c r="S50" i="36"/>
  <c r="T50" i="36"/>
  <c r="L50" i="36"/>
  <c r="K50" i="36"/>
  <c r="J50" i="36"/>
  <c r="H50" i="36"/>
  <c r="G50" i="36"/>
  <c r="F50" i="36"/>
  <c r="E50" i="36"/>
  <c r="D50" i="36"/>
  <c r="C50" i="36"/>
  <c r="N50" i="36"/>
  <c r="O50" i="36"/>
  <c r="P50" i="36"/>
  <c r="Q50" i="36"/>
  <c r="Q43" i="37" l="1"/>
  <c r="X50" i="36" l="1"/>
  <c r="AB50" i="36"/>
  <c r="AA50" i="36"/>
  <c r="Z50" i="36"/>
  <c r="Y50" i="36"/>
  <c r="W50" i="36"/>
  <c r="AC50" i="36" l="1"/>
  <c r="B1" i="41" l="1"/>
  <c r="S33" i="2"/>
  <c r="P33" i="2" s="1"/>
  <c r="S37" i="2"/>
  <c r="P37" i="2" s="1"/>
  <c r="S38" i="2"/>
  <c r="P38" i="2" s="1"/>
  <c r="S39" i="2"/>
  <c r="P39" i="2" s="1"/>
  <c r="S40" i="2"/>
  <c r="P40" i="2" s="1"/>
  <c r="S41" i="2"/>
  <c r="P41" i="2" s="1"/>
  <c r="S42" i="2"/>
  <c r="P42" i="2" s="1"/>
  <c r="S43" i="2"/>
  <c r="P43" i="2" s="1"/>
  <c r="S44" i="2"/>
  <c r="P44" i="2" s="1"/>
  <c r="S45" i="2"/>
  <c r="P45" i="2" s="1"/>
  <c r="S46" i="2"/>
  <c r="P46" i="2" s="1"/>
  <c r="S47" i="2"/>
  <c r="P47" i="2" s="1"/>
  <c r="S48" i="2"/>
  <c r="P48" i="2" s="1"/>
  <c r="S49" i="2"/>
  <c r="P49" i="2" s="1"/>
  <c r="S50" i="2"/>
  <c r="P50" i="2" s="1"/>
  <c r="S51" i="2"/>
  <c r="P51" i="2" s="1"/>
  <c r="S52" i="2"/>
  <c r="P52" i="2" s="1"/>
  <c r="S53" i="2"/>
  <c r="P53" i="2" s="1"/>
  <c r="S54" i="2"/>
  <c r="P54" i="2" s="1"/>
  <c r="S55" i="2"/>
  <c r="P55" i="2" s="1"/>
  <c r="S57" i="2"/>
  <c r="P57" i="2" s="1"/>
  <c r="S59" i="2"/>
  <c r="P59" i="2" s="1"/>
  <c r="S60" i="2"/>
  <c r="P60" i="2" s="1"/>
  <c r="S61" i="2"/>
  <c r="P61" i="2" s="1"/>
  <c r="K55" i="38" l="1"/>
  <c r="K63" i="38" l="1"/>
  <c r="K62" i="38"/>
  <c r="K61" i="38"/>
  <c r="K60" i="38"/>
  <c r="K59" i="38"/>
  <c r="K58" i="38"/>
  <c r="K57" i="38"/>
  <c r="K56" i="38"/>
  <c r="K54" i="38"/>
  <c r="K53" i="38"/>
  <c r="E13" i="40"/>
  <c r="E14" i="40"/>
  <c r="E15" i="40"/>
  <c r="E98" i="40"/>
  <c r="E99" i="40"/>
  <c r="E100" i="40"/>
  <c r="E101" i="40"/>
  <c r="E102" i="40"/>
  <c r="E104" i="40"/>
  <c r="E106" i="40"/>
  <c r="E108" i="40"/>
  <c r="E110" i="40"/>
  <c r="E112" i="40"/>
  <c r="E113" i="40"/>
  <c r="E114" i="40"/>
  <c r="E12" i="40"/>
  <c r="B4" i="40"/>
  <c r="B5" i="40"/>
  <c r="B6" i="40"/>
  <c r="B2" i="40"/>
  <c r="A3" i="40"/>
  <c r="A4" i="40"/>
  <c r="A5" i="40"/>
  <c r="A6" i="40"/>
  <c r="A2" i="40"/>
  <c r="P116" i="40" l="1"/>
  <c r="L114" i="40"/>
  <c r="K114" i="40"/>
  <c r="J114" i="40"/>
  <c r="I114" i="40"/>
  <c r="F114" i="40"/>
  <c r="L113" i="40"/>
  <c r="K113" i="40"/>
  <c r="J113" i="40"/>
  <c r="I113" i="40"/>
  <c r="F113" i="40"/>
  <c r="L112" i="40"/>
  <c r="K112" i="40"/>
  <c r="J112" i="40"/>
  <c r="I112" i="40"/>
  <c r="F112" i="40"/>
  <c r="L110" i="40"/>
  <c r="K110" i="40"/>
  <c r="J110" i="40"/>
  <c r="I110" i="40"/>
  <c r="F110" i="40"/>
  <c r="L108" i="40"/>
  <c r="K108" i="40"/>
  <c r="J108" i="40"/>
  <c r="I108" i="40"/>
  <c r="F108" i="40"/>
  <c r="L106" i="40"/>
  <c r="K106" i="40"/>
  <c r="J106" i="40"/>
  <c r="I106" i="40"/>
  <c r="F106" i="40"/>
  <c r="L104" i="40"/>
  <c r="K104" i="40"/>
  <c r="J104" i="40"/>
  <c r="I104" i="40"/>
  <c r="F104" i="40"/>
  <c r="L102" i="40"/>
  <c r="K102" i="40"/>
  <c r="J102" i="40"/>
  <c r="I102" i="40"/>
  <c r="F102" i="40"/>
  <c r="L101" i="40"/>
  <c r="K101" i="40"/>
  <c r="J101" i="40"/>
  <c r="I101" i="40"/>
  <c r="F101" i="40"/>
  <c r="L100" i="40"/>
  <c r="K100" i="40"/>
  <c r="J100" i="40"/>
  <c r="I100" i="40"/>
  <c r="F100" i="40"/>
  <c r="L99" i="40"/>
  <c r="K99" i="40"/>
  <c r="J99" i="40"/>
  <c r="I99" i="40"/>
  <c r="F99" i="40"/>
  <c r="L98" i="40"/>
  <c r="K98" i="40"/>
  <c r="J98" i="40"/>
  <c r="I98" i="40"/>
  <c r="F98" i="40"/>
  <c r="L15" i="40"/>
  <c r="K15" i="40"/>
  <c r="J15" i="40"/>
  <c r="F15" i="40"/>
  <c r="I15" i="40" s="1"/>
  <c r="L14" i="40"/>
  <c r="K14" i="40"/>
  <c r="J14" i="40"/>
  <c r="F14" i="40"/>
  <c r="I14" i="40" s="1"/>
  <c r="L13" i="40"/>
  <c r="K13" i="40"/>
  <c r="J13" i="40"/>
  <c r="F13" i="40"/>
  <c r="I13" i="40" s="1"/>
  <c r="L12" i="40"/>
  <c r="K12" i="40"/>
  <c r="J12" i="40"/>
  <c r="F12" i="40"/>
  <c r="I12" i="40" s="1"/>
  <c r="N13" i="40" l="1"/>
  <c r="Q13" i="40" s="1"/>
  <c r="P16" i="37" s="1"/>
  <c r="N113" i="40"/>
  <c r="Q113" i="40" s="1"/>
  <c r="N100" i="40"/>
  <c r="Q100" i="40" s="1"/>
  <c r="N114" i="40"/>
  <c r="Q114" i="40" s="1"/>
  <c r="N98" i="40"/>
  <c r="Q98" i="40" s="1"/>
  <c r="N110" i="40"/>
  <c r="Q110" i="40" s="1"/>
  <c r="N14" i="40"/>
  <c r="Q14" i="40" s="1"/>
  <c r="P17" i="37" s="1"/>
  <c r="N15" i="40"/>
  <c r="Q15" i="40" s="1"/>
  <c r="P18" i="37" s="1"/>
  <c r="N104" i="40"/>
  <c r="Q104" i="40" s="1"/>
  <c r="N99" i="40"/>
  <c r="Q99" i="40" s="1"/>
  <c r="N101" i="40"/>
  <c r="Q101" i="40" s="1"/>
  <c r="N112" i="40"/>
  <c r="Q112" i="40" s="1"/>
  <c r="N108" i="40"/>
  <c r="Q108" i="40" s="1"/>
  <c r="N106" i="40"/>
  <c r="Q106" i="40" s="1"/>
  <c r="N102" i="40"/>
  <c r="Q102" i="40" s="1"/>
  <c r="N12" i="40"/>
  <c r="Q12" i="40" s="1"/>
  <c r="Q116" i="40" l="1"/>
  <c r="P15" i="37"/>
  <c r="P43" i="37" s="1"/>
  <c r="B5" i="36"/>
  <c r="B6" i="36"/>
  <c r="B7" i="36"/>
  <c r="B3" i="36"/>
  <c r="A4" i="36"/>
  <c r="A5" i="36"/>
  <c r="A6" i="36"/>
  <c r="A7" i="36"/>
  <c r="A3" i="36"/>
  <c r="B3" i="35"/>
  <c r="B5" i="35"/>
  <c r="B6" i="35"/>
  <c r="B7" i="35"/>
  <c r="A4" i="35"/>
  <c r="A5" i="35"/>
  <c r="A6" i="35"/>
  <c r="A7" i="35"/>
  <c r="A3" i="35"/>
  <c r="O41" i="37" s="1"/>
  <c r="B5" i="5"/>
  <c r="B6" i="5"/>
  <c r="B7" i="5"/>
  <c r="B3" i="5"/>
  <c r="A4" i="5"/>
  <c r="A5" i="5"/>
  <c r="A6" i="5"/>
  <c r="A7" i="5"/>
  <c r="A3" i="5"/>
  <c r="B3" i="31"/>
  <c r="B5" i="31"/>
  <c r="B6" i="31"/>
  <c r="B7" i="31"/>
  <c r="A4" i="31"/>
  <c r="A5" i="31"/>
  <c r="A6" i="31"/>
  <c r="A7" i="31"/>
  <c r="A3" i="31"/>
  <c r="B3" i="38"/>
  <c r="B5" i="38"/>
  <c r="B6" i="38"/>
  <c r="B7" i="38"/>
  <c r="A4" i="38"/>
  <c r="A5" i="38"/>
  <c r="A6" i="38"/>
  <c r="A7" i="38"/>
  <c r="A3" i="38"/>
  <c r="B5" i="18"/>
  <c r="B6" i="18"/>
  <c r="B7" i="18"/>
  <c r="A4" i="18"/>
  <c r="A5" i="18"/>
  <c r="A6" i="18"/>
  <c r="A7" i="18"/>
  <c r="B3" i="18"/>
  <c r="A3" i="18"/>
  <c r="B7" i="17"/>
  <c r="B6" i="17"/>
  <c r="B5" i="17"/>
  <c r="B3" i="17"/>
  <c r="A4" i="17"/>
  <c r="A5" i="17"/>
  <c r="A6" i="17"/>
  <c r="A7" i="17"/>
  <c r="A3" i="17"/>
  <c r="T33" i="2"/>
  <c r="Q33" i="2" s="1"/>
  <c r="T36" i="2"/>
  <c r="Q36" i="2" s="1"/>
  <c r="T37" i="2"/>
  <c r="Q37" i="2" s="1"/>
  <c r="T38" i="2"/>
  <c r="Q38" i="2" s="1"/>
  <c r="T39" i="2"/>
  <c r="Q39" i="2" s="1"/>
  <c r="T40" i="2"/>
  <c r="Q40" i="2" s="1"/>
  <c r="T41" i="2"/>
  <c r="Q41" i="2" s="1"/>
  <c r="T42" i="2"/>
  <c r="Q42" i="2" s="1"/>
  <c r="T43" i="2"/>
  <c r="Q43" i="2" s="1"/>
  <c r="T44" i="2"/>
  <c r="Q44" i="2" s="1"/>
  <c r="T45" i="2"/>
  <c r="Q45" i="2" s="1"/>
  <c r="T46" i="2"/>
  <c r="Q46" i="2" s="1"/>
  <c r="T47" i="2"/>
  <c r="Q47" i="2" s="1"/>
  <c r="T48" i="2"/>
  <c r="Q48" i="2" s="1"/>
  <c r="T49" i="2"/>
  <c r="Q49" i="2" s="1"/>
  <c r="T50" i="2"/>
  <c r="Q50" i="2" s="1"/>
  <c r="T51" i="2"/>
  <c r="Q51" i="2" s="1"/>
  <c r="T52" i="2"/>
  <c r="Q52" i="2" s="1"/>
  <c r="T53" i="2"/>
  <c r="Q53" i="2" s="1"/>
  <c r="T54" i="2"/>
  <c r="Q54" i="2" s="1"/>
  <c r="T55" i="2"/>
  <c r="Q55" i="2" s="1"/>
  <c r="T56" i="2"/>
  <c r="Q56" i="2" s="1"/>
  <c r="T57" i="2"/>
  <c r="Q57" i="2" s="1"/>
  <c r="T58" i="2"/>
  <c r="Q58" i="2" s="1"/>
  <c r="T59" i="2"/>
  <c r="Q59" i="2" s="1"/>
  <c r="T60" i="2"/>
  <c r="Q60" i="2" s="1"/>
  <c r="T61" i="2"/>
  <c r="Q61" i="2" s="1"/>
  <c r="X12" i="2"/>
  <c r="X13" i="2"/>
  <c r="X14" i="2"/>
  <c r="X15" i="2"/>
  <c r="X16" i="2"/>
  <c r="X17" i="2"/>
  <c r="X18" i="2"/>
  <c r="X19" i="2"/>
  <c r="X20" i="2"/>
  <c r="X21" i="2"/>
  <c r="X22" i="2"/>
  <c r="X23" i="2"/>
  <c r="X24" i="2"/>
  <c r="X25" i="2"/>
  <c r="X26" i="2"/>
  <c r="X27" i="2"/>
  <c r="F11" i="31"/>
  <c r="B5" i="28"/>
  <c r="B3" i="28"/>
  <c r="A4" i="28"/>
  <c r="A5" i="28"/>
  <c r="A3" i="28"/>
  <c r="S420" i="2" s="1"/>
  <c r="P420" i="2" s="1"/>
  <c r="B6" i="2"/>
  <c r="B5" i="2"/>
  <c r="B4" i="2"/>
  <c r="B3" i="2"/>
  <c r="C6" i="2"/>
  <c r="C5" i="2"/>
  <c r="C3" i="2"/>
  <c r="K57" i="18"/>
  <c r="K58" i="18"/>
  <c r="K59" i="18"/>
  <c r="K60" i="18"/>
  <c r="K61" i="18"/>
  <c r="K62" i="18"/>
  <c r="K63" i="18"/>
  <c r="K56" i="18"/>
  <c r="K54" i="18"/>
  <c r="K53" i="18"/>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N41" i="37" l="1"/>
  <c r="H26" i="37"/>
  <c r="H24" i="37"/>
  <c r="H25" i="37"/>
  <c r="H42" i="37"/>
  <c r="H35" i="37"/>
  <c r="H40" i="37"/>
  <c r="S4862" i="2"/>
  <c r="P4862" i="2" s="1"/>
  <c r="S3009" i="2"/>
  <c r="P3009" i="2" s="1"/>
  <c r="S63" i="2"/>
  <c r="P63" i="2" s="1"/>
  <c r="S1994" i="2"/>
  <c r="P1994" i="2" s="1"/>
  <c r="S2643" i="2"/>
  <c r="P2643" i="2" s="1"/>
  <c r="S1093" i="2"/>
  <c r="P1093" i="2" s="1"/>
  <c r="S5065" i="2"/>
  <c r="P5065" i="2" s="1"/>
  <c r="S4816" i="2"/>
  <c r="P4816" i="2" s="1"/>
  <c r="S623" i="2"/>
  <c r="P623" i="2" s="1"/>
  <c r="S350" i="2"/>
  <c r="P350" i="2" s="1"/>
  <c r="S96" i="2"/>
  <c r="P96" i="2" s="1"/>
  <c r="S2684" i="2"/>
  <c r="P2684" i="2" s="1"/>
  <c r="S738" i="2"/>
  <c r="P738" i="2" s="1"/>
  <c r="S4410" i="2"/>
  <c r="P4410" i="2" s="1"/>
  <c r="S2404" i="2"/>
  <c r="P2404" i="2" s="1"/>
  <c r="S10" i="2"/>
  <c r="S3705" i="2"/>
  <c r="P3705" i="2" s="1"/>
  <c r="S2570" i="2"/>
  <c r="P2570" i="2" s="1"/>
  <c r="S405" i="2"/>
  <c r="P405" i="2" s="1"/>
  <c r="S2458" i="2"/>
  <c r="P2458" i="2" s="1"/>
  <c r="S4377" i="2"/>
  <c r="P4377" i="2" s="1"/>
  <c r="S2483" i="2"/>
  <c r="P2483" i="2" s="1"/>
  <c r="S3688" i="2"/>
  <c r="P3688" i="2" s="1"/>
  <c r="B41" i="37"/>
  <c r="E41" i="37"/>
  <c r="F41" i="37"/>
  <c r="N25" i="37"/>
  <c r="E26" i="37"/>
  <c r="G26" i="37"/>
  <c r="B26" i="37"/>
  <c r="B25" i="37"/>
  <c r="F26" i="37"/>
  <c r="F25" i="37"/>
  <c r="E25" i="37"/>
  <c r="G25" i="37"/>
  <c r="O26" i="37"/>
  <c r="O25" i="37"/>
  <c r="N37" i="37"/>
  <c r="O37" i="37"/>
  <c r="S70" i="2"/>
  <c r="P70" i="2" s="1"/>
  <c r="S71" i="2"/>
  <c r="P71" i="2" s="1"/>
  <c r="S72" i="2"/>
  <c r="P72" i="2" s="1"/>
  <c r="S66" i="2"/>
  <c r="P66" i="2" s="1"/>
  <c r="S67" i="2"/>
  <c r="P67" i="2" s="1"/>
  <c r="S69" i="2"/>
  <c r="P69" i="2" s="1"/>
  <c r="S68" i="2"/>
  <c r="P68" i="2" s="1"/>
  <c r="S664" i="2"/>
  <c r="P664" i="2" s="1"/>
  <c r="S624" i="2"/>
  <c r="P624" i="2" s="1"/>
  <c r="S638" i="2"/>
  <c r="P638" i="2" s="1"/>
  <c r="S633" i="2"/>
  <c r="P633" i="2" s="1"/>
  <c r="S626" i="2"/>
  <c r="P626" i="2" s="1"/>
  <c r="S646" i="2"/>
  <c r="S663" i="2"/>
  <c r="P663" i="2" s="1"/>
  <c r="S645" i="2"/>
  <c r="S634" i="2"/>
  <c r="S644" i="2"/>
  <c r="P644" i="2" s="1"/>
  <c r="S640" i="2"/>
  <c r="P640" i="2" s="1"/>
  <c r="S643" i="2"/>
  <c r="P643" i="2" s="1"/>
  <c r="S658" i="2"/>
  <c r="S642" i="2"/>
  <c r="P642" i="2" s="1"/>
  <c r="S657" i="2"/>
  <c r="S627" i="2"/>
  <c r="P627" i="2" s="1"/>
  <c r="S641" i="2"/>
  <c r="P641" i="2" s="1"/>
  <c r="S727" i="2"/>
  <c r="S649" i="2"/>
  <c r="S737" i="2"/>
  <c r="F37" i="37"/>
  <c r="E37" i="37"/>
  <c r="B37" i="37"/>
  <c r="N34" i="37"/>
  <c r="N42" i="37"/>
  <c r="N15" i="37"/>
  <c r="O20" i="37"/>
  <c r="O32" i="37"/>
  <c r="O33" i="37"/>
  <c r="O21" i="37"/>
  <c r="O35" i="37"/>
  <c r="O34" i="37"/>
  <c r="O22" i="37"/>
  <c r="O23" i="37"/>
  <c r="O36" i="37"/>
  <c r="O24" i="37"/>
  <c r="O27" i="37"/>
  <c r="O38" i="37"/>
  <c r="O18" i="37"/>
  <c r="O16" i="37"/>
  <c r="O28" i="37"/>
  <c r="O39" i="37"/>
  <c r="O42" i="37"/>
  <c r="O17" i="37"/>
  <c r="O29" i="37"/>
  <c r="O40" i="37"/>
  <c r="O30" i="37"/>
  <c r="O19" i="37"/>
  <c r="O31" i="37"/>
  <c r="S2152" i="2"/>
  <c r="P2152" i="2" s="1"/>
  <c r="S3443" i="2"/>
  <c r="P3443" i="2" s="1"/>
  <c r="S3702" i="2"/>
  <c r="S3697" i="2"/>
  <c r="S3672" i="2"/>
  <c r="P3672" i="2" s="1"/>
  <c r="S3668" i="2"/>
  <c r="P3668" i="2" s="1"/>
  <c r="S3565" i="2"/>
  <c r="P3565" i="2" s="1"/>
  <c r="S3534" i="2"/>
  <c r="S714" i="2"/>
  <c r="S709" i="2"/>
  <c r="S704" i="2"/>
  <c r="S699" i="2"/>
  <c r="S694" i="2"/>
  <c r="S689" i="2"/>
  <c r="S684" i="2"/>
  <c r="S729" i="2"/>
  <c r="S678" i="2"/>
  <c r="S3206" i="2"/>
  <c r="P3206" i="2" s="1"/>
  <c r="S3605" i="2"/>
  <c r="P3605" i="2" s="1"/>
  <c r="S3346" i="2"/>
  <c r="P3346" i="2" s="1"/>
  <c r="S3273" i="2"/>
  <c r="S3268" i="2"/>
  <c r="S3253" i="2"/>
  <c r="P3253" i="2" s="1"/>
  <c r="S3153" i="2"/>
  <c r="P3153" i="2" s="1"/>
  <c r="S3149" i="2"/>
  <c r="P3149" i="2" s="1"/>
  <c r="S3530" i="2"/>
  <c r="P3530" i="2" s="1"/>
  <c r="S3503" i="2"/>
  <c r="S629" i="2"/>
  <c r="P629" i="2" s="1"/>
  <c r="S673" i="2"/>
  <c r="S3367" i="2"/>
  <c r="S3210" i="2"/>
  <c r="P3210" i="2" s="1"/>
  <c r="S3695" i="2"/>
  <c r="S3586" i="2"/>
  <c r="P3586" i="2" s="1"/>
  <c r="S676" i="2"/>
  <c r="S3065" i="2"/>
  <c r="P3065" i="2" s="1"/>
  <c r="S3061" i="2"/>
  <c r="P3061" i="2" s="1"/>
  <c r="S3057" i="2"/>
  <c r="P3057" i="2" s="1"/>
  <c r="S3479" i="2"/>
  <c r="P3479" i="2" s="1"/>
  <c r="S3434" i="2"/>
  <c r="P3434" i="2" s="1"/>
  <c r="S3374" i="2"/>
  <c r="S3369" i="2"/>
  <c r="S3342" i="2"/>
  <c r="P3342" i="2" s="1"/>
  <c r="S3330" i="2"/>
  <c r="S3325" i="2"/>
  <c r="S3145" i="2"/>
  <c r="P3145" i="2" s="1"/>
  <c r="S3141" i="2"/>
  <c r="P3141" i="2" s="1"/>
  <c r="S3137" i="2"/>
  <c r="P3137" i="2" s="1"/>
  <c r="S3561" i="2"/>
  <c r="P3561" i="2" s="1"/>
  <c r="S3526" i="2"/>
  <c r="P3526" i="2" s="1"/>
  <c r="S3522" i="2"/>
  <c r="P3522" i="2" s="1"/>
  <c r="S725" i="2"/>
  <c r="P725" i="2" s="1"/>
  <c r="S3118" i="2"/>
  <c r="P3118" i="2" s="1"/>
  <c r="S3080" i="2"/>
  <c r="P3080" i="2" s="1"/>
  <c r="S3076" i="2"/>
  <c r="P3076" i="2" s="1"/>
  <c r="S3474" i="2"/>
  <c r="S3430" i="2"/>
  <c r="P3430" i="2" s="1"/>
  <c r="S3378" i="2"/>
  <c r="P3378" i="2" s="1"/>
  <c r="S3364" i="2"/>
  <c r="P3364" i="2" s="1"/>
  <c r="S3692" i="2"/>
  <c r="P3692" i="2" s="1"/>
  <c r="S3569" i="2"/>
  <c r="S3557" i="2"/>
  <c r="P3557" i="2" s="1"/>
  <c r="S3553" i="2"/>
  <c r="P3553" i="2" s="1"/>
  <c r="S668" i="2"/>
  <c r="P668" i="2" s="1"/>
  <c r="S3202" i="2"/>
  <c r="P3202" i="2" s="1"/>
  <c r="S3492" i="2"/>
  <c r="P3492" i="2" s="1"/>
  <c r="S3488" i="2"/>
  <c r="P3488" i="2" s="1"/>
  <c r="S3359" i="2"/>
  <c r="S3354" i="2"/>
  <c r="S3320" i="2"/>
  <c r="S3315" i="2"/>
  <c r="S3291" i="2"/>
  <c r="P3291" i="2" s="1"/>
  <c r="S3287" i="2"/>
  <c r="P3287" i="2" s="1"/>
  <c r="S3249" i="2"/>
  <c r="P3249" i="2" s="1"/>
  <c r="S3184" i="2"/>
  <c r="P3184" i="2" s="1"/>
  <c r="S3630" i="2"/>
  <c r="P3630" i="2" s="1"/>
  <c r="S3626" i="2"/>
  <c r="P3626" i="2" s="1"/>
  <c r="S3305" i="2"/>
  <c r="P3305" i="2" s="1"/>
  <c r="S3590" i="2"/>
  <c r="P3590" i="2" s="1"/>
  <c r="S636" i="2"/>
  <c r="S3338" i="2"/>
  <c r="P3338" i="2" s="1"/>
  <c r="S3334" i="2"/>
  <c r="P3334" i="2" s="1"/>
  <c r="S3168" i="2"/>
  <c r="S3164" i="2"/>
  <c r="P3164" i="2" s="1"/>
  <c r="S3683" i="2"/>
  <c r="P3683" i="2" s="1"/>
  <c r="S3645" i="2"/>
  <c r="P3645" i="2" s="1"/>
  <c r="S3622" i="2"/>
  <c r="P3622" i="2" s="1"/>
  <c r="S3583" i="2"/>
  <c r="S720" i="2"/>
  <c r="S3072" i="2"/>
  <c r="P3072" i="2" s="1"/>
  <c r="S3049" i="2"/>
  <c r="P3049" i="2" s="1"/>
  <c r="S3411" i="2"/>
  <c r="S3406" i="2"/>
  <c r="S3223" i="2"/>
  <c r="P3223" i="2" s="1"/>
  <c r="S3219" i="2"/>
  <c r="P3219" i="2" s="1"/>
  <c r="S3180" i="2"/>
  <c r="P3180" i="2" s="1"/>
  <c r="S3176" i="2"/>
  <c r="P3176" i="2" s="1"/>
  <c r="S3172" i="2"/>
  <c r="P3172" i="2" s="1"/>
  <c r="S3679" i="2"/>
  <c r="P3679" i="2" s="1"/>
  <c r="S3548" i="2"/>
  <c r="S3543" i="2"/>
  <c r="S3538" i="2"/>
  <c r="S3328" i="2"/>
  <c r="S3110" i="2"/>
  <c r="P3110" i="2" s="1"/>
  <c r="S3106" i="2"/>
  <c r="P3106" i="2" s="1"/>
  <c r="S3091" i="2"/>
  <c r="P3091" i="2" s="1"/>
  <c r="S3087" i="2"/>
  <c r="P3087" i="2" s="1"/>
  <c r="S3483" i="2"/>
  <c r="S3450" i="2"/>
  <c r="P3450" i="2" s="1"/>
  <c r="S3438" i="2"/>
  <c r="S3282" i="2"/>
  <c r="S3277" i="2"/>
  <c r="S3641" i="2"/>
  <c r="P3641" i="2" s="1"/>
  <c r="S3578" i="2"/>
  <c r="S3573" i="2"/>
  <c r="S3517" i="2"/>
  <c r="S3512" i="2"/>
  <c r="S3507" i="2"/>
  <c r="S655" i="2"/>
  <c r="S650" i="2"/>
  <c r="S3309" i="2"/>
  <c r="P3309" i="2" s="1"/>
  <c r="S3613" i="2"/>
  <c r="P3613" i="2" s="1"/>
  <c r="S681" i="2"/>
  <c r="S3310" i="2"/>
  <c r="P3310" i="2" s="1"/>
  <c r="S3306" i="2"/>
  <c r="P3306" i="2" s="1"/>
  <c r="S3302" i="2"/>
  <c r="P3302" i="2" s="1"/>
  <c r="S3211" i="2"/>
  <c r="P3211" i="2" s="1"/>
  <c r="S3207" i="2"/>
  <c r="P3207" i="2" s="1"/>
  <c r="S3203" i="2"/>
  <c r="P3203" i="2" s="1"/>
  <c r="S3199" i="2"/>
  <c r="P3199" i="2" s="1"/>
  <c r="S3701" i="2"/>
  <c r="S3614" i="2"/>
  <c r="P3614" i="2" s="1"/>
  <c r="S3587" i="2"/>
  <c r="P3587" i="2" s="1"/>
  <c r="S718" i="2"/>
  <c r="S713" i="2"/>
  <c r="S708" i="2"/>
  <c r="S703" i="2"/>
  <c r="S698" i="2"/>
  <c r="S693" i="2"/>
  <c r="S688" i="2"/>
  <c r="S683" i="2"/>
  <c r="S3298" i="2"/>
  <c r="P3298" i="2" s="1"/>
  <c r="S3272" i="2"/>
  <c r="S3696" i="2"/>
  <c r="S3610" i="2"/>
  <c r="P3610" i="2" s="1"/>
  <c r="S3606" i="2"/>
  <c r="P3606" i="2" s="1"/>
  <c r="S3602" i="2"/>
  <c r="P3602" i="2" s="1"/>
  <c r="S3502" i="2"/>
  <c r="S3442" i="2"/>
  <c r="P3442" i="2" s="1"/>
  <c r="S3385" i="2"/>
  <c r="P3385" i="2" s="1"/>
  <c r="S3373" i="2"/>
  <c r="S3368" i="2"/>
  <c r="S3329" i="2"/>
  <c r="S3324" i="2"/>
  <c r="S3256" i="2"/>
  <c r="P3256" i="2" s="1"/>
  <c r="S3671" i="2"/>
  <c r="P3671" i="2" s="1"/>
  <c r="S3667" i="2"/>
  <c r="P3667" i="2" s="1"/>
  <c r="S3564" i="2"/>
  <c r="P3564" i="2" s="1"/>
  <c r="S637" i="2"/>
  <c r="S628" i="2"/>
  <c r="S682" i="2"/>
  <c r="S677" i="2"/>
  <c r="S672" i="2"/>
  <c r="S724" i="2"/>
  <c r="P724" i="2" s="1"/>
  <c r="S3323" i="2"/>
  <c r="S671" i="2"/>
  <c r="S3478" i="2"/>
  <c r="S3473" i="2"/>
  <c r="S3156" i="2"/>
  <c r="P3156" i="2" s="1"/>
  <c r="S3152" i="2"/>
  <c r="P3152" i="2" s="1"/>
  <c r="S3136" i="2"/>
  <c r="S3568" i="2"/>
  <c r="S3529" i="2"/>
  <c r="P3529" i="2" s="1"/>
  <c r="S3372" i="2"/>
  <c r="S3214" i="2"/>
  <c r="P3214" i="2" s="1"/>
  <c r="S3064" i="2"/>
  <c r="P3064" i="2" s="1"/>
  <c r="S3060" i="2"/>
  <c r="P3060" i="2" s="1"/>
  <c r="S3056" i="2"/>
  <c r="P3056" i="2" s="1"/>
  <c r="S3499" i="2"/>
  <c r="P3499" i="2" s="1"/>
  <c r="S3433" i="2"/>
  <c r="P3433" i="2" s="1"/>
  <c r="S3401" i="2"/>
  <c r="S3363" i="2"/>
  <c r="S3358" i="2"/>
  <c r="S3353" i="2"/>
  <c r="S3319" i="2"/>
  <c r="S3314" i="2"/>
  <c r="S3144" i="2"/>
  <c r="P3144" i="2" s="1"/>
  <c r="S3140" i="2"/>
  <c r="P3140" i="2" s="1"/>
  <c r="S3560" i="2"/>
  <c r="P3560" i="2" s="1"/>
  <c r="S3525" i="2"/>
  <c r="P3525" i="2" s="1"/>
  <c r="S3521" i="2"/>
  <c r="P3521" i="2" s="1"/>
  <c r="S3079" i="2"/>
  <c r="P3079" i="2" s="1"/>
  <c r="S3495" i="2"/>
  <c r="P3495" i="2" s="1"/>
  <c r="S3397" i="2"/>
  <c r="S3377" i="2"/>
  <c r="P3377" i="2" s="1"/>
  <c r="S3633" i="2"/>
  <c r="P3633" i="2" s="1"/>
  <c r="S3582" i="2"/>
  <c r="S3556" i="2"/>
  <c r="P3556" i="2" s="1"/>
  <c r="S3552" i="2"/>
  <c r="P3552" i="2" s="1"/>
  <c r="S719" i="2"/>
  <c r="S3491" i="2"/>
  <c r="P3491" i="2" s="1"/>
  <c r="S3487" i="2"/>
  <c r="P3487" i="2" s="1"/>
  <c r="S3410" i="2"/>
  <c r="S3405" i="2"/>
  <c r="S3290" i="2"/>
  <c r="P3290" i="2" s="1"/>
  <c r="S3286" i="2"/>
  <c r="P3286" i="2" s="1"/>
  <c r="S3248" i="2"/>
  <c r="P3248" i="2" s="1"/>
  <c r="S3187" i="2"/>
  <c r="P3187" i="2" s="1"/>
  <c r="S3167" i="2"/>
  <c r="P3167" i="2" s="1"/>
  <c r="S3686" i="2"/>
  <c r="P3686" i="2" s="1"/>
  <c r="S3629" i="2"/>
  <c r="P3629" i="2" s="1"/>
  <c r="S3547" i="2"/>
  <c r="S3542" i="2"/>
  <c r="S667" i="2"/>
  <c r="S3482" i="2"/>
  <c r="S3437" i="2"/>
  <c r="S3425" i="2"/>
  <c r="P3425" i="2" s="1"/>
  <c r="S3337" i="2"/>
  <c r="P3337" i="2" s="1"/>
  <c r="S3333" i="2"/>
  <c r="P3333" i="2" s="1"/>
  <c r="S3281" i="2"/>
  <c r="S3163" i="2"/>
  <c r="P3163" i="2" s="1"/>
  <c r="S3682" i="2"/>
  <c r="P3682" i="2" s="1"/>
  <c r="S3659" i="2"/>
  <c r="P3659" i="2" s="1"/>
  <c r="S3644" i="2"/>
  <c r="P3644" i="2" s="1"/>
  <c r="S3577" i="2"/>
  <c r="S3572" i="2"/>
  <c r="S3537" i="2"/>
  <c r="P3537" i="2" s="1"/>
  <c r="S3516" i="2"/>
  <c r="S3511" i="2"/>
  <c r="S3506" i="2"/>
  <c r="S654" i="2"/>
  <c r="S736" i="2"/>
  <c r="S3048" i="2"/>
  <c r="P3048" i="2" s="1"/>
  <c r="S3276" i="2"/>
  <c r="P3276" i="2" s="1"/>
  <c r="S3222" i="2"/>
  <c r="P3222" i="2" s="1"/>
  <c r="S3218" i="2"/>
  <c r="P3218" i="2" s="1"/>
  <c r="S3179" i="2"/>
  <c r="P3179" i="2" s="1"/>
  <c r="S3175" i="2"/>
  <c r="P3175" i="2" s="1"/>
  <c r="S3171" i="2"/>
  <c r="P3171" i="2" s="1"/>
  <c r="S3700" i="2"/>
  <c r="S632" i="2"/>
  <c r="S717" i="2"/>
  <c r="S712" i="2"/>
  <c r="S707" i="2"/>
  <c r="S702" i="2"/>
  <c r="S697" i="2"/>
  <c r="S692" i="2"/>
  <c r="S687" i="2"/>
  <c r="S732" i="2"/>
  <c r="S3113" i="2"/>
  <c r="P3113" i="2" s="1"/>
  <c r="S3109" i="2"/>
  <c r="P3109" i="2" s="1"/>
  <c r="S3105" i="2"/>
  <c r="P3105" i="2" s="1"/>
  <c r="S3090" i="2"/>
  <c r="P3090" i="2" s="1"/>
  <c r="S3453" i="2"/>
  <c r="P3453" i="2" s="1"/>
  <c r="S3392" i="2"/>
  <c r="P3392" i="2" s="1"/>
  <c r="S3271" i="2"/>
  <c r="S3198" i="2"/>
  <c r="S3501" i="2"/>
  <c r="S3477" i="2"/>
  <c r="S3388" i="2"/>
  <c r="P3388" i="2" s="1"/>
  <c r="S3297" i="2"/>
  <c r="P3297" i="2" s="1"/>
  <c r="S3609" i="2"/>
  <c r="P3609" i="2" s="1"/>
  <c r="S3472" i="2"/>
  <c r="P3472" i="2" s="1"/>
  <c r="S3445" i="2"/>
  <c r="P3445" i="2" s="1"/>
  <c r="S3441" i="2"/>
  <c r="P3441" i="2" s="1"/>
  <c r="S3384" i="2"/>
  <c r="P3384" i="2" s="1"/>
  <c r="S3362" i="2"/>
  <c r="S3357" i="2"/>
  <c r="S3352" i="2"/>
  <c r="S3318" i="2"/>
  <c r="S3313" i="2"/>
  <c r="S3255" i="2"/>
  <c r="P3255" i="2" s="1"/>
  <c r="S3670" i="2"/>
  <c r="P3670" i="2" s="1"/>
  <c r="S3666" i="2"/>
  <c r="P3666" i="2" s="1"/>
  <c r="S3567" i="2"/>
  <c r="P3567" i="2" s="1"/>
  <c r="S662" i="2"/>
  <c r="S3464" i="2"/>
  <c r="P3464" i="2" s="1"/>
  <c r="S3396" i="2"/>
  <c r="S3155" i="2"/>
  <c r="P3155" i="2" s="1"/>
  <c r="S3151" i="2"/>
  <c r="P3151" i="2" s="1"/>
  <c r="S3704" i="2"/>
  <c r="P3704" i="2" s="1"/>
  <c r="S723" i="2"/>
  <c r="S696" i="2"/>
  <c r="S3475" i="2"/>
  <c r="S3684" i="2"/>
  <c r="P3684" i="2" s="1"/>
  <c r="S3063" i="2"/>
  <c r="P3063" i="2" s="1"/>
  <c r="S3059" i="2"/>
  <c r="P3059" i="2" s="1"/>
  <c r="S3055" i="2"/>
  <c r="P3055" i="2" s="1"/>
  <c r="S3498" i="2"/>
  <c r="P3498" i="2" s="1"/>
  <c r="S3409" i="2"/>
  <c r="S3404" i="2"/>
  <c r="S3344" i="2"/>
  <c r="P3344" i="2" s="1"/>
  <c r="S3147" i="2"/>
  <c r="P3147" i="2" s="1"/>
  <c r="S3143" i="2"/>
  <c r="P3143" i="2" s="1"/>
  <c r="S3139" i="2"/>
  <c r="P3139" i="2" s="1"/>
  <c r="S3581" i="2"/>
  <c r="P3581" i="2" s="1"/>
  <c r="S3551" i="2"/>
  <c r="S3546" i="2"/>
  <c r="S3541" i="2"/>
  <c r="S3524" i="2"/>
  <c r="P3524" i="2" s="1"/>
  <c r="S3520" i="2"/>
  <c r="P3520" i="2" s="1"/>
  <c r="S666" i="2"/>
  <c r="S691" i="2"/>
  <c r="S3142" i="2"/>
  <c r="P3142" i="2" s="1"/>
  <c r="S3535" i="2"/>
  <c r="S3321" i="2"/>
  <c r="P3321" i="2" s="1"/>
  <c r="S3120" i="2"/>
  <c r="P3120" i="2" s="1"/>
  <c r="S3078" i="2"/>
  <c r="P3078" i="2" s="1"/>
  <c r="S3494" i="2"/>
  <c r="P3494" i="2" s="1"/>
  <c r="S3486" i="2"/>
  <c r="S3436" i="2"/>
  <c r="S3380" i="2"/>
  <c r="P3380" i="2" s="1"/>
  <c r="S3376" i="2"/>
  <c r="P3376" i="2" s="1"/>
  <c r="S3285" i="2"/>
  <c r="S3280" i="2"/>
  <c r="S3576" i="2"/>
  <c r="S3555" i="2"/>
  <c r="P3555" i="2" s="1"/>
  <c r="S3515" i="2"/>
  <c r="S3510" i="2"/>
  <c r="S3505" i="2"/>
  <c r="S653" i="2"/>
  <c r="S701" i="2"/>
  <c r="S715" i="2"/>
  <c r="S3490" i="2"/>
  <c r="P3490" i="2" s="1"/>
  <c r="S3481" i="2"/>
  <c r="P3481" i="2" s="1"/>
  <c r="S3428" i="2"/>
  <c r="P3428" i="2" s="1"/>
  <c r="S3289" i="2"/>
  <c r="P3289" i="2" s="1"/>
  <c r="S3186" i="2"/>
  <c r="P3186" i="2" s="1"/>
  <c r="S3166" i="2"/>
  <c r="P3166" i="2" s="1"/>
  <c r="S3699" i="2"/>
  <c r="S3628" i="2"/>
  <c r="P3628" i="2" s="1"/>
  <c r="S3571" i="2"/>
  <c r="P3571" i="2" s="1"/>
  <c r="S3536" i="2"/>
  <c r="S631" i="2"/>
  <c r="S716" i="2"/>
  <c r="S711" i="2"/>
  <c r="S706" i="2"/>
  <c r="S686" i="2"/>
  <c r="S731" i="2"/>
  <c r="S3062" i="2"/>
  <c r="P3062" i="2" s="1"/>
  <c r="S3497" i="2"/>
  <c r="P3497" i="2" s="1"/>
  <c r="S3343" i="2"/>
  <c r="P3343" i="2" s="1"/>
  <c r="S3138" i="2"/>
  <c r="P3138" i="2" s="1"/>
  <c r="S700" i="2"/>
  <c r="S730" i="2"/>
  <c r="S3336" i="2"/>
  <c r="P3336" i="2" s="1"/>
  <c r="S3332" i="2"/>
  <c r="P3332" i="2" s="1"/>
  <c r="S3275" i="2"/>
  <c r="S3270" i="2"/>
  <c r="S3681" i="2"/>
  <c r="P3681" i="2" s="1"/>
  <c r="S3658" i="2"/>
  <c r="P3658" i="2" s="1"/>
  <c r="S3624" i="2"/>
  <c r="P3624" i="2" s="1"/>
  <c r="S710" i="2"/>
  <c r="S3047" i="2"/>
  <c r="P3047" i="2" s="1"/>
  <c r="S3036" i="2"/>
  <c r="P3036" i="2" s="1"/>
  <c r="S3371" i="2"/>
  <c r="S3366" i="2"/>
  <c r="S3327" i="2"/>
  <c r="S3322" i="2"/>
  <c r="S3225" i="2"/>
  <c r="P3225" i="2" s="1"/>
  <c r="S3221" i="2"/>
  <c r="P3221" i="2" s="1"/>
  <c r="S3197" i="2"/>
  <c r="P3197" i="2" s="1"/>
  <c r="S3178" i="2"/>
  <c r="P3178" i="2" s="1"/>
  <c r="S3174" i="2"/>
  <c r="P3174" i="2" s="1"/>
  <c r="S3170" i="2"/>
  <c r="P3170" i="2" s="1"/>
  <c r="S3694" i="2"/>
  <c r="S3620" i="2"/>
  <c r="P3620" i="2" s="1"/>
  <c r="S635" i="2"/>
  <c r="S680" i="2"/>
  <c r="S675" i="2"/>
  <c r="S670" i="2"/>
  <c r="S705" i="2"/>
  <c r="S3623" i="2"/>
  <c r="P3623" i="2" s="1"/>
  <c r="S3112" i="2"/>
  <c r="P3112" i="2" s="1"/>
  <c r="S3108" i="2"/>
  <c r="P3108" i="2" s="1"/>
  <c r="S3104" i="2"/>
  <c r="P3104" i="2" s="1"/>
  <c r="S3089" i="2"/>
  <c r="P3089" i="2" s="1"/>
  <c r="S3476" i="2"/>
  <c r="S3452" i="2"/>
  <c r="P3452" i="2" s="1"/>
  <c r="S3391" i="2"/>
  <c r="P3391" i="2" s="1"/>
  <c r="S3593" i="2"/>
  <c r="P3593" i="2" s="1"/>
  <c r="S630" i="2"/>
  <c r="S3335" i="2"/>
  <c r="P3335" i="2" s="1"/>
  <c r="S3646" i="2"/>
  <c r="P3646" i="2" s="1"/>
  <c r="S3448" i="2"/>
  <c r="P3448" i="2" s="1"/>
  <c r="S3361" i="2"/>
  <c r="S3356" i="2"/>
  <c r="S3317" i="2"/>
  <c r="S3312" i="2"/>
  <c r="S3308" i="2"/>
  <c r="P3308" i="2" s="1"/>
  <c r="S3304" i="2"/>
  <c r="P3304" i="2" s="1"/>
  <c r="S3213" i="2"/>
  <c r="P3213" i="2" s="1"/>
  <c r="S3209" i="2"/>
  <c r="P3209" i="2" s="1"/>
  <c r="S3205" i="2"/>
  <c r="P3205" i="2" s="1"/>
  <c r="S3201" i="2"/>
  <c r="P3201" i="2" s="1"/>
  <c r="S3639" i="2"/>
  <c r="P3639" i="2" s="1"/>
  <c r="S3616" i="2"/>
  <c r="P3616" i="2" s="1"/>
  <c r="S3589" i="2"/>
  <c r="P3589" i="2" s="1"/>
  <c r="S3585" i="2"/>
  <c r="P3585" i="2" s="1"/>
  <c r="S3146" i="2"/>
  <c r="P3146" i="2" s="1"/>
  <c r="S3504" i="2"/>
  <c r="P3504" i="2" s="1"/>
  <c r="S690" i="2"/>
  <c r="S3471" i="2"/>
  <c r="S3395" i="2"/>
  <c r="S3387" i="2"/>
  <c r="P3387" i="2" s="1"/>
  <c r="S3351" i="2"/>
  <c r="P3351" i="2" s="1"/>
  <c r="S3300" i="2"/>
  <c r="P3300" i="2" s="1"/>
  <c r="S3258" i="2"/>
  <c r="P3258" i="2" s="1"/>
  <c r="S3608" i="2"/>
  <c r="P3608" i="2" s="1"/>
  <c r="S3604" i="2"/>
  <c r="P3604" i="2" s="1"/>
  <c r="S661" i="2"/>
  <c r="P661" i="2" s="1"/>
  <c r="S722" i="2"/>
  <c r="S3523" i="2"/>
  <c r="P3523" i="2" s="1"/>
  <c r="S3463" i="2"/>
  <c r="S3444" i="2"/>
  <c r="P3444" i="2" s="1"/>
  <c r="S3440" i="2"/>
  <c r="P3440" i="2" s="1"/>
  <c r="S3408" i="2"/>
  <c r="S3673" i="2"/>
  <c r="P3673" i="2" s="1"/>
  <c r="S3669" i="2"/>
  <c r="P3669" i="2" s="1"/>
  <c r="S3665" i="2"/>
  <c r="P3665" i="2" s="1"/>
  <c r="S3566" i="2"/>
  <c r="P3566" i="2" s="1"/>
  <c r="S3550" i="2"/>
  <c r="S3545" i="2"/>
  <c r="S3540" i="2"/>
  <c r="S639" i="2"/>
  <c r="P639" i="2" s="1"/>
  <c r="S665" i="2"/>
  <c r="S685" i="2"/>
  <c r="S669" i="2"/>
  <c r="P669" i="2" s="1"/>
  <c r="S3123" i="2"/>
  <c r="P3123" i="2" s="1"/>
  <c r="S3485" i="2"/>
  <c r="S3347" i="2"/>
  <c r="P3347" i="2" s="1"/>
  <c r="S3284" i="2"/>
  <c r="S3279" i="2"/>
  <c r="S3154" i="2"/>
  <c r="P3154" i="2" s="1"/>
  <c r="S3150" i="2"/>
  <c r="P3150" i="2" s="1"/>
  <c r="S3703" i="2"/>
  <c r="P3703" i="2" s="1"/>
  <c r="S3580" i="2"/>
  <c r="S3575" i="2"/>
  <c r="S3531" i="2"/>
  <c r="P3531" i="2" s="1"/>
  <c r="S3519" i="2"/>
  <c r="S3514" i="2"/>
  <c r="S3509" i="2"/>
  <c r="S652" i="2"/>
  <c r="S3058" i="2"/>
  <c r="P3058" i="2" s="1"/>
  <c r="S3435" i="2"/>
  <c r="P3435" i="2" s="1"/>
  <c r="S3698" i="2"/>
  <c r="S3527" i="2"/>
  <c r="P3527" i="2" s="1"/>
  <c r="S695" i="2"/>
  <c r="S3119" i="2"/>
  <c r="P3119" i="2" s="1"/>
  <c r="S3077" i="2"/>
  <c r="P3077" i="2" s="1"/>
  <c r="S3480" i="2"/>
  <c r="S3431" i="2"/>
  <c r="P3431" i="2" s="1"/>
  <c r="S3379" i="2"/>
  <c r="P3379" i="2" s="1"/>
  <c r="S3375" i="2"/>
  <c r="P3375" i="2" s="1"/>
  <c r="S3274" i="2"/>
  <c r="S3269" i="2"/>
  <c r="S3558" i="2"/>
  <c r="P3558" i="2" s="1"/>
  <c r="S3554" i="2"/>
  <c r="P3554" i="2" s="1"/>
  <c r="S3489" i="2"/>
  <c r="P3489" i="2" s="1"/>
  <c r="S3427" i="2"/>
  <c r="P3427" i="2" s="1"/>
  <c r="S3370" i="2"/>
  <c r="S3365" i="2"/>
  <c r="S3331" i="2"/>
  <c r="S3326" i="2"/>
  <c r="S3288" i="2"/>
  <c r="P3288" i="2" s="1"/>
  <c r="S3185" i="2"/>
  <c r="P3185" i="2" s="1"/>
  <c r="S3693" i="2"/>
  <c r="S3631" i="2"/>
  <c r="P3631" i="2" s="1"/>
  <c r="S3627" i="2"/>
  <c r="P3627" i="2" s="1"/>
  <c r="S3570" i="2"/>
  <c r="P3570" i="2" s="1"/>
  <c r="S679" i="2"/>
  <c r="S674" i="2"/>
  <c r="S3050" i="2"/>
  <c r="P3050" i="2" s="1"/>
  <c r="S3360" i="2"/>
  <c r="S3355" i="2"/>
  <c r="S3316" i="2"/>
  <c r="S3224" i="2"/>
  <c r="P3224" i="2" s="1"/>
  <c r="S3220" i="2"/>
  <c r="P3220" i="2" s="1"/>
  <c r="S3196" i="2"/>
  <c r="P3196" i="2" s="1"/>
  <c r="S3181" i="2"/>
  <c r="P3181" i="2" s="1"/>
  <c r="S3177" i="2"/>
  <c r="P3177" i="2" s="1"/>
  <c r="S3173" i="2"/>
  <c r="P3173" i="2" s="1"/>
  <c r="S3169" i="2"/>
  <c r="P3169" i="2" s="1"/>
  <c r="S3619" i="2"/>
  <c r="P3619" i="2" s="1"/>
  <c r="S3484" i="2"/>
  <c r="S3350" i="2"/>
  <c r="P3350" i="2" s="1"/>
  <c r="S3299" i="2"/>
  <c r="P3299" i="2" s="1"/>
  <c r="S3611" i="2"/>
  <c r="P3611" i="2" s="1"/>
  <c r="S3579" i="2"/>
  <c r="S3513" i="2"/>
  <c r="S651" i="2"/>
  <c r="S3111" i="2"/>
  <c r="P3111" i="2" s="1"/>
  <c r="S3107" i="2"/>
  <c r="P3107" i="2" s="1"/>
  <c r="S3103" i="2"/>
  <c r="P3103" i="2" s="1"/>
  <c r="S3092" i="2"/>
  <c r="P3092" i="2" s="1"/>
  <c r="S3088" i="2"/>
  <c r="P3088" i="2" s="1"/>
  <c r="S3470" i="2"/>
  <c r="S3451" i="2"/>
  <c r="P3451" i="2" s="1"/>
  <c r="S3412" i="2"/>
  <c r="P3412" i="2" s="1"/>
  <c r="S3394" i="2"/>
  <c r="S3216" i="2"/>
  <c r="P3216" i="2" s="1"/>
  <c r="S3592" i="2"/>
  <c r="P3592" i="2" s="1"/>
  <c r="S3584" i="2"/>
  <c r="S721" i="2"/>
  <c r="S3439" i="2"/>
  <c r="S3283" i="2"/>
  <c r="S3653" i="2"/>
  <c r="P3653" i="2" s="1"/>
  <c r="S3603" i="2"/>
  <c r="P3603" i="2" s="1"/>
  <c r="S3518" i="2"/>
  <c r="S656" i="2"/>
  <c r="S3407" i="2"/>
  <c r="S3307" i="2"/>
  <c r="P3307" i="2" s="1"/>
  <c r="S3303" i="2"/>
  <c r="P3303" i="2" s="1"/>
  <c r="S3212" i="2"/>
  <c r="P3212" i="2" s="1"/>
  <c r="S3208" i="2"/>
  <c r="P3208" i="2" s="1"/>
  <c r="S3204" i="2"/>
  <c r="P3204" i="2" s="1"/>
  <c r="S3200" i="2"/>
  <c r="P3200" i="2" s="1"/>
  <c r="S3676" i="2"/>
  <c r="P3676" i="2" s="1"/>
  <c r="S3615" i="2"/>
  <c r="P3615" i="2" s="1"/>
  <c r="S3588" i="2"/>
  <c r="P3588" i="2" s="1"/>
  <c r="S3549" i="2"/>
  <c r="S3544" i="2"/>
  <c r="S3539" i="2"/>
  <c r="S660" i="2"/>
  <c r="S3462" i="2"/>
  <c r="P3462" i="2" s="1"/>
  <c r="S3278" i="2"/>
  <c r="S3126" i="2"/>
  <c r="P3126" i="2" s="1"/>
  <c r="S3607" i="2"/>
  <c r="P3607" i="2" s="1"/>
  <c r="S3574" i="2"/>
  <c r="S3508" i="2"/>
  <c r="S62" i="2"/>
  <c r="S34" i="2"/>
  <c r="S36" i="2"/>
  <c r="P36" i="2" s="1"/>
  <c r="S35" i="2"/>
  <c r="S58" i="2"/>
  <c r="P58" i="2" s="1"/>
  <c r="S56" i="2"/>
  <c r="P56" i="2" s="1"/>
  <c r="S1165" i="2"/>
  <c r="S1151" i="2"/>
  <c r="S1133" i="2"/>
  <c r="S1112" i="2"/>
  <c r="P1112" i="2" s="1"/>
  <c r="S1083" i="2"/>
  <c r="P1083" i="2" s="1"/>
  <c r="S1043" i="2"/>
  <c r="S1017" i="2"/>
  <c r="P1017" i="2" s="1"/>
  <c r="S977" i="2"/>
  <c r="S1553" i="2"/>
  <c r="P1553" i="2" s="1"/>
  <c r="S1546" i="2"/>
  <c r="P1546" i="2" s="1"/>
  <c r="S1539" i="2"/>
  <c r="S1503" i="2"/>
  <c r="S1478" i="2"/>
  <c r="S1302" i="2"/>
  <c r="S1284" i="2"/>
  <c r="S1909" i="2"/>
  <c r="S1720" i="2"/>
  <c r="S1680" i="2"/>
  <c r="S1651" i="2"/>
  <c r="P1651" i="2" s="1"/>
  <c r="S2372" i="2"/>
  <c r="P2372" i="2" s="1"/>
  <c r="S2263" i="2"/>
  <c r="P2263" i="2" s="1"/>
  <c r="S2256" i="2"/>
  <c r="S2237" i="2"/>
  <c r="P2237" i="2" s="1"/>
  <c r="S2208" i="2"/>
  <c r="P2208" i="2" s="1"/>
  <c r="S2147" i="2"/>
  <c r="P2147" i="2" s="1"/>
  <c r="S2067" i="2"/>
  <c r="P2067" i="2" s="1"/>
  <c r="S2743" i="2"/>
  <c r="S2714" i="2"/>
  <c r="P2714" i="2" s="1"/>
  <c r="S2585" i="2"/>
  <c r="S2441" i="2"/>
  <c r="S1208" i="2"/>
  <c r="P1208" i="2" s="1"/>
  <c r="S1072" i="2"/>
  <c r="S1006" i="2"/>
  <c r="S966" i="2"/>
  <c r="S940" i="2"/>
  <c r="S900" i="2"/>
  <c r="S1590" i="2"/>
  <c r="S1521" i="2"/>
  <c r="S1485" i="2"/>
  <c r="P1485" i="2" s="1"/>
  <c r="S1467" i="2"/>
  <c r="S1438" i="2"/>
  <c r="S1309" i="2"/>
  <c r="S1273" i="2"/>
  <c r="S1939" i="2"/>
  <c r="P1939" i="2" s="1"/>
  <c r="S1709" i="2"/>
  <c r="S1669" i="2"/>
  <c r="P1669" i="2" s="1"/>
  <c r="S1640" i="2"/>
  <c r="S2361" i="2"/>
  <c r="S2281" i="2"/>
  <c r="P2281" i="2" s="1"/>
  <c r="S2226" i="2"/>
  <c r="S2176" i="2"/>
  <c r="P2176" i="2" s="1"/>
  <c r="S2703" i="2"/>
  <c r="P2703" i="2" s="1"/>
  <c r="S2682" i="2"/>
  <c r="S2574" i="2"/>
  <c r="P2574" i="2" s="1"/>
  <c r="S2549" i="2"/>
  <c r="P2549" i="2" s="1"/>
  <c r="S2524" i="2"/>
  <c r="P2524" i="2" s="1"/>
  <c r="S1244" i="2"/>
  <c r="S1226" i="2"/>
  <c r="S1087" i="2"/>
  <c r="P1087" i="2" s="1"/>
  <c r="S1061" i="2"/>
  <c r="P1061" i="2" s="1"/>
  <c r="S1021" i="2"/>
  <c r="P1021" i="2" s="1"/>
  <c r="S929" i="2"/>
  <c r="S878" i="2"/>
  <c r="P878" i="2" s="1"/>
  <c r="S1597" i="2"/>
  <c r="P1597" i="2" s="1"/>
  <c r="S1510" i="2"/>
  <c r="S1492" i="2"/>
  <c r="S1456" i="2"/>
  <c r="S1427" i="2"/>
  <c r="S1409" i="2"/>
  <c r="S1391" i="2"/>
  <c r="P1391" i="2" s="1"/>
  <c r="S1258" i="2"/>
  <c r="S1698" i="2"/>
  <c r="P1698" i="2" s="1"/>
  <c r="S1629" i="2"/>
  <c r="P1629" i="2" s="1"/>
  <c r="S2310" i="2"/>
  <c r="P2310" i="2" s="1"/>
  <c r="S2270" i="2"/>
  <c r="P2270" i="2" s="1"/>
  <c r="S2215" i="2"/>
  <c r="P2215" i="2" s="1"/>
  <c r="S2183" i="2"/>
  <c r="P2183" i="2" s="1"/>
  <c r="S2165" i="2"/>
  <c r="S2125" i="2"/>
  <c r="S2085" i="2"/>
  <c r="P2085" i="2" s="1"/>
  <c r="S2732" i="2"/>
  <c r="P2732" i="2" s="1"/>
  <c r="S2622" i="2"/>
  <c r="P2622" i="2" s="1"/>
  <c r="S2603" i="2"/>
  <c r="S2460" i="2"/>
  <c r="P2460" i="2" s="1"/>
  <c r="S2419" i="2"/>
  <c r="S2378" i="2"/>
  <c r="P2378" i="2" s="1"/>
  <c r="S1251" i="2"/>
  <c r="S1190" i="2"/>
  <c r="P1190" i="2" s="1"/>
  <c r="S1068" i="2"/>
  <c r="S1028" i="2"/>
  <c r="P1028" i="2" s="1"/>
  <c r="S1002" i="2"/>
  <c r="S936" i="2"/>
  <c r="S896" i="2"/>
  <c r="S1535" i="2"/>
  <c r="P1535" i="2" s="1"/>
  <c r="S1517" i="2"/>
  <c r="S1481" i="2"/>
  <c r="S1463" i="2"/>
  <c r="S1434" i="2"/>
  <c r="S1416" i="2"/>
  <c r="P1416" i="2" s="1"/>
  <c r="S1269" i="2"/>
  <c r="P1269" i="2" s="1"/>
  <c r="S1265" i="2"/>
  <c r="P1265" i="2" s="1"/>
  <c r="S1705" i="2"/>
  <c r="S1636" i="2"/>
  <c r="S2317" i="2"/>
  <c r="P2317" i="2" s="1"/>
  <c r="S2277" i="2"/>
  <c r="P2277" i="2" s="1"/>
  <c r="S2190" i="2"/>
  <c r="P2190" i="2" s="1"/>
  <c r="S1240" i="2"/>
  <c r="S1222" i="2"/>
  <c r="S1204" i="2"/>
  <c r="S1101" i="2"/>
  <c r="P1101" i="2" s="1"/>
  <c r="S1057" i="2"/>
  <c r="P1057" i="2" s="1"/>
  <c r="S991" i="2"/>
  <c r="S951" i="2"/>
  <c r="P951" i="2" s="1"/>
  <c r="S925" i="2"/>
  <c r="S885" i="2"/>
  <c r="P885" i="2" s="1"/>
  <c r="S1506" i="2"/>
  <c r="P1506" i="2" s="1"/>
  <c r="S1488" i="2"/>
  <c r="S1452" i="2"/>
  <c r="P1452" i="2" s="1"/>
  <c r="S1423" i="2"/>
  <c r="S1405" i="2"/>
  <c r="S1387" i="2"/>
  <c r="S1254" i="2"/>
  <c r="S1905" i="2"/>
  <c r="S1694" i="2"/>
  <c r="S1665" i="2"/>
  <c r="S2306" i="2"/>
  <c r="P2306" i="2" s="1"/>
  <c r="S2197" i="2"/>
  <c r="P2197" i="2" s="1"/>
  <c r="S2121" i="2"/>
  <c r="P2121" i="2" s="1"/>
  <c r="S2041" i="2"/>
  <c r="P2041" i="2" s="1"/>
  <c r="S2667" i="2"/>
  <c r="P2667" i="2" s="1"/>
  <c r="S2599" i="2"/>
  <c r="S2470" i="2"/>
  <c r="P2470" i="2" s="1"/>
  <c r="S2455" i="2"/>
  <c r="P2455" i="2" s="1"/>
  <c r="S2415" i="2"/>
  <c r="S1197" i="2"/>
  <c r="S1179" i="2"/>
  <c r="S1168" i="2"/>
  <c r="P1168" i="2" s="1"/>
  <c r="S1136" i="2"/>
  <c r="S1046" i="2"/>
  <c r="S980" i="2"/>
  <c r="S914" i="2"/>
  <c r="S1620" i="2"/>
  <c r="S1312" i="2"/>
  <c r="S1305" i="2"/>
  <c r="S1287" i="2"/>
  <c r="S1723" i="2"/>
  <c r="S1683" i="2"/>
  <c r="S1654" i="2"/>
  <c r="S2375" i="2"/>
  <c r="P2375" i="2" s="1"/>
  <c r="S2295" i="2"/>
  <c r="P2295" i="2" s="1"/>
  <c r="S2248" i="2"/>
  <c r="P2248" i="2" s="1"/>
  <c r="S2240" i="2"/>
  <c r="P2240" i="2" s="1"/>
  <c r="S2179" i="2"/>
  <c r="P2179" i="2" s="1"/>
  <c r="S2110" i="2"/>
  <c r="P2110" i="2" s="1"/>
  <c r="S2030" i="2"/>
  <c r="P2030" i="2" s="1"/>
  <c r="S2717" i="2"/>
  <c r="P2717" i="2" s="1"/>
  <c r="S2685" i="2"/>
  <c r="S2606" i="2"/>
  <c r="S2588" i="2"/>
  <c r="S2444" i="2"/>
  <c r="P2444" i="2" s="1"/>
  <c r="S2403" i="2"/>
  <c r="P2403" i="2" s="1"/>
  <c r="S1211" i="2"/>
  <c r="S1075" i="2"/>
  <c r="P1075" i="2" s="1"/>
  <c r="S1035" i="2"/>
  <c r="P1035" i="2" s="1"/>
  <c r="S1009" i="2"/>
  <c r="P1009" i="2" s="1"/>
  <c r="S969" i="2"/>
  <c r="S943" i="2"/>
  <c r="S903" i="2"/>
  <c r="S1593" i="2"/>
  <c r="S1524" i="2"/>
  <c r="S1470" i="2"/>
  <c r="S1441" i="2"/>
  <c r="S1276" i="2"/>
  <c r="P1276" i="2" s="1"/>
  <c r="S1754" i="2"/>
  <c r="P1754" i="2" s="1"/>
  <c r="S1712" i="2"/>
  <c r="S1672" i="2"/>
  <c r="P1672" i="2" s="1"/>
  <c r="S1643" i="2"/>
  <c r="S2364" i="2"/>
  <c r="P2364" i="2" s="1"/>
  <c r="S2284" i="2"/>
  <c r="P2284" i="2" s="1"/>
  <c r="S2229" i="2"/>
  <c r="S2059" i="2"/>
  <c r="P2059" i="2" s="1"/>
  <c r="S2706" i="2"/>
  <c r="P2706" i="2" s="1"/>
  <c r="S2577" i="2"/>
  <c r="S2527" i="2"/>
  <c r="S2433" i="2"/>
  <c r="S1247" i="2"/>
  <c r="P1247" i="2" s="1"/>
  <c r="S1229" i="2"/>
  <c r="P1229" i="2" s="1"/>
  <c r="S1064" i="2"/>
  <c r="S998" i="2"/>
  <c r="S958" i="2"/>
  <c r="P958" i="2" s="1"/>
  <c r="S932" i="2"/>
  <c r="S892" i="2"/>
  <c r="P892" i="2" s="1"/>
  <c r="S1513" i="2"/>
  <c r="S1495" i="2"/>
  <c r="S1459" i="2"/>
  <c r="S1430" i="2"/>
  <c r="S1261" i="2"/>
  <c r="P1261" i="2" s="1"/>
  <c r="S1737" i="2"/>
  <c r="P1737" i="2" s="1"/>
  <c r="S1701" i="2"/>
  <c r="S1632" i="2"/>
  <c r="S2313" i="2"/>
  <c r="P2313" i="2" s="1"/>
  <c r="S2186" i="2"/>
  <c r="P2186" i="2" s="1"/>
  <c r="S2168" i="2"/>
  <c r="P2168" i="2" s="1"/>
  <c r="S2128" i="2"/>
  <c r="P2128" i="2" s="1"/>
  <c r="S2048" i="2"/>
  <c r="P2048" i="2" s="1"/>
  <c r="S2735" i="2"/>
  <c r="P2735" i="2" s="1"/>
  <c r="S2674" i="2"/>
  <c r="S2645" i="2"/>
  <c r="P2645" i="2" s="1"/>
  <c r="S2509" i="2"/>
  <c r="P2509" i="2" s="1"/>
  <c r="S2422" i="2"/>
  <c r="S1236" i="2"/>
  <c r="S1157" i="2"/>
  <c r="S1143" i="2"/>
  <c r="S1097" i="2"/>
  <c r="P1097" i="2" s="1"/>
  <c r="S1053" i="2"/>
  <c r="S987" i="2"/>
  <c r="S921" i="2"/>
  <c r="S1448" i="2"/>
  <c r="S1401" i="2"/>
  <c r="S1383" i="2"/>
  <c r="S1346" i="2"/>
  <c r="P1346" i="2" s="1"/>
  <c r="S1319" i="2"/>
  <c r="S1952" i="2"/>
  <c r="S1901" i="2"/>
  <c r="S1730" i="2"/>
  <c r="S1690" i="2"/>
  <c r="S1661" i="2"/>
  <c r="S2302" i="2"/>
  <c r="P2302" i="2" s="1"/>
  <c r="S2157" i="2"/>
  <c r="P2157" i="2" s="1"/>
  <c r="S2037" i="2"/>
  <c r="P2037" i="2" s="1"/>
  <c r="S2724" i="2"/>
  <c r="P2724" i="2" s="1"/>
  <c r="S2663" i="2"/>
  <c r="P2663" i="2" s="1"/>
  <c r="S2595" i="2"/>
  <c r="S2534" i="2"/>
  <c r="S2495" i="2"/>
  <c r="P2495" i="2" s="1"/>
  <c r="S2488" i="2"/>
  <c r="S2480" i="2"/>
  <c r="S2451" i="2"/>
  <c r="P2451" i="2" s="1"/>
  <c r="S2411" i="2"/>
  <c r="S1175" i="2"/>
  <c r="S1164" i="2"/>
  <c r="S1150" i="2"/>
  <c r="P1150" i="2" s="1"/>
  <c r="S1132" i="2"/>
  <c r="S1125" i="2"/>
  <c r="P1125" i="2" s="1"/>
  <c r="S1111" i="2"/>
  <c r="P1111" i="2" s="1"/>
  <c r="S1082" i="2"/>
  <c r="S1042" i="2"/>
  <c r="S1016" i="2"/>
  <c r="P1016" i="2" s="1"/>
  <c r="S976" i="2"/>
  <c r="S910" i="2"/>
  <c r="S877" i="2"/>
  <c r="P877" i="2" s="1"/>
  <c r="S1531" i="2"/>
  <c r="S1502" i="2"/>
  <c r="S1477" i="2"/>
  <c r="S1301" i="2"/>
  <c r="S1283" i="2"/>
  <c r="S1719" i="2"/>
  <c r="S1679" i="2"/>
  <c r="S1650" i="2"/>
  <c r="P1650" i="2" s="1"/>
  <c r="S2371" i="2"/>
  <c r="P2371" i="2" s="1"/>
  <c r="S2262" i="2"/>
  <c r="P2262" i="2" s="1"/>
  <c r="S2255" i="2"/>
  <c r="S2236" i="2"/>
  <c r="S2207" i="2"/>
  <c r="P2207" i="2" s="1"/>
  <c r="S2146" i="2"/>
  <c r="P2146" i="2" s="1"/>
  <c r="S2066" i="2"/>
  <c r="P2066" i="2" s="1"/>
  <c r="S2742" i="2"/>
  <c r="S2713" i="2"/>
  <c r="P2713" i="2" s="1"/>
  <c r="S2621" i="2"/>
  <c r="P2621" i="2" s="1"/>
  <c r="S2613" i="2"/>
  <c r="P2613" i="2" s="1"/>
  <c r="S2584" i="2"/>
  <c r="S2440" i="2"/>
  <c r="S1207" i="2"/>
  <c r="S1200" i="2"/>
  <c r="S1193" i="2"/>
  <c r="P1193" i="2" s="1"/>
  <c r="S1086" i="2"/>
  <c r="P1086" i="2" s="1"/>
  <c r="S1071" i="2"/>
  <c r="S1020" i="2"/>
  <c r="P1020" i="2" s="1"/>
  <c r="S1005" i="2"/>
  <c r="S965" i="2"/>
  <c r="P965" i="2" s="1"/>
  <c r="S939" i="2"/>
  <c r="S899" i="2"/>
  <c r="S1589" i="2"/>
  <c r="P1589" i="2" s="1"/>
  <c r="S1520" i="2"/>
  <c r="S1484" i="2"/>
  <c r="P1484" i="2" s="1"/>
  <c r="S1466" i="2"/>
  <c r="S1437" i="2"/>
  <c r="S1272" i="2"/>
  <c r="S1708" i="2"/>
  <c r="S1668" i="2"/>
  <c r="P1668" i="2" s="1"/>
  <c r="S1639" i="2"/>
  <c r="P1639" i="2" s="1"/>
  <c r="S2280" i="2"/>
  <c r="P2280" i="2" s="1"/>
  <c r="S2225" i="2"/>
  <c r="S2218" i="2"/>
  <c r="P2218" i="2" s="1"/>
  <c r="S2214" i="2"/>
  <c r="P2214" i="2" s="1"/>
  <c r="S2193" i="2"/>
  <c r="P2193" i="2" s="1"/>
  <c r="S2175" i="2"/>
  <c r="P2175" i="2" s="1"/>
  <c r="S2135" i="2"/>
  <c r="P2135" i="2" s="1"/>
  <c r="S2055" i="2"/>
  <c r="S2702" i="2"/>
  <c r="S2681" i="2"/>
  <c r="S2652" i="2"/>
  <c r="P2652" i="2" s="1"/>
  <c r="S2625" i="2"/>
  <c r="P2625" i="2" s="1"/>
  <c r="S2617" i="2"/>
  <c r="P2617" i="2" s="1"/>
  <c r="S2555" i="2"/>
  <c r="P2555" i="2" s="1"/>
  <c r="S2548" i="2"/>
  <c r="P2548" i="2" s="1"/>
  <c r="S2523" i="2"/>
  <c r="P2523" i="2" s="1"/>
  <c r="S2429" i="2"/>
  <c r="S1243" i="2"/>
  <c r="S1225" i="2"/>
  <c r="S1060" i="2"/>
  <c r="S994" i="2"/>
  <c r="S928" i="2"/>
  <c r="S888" i="2"/>
  <c r="P888" i="2" s="1"/>
  <c r="S1596" i="2"/>
  <c r="P1596" i="2" s="1"/>
  <c r="S1509" i="2"/>
  <c r="S1491" i="2"/>
  <c r="S1455" i="2"/>
  <c r="S1426" i="2"/>
  <c r="S1408" i="2"/>
  <c r="S1390" i="2"/>
  <c r="P1390" i="2" s="1"/>
  <c r="S1257" i="2"/>
  <c r="S1250" i="2"/>
  <c r="S1171" i="2"/>
  <c r="S1121" i="2"/>
  <c r="P1121" i="2" s="1"/>
  <c r="S1067" i="2"/>
  <c r="S1027" i="2"/>
  <c r="S950" i="2"/>
  <c r="P950" i="2" s="1"/>
  <c r="S935" i="2"/>
  <c r="S895" i="2"/>
  <c r="S1516" i="2"/>
  <c r="P1516" i="2" s="1"/>
  <c r="S1462" i="2"/>
  <c r="S1433" i="2"/>
  <c r="S1415" i="2"/>
  <c r="P1415" i="2" s="1"/>
  <c r="S1322" i="2"/>
  <c r="P1322" i="2" s="1"/>
  <c r="S1297" i="2"/>
  <c r="P1297" i="2" s="1"/>
  <c r="S1264" i="2"/>
  <c r="P1264" i="2" s="1"/>
  <c r="S1704" i="2"/>
  <c r="S1635" i="2"/>
  <c r="S2316" i="2"/>
  <c r="P2316" i="2" s="1"/>
  <c r="S2247" i="2"/>
  <c r="P2247" i="2" s="1"/>
  <c r="S2189" i="2"/>
  <c r="P2189" i="2" s="1"/>
  <c r="S2171" i="2"/>
  <c r="P2171" i="2" s="1"/>
  <c r="S2131" i="2"/>
  <c r="S2091" i="2"/>
  <c r="P2091" i="2" s="1"/>
  <c r="S2051" i="2"/>
  <c r="P2051" i="2" s="1"/>
  <c r="S2677" i="2"/>
  <c r="S2648" i="2"/>
  <c r="S2491" i="2"/>
  <c r="P2491" i="2" s="1"/>
  <c r="S2425" i="2"/>
  <c r="P2425" i="2" s="1"/>
  <c r="S2384" i="2"/>
  <c r="S1239" i="2"/>
  <c r="S1221" i="2"/>
  <c r="S1146" i="2"/>
  <c r="S1128" i="2"/>
  <c r="S1107" i="2"/>
  <c r="S1100" i="2"/>
  <c r="S990" i="2"/>
  <c r="S924" i="2"/>
  <c r="P924" i="2" s="1"/>
  <c r="S884" i="2"/>
  <c r="S1451" i="2"/>
  <c r="S1422" i="2"/>
  <c r="S1404" i="2"/>
  <c r="S1386" i="2"/>
  <c r="S1253" i="2"/>
  <c r="S1904" i="2"/>
  <c r="S1693" i="2"/>
  <c r="S1664" i="2"/>
  <c r="S2305" i="2"/>
  <c r="P2305" i="2" s="1"/>
  <c r="S1192" i="2"/>
  <c r="P1192" i="2" s="1"/>
  <c r="S1004" i="2"/>
  <c r="S973" i="2"/>
  <c r="S926" i="2"/>
  <c r="P926" i="2" s="1"/>
  <c r="S922" i="2"/>
  <c r="S1529" i="2"/>
  <c r="S1494" i="2"/>
  <c r="S1471" i="2"/>
  <c r="S1428" i="2"/>
  <c r="S1281" i="2"/>
  <c r="S1900" i="2"/>
  <c r="P1900" i="2" s="1"/>
  <c r="S1671" i="2"/>
  <c r="S1648" i="2"/>
  <c r="P1648" i="2" s="1"/>
  <c r="S2177" i="2"/>
  <c r="P2177" i="2" s="1"/>
  <c r="S2626" i="2"/>
  <c r="P2626" i="2" s="1"/>
  <c r="S2542" i="2"/>
  <c r="P2542" i="2" s="1"/>
  <c r="S2398" i="2"/>
  <c r="P2398" i="2" s="1"/>
  <c r="S1173" i="2"/>
  <c r="S1135" i="2"/>
  <c r="S1000" i="2"/>
  <c r="S891" i="2"/>
  <c r="P891" i="2" s="1"/>
  <c r="S1625" i="2"/>
  <c r="S1490" i="2"/>
  <c r="S1424" i="2"/>
  <c r="S1311" i="2"/>
  <c r="S1296" i="2"/>
  <c r="P1296" i="2" s="1"/>
  <c r="S1667" i="2"/>
  <c r="S2245" i="2"/>
  <c r="P2245" i="2" s="1"/>
  <c r="S2241" i="2"/>
  <c r="P2241" i="2" s="1"/>
  <c r="S2173" i="2"/>
  <c r="P2173" i="2" s="1"/>
  <c r="S2029" i="2"/>
  <c r="S2744" i="2"/>
  <c r="S2725" i="2"/>
  <c r="P2725" i="2" s="1"/>
  <c r="S2665" i="2"/>
  <c r="P2665" i="2" s="1"/>
  <c r="S2609" i="2"/>
  <c r="S2594" i="2"/>
  <c r="S2553" i="2"/>
  <c r="P2553" i="2" s="1"/>
  <c r="S2452" i="2"/>
  <c r="P2452" i="2" s="1"/>
  <c r="S2410" i="2"/>
  <c r="S2981" i="2"/>
  <c r="P2981" i="2" s="1"/>
  <c r="S2952" i="2"/>
  <c r="P2952" i="2" s="1"/>
  <c r="S2923" i="2"/>
  <c r="P2923" i="2" s="1"/>
  <c r="S2895" i="2"/>
  <c r="S2848" i="2"/>
  <c r="P2848" i="2" s="1"/>
  <c r="S2812" i="2"/>
  <c r="P2812" i="2" s="1"/>
  <c r="S2783" i="2"/>
  <c r="P2783" i="2" s="1"/>
  <c r="S1169" i="2"/>
  <c r="P1169" i="2" s="1"/>
  <c r="S1074" i="2"/>
  <c r="S1039" i="2"/>
  <c r="S996" i="2"/>
  <c r="S1525" i="2"/>
  <c r="S1277" i="2"/>
  <c r="S1721" i="2"/>
  <c r="S1686" i="2"/>
  <c r="S1644" i="2"/>
  <c r="S2192" i="2"/>
  <c r="P2192" i="2" s="1"/>
  <c r="S2188" i="2"/>
  <c r="P2188" i="2" s="1"/>
  <c r="S2169" i="2"/>
  <c r="P2169" i="2" s="1"/>
  <c r="S2740" i="2"/>
  <c r="S2650" i="2"/>
  <c r="S2575" i="2"/>
  <c r="P2575" i="2" s="1"/>
  <c r="S1249" i="2"/>
  <c r="S1070" i="2"/>
  <c r="S1066" i="2"/>
  <c r="S1447" i="2"/>
  <c r="S1946" i="2"/>
  <c r="P1946" i="2" s="1"/>
  <c r="S1717" i="2"/>
  <c r="S1663" i="2"/>
  <c r="S2257" i="2"/>
  <c r="S2127" i="2"/>
  <c r="S2063" i="2"/>
  <c r="P2063" i="2" s="1"/>
  <c r="S2721" i="2"/>
  <c r="P2721" i="2" s="1"/>
  <c r="S2661" i="2"/>
  <c r="P2661" i="2" s="1"/>
  <c r="S2646" i="2"/>
  <c r="P2646" i="2" s="1"/>
  <c r="S2630" i="2"/>
  <c r="P2630" i="2" s="1"/>
  <c r="S2501" i="2"/>
  <c r="P2501" i="2" s="1"/>
  <c r="S2478" i="2"/>
  <c r="P2478" i="2" s="1"/>
  <c r="S2448" i="2"/>
  <c r="P2448" i="2" s="1"/>
  <c r="S2999" i="2"/>
  <c r="P2999" i="2" s="1"/>
  <c r="S2941" i="2"/>
  <c r="P2941" i="2" s="1"/>
  <c r="S2913" i="2"/>
  <c r="P2913" i="2" s="1"/>
  <c r="S2884" i="2"/>
  <c r="P2884" i="2" s="1"/>
  <c r="S2837" i="2"/>
  <c r="P2837" i="2" s="1"/>
  <c r="S1245" i="2"/>
  <c r="S1214" i="2"/>
  <c r="S1161" i="2"/>
  <c r="S1062" i="2"/>
  <c r="S992" i="2"/>
  <c r="S988" i="2"/>
  <c r="P988" i="2" s="1"/>
  <c r="S1621" i="2"/>
  <c r="S1292" i="2"/>
  <c r="P1292" i="2" s="1"/>
  <c r="S1659" i="2"/>
  <c r="S2318" i="2"/>
  <c r="P2318" i="2" s="1"/>
  <c r="S2314" i="2"/>
  <c r="P2314" i="2" s="1"/>
  <c r="S2253" i="2"/>
  <c r="S2233" i="2"/>
  <c r="S2184" i="2"/>
  <c r="P2184" i="2" s="1"/>
  <c r="S2680" i="2"/>
  <c r="S2590" i="2"/>
  <c r="S2406" i="2"/>
  <c r="P2406" i="2" s="1"/>
  <c r="S2379" i="2"/>
  <c r="P2379" i="2" s="1"/>
  <c r="S2988" i="2"/>
  <c r="S2959" i="2"/>
  <c r="P2959" i="2" s="1"/>
  <c r="S2902" i="2"/>
  <c r="S2873" i="2"/>
  <c r="P2873" i="2" s="1"/>
  <c r="S2855" i="2"/>
  <c r="P2855" i="2" s="1"/>
  <c r="S2790" i="2"/>
  <c r="P2790" i="2" s="1"/>
  <c r="S1241" i="2"/>
  <c r="S1237" i="2"/>
  <c r="S1127" i="2"/>
  <c r="P1127" i="2" s="1"/>
  <c r="S1015" i="2"/>
  <c r="P1015" i="2" s="1"/>
  <c r="S984" i="2"/>
  <c r="S945" i="2"/>
  <c r="P945" i="2" s="1"/>
  <c r="S879" i="2"/>
  <c r="P879" i="2" s="1"/>
  <c r="S1482" i="2"/>
  <c r="S1389" i="2"/>
  <c r="S1385" i="2"/>
  <c r="S1713" i="2"/>
  <c r="S1682" i="2"/>
  <c r="S2287" i="2"/>
  <c r="P2287" i="2" s="1"/>
  <c r="S2123" i="2"/>
  <c r="S2751" i="2"/>
  <c r="S2736" i="2"/>
  <c r="P2736" i="2" s="1"/>
  <c r="S2676" i="2"/>
  <c r="P2676" i="2" s="1"/>
  <c r="S2977" i="2"/>
  <c r="P2977" i="2" s="1"/>
  <c r="S2948" i="2"/>
  <c r="S2891" i="2"/>
  <c r="P2891" i="2" s="1"/>
  <c r="S2826" i="2"/>
  <c r="P2826" i="2" s="1"/>
  <c r="S2808" i="2"/>
  <c r="P2808" i="2" s="1"/>
  <c r="S2779" i="2"/>
  <c r="P2779" i="2" s="1"/>
  <c r="S1233" i="2"/>
  <c r="S1142" i="2"/>
  <c r="S957" i="2"/>
  <c r="S949" i="2"/>
  <c r="P949" i="2" s="1"/>
  <c r="S1536" i="2"/>
  <c r="S1443" i="2"/>
  <c r="S1400" i="2"/>
  <c r="S1381" i="2"/>
  <c r="P1381" i="2" s="1"/>
  <c r="S1318" i="2"/>
  <c r="S1678" i="2"/>
  <c r="S2210" i="2"/>
  <c r="P2210" i="2" s="1"/>
  <c r="S2571" i="2"/>
  <c r="P2571" i="2" s="1"/>
  <c r="S2421" i="2"/>
  <c r="P2421" i="2" s="1"/>
  <c r="S3006" i="2"/>
  <c r="P3006" i="2" s="1"/>
  <c r="S2862" i="2"/>
  <c r="P2862" i="2" s="1"/>
  <c r="S2844" i="2"/>
  <c r="P2844" i="2" s="1"/>
  <c r="S2797" i="2"/>
  <c r="P2797" i="2" s="1"/>
  <c r="S1210" i="2"/>
  <c r="P1210" i="2" s="1"/>
  <c r="S1180" i="2"/>
  <c r="S1050" i="2"/>
  <c r="P1050" i="2" s="1"/>
  <c r="S1019" i="2"/>
  <c r="P1019" i="2" s="1"/>
  <c r="S1011" i="2"/>
  <c r="S906" i="2"/>
  <c r="S1547" i="2"/>
  <c r="P1547" i="2" s="1"/>
  <c r="S1501" i="2"/>
  <c r="S1288" i="2"/>
  <c r="S1728" i="2"/>
  <c r="S1655" i="2"/>
  <c r="S2264" i="2"/>
  <c r="P2264" i="2" s="1"/>
  <c r="S2249" i="2"/>
  <c r="P2249" i="2" s="1"/>
  <c r="S2206" i="2"/>
  <c r="P2206" i="2" s="1"/>
  <c r="S2199" i="2"/>
  <c r="S2672" i="2"/>
  <c r="P2672" i="2" s="1"/>
  <c r="S2586" i="2"/>
  <c r="S2995" i="2"/>
  <c r="P2995" i="2" s="1"/>
  <c r="S2966" i="2"/>
  <c r="S2937" i="2"/>
  <c r="P2937" i="2" s="1"/>
  <c r="S2909" i="2"/>
  <c r="S2880" i="2"/>
  <c r="S2833" i="2"/>
  <c r="S2768" i="2"/>
  <c r="P2768" i="2" s="1"/>
  <c r="S1123" i="2"/>
  <c r="P1123" i="2" s="1"/>
  <c r="S1081" i="2"/>
  <c r="P1081" i="2" s="1"/>
  <c r="S941" i="2"/>
  <c r="P941" i="2" s="1"/>
  <c r="S1474" i="2"/>
  <c r="P1474" i="2" s="1"/>
  <c r="S1697" i="2"/>
  <c r="P1697" i="2" s="1"/>
  <c r="S1674" i="2"/>
  <c r="S2325" i="2"/>
  <c r="S2709" i="2"/>
  <c r="P2709" i="2" s="1"/>
  <c r="S2601" i="2"/>
  <c r="S2582" i="2"/>
  <c r="S2436" i="2"/>
  <c r="S2417" i="2"/>
  <c r="S2984" i="2"/>
  <c r="P2984" i="2" s="1"/>
  <c r="S2955" i="2"/>
  <c r="S2926" i="2"/>
  <c r="P2926" i="2" s="1"/>
  <c r="S2898" i="2"/>
  <c r="S2869" i="2"/>
  <c r="P2869" i="2" s="1"/>
  <c r="S2851" i="2"/>
  <c r="P2851" i="2" s="1"/>
  <c r="S1195" i="2"/>
  <c r="P1195" i="2" s="1"/>
  <c r="S1138" i="2"/>
  <c r="S937" i="2"/>
  <c r="S933" i="2"/>
  <c r="S1439" i="2"/>
  <c r="S1396" i="2"/>
  <c r="S1314" i="2"/>
  <c r="S1303" i="2"/>
  <c r="S2374" i="2"/>
  <c r="S2260" i="2"/>
  <c r="P2260" i="2" s="1"/>
  <c r="S2244" i="2"/>
  <c r="P2244" i="2" s="1"/>
  <c r="S2032" i="2"/>
  <c r="P2032" i="2" s="1"/>
  <c r="S2612" i="2"/>
  <c r="P2612" i="2" s="1"/>
  <c r="S2497" i="2"/>
  <c r="P2497" i="2" s="1"/>
  <c r="S2944" i="2"/>
  <c r="P2944" i="2" s="1"/>
  <c r="S2822" i="2"/>
  <c r="P2822" i="2" s="1"/>
  <c r="S2804" i="2"/>
  <c r="P2804" i="2" s="1"/>
  <c r="S1119" i="2"/>
  <c r="P1119" i="2" s="1"/>
  <c r="S1085" i="2"/>
  <c r="P1085" i="2" s="1"/>
  <c r="S1077" i="2"/>
  <c r="S1007" i="2"/>
  <c r="S972" i="2"/>
  <c r="S902" i="2"/>
  <c r="S1528" i="2"/>
  <c r="S1497" i="2"/>
  <c r="S1435" i="2"/>
  <c r="S1431" i="2"/>
  <c r="P1431" i="2" s="1"/>
  <c r="S1299" i="2"/>
  <c r="S1280" i="2"/>
  <c r="S1903" i="2"/>
  <c r="P1903" i="2" s="1"/>
  <c r="S1724" i="2"/>
  <c r="S1689" i="2"/>
  <c r="S1647" i="2"/>
  <c r="S2370" i="2"/>
  <c r="P2370" i="2" s="1"/>
  <c r="S2115" i="2"/>
  <c r="P2115" i="2" s="1"/>
  <c r="S2047" i="2"/>
  <c r="P2047" i="2" s="1"/>
  <c r="S2694" i="2"/>
  <c r="P2694" i="2" s="1"/>
  <c r="S2687" i="2"/>
  <c r="P2687" i="2" s="1"/>
  <c r="S2668" i="2"/>
  <c r="P2668" i="2" s="1"/>
  <c r="S2597" i="2"/>
  <c r="S2578" i="2"/>
  <c r="S2413" i="2"/>
  <c r="S3002" i="2"/>
  <c r="P3002" i="2" s="1"/>
  <c r="S2973" i="2"/>
  <c r="P2973" i="2" s="1"/>
  <c r="S2915" i="2"/>
  <c r="S2887" i="2"/>
  <c r="P2887" i="2" s="1"/>
  <c r="S2840" i="2"/>
  <c r="P2840" i="2" s="1"/>
  <c r="S2793" i="2"/>
  <c r="P2793" i="2" s="1"/>
  <c r="S1202" i="2"/>
  <c r="P1202" i="2" s="1"/>
  <c r="S1191" i="2"/>
  <c r="P1191" i="2" s="1"/>
  <c r="S1003" i="2"/>
  <c r="S917" i="2"/>
  <c r="S898" i="2"/>
  <c r="S894" i="2"/>
  <c r="S1585" i="2"/>
  <c r="P1585" i="2" s="1"/>
  <c r="S1493" i="2"/>
  <c r="S1260" i="2"/>
  <c r="S1899" i="2"/>
  <c r="P1899" i="2" s="1"/>
  <c r="S1670" i="2"/>
  <c r="P1670" i="2" s="1"/>
  <c r="S2294" i="2"/>
  <c r="P2294" i="2" s="1"/>
  <c r="S2172" i="2"/>
  <c r="P2172" i="2" s="1"/>
  <c r="S2134" i="2"/>
  <c r="S2705" i="2"/>
  <c r="P2705" i="2" s="1"/>
  <c r="S2629" i="2"/>
  <c r="P2629" i="2" s="1"/>
  <c r="S2616" i="2"/>
  <c r="P2616" i="2" s="1"/>
  <c r="S2432" i="2"/>
  <c r="S2397" i="2"/>
  <c r="P2397" i="2" s="1"/>
  <c r="S2991" i="2"/>
  <c r="S2962" i="2"/>
  <c r="S2933" i="2"/>
  <c r="S2905" i="2"/>
  <c r="P2905" i="2" s="1"/>
  <c r="S2858" i="2"/>
  <c r="P2858" i="2" s="1"/>
  <c r="S1134" i="2"/>
  <c r="S1038" i="2"/>
  <c r="S999" i="2"/>
  <c r="S890" i="2"/>
  <c r="S1624" i="2"/>
  <c r="P1624" i="2" s="1"/>
  <c r="S1489" i="2"/>
  <c r="S1458" i="2"/>
  <c r="S1295" i="2"/>
  <c r="P1295" i="2" s="1"/>
  <c r="S1256" i="2"/>
  <c r="S1252" i="2"/>
  <c r="S1756" i="2"/>
  <c r="P1756" i="2" s="1"/>
  <c r="S2130" i="2"/>
  <c r="P2130" i="2" s="1"/>
  <c r="S2028" i="2"/>
  <c r="P2028" i="2" s="1"/>
  <c r="S2739" i="2"/>
  <c r="P2739" i="2" s="1"/>
  <c r="S2701" i="2"/>
  <c r="P2701" i="2" s="1"/>
  <c r="S2664" i="2"/>
  <c r="P2664" i="2" s="1"/>
  <c r="S2649" i="2"/>
  <c r="P2649" i="2" s="1"/>
  <c r="S2620" i="2"/>
  <c r="P2620" i="2" s="1"/>
  <c r="S2608" i="2"/>
  <c r="S2593" i="2"/>
  <c r="S2409" i="2"/>
  <c r="P2409" i="2" s="1"/>
  <c r="S2382" i="2"/>
  <c r="S2980" i="2"/>
  <c r="P2980" i="2" s="1"/>
  <c r="S2951" i="2"/>
  <c r="P2951" i="2" s="1"/>
  <c r="S2922" i="2"/>
  <c r="P2922" i="2" s="1"/>
  <c r="S2894" i="2"/>
  <c r="S2847" i="2"/>
  <c r="P2847" i="2" s="1"/>
  <c r="S2811" i="2"/>
  <c r="P2811" i="2" s="1"/>
  <c r="S2782" i="2"/>
  <c r="P2782" i="2" s="1"/>
  <c r="S2753" i="2"/>
  <c r="S1217" i="2"/>
  <c r="S1149" i="2"/>
  <c r="P1149" i="2" s="1"/>
  <c r="S1073" i="2"/>
  <c r="S968" i="2"/>
  <c r="S1454" i="2"/>
  <c r="P1454" i="2" s="1"/>
  <c r="S1450" i="2"/>
  <c r="P1450" i="2" s="1"/>
  <c r="S1268" i="2"/>
  <c r="P1268" i="2" s="1"/>
  <c r="S1716" i="2"/>
  <c r="S1685" i="2"/>
  <c r="S2191" i="2"/>
  <c r="P2191" i="2" s="1"/>
  <c r="S2187" i="2"/>
  <c r="P2187" i="2" s="1"/>
  <c r="S2149" i="2"/>
  <c r="P2149" i="2" s="1"/>
  <c r="S2062" i="2"/>
  <c r="P2062" i="2" s="1"/>
  <c r="S2720" i="2"/>
  <c r="P2720" i="2" s="1"/>
  <c r="S2526" i="2"/>
  <c r="P2526" i="2" s="1"/>
  <c r="S2493" i="2"/>
  <c r="P2493" i="2" s="1"/>
  <c r="S2447" i="2"/>
  <c r="P2447" i="2" s="1"/>
  <c r="S2428" i="2"/>
  <c r="S1248" i="2"/>
  <c r="S1130" i="2"/>
  <c r="S1069" i="2"/>
  <c r="S1065" i="2"/>
  <c r="S964" i="2"/>
  <c r="P964" i="2" s="1"/>
  <c r="S913" i="2"/>
  <c r="S886" i="2"/>
  <c r="S1550" i="2"/>
  <c r="P1550" i="2" s="1"/>
  <c r="S1512" i="2"/>
  <c r="S1742" i="2"/>
  <c r="P1742" i="2" s="1"/>
  <c r="S1662" i="2"/>
  <c r="S1631" i="2"/>
  <c r="S2309" i="2"/>
  <c r="P2309" i="2" s="1"/>
  <c r="S2232" i="2"/>
  <c r="S2145" i="2"/>
  <c r="P2145" i="2" s="1"/>
  <c r="S2126" i="2"/>
  <c r="S2660" i="2"/>
  <c r="P2660" i="2" s="1"/>
  <c r="S2522" i="2"/>
  <c r="P2522" i="2" s="1"/>
  <c r="S2477" i="2"/>
  <c r="P2477" i="2" s="1"/>
  <c r="S1213" i="2"/>
  <c r="S1096" i="2"/>
  <c r="P1096" i="2" s="1"/>
  <c r="S1034" i="2"/>
  <c r="P1034" i="2" s="1"/>
  <c r="S983" i="2"/>
  <c r="S948" i="2"/>
  <c r="P948" i="2" s="1"/>
  <c r="S1508" i="2"/>
  <c r="S1411" i="2"/>
  <c r="S1392" i="2"/>
  <c r="P1392" i="2" s="1"/>
  <c r="S1291" i="2"/>
  <c r="P1291" i="2" s="1"/>
  <c r="S1658" i="2"/>
  <c r="S2362" i="2"/>
  <c r="P2362" i="2" s="1"/>
  <c r="S2217" i="2"/>
  <c r="P2217" i="2" s="1"/>
  <c r="S2679" i="2"/>
  <c r="S2589" i="2"/>
  <c r="S1145" i="2"/>
  <c r="S1018" i="2"/>
  <c r="P1018" i="2" s="1"/>
  <c r="S1014" i="2"/>
  <c r="S944" i="2"/>
  <c r="S909" i="2"/>
  <c r="P909" i="2" s="1"/>
  <c r="S1592" i="2"/>
  <c r="S1407" i="2"/>
  <c r="S1403" i="2"/>
  <c r="S1388" i="2"/>
  <c r="S1384" i="2"/>
  <c r="S1681" i="2"/>
  <c r="S2286" i="2"/>
  <c r="P2286" i="2" s="1"/>
  <c r="S2122" i="2"/>
  <c r="S2092" i="2"/>
  <c r="P2092" i="2" s="1"/>
  <c r="S2058" i="2"/>
  <c r="S2750" i="2"/>
  <c r="S2731" i="2"/>
  <c r="P2731" i="2" s="1"/>
  <c r="S2716" i="2"/>
  <c r="P2716" i="2" s="1"/>
  <c r="S2675" i="2"/>
  <c r="P2675" i="2" s="1"/>
  <c r="S2489" i="2"/>
  <c r="S1141" i="2"/>
  <c r="S1049" i="2"/>
  <c r="S1504" i="2"/>
  <c r="P1504" i="2" s="1"/>
  <c r="S1442" i="2"/>
  <c r="S1399" i="2"/>
  <c r="S1380" i="2"/>
  <c r="P1380" i="2" s="1"/>
  <c r="S1317" i="2"/>
  <c r="S1306" i="2"/>
  <c r="S1731" i="2"/>
  <c r="S1700" i="2"/>
  <c r="P1700" i="2" s="1"/>
  <c r="S1677" i="2"/>
  <c r="S1627" i="2"/>
  <c r="S2228" i="2"/>
  <c r="S2156" i="2"/>
  <c r="P2156" i="2" s="1"/>
  <c r="S2035" i="2"/>
  <c r="P2035" i="2" s="1"/>
  <c r="S2633" i="2"/>
  <c r="P2633" i="2" s="1"/>
  <c r="S2533" i="2"/>
  <c r="S2518" i="2"/>
  <c r="P2518" i="2" s="1"/>
  <c r="S1209" i="2"/>
  <c r="P1209" i="2" s="1"/>
  <c r="S1010" i="2"/>
  <c r="S979" i="2"/>
  <c r="P979" i="2" s="1"/>
  <c r="S905" i="2"/>
  <c r="S1500" i="2"/>
  <c r="S1473" i="2"/>
  <c r="S1727" i="2"/>
  <c r="S2224" i="2"/>
  <c r="P2224" i="2" s="1"/>
  <c r="S2198" i="2"/>
  <c r="P2198" i="2" s="1"/>
  <c r="S2054" i="2"/>
  <c r="P2054" i="2" s="1"/>
  <c r="S2581" i="2"/>
  <c r="S2485" i="2"/>
  <c r="S1228" i="2"/>
  <c r="P1228" i="2" s="1"/>
  <c r="S1084" i="2"/>
  <c r="P1084" i="2" s="1"/>
  <c r="S1080" i="2"/>
  <c r="P1080" i="2" s="1"/>
  <c r="S975" i="2"/>
  <c r="S920" i="2"/>
  <c r="S1696" i="2"/>
  <c r="S1673" i="2"/>
  <c r="S2297" i="2"/>
  <c r="P2297" i="2" s="1"/>
  <c r="S2084" i="2"/>
  <c r="P2084" i="2" s="1"/>
  <c r="S2050" i="2"/>
  <c r="P2050" i="2" s="1"/>
  <c r="S2727" i="2"/>
  <c r="P2727" i="2" s="1"/>
  <c r="S2708" i="2"/>
  <c r="P2708" i="2" s="1"/>
  <c r="S2600" i="2"/>
  <c r="S1224" i="2"/>
  <c r="P1224" i="2" s="1"/>
  <c r="S1220" i="2"/>
  <c r="S1205" i="2"/>
  <c r="P1205" i="2" s="1"/>
  <c r="S1137" i="2"/>
  <c r="S1045" i="2"/>
  <c r="S1022" i="2"/>
  <c r="P1022" i="2" s="1"/>
  <c r="S952" i="2"/>
  <c r="P952" i="2" s="1"/>
  <c r="S1527" i="2"/>
  <c r="S1395" i="2"/>
  <c r="S1313" i="2"/>
  <c r="S1279" i="2"/>
  <c r="S1738" i="2"/>
  <c r="P1738" i="2" s="1"/>
  <c r="S1692" i="2"/>
  <c r="S1646" i="2"/>
  <c r="S2373" i="2"/>
  <c r="P2373" i="2" s="1"/>
  <c r="S2615" i="2"/>
  <c r="P2615" i="2" s="1"/>
  <c r="S2611" i="2"/>
  <c r="P2611" i="2" s="1"/>
  <c r="S1041" i="2"/>
  <c r="S971" i="2"/>
  <c r="S901" i="2"/>
  <c r="P901" i="2" s="1"/>
  <c r="S1496" i="2"/>
  <c r="S1469" i="2"/>
  <c r="S1263" i="2"/>
  <c r="P1263" i="2" s="1"/>
  <c r="S1906" i="2"/>
  <c r="S1902" i="2"/>
  <c r="P1902" i="2" s="1"/>
  <c r="S1688" i="2"/>
  <c r="S2369" i="2"/>
  <c r="P2369" i="2" s="1"/>
  <c r="S2069" i="2"/>
  <c r="P2069" i="2" s="1"/>
  <c r="S2723" i="2"/>
  <c r="P2723" i="2" s="1"/>
  <c r="S2686" i="2"/>
  <c r="P2686" i="2" s="1"/>
  <c r="S2596" i="2"/>
  <c r="S2540" i="2"/>
  <c r="P2540" i="2" s="1"/>
  <c r="S2529" i="2"/>
  <c r="S2503" i="2"/>
  <c r="P2503" i="2" s="1"/>
  <c r="S1167" i="2"/>
  <c r="S916" i="2"/>
  <c r="P916" i="2" s="1"/>
  <c r="S897" i="2"/>
  <c r="S893" i="2"/>
  <c r="S1623" i="2"/>
  <c r="S1584" i="2"/>
  <c r="P1584" i="2" s="1"/>
  <c r="S1465" i="2"/>
  <c r="S1461" i="2"/>
  <c r="S1267" i="2"/>
  <c r="P1267" i="2" s="1"/>
  <c r="S1259" i="2"/>
  <c r="S2293" i="2"/>
  <c r="P2293" i="2" s="1"/>
  <c r="S2239" i="2"/>
  <c r="P2239" i="2" s="1"/>
  <c r="S2167" i="2"/>
  <c r="P2167" i="2" s="1"/>
  <c r="S2133" i="2"/>
  <c r="P2133" i="2" s="1"/>
  <c r="S2065" i="2"/>
  <c r="P2065" i="2" s="1"/>
  <c r="S2738" i="2"/>
  <c r="P2738" i="2" s="1"/>
  <c r="S2704" i="2"/>
  <c r="P2704" i="2" s="1"/>
  <c r="S2619" i="2"/>
  <c r="P2619" i="2" s="1"/>
  <c r="S1163" i="2"/>
  <c r="P1163" i="2" s="1"/>
  <c r="S1152" i="2"/>
  <c r="S1088" i="2"/>
  <c r="P1088" i="2" s="1"/>
  <c r="S1037" i="2"/>
  <c r="S986" i="2"/>
  <c r="P986" i="2" s="1"/>
  <c r="S1523" i="2"/>
  <c r="S1457" i="2"/>
  <c r="S1275" i="2"/>
  <c r="S1255" i="2"/>
  <c r="S1755" i="2"/>
  <c r="P1755" i="2" s="1"/>
  <c r="S1715" i="2"/>
  <c r="S1642" i="2"/>
  <c r="S2365" i="2"/>
  <c r="P2365" i="2" s="1"/>
  <c r="S2235" i="2"/>
  <c r="S2129" i="2"/>
  <c r="P2129" i="2" s="1"/>
  <c r="S2700" i="2"/>
  <c r="P2700" i="2" s="1"/>
  <c r="S2644" i="2"/>
  <c r="P2644" i="2" s="1"/>
  <c r="S2607" i="2"/>
  <c r="S2592" i="2"/>
  <c r="S1235" i="2"/>
  <c r="S1216" i="2"/>
  <c r="S967" i="2"/>
  <c r="P967" i="2" s="1"/>
  <c r="S947" i="2"/>
  <c r="P947" i="2" s="1"/>
  <c r="S1519" i="2"/>
  <c r="S1515" i="2"/>
  <c r="S1453" i="2"/>
  <c r="P1453" i="2" s="1"/>
  <c r="S1449" i="2"/>
  <c r="S1418" i="2"/>
  <c r="P1418" i="2" s="1"/>
  <c r="S1414" i="2"/>
  <c r="S1324" i="2"/>
  <c r="P1324" i="2" s="1"/>
  <c r="S1684" i="2"/>
  <c r="S1638" i="2"/>
  <c r="S1634" i="2"/>
  <c r="S2220" i="2"/>
  <c r="S2212" i="2"/>
  <c r="P2212" i="2" s="1"/>
  <c r="S2182" i="2"/>
  <c r="S2148" i="2"/>
  <c r="P2148" i="2" s="1"/>
  <c r="S2042" i="2"/>
  <c r="S2719" i="2"/>
  <c r="P2719" i="2" s="1"/>
  <c r="S2659" i="2"/>
  <c r="P2659" i="2" s="1"/>
  <c r="S2525" i="2"/>
  <c r="P2525" i="2" s="1"/>
  <c r="S2469" i="2"/>
  <c r="P2469" i="2" s="1"/>
  <c r="S1099" i="2"/>
  <c r="S1052" i="2"/>
  <c r="S963" i="2"/>
  <c r="S912" i="2"/>
  <c r="S1511" i="2"/>
  <c r="S1445" i="2"/>
  <c r="S1290" i="2"/>
  <c r="S1657" i="2"/>
  <c r="S1630" i="2"/>
  <c r="P1630" i="2" s="1"/>
  <c r="S2308" i="2"/>
  <c r="P2308" i="2" s="1"/>
  <c r="S2231" i="2"/>
  <c r="S2216" i="2"/>
  <c r="P2216" i="2" s="1"/>
  <c r="S2144" i="2"/>
  <c r="P2144" i="2" s="1"/>
  <c r="S2734" i="2"/>
  <c r="P2734" i="2" s="1"/>
  <c r="S2678" i="2"/>
  <c r="S2547" i="2"/>
  <c r="P2547" i="2" s="1"/>
  <c r="S2521" i="2"/>
  <c r="P2521" i="2" s="1"/>
  <c r="S1212" i="2"/>
  <c r="S1159" i="2"/>
  <c r="S1033" i="2"/>
  <c r="S1013" i="2"/>
  <c r="S982" i="2"/>
  <c r="S1507" i="2"/>
  <c r="P1507" i="2" s="1"/>
  <c r="S1410" i="2"/>
  <c r="S1711" i="2"/>
  <c r="S2749" i="2"/>
  <c r="S2632" i="2"/>
  <c r="P2632" i="2" s="1"/>
  <c r="S1144" i="2"/>
  <c r="S1110" i="2"/>
  <c r="P1110" i="2" s="1"/>
  <c r="S908" i="2"/>
  <c r="S1591" i="2"/>
  <c r="S1476" i="2"/>
  <c r="P1476" i="2" s="1"/>
  <c r="S1406" i="2"/>
  <c r="S1402" i="2"/>
  <c r="S1320" i="2"/>
  <c r="S1707" i="2"/>
  <c r="P1707" i="2" s="1"/>
  <c r="S1703" i="2"/>
  <c r="S1676" i="2"/>
  <c r="S2300" i="2"/>
  <c r="P2300" i="2" s="1"/>
  <c r="S2159" i="2"/>
  <c r="S2730" i="2"/>
  <c r="S2715" i="2"/>
  <c r="P2715" i="2" s="1"/>
  <c r="S1231" i="2"/>
  <c r="P1231" i="2" s="1"/>
  <c r="S1140" i="2"/>
  <c r="S1048" i="2"/>
  <c r="S931" i="2"/>
  <c r="S1499" i="2"/>
  <c r="S1398" i="2"/>
  <c r="S1316" i="2"/>
  <c r="S1286" i="2"/>
  <c r="S1726" i="2"/>
  <c r="S1699" i="2"/>
  <c r="P1699" i="2" s="1"/>
  <c r="S1653" i="2"/>
  <c r="S2227" i="2"/>
  <c r="S2102" i="2"/>
  <c r="P2102" i="2" s="1"/>
  <c r="S2087" i="2"/>
  <c r="P2087" i="2" s="1"/>
  <c r="S2034" i="2"/>
  <c r="P2034" i="2" s="1"/>
  <c r="S2711" i="2"/>
  <c r="P2711" i="2" s="1"/>
  <c r="S2623" i="2"/>
  <c r="P2623" i="2" s="1"/>
  <c r="S2580" i="2"/>
  <c r="S2532" i="2"/>
  <c r="S1079" i="2"/>
  <c r="S1029" i="2"/>
  <c r="S978" i="2"/>
  <c r="S927" i="2"/>
  <c r="S923" i="2"/>
  <c r="S904" i="2"/>
  <c r="S1587" i="2"/>
  <c r="P1587" i="2" s="1"/>
  <c r="S1530" i="2"/>
  <c r="S1472" i="2"/>
  <c r="S1429" i="2"/>
  <c r="S1282" i="2"/>
  <c r="S1649" i="2"/>
  <c r="P1649" i="2" s="1"/>
  <c r="S2053" i="2"/>
  <c r="P2053" i="2" s="1"/>
  <c r="S2689" i="2"/>
  <c r="P2689" i="2" s="1"/>
  <c r="S2639" i="2"/>
  <c r="P2639" i="2" s="1"/>
  <c r="S2543" i="2"/>
  <c r="P2543" i="2" s="1"/>
  <c r="S1227" i="2"/>
  <c r="S1106" i="2"/>
  <c r="S974" i="2"/>
  <c r="S919" i="2"/>
  <c r="P919" i="2" s="1"/>
  <c r="S1626" i="2"/>
  <c r="S1425" i="2"/>
  <c r="S1421" i="2"/>
  <c r="S1695" i="2"/>
  <c r="S2242" i="2"/>
  <c r="S2174" i="2"/>
  <c r="P2174" i="2" s="1"/>
  <c r="S2083" i="2"/>
  <c r="P2083" i="2" s="1"/>
  <c r="S2049" i="2"/>
  <c r="S2745" i="2"/>
  <c r="S2726" i="2"/>
  <c r="P2726" i="2" s="1"/>
  <c r="S2707" i="2"/>
  <c r="P2707" i="2" s="1"/>
  <c r="S2666" i="2"/>
  <c r="P2666" i="2" s="1"/>
  <c r="S1223" i="2"/>
  <c r="S1219" i="2"/>
  <c r="S1044" i="2"/>
  <c r="S997" i="2"/>
  <c r="P997" i="2" s="1"/>
  <c r="S1526" i="2"/>
  <c r="S1278" i="2"/>
  <c r="S1722" i="2"/>
  <c r="S1691" i="2"/>
  <c r="S1645" i="2"/>
  <c r="S2170" i="2"/>
  <c r="P2170" i="2" s="1"/>
  <c r="S2151" i="2"/>
  <c r="P2151" i="2" s="1"/>
  <c r="S2741" i="2"/>
  <c r="S2610" i="2"/>
  <c r="S2576" i="2"/>
  <c r="S970" i="2"/>
  <c r="S1468" i="2"/>
  <c r="S1266" i="2"/>
  <c r="P1266" i="2" s="1"/>
  <c r="S1262" i="2"/>
  <c r="P1262" i="2" s="1"/>
  <c r="S1947" i="2"/>
  <c r="P1947" i="2" s="1"/>
  <c r="S1718" i="2"/>
  <c r="S1687" i="2"/>
  <c r="S2269" i="2"/>
  <c r="P2269" i="2" s="1"/>
  <c r="S2246" i="2"/>
  <c r="P2246" i="2" s="1"/>
  <c r="S2132" i="2"/>
  <c r="P2132" i="2" s="1"/>
  <c r="S2098" i="2"/>
  <c r="P2098" i="2" s="1"/>
  <c r="S2068" i="2"/>
  <c r="P2068" i="2" s="1"/>
  <c r="S2722" i="2"/>
  <c r="P2722" i="2" s="1"/>
  <c r="S2662" i="2"/>
  <c r="P2662" i="2" s="1"/>
  <c r="S2647" i="2"/>
  <c r="P2647" i="2" s="1"/>
  <c r="S2627" i="2"/>
  <c r="P2627" i="2" s="1"/>
  <c r="S2528" i="2"/>
  <c r="S2479" i="2"/>
  <c r="S1246" i="2"/>
  <c r="S1166" i="2"/>
  <c r="S1063" i="2"/>
  <c r="S993" i="2"/>
  <c r="P993" i="2" s="1"/>
  <c r="S989" i="2"/>
  <c r="S915" i="2"/>
  <c r="S1622" i="2"/>
  <c r="P1622" i="2" s="1"/>
  <c r="S1464" i="2"/>
  <c r="S1460" i="2"/>
  <c r="S1293" i="2"/>
  <c r="P1293" i="2" s="1"/>
  <c r="S1660" i="2"/>
  <c r="S2319" i="2"/>
  <c r="P2319" i="2" s="1"/>
  <c r="S2315" i="2"/>
  <c r="P2315" i="2" s="1"/>
  <c r="S2254" i="2"/>
  <c r="S2238" i="2"/>
  <c r="P2238" i="2" s="1"/>
  <c r="S2185" i="2"/>
  <c r="S2166" i="2"/>
  <c r="S2064" i="2"/>
  <c r="P2064" i="2" s="1"/>
  <c r="S2699" i="2"/>
  <c r="P2699" i="2" s="1"/>
  <c r="S2591" i="2"/>
  <c r="S1242" i="2"/>
  <c r="S1238" i="2"/>
  <c r="S1215" i="2"/>
  <c r="S1162" i="2"/>
  <c r="S1059" i="2"/>
  <c r="S1036" i="2"/>
  <c r="S985" i="2"/>
  <c r="P985" i="2" s="1"/>
  <c r="S946" i="2"/>
  <c r="P946" i="2" s="1"/>
  <c r="S880" i="2"/>
  <c r="P880" i="2" s="1"/>
  <c r="S1522" i="2"/>
  <c r="S1483" i="2"/>
  <c r="S1274" i="2"/>
  <c r="S1714" i="2"/>
  <c r="S1641" i="2"/>
  <c r="S1234" i="2"/>
  <c r="S1055" i="2"/>
  <c r="P1055" i="2" s="1"/>
  <c r="S1537" i="2"/>
  <c r="P1537" i="2" s="1"/>
  <c r="S1518" i="2"/>
  <c r="S1514" i="2"/>
  <c r="S1444" i="2"/>
  <c r="S1417" i="2"/>
  <c r="P1417" i="2" s="1"/>
  <c r="S1413" i="2"/>
  <c r="S1382" i="2"/>
  <c r="P1382" i="2" s="1"/>
  <c r="S1270" i="2"/>
  <c r="P1270" i="2" s="1"/>
  <c r="S1637" i="2"/>
  <c r="S1633" i="2"/>
  <c r="S2288" i="2"/>
  <c r="P2288" i="2" s="1"/>
  <c r="S2181" i="2"/>
  <c r="P2181" i="2" s="1"/>
  <c r="S1102" i="2"/>
  <c r="P1102" i="2" s="1"/>
  <c r="S1051" i="2"/>
  <c r="S1012" i="2"/>
  <c r="S1548" i="2"/>
  <c r="P1548" i="2" s="1"/>
  <c r="S1289" i="2"/>
  <c r="S1729" i="2"/>
  <c r="S1656" i="2"/>
  <c r="S2307" i="2"/>
  <c r="P2307" i="2" s="1"/>
  <c r="S1124" i="2"/>
  <c r="P1124" i="2" s="1"/>
  <c r="S1113" i="2"/>
  <c r="P1113" i="2" s="1"/>
  <c r="S2987" i="2"/>
  <c r="S2843" i="2"/>
  <c r="P2843" i="2" s="1"/>
  <c r="S2824" i="2"/>
  <c r="P2824" i="2" s="1"/>
  <c r="S2794" i="2"/>
  <c r="P2794" i="2" s="1"/>
  <c r="S3861" i="2"/>
  <c r="S3728" i="2"/>
  <c r="P3728" i="2" s="1"/>
  <c r="S3976" i="2"/>
  <c r="S2101" i="2"/>
  <c r="P2101" i="2" s="1"/>
  <c r="S2487" i="2"/>
  <c r="P2487" i="2" s="1"/>
  <c r="S2443" i="2"/>
  <c r="S2439" i="2"/>
  <c r="S2964" i="2"/>
  <c r="P2964" i="2" s="1"/>
  <c r="S2900" i="2"/>
  <c r="S2809" i="2"/>
  <c r="P2809" i="2" s="1"/>
  <c r="S2775" i="2"/>
  <c r="P2775" i="2" s="1"/>
  <c r="S2764" i="2"/>
  <c r="P2764" i="2" s="1"/>
  <c r="S3875" i="2"/>
  <c r="P3875" i="2" s="1"/>
  <c r="S3868" i="2"/>
  <c r="S3850" i="2"/>
  <c r="S3821" i="2"/>
  <c r="P3821" i="2" s="1"/>
  <c r="S3800" i="2"/>
  <c r="P3800" i="2" s="1"/>
  <c r="S3789" i="2"/>
  <c r="P3789" i="2" s="1"/>
  <c r="S3775" i="2"/>
  <c r="S3750" i="2"/>
  <c r="P3750" i="2" s="1"/>
  <c r="S3710" i="2"/>
  <c r="S3954" i="2"/>
  <c r="P3954" i="2" s="1"/>
  <c r="S3926" i="2"/>
  <c r="P3926" i="2" s="1"/>
  <c r="S4615" i="2"/>
  <c r="S4483" i="2"/>
  <c r="S4421" i="2"/>
  <c r="S4380" i="2"/>
  <c r="P4380" i="2" s="1"/>
  <c r="S4351" i="2"/>
  <c r="P4351" i="2" s="1"/>
  <c r="S4965" i="2"/>
  <c r="S2109" i="2"/>
  <c r="P2109" i="2" s="1"/>
  <c r="S2531" i="2"/>
  <c r="P2531" i="2" s="1"/>
  <c r="S2435" i="2"/>
  <c r="S2407" i="2"/>
  <c r="S2983" i="2"/>
  <c r="P2983" i="2" s="1"/>
  <c r="S2918" i="2"/>
  <c r="P2918" i="2" s="1"/>
  <c r="S2839" i="2"/>
  <c r="P2839" i="2" s="1"/>
  <c r="S2820" i="2"/>
  <c r="P2820" i="2" s="1"/>
  <c r="S2805" i="2"/>
  <c r="P2805" i="2" s="1"/>
  <c r="S3739" i="2"/>
  <c r="P3739" i="2" s="1"/>
  <c r="S3933" i="2"/>
  <c r="S3905" i="2"/>
  <c r="S4593" i="2"/>
  <c r="P4593" i="2" s="1"/>
  <c r="S4582" i="2"/>
  <c r="P4582" i="2" s="1"/>
  <c r="S1177" i="2"/>
  <c r="S2688" i="2"/>
  <c r="P2688" i="2" s="1"/>
  <c r="S2579" i="2"/>
  <c r="S2431" i="2"/>
  <c r="S2427" i="2"/>
  <c r="P2427" i="2" s="1"/>
  <c r="S2979" i="2"/>
  <c r="P2979" i="2" s="1"/>
  <c r="S2960" i="2"/>
  <c r="S2896" i="2"/>
  <c r="S3764" i="2"/>
  <c r="S3757" i="2"/>
  <c r="S3735" i="2"/>
  <c r="P3735" i="2" s="1"/>
  <c r="S4056" i="2"/>
  <c r="P4056" i="2" s="1"/>
  <c r="S3983" i="2"/>
  <c r="P3983" i="2" s="1"/>
  <c r="S3887" i="2"/>
  <c r="S3876" i="2"/>
  <c r="P3876" i="2" s="1"/>
  <c r="S4543" i="2"/>
  <c r="S4508" i="2"/>
  <c r="S4439" i="2"/>
  <c r="P4439" i="2" s="1"/>
  <c r="S4398" i="2"/>
  <c r="P4398" i="2" s="1"/>
  <c r="S4321" i="2"/>
  <c r="S4983" i="2"/>
  <c r="P4983" i="2" s="1"/>
  <c r="S2230" i="2"/>
  <c r="S2658" i="2"/>
  <c r="P2658" i="2" s="1"/>
  <c r="S2535" i="2"/>
  <c r="P2535" i="2" s="1"/>
  <c r="S2423" i="2"/>
  <c r="P2423" i="2" s="1"/>
  <c r="S2914" i="2"/>
  <c r="S2892" i="2"/>
  <c r="P2892" i="2" s="1"/>
  <c r="S2854" i="2"/>
  <c r="P2854" i="2" s="1"/>
  <c r="S2835" i="2"/>
  <c r="P2835" i="2" s="1"/>
  <c r="S2801" i="2"/>
  <c r="P2801" i="2" s="1"/>
  <c r="S2786" i="2"/>
  <c r="S3857" i="2"/>
  <c r="S3828" i="2"/>
  <c r="S3724" i="2"/>
  <c r="P3724" i="2" s="1"/>
  <c r="S3972" i="2"/>
  <c r="S4622" i="2"/>
  <c r="S4550" i="2"/>
  <c r="S4490" i="2"/>
  <c r="P4490" i="2" s="1"/>
  <c r="S4428" i="2"/>
  <c r="S4387" i="2"/>
  <c r="P4387" i="2" s="1"/>
  <c r="S4358" i="2"/>
  <c r="P4358" i="2" s="1"/>
  <c r="S5001" i="2"/>
  <c r="P5001" i="2" s="1"/>
  <c r="S4972" i="2"/>
  <c r="S1094" i="2"/>
  <c r="P1094" i="2" s="1"/>
  <c r="S2583" i="2"/>
  <c r="S2998" i="2"/>
  <c r="P2998" i="2" s="1"/>
  <c r="S2956" i="2"/>
  <c r="S2760" i="2"/>
  <c r="P2760" i="2" s="1"/>
  <c r="S3817" i="2"/>
  <c r="P3817" i="2" s="1"/>
  <c r="S3796" i="2"/>
  <c r="S3746" i="2"/>
  <c r="P3746" i="2" s="1"/>
  <c r="S3961" i="2"/>
  <c r="P3961" i="2" s="1"/>
  <c r="S4611" i="2"/>
  <c r="S4479" i="2"/>
  <c r="S4417" i="2"/>
  <c r="S4961" i="2"/>
  <c r="S1139" i="2"/>
  <c r="S2929" i="2"/>
  <c r="P2929" i="2" s="1"/>
  <c r="S2911" i="2"/>
  <c r="P2911" i="2" s="1"/>
  <c r="S2888" i="2"/>
  <c r="P2888" i="2" s="1"/>
  <c r="S2850" i="2"/>
  <c r="P2850" i="2" s="1"/>
  <c r="S2816" i="2"/>
  <c r="P2816" i="2" s="1"/>
  <c r="S3846" i="2"/>
  <c r="P3846" i="2" s="1"/>
  <c r="S3835" i="2"/>
  <c r="S3771" i="2"/>
  <c r="S3894" i="2"/>
  <c r="P3894" i="2" s="1"/>
  <c r="S4589" i="2"/>
  <c r="S4578" i="2"/>
  <c r="S4468" i="2"/>
  <c r="S4454" i="2"/>
  <c r="P4454" i="2" s="1"/>
  <c r="S2234" i="2"/>
  <c r="S2459" i="2"/>
  <c r="S2994" i="2"/>
  <c r="P2994" i="2" s="1"/>
  <c r="S2971" i="2"/>
  <c r="S2846" i="2"/>
  <c r="P2846" i="2" s="1"/>
  <c r="S3778" i="2"/>
  <c r="S3731" i="2"/>
  <c r="S3706" i="2"/>
  <c r="P3706" i="2" s="1"/>
  <c r="S3979" i="2"/>
  <c r="S3901" i="2"/>
  <c r="S3883" i="2"/>
  <c r="S4557" i="2"/>
  <c r="S4539" i="2"/>
  <c r="S4518" i="2"/>
  <c r="P4518" i="2" s="1"/>
  <c r="S4450" i="2"/>
  <c r="P4450" i="2" s="1"/>
  <c r="S4435" i="2"/>
  <c r="P4435" i="2" s="1"/>
  <c r="S4394" i="2"/>
  <c r="P4394" i="2" s="1"/>
  <c r="S4317" i="2"/>
  <c r="S4979" i="2"/>
  <c r="S4939" i="2"/>
  <c r="S4899" i="2"/>
  <c r="P4899" i="2" s="1"/>
  <c r="S1652" i="2"/>
  <c r="S2587" i="2"/>
  <c r="S2925" i="2"/>
  <c r="P2925" i="2" s="1"/>
  <c r="S2907" i="2"/>
  <c r="S2778" i="2"/>
  <c r="P2778" i="2" s="1"/>
  <c r="S3853" i="2"/>
  <c r="S3842" i="2"/>
  <c r="P3842" i="2" s="1"/>
  <c r="S3824" i="2"/>
  <c r="P3824" i="2" s="1"/>
  <c r="S3720" i="2"/>
  <c r="P3720" i="2" s="1"/>
  <c r="S4052" i="2"/>
  <c r="P4052" i="2" s="1"/>
  <c r="S3968" i="2"/>
  <c r="P3968" i="2" s="1"/>
  <c r="S4618" i="2"/>
  <c r="S4486" i="2"/>
  <c r="S4424" i="2"/>
  <c r="P4424" i="2" s="1"/>
  <c r="S2454" i="2"/>
  <c r="P2454" i="2" s="1"/>
  <c r="S2990" i="2"/>
  <c r="P2990" i="2" s="1"/>
  <c r="S2921" i="2"/>
  <c r="P2921" i="2" s="1"/>
  <c r="S2767" i="2"/>
  <c r="P2767" i="2" s="1"/>
  <c r="S2756" i="2"/>
  <c r="P2756" i="2" s="1"/>
  <c r="S3792" i="2"/>
  <c r="P3792" i="2" s="1"/>
  <c r="S3760" i="2"/>
  <c r="P3760" i="2" s="1"/>
  <c r="S3742" i="2"/>
  <c r="S3957" i="2"/>
  <c r="P3957" i="2" s="1"/>
  <c r="S3908" i="2"/>
  <c r="S4596" i="2"/>
  <c r="P4596" i="2" s="1"/>
  <c r="S4475" i="2"/>
  <c r="S4413" i="2"/>
  <c r="S4343" i="2"/>
  <c r="P4343" i="2" s="1"/>
  <c r="S4332" i="2"/>
  <c r="P4332" i="2" s="1"/>
  <c r="S4957" i="2"/>
  <c r="S1315" i="2"/>
  <c r="S2450" i="2"/>
  <c r="P2450" i="2" s="1"/>
  <c r="S2967" i="2"/>
  <c r="S2940" i="2"/>
  <c r="S2903" i="2"/>
  <c r="S2827" i="2"/>
  <c r="P2827" i="2" s="1"/>
  <c r="S3831" i="2"/>
  <c r="S3767" i="2"/>
  <c r="S3713" i="2"/>
  <c r="P3713" i="2" s="1"/>
  <c r="S4059" i="2"/>
  <c r="S3953" i="2"/>
  <c r="P3953" i="2" s="1"/>
  <c r="S3890" i="2"/>
  <c r="S4585" i="2"/>
  <c r="P4585" i="2" s="1"/>
  <c r="S4546" i="2"/>
  <c r="S4497" i="2"/>
  <c r="P4497" i="2" s="1"/>
  <c r="S4442" i="2"/>
  <c r="S4401" i="2"/>
  <c r="P4401" i="2" s="1"/>
  <c r="S2733" i="2"/>
  <c r="P2733" i="2" s="1"/>
  <c r="S2446" i="2"/>
  <c r="P2446" i="2" s="1"/>
  <c r="S2842" i="2"/>
  <c r="P2842" i="2" s="1"/>
  <c r="S2823" i="2"/>
  <c r="P2823" i="2" s="1"/>
  <c r="S3860" i="2"/>
  <c r="S3727" i="2"/>
  <c r="P3727" i="2" s="1"/>
  <c r="S3975" i="2"/>
  <c r="P3975" i="2" s="1"/>
  <c r="S3879" i="2"/>
  <c r="P3879" i="2" s="1"/>
  <c r="S4574" i="2"/>
  <c r="P4574" i="2" s="1"/>
  <c r="S4553" i="2"/>
  <c r="S4431" i="2"/>
  <c r="P4431" i="2" s="1"/>
  <c r="S4390" i="2"/>
  <c r="P4390" i="2" s="1"/>
  <c r="S4361" i="2"/>
  <c r="P4361" i="2" s="1"/>
  <c r="S4281" i="2"/>
  <c r="S4975" i="2"/>
  <c r="S4903" i="2"/>
  <c r="P4903" i="2" s="1"/>
  <c r="S2442" i="2"/>
  <c r="S2438" i="2"/>
  <c r="S3005" i="2"/>
  <c r="P3005" i="2" s="1"/>
  <c r="S2963" i="2"/>
  <c r="S2936" i="2"/>
  <c r="P2936" i="2" s="1"/>
  <c r="S2899" i="2"/>
  <c r="S2789" i="2"/>
  <c r="S2774" i="2"/>
  <c r="P2774" i="2" s="1"/>
  <c r="S2763" i="2"/>
  <c r="P2763" i="2" s="1"/>
  <c r="S2752" i="2"/>
  <c r="S3867" i="2"/>
  <c r="S3849" i="2"/>
  <c r="P3849" i="2" s="1"/>
  <c r="S3820" i="2"/>
  <c r="P3820" i="2" s="1"/>
  <c r="S3799" i="2"/>
  <c r="S3788" i="2"/>
  <c r="P3788" i="2" s="1"/>
  <c r="S3774" i="2"/>
  <c r="S3749" i="2"/>
  <c r="P3749" i="2" s="1"/>
  <c r="S3964" i="2"/>
  <c r="S3925" i="2"/>
  <c r="P3925" i="2" s="1"/>
  <c r="S4625" i="2"/>
  <c r="P4625" i="2" s="1"/>
  <c r="S4614" i="2"/>
  <c r="S4482" i="2"/>
  <c r="S4420" i="2"/>
  <c r="S4379" i="2"/>
  <c r="P4379" i="2" s="1"/>
  <c r="S4964" i="2"/>
  <c r="S4894" i="2"/>
  <c r="P4894" i="2" s="1"/>
  <c r="S4854" i="2"/>
  <c r="P4854" i="2" s="1"/>
  <c r="S2120" i="2"/>
  <c r="P2120" i="2" s="1"/>
  <c r="S2434" i="2"/>
  <c r="P2434" i="2" s="1"/>
  <c r="S2418" i="2"/>
  <c r="S2414" i="2"/>
  <c r="S2982" i="2"/>
  <c r="P2982" i="2" s="1"/>
  <c r="S2872" i="2"/>
  <c r="P2872" i="2" s="1"/>
  <c r="S2857" i="2"/>
  <c r="P2857" i="2" s="1"/>
  <c r="S2838" i="2"/>
  <c r="P2838" i="2" s="1"/>
  <c r="S3838" i="2"/>
  <c r="P3838" i="2" s="1"/>
  <c r="S3806" i="2"/>
  <c r="S3738" i="2"/>
  <c r="P3738" i="2" s="1"/>
  <c r="S3734" i="2"/>
  <c r="P3734" i="2" s="1"/>
  <c r="S3904" i="2"/>
  <c r="P3904" i="2" s="1"/>
  <c r="S4592" i="2"/>
  <c r="S4581" i="2"/>
  <c r="P4581" i="2" s="1"/>
  <c r="S4471" i="2"/>
  <c r="S4408" i="2"/>
  <c r="S4993" i="2"/>
  <c r="P4993" i="2" s="1"/>
  <c r="S2158" i="2"/>
  <c r="P2158" i="2" s="1"/>
  <c r="S2430" i="2"/>
  <c r="S2426" i="2"/>
  <c r="P2426" i="2" s="1"/>
  <c r="S3001" i="2"/>
  <c r="P3001" i="2" s="1"/>
  <c r="S2978" i="2"/>
  <c r="P2978" i="2" s="1"/>
  <c r="S2932" i="2"/>
  <c r="S3781" i="2"/>
  <c r="P3781" i="2" s="1"/>
  <c r="S3763" i="2"/>
  <c r="S3756" i="2"/>
  <c r="P3756" i="2" s="1"/>
  <c r="S3691" i="2"/>
  <c r="P3691" i="2" s="1"/>
  <c r="S1533" i="2"/>
  <c r="S1285" i="2"/>
  <c r="S2550" i="2"/>
  <c r="P2550" i="2" s="1"/>
  <c r="S2868" i="2"/>
  <c r="P2868" i="2" s="1"/>
  <c r="S2853" i="2"/>
  <c r="P2853" i="2" s="1"/>
  <c r="S2834" i="2"/>
  <c r="S2800" i="2"/>
  <c r="P2800" i="2" s="1"/>
  <c r="S2785" i="2"/>
  <c r="S3856" i="2"/>
  <c r="S3827" i="2"/>
  <c r="S3723" i="2"/>
  <c r="P3723" i="2" s="1"/>
  <c r="S3971" i="2"/>
  <c r="S4621" i="2"/>
  <c r="S2124" i="2"/>
  <c r="S2071" i="2"/>
  <c r="P2071" i="2" s="1"/>
  <c r="S2997" i="2"/>
  <c r="P2997" i="2" s="1"/>
  <c r="S2947" i="2"/>
  <c r="S3816" i="2"/>
  <c r="S3795" i="2"/>
  <c r="S3745" i="2"/>
  <c r="P3745" i="2" s="1"/>
  <c r="S2513" i="2"/>
  <c r="P2513" i="2" s="1"/>
  <c r="S2505" i="2"/>
  <c r="P2505" i="2" s="1"/>
  <c r="S2377" i="2"/>
  <c r="S2928" i="2"/>
  <c r="P2928" i="2" s="1"/>
  <c r="S2910" i="2"/>
  <c r="S2883" i="2"/>
  <c r="P2883" i="2" s="1"/>
  <c r="S2849" i="2"/>
  <c r="P2849" i="2" s="1"/>
  <c r="S2830" i="2"/>
  <c r="S3845" i="2"/>
  <c r="P3845" i="2" s="1"/>
  <c r="S3834" i="2"/>
  <c r="S3770" i="2"/>
  <c r="S2457" i="2"/>
  <c r="P2457" i="2" s="1"/>
  <c r="S2381" i="2"/>
  <c r="S2796" i="2"/>
  <c r="P2796" i="2" s="1"/>
  <c r="S3870" i="2"/>
  <c r="S3863" i="2"/>
  <c r="P3863" i="2" s="1"/>
  <c r="S3777" i="2"/>
  <c r="P3777" i="2" s="1"/>
  <c r="S2924" i="2"/>
  <c r="P2924" i="2" s="1"/>
  <c r="S2906" i="2"/>
  <c r="S2864" i="2"/>
  <c r="P2864" i="2" s="1"/>
  <c r="S2777" i="2"/>
  <c r="P2777" i="2" s="1"/>
  <c r="S3852" i="2"/>
  <c r="P3852" i="2" s="1"/>
  <c r="S3841" i="2"/>
  <c r="P3841" i="2" s="1"/>
  <c r="S3823" i="2"/>
  <c r="P3823" i="2" s="1"/>
  <c r="S3752" i="2"/>
  <c r="S1725" i="2"/>
  <c r="S2453" i="2"/>
  <c r="P2453" i="2" s="1"/>
  <c r="S2989" i="2"/>
  <c r="S2920" i="2"/>
  <c r="P2920" i="2" s="1"/>
  <c r="S2807" i="2"/>
  <c r="P2807" i="2" s="1"/>
  <c r="S2766" i="2"/>
  <c r="P2766" i="2" s="1"/>
  <c r="S2755" i="2"/>
  <c r="P2755" i="2" s="1"/>
  <c r="S3741" i="2"/>
  <c r="P3741" i="2" s="1"/>
  <c r="S2631" i="2"/>
  <c r="P2631" i="2" s="1"/>
  <c r="S2449" i="2"/>
  <c r="P2449" i="2" s="1"/>
  <c r="S2405" i="2"/>
  <c r="P2405" i="2" s="1"/>
  <c r="S3008" i="2"/>
  <c r="P3008" i="2" s="1"/>
  <c r="S2939" i="2"/>
  <c r="P2939" i="2" s="1"/>
  <c r="S3766" i="2"/>
  <c r="S3712" i="2"/>
  <c r="P3712" i="2" s="1"/>
  <c r="S2673" i="2"/>
  <c r="P2673" i="2" s="1"/>
  <c r="S2557" i="2"/>
  <c r="P2557" i="2" s="1"/>
  <c r="S2445" i="2"/>
  <c r="S2437" i="2"/>
  <c r="P2437" i="2" s="1"/>
  <c r="S2875" i="2"/>
  <c r="P2875" i="2" s="1"/>
  <c r="S2860" i="2"/>
  <c r="P2860" i="2" s="1"/>
  <c r="S2841" i="2"/>
  <c r="P2841" i="2" s="1"/>
  <c r="S2803" i="2"/>
  <c r="P2803" i="2" s="1"/>
  <c r="S3859" i="2"/>
  <c r="S3726" i="2"/>
  <c r="P3726" i="2" s="1"/>
  <c r="S3004" i="2"/>
  <c r="P3004" i="2" s="1"/>
  <c r="S2958" i="2"/>
  <c r="P2958" i="2" s="1"/>
  <c r="S2935" i="2"/>
  <c r="S2788" i="2"/>
  <c r="S2773" i="2"/>
  <c r="P2773" i="2" s="1"/>
  <c r="S2762" i="2"/>
  <c r="P2762" i="2" s="1"/>
  <c r="S3819" i="2"/>
  <c r="P3819" i="2" s="1"/>
  <c r="S3798" i="2"/>
  <c r="P3798" i="2" s="1"/>
  <c r="S3787" i="2"/>
  <c r="P3787" i="2" s="1"/>
  <c r="S3773" i="2"/>
  <c r="P3773" i="2" s="1"/>
  <c r="S3748" i="2"/>
  <c r="S2916" i="2"/>
  <c r="S2871" i="2"/>
  <c r="P2871" i="2" s="1"/>
  <c r="S2856" i="2"/>
  <c r="P2856" i="2" s="1"/>
  <c r="S3837" i="2"/>
  <c r="S3805" i="2"/>
  <c r="S3737" i="2"/>
  <c r="P3737" i="2" s="1"/>
  <c r="S3708" i="2"/>
  <c r="P3708" i="2" s="1"/>
  <c r="S2520" i="2"/>
  <c r="P2520" i="2" s="1"/>
  <c r="S3000" i="2"/>
  <c r="P3000" i="2" s="1"/>
  <c r="S2954" i="2"/>
  <c r="S3780" i="2"/>
  <c r="S3755" i="2"/>
  <c r="S2950" i="2"/>
  <c r="S2886" i="2"/>
  <c r="P2886" i="2" s="1"/>
  <c r="S2867" i="2"/>
  <c r="P2867" i="2" s="1"/>
  <c r="S2852" i="2"/>
  <c r="P2852" i="2" s="1"/>
  <c r="S2799" i="2"/>
  <c r="P2799" i="2" s="1"/>
  <c r="S2784" i="2"/>
  <c r="P2784" i="2" s="1"/>
  <c r="S3855" i="2"/>
  <c r="S3826" i="2"/>
  <c r="S3722" i="2"/>
  <c r="P3722" i="2" s="1"/>
  <c r="S1120" i="2"/>
  <c r="S2710" i="2"/>
  <c r="P2710" i="2" s="1"/>
  <c r="S2598" i="2"/>
  <c r="S2996" i="2"/>
  <c r="P2996" i="2" s="1"/>
  <c r="S2946" i="2"/>
  <c r="P2946" i="2" s="1"/>
  <c r="S2758" i="2"/>
  <c r="P2758" i="2" s="1"/>
  <c r="S3844" i="2"/>
  <c r="P3844" i="2" s="1"/>
  <c r="S3815" i="2"/>
  <c r="S3794" i="2"/>
  <c r="S3744" i="2"/>
  <c r="S930" i="2"/>
  <c r="S1432" i="2"/>
  <c r="P1432" i="2" s="1"/>
  <c r="S2468" i="2"/>
  <c r="P2468" i="2" s="1"/>
  <c r="S2461" i="2"/>
  <c r="S2380" i="2"/>
  <c r="S2969" i="2"/>
  <c r="S2927" i="2"/>
  <c r="P2927" i="2" s="1"/>
  <c r="S2882" i="2"/>
  <c r="S2814" i="2"/>
  <c r="P2814" i="2" s="1"/>
  <c r="S2780" i="2"/>
  <c r="S2769" i="2"/>
  <c r="P2769" i="2" s="1"/>
  <c r="S3833" i="2"/>
  <c r="S3769" i="2"/>
  <c r="P3769" i="2" s="1"/>
  <c r="S2090" i="2"/>
  <c r="P2090" i="2" s="1"/>
  <c r="S2748" i="2"/>
  <c r="S2602" i="2"/>
  <c r="P2602" i="2" s="1"/>
  <c r="S2456" i="2"/>
  <c r="P2456" i="2" s="1"/>
  <c r="S2992" i="2"/>
  <c r="S2825" i="2"/>
  <c r="P2825" i="2" s="1"/>
  <c r="S2795" i="2"/>
  <c r="P2795" i="2" s="1"/>
  <c r="S3862" i="2"/>
  <c r="P3862" i="2" s="1"/>
  <c r="S3729" i="2"/>
  <c r="P3729" i="2" s="1"/>
  <c r="S2965" i="2"/>
  <c r="S2942" i="2"/>
  <c r="P2942" i="2" s="1"/>
  <c r="S2901" i="2"/>
  <c r="P2901" i="2" s="1"/>
  <c r="S2810" i="2"/>
  <c r="P2810" i="2" s="1"/>
  <c r="S2776" i="2"/>
  <c r="P2776" i="2" s="1"/>
  <c r="S3851" i="2"/>
  <c r="P3851" i="2" s="1"/>
  <c r="S3840" i="2"/>
  <c r="S3822" i="2"/>
  <c r="P3822" i="2" s="1"/>
  <c r="S3801" i="2"/>
  <c r="P3801" i="2" s="1"/>
  <c r="S3751" i="2"/>
  <c r="S934" i="2"/>
  <c r="S1436" i="2"/>
  <c r="S1397" i="2"/>
  <c r="S2484" i="2"/>
  <c r="S2821" i="2"/>
  <c r="P2821" i="2" s="1"/>
  <c r="S2806" i="2"/>
  <c r="P2806" i="2" s="1"/>
  <c r="S2765" i="2"/>
  <c r="P2765" i="2" s="1"/>
  <c r="S3790" i="2"/>
  <c r="P3790" i="2" s="1"/>
  <c r="S3740" i="2"/>
  <c r="P3740" i="2" s="1"/>
  <c r="S3711" i="2"/>
  <c r="P3711" i="2" s="1"/>
  <c r="S1078" i="2"/>
  <c r="S1736" i="2"/>
  <c r="S1702" i="2"/>
  <c r="S2299" i="2"/>
  <c r="P2299" i="2" s="1"/>
  <c r="S2408" i="2"/>
  <c r="S3007" i="2"/>
  <c r="P3007" i="2" s="1"/>
  <c r="S2961" i="2"/>
  <c r="S2938" i="2"/>
  <c r="P2938" i="2" s="1"/>
  <c r="S2897" i="2"/>
  <c r="P2897" i="2" s="1"/>
  <c r="S2791" i="2"/>
  <c r="P2791" i="2" s="1"/>
  <c r="S3765" i="2"/>
  <c r="S3758" i="2"/>
  <c r="P3758" i="2" s="1"/>
  <c r="S2424" i="2"/>
  <c r="P2424" i="2" s="1"/>
  <c r="S2420" i="2"/>
  <c r="S2416" i="2"/>
  <c r="S2412" i="2"/>
  <c r="S2976" i="2"/>
  <c r="P2976" i="2" s="1"/>
  <c r="S2893" i="2"/>
  <c r="P2893" i="2" s="1"/>
  <c r="S2874" i="2"/>
  <c r="P2874" i="2" s="1"/>
  <c r="S2859" i="2"/>
  <c r="P2859" i="2" s="1"/>
  <c r="S2836" i="2"/>
  <c r="S2802" i="2"/>
  <c r="P2802" i="2" s="1"/>
  <c r="S3858" i="2"/>
  <c r="S3725" i="2"/>
  <c r="P3725" i="2" s="1"/>
  <c r="S1008" i="2"/>
  <c r="S938" i="2"/>
  <c r="S1440" i="2"/>
  <c r="S1300" i="2"/>
  <c r="S3003" i="2"/>
  <c r="P3003" i="2" s="1"/>
  <c r="S2957" i="2"/>
  <c r="S2934" i="2"/>
  <c r="S2787" i="2"/>
  <c r="S2772" i="2"/>
  <c r="P2772" i="2" s="1"/>
  <c r="S2761" i="2"/>
  <c r="P2761" i="2" s="1"/>
  <c r="S3818" i="2"/>
  <c r="P3818" i="2" s="1"/>
  <c r="S3797" i="2"/>
  <c r="S3747" i="2"/>
  <c r="P3747" i="2" s="1"/>
  <c r="S3736" i="2"/>
  <c r="P3736" i="2" s="1"/>
  <c r="S1475" i="2"/>
  <c r="P1475" i="2" s="1"/>
  <c r="S1706" i="2"/>
  <c r="S2052" i="2"/>
  <c r="S2912" i="2"/>
  <c r="S2889" i="2"/>
  <c r="P2889" i="2" s="1"/>
  <c r="S2870" i="2"/>
  <c r="P2870" i="2" s="1"/>
  <c r="S2832" i="2"/>
  <c r="S2817" i="2"/>
  <c r="P2817" i="2" s="1"/>
  <c r="S3872" i="2"/>
  <c r="P3872" i="2" s="1"/>
  <c r="S3847" i="2"/>
  <c r="P3847" i="2" s="1"/>
  <c r="S3836" i="2"/>
  <c r="P3836" i="2" s="1"/>
  <c r="S3804" i="2"/>
  <c r="S1675" i="2"/>
  <c r="S2972" i="2"/>
  <c r="P2972" i="2" s="1"/>
  <c r="S2953" i="2"/>
  <c r="S3966" i="2"/>
  <c r="S3888" i="2"/>
  <c r="S4495" i="2"/>
  <c r="P4495" i="2" s="1"/>
  <c r="S4472" i="2"/>
  <c r="S4357" i="2"/>
  <c r="P4357" i="2" s="1"/>
  <c r="S4264" i="2"/>
  <c r="S4990" i="2"/>
  <c r="S4729" i="2"/>
  <c r="S4643" i="2"/>
  <c r="S5047" i="2"/>
  <c r="P5047" i="2" s="1"/>
  <c r="S5007" i="2"/>
  <c r="P5007" i="2" s="1"/>
  <c r="S116" i="2"/>
  <c r="P116" i="2" s="1"/>
  <c r="S166" i="2"/>
  <c r="S144" i="2"/>
  <c r="S322" i="2"/>
  <c r="S369" i="2"/>
  <c r="P369" i="2" s="1"/>
  <c r="S443" i="2"/>
  <c r="P443" i="2" s="1"/>
  <c r="S475" i="2"/>
  <c r="P475" i="2" s="1"/>
  <c r="S618" i="2"/>
  <c r="P618" i="2" s="1"/>
  <c r="S742" i="2"/>
  <c r="P742" i="2" s="1"/>
  <c r="S760" i="2"/>
  <c r="S856" i="2"/>
  <c r="S4591" i="2"/>
  <c r="S4499" i="2"/>
  <c r="P4499" i="2" s="1"/>
  <c r="S4449" i="2"/>
  <c r="P4449" i="2" s="1"/>
  <c r="S4426" i="2"/>
  <c r="S4402" i="2"/>
  <c r="P4402" i="2" s="1"/>
  <c r="S4383" i="2"/>
  <c r="S4315" i="2"/>
  <c r="S4896" i="2"/>
  <c r="P4896" i="2" s="1"/>
  <c r="S4808" i="2"/>
  <c r="P4808" i="2" s="1"/>
  <c r="S4801" i="2"/>
  <c r="S4718" i="2"/>
  <c r="S4683" i="2"/>
  <c r="S155" i="2"/>
  <c r="P155" i="2" s="1"/>
  <c r="S205" i="2"/>
  <c r="S279" i="2"/>
  <c r="P279" i="2" s="1"/>
  <c r="S321" i="2"/>
  <c r="S358" i="2"/>
  <c r="P358" i="2" s="1"/>
  <c r="S432" i="2"/>
  <c r="P432" i="2" s="1"/>
  <c r="S510" i="2"/>
  <c r="S789" i="2"/>
  <c r="P789" i="2" s="1"/>
  <c r="S821" i="2"/>
  <c r="S845" i="2"/>
  <c r="S873" i="2"/>
  <c r="P873" i="2" s="1"/>
  <c r="S794" i="2"/>
  <c r="P794" i="2" s="1"/>
  <c r="S3962" i="2"/>
  <c r="S3884" i="2"/>
  <c r="S4587" i="2"/>
  <c r="S4971" i="2"/>
  <c r="S4952" i="2"/>
  <c r="S4736" i="2"/>
  <c r="P4736" i="2" s="1"/>
  <c r="S103" i="2"/>
  <c r="S134" i="2"/>
  <c r="P134" i="2" s="1"/>
  <c r="S194" i="2"/>
  <c r="P194" i="2" s="1"/>
  <c r="S244" i="2"/>
  <c r="P244" i="2" s="1"/>
  <c r="S264" i="2"/>
  <c r="S306" i="2"/>
  <c r="S356" i="2"/>
  <c r="P356" i="2" s="1"/>
  <c r="S352" i="2"/>
  <c r="P352" i="2" s="1"/>
  <c r="S340" i="2"/>
  <c r="P340" i="2" s="1"/>
  <c r="S390" i="2"/>
  <c r="P390" i="2" s="1"/>
  <c r="S461" i="2"/>
  <c r="P461" i="2" s="1"/>
  <c r="S493" i="2"/>
  <c r="P493" i="2" s="1"/>
  <c r="S525" i="2"/>
  <c r="P525" i="2" s="1"/>
  <c r="S592" i="2"/>
  <c r="P592" i="2" s="1"/>
  <c r="S778" i="2"/>
  <c r="S810" i="2"/>
  <c r="P810" i="2" s="1"/>
  <c r="S834" i="2"/>
  <c r="S3958" i="2"/>
  <c r="S3899" i="2"/>
  <c r="P3899" i="2" s="1"/>
  <c r="S4542" i="2"/>
  <c r="S4531" i="2"/>
  <c r="P4531" i="2" s="1"/>
  <c r="S4422" i="2"/>
  <c r="S4353" i="2"/>
  <c r="P4353" i="2" s="1"/>
  <c r="S4330" i="2"/>
  <c r="P4330" i="2" s="1"/>
  <c r="S4326" i="2"/>
  <c r="S4986" i="2"/>
  <c r="P4986" i="2" s="1"/>
  <c r="S4941" i="2"/>
  <c r="P4941" i="2" s="1"/>
  <c r="S4905" i="2"/>
  <c r="P4905" i="2" s="1"/>
  <c r="S4820" i="2"/>
  <c r="P4820" i="2" s="1"/>
  <c r="S4783" i="2"/>
  <c r="P4783" i="2" s="1"/>
  <c r="S4707" i="2"/>
  <c r="P4707" i="2" s="1"/>
  <c r="S4654" i="2"/>
  <c r="P4654" i="2" s="1"/>
  <c r="S4650" i="2"/>
  <c r="P4650" i="2" s="1"/>
  <c r="S5054" i="2"/>
  <c r="S5020" i="2"/>
  <c r="P5020" i="2" s="1"/>
  <c r="S91" i="2"/>
  <c r="P91" i="2" s="1"/>
  <c r="S123" i="2"/>
  <c r="S173" i="2"/>
  <c r="S183" i="2"/>
  <c r="S233" i="2"/>
  <c r="P233" i="2" s="1"/>
  <c r="S218" i="2"/>
  <c r="P218" i="2" s="1"/>
  <c r="S295" i="2"/>
  <c r="S329" i="2"/>
  <c r="P329" i="2" s="1"/>
  <c r="S450" i="2"/>
  <c r="P450" i="2" s="1"/>
  <c r="S482" i="2"/>
  <c r="S610" i="2"/>
  <c r="P610" i="2" s="1"/>
  <c r="S767" i="2"/>
  <c r="S791" i="2"/>
  <c r="P791" i="2" s="1"/>
  <c r="S837" i="2"/>
  <c r="S798" i="2"/>
  <c r="P798" i="2" s="1"/>
  <c r="S3880" i="2"/>
  <c r="P3880" i="2" s="1"/>
  <c r="S4583" i="2"/>
  <c r="P4583" i="2" s="1"/>
  <c r="S4513" i="2"/>
  <c r="P4513" i="2" s="1"/>
  <c r="S4441" i="2"/>
  <c r="S4418" i="2"/>
  <c r="S4301" i="2"/>
  <c r="P4301" i="2" s="1"/>
  <c r="S4997" i="2"/>
  <c r="P4997" i="2" s="1"/>
  <c r="S4725" i="2"/>
  <c r="S4690" i="2"/>
  <c r="P4690" i="2" s="1"/>
  <c r="S4639" i="2"/>
  <c r="S5011" i="2"/>
  <c r="P5011" i="2" s="1"/>
  <c r="S112" i="2"/>
  <c r="P112" i="2" s="1"/>
  <c r="S162" i="2"/>
  <c r="P162" i="2" s="1"/>
  <c r="S212" i="2"/>
  <c r="S222" i="2"/>
  <c r="P222" i="2" s="1"/>
  <c r="S379" i="2"/>
  <c r="P379" i="2" s="1"/>
  <c r="S365" i="2"/>
  <c r="P365" i="2" s="1"/>
  <c r="S471" i="2"/>
  <c r="P471" i="2" s="1"/>
  <c r="S521" i="2"/>
  <c r="P521" i="2" s="1"/>
  <c r="S614" i="2"/>
  <c r="P614" i="2" s="1"/>
  <c r="S749" i="2"/>
  <c r="P749" i="2" s="1"/>
  <c r="S756" i="2"/>
  <c r="S795" i="2"/>
  <c r="P795" i="2" s="1"/>
  <c r="S852" i="2"/>
  <c r="S813" i="2"/>
  <c r="S865" i="2"/>
  <c r="S182" i="2"/>
  <c r="S4057" i="2"/>
  <c r="P4057" i="2" s="1"/>
  <c r="S4538" i="2"/>
  <c r="S4487" i="2"/>
  <c r="S4453" i="2"/>
  <c r="P4453" i="2" s="1"/>
  <c r="S4414" i="2"/>
  <c r="S4967" i="2"/>
  <c r="S4891" i="2"/>
  <c r="P4891" i="2" s="1"/>
  <c r="S4847" i="2"/>
  <c r="S4757" i="2"/>
  <c r="S4714" i="2"/>
  <c r="S141" i="2"/>
  <c r="P141" i="2" s="1"/>
  <c r="S151" i="2"/>
  <c r="P151" i="2" s="1"/>
  <c r="S201" i="2"/>
  <c r="S275" i="2"/>
  <c r="P275" i="2" s="1"/>
  <c r="S313" i="2"/>
  <c r="S427" i="2"/>
  <c r="P427" i="2" s="1"/>
  <c r="S395" i="2"/>
  <c r="P395" i="2" s="1"/>
  <c r="S500" i="2"/>
  <c r="P500" i="2" s="1"/>
  <c r="S532" i="2"/>
  <c r="P532" i="2" s="1"/>
  <c r="S506" i="2"/>
  <c r="P506" i="2" s="1"/>
  <c r="S567" i="2"/>
  <c r="P567" i="2" s="1"/>
  <c r="S556" i="2"/>
  <c r="P556" i="2" s="1"/>
  <c r="S599" i="2"/>
  <c r="S785" i="2"/>
  <c r="P785" i="2" s="1"/>
  <c r="S817" i="2"/>
  <c r="S841" i="2"/>
  <c r="S869" i="2"/>
  <c r="S781" i="2"/>
  <c r="S2968" i="2"/>
  <c r="S2904" i="2"/>
  <c r="P2904" i="2" s="1"/>
  <c r="S3814" i="2"/>
  <c r="P3814" i="2" s="1"/>
  <c r="S4437" i="2"/>
  <c r="P4437" i="2" s="1"/>
  <c r="S4349" i="2"/>
  <c r="P4349" i="2" s="1"/>
  <c r="S4282" i="2"/>
  <c r="P4282" i="2" s="1"/>
  <c r="S4982" i="2"/>
  <c r="S4948" i="2"/>
  <c r="S4937" i="2"/>
  <c r="S4775" i="2"/>
  <c r="P4775" i="2" s="1"/>
  <c r="S4668" i="2"/>
  <c r="P4668" i="2" s="1"/>
  <c r="S5069" i="2"/>
  <c r="P5069" i="2" s="1"/>
  <c r="S5061" i="2"/>
  <c r="P5061" i="2" s="1"/>
  <c r="S99" i="2"/>
  <c r="S130" i="2"/>
  <c r="S108" i="2"/>
  <c r="S190" i="2"/>
  <c r="P190" i="2" s="1"/>
  <c r="S179" i="2"/>
  <c r="P179" i="2" s="1"/>
  <c r="S240" i="2"/>
  <c r="P240" i="2" s="1"/>
  <c r="S214" i="2"/>
  <c r="S302" i="2"/>
  <c r="S386" i="2"/>
  <c r="P386" i="2" s="1"/>
  <c r="S415" i="2"/>
  <c r="P415" i="2" s="1"/>
  <c r="S457" i="2"/>
  <c r="P457" i="2" s="1"/>
  <c r="S489" i="2"/>
  <c r="P489" i="2" s="1"/>
  <c r="S545" i="2"/>
  <c r="P545" i="2" s="1"/>
  <c r="S806" i="2"/>
  <c r="S830" i="2"/>
  <c r="S755" i="2"/>
  <c r="S3981" i="2"/>
  <c r="P3981" i="2" s="1"/>
  <c r="S4527" i="2"/>
  <c r="S4409" i="2"/>
  <c r="P4409" i="2" s="1"/>
  <c r="S4322" i="2"/>
  <c r="S4963" i="2"/>
  <c r="S4900" i="2"/>
  <c r="P4900" i="2" s="1"/>
  <c r="S4815" i="2"/>
  <c r="S4646" i="2"/>
  <c r="S5050" i="2"/>
  <c r="S5024" i="2"/>
  <c r="P5024" i="2" s="1"/>
  <c r="S119" i="2"/>
  <c r="P119" i="2" s="1"/>
  <c r="S169" i="2"/>
  <c r="S147" i="2"/>
  <c r="S229" i="2"/>
  <c r="P229" i="2" s="1"/>
  <c r="S291" i="2"/>
  <c r="S325" i="2"/>
  <c r="S411" i="2"/>
  <c r="P411" i="2" s="1"/>
  <c r="S446" i="2"/>
  <c r="P446" i="2" s="1"/>
  <c r="S478" i="2"/>
  <c r="P478" i="2" s="1"/>
  <c r="S621" i="2"/>
  <c r="P621" i="2" s="1"/>
  <c r="S763" i="2"/>
  <c r="P763" i="2" s="1"/>
  <c r="S859" i="2"/>
  <c r="S848" i="2"/>
  <c r="S4053" i="2"/>
  <c r="P4053" i="2" s="1"/>
  <c r="S3910" i="2"/>
  <c r="S3895" i="2"/>
  <c r="S4433" i="2"/>
  <c r="P4433" i="2" s="1"/>
  <c r="S4345" i="2"/>
  <c r="P4345" i="2" s="1"/>
  <c r="S4267" i="2"/>
  <c r="S4959" i="2"/>
  <c r="P4959" i="2" s="1"/>
  <c r="S4909" i="2"/>
  <c r="P4909" i="2" s="1"/>
  <c r="S4721" i="2"/>
  <c r="S4686" i="2"/>
  <c r="S5015" i="2"/>
  <c r="P5015" i="2" s="1"/>
  <c r="S158" i="2"/>
  <c r="S208" i="2"/>
  <c r="S282" i="2"/>
  <c r="S252" i="2"/>
  <c r="P252" i="2" s="1"/>
  <c r="S361" i="2"/>
  <c r="P361" i="2" s="1"/>
  <c r="S435" i="2"/>
  <c r="P435" i="2" s="1"/>
  <c r="S467" i="2"/>
  <c r="P467" i="2" s="1"/>
  <c r="S517" i="2"/>
  <c r="P517" i="2" s="1"/>
  <c r="S513" i="2"/>
  <c r="P513" i="2" s="1"/>
  <c r="S824" i="2"/>
  <c r="S2908" i="2"/>
  <c r="S3977" i="2"/>
  <c r="S3928" i="2"/>
  <c r="S3891" i="2"/>
  <c r="S4494" i="2"/>
  <c r="P4494" i="2" s="1"/>
  <c r="S4405" i="2"/>
  <c r="S4386" i="2"/>
  <c r="P4386" i="2" s="1"/>
  <c r="S4360" i="2"/>
  <c r="P4360" i="2" s="1"/>
  <c r="S4271" i="2"/>
  <c r="S4978" i="2"/>
  <c r="S4753" i="2"/>
  <c r="P4753" i="2" s="1"/>
  <c r="S4710" i="2"/>
  <c r="P4710" i="2" s="1"/>
  <c r="S4675" i="2"/>
  <c r="S5006" i="2"/>
  <c r="P5006" i="2" s="1"/>
  <c r="S5002" i="2"/>
  <c r="P5002" i="2" s="1"/>
  <c r="S137" i="2"/>
  <c r="P137" i="2" s="1"/>
  <c r="S247" i="2"/>
  <c r="P247" i="2" s="1"/>
  <c r="S267" i="2"/>
  <c r="S309" i="2"/>
  <c r="S343" i="2"/>
  <c r="P343" i="2" s="1"/>
  <c r="S423" i="2"/>
  <c r="P423" i="2" s="1"/>
  <c r="S464" i="2"/>
  <c r="P464" i="2" s="1"/>
  <c r="S496" i="2"/>
  <c r="P496" i="2" s="1"/>
  <c r="S528" i="2"/>
  <c r="S552" i="2"/>
  <c r="S595" i="2"/>
  <c r="P595" i="2" s="1"/>
  <c r="S876" i="2"/>
  <c r="P876" i="2" s="1"/>
  <c r="S3973" i="2"/>
  <c r="S3969" i="2"/>
  <c r="S3906" i="2"/>
  <c r="S4523" i="2"/>
  <c r="P4523" i="2" s="1"/>
  <c r="S4448" i="2"/>
  <c r="P4448" i="2" s="1"/>
  <c r="S4429" i="2"/>
  <c r="P4429" i="2" s="1"/>
  <c r="S4341" i="2"/>
  <c r="P4341" i="2" s="1"/>
  <c r="S4318" i="2"/>
  <c r="S4989" i="2"/>
  <c r="P4989" i="2" s="1"/>
  <c r="S4955" i="2"/>
  <c r="P4955" i="2" s="1"/>
  <c r="S4944" i="2"/>
  <c r="P4944" i="2" s="1"/>
  <c r="S4895" i="2"/>
  <c r="P4895" i="2" s="1"/>
  <c r="S4664" i="2"/>
  <c r="P4664" i="2" s="1"/>
  <c r="S5057" i="2"/>
  <c r="P5057" i="2" s="1"/>
  <c r="S126" i="2"/>
  <c r="S176" i="2"/>
  <c r="S186" i="2"/>
  <c r="P186" i="2" s="1"/>
  <c r="S298" i="2"/>
  <c r="P298" i="2" s="1"/>
  <c r="S332" i="2"/>
  <c r="P332" i="2" s="1"/>
  <c r="S453" i="2"/>
  <c r="P453" i="2" s="1"/>
  <c r="S485" i="2"/>
  <c r="P485" i="2" s="1"/>
  <c r="S541" i="2"/>
  <c r="P541" i="2" s="1"/>
  <c r="S802" i="2"/>
  <c r="S328" i="2"/>
  <c r="P328" i="2" s="1"/>
  <c r="S449" i="2"/>
  <c r="P449" i="2" s="1"/>
  <c r="S4467" i="2"/>
  <c r="S4974" i="2"/>
  <c r="S4728" i="2"/>
  <c r="S5028" i="2"/>
  <c r="P5028" i="2" s="1"/>
  <c r="S83" i="2"/>
  <c r="S115" i="2"/>
  <c r="P115" i="2" s="1"/>
  <c r="S165" i="2"/>
  <c r="S143" i="2"/>
  <c r="P143" i="2" s="1"/>
  <c r="S225" i="2"/>
  <c r="P225" i="2" s="1"/>
  <c r="S393" i="2"/>
  <c r="P393" i="2" s="1"/>
  <c r="S368" i="2"/>
  <c r="P368" i="2" s="1"/>
  <c r="S442" i="2"/>
  <c r="P442" i="2" s="1"/>
  <c r="S474" i="2"/>
  <c r="P474" i="2" s="1"/>
  <c r="S617" i="2"/>
  <c r="P617" i="2" s="1"/>
  <c r="S741" i="2"/>
  <c r="P741" i="2" s="1"/>
  <c r="S855" i="2"/>
  <c r="S3902" i="2"/>
  <c r="S4617" i="2"/>
  <c r="S4590" i="2"/>
  <c r="S4545" i="2"/>
  <c r="S4498" i="2"/>
  <c r="P4498" i="2" s="1"/>
  <c r="S4444" i="2"/>
  <c r="P4444" i="2" s="1"/>
  <c r="S4425" i="2"/>
  <c r="S4382" i="2"/>
  <c r="P4382" i="2" s="1"/>
  <c r="S4329" i="2"/>
  <c r="P4329" i="2" s="1"/>
  <c r="S5000" i="2"/>
  <c r="P5000" i="2" s="1"/>
  <c r="S4904" i="2"/>
  <c r="P4904" i="2" s="1"/>
  <c r="S4800" i="2"/>
  <c r="P4800" i="2" s="1"/>
  <c r="S4793" i="2"/>
  <c r="S4782" i="2"/>
  <c r="P4782" i="2" s="1"/>
  <c r="S4717" i="2"/>
  <c r="S4682" i="2"/>
  <c r="S5019" i="2"/>
  <c r="P5019" i="2" s="1"/>
  <c r="S154" i="2"/>
  <c r="S204" i="2"/>
  <c r="S278" i="2"/>
  <c r="S320" i="2"/>
  <c r="S355" i="2"/>
  <c r="P355" i="2" s="1"/>
  <c r="S351" i="2"/>
  <c r="P351" i="2" s="1"/>
  <c r="S430" i="2"/>
  <c r="P430" i="2" s="1"/>
  <c r="S431" i="2"/>
  <c r="P431" i="2" s="1"/>
  <c r="S788" i="2"/>
  <c r="P788" i="2" s="1"/>
  <c r="S820" i="2"/>
  <c r="S844" i="2"/>
  <c r="S872" i="2"/>
  <c r="S809" i="2"/>
  <c r="S833" i="2"/>
  <c r="S90" i="2"/>
  <c r="P90" i="2" s="1"/>
  <c r="S481" i="2"/>
  <c r="P481" i="2" s="1"/>
  <c r="S862" i="2"/>
  <c r="S851" i="2"/>
  <c r="S1710" i="2"/>
  <c r="S2757" i="2"/>
  <c r="P2757" i="2" s="1"/>
  <c r="S4613" i="2"/>
  <c r="S4586" i="2"/>
  <c r="S4560" i="2"/>
  <c r="P4560" i="2" s="1"/>
  <c r="S4970" i="2"/>
  <c r="S4951" i="2"/>
  <c r="S4890" i="2"/>
  <c r="P4890" i="2" s="1"/>
  <c r="S4850" i="2"/>
  <c r="S4735" i="2"/>
  <c r="P4735" i="2" s="1"/>
  <c r="S4671" i="2"/>
  <c r="S4628" i="2"/>
  <c r="P4628" i="2" s="1"/>
  <c r="S5064" i="2"/>
  <c r="P5064" i="2" s="1"/>
  <c r="S5010" i="2"/>
  <c r="P5010" i="2" s="1"/>
  <c r="S102" i="2"/>
  <c r="S133" i="2"/>
  <c r="S193" i="2"/>
  <c r="P193" i="2" s="1"/>
  <c r="S217" i="2"/>
  <c r="S263" i="2"/>
  <c r="S305" i="2"/>
  <c r="S339" i="2"/>
  <c r="P339" i="2" s="1"/>
  <c r="S389" i="2"/>
  <c r="P389" i="2" s="1"/>
  <c r="S460" i="2"/>
  <c r="P460" i="2" s="1"/>
  <c r="S492" i="2"/>
  <c r="P492" i="2" s="1"/>
  <c r="S524" i="2"/>
  <c r="P524" i="2" s="1"/>
  <c r="S777" i="2"/>
  <c r="S122" i="2"/>
  <c r="S766" i="2"/>
  <c r="P766" i="2" s="1"/>
  <c r="S3714" i="2"/>
  <c r="P3714" i="2" s="1"/>
  <c r="S4060" i="2"/>
  <c r="P4060" i="2" s="1"/>
  <c r="S3935" i="2"/>
  <c r="S4609" i="2"/>
  <c r="P4609" i="2" s="1"/>
  <c r="S4541" i="2"/>
  <c r="S4530" i="2"/>
  <c r="P4530" i="2" s="1"/>
  <c r="S4397" i="2"/>
  <c r="P4397" i="2" s="1"/>
  <c r="S4378" i="2"/>
  <c r="P4378" i="2" s="1"/>
  <c r="S4352" i="2"/>
  <c r="P4352" i="2" s="1"/>
  <c r="S4325" i="2"/>
  <c r="P4325" i="2" s="1"/>
  <c r="S4985" i="2"/>
  <c r="S4940" i="2"/>
  <c r="S4819" i="2"/>
  <c r="P4819" i="2" s="1"/>
  <c r="S4767" i="2"/>
  <c r="P4767" i="2" s="1"/>
  <c r="S4653" i="2"/>
  <c r="P4653" i="2" s="1"/>
  <c r="S4649" i="2"/>
  <c r="S5053" i="2"/>
  <c r="S111" i="2"/>
  <c r="P111" i="2" s="1"/>
  <c r="S172" i="2"/>
  <c r="S232" i="2"/>
  <c r="P232" i="2" s="1"/>
  <c r="S294" i="2"/>
  <c r="S364" i="2"/>
  <c r="P364" i="2" s="1"/>
  <c r="S3843" i="2"/>
  <c r="P3843" i="2" s="1"/>
  <c r="S4556" i="2"/>
  <c r="S4512" i="2"/>
  <c r="S4440" i="2"/>
  <c r="S4861" i="2"/>
  <c r="P4861" i="2" s="1"/>
  <c r="S4724" i="2"/>
  <c r="S4689" i="2"/>
  <c r="S4638" i="2"/>
  <c r="P4638" i="2" s="1"/>
  <c r="S161" i="2"/>
  <c r="S211" i="2"/>
  <c r="S221" i="2"/>
  <c r="P221" i="2" s="1"/>
  <c r="S255" i="2"/>
  <c r="P255" i="2" s="1"/>
  <c r="S316" i="2"/>
  <c r="P316" i="2" s="1"/>
  <c r="S378" i="2"/>
  <c r="P378" i="2" s="1"/>
  <c r="S438" i="2"/>
  <c r="P438" i="2" s="1"/>
  <c r="S470" i="2"/>
  <c r="P470" i="2" s="1"/>
  <c r="S520" i="2"/>
  <c r="P520" i="2" s="1"/>
  <c r="S613" i="2"/>
  <c r="P613" i="2" s="1"/>
  <c r="S2813" i="2"/>
  <c r="P2813" i="2" s="1"/>
  <c r="S3793" i="2"/>
  <c r="S3984" i="2"/>
  <c r="P3984" i="2" s="1"/>
  <c r="S4537" i="2"/>
  <c r="P4537" i="2" s="1"/>
  <c r="S4478" i="2"/>
  <c r="S4452" i="2"/>
  <c r="P4452" i="2" s="1"/>
  <c r="S4393" i="2"/>
  <c r="P4393" i="2" s="1"/>
  <c r="S4966" i="2"/>
  <c r="S4713" i="2"/>
  <c r="S4678" i="2"/>
  <c r="S5023" i="2"/>
  <c r="P5023" i="2" s="1"/>
  <c r="S140" i="2"/>
  <c r="S150" i="2"/>
  <c r="P150" i="2" s="1"/>
  <c r="S200" i="2"/>
  <c r="S178" i="2"/>
  <c r="S285" i="2"/>
  <c r="P285" i="2" s="1"/>
  <c r="S274" i="2"/>
  <c r="P274" i="2" s="1"/>
  <c r="S259" i="2"/>
  <c r="P259" i="2" s="1"/>
  <c r="S312" i="2"/>
  <c r="S346" i="2"/>
  <c r="P346" i="2" s="1"/>
  <c r="S426" i="2"/>
  <c r="P426" i="2" s="1"/>
  <c r="S398" i="2"/>
  <c r="P398" i="2" s="1"/>
  <c r="S394" i="2"/>
  <c r="P394" i="2" s="1"/>
  <c r="S499" i="2"/>
  <c r="P499" i="2" s="1"/>
  <c r="S531" i="2"/>
  <c r="P531" i="2" s="1"/>
  <c r="S555" i="2"/>
  <c r="P555" i="2" s="1"/>
  <c r="S598" i="2"/>
  <c r="P598" i="2" s="1"/>
  <c r="S784" i="2"/>
  <c r="S816" i="2"/>
  <c r="S907" i="2"/>
  <c r="S2945" i="2"/>
  <c r="P2945" i="2" s="1"/>
  <c r="S4552" i="2"/>
  <c r="S4436" i="2"/>
  <c r="P4436" i="2" s="1"/>
  <c r="S4981" i="2"/>
  <c r="S4947" i="2"/>
  <c r="P4947" i="2" s="1"/>
  <c r="S4936" i="2"/>
  <c r="S4908" i="2"/>
  <c r="P4908" i="2" s="1"/>
  <c r="S4796" i="2"/>
  <c r="P4796" i="2" s="1"/>
  <c r="S4667" i="2"/>
  <c r="S5060" i="2"/>
  <c r="P5060" i="2" s="1"/>
  <c r="S5014" i="2"/>
  <c r="P5014" i="2" s="1"/>
  <c r="S98" i="2"/>
  <c r="S129" i="2"/>
  <c r="P129" i="2" s="1"/>
  <c r="S107" i="2"/>
  <c r="P107" i="2" s="1"/>
  <c r="S189" i="2"/>
  <c r="S239" i="2"/>
  <c r="P239" i="2" s="1"/>
  <c r="S301" i="2"/>
  <c r="S385" i="2"/>
  <c r="P385" i="2" s="1"/>
  <c r="S456" i="2"/>
  <c r="P456" i="2" s="1"/>
  <c r="S488" i="2"/>
  <c r="P488" i="2" s="1"/>
  <c r="S544" i="2"/>
  <c r="P544" i="2" s="1"/>
  <c r="S3743" i="2"/>
  <c r="S3980" i="2"/>
  <c r="P3980" i="2" s="1"/>
  <c r="S4601" i="2"/>
  <c r="P4601" i="2" s="1"/>
  <c r="S4474" i="2"/>
  <c r="S4389" i="2"/>
  <c r="P4389" i="2" s="1"/>
  <c r="S4270" i="2"/>
  <c r="P4270" i="2" s="1"/>
  <c r="S4992" i="2"/>
  <c r="S4962" i="2"/>
  <c r="S4814" i="2"/>
  <c r="S4731" i="2"/>
  <c r="S4645" i="2"/>
  <c r="S5049" i="2"/>
  <c r="P5049" i="2" s="1"/>
  <c r="S5005" i="2"/>
  <c r="P5005" i="2" s="1"/>
  <c r="S168" i="2"/>
  <c r="S146" i="2"/>
  <c r="P146" i="2" s="1"/>
  <c r="S228" i="2"/>
  <c r="P228" i="2" s="1"/>
  <c r="S290" i="2"/>
  <c r="P290" i="2" s="1"/>
  <c r="S324" i="2"/>
  <c r="S410" i="2"/>
  <c r="P410" i="2" s="1"/>
  <c r="S445" i="2"/>
  <c r="P445" i="2" s="1"/>
  <c r="S477" i="2"/>
  <c r="P477" i="2" s="1"/>
  <c r="S516" i="2"/>
  <c r="P516" i="2" s="1"/>
  <c r="S620" i="2"/>
  <c r="P620" i="2" s="1"/>
  <c r="S942" i="2"/>
  <c r="S2881" i="2"/>
  <c r="S3721" i="2"/>
  <c r="P3721" i="2" s="1"/>
  <c r="S3909" i="2"/>
  <c r="S4432" i="2"/>
  <c r="P4432" i="2" s="1"/>
  <c r="S4404" i="2"/>
  <c r="P4404" i="2" s="1"/>
  <c r="S4344" i="2"/>
  <c r="P4344" i="2" s="1"/>
  <c r="S4958" i="2"/>
  <c r="S4857" i="2"/>
  <c r="S4720" i="2"/>
  <c r="S4685" i="2"/>
  <c r="S157" i="2"/>
  <c r="S207" i="2"/>
  <c r="S281" i="2"/>
  <c r="S270" i="2"/>
  <c r="P270" i="2" s="1"/>
  <c r="S251" i="2"/>
  <c r="P251" i="2" s="1"/>
  <c r="S360" i="2"/>
  <c r="P360" i="2" s="1"/>
  <c r="S434" i="2"/>
  <c r="P434" i="2" s="1"/>
  <c r="S512" i="2"/>
  <c r="S562" i="2"/>
  <c r="P562" i="2" s="1"/>
  <c r="S823" i="2"/>
  <c r="S847" i="2"/>
  <c r="S2949" i="2"/>
  <c r="S3768" i="2"/>
  <c r="P3768" i="2" s="1"/>
  <c r="S3952" i="2"/>
  <c r="S3938" i="2"/>
  <c r="P3938" i="2" s="1"/>
  <c r="S3927" i="2"/>
  <c r="S3886" i="2"/>
  <c r="S4470" i="2"/>
  <c r="S4459" i="2"/>
  <c r="P4459" i="2" s="1"/>
  <c r="S4385" i="2"/>
  <c r="P4385" i="2" s="1"/>
  <c r="S4359" i="2"/>
  <c r="P4359" i="2" s="1"/>
  <c r="S4977" i="2"/>
  <c r="S4752" i="2"/>
  <c r="S4674" i="2"/>
  <c r="S5027" i="2"/>
  <c r="P5027" i="2" s="1"/>
  <c r="S105" i="2"/>
  <c r="S136" i="2"/>
  <c r="P136" i="2" s="1"/>
  <c r="S246" i="2"/>
  <c r="P246" i="2" s="1"/>
  <c r="S266" i="2"/>
  <c r="S308" i="2"/>
  <c r="S342" i="2"/>
  <c r="P342" i="2" s="1"/>
  <c r="S422" i="2"/>
  <c r="P422" i="2" s="1"/>
  <c r="S406" i="2"/>
  <c r="P406" i="2" s="1"/>
  <c r="S463" i="2"/>
  <c r="P463" i="2" s="1"/>
  <c r="S495" i="2"/>
  <c r="P495" i="2" s="1"/>
  <c r="S527" i="2"/>
  <c r="P527" i="2" s="1"/>
  <c r="S780" i="2"/>
  <c r="S3960" i="2"/>
  <c r="P3960" i="2" s="1"/>
  <c r="S3945" i="2"/>
  <c r="S3923" i="2"/>
  <c r="S4624" i="2"/>
  <c r="P4624" i="2" s="1"/>
  <c r="S4988" i="2"/>
  <c r="P4988" i="2" s="1"/>
  <c r="S4954" i="2"/>
  <c r="S4943" i="2"/>
  <c r="S4822" i="2"/>
  <c r="S4781" i="2"/>
  <c r="P4781" i="2" s="1"/>
  <c r="S4663" i="2"/>
  <c r="P4663" i="2" s="1"/>
  <c r="S5056" i="2"/>
  <c r="S5018" i="2"/>
  <c r="P5018" i="2" s="1"/>
  <c r="S125" i="2"/>
  <c r="S175" i="2"/>
  <c r="S185" i="2"/>
  <c r="P185" i="2" s="1"/>
  <c r="S235" i="2"/>
  <c r="P235" i="2" s="1"/>
  <c r="S297" i="2"/>
  <c r="P297" i="2" s="1"/>
  <c r="S286" i="2"/>
  <c r="P286" i="2" s="1"/>
  <c r="S354" i="2"/>
  <c r="P354" i="2" s="1"/>
  <c r="S331" i="2"/>
  <c r="P331" i="2" s="1"/>
  <c r="S452" i="2"/>
  <c r="P452" i="2" s="1"/>
  <c r="S484" i="2"/>
  <c r="P484" i="2" s="1"/>
  <c r="S540" i="2"/>
  <c r="P540" i="2" s="1"/>
  <c r="S769" i="2"/>
  <c r="P769" i="2" s="1"/>
  <c r="S2885" i="2"/>
  <c r="S4620" i="2"/>
  <c r="P4620" i="2" s="1"/>
  <c r="S4466" i="2"/>
  <c r="S4400" i="2"/>
  <c r="P4400" i="2" s="1"/>
  <c r="S4355" i="2"/>
  <c r="P4355" i="2" s="1"/>
  <c r="S4328" i="2"/>
  <c r="P4328" i="2" s="1"/>
  <c r="S4973" i="2"/>
  <c r="S4889" i="2"/>
  <c r="P4889" i="2" s="1"/>
  <c r="S4785" i="2"/>
  <c r="P4785" i="2" s="1"/>
  <c r="S4727" i="2"/>
  <c r="S4692" i="2"/>
  <c r="P4692" i="2" s="1"/>
  <c r="S4641" i="2"/>
  <c r="S5009" i="2"/>
  <c r="P5009" i="2" s="1"/>
  <c r="S82" i="2"/>
  <c r="S114" i="2"/>
  <c r="P114" i="2" s="1"/>
  <c r="S164" i="2"/>
  <c r="S142" i="2"/>
  <c r="S224" i="2"/>
  <c r="P224" i="2" s="1"/>
  <c r="S392" i="2"/>
  <c r="P392" i="2" s="1"/>
  <c r="S367" i="2"/>
  <c r="P367" i="2" s="1"/>
  <c r="S441" i="2"/>
  <c r="P441" i="2" s="1"/>
  <c r="S473" i="2"/>
  <c r="P473" i="2" s="1"/>
  <c r="S616" i="2"/>
  <c r="P616" i="2" s="1"/>
  <c r="S740" i="2"/>
  <c r="P740" i="2" s="1"/>
  <c r="S758" i="2"/>
  <c r="S854" i="2"/>
  <c r="S3956" i="2"/>
  <c r="P3956" i="2" s="1"/>
  <c r="S4616" i="2"/>
  <c r="S4544" i="2"/>
  <c r="S4489" i="2"/>
  <c r="S4443" i="2"/>
  <c r="S4416" i="2"/>
  <c r="S4381" i="2"/>
  <c r="P4381" i="2" s="1"/>
  <c r="S4999" i="2"/>
  <c r="P4999" i="2" s="1"/>
  <c r="S4898" i="2"/>
  <c r="P4898" i="2" s="1"/>
  <c r="S4875" i="2"/>
  <c r="P4875" i="2" s="1"/>
  <c r="S4810" i="2"/>
  <c r="P4810" i="2" s="1"/>
  <c r="S4799" i="2"/>
  <c r="P4799" i="2" s="1"/>
  <c r="S4792" i="2"/>
  <c r="P4792" i="2" s="1"/>
  <c r="S4716" i="2"/>
  <c r="S4681" i="2"/>
  <c r="S153" i="2"/>
  <c r="S203" i="2"/>
  <c r="S277" i="2"/>
  <c r="S429" i="2"/>
  <c r="P429" i="2" s="1"/>
  <c r="S502" i="2"/>
  <c r="P502" i="2" s="1"/>
  <c r="S534" i="2"/>
  <c r="P534" i="2" s="1"/>
  <c r="S523" i="2"/>
  <c r="P523" i="2" s="1"/>
  <c r="S508" i="2"/>
  <c r="P508" i="2" s="1"/>
  <c r="S787" i="2"/>
  <c r="P787" i="2" s="1"/>
  <c r="S819" i="2"/>
  <c r="S843" i="2"/>
  <c r="S3878" i="2"/>
  <c r="P3878" i="2" s="1"/>
  <c r="S4559" i="2"/>
  <c r="S4299" i="2"/>
  <c r="P4299" i="2" s="1"/>
  <c r="S4969" i="2"/>
  <c r="S4950" i="2"/>
  <c r="S4849" i="2"/>
  <c r="P4849" i="2" s="1"/>
  <c r="S4777" i="2"/>
  <c r="S4759" i="2"/>
  <c r="P4759" i="2" s="1"/>
  <c r="S4741" i="2"/>
  <c r="P4741" i="2" s="1"/>
  <c r="S4734" i="2"/>
  <c r="P4734" i="2" s="1"/>
  <c r="S4670" i="2"/>
  <c r="P4670" i="2" s="1"/>
  <c r="S4652" i="2"/>
  <c r="P4652" i="2" s="1"/>
  <c r="S4627" i="2"/>
  <c r="P4627" i="2" s="1"/>
  <c r="S5085" i="2"/>
  <c r="P5085" i="2" s="1"/>
  <c r="S5071" i="2"/>
  <c r="P5071" i="2" s="1"/>
  <c r="S101" i="2"/>
  <c r="S132" i="2"/>
  <c r="S110" i="2"/>
  <c r="S192" i="2"/>
  <c r="P192" i="2" s="1"/>
  <c r="S242" i="2"/>
  <c r="P242" i="2" s="1"/>
  <c r="S216" i="2"/>
  <c r="S262" i="2"/>
  <c r="S304" i="2"/>
  <c r="S338" i="2"/>
  <c r="P338" i="2" s="1"/>
  <c r="S388" i="2"/>
  <c r="S417" i="2"/>
  <c r="S459" i="2"/>
  <c r="P459" i="2" s="1"/>
  <c r="S491" i="2"/>
  <c r="P491" i="2" s="1"/>
  <c r="S547" i="2"/>
  <c r="P547" i="2" s="1"/>
  <c r="S590" i="2"/>
  <c r="P590" i="2" s="1"/>
  <c r="S776" i="2"/>
  <c r="S3825" i="2"/>
  <c r="S3934" i="2"/>
  <c r="S4540" i="2"/>
  <c r="S4529" i="2"/>
  <c r="P4529" i="2" s="1"/>
  <c r="S4485" i="2"/>
  <c r="S4455" i="2"/>
  <c r="P4455" i="2" s="1"/>
  <c r="S4412" i="2"/>
  <c r="P4412" i="2" s="1"/>
  <c r="S4396" i="2"/>
  <c r="P4396" i="2" s="1"/>
  <c r="S4907" i="2"/>
  <c r="P4907" i="2" s="1"/>
  <c r="S4818" i="2"/>
  <c r="P4818" i="2" s="1"/>
  <c r="S4748" i="2"/>
  <c r="P4748" i="2" s="1"/>
  <c r="S4648" i="2"/>
  <c r="S5078" i="2"/>
  <c r="P5078" i="2" s="1"/>
  <c r="S5052" i="2"/>
  <c r="S5022" i="2"/>
  <c r="P5022" i="2" s="1"/>
  <c r="S89" i="2"/>
  <c r="P89" i="2" s="1"/>
  <c r="S121" i="2"/>
  <c r="P121" i="2" s="1"/>
  <c r="S171" i="2"/>
  <c r="S181" i="2"/>
  <c r="S220" i="2"/>
  <c r="P220" i="2" s="1"/>
  <c r="S258" i="2"/>
  <c r="P258" i="2" s="1"/>
  <c r="S315" i="2"/>
  <c r="S293" i="2"/>
  <c r="S327" i="2"/>
  <c r="P327" i="2" s="1"/>
  <c r="S448" i="2"/>
  <c r="P448" i="2" s="1"/>
  <c r="S480" i="2"/>
  <c r="P480" i="2" s="1"/>
  <c r="S765" i="2"/>
  <c r="S797" i="2"/>
  <c r="P797" i="2" s="1"/>
  <c r="S793" i="2"/>
  <c r="P793" i="2" s="1"/>
  <c r="S861" i="2"/>
  <c r="S1047" i="2"/>
  <c r="S4566" i="2"/>
  <c r="P4566" i="2" s="1"/>
  <c r="S4555" i="2"/>
  <c r="S4481" i="2"/>
  <c r="S4451" i="2"/>
  <c r="P4451" i="2" s="1"/>
  <c r="S4280" i="2"/>
  <c r="S4860" i="2"/>
  <c r="P4860" i="2" s="1"/>
  <c r="S4723" i="2"/>
  <c r="S4688" i="2"/>
  <c r="S4637" i="2"/>
  <c r="S5013" i="2"/>
  <c r="P5013" i="2" s="1"/>
  <c r="S160" i="2"/>
  <c r="S210" i="2"/>
  <c r="S284" i="2"/>
  <c r="S377" i="2"/>
  <c r="P377" i="2" s="1"/>
  <c r="S413" i="2"/>
  <c r="P413" i="2" s="1"/>
  <c r="S397" i="2"/>
  <c r="P397" i="2" s="1"/>
  <c r="S437" i="2"/>
  <c r="P437" i="2" s="1"/>
  <c r="S469" i="2"/>
  <c r="P469" i="2" s="1"/>
  <c r="S519" i="2"/>
  <c r="P519" i="2" s="1"/>
  <c r="S565" i="2"/>
  <c r="P565" i="2" s="1"/>
  <c r="S608" i="2"/>
  <c r="P608" i="2" s="1"/>
  <c r="S612" i="2"/>
  <c r="P612" i="2" s="1"/>
  <c r="S826" i="2"/>
  <c r="S850" i="2"/>
  <c r="S4051" i="2"/>
  <c r="S3893" i="2"/>
  <c r="P3893" i="2" s="1"/>
  <c r="S4536" i="2"/>
  <c r="S4477" i="2"/>
  <c r="P4477" i="2" s="1"/>
  <c r="S4407" i="2"/>
  <c r="S4392" i="2"/>
  <c r="P4392" i="2" s="1"/>
  <c r="S4269" i="2"/>
  <c r="P4269" i="2" s="1"/>
  <c r="S4995" i="2"/>
  <c r="S4893" i="2"/>
  <c r="P4893" i="2" s="1"/>
  <c r="S4755" i="2"/>
  <c r="S4712" i="2"/>
  <c r="S4677" i="2"/>
  <c r="P4677" i="2" s="1"/>
  <c r="S5004" i="2"/>
  <c r="P5004" i="2" s="1"/>
  <c r="S139" i="2"/>
  <c r="P139" i="2" s="1"/>
  <c r="S149" i="2"/>
  <c r="S199" i="2"/>
  <c r="S249" i="2"/>
  <c r="P249" i="2" s="1"/>
  <c r="S273" i="2"/>
  <c r="P273" i="2" s="1"/>
  <c r="S311" i="2"/>
  <c r="S345" i="2"/>
  <c r="P345" i="2" s="1"/>
  <c r="S425" i="2"/>
  <c r="P425" i="2" s="1"/>
  <c r="S466" i="2"/>
  <c r="P466" i="2" s="1"/>
  <c r="S498" i="2"/>
  <c r="P498" i="2" s="1"/>
  <c r="S530" i="2"/>
  <c r="S597" i="2"/>
  <c r="P597" i="2" s="1"/>
  <c r="S783" i="2"/>
  <c r="S839" i="2"/>
  <c r="S4551" i="2"/>
  <c r="P4551" i="2" s="1"/>
  <c r="S4320" i="2"/>
  <c r="S4980" i="2"/>
  <c r="S4946" i="2"/>
  <c r="P4946" i="2" s="1"/>
  <c r="S4773" i="2"/>
  <c r="P4773" i="2" s="1"/>
  <c r="S4666" i="2"/>
  <c r="P4666" i="2" s="1"/>
  <c r="S5059" i="2"/>
  <c r="S97" i="2"/>
  <c r="S128" i="2"/>
  <c r="S106" i="2"/>
  <c r="S188" i="2"/>
  <c r="S238" i="2"/>
  <c r="P238" i="2" s="1"/>
  <c r="S269" i="2"/>
  <c r="P269" i="2" s="1"/>
  <c r="S300" i="2"/>
  <c r="S455" i="2"/>
  <c r="P455" i="2" s="1"/>
  <c r="S487" i="2"/>
  <c r="P487" i="2" s="1"/>
  <c r="S515" i="2"/>
  <c r="P515" i="2" s="1"/>
  <c r="S543" i="2"/>
  <c r="P543" i="2" s="1"/>
  <c r="S772" i="2"/>
  <c r="P772" i="2" s="1"/>
  <c r="S3967" i="2"/>
  <c r="S3889" i="2"/>
  <c r="S4507" i="2"/>
  <c r="P4507" i="2" s="1"/>
  <c r="S4473" i="2"/>
  <c r="S4388" i="2"/>
  <c r="P4388" i="2" s="1"/>
  <c r="S4991" i="2"/>
  <c r="S4902" i="2"/>
  <c r="P4902" i="2" s="1"/>
  <c r="S4813" i="2"/>
  <c r="S4730" i="2"/>
  <c r="P4730" i="2" s="1"/>
  <c r="S4644" i="2"/>
  <c r="S5048" i="2"/>
  <c r="S5026" i="2"/>
  <c r="P5026" i="2" s="1"/>
  <c r="S85" i="2"/>
  <c r="S167" i="2"/>
  <c r="P167" i="2" s="1"/>
  <c r="S145" i="2"/>
  <c r="S323" i="2"/>
  <c r="S409" i="2"/>
  <c r="P409" i="2" s="1"/>
  <c r="S444" i="2"/>
  <c r="P444" i="2" s="1"/>
  <c r="S476" i="2"/>
  <c r="P476" i="2" s="1"/>
  <c r="S619" i="2"/>
  <c r="P619" i="2" s="1"/>
  <c r="S743" i="2"/>
  <c r="P743" i="2" s="1"/>
  <c r="S761" i="2"/>
  <c r="P761" i="2" s="1"/>
  <c r="S857" i="2"/>
  <c r="S1304" i="2"/>
  <c r="S4427" i="2"/>
  <c r="S4403" i="2"/>
  <c r="P4403" i="2" s="1"/>
  <c r="S4316" i="2"/>
  <c r="S4856" i="2"/>
  <c r="P4856" i="2" s="1"/>
  <c r="S4719" i="2"/>
  <c r="S4684" i="2"/>
  <c r="S5017" i="2"/>
  <c r="P5017" i="2" s="1"/>
  <c r="S156" i="2"/>
  <c r="S206" i="2"/>
  <c r="S280" i="2"/>
  <c r="S359" i="2"/>
  <c r="P359" i="2" s="1"/>
  <c r="S433" i="2"/>
  <c r="P433" i="2" s="1"/>
  <c r="S511" i="2"/>
  <c r="S561" i="2"/>
  <c r="P561" i="2" s="1"/>
  <c r="S822" i="2"/>
  <c r="S846" i="2"/>
  <c r="P846" i="2" s="1"/>
  <c r="S3963" i="2"/>
  <c r="P3963" i="2" s="1"/>
  <c r="S3885" i="2"/>
  <c r="S4588" i="2"/>
  <c r="S4496" i="2"/>
  <c r="P4496" i="2" s="1"/>
  <c r="S4469" i="2"/>
  <c r="S4458" i="2"/>
  <c r="P4458" i="2" s="1"/>
  <c r="S4384" i="2"/>
  <c r="S4976" i="2"/>
  <c r="S4953" i="2"/>
  <c r="S4888" i="2"/>
  <c r="P4888" i="2" s="1"/>
  <c r="S4751" i="2"/>
  <c r="P4751" i="2" s="1"/>
  <c r="S4673" i="2"/>
  <c r="S5008" i="2"/>
  <c r="P5008" i="2" s="1"/>
  <c r="S104" i="2"/>
  <c r="P104" i="2" s="1"/>
  <c r="S135" i="2"/>
  <c r="P135" i="2" s="1"/>
  <c r="S195" i="2"/>
  <c r="P195" i="2" s="1"/>
  <c r="S245" i="2"/>
  <c r="P245" i="2" s="1"/>
  <c r="S265" i="2"/>
  <c r="S307" i="2"/>
  <c r="S357" i="2"/>
  <c r="P357" i="2" s="1"/>
  <c r="S341" i="2"/>
  <c r="P341" i="2" s="1"/>
  <c r="S421" i="2"/>
  <c r="P421" i="2" s="1"/>
  <c r="S462" i="2"/>
  <c r="P462" i="2" s="1"/>
  <c r="S494" i="2"/>
  <c r="P494" i="2" s="1"/>
  <c r="S526" i="2"/>
  <c r="P526" i="2" s="1"/>
  <c r="S754" i="2"/>
  <c r="P754" i="2" s="1"/>
  <c r="S790" i="2"/>
  <c r="P790" i="2" s="1"/>
  <c r="S779" i="2"/>
  <c r="S811" i="2"/>
  <c r="S3959" i="2"/>
  <c r="P3959" i="2" s="1"/>
  <c r="S3944" i="2"/>
  <c r="S3900" i="2"/>
  <c r="P3900" i="2" s="1"/>
  <c r="S4623" i="2"/>
  <c r="S4547" i="2"/>
  <c r="P4547" i="2" s="1"/>
  <c r="S4423" i="2"/>
  <c r="P4423" i="2" s="1"/>
  <c r="S4354" i="2"/>
  <c r="P4354" i="2" s="1"/>
  <c r="S4327" i="2"/>
  <c r="P4327" i="2" s="1"/>
  <c r="S4987" i="2"/>
  <c r="P4987" i="2" s="1"/>
  <c r="S4942" i="2"/>
  <c r="P4942" i="2" s="1"/>
  <c r="S4897" i="2"/>
  <c r="P4897" i="2" s="1"/>
  <c r="S4821" i="2"/>
  <c r="P4821" i="2" s="1"/>
  <c r="S4809" i="2"/>
  <c r="P4809" i="2" s="1"/>
  <c r="S4708" i="2"/>
  <c r="P4708" i="2" s="1"/>
  <c r="S4662" i="2"/>
  <c r="P4662" i="2" s="1"/>
  <c r="S4655" i="2"/>
  <c r="P4655" i="2" s="1"/>
  <c r="S5055" i="2"/>
  <c r="S124" i="2"/>
  <c r="P124" i="2" s="1"/>
  <c r="S174" i="2"/>
  <c r="S184" i="2"/>
  <c r="P184" i="2" s="1"/>
  <c r="S234" i="2"/>
  <c r="P234" i="2" s="1"/>
  <c r="S296" i="2"/>
  <c r="S330" i="2"/>
  <c r="P330" i="2" s="1"/>
  <c r="S391" i="2"/>
  <c r="P391" i="2" s="1"/>
  <c r="S451" i="2"/>
  <c r="P451" i="2" s="1"/>
  <c r="S483" i="2"/>
  <c r="P483" i="2" s="1"/>
  <c r="S539" i="2"/>
  <c r="P539" i="2" s="1"/>
  <c r="S768" i="2"/>
  <c r="P768" i="2" s="1"/>
  <c r="S4229" i="2"/>
  <c r="S3881" i="2"/>
  <c r="S4619" i="2"/>
  <c r="S4580" i="2"/>
  <c r="P4580" i="2" s="1"/>
  <c r="S4465" i="2"/>
  <c r="P4465" i="2" s="1"/>
  <c r="S4419" i="2"/>
  <c r="S4399" i="2"/>
  <c r="P4399" i="2" s="1"/>
  <c r="S4298" i="2"/>
  <c r="P4298" i="2" s="1"/>
  <c r="S4784" i="2"/>
  <c r="P4784" i="2" s="1"/>
  <c r="S4726" i="2"/>
  <c r="S4691" i="2"/>
  <c r="P4691" i="2" s="1"/>
  <c r="S4651" i="2"/>
  <c r="P4651" i="2" s="1"/>
  <c r="S4640" i="2"/>
  <c r="S113" i="2"/>
  <c r="P113" i="2" s="1"/>
  <c r="S163" i="2"/>
  <c r="S213" i="2"/>
  <c r="S223" i="2"/>
  <c r="P223" i="2" s="1"/>
  <c r="S380" i="2"/>
  <c r="P380" i="2" s="1"/>
  <c r="S440" i="2"/>
  <c r="P440" i="2" s="1"/>
  <c r="S472" i="2"/>
  <c r="P472" i="2" s="1"/>
  <c r="S522" i="2"/>
  <c r="P522" i="2" s="1"/>
  <c r="S615" i="2"/>
  <c r="P615" i="2" s="1"/>
  <c r="S739" i="2"/>
  <c r="P739" i="2" s="1"/>
  <c r="S853" i="2"/>
  <c r="S2798" i="2"/>
  <c r="P2798" i="2" s="1"/>
  <c r="S3854" i="2"/>
  <c r="S4058" i="2"/>
  <c r="P4058" i="2" s="1"/>
  <c r="S3955" i="2"/>
  <c r="P3955" i="2" s="1"/>
  <c r="S4576" i="2"/>
  <c r="P4576" i="2" s="1"/>
  <c r="S4488" i="2"/>
  <c r="S4415" i="2"/>
  <c r="S4331" i="2"/>
  <c r="P4331" i="2" s="1"/>
  <c r="S4998" i="2"/>
  <c r="P4998" i="2" s="1"/>
  <c r="S4968" i="2"/>
  <c r="S4906" i="2"/>
  <c r="P4906" i="2" s="1"/>
  <c r="S4798" i="2"/>
  <c r="P4798" i="2" s="1"/>
  <c r="S4715" i="2"/>
  <c r="S4680" i="2"/>
  <c r="S4626" i="2"/>
  <c r="P4626" i="2" s="1"/>
  <c r="S5021" i="2"/>
  <c r="P5021" i="2" s="1"/>
  <c r="S152" i="2"/>
  <c r="P152" i="2" s="1"/>
  <c r="S202" i="2"/>
  <c r="S219" i="2"/>
  <c r="P219" i="2" s="1"/>
  <c r="S276" i="2"/>
  <c r="S257" i="2"/>
  <c r="P257" i="2" s="1"/>
  <c r="S428" i="2"/>
  <c r="P428" i="2" s="1"/>
  <c r="S501" i="2"/>
  <c r="P501" i="2" s="1"/>
  <c r="S533" i="2"/>
  <c r="P533" i="2" s="1"/>
  <c r="S3779" i="2"/>
  <c r="P3779" i="2" s="1"/>
  <c r="S3754" i="2"/>
  <c r="P3754" i="2" s="1"/>
  <c r="S4558" i="2"/>
  <c r="S4438" i="2"/>
  <c r="S4949" i="2"/>
  <c r="S4938" i="2"/>
  <c r="P4938" i="2" s="1"/>
  <c r="S4776" i="2"/>
  <c r="S4733" i="2"/>
  <c r="P4733" i="2" s="1"/>
  <c r="S5084" i="2"/>
  <c r="P5084" i="2" s="1"/>
  <c r="S5062" i="2"/>
  <c r="P5062" i="2" s="1"/>
  <c r="S5012" i="2"/>
  <c r="P5012" i="2" s="1"/>
  <c r="S100" i="2"/>
  <c r="S131" i="2"/>
  <c r="S109" i="2"/>
  <c r="S191" i="2"/>
  <c r="P191" i="2" s="1"/>
  <c r="S215" i="2"/>
  <c r="S261" i="2"/>
  <c r="S314" i="2"/>
  <c r="P314" i="2" s="1"/>
  <c r="S303" i="2"/>
  <c r="P303" i="2" s="1"/>
  <c r="S337" i="2"/>
  <c r="P337" i="2" s="1"/>
  <c r="S387" i="2"/>
  <c r="P387" i="2" s="1"/>
  <c r="S396" i="2"/>
  <c r="P396" i="2" s="1"/>
  <c r="S458" i="2"/>
  <c r="P458" i="2" s="1"/>
  <c r="S490" i="2"/>
  <c r="P490" i="2" s="1"/>
  <c r="S546" i="2"/>
  <c r="P546" i="2" s="1"/>
  <c r="S796" i="2"/>
  <c r="P796" i="2" s="1"/>
  <c r="S792" i="2"/>
  <c r="P792" i="2" s="1"/>
  <c r="S3982" i="2"/>
  <c r="P3982" i="2" s="1"/>
  <c r="S4484" i="2"/>
  <c r="S4411" i="2"/>
  <c r="S4395" i="2"/>
  <c r="P4395" i="2" s="1"/>
  <c r="S4323" i="2"/>
  <c r="S4892" i="2"/>
  <c r="P4892" i="2" s="1"/>
  <c r="S4747" i="2"/>
  <c r="P4747" i="2" s="1"/>
  <c r="S4647" i="2"/>
  <c r="S5077" i="2"/>
  <c r="S5051" i="2"/>
  <c r="P5051" i="2" s="1"/>
  <c r="S120" i="2"/>
  <c r="P120" i="2" s="1"/>
  <c r="S170" i="2"/>
  <c r="S180" i="2"/>
  <c r="S230" i="2"/>
  <c r="P230" i="2" s="1"/>
  <c r="S292" i="2"/>
  <c r="S326" i="2"/>
  <c r="P326" i="2" s="1"/>
  <c r="S412" i="2"/>
  <c r="P412" i="2" s="1"/>
  <c r="S447" i="2"/>
  <c r="P447" i="2" s="1"/>
  <c r="S479" i="2"/>
  <c r="P479" i="2" s="1"/>
  <c r="S622" i="2"/>
  <c r="P622" i="2" s="1"/>
  <c r="S4054" i="2"/>
  <c r="P4054" i="2" s="1"/>
  <c r="S3896" i="2"/>
  <c r="P3896" i="2" s="1"/>
  <c r="S4565" i="2"/>
  <c r="S4554" i="2"/>
  <c r="S4510" i="2"/>
  <c r="S4480" i="2"/>
  <c r="S4434" i="2"/>
  <c r="S4346" i="2"/>
  <c r="P4346" i="2" s="1"/>
  <c r="S4279" i="2"/>
  <c r="S4268" i="2"/>
  <c r="S4960" i="2"/>
  <c r="P4960" i="2" s="1"/>
  <c r="S4859" i="2"/>
  <c r="P4859" i="2" s="1"/>
  <c r="S4765" i="2"/>
  <c r="P4765" i="2" s="1"/>
  <c r="S4722" i="2"/>
  <c r="S4687" i="2"/>
  <c r="S4711" i="2"/>
  <c r="S762" i="2"/>
  <c r="P762" i="2" s="1"/>
  <c r="S4476" i="2"/>
  <c r="S454" i="2"/>
  <c r="P454" i="2" s="1"/>
  <c r="S268" i="2"/>
  <c r="S408" i="2"/>
  <c r="P408" i="2" s="1"/>
  <c r="S814" i="2"/>
  <c r="S4901" i="2"/>
  <c r="P4901" i="2" s="1"/>
  <c r="S831" i="2"/>
  <c r="S362" i="2"/>
  <c r="P362" i="2" s="1"/>
  <c r="S818" i="2"/>
  <c r="S4319" i="2"/>
  <c r="S138" i="2"/>
  <c r="P138" i="2" s="1"/>
  <c r="S835" i="2"/>
  <c r="S868" i="2"/>
  <c r="S436" i="2"/>
  <c r="P436" i="2" s="1"/>
  <c r="S860" i="2"/>
  <c r="S3970" i="2"/>
  <c r="S827" i="2"/>
  <c r="P827" i="2" s="1"/>
  <c r="S4994" i="2"/>
  <c r="S272" i="2"/>
  <c r="P272" i="2" s="1"/>
  <c r="S486" i="2"/>
  <c r="P486" i="2" s="1"/>
  <c r="S849" i="2"/>
  <c r="S5016" i="2"/>
  <c r="P5016" i="2" s="1"/>
  <c r="S3974" i="2"/>
  <c r="S4391" i="2"/>
  <c r="P4391" i="2" s="1"/>
  <c r="S148" i="2"/>
  <c r="P148" i="2" s="1"/>
  <c r="S198" i="2"/>
  <c r="P198" i="2" s="1"/>
  <c r="S514" i="2"/>
  <c r="P514" i="2" s="1"/>
  <c r="S596" i="2"/>
  <c r="P596" i="2" s="1"/>
  <c r="S4665" i="2"/>
  <c r="P4665" i="2" s="1"/>
  <c r="S248" i="2"/>
  <c r="P248" i="2" s="1"/>
  <c r="S468" i="2"/>
  <c r="P468" i="2" s="1"/>
  <c r="S3978" i="2"/>
  <c r="S3892" i="2"/>
  <c r="P3892" i="2" s="1"/>
  <c r="S4945" i="2"/>
  <c r="P4945" i="2" s="1"/>
  <c r="S299" i="2"/>
  <c r="S838" i="2"/>
  <c r="S253" i="2"/>
  <c r="P253" i="2" s="1"/>
  <c r="S518" i="2"/>
  <c r="P518" i="2" s="1"/>
  <c r="S842" i="2"/>
  <c r="S864" i="2"/>
  <c r="S4406" i="2"/>
  <c r="P4406" i="2" s="1"/>
  <c r="S3832" i="2"/>
  <c r="S4910" i="2"/>
  <c r="P4910" i="2" s="1"/>
  <c r="S825" i="2"/>
  <c r="S4050" i="2"/>
  <c r="P4050" i="2" s="1"/>
  <c r="S465" i="2"/>
  <c r="P465" i="2" s="1"/>
  <c r="S804" i="2"/>
  <c r="S564" i="2"/>
  <c r="P564" i="2" s="1"/>
  <c r="S611" i="2"/>
  <c r="P611" i="2" s="1"/>
  <c r="S812" i="2"/>
  <c r="P812" i="2" s="1"/>
  <c r="S376" i="2"/>
  <c r="P376" i="2" s="1"/>
  <c r="S782" i="2"/>
  <c r="S875" i="2"/>
  <c r="P875" i="2" s="1"/>
  <c r="S871" i="2"/>
  <c r="S4572" i="2"/>
  <c r="P4572" i="2" s="1"/>
  <c r="S4430" i="2"/>
  <c r="P4430" i="2" s="1"/>
  <c r="S5025" i="2"/>
  <c r="P5025" i="2" s="1"/>
  <c r="S424" i="2"/>
  <c r="P424" i="2" s="1"/>
  <c r="S750" i="2"/>
  <c r="P750" i="2" s="1"/>
  <c r="S786" i="2"/>
  <c r="P786" i="2" s="1"/>
  <c r="S858" i="2"/>
  <c r="P858" i="2" s="1"/>
  <c r="S867" i="2"/>
  <c r="P867" i="2" s="1"/>
  <c r="S127" i="2"/>
  <c r="S177" i="2"/>
  <c r="P177" i="2" s="1"/>
  <c r="S283" i="2"/>
  <c r="S497" i="2"/>
  <c r="P497" i="2" s="1"/>
  <c r="S863" i="2"/>
  <c r="S4676" i="2"/>
  <c r="S209" i="2"/>
  <c r="S3907" i="2"/>
  <c r="S159" i="2"/>
  <c r="P159" i="2" s="1"/>
  <c r="S803" i="2"/>
  <c r="P803" i="2" s="1"/>
  <c r="S5058" i="2"/>
  <c r="S4956" i="2"/>
  <c r="S187" i="2"/>
  <c r="S310" i="2"/>
  <c r="S4342" i="2"/>
  <c r="P4342" i="2" s="1"/>
  <c r="S764" i="2"/>
  <c r="S874" i="2"/>
  <c r="P874" i="2" s="1"/>
  <c r="S4787" i="2"/>
  <c r="P4787" i="2" s="1"/>
  <c r="S507" i="2"/>
  <c r="S542" i="2"/>
  <c r="P542" i="2" s="1"/>
  <c r="S840" i="2"/>
  <c r="S836" i="2"/>
  <c r="S832" i="2"/>
  <c r="P832" i="2" s="1"/>
  <c r="S870" i="2"/>
  <c r="S4934" i="2"/>
  <c r="S333" i="2"/>
  <c r="P333" i="2" s="1"/>
  <c r="S828" i="2"/>
  <c r="S866" i="2"/>
  <c r="S529" i="2"/>
  <c r="P529" i="2" s="1"/>
  <c r="E39" i="37"/>
  <c r="F39" i="37"/>
  <c r="B39" i="37"/>
  <c r="F24" i="37"/>
  <c r="E24" i="37"/>
  <c r="B24" i="37"/>
  <c r="S28" i="2"/>
  <c r="S29" i="2"/>
  <c r="S30" i="2"/>
  <c r="S31" i="2"/>
  <c r="S32" i="2"/>
  <c r="R60" i="2"/>
  <c r="R59" i="2"/>
  <c r="R58" i="2"/>
  <c r="R57" i="2"/>
  <c r="R56" i="2"/>
  <c r="R55" i="2"/>
  <c r="R53" i="2"/>
  <c r="R52" i="2"/>
  <c r="R51" i="2"/>
  <c r="R50" i="2"/>
  <c r="R49" i="2"/>
  <c r="R47" i="2"/>
  <c r="R48" i="2"/>
  <c r="R46" i="2"/>
  <c r="R44" i="2"/>
  <c r="R45" i="2"/>
  <c r="R43" i="2"/>
  <c r="R42" i="2"/>
  <c r="R54" i="2"/>
  <c r="R41" i="2"/>
  <c r="R40" i="2"/>
  <c r="R39" i="2"/>
  <c r="R38" i="2"/>
  <c r="R37" i="2"/>
  <c r="R36" i="2"/>
  <c r="R61" i="2"/>
  <c r="R33" i="2"/>
  <c r="F18" i="37"/>
  <c r="E18" i="37"/>
  <c r="B22" i="37"/>
  <c r="B20" i="37"/>
  <c r="B18" i="37"/>
  <c r="F19" i="37"/>
  <c r="F21" i="37"/>
  <c r="E20" i="37"/>
  <c r="E21" i="37"/>
  <c r="B21" i="37"/>
  <c r="B19" i="37"/>
  <c r="E19" i="37"/>
  <c r="F22" i="37"/>
  <c r="F20" i="37"/>
  <c r="E22" i="37"/>
  <c r="B23" i="37"/>
  <c r="F23" i="37"/>
  <c r="E23" i="37"/>
  <c r="B28" i="37"/>
  <c r="F28" i="37"/>
  <c r="E28" i="37"/>
  <c r="F31" i="37"/>
  <c r="E31" i="37"/>
  <c r="B31" i="37"/>
  <c r="F29" i="37"/>
  <c r="E29" i="37"/>
  <c r="B29" i="37"/>
  <c r="F32" i="37"/>
  <c r="E32" i="37"/>
  <c r="B32" i="37"/>
  <c r="F27" i="37"/>
  <c r="E27" i="37"/>
  <c r="B27" i="37"/>
  <c r="F30" i="37"/>
  <c r="E30" i="37"/>
  <c r="B30" i="37"/>
  <c r="S17" i="2"/>
  <c r="S18" i="2"/>
  <c r="S26" i="2"/>
  <c r="S19" i="2"/>
  <c r="S27" i="2"/>
  <c r="S12" i="2"/>
  <c r="S13" i="2"/>
  <c r="S14" i="2"/>
  <c r="S15" i="2"/>
  <c r="S23" i="2"/>
  <c r="S16" i="2"/>
  <c r="S24" i="2"/>
  <c r="S25" i="2"/>
  <c r="P10" i="2"/>
  <c r="S22" i="2"/>
  <c r="S20" i="2"/>
  <c r="S21" i="2"/>
  <c r="E33" i="37"/>
  <c r="B17" i="37"/>
  <c r="E42" i="37"/>
  <c r="B40" i="37"/>
  <c r="F33" i="37"/>
  <c r="B33" i="37"/>
  <c r="B34" i="37"/>
  <c r="B35" i="37"/>
  <c r="B36" i="37"/>
  <c r="F17" i="37"/>
  <c r="B38" i="37"/>
  <c r="F38" i="37"/>
  <c r="B42" i="37"/>
  <c r="F40" i="37"/>
  <c r="E38" i="37"/>
  <c r="F42" i="37"/>
  <c r="F36" i="37"/>
  <c r="E40" i="37"/>
  <c r="F35" i="37"/>
  <c r="E35" i="37"/>
  <c r="E17" i="37"/>
  <c r="E34" i="37"/>
  <c r="F34" i="37"/>
  <c r="E36" i="37"/>
  <c r="F15" i="37"/>
  <c r="F16" i="37"/>
  <c r="E15" i="37"/>
  <c r="E16"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I25" i="37" l="1"/>
  <c r="I26" i="37"/>
  <c r="P3870" i="2"/>
  <c r="P3853" i="2"/>
  <c r="P3799" i="2"/>
  <c r="P2682" i="2"/>
  <c r="P2681" i="2"/>
  <c r="P2679" i="2"/>
  <c r="P2680" i="2"/>
  <c r="P2678" i="2"/>
  <c r="P2677" i="2"/>
  <c r="P2674" i="2"/>
  <c r="P2443" i="2"/>
  <c r="P2159" i="2"/>
  <c r="P1909" i="2"/>
  <c r="U1909" i="2"/>
  <c r="R1909" i="2" s="1"/>
  <c r="P3696" i="2"/>
  <c r="P2603" i="2"/>
  <c r="P2185" i="2"/>
  <c r="P737" i="2"/>
  <c r="P649" i="2"/>
  <c r="P727" i="2"/>
  <c r="P657" i="2"/>
  <c r="P658" i="2"/>
  <c r="P634" i="2"/>
  <c r="P645" i="2"/>
  <c r="P646" i="2"/>
  <c r="P818" i="2"/>
  <c r="P817" i="2"/>
  <c r="P929" i="2"/>
  <c r="P806" i="2"/>
  <c r="P1036" i="2"/>
  <c r="P1047" i="2"/>
  <c r="P908" i="2"/>
  <c r="P1046" i="2"/>
  <c r="P1039" i="2"/>
  <c r="P804" i="2"/>
  <c r="P861" i="2"/>
  <c r="P764" i="2"/>
  <c r="P760" i="2"/>
  <c r="P987" i="2"/>
  <c r="P765" i="2"/>
  <c r="P767" i="2"/>
  <c r="P855" i="2"/>
  <c r="P1049" i="2"/>
  <c r="P922" i="2"/>
  <c r="P893" i="2"/>
  <c r="P894" i="2"/>
  <c r="P1029" i="2"/>
  <c r="P897" i="2"/>
  <c r="P1003" i="2"/>
  <c r="P895" i="2"/>
  <c r="P758" i="2"/>
  <c r="P1033" i="2"/>
  <c r="P1008" i="2"/>
  <c r="P903" i="2"/>
  <c r="P920" i="2"/>
  <c r="P969" i="2"/>
  <c r="P1043" i="2"/>
  <c r="P886" i="2"/>
  <c r="P809" i="2"/>
  <c r="P913" i="2"/>
  <c r="P782" i="2"/>
  <c r="P784" i="2"/>
  <c r="P865" i="2"/>
  <c r="P850" i="2"/>
  <c r="P826" i="2"/>
  <c r="P937" i="2"/>
  <c r="P1011" i="2"/>
  <c r="P975" i="2"/>
  <c r="P756" i="2"/>
  <c r="P884" i="2"/>
  <c r="P825" i="2"/>
  <c r="P821" i="2"/>
  <c r="P989" i="2"/>
  <c r="P811" i="2"/>
  <c r="P890" i="2"/>
  <c r="P940" i="2"/>
  <c r="P905" i="2"/>
  <c r="P966" i="2"/>
  <c r="P802" i="2"/>
  <c r="P869" i="2"/>
  <c r="P963" i="2"/>
  <c r="P755" i="2"/>
  <c r="P3693" i="2"/>
  <c r="P685" i="2"/>
  <c r="P656" i="2"/>
  <c r="P3485" i="2"/>
  <c r="P3486" i="2"/>
  <c r="P3318" i="2"/>
  <c r="P3506" i="2"/>
  <c r="P3438" i="2"/>
  <c r="P3320" i="2"/>
  <c r="P673" i="2"/>
  <c r="P3518" i="2"/>
  <c r="P3312" i="2"/>
  <c r="P3270" i="2"/>
  <c r="P3352" i="2"/>
  <c r="P3511" i="2"/>
  <c r="P3354" i="2"/>
  <c r="P3317" i="2"/>
  <c r="P3275" i="2"/>
  <c r="P3357" i="2"/>
  <c r="P3516" i="2"/>
  <c r="P3502" i="2"/>
  <c r="P3483" i="2"/>
  <c r="P3359" i="2"/>
  <c r="P3503" i="2"/>
  <c r="P3283" i="2"/>
  <c r="P665" i="2"/>
  <c r="P3361" i="2"/>
  <c r="P3572" i="2"/>
  <c r="P3314" i="2"/>
  <c r="P3273" i="2"/>
  <c r="P3538" i="2"/>
  <c r="P3370" i="2"/>
  <c r="P731" i="2"/>
  <c r="P3541" i="2"/>
  <c r="P3477" i="2"/>
  <c r="P693" i="2"/>
  <c r="P3476" i="2"/>
  <c r="P686" i="2"/>
  <c r="P3546" i="2"/>
  <c r="P3501" i="2"/>
  <c r="P698" i="2"/>
  <c r="P678" i="2"/>
  <c r="P3535" i="2"/>
  <c r="P3548" i="2"/>
  <c r="P3408" i="2"/>
  <c r="P706" i="2"/>
  <c r="P3551" i="2"/>
  <c r="P3198" i="2"/>
  <c r="P729" i="2"/>
  <c r="P3319" i="2"/>
  <c r="P3268" i="2"/>
  <c r="P3365" i="2"/>
  <c r="P3281" i="2"/>
  <c r="P3269" i="2"/>
  <c r="P711" i="2"/>
  <c r="P3271" i="2"/>
  <c r="P3437" i="2"/>
  <c r="P708" i="2"/>
  <c r="P3474" i="2"/>
  <c r="P684" i="2"/>
  <c r="P3274" i="2"/>
  <c r="P716" i="2"/>
  <c r="P3482" i="2"/>
  <c r="P713" i="2"/>
  <c r="P689" i="2"/>
  <c r="P3584" i="2"/>
  <c r="P3358" i="2"/>
  <c r="P3401" i="2"/>
  <c r="P703" i="2"/>
  <c r="P35" i="2"/>
  <c r="P3463" i="2"/>
  <c r="P631" i="2"/>
  <c r="P667" i="2"/>
  <c r="P3372" i="2"/>
  <c r="P718" i="2"/>
  <c r="P694" i="2"/>
  <c r="P3356" i="2"/>
  <c r="P3536" i="2"/>
  <c r="P3542" i="2"/>
  <c r="P3406" i="2"/>
  <c r="P699" i="2"/>
  <c r="P3362" i="2"/>
  <c r="P630" i="2"/>
  <c r="P3569" i="2"/>
  <c r="P34" i="2"/>
  <c r="P722" i="2"/>
  <c r="P705" i="2"/>
  <c r="P3547" i="2"/>
  <c r="P3568" i="2"/>
  <c r="P3411" i="2"/>
  <c r="P704" i="2"/>
  <c r="P3328" i="2"/>
  <c r="P3543" i="2"/>
  <c r="P62" i="2"/>
  <c r="P651" i="2"/>
  <c r="P3480" i="2"/>
  <c r="P670" i="2"/>
  <c r="P3404" i="2"/>
  <c r="P3136" i="2"/>
  <c r="P3701" i="2"/>
  <c r="P709" i="2"/>
  <c r="P3439" i="2"/>
  <c r="P721" i="2"/>
  <c r="P3326" i="2"/>
  <c r="P3540" i="2"/>
  <c r="P3508" i="2"/>
  <c r="P3513" i="2"/>
  <c r="P675" i="2"/>
  <c r="P3699" i="2"/>
  <c r="P3409" i="2"/>
  <c r="P714" i="2"/>
  <c r="P730" i="2"/>
  <c r="P3363" i="2"/>
  <c r="P3470" i="2"/>
  <c r="P3574" i="2"/>
  <c r="P3579" i="2"/>
  <c r="P680" i="2"/>
  <c r="P732" i="2"/>
  <c r="P720" i="2"/>
  <c r="P3534" i="2"/>
  <c r="P695" i="2"/>
  <c r="P635" i="2"/>
  <c r="P687" i="2"/>
  <c r="P3473" i="2"/>
  <c r="P3583" i="2"/>
  <c r="P692" i="2"/>
  <c r="P3478" i="2"/>
  <c r="P3331" i="2"/>
  <c r="P3272" i="2"/>
  <c r="P666" i="2"/>
  <c r="P3278" i="2"/>
  <c r="P3698" i="2"/>
  <c r="P3694" i="2"/>
  <c r="P697" i="2"/>
  <c r="P671" i="2"/>
  <c r="P3484" i="2"/>
  <c r="P702" i="2"/>
  <c r="P3323" i="2"/>
  <c r="P3325" i="2"/>
  <c r="P3697" i="2"/>
  <c r="P3577" i="2"/>
  <c r="P3353" i="2"/>
  <c r="P3545" i="2"/>
  <c r="P683" i="2"/>
  <c r="P660" i="2"/>
  <c r="P3395" i="2"/>
  <c r="P3475" i="2"/>
  <c r="P707" i="2"/>
  <c r="P3405" i="2"/>
  <c r="P3330" i="2"/>
  <c r="P3702" i="2"/>
  <c r="P3539" i="2"/>
  <c r="P652" i="2"/>
  <c r="P3471" i="2"/>
  <c r="P715" i="2"/>
  <c r="P696" i="2"/>
  <c r="P712" i="2"/>
  <c r="P3410" i="2"/>
  <c r="P672" i="2"/>
  <c r="P681" i="2"/>
  <c r="P3168" i="2"/>
  <c r="P700" i="2"/>
  <c r="P691" i="2"/>
  <c r="P3550" i="2"/>
  <c r="P3394" i="2"/>
  <c r="P688" i="2"/>
  <c r="P3544" i="2"/>
  <c r="P3509" i="2"/>
  <c r="P690" i="2"/>
  <c r="P701" i="2"/>
  <c r="P723" i="2"/>
  <c r="P717" i="2"/>
  <c r="P677" i="2"/>
  <c r="P3369" i="2"/>
  <c r="P3549" i="2"/>
  <c r="P3514" i="2"/>
  <c r="P653" i="2"/>
  <c r="P632" i="2"/>
  <c r="P682" i="2"/>
  <c r="P3374" i="2"/>
  <c r="P3519" i="2"/>
  <c r="P3505" i="2"/>
  <c r="P3700" i="2"/>
  <c r="P719" i="2"/>
  <c r="P628" i="2"/>
  <c r="P650" i="2"/>
  <c r="P636" i="2"/>
  <c r="P3322" i="2"/>
  <c r="P3510" i="2"/>
  <c r="P637" i="2"/>
  <c r="P655" i="2"/>
  <c r="P3575" i="2"/>
  <c r="P3327" i="2"/>
  <c r="P3515" i="2"/>
  <c r="P3396" i="2"/>
  <c r="P3507" i="2"/>
  <c r="P3580" i="2"/>
  <c r="P3366" i="2"/>
  <c r="P3582" i="2"/>
  <c r="P3512" i="2"/>
  <c r="P3316" i="2"/>
  <c r="P3371" i="2"/>
  <c r="P3576" i="2"/>
  <c r="P662" i="2"/>
  <c r="P3517" i="2"/>
  <c r="P3355" i="2"/>
  <c r="P3280" i="2"/>
  <c r="P3573" i="2"/>
  <c r="P676" i="2"/>
  <c r="P3360" i="2"/>
  <c r="P3285" i="2"/>
  <c r="P3397" i="2"/>
  <c r="P3324" i="2"/>
  <c r="P3578" i="2"/>
  <c r="P3279" i="2"/>
  <c r="P710" i="2"/>
  <c r="P3329" i="2"/>
  <c r="P3695" i="2"/>
  <c r="P674" i="2"/>
  <c r="P3284" i="2"/>
  <c r="P736" i="2"/>
  <c r="P3368" i="2"/>
  <c r="P3277" i="2"/>
  <c r="P3407" i="2"/>
  <c r="P679" i="2"/>
  <c r="P3436" i="2"/>
  <c r="P3313" i="2"/>
  <c r="P654" i="2"/>
  <c r="P3373" i="2"/>
  <c r="P3282" i="2"/>
  <c r="P3315" i="2"/>
  <c r="P3367" i="2"/>
  <c r="P3944" i="2"/>
  <c r="T3944" i="2"/>
  <c r="Q3944" i="2" s="1"/>
  <c r="P106" i="2"/>
  <c r="T106" i="2"/>
  <c r="Q106" i="2" s="1"/>
  <c r="P780" i="2"/>
  <c r="T780" i="2"/>
  <c r="Q780" i="2" s="1"/>
  <c r="P98" i="2"/>
  <c r="T98" i="2"/>
  <c r="Q98" i="2" s="1"/>
  <c r="P4974" i="2"/>
  <c r="T4974" i="2"/>
  <c r="Q4974" i="2" s="1"/>
  <c r="P845" i="2"/>
  <c r="T845" i="2"/>
  <c r="Q845" i="2" s="1"/>
  <c r="P2954" i="2"/>
  <c r="T2954" i="2"/>
  <c r="Q2954" i="2" s="1"/>
  <c r="P4615" i="2"/>
  <c r="T4615" i="2"/>
  <c r="Q4615" i="2" s="1"/>
  <c r="P1256" i="2"/>
  <c r="T1256" i="2"/>
  <c r="Q1256" i="2" s="1"/>
  <c r="P2127" i="2"/>
  <c r="T2127" i="2"/>
  <c r="Q2127" i="2" s="1"/>
  <c r="P2029" i="2"/>
  <c r="T2029" i="2"/>
  <c r="Q2029" i="2" s="1"/>
  <c r="P1408" i="2"/>
  <c r="T1408" i="2"/>
  <c r="Q1408" i="2" s="1"/>
  <c r="P1175" i="2"/>
  <c r="T1175" i="2"/>
  <c r="Q1175" i="2" s="1"/>
  <c r="P1632" i="2"/>
  <c r="T1632" i="2"/>
  <c r="Q1632" i="2" s="1"/>
  <c r="P1405" i="2"/>
  <c r="T1405" i="2"/>
  <c r="Q1405" i="2" s="1"/>
  <c r="P1467" i="2"/>
  <c r="T1467" i="2"/>
  <c r="Q1467" i="2" s="1"/>
  <c r="P4438" i="2"/>
  <c r="T4438" i="2"/>
  <c r="Q4438" i="2" s="1"/>
  <c r="P4684" i="2"/>
  <c r="T4684" i="2"/>
  <c r="Q4684" i="2" s="1"/>
  <c r="P128" i="2"/>
  <c r="T128" i="2"/>
  <c r="Q128" i="2" s="1"/>
  <c r="P4559" i="2"/>
  <c r="T4559" i="2"/>
  <c r="Q4559" i="2" s="1"/>
  <c r="P4640" i="2"/>
  <c r="T4640" i="2"/>
  <c r="Q4640" i="2" s="1"/>
  <c r="P4675" i="2"/>
  <c r="T4675" i="2"/>
  <c r="Q4675" i="2" s="1"/>
  <c r="P2412" i="2"/>
  <c r="T2412" i="2"/>
  <c r="Q2412" i="2" s="1"/>
  <c r="P4321" i="2"/>
  <c r="T4321" i="2"/>
  <c r="Q4321" i="2" s="1"/>
  <c r="P1637" i="2"/>
  <c r="T1637" i="2"/>
  <c r="Q1637" i="2" s="1"/>
  <c r="P2745" i="2"/>
  <c r="T2745" i="2"/>
  <c r="Q2745" i="2" s="1"/>
  <c r="P2597" i="2"/>
  <c r="T2597" i="2"/>
  <c r="Q2597" i="2" s="1"/>
  <c r="P1180" i="2"/>
  <c r="T1180" i="2"/>
  <c r="Q1180" i="2" s="1"/>
  <c r="P2257" i="2"/>
  <c r="T2257" i="2"/>
  <c r="Q2257" i="2" s="1"/>
  <c r="P1005" i="2"/>
  <c r="T1005" i="2"/>
  <c r="Q1005" i="2" s="1"/>
  <c r="P1701" i="2"/>
  <c r="T1701" i="2"/>
  <c r="Q1701" i="2" s="1"/>
  <c r="P4558" i="2"/>
  <c r="T4558" i="2"/>
  <c r="Q4558" i="2" s="1"/>
  <c r="P4719" i="2"/>
  <c r="T4719" i="2"/>
  <c r="Q4719" i="2" s="1"/>
  <c r="P97" i="2"/>
  <c r="T97" i="2"/>
  <c r="Q97" i="2" s="1"/>
  <c r="P82" i="2"/>
  <c r="T82" i="2"/>
  <c r="Q82" i="2" s="1"/>
  <c r="P325" i="2"/>
  <c r="T325" i="2"/>
  <c r="Q325" i="2" s="1"/>
  <c r="P3888" i="2"/>
  <c r="T3888" i="2"/>
  <c r="Q3888" i="2" s="1"/>
  <c r="P2416" i="2"/>
  <c r="T2416" i="2"/>
  <c r="Q2416" i="2" s="1"/>
  <c r="P3856" i="2"/>
  <c r="T3856" i="2"/>
  <c r="Q3856" i="2" s="1"/>
  <c r="P4964" i="2"/>
  <c r="T4964" i="2"/>
  <c r="Q4964" i="2" s="1"/>
  <c r="P2049" i="2"/>
  <c r="T2049" i="2"/>
  <c r="Q2049" i="2" s="1"/>
  <c r="P1316" i="2"/>
  <c r="T1316" i="2"/>
  <c r="Q1316" i="2" s="1"/>
  <c r="P1715" i="2"/>
  <c r="T1715" i="2"/>
  <c r="Q1715" i="2" s="1"/>
  <c r="P1592" i="2"/>
  <c r="T1592" i="2"/>
  <c r="Q1592" i="2" s="1"/>
  <c r="P1458" i="2"/>
  <c r="T1458" i="2"/>
  <c r="Q1458" i="2" s="1"/>
  <c r="P1241" i="2"/>
  <c r="T1241" i="2"/>
  <c r="Q1241" i="2" s="1"/>
  <c r="P1663" i="2"/>
  <c r="T1663" i="2"/>
  <c r="Q1663" i="2" s="1"/>
  <c r="P990" i="2"/>
  <c r="T990" i="2"/>
  <c r="Q990" i="2" s="1"/>
  <c r="P1455" i="2"/>
  <c r="T1455" i="2"/>
  <c r="Q1455" i="2" s="1"/>
  <c r="P2165" i="2"/>
  <c r="T2165" i="2"/>
  <c r="Q2165" i="2" s="1"/>
  <c r="P1521" i="2"/>
  <c r="T1521" i="2"/>
  <c r="Q1521" i="2" s="1"/>
  <c r="P849" i="2"/>
  <c r="T849" i="2"/>
  <c r="Q849" i="2" s="1"/>
  <c r="P4949" i="2"/>
  <c r="T4949" i="2"/>
  <c r="Q4949" i="2" s="1"/>
  <c r="P4648" i="2"/>
  <c r="T4648" i="2"/>
  <c r="Q4648" i="2" s="1"/>
  <c r="P164" i="2"/>
  <c r="T164" i="2"/>
  <c r="Q164" i="2" s="1"/>
  <c r="P4958" i="2"/>
  <c r="T4958" i="2"/>
  <c r="Q4958" i="2" s="1"/>
  <c r="P3793" i="2"/>
  <c r="T3793" i="2"/>
  <c r="Q3793" i="2" s="1"/>
  <c r="P4982" i="2"/>
  <c r="T4982" i="2"/>
  <c r="Q4982" i="2" s="1"/>
  <c r="P4472" i="2"/>
  <c r="T4472" i="2"/>
  <c r="Q4472" i="2" s="1"/>
  <c r="P1633" i="2"/>
  <c r="T1633" i="2"/>
  <c r="Q1633" i="2" s="1"/>
  <c r="P915" i="2"/>
  <c r="T915" i="2"/>
  <c r="Q915" i="2" s="1"/>
  <c r="P1726" i="2"/>
  <c r="T1726" i="2"/>
  <c r="Q1726" i="2" s="1"/>
  <c r="P2231" i="2"/>
  <c r="T2231" i="2"/>
  <c r="Q2231" i="2" s="1"/>
  <c r="P1403" i="2"/>
  <c r="T1403" i="2"/>
  <c r="Q1403" i="2" s="1"/>
  <c r="P1248" i="2"/>
  <c r="T1248" i="2"/>
  <c r="Q1248" i="2" s="1"/>
  <c r="P4467" i="2"/>
  <c r="T4467" i="2"/>
  <c r="Q4467" i="2" s="1"/>
  <c r="P2992" i="2"/>
  <c r="T2992" i="2"/>
  <c r="Q2992" i="2" s="1"/>
  <c r="P3827" i="2"/>
  <c r="T3827" i="2"/>
  <c r="Q3827" i="2" s="1"/>
  <c r="P1286" i="2"/>
  <c r="T1286" i="2"/>
  <c r="Q1286" i="2" s="1"/>
  <c r="P1642" i="2"/>
  <c r="T1642" i="2"/>
  <c r="Q1642" i="2" s="1"/>
  <c r="P1906" i="2"/>
  <c r="T1906" i="2"/>
  <c r="Q1906" i="2" s="1"/>
  <c r="P1407" i="2"/>
  <c r="T1407" i="2"/>
  <c r="Q1407" i="2" s="1"/>
  <c r="P2428" i="2"/>
  <c r="T2428" i="2"/>
  <c r="Q2428" i="2" s="1"/>
  <c r="P1237" i="2"/>
  <c r="T1237" i="2"/>
  <c r="Q1237" i="2" s="1"/>
  <c r="P1426" i="2"/>
  <c r="T1426" i="2"/>
  <c r="Q1426" i="2" s="1"/>
  <c r="P2411" i="2"/>
  <c r="T2411" i="2"/>
  <c r="Q2411" i="2" s="1"/>
  <c r="P1423" i="2"/>
  <c r="T1423" i="2"/>
  <c r="Q1423" i="2" s="1"/>
  <c r="P2125" i="2"/>
  <c r="T2125" i="2"/>
  <c r="Q2125" i="2" s="1"/>
  <c r="P4994" i="2"/>
  <c r="T4994" i="2"/>
  <c r="Q4994" i="2" s="1"/>
  <c r="P292" i="2"/>
  <c r="T292" i="2"/>
  <c r="Q292" i="2" s="1"/>
  <c r="P779" i="2"/>
  <c r="T779" i="2"/>
  <c r="Q779" i="2" s="1"/>
  <c r="P5059" i="2"/>
  <c r="T5059" i="2"/>
  <c r="Q5059" i="2" s="1"/>
  <c r="P843" i="2"/>
  <c r="T843" i="2"/>
  <c r="Q843" i="2" s="1"/>
  <c r="P4667" i="2"/>
  <c r="T4667" i="2"/>
  <c r="Q4667" i="2" s="1"/>
  <c r="P122" i="2"/>
  <c r="T122" i="2"/>
  <c r="Q122" i="2" s="1"/>
  <c r="P291" i="2"/>
  <c r="T291" i="2"/>
  <c r="Q291" i="2" s="1"/>
  <c r="P510" i="2"/>
  <c r="T510" i="2"/>
  <c r="Q510" i="2" s="1"/>
  <c r="P3966" i="2"/>
  <c r="T3966" i="2"/>
  <c r="Q3966" i="2" s="1"/>
  <c r="P2420" i="2"/>
  <c r="T2420" i="2"/>
  <c r="Q2420" i="2" s="1"/>
  <c r="P2989" i="2"/>
  <c r="T2989" i="2"/>
  <c r="Q2989" i="2" s="1"/>
  <c r="P2785" i="2"/>
  <c r="T2785" i="2"/>
  <c r="Q2785" i="2" s="1"/>
  <c r="P3710" i="2"/>
  <c r="T3710" i="2"/>
  <c r="Q3710" i="2" s="1"/>
  <c r="P1063" i="2"/>
  <c r="T1063" i="2"/>
  <c r="Q1063" i="2" s="1"/>
  <c r="P1398" i="2"/>
  <c r="T1398" i="2"/>
  <c r="Q1398" i="2" s="1"/>
  <c r="P1657" i="2"/>
  <c r="T1657" i="2"/>
  <c r="Q1657" i="2" s="1"/>
  <c r="P1469" i="2"/>
  <c r="T1469" i="2"/>
  <c r="Q1469" i="2" s="1"/>
  <c r="P1727" i="2"/>
  <c r="T1727" i="2"/>
  <c r="Q1727" i="2" s="1"/>
  <c r="P1489" i="2"/>
  <c r="T1489" i="2"/>
  <c r="Q1489" i="2" s="1"/>
  <c r="P2898" i="2"/>
  <c r="T2898" i="2"/>
  <c r="Q2898" i="2" s="1"/>
  <c r="P1717" i="2"/>
  <c r="T1717" i="2"/>
  <c r="Q1717" i="2" s="1"/>
  <c r="P1100" i="2"/>
  <c r="T1100" i="2"/>
  <c r="Q1100" i="2" s="1"/>
  <c r="P1491" i="2"/>
  <c r="T1491" i="2"/>
  <c r="Q1491" i="2" s="1"/>
  <c r="P1071" i="2"/>
  <c r="T1071" i="2"/>
  <c r="Q1071" i="2" s="1"/>
  <c r="P2480" i="2"/>
  <c r="T2480" i="2"/>
  <c r="Q2480" i="2" s="1"/>
  <c r="P2685" i="2"/>
  <c r="T2685" i="2"/>
  <c r="Q2685" i="2" s="1"/>
  <c r="P1488" i="2"/>
  <c r="T1488" i="2"/>
  <c r="Q1488" i="2" s="1"/>
  <c r="P1590" i="2"/>
  <c r="T1590" i="2"/>
  <c r="Q1590" i="2" s="1"/>
  <c r="P4726" i="2"/>
  <c r="T4726" i="2"/>
  <c r="Q4726" i="2" s="1"/>
  <c r="P4316" i="2"/>
  <c r="T4316" i="2"/>
  <c r="Q4316" i="2" s="1"/>
  <c r="P819" i="2"/>
  <c r="T819" i="2"/>
  <c r="Q819" i="2" s="1"/>
  <c r="P4641" i="2"/>
  <c r="T4641" i="2"/>
  <c r="Q4641" i="2" s="1"/>
  <c r="P3909" i="2"/>
  <c r="T3909" i="2"/>
  <c r="Q3909" i="2" s="1"/>
  <c r="P777" i="2"/>
  <c r="T777" i="2"/>
  <c r="Q777" i="2" s="1"/>
  <c r="P320" i="2"/>
  <c r="T320" i="2"/>
  <c r="Q320" i="2" s="1"/>
  <c r="P4978" i="2"/>
  <c r="T4978" i="2"/>
  <c r="Q4978" i="2" s="1"/>
  <c r="P2953" i="2"/>
  <c r="T2953" i="2"/>
  <c r="Q2953" i="2" s="1"/>
  <c r="P2748" i="2"/>
  <c r="T2748" i="2"/>
  <c r="Q2748" i="2" s="1"/>
  <c r="P4420" i="2"/>
  <c r="T4420" i="2"/>
  <c r="Q4420" i="2" s="1"/>
  <c r="P4442" i="2"/>
  <c r="T4442" i="2"/>
  <c r="Q4442" i="2" s="1"/>
  <c r="P1139" i="2"/>
  <c r="T1139" i="2"/>
  <c r="Q1139" i="2" s="1"/>
  <c r="P4508" i="2"/>
  <c r="T4508" i="2"/>
  <c r="Q4508" i="2" s="1"/>
  <c r="P1413" i="2"/>
  <c r="T1413" i="2"/>
  <c r="Q1413" i="2" s="1"/>
  <c r="P1166" i="2"/>
  <c r="T1166" i="2"/>
  <c r="Q1166" i="2" s="1"/>
  <c r="P1499" i="2"/>
  <c r="T1499" i="2"/>
  <c r="Q1499" i="2" s="1"/>
  <c r="P1290" i="2"/>
  <c r="T1290" i="2"/>
  <c r="Q1290" i="2" s="1"/>
  <c r="P1255" i="2"/>
  <c r="T1255" i="2"/>
  <c r="Q1255" i="2" s="1"/>
  <c r="P1496" i="2"/>
  <c r="T1496" i="2"/>
  <c r="Q1496" i="2" s="1"/>
  <c r="P1473" i="2"/>
  <c r="T1473" i="2"/>
  <c r="Q1473" i="2" s="1"/>
  <c r="P944" i="2"/>
  <c r="T944" i="2"/>
  <c r="Q944" i="2" s="1"/>
  <c r="P1667" i="2"/>
  <c r="T1667" i="2"/>
  <c r="Q1667" i="2" s="1"/>
  <c r="P1107" i="2"/>
  <c r="T1107" i="2"/>
  <c r="Q1107" i="2" s="1"/>
  <c r="P1509" i="2"/>
  <c r="T1509" i="2"/>
  <c r="Q1509" i="2" s="1"/>
  <c r="P2488" i="2"/>
  <c r="T2488" i="2"/>
  <c r="Q2488" i="2" s="1"/>
  <c r="P1430" i="2"/>
  <c r="T1430" i="2"/>
  <c r="Q1430" i="2" s="1"/>
  <c r="P900" i="2"/>
  <c r="T900" i="2"/>
  <c r="Q900" i="2" s="1"/>
  <c r="P3970" i="2"/>
  <c r="T3970" i="2"/>
  <c r="Q3970" i="2" s="1"/>
  <c r="P180" i="2"/>
  <c r="T180" i="2"/>
  <c r="Q180" i="2" s="1"/>
  <c r="P278" i="2"/>
  <c r="T278" i="2"/>
  <c r="Q278" i="2" s="1"/>
  <c r="P4271" i="2"/>
  <c r="T4271" i="2"/>
  <c r="Q4271" i="2" s="1"/>
  <c r="P147" i="2"/>
  <c r="T147" i="2"/>
  <c r="Q147" i="2" s="1"/>
  <c r="P3805" i="2"/>
  <c r="T3805" i="2"/>
  <c r="Q3805" i="2" s="1"/>
  <c r="P1725" i="2"/>
  <c r="T1725" i="2"/>
  <c r="Q1725" i="2" s="1"/>
  <c r="P2834" i="2"/>
  <c r="T2834" i="2"/>
  <c r="Q2834" i="2" s="1"/>
  <c r="P4482" i="2"/>
  <c r="T4482" i="2"/>
  <c r="Q4482" i="2" s="1"/>
  <c r="P4961" i="2"/>
  <c r="T4961" i="2"/>
  <c r="Q4961" i="2" s="1"/>
  <c r="P4543" i="2"/>
  <c r="T4543" i="2"/>
  <c r="Q4543" i="2" s="1"/>
  <c r="P3775" i="2"/>
  <c r="T3775" i="2"/>
  <c r="Q3775" i="2" s="1"/>
  <c r="P1246" i="2"/>
  <c r="T1246" i="2"/>
  <c r="Q1246" i="2" s="1"/>
  <c r="P2242" i="2"/>
  <c r="T2242" i="2"/>
  <c r="Q2242" i="2" s="1"/>
  <c r="P931" i="2"/>
  <c r="T931" i="2"/>
  <c r="Q931" i="2" s="1"/>
  <c r="P1445" i="2"/>
  <c r="T1445" i="2"/>
  <c r="Q1445" i="2" s="1"/>
  <c r="P1275" i="2"/>
  <c r="T1275" i="2"/>
  <c r="Q1275" i="2" s="1"/>
  <c r="P1500" i="2"/>
  <c r="T1500" i="2"/>
  <c r="Q1500" i="2" s="1"/>
  <c r="P1014" i="2"/>
  <c r="T1014" i="2"/>
  <c r="Q1014" i="2" s="1"/>
  <c r="P2955" i="2"/>
  <c r="T2955" i="2"/>
  <c r="Q2955" i="2" s="1"/>
  <c r="P1447" i="2"/>
  <c r="T1447" i="2"/>
  <c r="Q1447" i="2" s="1"/>
  <c r="P1128" i="2"/>
  <c r="T1128" i="2"/>
  <c r="Q1128" i="2" s="1"/>
  <c r="P1459" i="2"/>
  <c r="T1459" i="2"/>
  <c r="Q1459" i="2" s="1"/>
  <c r="P860" i="2"/>
  <c r="T860" i="2"/>
  <c r="Q860" i="2" s="1"/>
  <c r="P170" i="2"/>
  <c r="T170" i="2"/>
  <c r="Q170" i="2" s="1"/>
  <c r="P4427" i="2"/>
  <c r="T4427" i="2"/>
  <c r="Q4427" i="2" s="1"/>
  <c r="P4727" i="2"/>
  <c r="T4727" i="2"/>
  <c r="Q4727" i="2" s="1"/>
  <c r="P2881" i="2"/>
  <c r="T2881" i="2"/>
  <c r="Q2881" i="2" s="1"/>
  <c r="P4936" i="2"/>
  <c r="T4936" i="2"/>
  <c r="Q4936" i="2" s="1"/>
  <c r="P204" i="2"/>
  <c r="T204" i="2"/>
  <c r="Q204" i="2" s="1"/>
  <c r="P169" i="2"/>
  <c r="T169" i="2"/>
  <c r="Q169" i="2" s="1"/>
  <c r="P2968" i="2"/>
  <c r="T2968" i="2"/>
  <c r="Q2968" i="2" s="1"/>
  <c r="P321" i="2"/>
  <c r="T321" i="2"/>
  <c r="Q321" i="2" s="1"/>
  <c r="P1675" i="2"/>
  <c r="T1675" i="2"/>
  <c r="Q1675" i="2" s="1"/>
  <c r="P3765" i="2"/>
  <c r="T3765" i="2"/>
  <c r="Q3765" i="2" s="1"/>
  <c r="P3837" i="2"/>
  <c r="T3837" i="2"/>
  <c r="Q3837" i="2" s="1"/>
  <c r="P3752" i="2"/>
  <c r="T3752" i="2"/>
  <c r="Q3752" i="2" s="1"/>
  <c r="P4614" i="2"/>
  <c r="T4614" i="2"/>
  <c r="Q4614" i="2" s="1"/>
  <c r="P4546" i="2"/>
  <c r="T4546" i="2"/>
  <c r="Q4546" i="2" s="1"/>
  <c r="P2907" i="2"/>
  <c r="T2907" i="2"/>
  <c r="Q2907" i="2" s="1"/>
  <c r="P4417" i="2"/>
  <c r="T4417" i="2"/>
  <c r="Q4417" i="2" s="1"/>
  <c r="P1444" i="2"/>
  <c r="T1444" i="2"/>
  <c r="Q1444" i="2" s="1"/>
  <c r="P2479" i="2"/>
  <c r="T2479" i="2"/>
  <c r="Q2479" i="2" s="1"/>
  <c r="P1695" i="2"/>
  <c r="T1695" i="2"/>
  <c r="Q1695" i="2" s="1"/>
  <c r="P1048" i="2"/>
  <c r="T1048" i="2"/>
  <c r="Q1048" i="2" s="1"/>
  <c r="P1511" i="2"/>
  <c r="T1511" i="2"/>
  <c r="Q1511" i="2" s="1"/>
  <c r="P1457" i="2"/>
  <c r="T1457" i="2"/>
  <c r="Q1457" i="2" s="1"/>
  <c r="P971" i="2"/>
  <c r="T971" i="2"/>
  <c r="Q971" i="2" s="1"/>
  <c r="P999" i="2"/>
  <c r="T999" i="2"/>
  <c r="Q999" i="2" s="1"/>
  <c r="P2902" i="2"/>
  <c r="T2902" i="2"/>
  <c r="Q2902" i="2" s="1"/>
  <c r="P1066" i="2"/>
  <c r="T1066" i="2"/>
  <c r="Q1066" i="2" s="1"/>
  <c r="P1311" i="2"/>
  <c r="T1311" i="2"/>
  <c r="Q1311" i="2" s="1"/>
  <c r="P1146" i="2"/>
  <c r="T1146" i="2"/>
  <c r="Q1146" i="2" s="1"/>
  <c r="P1200" i="2"/>
  <c r="T1200" i="2"/>
  <c r="Q1200" i="2" s="1"/>
  <c r="P2534" i="2"/>
  <c r="T2534" i="2"/>
  <c r="Q2534" i="2" s="1"/>
  <c r="P1495" i="2"/>
  <c r="T1495" i="2"/>
  <c r="Q1495" i="2" s="1"/>
  <c r="P925" i="2"/>
  <c r="T925" i="2"/>
  <c r="Q925" i="2" s="1"/>
  <c r="P871" i="2"/>
  <c r="T871" i="2"/>
  <c r="Q871" i="2" s="1"/>
  <c r="P1304" i="2"/>
  <c r="T1304" i="2"/>
  <c r="Q1304" i="2" s="1"/>
  <c r="P4980" i="2"/>
  <c r="T4980" i="2"/>
  <c r="Q4980" i="2" s="1"/>
  <c r="P4485" i="2"/>
  <c r="T4485" i="2"/>
  <c r="Q4485" i="2" s="1"/>
  <c r="P308" i="2"/>
  <c r="T308" i="2"/>
  <c r="Q308" i="2" s="1"/>
  <c r="P942" i="2"/>
  <c r="T942" i="2"/>
  <c r="Q942" i="2" s="1"/>
  <c r="P154" i="2"/>
  <c r="T154" i="2"/>
  <c r="Q154" i="2" s="1"/>
  <c r="P781" i="2"/>
  <c r="T781" i="2"/>
  <c r="Q781" i="2" s="1"/>
  <c r="P4326" i="2"/>
  <c r="T4326" i="2"/>
  <c r="Q4326" i="2" s="1"/>
  <c r="P3804" i="2"/>
  <c r="T3804" i="2"/>
  <c r="Q3804" i="2" s="1"/>
  <c r="P3833" i="2"/>
  <c r="T3833" i="2"/>
  <c r="Q3833" i="2" s="1"/>
  <c r="P4479" i="2"/>
  <c r="T4479" i="2"/>
  <c r="Q4479" i="2" s="1"/>
  <c r="P3887" i="2"/>
  <c r="T3887" i="2"/>
  <c r="Q3887" i="2" s="1"/>
  <c r="P1514" i="2"/>
  <c r="T1514" i="2"/>
  <c r="Q1514" i="2" s="1"/>
  <c r="P2528" i="2"/>
  <c r="T2528" i="2"/>
  <c r="Q2528" i="2" s="1"/>
  <c r="P1421" i="2"/>
  <c r="T1421" i="2"/>
  <c r="Q1421" i="2" s="1"/>
  <c r="P1140" i="2"/>
  <c r="T1140" i="2"/>
  <c r="Q1140" i="2" s="1"/>
  <c r="P912" i="2"/>
  <c r="T912" i="2"/>
  <c r="Q912" i="2" s="1"/>
  <c r="P1523" i="2"/>
  <c r="T1523" i="2"/>
  <c r="Q1523" i="2" s="1"/>
  <c r="P1041" i="2"/>
  <c r="T1041" i="2"/>
  <c r="Q1041" i="2" s="1"/>
  <c r="P1145" i="2"/>
  <c r="T1145" i="2"/>
  <c r="Q1145" i="2" s="1"/>
  <c r="P1038" i="2"/>
  <c r="T1038" i="2"/>
  <c r="Q1038" i="2" s="1"/>
  <c r="P2417" i="2"/>
  <c r="T2417" i="2"/>
  <c r="Q2417" i="2" s="1"/>
  <c r="P1070" i="2"/>
  <c r="T1070" i="2"/>
  <c r="Q1070" i="2" s="1"/>
  <c r="P1424" i="2"/>
  <c r="T1424" i="2"/>
  <c r="Q1424" i="2" s="1"/>
  <c r="P1221" i="2"/>
  <c r="T1221" i="2"/>
  <c r="Q1221" i="2" s="1"/>
  <c r="P928" i="2"/>
  <c r="T928" i="2"/>
  <c r="Q928" i="2" s="1"/>
  <c r="P1207" i="2"/>
  <c r="T1207" i="2"/>
  <c r="Q1207" i="2" s="1"/>
  <c r="P2595" i="2"/>
  <c r="T2595" i="2"/>
  <c r="Q2595" i="2" s="1"/>
  <c r="P1513" i="2"/>
  <c r="T1513" i="2"/>
  <c r="Q1513" i="2" s="1"/>
  <c r="P1006" i="2"/>
  <c r="T1006" i="2"/>
  <c r="Q1006" i="2" s="1"/>
  <c r="P868" i="2"/>
  <c r="T868" i="2"/>
  <c r="Q868" i="2" s="1"/>
  <c r="P4419" i="2"/>
  <c r="T4419" i="2"/>
  <c r="Q4419" i="2" s="1"/>
  <c r="P857" i="2"/>
  <c r="T857" i="2"/>
  <c r="Q857" i="2" s="1"/>
  <c r="P4320" i="2"/>
  <c r="T4320" i="2"/>
  <c r="Q4320" i="2" s="1"/>
  <c r="P284" i="2"/>
  <c r="T284" i="2"/>
  <c r="Q284" i="2" s="1"/>
  <c r="P266" i="2"/>
  <c r="T266" i="2"/>
  <c r="Q266" i="2" s="1"/>
  <c r="P4981" i="2"/>
  <c r="T4981" i="2"/>
  <c r="Q4981" i="2" s="1"/>
  <c r="P4405" i="2"/>
  <c r="T4405" i="2"/>
  <c r="Q4405" i="2" s="1"/>
  <c r="P212" i="2"/>
  <c r="T212" i="2"/>
  <c r="Q212" i="2" s="1"/>
  <c r="P205" i="2"/>
  <c r="T205" i="2"/>
  <c r="Q205" i="2" s="1"/>
  <c r="P3890" i="2"/>
  <c r="T3890" i="2"/>
  <c r="Q3890" i="2" s="1"/>
  <c r="P4611" i="2"/>
  <c r="T4611" i="2"/>
  <c r="Q4611" i="2" s="1"/>
  <c r="P1518" i="2"/>
  <c r="T1518" i="2"/>
  <c r="Q1518" i="2" s="1"/>
  <c r="P1425" i="2"/>
  <c r="T1425" i="2"/>
  <c r="Q1425" i="2" s="1"/>
  <c r="P1010" i="2"/>
  <c r="T1010" i="2"/>
  <c r="Q1010" i="2" s="1"/>
  <c r="P2589" i="2"/>
  <c r="T2589" i="2"/>
  <c r="Q2589" i="2" s="1"/>
  <c r="P1134" i="2"/>
  <c r="T1134" i="2"/>
  <c r="Q1134" i="2" s="1"/>
  <c r="P1647" i="2"/>
  <c r="T1647" i="2"/>
  <c r="Q1647" i="2" s="1"/>
  <c r="P2436" i="2"/>
  <c r="T2436" i="2"/>
  <c r="Q2436" i="2" s="1"/>
  <c r="P2988" i="2"/>
  <c r="T2988" i="2"/>
  <c r="Q2988" i="2" s="1"/>
  <c r="P1249" i="2"/>
  <c r="T1249" i="2"/>
  <c r="Q1249" i="2" s="1"/>
  <c r="P1490" i="2"/>
  <c r="T1490" i="2"/>
  <c r="Q1490" i="2" s="1"/>
  <c r="P1239" i="2"/>
  <c r="T1239" i="2"/>
  <c r="Q1239" i="2" s="1"/>
  <c r="P994" i="2"/>
  <c r="T994" i="2"/>
  <c r="Q994" i="2" s="1"/>
  <c r="P2440" i="2"/>
  <c r="T2440" i="2"/>
  <c r="Q2440" i="2" s="1"/>
  <c r="P991" i="2"/>
  <c r="T991" i="2"/>
  <c r="Q991" i="2" s="1"/>
  <c r="P1072" i="2"/>
  <c r="T1072" i="2"/>
  <c r="Q1072" i="2" s="1"/>
  <c r="P835" i="2"/>
  <c r="T835" i="2"/>
  <c r="Q835" i="2" s="1"/>
  <c r="P5077" i="2"/>
  <c r="G41" i="37" s="1"/>
  <c r="T5077" i="2"/>
  <c r="Q5077" i="2" s="1"/>
  <c r="H41" i="37" s="1"/>
  <c r="P276" i="2"/>
  <c r="T276" i="2"/>
  <c r="Q276" i="2" s="1"/>
  <c r="P210" i="2"/>
  <c r="T210" i="2"/>
  <c r="Q210" i="2" s="1"/>
  <c r="P4540" i="2"/>
  <c r="T4540" i="2"/>
  <c r="Q4540" i="2" s="1"/>
  <c r="P4973" i="2"/>
  <c r="T4973" i="2"/>
  <c r="Q4973" i="2" s="1"/>
  <c r="P5050" i="2"/>
  <c r="T5050" i="2"/>
  <c r="Q5050" i="2" s="1"/>
  <c r="P841" i="2"/>
  <c r="T841" i="2"/>
  <c r="Q841" i="2" s="1"/>
  <c r="P2780" i="2"/>
  <c r="T2780" i="2"/>
  <c r="Q2780" i="2" s="1"/>
  <c r="P2916" i="2"/>
  <c r="T2916" i="2"/>
  <c r="Q2916" i="2" s="1"/>
  <c r="P3964" i="2"/>
  <c r="T3964" i="2"/>
  <c r="Q3964" i="2" s="1"/>
  <c r="P1652" i="2"/>
  <c r="T1652" i="2"/>
  <c r="Q1652" i="2" s="1"/>
  <c r="P3850" i="2"/>
  <c r="T3850" i="2"/>
  <c r="Q3850" i="2" s="1"/>
  <c r="P1626" i="2"/>
  <c r="T1626" i="2"/>
  <c r="Q1626" i="2" s="1"/>
  <c r="P1052" i="2"/>
  <c r="T1052" i="2"/>
  <c r="Q1052" i="2" s="1"/>
  <c r="P1037" i="2"/>
  <c r="T1037" i="2"/>
  <c r="Q1037" i="2" s="1"/>
  <c r="P1689" i="2"/>
  <c r="T1689" i="2"/>
  <c r="Q1689" i="2" s="1"/>
  <c r="P2582" i="2"/>
  <c r="T2582" i="2"/>
  <c r="Q2582" i="2" s="1"/>
  <c r="P1625" i="2"/>
  <c r="T1625" i="2"/>
  <c r="Q1625" i="2" s="1"/>
  <c r="P2384" i="2"/>
  <c r="T2384" i="2"/>
  <c r="Q2384" i="2" s="1"/>
  <c r="P1060" i="2"/>
  <c r="T1060" i="2"/>
  <c r="Q1060" i="2" s="1"/>
  <c r="P2584" i="2"/>
  <c r="T2584" i="2"/>
  <c r="Q2584" i="2" s="1"/>
  <c r="P932" i="2"/>
  <c r="T932" i="2"/>
  <c r="Q932" i="2" s="1"/>
  <c r="P1258" i="2"/>
  <c r="T1258" i="2"/>
  <c r="Q1258" i="2" s="1"/>
  <c r="P4647" i="2"/>
  <c r="T4647" i="2"/>
  <c r="Q4647" i="2" s="1"/>
  <c r="P839" i="2"/>
  <c r="T839" i="2"/>
  <c r="Q839" i="2" s="1"/>
  <c r="P160" i="2"/>
  <c r="T160" i="2"/>
  <c r="Q160" i="2" s="1"/>
  <c r="P3934" i="2"/>
  <c r="T3934" i="2"/>
  <c r="Q3934" i="2" s="1"/>
  <c r="P4552" i="2"/>
  <c r="T4552" i="2"/>
  <c r="Q4552" i="2" s="1"/>
  <c r="P211" i="2"/>
  <c r="T211" i="2"/>
  <c r="Q211" i="2" s="1"/>
  <c r="P305" i="2"/>
  <c r="T305" i="2"/>
  <c r="Q305" i="2" s="1"/>
  <c r="P4682" i="2"/>
  <c r="T4682" i="2"/>
  <c r="Q4682" i="2" s="1"/>
  <c r="P3891" i="2"/>
  <c r="T3891" i="2"/>
  <c r="Q3891" i="2" s="1"/>
  <c r="P4646" i="2"/>
  <c r="T4646" i="2"/>
  <c r="Q4646" i="2" s="1"/>
  <c r="P4422" i="2"/>
  <c r="T4422" i="2"/>
  <c r="Q4422" i="2" s="1"/>
  <c r="P4683" i="2"/>
  <c r="T4683" i="2"/>
  <c r="Q4683" i="2" s="1"/>
  <c r="P2961" i="2"/>
  <c r="T2961" i="2"/>
  <c r="Q2961" i="2" s="1"/>
  <c r="P3748" i="2"/>
  <c r="T3748" i="2"/>
  <c r="Q3748" i="2" s="1"/>
  <c r="P1285" i="2"/>
  <c r="T1285" i="2"/>
  <c r="Q1285" i="2" s="1"/>
  <c r="P4059" i="2"/>
  <c r="T4059" i="2"/>
  <c r="Q4059" i="2" s="1"/>
  <c r="P3868" i="2"/>
  <c r="T3868" i="2"/>
  <c r="Q3868" i="2" s="1"/>
  <c r="P2730" i="2"/>
  <c r="T2730" i="2"/>
  <c r="Q2730" i="2" s="1"/>
  <c r="P1099" i="2"/>
  <c r="T1099" i="2"/>
  <c r="Q1099" i="2" s="1"/>
  <c r="P1685" i="2"/>
  <c r="T1685" i="2"/>
  <c r="Q1685" i="2" s="1"/>
  <c r="P1724" i="2"/>
  <c r="T1724" i="2"/>
  <c r="Q1724" i="2" s="1"/>
  <c r="P1678" i="2"/>
  <c r="T1678" i="2"/>
  <c r="Q1678" i="2" s="1"/>
  <c r="P2650" i="2"/>
  <c r="T2650" i="2"/>
  <c r="Q2650" i="2" s="1"/>
  <c r="P1225" i="2"/>
  <c r="T1225" i="2"/>
  <c r="Q1225" i="2" s="1"/>
  <c r="P2441" i="2"/>
  <c r="T2441" i="2"/>
  <c r="Q2441" i="2" s="1"/>
  <c r="P866" i="2"/>
  <c r="T866" i="2"/>
  <c r="Q866" i="2" s="1"/>
  <c r="P4319" i="2"/>
  <c r="T4319" i="2"/>
  <c r="Q4319" i="2" s="1"/>
  <c r="P202" i="2"/>
  <c r="T202" i="2"/>
  <c r="Q202" i="2" s="1"/>
  <c r="P4619" i="2"/>
  <c r="T4619" i="2"/>
  <c r="Q4619" i="2" s="1"/>
  <c r="P783" i="2"/>
  <c r="T783" i="2"/>
  <c r="Q783" i="2" s="1"/>
  <c r="P3825" i="2"/>
  <c r="T3825" i="2"/>
  <c r="Q3825" i="2" s="1"/>
  <c r="P277" i="2"/>
  <c r="T277" i="2"/>
  <c r="Q277" i="2" s="1"/>
  <c r="P105" i="2"/>
  <c r="T105" i="2"/>
  <c r="Q105" i="2" s="1"/>
  <c r="P161" i="2"/>
  <c r="T161" i="2"/>
  <c r="Q161" i="2" s="1"/>
  <c r="P263" i="2"/>
  <c r="T263" i="2"/>
  <c r="Q263" i="2" s="1"/>
  <c r="P4717" i="2"/>
  <c r="T4717" i="2"/>
  <c r="Q4717" i="2" s="1"/>
  <c r="P176" i="2"/>
  <c r="T176" i="2"/>
  <c r="Q176" i="2" s="1"/>
  <c r="P3928" i="2"/>
  <c r="T3928" i="2"/>
  <c r="Q3928" i="2" s="1"/>
  <c r="P4815" i="2"/>
  <c r="T4815" i="2"/>
  <c r="Q4815" i="2" s="1"/>
  <c r="P4718" i="2"/>
  <c r="T4718" i="2"/>
  <c r="Q4718" i="2" s="1"/>
  <c r="P2882" i="2"/>
  <c r="T2882" i="2"/>
  <c r="Q2882" i="2" s="1"/>
  <c r="P1533" i="2"/>
  <c r="T1533" i="2"/>
  <c r="Q1533" i="2" s="1"/>
  <c r="P3774" i="2"/>
  <c r="T3774" i="2"/>
  <c r="Q3774" i="2" s="1"/>
  <c r="P4939" i="2"/>
  <c r="T4939" i="2"/>
  <c r="Q4939" i="2" s="1"/>
  <c r="P3796" i="2"/>
  <c r="T3796" i="2"/>
  <c r="Q3796" i="2" s="1"/>
  <c r="P3757" i="2"/>
  <c r="T3757" i="2"/>
  <c r="Q3757" i="2" s="1"/>
  <c r="P1234" i="2"/>
  <c r="T1234" i="2"/>
  <c r="Q1234" i="2" s="1"/>
  <c r="P974" i="2"/>
  <c r="T974" i="2"/>
  <c r="Q974" i="2" s="1"/>
  <c r="P1152" i="2"/>
  <c r="T1152" i="2"/>
  <c r="Q1152" i="2" s="1"/>
  <c r="P1646" i="2"/>
  <c r="T1646" i="2"/>
  <c r="Q1646" i="2" s="1"/>
  <c r="P2533" i="2"/>
  <c r="T2533" i="2"/>
  <c r="Q2533" i="2" s="1"/>
  <c r="P1716" i="2"/>
  <c r="T1716" i="2"/>
  <c r="Q1716" i="2" s="1"/>
  <c r="P2933" i="2"/>
  <c r="T2933" i="2"/>
  <c r="Q2933" i="2" s="1"/>
  <c r="P1318" i="2"/>
  <c r="T1318" i="2"/>
  <c r="Q1318" i="2" s="1"/>
  <c r="P1000" i="2"/>
  <c r="T1000" i="2"/>
  <c r="Q1000" i="2" s="1"/>
  <c r="P1243" i="2"/>
  <c r="T1243" i="2"/>
  <c r="Q1243" i="2" s="1"/>
  <c r="P998" i="2"/>
  <c r="T998" i="2"/>
  <c r="Q998" i="2" s="1"/>
  <c r="P1204" i="2"/>
  <c r="T1204" i="2"/>
  <c r="Q1204" i="2" s="1"/>
  <c r="P1409" i="2"/>
  <c r="T1409" i="2"/>
  <c r="Q1409" i="2" s="1"/>
  <c r="P828" i="2"/>
  <c r="T828" i="2"/>
  <c r="Q828" i="2" s="1"/>
  <c r="P3881" i="2"/>
  <c r="T3881" i="2"/>
  <c r="Q3881" i="2" s="1"/>
  <c r="P307" i="2"/>
  <c r="T307" i="2"/>
  <c r="Q307" i="2" s="1"/>
  <c r="P4637" i="2"/>
  <c r="T4637" i="2"/>
  <c r="Q4637" i="2" s="1"/>
  <c r="P776" i="2"/>
  <c r="T776" i="2"/>
  <c r="Q776" i="2" s="1"/>
  <c r="P203" i="2"/>
  <c r="T203" i="2"/>
  <c r="Q203" i="2" s="1"/>
  <c r="P907" i="2"/>
  <c r="T907" i="2"/>
  <c r="Q907" i="2" s="1"/>
  <c r="P217" i="2"/>
  <c r="T217" i="2"/>
  <c r="Q217" i="2" s="1"/>
  <c r="P126" i="2"/>
  <c r="T126" i="2"/>
  <c r="Q126" i="2" s="1"/>
  <c r="P3977" i="2"/>
  <c r="T3977" i="2"/>
  <c r="Q3977" i="2" s="1"/>
  <c r="P599" i="2"/>
  <c r="T599" i="2"/>
  <c r="Q599" i="2" s="1"/>
  <c r="P4639" i="2"/>
  <c r="T4639" i="2"/>
  <c r="Q4639" i="2" s="1"/>
  <c r="P4542" i="2"/>
  <c r="T4542" i="2"/>
  <c r="Q4542" i="2" s="1"/>
  <c r="P4801" i="2"/>
  <c r="T4801" i="2"/>
  <c r="Q4801" i="2" s="1"/>
  <c r="P2832" i="2"/>
  <c r="T2832" i="2"/>
  <c r="Q2832" i="2" s="1"/>
  <c r="P2408" i="2"/>
  <c r="T2408" i="2"/>
  <c r="Q2408" i="2" s="1"/>
  <c r="P2906" i="2"/>
  <c r="T2906" i="2"/>
  <c r="Q2906" i="2" s="1"/>
  <c r="P3767" i="2"/>
  <c r="T3767" i="2"/>
  <c r="Q3767" i="2" s="1"/>
  <c r="P4979" i="2"/>
  <c r="T4979" i="2"/>
  <c r="Q4979" i="2" s="1"/>
  <c r="P3764" i="2"/>
  <c r="T3764" i="2"/>
  <c r="Q3764" i="2" s="1"/>
  <c r="P1641" i="2"/>
  <c r="T1641" i="2"/>
  <c r="Q1641" i="2" s="1"/>
  <c r="P1106" i="2"/>
  <c r="T1106" i="2"/>
  <c r="Q1106" i="2" s="1"/>
  <c r="P1692" i="2"/>
  <c r="T1692" i="2"/>
  <c r="Q1692" i="2" s="1"/>
  <c r="P1658" i="2"/>
  <c r="T1658" i="2"/>
  <c r="Q1658" i="2" s="1"/>
  <c r="P2962" i="2"/>
  <c r="T2962" i="2"/>
  <c r="Q2962" i="2" s="1"/>
  <c r="P1280" i="2"/>
  <c r="T1280" i="2"/>
  <c r="Q1280" i="2" s="1"/>
  <c r="P2325" i="2"/>
  <c r="T2325" i="2"/>
  <c r="Q2325" i="2" s="1"/>
  <c r="P2740" i="2"/>
  <c r="T2740" i="2"/>
  <c r="Q2740" i="2" s="1"/>
  <c r="P1135" i="2"/>
  <c r="T1135" i="2"/>
  <c r="Q1135" i="2" s="1"/>
  <c r="P2648" i="2"/>
  <c r="T2648" i="2"/>
  <c r="Q2648" i="2" s="1"/>
  <c r="P2429" i="2"/>
  <c r="T2429" i="2"/>
  <c r="Q2429" i="2" s="1"/>
  <c r="P1064" i="2"/>
  <c r="T1064" i="2"/>
  <c r="Q1064" i="2" s="1"/>
  <c r="P1654" i="2"/>
  <c r="T1654" i="2"/>
  <c r="Q1654" i="2" s="1"/>
  <c r="P1222" i="2"/>
  <c r="T1222" i="2"/>
  <c r="Q1222" i="2" s="1"/>
  <c r="P1427" i="2"/>
  <c r="T1427" i="2"/>
  <c r="Q1427" i="2" s="1"/>
  <c r="P4323" i="2"/>
  <c r="T4323" i="2"/>
  <c r="Q4323" i="2" s="1"/>
  <c r="P4229" i="2"/>
  <c r="T4229" i="2"/>
  <c r="Q4229" i="2" s="1"/>
  <c r="P265" i="2"/>
  <c r="T265" i="2"/>
  <c r="Q265" i="2" s="1"/>
  <c r="P530" i="2"/>
  <c r="T530" i="2"/>
  <c r="Q530" i="2" s="1"/>
  <c r="P4688" i="2"/>
  <c r="T4688" i="2"/>
  <c r="Q4688" i="2" s="1"/>
  <c r="P153" i="2"/>
  <c r="T153" i="2"/>
  <c r="Q153" i="2" s="1"/>
  <c r="P4466" i="2"/>
  <c r="T4466" i="2"/>
  <c r="Q4466" i="2" s="1"/>
  <c r="P4674" i="2"/>
  <c r="T4674" i="2"/>
  <c r="Q4674" i="2" s="1"/>
  <c r="P324" i="2"/>
  <c r="T324" i="2"/>
  <c r="Q324" i="2" s="1"/>
  <c r="P816" i="2"/>
  <c r="T816" i="2"/>
  <c r="Q816" i="2" s="1"/>
  <c r="P4689" i="2"/>
  <c r="T4689" i="2"/>
  <c r="Q4689" i="2" s="1"/>
  <c r="P4793" i="2"/>
  <c r="T4793" i="2"/>
  <c r="Q4793" i="2" s="1"/>
  <c r="P2908" i="2"/>
  <c r="T2908" i="2"/>
  <c r="Q2908" i="2" s="1"/>
  <c r="P4963" i="2"/>
  <c r="T4963" i="2"/>
  <c r="Q4963" i="2" s="1"/>
  <c r="P2969" i="2"/>
  <c r="T2969" i="2"/>
  <c r="Q2969" i="2" s="1"/>
  <c r="P3831" i="2"/>
  <c r="T3831" i="2"/>
  <c r="Q3831" i="2" s="1"/>
  <c r="P4317" i="2"/>
  <c r="T4317" i="2"/>
  <c r="Q4317" i="2" s="1"/>
  <c r="P2896" i="2"/>
  <c r="T2896" i="2"/>
  <c r="Q2896" i="2" s="1"/>
  <c r="P1714" i="2"/>
  <c r="T1714" i="2"/>
  <c r="Q1714" i="2" s="1"/>
  <c r="P1227" i="2"/>
  <c r="T1227" i="2"/>
  <c r="Q1227" i="2" s="1"/>
  <c r="P1676" i="2"/>
  <c r="T1676" i="2"/>
  <c r="Q1676" i="2" s="1"/>
  <c r="P2991" i="2"/>
  <c r="T2991" i="2"/>
  <c r="Q2991" i="2" s="1"/>
  <c r="P1299" i="2"/>
  <c r="T1299" i="2"/>
  <c r="Q1299" i="2" s="1"/>
  <c r="P1674" i="2"/>
  <c r="T1674" i="2"/>
  <c r="Q1674" i="2" s="1"/>
  <c r="P1400" i="2"/>
  <c r="T1400" i="2"/>
  <c r="Q1400" i="2" s="1"/>
  <c r="P1173" i="2"/>
  <c r="T1173" i="2"/>
  <c r="Q1173" i="2" s="1"/>
  <c r="P2742" i="2"/>
  <c r="T2742" i="2"/>
  <c r="Q2742" i="2" s="1"/>
  <c r="P1661" i="2"/>
  <c r="T1661" i="2"/>
  <c r="Q1661" i="2" s="1"/>
  <c r="P1683" i="2"/>
  <c r="T1683" i="2"/>
  <c r="Q1683" i="2" s="1"/>
  <c r="P1240" i="2"/>
  <c r="T1240" i="2"/>
  <c r="Q1240" i="2" s="1"/>
  <c r="P1456" i="2"/>
  <c r="T1456" i="2"/>
  <c r="Q1456" i="2" s="1"/>
  <c r="P2743" i="2"/>
  <c r="T2743" i="2"/>
  <c r="Q2743" i="2" s="1"/>
  <c r="P4934" i="2"/>
  <c r="T4934" i="2"/>
  <c r="Q4934" i="2" s="1"/>
  <c r="P831" i="2"/>
  <c r="T831" i="2"/>
  <c r="Q831" i="2" s="1"/>
  <c r="P4723" i="2"/>
  <c r="T4723" i="2"/>
  <c r="Q4723" i="2" s="1"/>
  <c r="P4752" i="2"/>
  <c r="T4752" i="2"/>
  <c r="Q4752" i="2" s="1"/>
  <c r="P4724" i="2"/>
  <c r="T4724" i="2"/>
  <c r="Q4724" i="2" s="1"/>
  <c r="P133" i="2"/>
  <c r="T133" i="2"/>
  <c r="Q133" i="2" s="1"/>
  <c r="P824" i="2"/>
  <c r="T824" i="2"/>
  <c r="Q824" i="2" s="1"/>
  <c r="P4322" i="2"/>
  <c r="T4322" i="2"/>
  <c r="Q4322" i="2" s="1"/>
  <c r="P4725" i="2"/>
  <c r="T4725" i="2"/>
  <c r="Q4725" i="2" s="1"/>
  <c r="P3958" i="2"/>
  <c r="T3958" i="2"/>
  <c r="Q3958" i="2" s="1"/>
  <c r="P1702" i="2"/>
  <c r="T1702" i="2"/>
  <c r="Q1702" i="2" s="1"/>
  <c r="P2380" i="2"/>
  <c r="T2380" i="2"/>
  <c r="Q2380" i="2" s="1"/>
  <c r="P3763" i="2"/>
  <c r="T3763" i="2"/>
  <c r="Q3763" i="2" s="1"/>
  <c r="P2956" i="2"/>
  <c r="T2956" i="2"/>
  <c r="Q2956" i="2" s="1"/>
  <c r="P2960" i="2"/>
  <c r="T2960" i="2"/>
  <c r="Q2960" i="2" s="1"/>
  <c r="P1274" i="2"/>
  <c r="T1274" i="2"/>
  <c r="Q1274" i="2" s="1"/>
  <c r="P1703" i="2"/>
  <c r="T1703" i="2"/>
  <c r="Q1703" i="2" s="1"/>
  <c r="P1279" i="2"/>
  <c r="T1279" i="2"/>
  <c r="Q1279" i="2" s="1"/>
  <c r="P1443" i="2"/>
  <c r="T1443" i="2"/>
  <c r="Q1443" i="2" s="1"/>
  <c r="P2233" i="2"/>
  <c r="T2233" i="2"/>
  <c r="Q2233" i="2" s="1"/>
  <c r="P1690" i="2"/>
  <c r="T1690" i="2"/>
  <c r="Q1690" i="2" s="1"/>
  <c r="P1723" i="2"/>
  <c r="T1723" i="2"/>
  <c r="Q1723" i="2" s="1"/>
  <c r="P1492" i="2"/>
  <c r="T1492" i="2"/>
  <c r="Q1492" i="2" s="1"/>
  <c r="P870" i="2"/>
  <c r="T870" i="2"/>
  <c r="Q870" i="2" s="1"/>
  <c r="P4411" i="2"/>
  <c r="T4411" i="2"/>
  <c r="Q4411" i="2" s="1"/>
  <c r="P323" i="2"/>
  <c r="T323" i="2"/>
  <c r="Q323" i="2" s="1"/>
  <c r="P4681" i="2"/>
  <c r="T4681" i="2"/>
  <c r="Q4681" i="2" s="1"/>
  <c r="P2885" i="2"/>
  <c r="T2885" i="2"/>
  <c r="Q2885" i="2" s="1"/>
  <c r="P4977" i="2"/>
  <c r="T4977" i="2"/>
  <c r="Q4977" i="2" s="1"/>
  <c r="P102" i="2"/>
  <c r="T102" i="2"/>
  <c r="Q102" i="2" s="1"/>
  <c r="P834" i="2"/>
  <c r="T834" i="2"/>
  <c r="Q834" i="2" s="1"/>
  <c r="P4315" i="2"/>
  <c r="T4315" i="2"/>
  <c r="Q4315" i="2" s="1"/>
  <c r="P2912" i="2"/>
  <c r="T2912" i="2"/>
  <c r="Q2912" i="2" s="1"/>
  <c r="P1736" i="2"/>
  <c r="T1736" i="2"/>
  <c r="Q1736" i="2" s="1"/>
  <c r="P2461" i="2"/>
  <c r="T2461" i="2"/>
  <c r="Q2461" i="2" s="1"/>
  <c r="P2903" i="2"/>
  <c r="T2903" i="2"/>
  <c r="Q2903" i="2" s="1"/>
  <c r="P2900" i="2"/>
  <c r="T2900" i="2"/>
  <c r="Q2900" i="2" s="1"/>
  <c r="P1483" i="2"/>
  <c r="T1483" i="2"/>
  <c r="Q1483" i="2" s="1"/>
  <c r="P2042" i="2"/>
  <c r="T2042" i="2"/>
  <c r="Q2042" i="2" s="1"/>
  <c r="P1313" i="2"/>
  <c r="T1313" i="2"/>
  <c r="Q1313" i="2" s="1"/>
  <c r="P2228" i="2"/>
  <c r="T2228" i="2"/>
  <c r="Q2228" i="2" s="1"/>
  <c r="P1411" i="2"/>
  <c r="T1411" i="2"/>
  <c r="Q1411" i="2" s="1"/>
  <c r="P968" i="2"/>
  <c r="T968" i="2"/>
  <c r="Q968" i="2" s="1"/>
  <c r="P2432" i="2"/>
  <c r="T2432" i="2"/>
  <c r="Q2432" i="2" s="1"/>
  <c r="P1435" i="2"/>
  <c r="T1435" i="2"/>
  <c r="Q1435" i="2" s="1"/>
  <c r="P1536" i="2"/>
  <c r="T1536" i="2"/>
  <c r="Q1536" i="2" s="1"/>
  <c r="P2253" i="2"/>
  <c r="T2253" i="2"/>
  <c r="Q2253" i="2" s="1"/>
  <c r="P1730" i="2"/>
  <c r="T1730" i="2"/>
  <c r="Q1730" i="2" s="1"/>
  <c r="P2433" i="2"/>
  <c r="T2433" i="2"/>
  <c r="Q2433" i="2" s="1"/>
  <c r="P1287" i="2"/>
  <c r="T1287" i="2"/>
  <c r="Q1287" i="2" s="1"/>
  <c r="P1510" i="2"/>
  <c r="T1510" i="2"/>
  <c r="Q1510" i="2" s="1"/>
  <c r="P814" i="2"/>
  <c r="T814" i="2"/>
  <c r="Q814" i="2" s="1"/>
  <c r="P4484" i="2"/>
  <c r="T4484" i="2"/>
  <c r="Q4484" i="2" s="1"/>
  <c r="P4680" i="2"/>
  <c r="T4680" i="2"/>
  <c r="Q4680" i="2" s="1"/>
  <c r="P145" i="2"/>
  <c r="T145" i="2"/>
  <c r="Q145" i="2" s="1"/>
  <c r="P4280" i="2"/>
  <c r="T4280" i="2"/>
  <c r="Q4280" i="2" s="1"/>
  <c r="P4716" i="2"/>
  <c r="T4716" i="2"/>
  <c r="Q4716" i="2" s="1"/>
  <c r="P4440" i="2"/>
  <c r="T4440" i="2"/>
  <c r="Q4440" i="2" s="1"/>
  <c r="P4527" i="2"/>
  <c r="T4527" i="2"/>
  <c r="Q4527" i="2" s="1"/>
  <c r="P4383" i="2"/>
  <c r="T4383" i="2"/>
  <c r="Q4383" i="2" s="1"/>
  <c r="P2052" i="2"/>
  <c r="T2052" i="2"/>
  <c r="Q2052" i="2" s="1"/>
  <c r="P1078" i="2"/>
  <c r="T1078" i="2"/>
  <c r="Q1078" i="2" s="1"/>
  <c r="P2932" i="2"/>
  <c r="T2932" i="2"/>
  <c r="Q2932" i="2" s="1"/>
  <c r="P3867" i="2"/>
  <c r="T3867" i="2"/>
  <c r="Q3867" i="2" s="1"/>
  <c r="P2940" i="2"/>
  <c r="T2940" i="2"/>
  <c r="Q2940" i="2" s="1"/>
  <c r="P1522" i="2"/>
  <c r="T1522" i="2"/>
  <c r="Q1522" i="2" s="1"/>
  <c r="P1320" i="2"/>
  <c r="T1320" i="2"/>
  <c r="Q1320" i="2" s="1"/>
  <c r="P1395" i="2"/>
  <c r="T1395" i="2"/>
  <c r="Q1395" i="2" s="1"/>
  <c r="P1627" i="2"/>
  <c r="T1627" i="2"/>
  <c r="Q1627" i="2" s="1"/>
  <c r="P1508" i="2"/>
  <c r="T1508" i="2"/>
  <c r="Q1508" i="2" s="1"/>
  <c r="P1073" i="2"/>
  <c r="T1073" i="2"/>
  <c r="Q1073" i="2" s="1"/>
  <c r="P1497" i="2"/>
  <c r="T1497" i="2"/>
  <c r="Q1497" i="2" s="1"/>
  <c r="P1644" i="2"/>
  <c r="T1644" i="2"/>
  <c r="Q1644" i="2" s="1"/>
  <c r="P2131" i="2"/>
  <c r="T2131" i="2"/>
  <c r="Q2131" i="2" s="1"/>
  <c r="P1901" i="2"/>
  <c r="T1901" i="2"/>
  <c r="Q1901" i="2" s="1"/>
  <c r="P2527" i="2"/>
  <c r="T2527" i="2"/>
  <c r="Q2527" i="2" s="1"/>
  <c r="P1305" i="2"/>
  <c r="T1305" i="2"/>
  <c r="Q1305" i="2" s="1"/>
  <c r="P836" i="2"/>
  <c r="T836" i="2"/>
  <c r="Q836" i="2" s="1"/>
  <c r="P4715" i="2"/>
  <c r="T4715" i="2"/>
  <c r="Q4715" i="2" s="1"/>
  <c r="P417" i="2"/>
  <c r="T417" i="2"/>
  <c r="Q417" i="2" s="1"/>
  <c r="P168" i="2"/>
  <c r="T168" i="2"/>
  <c r="Q168" i="2" s="1"/>
  <c r="P4512" i="2"/>
  <c r="T4512" i="2"/>
  <c r="Q4512" i="2" s="1"/>
  <c r="P4418" i="2"/>
  <c r="T4418" i="2"/>
  <c r="Q4418" i="2" s="1"/>
  <c r="P778" i="2"/>
  <c r="T778" i="2"/>
  <c r="Q778" i="2" s="1"/>
  <c r="P1706" i="2"/>
  <c r="T1706" i="2"/>
  <c r="Q1706" i="2" s="1"/>
  <c r="P2788" i="2"/>
  <c r="T2788" i="2"/>
  <c r="Q2788" i="2" s="1"/>
  <c r="P2752" i="2"/>
  <c r="T2752" i="2"/>
  <c r="Q2752" i="2" s="1"/>
  <c r="P2967" i="2"/>
  <c r="T2967" i="2"/>
  <c r="Q2967" i="2" s="1"/>
  <c r="P2431" i="2"/>
  <c r="T2431" i="2"/>
  <c r="Q2431" i="2" s="1"/>
  <c r="P2439" i="2"/>
  <c r="T2439" i="2"/>
  <c r="Q2439" i="2" s="1"/>
  <c r="P1687" i="2"/>
  <c r="T1687" i="2"/>
  <c r="Q1687" i="2" s="1"/>
  <c r="P1402" i="2"/>
  <c r="T1402" i="2"/>
  <c r="Q1402" i="2" s="1"/>
  <c r="P2182" i="2"/>
  <c r="T2182" i="2"/>
  <c r="Q2182" i="2" s="1"/>
  <c r="P1527" i="2"/>
  <c r="T1527" i="2"/>
  <c r="Q1527" i="2" s="1"/>
  <c r="P1677" i="2"/>
  <c r="T1677" i="2"/>
  <c r="Q1677" i="2" s="1"/>
  <c r="P1528" i="2"/>
  <c r="T1528" i="2"/>
  <c r="Q1528" i="2" s="1"/>
  <c r="P957" i="2"/>
  <c r="T957" i="2"/>
  <c r="Q957" i="2" s="1"/>
  <c r="P1686" i="2"/>
  <c r="T1686" i="2"/>
  <c r="Q1686" i="2" s="1"/>
  <c r="P2236" i="2"/>
  <c r="T2236" i="2"/>
  <c r="Q2236" i="2" s="1"/>
  <c r="P1952" i="2"/>
  <c r="T1952" i="2"/>
  <c r="Q1952" i="2" s="1"/>
  <c r="P1312" i="2"/>
  <c r="T1312" i="2"/>
  <c r="Q1312" i="2" s="1"/>
  <c r="P1636" i="2"/>
  <c r="T1636" i="2"/>
  <c r="Q1636" i="2" s="1"/>
  <c r="P840" i="2"/>
  <c r="T840" i="2"/>
  <c r="Q840" i="2" s="1"/>
  <c r="P268" i="2"/>
  <c r="T268" i="2"/>
  <c r="Q268" i="2" s="1"/>
  <c r="P85" i="2"/>
  <c r="T85" i="2"/>
  <c r="Q85" i="2" s="1"/>
  <c r="P311" i="2"/>
  <c r="T311" i="2"/>
  <c r="Q311" i="2" s="1"/>
  <c r="P4481" i="2"/>
  <c r="T4481" i="2"/>
  <c r="Q4481" i="2" s="1"/>
  <c r="P388" i="2"/>
  <c r="T388" i="2"/>
  <c r="Q388" i="2" s="1"/>
  <c r="P4556" i="2"/>
  <c r="T4556" i="2"/>
  <c r="Q4556" i="2" s="1"/>
  <c r="P4441" i="2"/>
  <c r="T4441" i="2"/>
  <c r="Q4441" i="2" s="1"/>
  <c r="P4426" i="2"/>
  <c r="T4426" i="2"/>
  <c r="Q4426" i="2" s="1"/>
  <c r="P930" i="2"/>
  <c r="T930" i="2"/>
  <c r="Q930" i="2" s="1"/>
  <c r="P2935" i="2"/>
  <c r="T2935" i="2"/>
  <c r="Q2935" i="2" s="1"/>
  <c r="P2381" i="2"/>
  <c r="T2381" i="2"/>
  <c r="Q2381" i="2" s="1"/>
  <c r="P4539" i="2"/>
  <c r="T4539" i="2"/>
  <c r="Q4539" i="2" s="1"/>
  <c r="P4972" i="2"/>
  <c r="T4972" i="2"/>
  <c r="Q4972" i="2" s="1"/>
  <c r="P1718" i="2"/>
  <c r="T1718" i="2"/>
  <c r="Q1718" i="2" s="1"/>
  <c r="P1406" i="2"/>
  <c r="T1406" i="2"/>
  <c r="Q1406" i="2" s="1"/>
  <c r="P983" i="2"/>
  <c r="T983" i="2"/>
  <c r="Q983" i="2" s="1"/>
  <c r="P1217" i="2"/>
  <c r="T1217" i="2"/>
  <c r="Q1217" i="2" s="1"/>
  <c r="P902" i="2"/>
  <c r="T902" i="2"/>
  <c r="Q902" i="2" s="1"/>
  <c r="P1142" i="2"/>
  <c r="T1142" i="2"/>
  <c r="Q1142" i="2" s="1"/>
  <c r="P1659" i="2"/>
  <c r="T1659" i="2"/>
  <c r="Q1659" i="2" s="1"/>
  <c r="P1721" i="2"/>
  <c r="T1721" i="2"/>
  <c r="Q1721" i="2" s="1"/>
  <c r="P2255" i="2"/>
  <c r="T2255" i="2"/>
  <c r="Q2255" i="2" s="1"/>
  <c r="P1319" i="2"/>
  <c r="T1319" i="2"/>
  <c r="Q1319" i="2" s="1"/>
  <c r="P1620" i="2"/>
  <c r="T1620" i="2"/>
  <c r="Q1620" i="2" s="1"/>
  <c r="P1705" i="2"/>
  <c r="T1705" i="2"/>
  <c r="Q1705" i="2" s="1"/>
  <c r="P2256" i="2"/>
  <c r="T2256" i="2"/>
  <c r="Q2256" i="2" s="1"/>
  <c r="P3832" i="2"/>
  <c r="T3832" i="2"/>
  <c r="Q3832" i="2" s="1"/>
  <c r="P4673" i="2"/>
  <c r="T4673" i="2"/>
  <c r="Q4673" i="2" s="1"/>
  <c r="P4555" i="2"/>
  <c r="T4555" i="2"/>
  <c r="Q4555" i="2" s="1"/>
  <c r="P4470" i="2"/>
  <c r="T4470" i="2"/>
  <c r="Q4470" i="2" s="1"/>
  <c r="P4671" i="2"/>
  <c r="T4671" i="2"/>
  <c r="Q4671" i="2" s="1"/>
  <c r="P4425" i="2"/>
  <c r="T4425" i="2"/>
  <c r="Q4425" i="2" s="1"/>
  <c r="P4318" i="2"/>
  <c r="T4318" i="2"/>
  <c r="Q4318" i="2" s="1"/>
  <c r="P830" i="2"/>
  <c r="T830" i="2"/>
  <c r="Q830" i="2" s="1"/>
  <c r="P3744" i="2"/>
  <c r="T3744" i="2"/>
  <c r="Q3744" i="2" s="1"/>
  <c r="P1315" i="2"/>
  <c r="T1315" i="2"/>
  <c r="Q1315" i="2" s="1"/>
  <c r="P4557" i="2"/>
  <c r="T4557" i="2"/>
  <c r="Q4557" i="2" s="1"/>
  <c r="P1282" i="2"/>
  <c r="T1282" i="2"/>
  <c r="Q1282" i="2" s="1"/>
  <c r="P2220" i="2"/>
  <c r="T2220" i="2"/>
  <c r="Q2220" i="2" s="1"/>
  <c r="P1731" i="2"/>
  <c r="T1731" i="2"/>
  <c r="Q1731" i="2" s="1"/>
  <c r="P2753" i="2"/>
  <c r="T2753" i="2"/>
  <c r="Q2753" i="2" s="1"/>
  <c r="P2134" i="2"/>
  <c r="T2134" i="2"/>
  <c r="Q2134" i="2" s="1"/>
  <c r="P972" i="2"/>
  <c r="T972" i="2"/>
  <c r="Q972" i="2" s="1"/>
  <c r="P1233" i="2"/>
  <c r="T1233" i="2"/>
  <c r="Q1233" i="2" s="1"/>
  <c r="P1277" i="2"/>
  <c r="T1277" i="2"/>
  <c r="Q1277" i="2" s="1"/>
  <c r="P1671" i="2"/>
  <c r="T1671" i="2"/>
  <c r="Q1671" i="2" s="1"/>
  <c r="P914" i="2"/>
  <c r="T914" i="2"/>
  <c r="Q914" i="2" s="1"/>
  <c r="P507" i="2"/>
  <c r="T507" i="2"/>
  <c r="Q507" i="2" s="1"/>
  <c r="P4476" i="2"/>
  <c r="T4476" i="2"/>
  <c r="Q4476" i="2" s="1"/>
  <c r="P4968" i="2"/>
  <c r="T4968" i="2"/>
  <c r="Q4968" i="2" s="1"/>
  <c r="P296" i="2"/>
  <c r="T296" i="2"/>
  <c r="Q296" i="2" s="1"/>
  <c r="P5048" i="2"/>
  <c r="T5048" i="2"/>
  <c r="Q5048" i="2" s="1"/>
  <c r="P304" i="2"/>
  <c r="T304" i="2"/>
  <c r="Q304" i="2" s="1"/>
  <c r="P3886" i="2"/>
  <c r="T3886" i="2"/>
  <c r="Q3886" i="2" s="1"/>
  <c r="P4645" i="2"/>
  <c r="T4645" i="2"/>
  <c r="Q4645" i="2" s="1"/>
  <c r="P313" i="2"/>
  <c r="T313" i="2"/>
  <c r="Q313" i="2" s="1"/>
  <c r="P3794" i="2"/>
  <c r="T3794" i="2"/>
  <c r="Q3794" i="2" s="1"/>
  <c r="P3770" i="2"/>
  <c r="T3770" i="2"/>
  <c r="Q3770" i="2" s="1"/>
  <c r="P2430" i="2"/>
  <c r="T2430" i="2"/>
  <c r="Q2430" i="2" s="1"/>
  <c r="P2789" i="2"/>
  <c r="T2789" i="2"/>
  <c r="Q2789" i="2" s="1"/>
  <c r="P4957" i="2"/>
  <c r="T4957" i="2"/>
  <c r="Q4957" i="2" s="1"/>
  <c r="P3883" i="2"/>
  <c r="T3883" i="2"/>
  <c r="Q3883" i="2" s="1"/>
  <c r="P1177" i="2"/>
  <c r="T1177" i="2"/>
  <c r="Q1177" i="2" s="1"/>
  <c r="P1429" i="2"/>
  <c r="T1429" i="2"/>
  <c r="Q1429" i="2" s="1"/>
  <c r="P1591" i="2"/>
  <c r="T1591" i="2"/>
  <c r="Q1591" i="2" s="1"/>
  <c r="P1634" i="2"/>
  <c r="T1634" i="2"/>
  <c r="Q1634" i="2" s="1"/>
  <c r="P1045" i="2"/>
  <c r="T1045" i="2"/>
  <c r="Q1045" i="2" s="1"/>
  <c r="P1306" i="2"/>
  <c r="T1306" i="2"/>
  <c r="Q1306" i="2" s="1"/>
  <c r="P1007" i="2"/>
  <c r="T1007" i="2"/>
  <c r="Q1007" i="2" s="1"/>
  <c r="P2833" i="2"/>
  <c r="T2833" i="2"/>
  <c r="Q2833" i="2" s="1"/>
  <c r="P1621" i="2"/>
  <c r="T1621" i="2"/>
  <c r="Q1621" i="2" s="1"/>
  <c r="P1525" i="2"/>
  <c r="T1525" i="2"/>
  <c r="Q1525" i="2" s="1"/>
  <c r="P2702" i="2"/>
  <c r="T2702" i="2"/>
  <c r="Q2702" i="2" s="1"/>
  <c r="P1383" i="2"/>
  <c r="T1383" i="2"/>
  <c r="Q1383" i="2" s="1"/>
  <c r="P2229" i="2"/>
  <c r="T2229" i="2"/>
  <c r="Q2229" i="2" s="1"/>
  <c r="P980" i="2"/>
  <c r="T980" i="2"/>
  <c r="Q980" i="2" s="1"/>
  <c r="P864" i="2"/>
  <c r="T864" i="2"/>
  <c r="Q864" i="2" s="1"/>
  <c r="P4644" i="2"/>
  <c r="T4644" i="2"/>
  <c r="Q4644" i="2" s="1"/>
  <c r="P199" i="2"/>
  <c r="T199" i="2"/>
  <c r="Q199" i="2" s="1"/>
  <c r="P262" i="2"/>
  <c r="T262" i="2"/>
  <c r="Q262" i="2" s="1"/>
  <c r="P3927" i="2"/>
  <c r="T3927" i="2"/>
  <c r="Q3927" i="2" s="1"/>
  <c r="P4731" i="2"/>
  <c r="T4731" i="2"/>
  <c r="Q4731" i="2" s="1"/>
  <c r="P294" i="2"/>
  <c r="T294" i="2"/>
  <c r="Q294" i="2" s="1"/>
  <c r="P4850" i="2"/>
  <c r="T4850" i="2"/>
  <c r="Q4850" i="2" s="1"/>
  <c r="P282" i="2"/>
  <c r="T282" i="2"/>
  <c r="Q282" i="2" s="1"/>
  <c r="P4591" i="2"/>
  <c r="T4591" i="2"/>
  <c r="Q4591" i="2" s="1"/>
  <c r="P3797" i="2"/>
  <c r="T3797" i="2"/>
  <c r="Q3797" i="2" s="1"/>
  <c r="P3815" i="2"/>
  <c r="T3815" i="2"/>
  <c r="Q3815" i="2" s="1"/>
  <c r="P3834" i="2"/>
  <c r="T3834" i="2"/>
  <c r="Q3834" i="2" s="1"/>
  <c r="P2899" i="2"/>
  <c r="T2899" i="2"/>
  <c r="Q2899" i="2" s="1"/>
  <c r="P3901" i="2"/>
  <c r="T3901" i="2"/>
  <c r="Q3901" i="2" s="1"/>
  <c r="P3976" i="2"/>
  <c r="T3976" i="2"/>
  <c r="Q3976" i="2" s="1"/>
  <c r="P1059" i="2"/>
  <c r="T1059" i="2"/>
  <c r="Q1059" i="2" s="1"/>
  <c r="P1472" i="2"/>
  <c r="T1472" i="2"/>
  <c r="Q1472" i="2" s="1"/>
  <c r="P1638" i="2"/>
  <c r="T1638" i="2"/>
  <c r="Q1638" i="2" s="1"/>
  <c r="P1259" i="2"/>
  <c r="T1259" i="2"/>
  <c r="Q1259" i="2" s="1"/>
  <c r="P1137" i="2"/>
  <c r="T1137" i="2"/>
  <c r="Q1137" i="2" s="1"/>
  <c r="P1317" i="2"/>
  <c r="T1317" i="2"/>
  <c r="Q1317" i="2" s="1"/>
  <c r="P1213" i="2"/>
  <c r="T1213" i="2"/>
  <c r="Q1213" i="2" s="1"/>
  <c r="P1077" i="2"/>
  <c r="T1077" i="2"/>
  <c r="Q1077" i="2" s="1"/>
  <c r="P2880" i="2"/>
  <c r="T2880" i="2"/>
  <c r="Q2880" i="2" s="1"/>
  <c r="P996" i="2"/>
  <c r="T996" i="2"/>
  <c r="Q996" i="2" s="1"/>
  <c r="P1281" i="2"/>
  <c r="T1281" i="2"/>
  <c r="Q1281" i="2" s="1"/>
  <c r="P1635" i="2"/>
  <c r="T1635" i="2"/>
  <c r="Q1635" i="2" s="1"/>
  <c r="P2055" i="2"/>
  <c r="T2055" i="2"/>
  <c r="Q2055" i="2" s="1"/>
  <c r="P1401" i="2"/>
  <c r="T1401" i="2"/>
  <c r="Q1401" i="2" s="1"/>
  <c r="P842" i="2"/>
  <c r="T842" i="2"/>
  <c r="Q842" i="2" s="1"/>
  <c r="P4711" i="2"/>
  <c r="T4711" i="2"/>
  <c r="Q4711" i="2" s="1"/>
  <c r="P4953" i="2"/>
  <c r="T4953" i="2"/>
  <c r="Q4953" i="2" s="1"/>
  <c r="P149" i="2"/>
  <c r="T149" i="2"/>
  <c r="Q149" i="2" s="1"/>
  <c r="P216" i="2"/>
  <c r="T216" i="2"/>
  <c r="Q216" i="2" s="1"/>
  <c r="P4814" i="2"/>
  <c r="T4814" i="2"/>
  <c r="Q4814" i="2" s="1"/>
  <c r="P4545" i="2"/>
  <c r="T4545" i="2"/>
  <c r="Q4545" i="2" s="1"/>
  <c r="P208" i="2"/>
  <c r="T208" i="2"/>
  <c r="Q208" i="2" s="1"/>
  <c r="P201" i="2"/>
  <c r="T201" i="2"/>
  <c r="Q201" i="2" s="1"/>
  <c r="P856" i="2"/>
  <c r="T856" i="2"/>
  <c r="Q856" i="2" s="1"/>
  <c r="P3859" i="2"/>
  <c r="T3859" i="2"/>
  <c r="Q3859" i="2" s="1"/>
  <c r="P3979" i="2"/>
  <c r="T3979" i="2"/>
  <c r="Q3979" i="2" s="1"/>
  <c r="P4428" i="2"/>
  <c r="T4428" i="2"/>
  <c r="Q4428" i="2" s="1"/>
  <c r="P1162" i="2"/>
  <c r="T1162" i="2"/>
  <c r="Q1162" i="2" s="1"/>
  <c r="P1468" i="2"/>
  <c r="T1468" i="2"/>
  <c r="Q1468" i="2" s="1"/>
  <c r="P1530" i="2"/>
  <c r="T1530" i="2"/>
  <c r="Q1530" i="2" s="1"/>
  <c r="P1684" i="2"/>
  <c r="T1684" i="2"/>
  <c r="Q1684" i="2" s="1"/>
  <c r="P2909" i="2"/>
  <c r="T2909" i="2"/>
  <c r="Q2909" i="2" s="1"/>
  <c r="P992" i="2"/>
  <c r="T992" i="2"/>
  <c r="Q992" i="2" s="1"/>
  <c r="P1428" i="2"/>
  <c r="T1428" i="2"/>
  <c r="Q1428" i="2" s="1"/>
  <c r="P1704" i="2"/>
  <c r="T1704" i="2"/>
  <c r="Q1704" i="2" s="1"/>
  <c r="P1679" i="2"/>
  <c r="T1679" i="2"/>
  <c r="Q1679" i="2" s="1"/>
  <c r="P1448" i="2"/>
  <c r="T1448" i="2"/>
  <c r="Q1448" i="2" s="1"/>
  <c r="P1136" i="2"/>
  <c r="T1136" i="2"/>
  <c r="Q1136" i="2" s="1"/>
  <c r="P1434" i="2"/>
  <c r="T1434" i="2"/>
  <c r="Q1434" i="2" s="1"/>
  <c r="P1226" i="2"/>
  <c r="T1226" i="2"/>
  <c r="Q1226" i="2" s="1"/>
  <c r="P1680" i="2"/>
  <c r="T1680" i="2"/>
  <c r="Q1680" i="2" s="1"/>
  <c r="P4687" i="2"/>
  <c r="T4687" i="2"/>
  <c r="Q4687" i="2" s="1"/>
  <c r="P4415" i="2"/>
  <c r="T4415" i="2"/>
  <c r="Q4415" i="2" s="1"/>
  <c r="P174" i="2"/>
  <c r="T174" i="2"/>
  <c r="Q174" i="2" s="1"/>
  <c r="P4976" i="2"/>
  <c r="T4976" i="2"/>
  <c r="Q4976" i="2" s="1"/>
  <c r="P4813" i="2"/>
  <c r="T4813" i="2"/>
  <c r="Q4813" i="2" s="1"/>
  <c r="P3952" i="2"/>
  <c r="T3952" i="2"/>
  <c r="Q3952" i="2" s="1"/>
  <c r="P4962" i="2"/>
  <c r="T4962" i="2"/>
  <c r="Q4962" i="2" s="1"/>
  <c r="P312" i="2"/>
  <c r="T312" i="2"/>
  <c r="Q312" i="2" s="1"/>
  <c r="P172" i="2"/>
  <c r="T172" i="2"/>
  <c r="Q172" i="2" s="1"/>
  <c r="P4951" i="2"/>
  <c r="T4951" i="2"/>
  <c r="Q4951" i="2" s="1"/>
  <c r="P4590" i="2"/>
  <c r="T4590" i="2"/>
  <c r="Q4590" i="2" s="1"/>
  <c r="P158" i="2"/>
  <c r="T158" i="2"/>
  <c r="Q158" i="2" s="1"/>
  <c r="P837" i="2"/>
  <c r="T837" i="2"/>
  <c r="Q837" i="2" s="1"/>
  <c r="P2484" i="2"/>
  <c r="T2484" i="2"/>
  <c r="Q2484" i="2" s="1"/>
  <c r="P2830" i="2"/>
  <c r="T2830" i="2"/>
  <c r="Q2830" i="2" s="1"/>
  <c r="P4408" i="2"/>
  <c r="T4408" i="2"/>
  <c r="Q4408" i="2" s="1"/>
  <c r="P2963" i="2"/>
  <c r="T2963" i="2"/>
  <c r="Q2963" i="2" s="1"/>
  <c r="P4413" i="2"/>
  <c r="T4413" i="2"/>
  <c r="Q4413" i="2" s="1"/>
  <c r="P3905" i="2"/>
  <c r="T3905" i="2"/>
  <c r="Q3905" i="2" s="1"/>
  <c r="P3861" i="2"/>
  <c r="T3861" i="2"/>
  <c r="Q3861" i="2" s="1"/>
  <c r="P1215" i="2"/>
  <c r="T1215" i="2"/>
  <c r="Q1215" i="2" s="1"/>
  <c r="P970" i="2"/>
  <c r="T970" i="2"/>
  <c r="Q970" i="2" s="1"/>
  <c r="P1144" i="2"/>
  <c r="T1144" i="2"/>
  <c r="Q1144" i="2" s="1"/>
  <c r="P1461" i="2"/>
  <c r="T1461" i="2"/>
  <c r="Q1461" i="2" s="1"/>
  <c r="P1220" i="2"/>
  <c r="T1220" i="2"/>
  <c r="Q1220" i="2" s="1"/>
  <c r="P1399" i="2"/>
  <c r="T1399" i="2"/>
  <c r="Q1399" i="2" s="1"/>
  <c r="P2894" i="2"/>
  <c r="T2894" i="2"/>
  <c r="Q2894" i="2" s="1"/>
  <c r="P1062" i="2"/>
  <c r="T1062" i="2"/>
  <c r="Q1062" i="2" s="1"/>
  <c r="P1074" i="2"/>
  <c r="T1074" i="2"/>
  <c r="Q1074" i="2" s="1"/>
  <c r="P1471" i="2"/>
  <c r="T1471" i="2"/>
  <c r="Q1471" i="2" s="1"/>
  <c r="P1719" i="2"/>
  <c r="T1719" i="2"/>
  <c r="Q1719" i="2" s="1"/>
  <c r="P921" i="2"/>
  <c r="T921" i="2"/>
  <c r="Q921" i="2" s="1"/>
  <c r="P1643" i="2"/>
  <c r="T1643" i="2"/>
  <c r="Q1643" i="2" s="1"/>
  <c r="P1463" i="2"/>
  <c r="T1463" i="2"/>
  <c r="Q1463" i="2" s="1"/>
  <c r="P1244" i="2"/>
  <c r="T1244" i="2"/>
  <c r="Q1244" i="2" s="1"/>
  <c r="P1720" i="2"/>
  <c r="T1720" i="2"/>
  <c r="Q1720" i="2" s="1"/>
  <c r="P4722" i="2"/>
  <c r="T4722" i="2"/>
  <c r="Q4722" i="2" s="1"/>
  <c r="P4488" i="2"/>
  <c r="T4488" i="2"/>
  <c r="Q4488" i="2" s="1"/>
  <c r="P4384" i="2"/>
  <c r="T4384" i="2"/>
  <c r="Q4384" i="2" s="1"/>
  <c r="P4416" i="2"/>
  <c r="T4416" i="2"/>
  <c r="Q4416" i="2" s="1"/>
  <c r="P4992" i="2"/>
  <c r="T4992" i="2"/>
  <c r="Q4992" i="2" s="1"/>
  <c r="P4970" i="2"/>
  <c r="T4970" i="2"/>
  <c r="Q4970" i="2" s="1"/>
  <c r="P4617" i="2"/>
  <c r="T4617" i="2"/>
  <c r="Q4617" i="2" s="1"/>
  <c r="P3906" i="2"/>
  <c r="T3906" i="2"/>
  <c r="Q3906" i="2" s="1"/>
  <c r="P1397" i="2"/>
  <c r="T1397" i="2"/>
  <c r="Q1397" i="2" s="1"/>
  <c r="P4471" i="2"/>
  <c r="T4471" i="2"/>
  <c r="Q4471" i="2" s="1"/>
  <c r="P4475" i="2"/>
  <c r="T4475" i="2"/>
  <c r="Q4475" i="2" s="1"/>
  <c r="P3731" i="2"/>
  <c r="T3731" i="2"/>
  <c r="Q3731" i="2" s="1"/>
  <c r="P4550" i="2"/>
  <c r="T4550" i="2"/>
  <c r="Q4550" i="2" s="1"/>
  <c r="P3933" i="2"/>
  <c r="T3933" i="2"/>
  <c r="Q3933" i="2" s="1"/>
  <c r="P1238" i="2"/>
  <c r="T1238" i="2"/>
  <c r="Q1238" i="2" s="1"/>
  <c r="P904" i="2"/>
  <c r="T904" i="2"/>
  <c r="Q904" i="2" s="1"/>
  <c r="P1414" i="2"/>
  <c r="T1414" i="2"/>
  <c r="Q1414" i="2" s="1"/>
  <c r="P1465" i="2"/>
  <c r="T1465" i="2"/>
  <c r="Q1465" i="2" s="1"/>
  <c r="P1442" i="2"/>
  <c r="T1442" i="2"/>
  <c r="Q1442" i="2" s="1"/>
  <c r="P1260" i="2"/>
  <c r="T1260" i="2"/>
  <c r="Q1260" i="2" s="1"/>
  <c r="P2966" i="2"/>
  <c r="T2966" i="2"/>
  <c r="Q2966" i="2" s="1"/>
  <c r="P2948" i="2"/>
  <c r="T2948" i="2"/>
  <c r="Q2948" i="2" s="1"/>
  <c r="P1161" i="2"/>
  <c r="T1161" i="2"/>
  <c r="Q1161" i="2" s="1"/>
  <c r="P1494" i="2"/>
  <c r="T1494" i="2"/>
  <c r="Q1494" i="2" s="1"/>
  <c r="P1283" i="2"/>
  <c r="T1283" i="2"/>
  <c r="Q1283" i="2" s="1"/>
  <c r="P1179" i="2"/>
  <c r="T1179" i="2"/>
  <c r="Q1179" i="2" s="1"/>
  <c r="P1481" i="2"/>
  <c r="T1481" i="2"/>
  <c r="Q1481" i="2" s="1"/>
  <c r="P310" i="2"/>
  <c r="T310" i="2"/>
  <c r="Q310" i="2" s="1"/>
  <c r="P838" i="2"/>
  <c r="T838" i="2"/>
  <c r="Q838" i="2" s="1"/>
  <c r="P5055" i="2"/>
  <c r="T5055" i="2"/>
  <c r="Q5055" i="2" s="1"/>
  <c r="P4991" i="2"/>
  <c r="T4991" i="2"/>
  <c r="Q4991" i="2" s="1"/>
  <c r="P110" i="2"/>
  <c r="T110" i="2"/>
  <c r="Q110" i="2" s="1"/>
  <c r="P4443" i="2"/>
  <c r="T4443" i="2"/>
  <c r="Q4443" i="2" s="1"/>
  <c r="P2949" i="2"/>
  <c r="T2949" i="2"/>
  <c r="Q2949" i="2" s="1"/>
  <c r="P5053" i="2"/>
  <c r="T5053" i="2"/>
  <c r="Q5053" i="2" s="1"/>
  <c r="P3902" i="2"/>
  <c r="T3902" i="2"/>
  <c r="Q3902" i="2" s="1"/>
  <c r="P3969" i="2"/>
  <c r="T3969" i="2"/>
  <c r="Q3969" i="2" s="1"/>
  <c r="P4686" i="2"/>
  <c r="T4686" i="2"/>
  <c r="Q4686" i="2" s="1"/>
  <c r="P4714" i="2"/>
  <c r="T4714" i="2"/>
  <c r="Q4714" i="2" s="1"/>
  <c r="P2787" i="2"/>
  <c r="T2787" i="2"/>
  <c r="Q2787" i="2" s="1"/>
  <c r="P1436" i="2"/>
  <c r="T1436" i="2"/>
  <c r="Q1436" i="2" s="1"/>
  <c r="P2438" i="2"/>
  <c r="T2438" i="2"/>
  <c r="Q2438" i="2" s="1"/>
  <c r="P3778" i="2"/>
  <c r="T3778" i="2"/>
  <c r="Q3778" i="2" s="1"/>
  <c r="P4622" i="2"/>
  <c r="T4622" i="2"/>
  <c r="Q4622" i="2" s="1"/>
  <c r="P1242" i="2"/>
  <c r="T1242" i="2"/>
  <c r="Q1242" i="2" s="1"/>
  <c r="P2610" i="2"/>
  <c r="T2610" i="2"/>
  <c r="Q2610" i="2" s="1"/>
  <c r="P923" i="2"/>
  <c r="T923" i="2"/>
  <c r="Q923" i="2" s="1"/>
  <c r="P2749" i="2"/>
  <c r="T2749" i="2"/>
  <c r="Q2749" i="2" s="1"/>
  <c r="P2600" i="2"/>
  <c r="T2600" i="2"/>
  <c r="Q2600" i="2" s="1"/>
  <c r="P2126" i="2"/>
  <c r="T2126" i="2"/>
  <c r="Q2126" i="2" s="1"/>
  <c r="P1493" i="2"/>
  <c r="T1493" i="2"/>
  <c r="Q1493" i="2" s="1"/>
  <c r="P1214" i="2"/>
  <c r="T1214" i="2"/>
  <c r="Q1214" i="2" s="1"/>
  <c r="P1529" i="2"/>
  <c r="T1529" i="2"/>
  <c r="Q1529" i="2" s="1"/>
  <c r="P1301" i="2"/>
  <c r="T1301" i="2"/>
  <c r="Q1301" i="2" s="1"/>
  <c r="P1053" i="2"/>
  <c r="T1053" i="2"/>
  <c r="Q1053" i="2" s="1"/>
  <c r="P1712" i="2"/>
  <c r="T1712" i="2"/>
  <c r="Q1712" i="2" s="1"/>
  <c r="P1197" i="2"/>
  <c r="T1197" i="2"/>
  <c r="Q1197" i="2" s="1"/>
  <c r="P1517" i="2"/>
  <c r="T1517" i="2"/>
  <c r="Q1517" i="2" s="1"/>
  <c r="P1284" i="2"/>
  <c r="T1284" i="2"/>
  <c r="Q1284" i="2" s="1"/>
  <c r="P187" i="2"/>
  <c r="T187" i="2"/>
  <c r="Q187" i="2" s="1"/>
  <c r="P299" i="2"/>
  <c r="T299" i="2"/>
  <c r="Q299" i="2" s="1"/>
  <c r="P4469" i="2"/>
  <c r="T4469" i="2"/>
  <c r="Q4469" i="2" s="1"/>
  <c r="P4712" i="2"/>
  <c r="T4712" i="2"/>
  <c r="Q4712" i="2" s="1"/>
  <c r="P132" i="2"/>
  <c r="T132" i="2"/>
  <c r="Q132" i="2" s="1"/>
  <c r="P4489" i="2"/>
  <c r="T4489" i="2"/>
  <c r="Q4489" i="2" s="1"/>
  <c r="P175" i="2"/>
  <c r="T175" i="2"/>
  <c r="Q175" i="2" s="1"/>
  <c r="P847" i="2"/>
  <c r="T847" i="2"/>
  <c r="Q847" i="2" s="1"/>
  <c r="P4649" i="2"/>
  <c r="T4649" i="2"/>
  <c r="Q4649" i="2" s="1"/>
  <c r="P4586" i="2"/>
  <c r="T4586" i="2"/>
  <c r="Q4586" i="2" s="1"/>
  <c r="P3973" i="2"/>
  <c r="T3973" i="2"/>
  <c r="Q3973" i="2" s="1"/>
  <c r="P4721" i="2"/>
  <c r="T4721" i="2"/>
  <c r="Q4721" i="2" s="1"/>
  <c r="P302" i="2"/>
  <c r="T302" i="2"/>
  <c r="Q302" i="2" s="1"/>
  <c r="P4757" i="2"/>
  <c r="T4757" i="2"/>
  <c r="Q4757" i="2" s="1"/>
  <c r="P306" i="2"/>
  <c r="T306" i="2"/>
  <c r="Q306" i="2" s="1"/>
  <c r="P2934" i="2"/>
  <c r="T2934" i="2"/>
  <c r="Q2934" i="2" s="1"/>
  <c r="P934" i="2"/>
  <c r="T934" i="2"/>
  <c r="Q934" i="2" s="1"/>
  <c r="P2598" i="2"/>
  <c r="T2598" i="2"/>
  <c r="Q2598" i="2" s="1"/>
  <c r="P2910" i="2"/>
  <c r="T2910" i="2"/>
  <c r="Q2910" i="2" s="1"/>
  <c r="P4592" i="2"/>
  <c r="T4592" i="2"/>
  <c r="Q4592" i="2" s="1"/>
  <c r="P2442" i="2"/>
  <c r="T2442" i="2"/>
  <c r="Q2442" i="2" s="1"/>
  <c r="P3908" i="2"/>
  <c r="T3908" i="2"/>
  <c r="Q3908" i="2" s="1"/>
  <c r="P3972" i="2"/>
  <c r="T3972" i="2"/>
  <c r="Q3972" i="2" s="1"/>
  <c r="P2591" i="2"/>
  <c r="T2591" i="2"/>
  <c r="Q2591" i="2" s="1"/>
  <c r="P2741" i="2"/>
  <c r="T2741" i="2"/>
  <c r="Q2741" i="2" s="1"/>
  <c r="P927" i="2"/>
  <c r="T927" i="2"/>
  <c r="Q927" i="2" s="1"/>
  <c r="P1711" i="2"/>
  <c r="T1711" i="2"/>
  <c r="Q1711" i="2" s="1"/>
  <c r="P1449" i="2"/>
  <c r="T1449" i="2"/>
  <c r="Q1449" i="2" s="1"/>
  <c r="P1623" i="2"/>
  <c r="T1623" i="2"/>
  <c r="Q1623" i="2" s="1"/>
  <c r="P1245" i="2"/>
  <c r="T1245" i="2"/>
  <c r="Q1245" i="2" s="1"/>
  <c r="P1477" i="2"/>
  <c r="T1477" i="2"/>
  <c r="Q1477" i="2" s="1"/>
  <c r="P2415" i="2"/>
  <c r="T2415" i="2"/>
  <c r="Q2415" i="2" s="1"/>
  <c r="P1302" i="2"/>
  <c r="T1302" i="2"/>
  <c r="Q1302" i="2" s="1"/>
  <c r="P4956" i="2"/>
  <c r="T4956" i="2"/>
  <c r="Q4956" i="2" s="1"/>
  <c r="P4473" i="2"/>
  <c r="T4473" i="2"/>
  <c r="Q4473" i="2" s="1"/>
  <c r="P4755" i="2"/>
  <c r="T4755" i="2"/>
  <c r="Q4755" i="2" s="1"/>
  <c r="P4544" i="2"/>
  <c r="T4544" i="2"/>
  <c r="Q4544" i="2" s="1"/>
  <c r="P125" i="2"/>
  <c r="T125" i="2"/>
  <c r="Q125" i="2" s="1"/>
  <c r="P823" i="2"/>
  <c r="T823" i="2"/>
  <c r="Q823" i="2" s="1"/>
  <c r="P4474" i="2"/>
  <c r="T4474" i="2"/>
  <c r="Q4474" i="2" s="1"/>
  <c r="P178" i="2"/>
  <c r="T178" i="2"/>
  <c r="Q178" i="2" s="1"/>
  <c r="P4613" i="2"/>
  <c r="T4613" i="2"/>
  <c r="Q4613" i="2" s="1"/>
  <c r="P214" i="2"/>
  <c r="T214" i="2"/>
  <c r="Q214" i="2" s="1"/>
  <c r="P4847" i="2"/>
  <c r="T4847" i="2"/>
  <c r="Q4847" i="2" s="1"/>
  <c r="P482" i="2"/>
  <c r="T482" i="2"/>
  <c r="Q482" i="2" s="1"/>
  <c r="P264" i="2"/>
  <c r="T264" i="2"/>
  <c r="Q264" i="2" s="1"/>
  <c r="P2957" i="2"/>
  <c r="T2957" i="2"/>
  <c r="Q2957" i="2" s="1"/>
  <c r="P3751" i="2"/>
  <c r="T3751" i="2"/>
  <c r="Q3751" i="2" s="1"/>
  <c r="P2971" i="2"/>
  <c r="T2971" i="2"/>
  <c r="Q2971" i="2" s="1"/>
  <c r="P2987" i="2"/>
  <c r="T2987" i="2"/>
  <c r="Q2987" i="2" s="1"/>
  <c r="P978" i="2"/>
  <c r="T978" i="2"/>
  <c r="Q978" i="2" s="1"/>
  <c r="P1410" i="2"/>
  <c r="T1410" i="2"/>
  <c r="Q1410" i="2" s="1"/>
  <c r="P1141" i="2"/>
  <c r="T1141" i="2"/>
  <c r="Q1141" i="2" s="1"/>
  <c r="P2232" i="2"/>
  <c r="T2232" i="2"/>
  <c r="Q2232" i="2" s="1"/>
  <c r="P2382" i="2"/>
  <c r="T2382" i="2"/>
  <c r="Q2382" i="2" s="1"/>
  <c r="P1433" i="2"/>
  <c r="T1433" i="2"/>
  <c r="Q1433" i="2" s="1"/>
  <c r="P2225" i="2"/>
  <c r="T2225" i="2"/>
  <c r="Q2225" i="2" s="1"/>
  <c r="P1502" i="2"/>
  <c r="T1502" i="2"/>
  <c r="Q1502" i="2" s="1"/>
  <c r="P1143" i="2"/>
  <c r="T1143" i="2"/>
  <c r="Q1143" i="2" s="1"/>
  <c r="P896" i="2"/>
  <c r="T896" i="2"/>
  <c r="Q896" i="2" s="1"/>
  <c r="P1478" i="2"/>
  <c r="T1478" i="2"/>
  <c r="Q1478" i="2" s="1"/>
  <c r="P101" i="2"/>
  <c r="T101" i="2"/>
  <c r="Q101" i="2" s="1"/>
  <c r="P5058" i="2"/>
  <c r="T5058" i="2"/>
  <c r="Q5058" i="2" s="1"/>
  <c r="P4268" i="2"/>
  <c r="T4268" i="2"/>
  <c r="Q4268" i="2" s="1"/>
  <c r="P261" i="2"/>
  <c r="T261" i="2"/>
  <c r="Q261" i="2" s="1"/>
  <c r="P3854" i="2"/>
  <c r="T3854" i="2"/>
  <c r="Q3854" i="2" s="1"/>
  <c r="P4588" i="2"/>
  <c r="T4588" i="2"/>
  <c r="Q4588" i="2" s="1"/>
  <c r="P4616" i="2"/>
  <c r="T4616" i="2"/>
  <c r="Q4616" i="2" s="1"/>
  <c r="P200" i="2"/>
  <c r="T200" i="2"/>
  <c r="Q200" i="2" s="1"/>
  <c r="P1120" i="2"/>
  <c r="T1120" i="2"/>
  <c r="Q1120" i="2" s="1"/>
  <c r="P2445" i="2"/>
  <c r="T2445" i="2"/>
  <c r="Q2445" i="2" s="1"/>
  <c r="P2377" i="2"/>
  <c r="T2377" i="2"/>
  <c r="Q2377" i="2" s="1"/>
  <c r="P4975" i="2"/>
  <c r="T4975" i="2"/>
  <c r="Q4975" i="2" s="1"/>
  <c r="P3742" i="2"/>
  <c r="T3742" i="2"/>
  <c r="Q3742" i="2" s="1"/>
  <c r="P3828" i="2"/>
  <c r="T3828" i="2"/>
  <c r="Q3828" i="2" s="1"/>
  <c r="P1515" i="2"/>
  <c r="T1515" i="2"/>
  <c r="Q1515" i="2" s="1"/>
  <c r="P2489" i="2"/>
  <c r="T2489" i="2"/>
  <c r="Q2489" i="2" s="1"/>
  <c r="P898" i="2"/>
  <c r="T898" i="2"/>
  <c r="Q898" i="2" s="1"/>
  <c r="P2199" i="2"/>
  <c r="T2199" i="2"/>
  <c r="Q2199" i="2" s="1"/>
  <c r="P2751" i="2"/>
  <c r="T2751" i="2"/>
  <c r="Q2751" i="2" s="1"/>
  <c r="P2895" i="2"/>
  <c r="T2895" i="2"/>
  <c r="Q2895" i="2" s="1"/>
  <c r="P973" i="2"/>
  <c r="T973" i="2"/>
  <c r="Q973" i="2" s="1"/>
  <c r="P1462" i="2"/>
  <c r="T1462" i="2"/>
  <c r="Q1462" i="2" s="1"/>
  <c r="P1531" i="2"/>
  <c r="T1531" i="2"/>
  <c r="Q1531" i="2" s="1"/>
  <c r="P1157" i="2"/>
  <c r="T1157" i="2"/>
  <c r="Q1157" i="2" s="1"/>
  <c r="P1441" i="2"/>
  <c r="T1441" i="2"/>
  <c r="Q1441" i="2" s="1"/>
  <c r="P936" i="2"/>
  <c r="T936" i="2"/>
  <c r="Q936" i="2" s="1"/>
  <c r="P1503" i="2"/>
  <c r="T1503" i="2"/>
  <c r="Q1503" i="2" s="1"/>
  <c r="P3978" i="2"/>
  <c r="T3978" i="2"/>
  <c r="Q3978" i="2" s="1"/>
  <c r="P4279" i="2"/>
  <c r="T4279" i="2"/>
  <c r="Q4279" i="2" s="1"/>
  <c r="P215" i="2"/>
  <c r="T215" i="2"/>
  <c r="Q215" i="2" s="1"/>
  <c r="P3885" i="2"/>
  <c r="T3885" i="2"/>
  <c r="Q3885" i="2" s="1"/>
  <c r="P3889" i="2"/>
  <c r="T3889" i="2"/>
  <c r="Q3889" i="2" s="1"/>
  <c r="P4995" i="2"/>
  <c r="T4995" i="2"/>
  <c r="Q4995" i="2" s="1"/>
  <c r="P293" i="2"/>
  <c r="T293" i="2"/>
  <c r="Q293" i="2" s="1"/>
  <c r="P5056" i="2"/>
  <c r="T5056" i="2"/>
  <c r="Q5056" i="2" s="1"/>
  <c r="P512" i="2"/>
  <c r="T512" i="2"/>
  <c r="Q512" i="2" s="1"/>
  <c r="P1710" i="2"/>
  <c r="T1710" i="2"/>
  <c r="Q1710" i="2" s="1"/>
  <c r="P552" i="2"/>
  <c r="T552" i="2"/>
  <c r="Q552" i="2" s="1"/>
  <c r="P4267" i="2"/>
  <c r="T4267" i="2"/>
  <c r="Q4267" i="2" s="1"/>
  <c r="P4967" i="2"/>
  <c r="T4967" i="2"/>
  <c r="Q4967" i="2" s="1"/>
  <c r="P322" i="2"/>
  <c r="T322" i="2"/>
  <c r="Q322" i="2" s="1"/>
  <c r="P1300" i="2"/>
  <c r="T1300" i="2"/>
  <c r="Q1300" i="2" s="1"/>
  <c r="P4281" i="2"/>
  <c r="T4281" i="2"/>
  <c r="Q4281" i="2" s="1"/>
  <c r="P2459" i="2"/>
  <c r="T2459" i="2"/>
  <c r="Q2459" i="2" s="1"/>
  <c r="P3857" i="2"/>
  <c r="T3857" i="2"/>
  <c r="Q3857" i="2" s="1"/>
  <c r="P2166" i="2"/>
  <c r="T2166" i="2"/>
  <c r="Q2166" i="2" s="1"/>
  <c r="P1645" i="2"/>
  <c r="T1645" i="2"/>
  <c r="Q1645" i="2" s="1"/>
  <c r="P1079" i="2"/>
  <c r="T1079" i="2"/>
  <c r="Q1079" i="2" s="1"/>
  <c r="P982" i="2"/>
  <c r="T982" i="2"/>
  <c r="Q982" i="2" s="1"/>
  <c r="P1519" i="2"/>
  <c r="T1519" i="2"/>
  <c r="Q1519" i="2" s="1"/>
  <c r="P1631" i="2"/>
  <c r="T1631" i="2"/>
  <c r="Q1631" i="2" s="1"/>
  <c r="P2593" i="2"/>
  <c r="T2593" i="2"/>
  <c r="Q2593" i="2" s="1"/>
  <c r="P917" i="2"/>
  <c r="T917" i="2"/>
  <c r="Q917" i="2" s="1"/>
  <c r="P2123" i="2"/>
  <c r="T2123" i="2"/>
  <c r="Q2123" i="2" s="1"/>
  <c r="P1004" i="2"/>
  <c r="T1004" i="2"/>
  <c r="Q1004" i="2" s="1"/>
  <c r="P1236" i="2"/>
  <c r="T1236" i="2"/>
  <c r="Q1236" i="2" s="1"/>
  <c r="P1470" i="2"/>
  <c r="T1470" i="2"/>
  <c r="Q1470" i="2" s="1"/>
  <c r="P2599" i="2"/>
  <c r="T2599" i="2"/>
  <c r="Q2599" i="2" s="1"/>
  <c r="P1002" i="2"/>
  <c r="T1002" i="2"/>
  <c r="Q1002" i="2" s="1"/>
  <c r="P1539" i="2"/>
  <c r="T1539" i="2"/>
  <c r="Q1539" i="2" s="1"/>
  <c r="P853" i="2"/>
  <c r="T853" i="2"/>
  <c r="Q853" i="2" s="1"/>
  <c r="P3967" i="2"/>
  <c r="T3967" i="2"/>
  <c r="Q3967" i="2" s="1"/>
  <c r="P315" i="2"/>
  <c r="T315" i="2"/>
  <c r="Q315" i="2" s="1"/>
  <c r="P854" i="2"/>
  <c r="T854" i="2"/>
  <c r="Q854" i="2" s="1"/>
  <c r="P3743" i="2"/>
  <c r="T3743" i="2"/>
  <c r="Q3743" i="2" s="1"/>
  <c r="P140" i="2"/>
  <c r="T140" i="2"/>
  <c r="Q140" i="2" s="1"/>
  <c r="P4940" i="2"/>
  <c r="T4940" i="2"/>
  <c r="Q4940" i="2" s="1"/>
  <c r="P851" i="2"/>
  <c r="T851" i="2"/>
  <c r="Q851" i="2" s="1"/>
  <c r="P528" i="2"/>
  <c r="T528" i="2"/>
  <c r="Q528" i="2" s="1"/>
  <c r="P4414" i="2"/>
  <c r="T4414" i="2"/>
  <c r="Q4414" i="2" s="1"/>
  <c r="P295" i="2"/>
  <c r="T295" i="2"/>
  <c r="Q295" i="2" s="1"/>
  <c r="P144" i="2"/>
  <c r="T144" i="2"/>
  <c r="Q144" i="2" s="1"/>
  <c r="P1440" i="2"/>
  <c r="T1440" i="2"/>
  <c r="Q1440" i="2" s="1"/>
  <c r="P3840" i="2"/>
  <c r="T3840" i="2"/>
  <c r="Q3840" i="2" s="1"/>
  <c r="P3826" i="2"/>
  <c r="T3826" i="2"/>
  <c r="Q3826" i="2" s="1"/>
  <c r="P3806" i="2"/>
  <c r="T3806" i="2"/>
  <c r="Q3806" i="2" s="1"/>
  <c r="P2234" i="2"/>
  <c r="T2234" i="2"/>
  <c r="Q2234" i="2" s="1"/>
  <c r="P2786" i="2"/>
  <c r="T2786" i="2"/>
  <c r="Q2786" i="2" s="1"/>
  <c r="P1691" i="2"/>
  <c r="T1691" i="2"/>
  <c r="Q1691" i="2" s="1"/>
  <c r="P2532" i="2"/>
  <c r="T2532" i="2"/>
  <c r="Q2532" i="2" s="1"/>
  <c r="P1013" i="2"/>
  <c r="T1013" i="2"/>
  <c r="Q1013" i="2" s="1"/>
  <c r="P1167" i="2"/>
  <c r="T1167" i="2"/>
  <c r="Q1167" i="2" s="1"/>
  <c r="P1662" i="2"/>
  <c r="T1662" i="2"/>
  <c r="Q1662" i="2" s="1"/>
  <c r="P2608" i="2"/>
  <c r="T2608" i="2"/>
  <c r="Q2608" i="2" s="1"/>
  <c r="P910" i="2"/>
  <c r="T910" i="2"/>
  <c r="Q910" i="2" s="1"/>
  <c r="P2422" i="2"/>
  <c r="T2422" i="2"/>
  <c r="Q2422" i="2" s="1"/>
  <c r="P1524" i="2"/>
  <c r="T1524" i="2"/>
  <c r="Q1524" i="2" s="1"/>
  <c r="P2226" i="2"/>
  <c r="T2226" i="2"/>
  <c r="Q2226" i="2" s="1"/>
  <c r="P3907" i="2"/>
  <c r="T3907" i="2"/>
  <c r="Q3907" i="2" s="1"/>
  <c r="P4434" i="2"/>
  <c r="T4434" i="2"/>
  <c r="Q4434" i="2" s="1"/>
  <c r="P109" i="2"/>
  <c r="T109" i="2"/>
  <c r="Q109" i="2" s="1"/>
  <c r="P4985" i="2"/>
  <c r="T4985" i="2"/>
  <c r="Q4985" i="2" s="1"/>
  <c r="P862" i="2"/>
  <c r="T862" i="2"/>
  <c r="Q862" i="2" s="1"/>
  <c r="P108" i="2"/>
  <c r="T108" i="2"/>
  <c r="Q108" i="2" s="1"/>
  <c r="P103" i="2"/>
  <c r="T103" i="2"/>
  <c r="Q103" i="2" s="1"/>
  <c r="P166" i="2"/>
  <c r="T166" i="2"/>
  <c r="Q166" i="2" s="1"/>
  <c r="P938" i="2"/>
  <c r="T938" i="2"/>
  <c r="Q938" i="2" s="1"/>
  <c r="P3855" i="2"/>
  <c r="T3855" i="2"/>
  <c r="Q3855" i="2" s="1"/>
  <c r="P2407" i="2"/>
  <c r="T2407" i="2"/>
  <c r="Q2407" i="2" s="1"/>
  <c r="P1656" i="2"/>
  <c r="T1656" i="2"/>
  <c r="Q1656" i="2" s="1"/>
  <c r="P1722" i="2"/>
  <c r="T1722" i="2"/>
  <c r="Q1722" i="2" s="1"/>
  <c r="P2580" i="2"/>
  <c r="T2580" i="2"/>
  <c r="Q2580" i="2" s="1"/>
  <c r="P1673" i="2"/>
  <c r="T1673" i="2"/>
  <c r="Q1673" i="2" s="1"/>
  <c r="P1682" i="2"/>
  <c r="T1682" i="2"/>
  <c r="Q1682" i="2" s="1"/>
  <c r="P935" i="2"/>
  <c r="T935" i="2"/>
  <c r="Q935" i="2" s="1"/>
  <c r="P1708" i="2"/>
  <c r="T1708" i="2"/>
  <c r="Q1708" i="2" s="1"/>
  <c r="P976" i="2"/>
  <c r="T976" i="2"/>
  <c r="Q976" i="2" s="1"/>
  <c r="P1593" i="2"/>
  <c r="T1593" i="2"/>
  <c r="Q1593" i="2" s="1"/>
  <c r="P1068" i="2"/>
  <c r="T1068" i="2"/>
  <c r="Q1068" i="2" s="1"/>
  <c r="P209" i="2"/>
  <c r="T209" i="2"/>
  <c r="Q209" i="2" s="1"/>
  <c r="P4480" i="2"/>
  <c r="T4480" i="2"/>
  <c r="Q4480" i="2" s="1"/>
  <c r="P131" i="2"/>
  <c r="T131" i="2"/>
  <c r="Q131" i="2" s="1"/>
  <c r="P822" i="2"/>
  <c r="T822" i="2"/>
  <c r="Q822" i="2" s="1"/>
  <c r="P4407" i="2"/>
  <c r="T4407" i="2"/>
  <c r="Q4407" i="2" s="1"/>
  <c r="P4822" i="2"/>
  <c r="T4822" i="2"/>
  <c r="Q4822" i="2" s="1"/>
  <c r="P4678" i="2"/>
  <c r="T4678" i="2"/>
  <c r="Q4678" i="2" s="1"/>
  <c r="P3895" i="2"/>
  <c r="T3895" i="2"/>
  <c r="Q3895" i="2" s="1"/>
  <c r="P130" i="2"/>
  <c r="T130" i="2"/>
  <c r="Q130" i="2" s="1"/>
  <c r="P4487" i="2"/>
  <c r="T4487" i="2"/>
  <c r="Q4487" i="2" s="1"/>
  <c r="P3766" i="2"/>
  <c r="T3766" i="2"/>
  <c r="Q3766" i="2" s="1"/>
  <c r="P3795" i="2"/>
  <c r="T3795" i="2"/>
  <c r="Q3795" i="2" s="1"/>
  <c r="P4468" i="2"/>
  <c r="T4468" i="2"/>
  <c r="Q4468" i="2" s="1"/>
  <c r="P2435" i="2"/>
  <c r="T2435" i="2"/>
  <c r="Q2435" i="2" s="1"/>
  <c r="P1729" i="2"/>
  <c r="T1729" i="2"/>
  <c r="Q1729" i="2" s="1"/>
  <c r="P2254" i="2"/>
  <c r="T2254" i="2"/>
  <c r="Q2254" i="2" s="1"/>
  <c r="P1278" i="2"/>
  <c r="T1278" i="2"/>
  <c r="Q1278" i="2" s="1"/>
  <c r="P1159" i="2"/>
  <c r="T1159" i="2"/>
  <c r="Q1159" i="2" s="1"/>
  <c r="P1216" i="2"/>
  <c r="T1216" i="2"/>
  <c r="Q1216" i="2" s="1"/>
  <c r="P2529" i="2"/>
  <c r="T2529" i="2"/>
  <c r="Q2529" i="2" s="1"/>
  <c r="P1696" i="2"/>
  <c r="T1696" i="2"/>
  <c r="Q1696" i="2" s="1"/>
  <c r="P2750" i="2"/>
  <c r="T2750" i="2"/>
  <c r="Q2750" i="2" s="1"/>
  <c r="P1512" i="2"/>
  <c r="T1512" i="2"/>
  <c r="Q1512" i="2" s="1"/>
  <c r="P2374" i="2"/>
  <c r="T2374" i="2"/>
  <c r="Q2374" i="2" s="1"/>
  <c r="P1655" i="2"/>
  <c r="T1655" i="2"/>
  <c r="Q1655" i="2" s="1"/>
  <c r="P1713" i="2"/>
  <c r="T1713" i="2"/>
  <c r="Q1713" i="2" s="1"/>
  <c r="P2410" i="2"/>
  <c r="T2410" i="2"/>
  <c r="Q2410" i="2" s="1"/>
  <c r="P1664" i="2"/>
  <c r="T1664" i="2"/>
  <c r="Q1664" i="2" s="1"/>
  <c r="P1272" i="2"/>
  <c r="T1272" i="2"/>
  <c r="Q1272" i="2" s="1"/>
  <c r="P2361" i="2"/>
  <c r="T2361" i="2"/>
  <c r="Q2361" i="2" s="1"/>
  <c r="P977" i="2"/>
  <c r="T977" i="2"/>
  <c r="Q977" i="2" s="1"/>
  <c r="P4676" i="2"/>
  <c r="T4676" i="2"/>
  <c r="Q4676" i="2" s="1"/>
  <c r="P4510" i="2"/>
  <c r="T4510" i="2"/>
  <c r="Q4510" i="2" s="1"/>
  <c r="P100" i="2"/>
  <c r="T100" i="2"/>
  <c r="Q100" i="2" s="1"/>
  <c r="P181" i="2"/>
  <c r="T181" i="2"/>
  <c r="Q181" i="2" s="1"/>
  <c r="P4943" i="2"/>
  <c r="T4943" i="2"/>
  <c r="Q4943" i="2" s="1"/>
  <c r="P4713" i="2"/>
  <c r="T4713" i="2"/>
  <c r="Q4713" i="2" s="1"/>
  <c r="P3910" i="2"/>
  <c r="T3910" i="2"/>
  <c r="Q3910" i="2" s="1"/>
  <c r="P99" i="2"/>
  <c r="T99" i="2"/>
  <c r="Q99" i="2" s="1"/>
  <c r="P4538" i="2"/>
  <c r="T4538" i="2"/>
  <c r="Q4538" i="2" s="1"/>
  <c r="P183" i="2"/>
  <c r="T183" i="2"/>
  <c r="Q183" i="2" s="1"/>
  <c r="P4952" i="2"/>
  <c r="T4952" i="2"/>
  <c r="Q4952" i="2" s="1"/>
  <c r="P3816" i="2"/>
  <c r="T3816" i="2"/>
  <c r="Q3816" i="2" s="1"/>
  <c r="P4553" i="2"/>
  <c r="T4553" i="2"/>
  <c r="Q4553" i="2" s="1"/>
  <c r="P4578" i="2"/>
  <c r="T4578" i="2"/>
  <c r="Q4578" i="2" s="1"/>
  <c r="P1289" i="2"/>
  <c r="T1289" i="2"/>
  <c r="Q1289" i="2" s="1"/>
  <c r="P1526" i="2"/>
  <c r="T1526" i="2"/>
  <c r="Q1526" i="2" s="1"/>
  <c r="P1212" i="2"/>
  <c r="T1212" i="2"/>
  <c r="Q1212" i="2" s="1"/>
  <c r="P1235" i="2"/>
  <c r="T1235" i="2"/>
  <c r="Q1235" i="2" s="1"/>
  <c r="P2058" i="2"/>
  <c r="T2058" i="2"/>
  <c r="Q2058" i="2" s="1"/>
  <c r="P1303" i="2"/>
  <c r="T1303" i="2"/>
  <c r="Q1303" i="2" s="1"/>
  <c r="P1728" i="2"/>
  <c r="T1728" i="2"/>
  <c r="Q1728" i="2" s="1"/>
  <c r="P1385" i="2"/>
  <c r="T1385" i="2"/>
  <c r="Q1385" i="2" s="1"/>
  <c r="P1693" i="2"/>
  <c r="T1693" i="2"/>
  <c r="Q1693" i="2" s="1"/>
  <c r="P1027" i="2"/>
  <c r="T1027" i="2"/>
  <c r="Q1027" i="2" s="1"/>
  <c r="P1437" i="2"/>
  <c r="T1437" i="2"/>
  <c r="Q1437" i="2" s="1"/>
  <c r="P1042" i="2"/>
  <c r="T1042" i="2"/>
  <c r="Q1042" i="2" s="1"/>
  <c r="P943" i="2"/>
  <c r="T943" i="2"/>
  <c r="Q943" i="2" s="1"/>
  <c r="P1251" i="2"/>
  <c r="T1251" i="2"/>
  <c r="Q1251" i="2" s="1"/>
  <c r="P1640" i="2"/>
  <c r="T1640" i="2"/>
  <c r="Q1640" i="2" s="1"/>
  <c r="P863" i="2"/>
  <c r="T863" i="2"/>
  <c r="Q863" i="2" s="1"/>
  <c r="P4554" i="2"/>
  <c r="T4554" i="2"/>
  <c r="Q4554" i="2" s="1"/>
  <c r="P511" i="2"/>
  <c r="T511" i="2"/>
  <c r="Q511" i="2" s="1"/>
  <c r="P4536" i="2"/>
  <c r="T4536" i="2"/>
  <c r="Q4536" i="2" s="1"/>
  <c r="P171" i="2"/>
  <c r="T171" i="2"/>
  <c r="Q171" i="2" s="1"/>
  <c r="P4954" i="2"/>
  <c r="T4954" i="2"/>
  <c r="Q4954" i="2" s="1"/>
  <c r="P281" i="2"/>
  <c r="T281" i="2"/>
  <c r="Q281" i="2" s="1"/>
  <c r="P4966" i="2"/>
  <c r="T4966" i="2"/>
  <c r="Q4966" i="2" s="1"/>
  <c r="P833" i="2"/>
  <c r="T833" i="2"/>
  <c r="Q833" i="2" s="1"/>
  <c r="P173" i="2"/>
  <c r="T173" i="2"/>
  <c r="Q173" i="2" s="1"/>
  <c r="P4971" i="2"/>
  <c r="T4971" i="2"/>
  <c r="Q4971" i="2" s="1"/>
  <c r="P3858" i="2"/>
  <c r="T3858" i="2"/>
  <c r="Q3858" i="2" s="1"/>
  <c r="P2947" i="2"/>
  <c r="T2947" i="2"/>
  <c r="Q2947" i="2" s="1"/>
  <c r="P4589" i="2"/>
  <c r="T4589" i="2"/>
  <c r="Q4589" i="2" s="1"/>
  <c r="P2592" i="2"/>
  <c r="T2592" i="2"/>
  <c r="Q2592" i="2" s="1"/>
  <c r="P2596" i="2"/>
  <c r="T2596" i="2"/>
  <c r="Q2596" i="2" s="1"/>
  <c r="P1314" i="2"/>
  <c r="T1314" i="2"/>
  <c r="Q1314" i="2" s="1"/>
  <c r="P1288" i="2"/>
  <c r="T1288" i="2"/>
  <c r="Q1288" i="2" s="1"/>
  <c r="P1389" i="2"/>
  <c r="T1389" i="2"/>
  <c r="Q1389" i="2" s="1"/>
  <c r="P1904" i="2"/>
  <c r="T1904" i="2"/>
  <c r="Q1904" i="2" s="1"/>
  <c r="P1067" i="2"/>
  <c r="T1067" i="2"/>
  <c r="Q1067" i="2" s="1"/>
  <c r="P1466" i="2"/>
  <c r="T1466" i="2"/>
  <c r="Q1466" i="2" s="1"/>
  <c r="P1082" i="2"/>
  <c r="T1082" i="2"/>
  <c r="Q1082" i="2" s="1"/>
  <c r="P4565" i="2"/>
  <c r="T4565" i="2"/>
  <c r="Q4565" i="2" s="1"/>
  <c r="P207" i="2"/>
  <c r="T207" i="2"/>
  <c r="Q207" i="2" s="1"/>
  <c r="P301" i="2"/>
  <c r="T301" i="2"/>
  <c r="Q301" i="2" s="1"/>
  <c r="P165" i="2"/>
  <c r="T165" i="2"/>
  <c r="Q165" i="2" s="1"/>
  <c r="P309" i="2"/>
  <c r="T309" i="2"/>
  <c r="Q309" i="2" s="1"/>
  <c r="P848" i="2"/>
  <c r="T848" i="2"/>
  <c r="Q848" i="2" s="1"/>
  <c r="P182" i="2"/>
  <c r="T182" i="2"/>
  <c r="Q182" i="2" s="1"/>
  <c r="P123" i="2"/>
  <c r="T123" i="2"/>
  <c r="Q123" i="2" s="1"/>
  <c r="P4587" i="2"/>
  <c r="T4587" i="2"/>
  <c r="Q4587" i="2" s="1"/>
  <c r="P4643" i="2"/>
  <c r="T4643" i="2"/>
  <c r="Q4643" i="2" s="1"/>
  <c r="P2914" i="2"/>
  <c r="T2914" i="2"/>
  <c r="Q2914" i="2" s="1"/>
  <c r="P4965" i="2"/>
  <c r="T4965" i="2"/>
  <c r="Q4965" i="2" s="1"/>
  <c r="P1012" i="2"/>
  <c r="T1012" i="2"/>
  <c r="Q1012" i="2" s="1"/>
  <c r="P1660" i="2"/>
  <c r="T1660" i="2"/>
  <c r="Q1660" i="2" s="1"/>
  <c r="P1044" i="2"/>
  <c r="T1044" i="2"/>
  <c r="Q1044" i="2" s="1"/>
  <c r="P2607" i="2"/>
  <c r="T2607" i="2"/>
  <c r="Q2607" i="2" s="1"/>
  <c r="P2122" i="2"/>
  <c r="T2122" i="2"/>
  <c r="Q2122" i="2" s="1"/>
  <c r="P1396" i="2"/>
  <c r="T1396" i="2"/>
  <c r="Q1396" i="2" s="1"/>
  <c r="P1501" i="2"/>
  <c r="T1501" i="2"/>
  <c r="Q1501" i="2" s="1"/>
  <c r="P1482" i="2"/>
  <c r="T1482" i="2"/>
  <c r="Q1482" i="2" s="1"/>
  <c r="P1253" i="2"/>
  <c r="T1253" i="2"/>
  <c r="Q1253" i="2" s="1"/>
  <c r="P1665" i="2"/>
  <c r="T1665" i="2"/>
  <c r="Q1665" i="2" s="1"/>
  <c r="P2419" i="2"/>
  <c r="T2419" i="2"/>
  <c r="Q2419" i="2" s="1"/>
  <c r="P1709" i="2"/>
  <c r="T1709" i="2"/>
  <c r="Q1709" i="2" s="1"/>
  <c r="P283" i="2"/>
  <c r="T283" i="2"/>
  <c r="Q283" i="2" s="1"/>
  <c r="P300" i="2"/>
  <c r="T300" i="2"/>
  <c r="Q300" i="2" s="1"/>
  <c r="P4051" i="2"/>
  <c r="T4051" i="2"/>
  <c r="Q4051" i="2" s="1"/>
  <c r="P4777" i="2"/>
  <c r="T4777" i="2"/>
  <c r="Q4777" i="2" s="1"/>
  <c r="P157" i="2"/>
  <c r="T157" i="2"/>
  <c r="Q157" i="2" s="1"/>
  <c r="P872" i="2"/>
  <c r="T872" i="2"/>
  <c r="Q872" i="2" s="1"/>
  <c r="P267" i="2"/>
  <c r="T267" i="2"/>
  <c r="Q267" i="2" s="1"/>
  <c r="P859" i="2"/>
  <c r="T859" i="2"/>
  <c r="Q859" i="2" s="1"/>
  <c r="P3884" i="2"/>
  <c r="T3884" i="2"/>
  <c r="Q3884" i="2" s="1"/>
  <c r="P4729" i="2"/>
  <c r="T4729" i="2"/>
  <c r="Q4729" i="2" s="1"/>
  <c r="P2836" i="2"/>
  <c r="T2836" i="2"/>
  <c r="Q2836" i="2" s="1"/>
  <c r="P2965" i="2"/>
  <c r="T2965" i="2"/>
  <c r="Q2965" i="2" s="1"/>
  <c r="P2414" i="2"/>
  <c r="T2414" i="2"/>
  <c r="Q2414" i="2" s="1"/>
  <c r="P3771" i="2"/>
  <c r="T3771" i="2"/>
  <c r="Q3771" i="2" s="1"/>
  <c r="P1051" i="2"/>
  <c r="T1051" i="2"/>
  <c r="Q1051" i="2" s="1"/>
  <c r="P1219" i="2"/>
  <c r="T1219" i="2"/>
  <c r="Q1219" i="2" s="1"/>
  <c r="P2915" i="2"/>
  <c r="T2915" i="2"/>
  <c r="Q2915" i="2" s="1"/>
  <c r="P1439" i="2"/>
  <c r="T1439" i="2"/>
  <c r="Q1439" i="2" s="1"/>
  <c r="P1386" i="2"/>
  <c r="T1386" i="2"/>
  <c r="Q1386" i="2" s="1"/>
  <c r="P1171" i="2"/>
  <c r="T1171" i="2"/>
  <c r="Q1171" i="2" s="1"/>
  <c r="P1520" i="2"/>
  <c r="T1520" i="2"/>
  <c r="Q1520" i="2" s="1"/>
  <c r="P1694" i="2"/>
  <c r="T1694" i="2"/>
  <c r="Q1694" i="2" s="1"/>
  <c r="P280" i="2"/>
  <c r="T280" i="2"/>
  <c r="Q280" i="2" s="1"/>
  <c r="P3923" i="2"/>
  <c r="T3923" i="2"/>
  <c r="Q3923" i="2" s="1"/>
  <c r="P4685" i="2"/>
  <c r="T4685" i="2"/>
  <c r="Q4685" i="2" s="1"/>
  <c r="P189" i="2"/>
  <c r="T189" i="2"/>
  <c r="Q189" i="2" s="1"/>
  <c r="P4478" i="2"/>
  <c r="T4478" i="2"/>
  <c r="Q4478" i="2" s="1"/>
  <c r="P4541" i="2"/>
  <c r="T4541" i="2"/>
  <c r="Q4541" i="2" s="1"/>
  <c r="P844" i="2"/>
  <c r="T844" i="2"/>
  <c r="Q844" i="2" s="1"/>
  <c r="P83" i="2"/>
  <c r="T83" i="2"/>
  <c r="Q83" i="2" s="1"/>
  <c r="P813" i="2"/>
  <c r="T813" i="2"/>
  <c r="Q813" i="2" s="1"/>
  <c r="P3962" i="2"/>
  <c r="T3962" i="2"/>
  <c r="Q3962" i="2" s="1"/>
  <c r="P4990" i="2"/>
  <c r="T4990" i="2"/>
  <c r="Q4990" i="2" s="1"/>
  <c r="P2950" i="2"/>
  <c r="T2950" i="2"/>
  <c r="Q2950" i="2" s="1"/>
  <c r="P2124" i="2"/>
  <c r="T2124" i="2"/>
  <c r="Q2124" i="2" s="1"/>
  <c r="P2418" i="2"/>
  <c r="T2418" i="2"/>
  <c r="Q2418" i="2" s="1"/>
  <c r="P4486" i="2"/>
  <c r="T4486" i="2"/>
  <c r="Q4486" i="2" s="1"/>
  <c r="P3835" i="2"/>
  <c r="T3835" i="2"/>
  <c r="Q3835" i="2" s="1"/>
  <c r="P1460" i="2"/>
  <c r="T1460" i="2"/>
  <c r="Q1460" i="2" s="1"/>
  <c r="P1223" i="2"/>
  <c r="T1223" i="2"/>
  <c r="Q1223" i="2" s="1"/>
  <c r="P2227" i="2"/>
  <c r="T2227" i="2"/>
  <c r="Q2227" i="2" s="1"/>
  <c r="P1681" i="2"/>
  <c r="T1681" i="2"/>
  <c r="Q1681" i="2" s="1"/>
  <c r="P1065" i="2"/>
  <c r="T1065" i="2"/>
  <c r="Q1065" i="2" s="1"/>
  <c r="P933" i="2"/>
  <c r="T933" i="2"/>
  <c r="Q933" i="2" s="1"/>
  <c r="P906" i="2"/>
  <c r="T906" i="2"/>
  <c r="Q906" i="2" s="1"/>
  <c r="P1404" i="2"/>
  <c r="T1404" i="2"/>
  <c r="Q1404" i="2" s="1"/>
  <c r="P1250" i="2"/>
  <c r="T1250" i="2"/>
  <c r="Q1250" i="2" s="1"/>
  <c r="P1132" i="2"/>
  <c r="T1132" i="2"/>
  <c r="Q1132" i="2" s="1"/>
  <c r="P1905" i="2"/>
  <c r="T1905" i="2"/>
  <c r="Q1905" i="2" s="1"/>
  <c r="P1273" i="2"/>
  <c r="T1273" i="2"/>
  <c r="Q1273" i="2" s="1"/>
  <c r="P1133" i="2"/>
  <c r="T1133" i="2"/>
  <c r="Q1133" i="2" s="1"/>
  <c r="P127" i="2"/>
  <c r="T127" i="2"/>
  <c r="Q127" i="2" s="1"/>
  <c r="P3974" i="2"/>
  <c r="T3974" i="2"/>
  <c r="Q3974" i="2" s="1"/>
  <c r="P4776" i="2"/>
  <c r="T4776" i="2"/>
  <c r="Q4776" i="2" s="1"/>
  <c r="P213" i="2"/>
  <c r="T213" i="2"/>
  <c r="Q213" i="2" s="1"/>
  <c r="P4623" i="2"/>
  <c r="T4623" i="2"/>
  <c r="Q4623" i="2" s="1"/>
  <c r="P206" i="2"/>
  <c r="T206" i="2"/>
  <c r="Q206" i="2" s="1"/>
  <c r="P5052" i="2"/>
  <c r="T5052" i="2"/>
  <c r="Q5052" i="2" s="1"/>
  <c r="P4950" i="2"/>
  <c r="T4950" i="2"/>
  <c r="Q4950" i="2" s="1"/>
  <c r="P3945" i="2"/>
  <c r="T3945" i="2"/>
  <c r="Q3945" i="2" s="1"/>
  <c r="P4720" i="2"/>
  <c r="T4720" i="2"/>
  <c r="Q4720" i="2" s="1"/>
  <c r="P820" i="2"/>
  <c r="T820" i="2"/>
  <c r="Q820" i="2" s="1"/>
  <c r="P4937" i="2"/>
  <c r="T4937" i="2"/>
  <c r="Q4937" i="2" s="1"/>
  <c r="P852" i="2"/>
  <c r="T852" i="2"/>
  <c r="Q852" i="2" s="1"/>
  <c r="P5054" i="2"/>
  <c r="T5054" i="2"/>
  <c r="Q5054" i="2" s="1"/>
  <c r="P4264" i="2"/>
  <c r="T4264" i="2"/>
  <c r="Q4264" i="2" s="1"/>
  <c r="P3755" i="2"/>
  <c r="T3755" i="2"/>
  <c r="Q3755" i="2" s="1"/>
  <c r="P4621" i="2"/>
  <c r="T4621" i="2"/>
  <c r="Q4621" i="2" s="1"/>
  <c r="P3860" i="2"/>
  <c r="T3860" i="2"/>
  <c r="Q3860" i="2" s="1"/>
  <c r="P4618" i="2"/>
  <c r="T4618" i="2"/>
  <c r="Q4618" i="2" s="1"/>
  <c r="P4421" i="2"/>
  <c r="T4421" i="2"/>
  <c r="Q4421" i="2" s="1"/>
  <c r="P1464" i="2"/>
  <c r="T1464" i="2"/>
  <c r="Q1464" i="2" s="1"/>
  <c r="P1653" i="2"/>
  <c r="T1653" i="2"/>
  <c r="Q1653" i="2" s="1"/>
  <c r="P2485" i="2"/>
  <c r="T2485" i="2"/>
  <c r="Q2485" i="2" s="1"/>
  <c r="P1384" i="2"/>
  <c r="T1384" i="2"/>
  <c r="Q1384" i="2" s="1"/>
  <c r="P1069" i="2"/>
  <c r="T1069" i="2"/>
  <c r="Q1069" i="2" s="1"/>
  <c r="P984" i="2"/>
  <c r="T984" i="2"/>
  <c r="Q984" i="2" s="1"/>
  <c r="P1422" i="2"/>
  <c r="T1422" i="2"/>
  <c r="Q1422" i="2" s="1"/>
  <c r="P1257" i="2"/>
  <c r="T1257" i="2"/>
  <c r="Q1257" i="2" s="1"/>
  <c r="P899" i="2"/>
  <c r="T899" i="2"/>
  <c r="Q899" i="2" s="1"/>
  <c r="P1211" i="2"/>
  <c r="T1211" i="2"/>
  <c r="Q1211" i="2" s="1"/>
  <c r="P1254" i="2"/>
  <c r="T1254" i="2"/>
  <c r="Q1254" i="2" s="1"/>
  <c r="P1309" i="2"/>
  <c r="T1309" i="2"/>
  <c r="Q1309" i="2" s="1"/>
  <c r="P1151" i="2"/>
  <c r="T1151" i="2"/>
  <c r="Q1151" i="2" s="1"/>
  <c r="P163" i="2"/>
  <c r="T163" i="2"/>
  <c r="Q163" i="2" s="1"/>
  <c r="P156" i="2"/>
  <c r="T156" i="2"/>
  <c r="Q156" i="2" s="1"/>
  <c r="P188" i="2"/>
  <c r="T188" i="2"/>
  <c r="Q188" i="2" s="1"/>
  <c r="P4969" i="2"/>
  <c r="T4969" i="2"/>
  <c r="Q4969" i="2" s="1"/>
  <c r="P142" i="2"/>
  <c r="T142" i="2"/>
  <c r="Q142" i="2" s="1"/>
  <c r="P4857" i="2"/>
  <c r="T4857" i="2"/>
  <c r="Q4857" i="2" s="1"/>
  <c r="P3935" i="2"/>
  <c r="T3935" i="2"/>
  <c r="Q3935" i="2" s="1"/>
  <c r="P4728" i="2"/>
  <c r="T4728" i="2"/>
  <c r="Q4728" i="2" s="1"/>
  <c r="P4948" i="2"/>
  <c r="T4948" i="2"/>
  <c r="Q4948" i="2" s="1"/>
  <c r="P3780" i="2"/>
  <c r="T3780" i="2"/>
  <c r="Q3780" i="2" s="1"/>
  <c r="P3971" i="2"/>
  <c r="T3971" i="2"/>
  <c r="Q3971" i="2" s="1"/>
  <c r="P2230" i="2"/>
  <c r="T2230" i="2"/>
  <c r="Q2230" i="2" s="1"/>
  <c r="P4483" i="2"/>
  <c r="T4483" i="2"/>
  <c r="Q4483" i="2" s="1"/>
  <c r="P2235" i="2"/>
  <c r="T2235" i="2"/>
  <c r="Q2235" i="2" s="1"/>
  <c r="P1688" i="2"/>
  <c r="T1688" i="2"/>
  <c r="Q1688" i="2" s="1"/>
  <c r="P2581" i="2"/>
  <c r="T2581" i="2"/>
  <c r="Q2581" i="2" s="1"/>
  <c r="P1388" i="2"/>
  <c r="T1388" i="2"/>
  <c r="Q1388" i="2" s="1"/>
  <c r="P1130" i="2"/>
  <c r="T1130" i="2"/>
  <c r="Q1130" i="2" s="1"/>
  <c r="P1252" i="2"/>
  <c r="T1252" i="2"/>
  <c r="Q1252" i="2" s="1"/>
  <c r="P2413" i="2"/>
  <c r="T2413" i="2"/>
  <c r="Q2413" i="2" s="1"/>
  <c r="P1138" i="2"/>
  <c r="T1138" i="2"/>
  <c r="Q1138" i="2" s="1"/>
  <c r="P2744" i="2"/>
  <c r="T2744" i="2"/>
  <c r="Q2744" i="2" s="1"/>
  <c r="P1451" i="2"/>
  <c r="T1451" i="2"/>
  <c r="Q1451" i="2" s="1"/>
  <c r="P939" i="2"/>
  <c r="T939" i="2"/>
  <c r="Q939" i="2" s="1"/>
  <c r="P1164" i="2"/>
  <c r="T1164" i="2"/>
  <c r="Q1164" i="2" s="1"/>
  <c r="P1387" i="2"/>
  <c r="T1387" i="2"/>
  <c r="Q1387" i="2" s="1"/>
  <c r="P1438" i="2"/>
  <c r="T1438" i="2"/>
  <c r="Q1438" i="2" s="1"/>
  <c r="P1165" i="2"/>
  <c r="T1165" i="2"/>
  <c r="Q1165" i="2" s="1"/>
  <c r="P2590" i="2"/>
  <c r="P2583" i="2"/>
  <c r="P2594" i="2"/>
  <c r="P2609" i="2"/>
  <c r="P2585" i="2"/>
  <c r="P2588" i="2"/>
  <c r="P2606" i="2"/>
  <c r="P2586" i="2"/>
  <c r="P2577" i="2"/>
  <c r="P2579" i="2"/>
  <c r="P2587" i="2"/>
  <c r="P2578" i="2"/>
  <c r="P2601" i="2"/>
  <c r="P2576" i="2"/>
  <c r="P32" i="2"/>
  <c r="P31" i="2"/>
  <c r="P30" i="2"/>
  <c r="P29" i="2"/>
  <c r="P28" i="2"/>
  <c r="G35" i="37" s="1"/>
  <c r="P16" i="2"/>
  <c r="P18" i="2"/>
  <c r="P21" i="2"/>
  <c r="P20" i="2"/>
  <c r="P27" i="2"/>
  <c r="P22" i="2"/>
  <c r="P23" i="2"/>
  <c r="P19" i="2"/>
  <c r="P15" i="2"/>
  <c r="P13" i="2"/>
  <c r="P17" i="2"/>
  <c r="P25" i="2"/>
  <c r="P24" i="2"/>
  <c r="P12" i="2"/>
  <c r="P26" i="2"/>
  <c r="P14"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H28" i="37" l="1"/>
  <c r="H37" i="37"/>
  <c r="H32" i="37"/>
  <c r="G15" i="37"/>
  <c r="H29" i="37"/>
  <c r="H31" i="37"/>
  <c r="H27" i="37"/>
  <c r="G37" i="37"/>
  <c r="G32" i="37"/>
  <c r="G34" i="37"/>
  <c r="G33" i="37"/>
  <c r="G31" i="37"/>
  <c r="G38" i="37"/>
  <c r="G36" i="37"/>
  <c r="G42" i="37"/>
  <c r="G29" i="37"/>
  <c r="G28" i="37"/>
  <c r="G23" i="37"/>
  <c r="G30" i="37"/>
  <c r="G19" i="37"/>
  <c r="G22" i="37"/>
  <c r="G20" i="37"/>
  <c r="G17" i="37"/>
  <c r="G18" i="37"/>
  <c r="G21" i="37"/>
  <c r="G40" i="37"/>
  <c r="G39" i="37"/>
  <c r="G27" i="37"/>
  <c r="G24" i="37"/>
  <c r="C16" i="17" l="1"/>
  <c r="N35" i="18" l="1"/>
  <c r="M35" i="18"/>
  <c r="L35" i="18"/>
  <c r="K35" i="18"/>
  <c r="J35" i="18"/>
  <c r="I35" i="18"/>
  <c r="N33" i="38"/>
  <c r="M33" i="38"/>
  <c r="L33" i="38"/>
  <c r="K33" i="38"/>
  <c r="J33" i="38"/>
  <c r="J34" i="38" l="1"/>
  <c r="I34" i="38"/>
  <c r="M34" i="38"/>
  <c r="L34" i="38"/>
  <c r="I43" i="18"/>
  <c r="N43" i="18"/>
  <c r="M43" i="18"/>
  <c r="N25" i="38"/>
  <c r="M25" i="38"/>
  <c r="L25" i="38"/>
  <c r="K25" i="38"/>
  <c r="J25" i="38"/>
  <c r="I25" i="38"/>
  <c r="E13" i="35"/>
  <c r="F13" i="35" s="1"/>
  <c r="F14" i="35"/>
  <c r="U8" i="2"/>
  <c r="T8" i="2"/>
  <c r="N31" i="18"/>
  <c r="M31" i="18"/>
  <c r="L31" i="18"/>
  <c r="K31" i="18"/>
  <c r="J31" i="18"/>
  <c r="I31" i="18"/>
  <c r="F43" i="31"/>
  <c r="B41" i="17"/>
  <c r="B47" i="17" s="1"/>
  <c r="B51" i="17" s="1"/>
  <c r="B52" i="17"/>
  <c r="U658" i="2" l="1"/>
  <c r="R658" i="2" s="1"/>
  <c r="U3870" i="2"/>
  <c r="R3870" i="2" s="1"/>
  <c r="U3853" i="2"/>
  <c r="R3853" i="2" s="1"/>
  <c r="U634" i="2"/>
  <c r="R634" i="2" s="1"/>
  <c r="U645" i="2"/>
  <c r="R645" i="2" s="1"/>
  <c r="U3799" i="2"/>
  <c r="R3799" i="2" s="1"/>
  <c r="U646" i="2"/>
  <c r="R646" i="2" s="1"/>
  <c r="U2682" i="2"/>
  <c r="R2682" i="2" s="1"/>
  <c r="U2681" i="2"/>
  <c r="R2681" i="2" s="1"/>
  <c r="U2679" i="2"/>
  <c r="R2679" i="2" s="1"/>
  <c r="U2680" i="2"/>
  <c r="R2680" i="2" s="1"/>
  <c r="U2678" i="2"/>
  <c r="R2678" i="2" s="1"/>
  <c r="U2677" i="2"/>
  <c r="R2677" i="2" s="1"/>
  <c r="U2674" i="2"/>
  <c r="R2674" i="2" s="1"/>
  <c r="U2443" i="2"/>
  <c r="R2443" i="2" s="1"/>
  <c r="U2159" i="2"/>
  <c r="R2159" i="2" s="1"/>
  <c r="U737" i="2"/>
  <c r="R737" i="2" s="1"/>
  <c r="U3696" i="2"/>
  <c r="R3696" i="2" s="1"/>
  <c r="U2603" i="2"/>
  <c r="R2603" i="2" s="1"/>
  <c r="U649" i="2"/>
  <c r="R649" i="2" s="1"/>
  <c r="U2185" i="2"/>
  <c r="R2185" i="2" s="1"/>
  <c r="U727" i="2"/>
  <c r="R727" i="2" s="1"/>
  <c r="U657" i="2"/>
  <c r="R657" i="2" s="1"/>
  <c r="T69" i="2"/>
  <c r="Q69" i="2" s="1"/>
  <c r="H17" i="37" s="1"/>
  <c r="U67" i="2"/>
  <c r="R67" i="2" s="1"/>
  <c r="U66" i="2"/>
  <c r="R66" i="2" s="1"/>
  <c r="U818" i="2"/>
  <c r="R818" i="2" s="1"/>
  <c r="U894" i="2"/>
  <c r="R894" i="2" s="1"/>
  <c r="U937" i="2"/>
  <c r="R937" i="2" s="1"/>
  <c r="U817" i="2"/>
  <c r="R817" i="2" s="1"/>
  <c r="U1029" i="2"/>
  <c r="R1029" i="2" s="1"/>
  <c r="U1011" i="2"/>
  <c r="R1011" i="2" s="1"/>
  <c r="U929" i="2"/>
  <c r="R929" i="2" s="1"/>
  <c r="U897" i="2"/>
  <c r="R897" i="2" s="1"/>
  <c r="U975" i="2"/>
  <c r="R975" i="2" s="1"/>
  <c r="U1049" i="2"/>
  <c r="R1049" i="2" s="1"/>
  <c r="U806" i="2"/>
  <c r="R806" i="2" s="1"/>
  <c r="U1003" i="2"/>
  <c r="R1003" i="2" s="1"/>
  <c r="U756" i="2"/>
  <c r="R756" i="2" s="1"/>
  <c r="U1036" i="2"/>
  <c r="R1036" i="2" s="1"/>
  <c r="U895" i="2"/>
  <c r="R895" i="2" s="1"/>
  <c r="U884" i="2"/>
  <c r="R884" i="2" s="1"/>
  <c r="U1047" i="2"/>
  <c r="R1047" i="2" s="1"/>
  <c r="U758" i="2"/>
  <c r="R758" i="2" s="1"/>
  <c r="U825" i="2"/>
  <c r="R825" i="2" s="1"/>
  <c r="U908" i="2"/>
  <c r="R908" i="2" s="1"/>
  <c r="U1033" i="2"/>
  <c r="R1033" i="2" s="1"/>
  <c r="U821" i="2"/>
  <c r="R821" i="2" s="1"/>
  <c r="U1046" i="2"/>
  <c r="R1046" i="2" s="1"/>
  <c r="U1008" i="2"/>
  <c r="R1008" i="2" s="1"/>
  <c r="U989" i="2"/>
  <c r="R989" i="2" s="1"/>
  <c r="U826" i="2"/>
  <c r="R826" i="2" s="1"/>
  <c r="U1039" i="2"/>
  <c r="R1039" i="2" s="1"/>
  <c r="U903" i="2"/>
  <c r="R903" i="2" s="1"/>
  <c r="U811" i="2"/>
  <c r="R811" i="2" s="1"/>
  <c r="U865" i="2"/>
  <c r="R865" i="2" s="1"/>
  <c r="U804" i="2"/>
  <c r="R804" i="2" s="1"/>
  <c r="U920" i="2"/>
  <c r="R920" i="2" s="1"/>
  <c r="U890" i="2"/>
  <c r="R890" i="2" s="1"/>
  <c r="U861" i="2"/>
  <c r="R861" i="2" s="1"/>
  <c r="U969" i="2"/>
  <c r="R969" i="2" s="1"/>
  <c r="U940" i="2"/>
  <c r="R940" i="2" s="1"/>
  <c r="U764" i="2"/>
  <c r="R764" i="2" s="1"/>
  <c r="U1043" i="2"/>
  <c r="R1043" i="2" s="1"/>
  <c r="U905" i="2"/>
  <c r="R905" i="2" s="1"/>
  <c r="U760" i="2"/>
  <c r="R760" i="2" s="1"/>
  <c r="U886" i="2"/>
  <c r="R886" i="2" s="1"/>
  <c r="U966" i="2"/>
  <c r="R966" i="2" s="1"/>
  <c r="U987" i="2"/>
  <c r="R987" i="2" s="1"/>
  <c r="U809" i="2"/>
  <c r="R809" i="2" s="1"/>
  <c r="U802" i="2"/>
  <c r="R802" i="2" s="1"/>
  <c r="U765" i="2"/>
  <c r="R765" i="2" s="1"/>
  <c r="U913" i="2"/>
  <c r="R913" i="2" s="1"/>
  <c r="U869" i="2"/>
  <c r="R869" i="2" s="1"/>
  <c r="U893" i="2"/>
  <c r="R893" i="2" s="1"/>
  <c r="U767" i="2"/>
  <c r="R767" i="2" s="1"/>
  <c r="U782" i="2"/>
  <c r="R782" i="2" s="1"/>
  <c r="U963" i="2"/>
  <c r="R963" i="2" s="1"/>
  <c r="U855" i="2"/>
  <c r="R855" i="2" s="1"/>
  <c r="U784" i="2"/>
  <c r="R784" i="2" s="1"/>
  <c r="U755" i="2"/>
  <c r="R755" i="2" s="1"/>
  <c r="U922" i="2"/>
  <c r="R922" i="2" s="1"/>
  <c r="U850" i="2"/>
  <c r="R850" i="2" s="1"/>
  <c r="F87" i="31"/>
  <c r="U2489" i="2"/>
  <c r="R2489" i="2" s="1"/>
  <c r="U2166" i="2"/>
  <c r="R2166" i="2" s="1"/>
  <c r="U3354" i="2"/>
  <c r="R3354" i="2" s="1"/>
  <c r="U109" i="2"/>
  <c r="R109" i="2" s="1"/>
  <c r="U1729" i="2"/>
  <c r="R1729" i="2" s="1"/>
  <c r="U1212" i="2"/>
  <c r="R1212" i="2" s="1"/>
  <c r="U1288" i="2"/>
  <c r="R1288" i="2" s="1"/>
  <c r="U3370" i="2"/>
  <c r="R3370" i="2" s="1"/>
  <c r="U189" i="2"/>
  <c r="R189" i="2" s="1"/>
  <c r="U3945" i="2"/>
  <c r="R3945" i="2" s="1"/>
  <c r="U3935" i="2"/>
  <c r="R3935" i="2" s="1"/>
  <c r="U98" i="2"/>
  <c r="R98" i="2" s="1"/>
  <c r="U2992" i="2"/>
  <c r="R2992" i="2" s="1"/>
  <c r="U1316" i="2"/>
  <c r="R1316" i="2" s="1"/>
  <c r="U2898" i="2"/>
  <c r="R2898" i="2" s="1"/>
  <c r="U1107" i="2"/>
  <c r="R1107" i="2" s="1"/>
  <c r="U670" i="2"/>
  <c r="R670" i="2" s="1"/>
  <c r="U1495" i="2"/>
  <c r="R1495" i="2" s="1"/>
  <c r="U3579" i="2"/>
  <c r="R3579" i="2" s="1"/>
  <c r="U3583" i="2"/>
  <c r="R3583" i="2" s="1"/>
  <c r="U4422" i="2"/>
  <c r="R4422" i="2" s="1"/>
  <c r="U2882" i="2"/>
  <c r="R2882" i="2" s="1"/>
  <c r="U4639" i="2"/>
  <c r="R4639" i="2" s="1"/>
  <c r="U4466" i="2"/>
  <c r="R4466" i="2" s="1"/>
  <c r="U831" i="2"/>
  <c r="R831" i="2" s="1"/>
  <c r="U834" i="2"/>
  <c r="R834" i="2" s="1"/>
  <c r="U1078" i="2"/>
  <c r="R1078" i="2" s="1"/>
  <c r="U1402" i="2"/>
  <c r="R1402" i="2" s="1"/>
  <c r="U1659" i="2"/>
  <c r="R1659" i="2" s="1"/>
  <c r="U507" i="2"/>
  <c r="R507" i="2" s="1"/>
  <c r="U4644" i="2"/>
  <c r="R4644" i="2" s="1"/>
  <c r="U4814" i="2"/>
  <c r="R4814" i="2" s="1"/>
  <c r="U837" i="2"/>
  <c r="R837" i="2" s="1"/>
  <c r="U4475" i="2"/>
  <c r="R4475" i="2" s="1"/>
  <c r="U2787" i="2"/>
  <c r="R2787" i="2" s="1"/>
  <c r="U158" i="2"/>
  <c r="R158" i="2" s="1"/>
  <c r="U187" i="2"/>
  <c r="R187" i="2" s="1"/>
  <c r="U898" i="2"/>
  <c r="R898" i="2" s="1"/>
  <c r="U1645" i="2"/>
  <c r="R1645" i="2" s="1"/>
  <c r="U4985" i="2"/>
  <c r="R4985" i="2" s="1"/>
  <c r="U2254" i="2"/>
  <c r="R2254" i="2" s="1"/>
  <c r="U1235" i="2"/>
  <c r="R1235" i="2" s="1"/>
  <c r="U1389" i="2"/>
  <c r="R1389" i="2" s="1"/>
  <c r="U3401" i="2"/>
  <c r="R3401" i="2" s="1"/>
  <c r="U4478" i="2"/>
  <c r="R4478" i="2" s="1"/>
  <c r="U4720" i="2"/>
  <c r="R4720" i="2" s="1"/>
  <c r="U4728" i="2"/>
  <c r="R4728" i="2" s="1"/>
  <c r="U3793" i="2"/>
  <c r="R3793" i="2" s="1"/>
  <c r="U3827" i="2"/>
  <c r="R3827" i="2" s="1"/>
  <c r="U1715" i="2"/>
  <c r="R1715" i="2" s="1"/>
  <c r="U1717" i="2"/>
  <c r="R1717" i="2" s="1"/>
  <c r="U1509" i="2"/>
  <c r="R1509" i="2" s="1"/>
  <c r="U3404" i="2"/>
  <c r="R3404" i="2" s="1"/>
  <c r="U925" i="2"/>
  <c r="R925" i="2" s="1"/>
  <c r="U680" i="2"/>
  <c r="R680" i="2" s="1"/>
  <c r="U4683" i="2"/>
  <c r="R4683" i="2" s="1"/>
  <c r="U1533" i="2"/>
  <c r="R1533" i="2" s="1"/>
  <c r="U4542" i="2"/>
  <c r="R4542" i="2" s="1"/>
  <c r="U4674" i="2"/>
  <c r="R4674" i="2" s="1"/>
  <c r="U4723" i="2"/>
  <c r="R4723" i="2" s="1"/>
  <c r="U4315" i="2"/>
  <c r="R4315" i="2" s="1"/>
  <c r="U2932" i="2"/>
  <c r="R2932" i="2" s="1"/>
  <c r="U2182" i="2"/>
  <c r="R2182" i="2" s="1"/>
  <c r="U1721" i="2"/>
  <c r="R1721" i="2" s="1"/>
  <c r="U4476" i="2"/>
  <c r="R4476" i="2" s="1"/>
  <c r="U199" i="2"/>
  <c r="R199" i="2" s="1"/>
  <c r="U4545" i="2"/>
  <c r="R4545" i="2" s="1"/>
  <c r="U2484" i="2"/>
  <c r="R2484" i="2" s="1"/>
  <c r="U3731" i="2"/>
  <c r="R3731" i="2" s="1"/>
  <c r="U1436" i="2"/>
  <c r="R1436" i="2" s="1"/>
  <c r="U216" i="2"/>
  <c r="R216" i="2" s="1"/>
  <c r="U4712" i="2"/>
  <c r="R4712" i="2" s="1"/>
  <c r="U2199" i="2"/>
  <c r="R2199" i="2" s="1"/>
  <c r="U1079" i="2"/>
  <c r="R1079" i="2" s="1"/>
  <c r="U853" i="2"/>
  <c r="R853" i="2" s="1"/>
  <c r="U862" i="2"/>
  <c r="R862" i="2" s="1"/>
  <c r="U1278" i="2"/>
  <c r="R1278" i="2" s="1"/>
  <c r="U2058" i="2"/>
  <c r="R2058" i="2" s="1"/>
  <c r="U1904" i="2"/>
  <c r="U683" i="2"/>
  <c r="R683" i="2" s="1"/>
  <c r="U4541" i="2"/>
  <c r="R4541" i="2" s="1"/>
  <c r="U820" i="2"/>
  <c r="R820" i="2" s="1"/>
  <c r="U4948" i="2"/>
  <c r="R4948" i="2" s="1"/>
  <c r="U4974" i="2"/>
  <c r="R4974" i="2" s="1"/>
  <c r="U4321" i="2"/>
  <c r="R4321" i="2" s="1"/>
  <c r="U1592" i="2"/>
  <c r="R1592" i="2" s="1"/>
  <c r="U1100" i="2"/>
  <c r="R1100" i="2" s="1"/>
  <c r="U2488" i="2"/>
  <c r="R2488" i="2" s="1"/>
  <c r="U3136" i="2"/>
  <c r="R3136" i="2" s="1"/>
  <c r="U3508" i="2"/>
  <c r="R3508" i="2" s="1"/>
  <c r="U732" i="2"/>
  <c r="R732" i="2" s="1"/>
  <c r="U2961" i="2"/>
  <c r="R2961" i="2" s="1"/>
  <c r="U3774" i="2"/>
  <c r="R3774" i="2" s="1"/>
  <c r="U4801" i="2"/>
  <c r="R4801" i="2" s="1"/>
  <c r="U324" i="2"/>
  <c r="R324" i="2" s="1"/>
  <c r="U4752" i="2"/>
  <c r="R4752" i="2" s="1"/>
  <c r="U2912" i="2"/>
  <c r="R2912" i="2" s="1"/>
  <c r="U3867" i="2"/>
  <c r="R3867" i="2" s="1"/>
  <c r="U1527" i="2"/>
  <c r="R1527" i="2" s="1"/>
  <c r="U2255" i="2"/>
  <c r="R2255" i="2" s="1"/>
  <c r="U4968" i="2"/>
  <c r="R4968" i="2" s="1"/>
  <c r="U262" i="2"/>
  <c r="R262" i="2" s="1"/>
  <c r="U208" i="2"/>
  <c r="R208" i="2" s="1"/>
  <c r="U2830" i="2"/>
  <c r="R2830" i="2" s="1"/>
  <c r="U4550" i="2"/>
  <c r="R4550" i="2" s="1"/>
  <c r="U2438" i="2"/>
  <c r="R2438" i="2" s="1"/>
  <c r="U102" i="2"/>
  <c r="R102" i="2" s="1"/>
  <c r="U132" i="2"/>
  <c r="R132" i="2" s="1"/>
  <c r="U299" i="2"/>
  <c r="R299" i="2" s="1"/>
  <c r="U2751" i="2"/>
  <c r="R2751" i="2" s="1"/>
  <c r="U982" i="2"/>
  <c r="R982" i="2" s="1"/>
  <c r="U3967" i="2"/>
  <c r="R3967" i="2" s="1"/>
  <c r="U108" i="2"/>
  <c r="R108" i="2" s="1"/>
  <c r="U1159" i="2"/>
  <c r="R1159" i="2" s="1"/>
  <c r="U1303" i="2"/>
  <c r="R1303" i="2" s="1"/>
  <c r="U1067" i="2"/>
  <c r="R1067" i="2" s="1"/>
  <c r="U3543" i="2"/>
  <c r="R3543" i="2" s="1"/>
  <c r="U844" i="2"/>
  <c r="R844" i="2" s="1"/>
  <c r="U4937" i="2"/>
  <c r="R4937" i="2" s="1"/>
  <c r="U3780" i="2"/>
  <c r="R3780" i="2" s="1"/>
  <c r="U4982" i="2"/>
  <c r="R4982" i="2" s="1"/>
  <c r="U1637" i="2"/>
  <c r="R1637" i="2" s="1"/>
  <c r="U1458" i="2"/>
  <c r="R1458" i="2" s="1"/>
  <c r="U1491" i="2"/>
  <c r="R1491" i="2" s="1"/>
  <c r="U1430" i="2"/>
  <c r="R1430" i="2" s="1"/>
  <c r="U3701" i="2"/>
  <c r="R3701" i="2" s="1"/>
  <c r="U3513" i="2"/>
  <c r="R3513" i="2" s="1"/>
  <c r="U720" i="2"/>
  <c r="R720" i="2" s="1"/>
  <c r="U835" i="2"/>
  <c r="R835" i="2" s="1"/>
  <c r="U3748" i="2"/>
  <c r="R3748" i="2" s="1"/>
  <c r="U4939" i="2"/>
  <c r="R4939" i="2" s="1"/>
  <c r="U2832" i="2"/>
  <c r="R2832" i="2" s="1"/>
  <c r="U816" i="2"/>
  <c r="R816" i="2" s="1"/>
  <c r="U4724" i="2"/>
  <c r="R4724" i="2" s="1"/>
  <c r="U1736" i="2"/>
  <c r="R1736" i="2" s="1"/>
  <c r="U2940" i="2"/>
  <c r="R2940" i="2" s="1"/>
  <c r="U1677" i="2"/>
  <c r="R1677" i="2" s="1"/>
  <c r="U1319" i="2"/>
  <c r="R1319" i="2" s="1"/>
  <c r="U296" i="2"/>
  <c r="R296" i="2" s="1"/>
  <c r="U3927" i="2"/>
  <c r="R3927" i="2" s="1"/>
  <c r="U201" i="2"/>
  <c r="R201" i="2" s="1"/>
  <c r="U4408" i="2"/>
  <c r="R4408" i="2" s="1"/>
  <c r="U3933" i="2"/>
  <c r="R3933" i="2" s="1"/>
  <c r="U3778" i="2"/>
  <c r="R3778" i="2" s="1"/>
  <c r="U2052" i="2"/>
  <c r="R2052" i="2" s="1"/>
  <c r="U175" i="2"/>
  <c r="R175" i="2" s="1"/>
  <c r="U4469" i="2"/>
  <c r="R4469" i="2" s="1"/>
  <c r="U2895" i="2"/>
  <c r="R2895" i="2" s="1"/>
  <c r="U1519" i="2"/>
  <c r="R1519" i="2" s="1"/>
  <c r="U315" i="2"/>
  <c r="R315" i="2" s="1"/>
  <c r="U103" i="2"/>
  <c r="R103" i="2" s="1"/>
  <c r="U1216" i="2"/>
  <c r="R1216" i="2" s="1"/>
  <c r="U1728" i="2"/>
  <c r="R1728" i="2" s="1"/>
  <c r="U1466" i="2"/>
  <c r="R1466" i="2" s="1"/>
  <c r="U3569" i="2"/>
  <c r="R3569" i="2" s="1"/>
  <c r="U83" i="2"/>
  <c r="R83" i="2" s="1"/>
  <c r="U852" i="2"/>
  <c r="R852" i="2" s="1"/>
  <c r="U3971" i="2"/>
  <c r="R3971" i="2" s="1"/>
  <c r="U845" i="2"/>
  <c r="R845" i="2" s="1"/>
  <c r="U2745" i="2"/>
  <c r="R2745" i="2" s="1"/>
  <c r="U1241" i="2"/>
  <c r="R1241" i="2" s="1"/>
  <c r="U1071" i="2"/>
  <c r="R1071" i="2" s="1"/>
  <c r="U900" i="2"/>
  <c r="R900" i="2" s="1"/>
  <c r="U709" i="2"/>
  <c r="R709" i="2" s="1"/>
  <c r="U675" i="2"/>
  <c r="R675" i="2" s="1"/>
  <c r="U3534" i="2"/>
  <c r="R3534" i="2" s="1"/>
  <c r="U5077" i="2"/>
  <c r="R5077" i="2" s="1"/>
  <c r="U1285" i="2"/>
  <c r="R1285" i="2" s="1"/>
  <c r="U3796" i="2"/>
  <c r="R3796" i="2" s="1"/>
  <c r="U2408" i="2"/>
  <c r="R2408" i="2" s="1"/>
  <c r="U4689" i="2"/>
  <c r="R4689" i="2" s="1"/>
  <c r="U133" i="2"/>
  <c r="R133" i="2" s="1"/>
  <c r="U2461" i="2"/>
  <c r="R2461" i="2" s="1"/>
  <c r="U2583" i="2"/>
  <c r="R2583" i="2" s="1"/>
  <c r="U1528" i="2"/>
  <c r="R1528" i="2" s="1"/>
  <c r="U1620" i="2"/>
  <c r="R1620" i="2" s="1"/>
  <c r="U5048" i="2"/>
  <c r="R5048" i="2" s="1"/>
  <c r="U4731" i="2"/>
  <c r="R4731" i="2" s="1"/>
  <c r="U856" i="2"/>
  <c r="R856" i="2" s="1"/>
  <c r="U2963" i="2"/>
  <c r="R2963" i="2" s="1"/>
  <c r="U1238" i="2"/>
  <c r="R1238" i="2" s="1"/>
  <c r="U4622" i="2"/>
  <c r="R4622" i="2" s="1"/>
  <c r="U4934" i="2"/>
  <c r="R4934" i="2" s="1"/>
  <c r="U847" i="2"/>
  <c r="R847" i="2" s="1"/>
  <c r="U4489" i="2"/>
  <c r="R4489" i="2" s="1"/>
  <c r="U973" i="2"/>
  <c r="R973" i="2" s="1"/>
  <c r="U1631" i="2"/>
  <c r="R1631" i="2" s="1"/>
  <c r="U854" i="2"/>
  <c r="R854" i="2" s="1"/>
  <c r="U166" i="2"/>
  <c r="R166" i="2" s="1"/>
  <c r="U2529" i="2"/>
  <c r="R2529" i="2" s="1"/>
  <c r="U1385" i="2"/>
  <c r="R1385" i="2" s="1"/>
  <c r="U1082" i="2"/>
  <c r="R1082" i="2" s="1"/>
  <c r="U813" i="2"/>
  <c r="R813" i="2" s="1"/>
  <c r="U5054" i="2"/>
  <c r="R5054" i="2" s="1"/>
  <c r="U2230" i="2"/>
  <c r="R2230" i="2" s="1"/>
  <c r="U4472" i="2"/>
  <c r="R4472" i="2" s="1"/>
  <c r="U1286" i="2"/>
  <c r="R1286" i="2" s="1"/>
  <c r="U1663" i="2"/>
  <c r="R1663" i="2" s="1"/>
  <c r="U2480" i="2"/>
  <c r="R2480" i="2" s="1"/>
  <c r="U34" i="2"/>
  <c r="R34" i="2" s="1"/>
  <c r="U3699" i="2"/>
  <c r="R3699" i="2" s="1"/>
  <c r="U276" i="2"/>
  <c r="R276" i="2" s="1"/>
  <c r="U4059" i="2"/>
  <c r="R4059" i="2" s="1"/>
  <c r="U3757" i="2"/>
  <c r="R3757" i="2" s="1"/>
  <c r="U2906" i="2"/>
  <c r="R2906" i="2" s="1"/>
  <c r="U4793" i="2"/>
  <c r="R4793" i="2" s="1"/>
  <c r="U824" i="2"/>
  <c r="R824" i="2" s="1"/>
  <c r="U2903" i="2"/>
  <c r="R2903" i="2" s="1"/>
  <c r="U1522" i="2"/>
  <c r="R1522" i="2" s="1"/>
  <c r="U957" i="2"/>
  <c r="R957" i="2" s="1"/>
  <c r="U1705" i="2"/>
  <c r="R1705" i="2" s="1"/>
  <c r="U304" i="2"/>
  <c r="R304" i="2" s="1"/>
  <c r="U294" i="2"/>
  <c r="R294" i="2" s="1"/>
  <c r="U3859" i="2"/>
  <c r="R3859" i="2" s="1"/>
  <c r="U4413" i="2"/>
  <c r="R4413" i="2" s="1"/>
  <c r="U2576" i="2"/>
  <c r="R2576" i="2" s="1"/>
  <c r="U1242" i="2"/>
  <c r="R1242" i="2" s="1"/>
  <c r="U3480" i="2"/>
  <c r="R3480" i="2" s="1"/>
  <c r="U4649" i="2"/>
  <c r="R4649" i="2" s="1"/>
  <c r="U3973" i="2"/>
  <c r="R3973" i="2" s="1"/>
  <c r="U1462" i="2"/>
  <c r="R1462" i="2" s="1"/>
  <c r="U2593" i="2"/>
  <c r="R2593" i="2" s="1"/>
  <c r="U3743" i="2"/>
  <c r="R3743" i="2" s="1"/>
  <c r="U938" i="2"/>
  <c r="R938" i="2" s="1"/>
  <c r="U1696" i="2"/>
  <c r="R1696" i="2" s="1"/>
  <c r="U1693" i="2"/>
  <c r="R1693" i="2" s="1"/>
  <c r="U3365" i="2"/>
  <c r="R3365" i="2" s="1"/>
  <c r="U3962" i="2"/>
  <c r="R3962" i="2" s="1"/>
  <c r="U4264" i="2"/>
  <c r="R4264" i="2" s="1"/>
  <c r="U4483" i="2"/>
  <c r="R4483" i="2" s="1"/>
  <c r="U2954" i="2"/>
  <c r="R2954" i="2" s="1"/>
  <c r="U1642" i="2"/>
  <c r="R1642" i="2" s="1"/>
  <c r="U990" i="2"/>
  <c r="R990" i="2" s="1"/>
  <c r="U2685" i="2"/>
  <c r="R2685" i="2" s="1"/>
  <c r="U722" i="2"/>
  <c r="R722" i="2" s="1"/>
  <c r="U3409" i="2"/>
  <c r="R3409" i="2" s="1"/>
  <c r="U210" i="2"/>
  <c r="R210" i="2" s="1"/>
  <c r="U3868" i="2"/>
  <c r="U1234" i="2"/>
  <c r="R1234" i="2" s="1"/>
  <c r="U3767" i="2"/>
  <c r="R3767" i="2" s="1"/>
  <c r="U2908" i="2"/>
  <c r="R2908" i="2" s="1"/>
  <c r="U4322" i="2"/>
  <c r="R4322" i="2" s="1"/>
  <c r="U2900" i="2"/>
  <c r="R2900" i="2" s="1"/>
  <c r="U1320" i="2"/>
  <c r="R1320" i="2" s="1"/>
  <c r="U1686" i="2"/>
  <c r="R1686" i="2" s="1"/>
  <c r="U2256" i="2"/>
  <c r="R2256" i="2" s="1"/>
  <c r="U3886" i="2"/>
  <c r="R3886" i="2" s="1"/>
  <c r="U4850" i="2"/>
  <c r="R4850" i="2" s="1"/>
  <c r="U3979" i="2"/>
  <c r="R3979" i="2" s="1"/>
  <c r="U3905" i="2"/>
  <c r="R3905" i="2" s="1"/>
  <c r="U904" i="2"/>
  <c r="R904" i="2" s="1"/>
  <c r="U2610" i="2"/>
  <c r="R2610" i="2" s="1"/>
  <c r="U1667" i="2"/>
  <c r="R1667" i="2" s="1"/>
  <c r="U4586" i="2"/>
  <c r="R4586" i="2" s="1"/>
  <c r="U1531" i="2"/>
  <c r="R1531" i="2" s="1"/>
  <c r="U917" i="2"/>
  <c r="R917" i="2" s="1"/>
  <c r="U140" i="2"/>
  <c r="R140" i="2" s="1"/>
  <c r="U3855" i="2"/>
  <c r="R3855" i="2" s="1"/>
  <c r="U2750" i="2"/>
  <c r="R2750" i="2" s="1"/>
  <c r="U1027" i="2"/>
  <c r="R1027" i="2" s="1"/>
  <c r="U3550" i="2"/>
  <c r="R3550" i="2" s="1"/>
  <c r="U4990" i="2"/>
  <c r="R4990" i="2" s="1"/>
  <c r="U3755" i="2"/>
  <c r="R3755" i="2" s="1"/>
  <c r="U2235" i="2"/>
  <c r="R2235" i="2" s="1"/>
  <c r="U4615" i="2"/>
  <c r="R4615" i="2" s="1"/>
  <c r="U1906" i="2"/>
  <c r="U1455" i="2"/>
  <c r="R1455" i="2" s="1"/>
  <c r="U1488" i="2"/>
  <c r="R1488" i="2" s="1"/>
  <c r="U705" i="2"/>
  <c r="R705" i="2" s="1"/>
  <c r="U714" i="2"/>
  <c r="R714" i="2" s="1"/>
  <c r="U868" i="2"/>
  <c r="R868" i="2" s="1"/>
  <c r="U4540" i="2"/>
  <c r="R4540" i="2" s="1"/>
  <c r="U2730" i="2"/>
  <c r="R2730" i="2" s="1"/>
  <c r="U974" i="2"/>
  <c r="R974" i="2" s="1"/>
  <c r="U4979" i="2"/>
  <c r="R4979" i="2" s="1"/>
  <c r="U4963" i="2"/>
  <c r="R4963" i="2" s="1"/>
  <c r="U4725" i="2"/>
  <c r="R4725" i="2" s="1"/>
  <c r="U1483" i="2"/>
  <c r="R1483" i="2" s="1"/>
  <c r="U1395" i="2"/>
  <c r="R1395" i="2" s="1"/>
  <c r="U2236" i="2"/>
  <c r="R2236" i="2" s="1"/>
  <c r="U3575" i="2"/>
  <c r="R3575" i="2" s="1"/>
  <c r="U4645" i="2"/>
  <c r="R4645" i="2" s="1"/>
  <c r="U282" i="2"/>
  <c r="R282" i="2" s="1"/>
  <c r="U4428" i="2"/>
  <c r="R4428" i="2" s="1"/>
  <c r="U3861" i="2"/>
  <c r="R3861" i="2" s="1"/>
  <c r="U1414" i="2"/>
  <c r="R1414" i="2" s="1"/>
  <c r="U923" i="2"/>
  <c r="R923" i="2" s="1"/>
  <c r="U599" i="2"/>
  <c r="R599" i="2" s="1"/>
  <c r="U4721" i="2"/>
  <c r="R4721" i="2" s="1"/>
  <c r="U1157" i="2"/>
  <c r="R1157" i="2" s="1"/>
  <c r="U2123" i="2"/>
  <c r="R2123" i="2" s="1"/>
  <c r="U4940" i="2"/>
  <c r="R4940" i="2" s="1"/>
  <c r="U2407" i="2"/>
  <c r="R2407" i="2" s="1"/>
  <c r="U1512" i="2"/>
  <c r="R1512" i="2" s="1"/>
  <c r="U1437" i="2"/>
  <c r="R1437" i="2" s="1"/>
  <c r="U630" i="2"/>
  <c r="R630" i="2" s="1"/>
  <c r="U283" i="2"/>
  <c r="R283" i="2" s="1"/>
  <c r="U2950" i="2"/>
  <c r="R2950" i="2" s="1"/>
  <c r="U4621" i="2"/>
  <c r="R4621" i="2" s="1"/>
  <c r="U1688" i="2"/>
  <c r="R1688" i="2" s="1"/>
  <c r="U1633" i="2"/>
  <c r="R1633" i="2" s="1"/>
  <c r="U1407" i="2"/>
  <c r="R1407" i="2" s="1"/>
  <c r="U2606" i="2"/>
  <c r="R2606" i="2" s="1"/>
  <c r="U1590" i="2"/>
  <c r="R1590" i="2" s="1"/>
  <c r="U3547" i="2"/>
  <c r="R3547" i="2" s="1"/>
  <c r="U860" i="2"/>
  <c r="R860" i="2" s="1"/>
  <c r="U871" i="2"/>
  <c r="R871" i="2" s="1"/>
  <c r="U4419" i="2"/>
  <c r="R4419" i="2" s="1"/>
  <c r="U4973" i="2"/>
  <c r="R4973" i="2" s="1"/>
  <c r="U1099" i="2"/>
  <c r="R1099" i="2" s="1"/>
  <c r="U1152" i="2"/>
  <c r="R1152" i="2" s="1"/>
  <c r="U3764" i="2"/>
  <c r="R3764" i="2" s="1"/>
  <c r="U2969" i="2"/>
  <c r="R2969" i="2" s="1"/>
  <c r="U3958" i="2"/>
  <c r="R3958" i="2" s="1"/>
  <c r="U2042" i="2"/>
  <c r="R2042" i="2" s="1"/>
  <c r="U1627" i="2"/>
  <c r="U1952" i="2"/>
  <c r="R1952" i="2" s="1"/>
  <c r="U3327" i="2"/>
  <c r="R3327" i="2" s="1"/>
  <c r="U313" i="2"/>
  <c r="R313" i="2" s="1"/>
  <c r="U4591" i="2"/>
  <c r="R4591" i="2" s="1"/>
  <c r="U1162" i="2"/>
  <c r="R1162" i="2" s="1"/>
  <c r="U1215" i="2"/>
  <c r="R1215" i="2" s="1"/>
  <c r="U1465" i="2"/>
  <c r="R1465" i="2" s="1"/>
  <c r="U2749" i="2"/>
  <c r="R2749" i="2" s="1"/>
  <c r="U4646" i="2"/>
  <c r="R4646" i="2" s="1"/>
  <c r="U302" i="2"/>
  <c r="R302" i="2" s="1"/>
  <c r="U4755" i="2"/>
  <c r="R4755" i="2" s="1"/>
  <c r="U1441" i="2"/>
  <c r="R1441" i="2" s="1"/>
  <c r="U1004" i="2"/>
  <c r="R1004" i="2" s="1"/>
  <c r="U851" i="2"/>
  <c r="R851" i="2" s="1"/>
  <c r="U1656" i="2"/>
  <c r="R1656" i="2" s="1"/>
  <c r="U2374" i="2"/>
  <c r="R2374" i="2" s="1"/>
  <c r="U1042" i="2"/>
  <c r="R1042" i="2" s="1"/>
  <c r="U666" i="2"/>
  <c r="R666" i="2" s="1"/>
  <c r="U300" i="2"/>
  <c r="R300" i="2" s="1"/>
  <c r="U2124" i="2"/>
  <c r="R2124" i="2" s="1"/>
  <c r="U3860" i="2"/>
  <c r="R3860" i="2" s="1"/>
  <c r="U2581" i="2"/>
  <c r="R2581" i="2" s="1"/>
  <c r="U915" i="2"/>
  <c r="R915" i="2" s="1"/>
  <c r="U2428" i="2"/>
  <c r="R2428" i="2" s="1"/>
  <c r="U2165" i="2"/>
  <c r="R2165" i="2" s="1"/>
  <c r="U3536" i="2"/>
  <c r="R3536" i="2" s="1"/>
  <c r="U3568" i="2"/>
  <c r="R3568" i="2" s="1"/>
  <c r="U170" i="2"/>
  <c r="R170" i="2" s="1"/>
  <c r="U1304" i="2"/>
  <c r="R1304" i="2" s="1"/>
  <c r="U857" i="2"/>
  <c r="R857" i="2" s="1"/>
  <c r="U5050" i="2"/>
  <c r="R5050" i="2" s="1"/>
  <c r="U1685" i="2"/>
  <c r="R1685" i="2" s="1"/>
  <c r="U1646" i="2"/>
  <c r="R1646" i="2" s="1"/>
  <c r="U1641" i="2"/>
  <c r="R1641" i="2" s="1"/>
  <c r="U3831" i="2"/>
  <c r="R3831" i="2" s="1"/>
  <c r="U1702" i="2"/>
  <c r="R1702" i="2" s="1"/>
  <c r="U1313" i="2"/>
  <c r="R1313" i="2" s="1"/>
  <c r="U1508" i="2"/>
  <c r="R1508" i="2" s="1"/>
  <c r="U2577" i="2"/>
  <c r="U3515" i="2"/>
  <c r="R3515" i="2" s="1"/>
  <c r="U3794" i="2"/>
  <c r="R3794" i="2" s="1"/>
  <c r="U3797" i="2"/>
  <c r="R3797" i="2" s="1"/>
  <c r="U1468" i="2"/>
  <c r="R1468" i="2" s="1"/>
  <c r="U970" i="2"/>
  <c r="R970" i="2" s="1"/>
  <c r="U1442" i="2"/>
  <c r="R1442" i="2" s="1"/>
  <c r="U2600" i="2"/>
  <c r="R2600" i="2" s="1"/>
  <c r="U1526" i="2"/>
  <c r="R1526" i="2" s="1"/>
  <c r="U4757" i="2"/>
  <c r="R4757" i="2" s="1"/>
  <c r="U4544" i="2"/>
  <c r="R4544" i="2" s="1"/>
  <c r="U936" i="2"/>
  <c r="R936" i="2" s="1"/>
  <c r="U1236" i="2"/>
  <c r="R1236" i="2" s="1"/>
  <c r="U528" i="2"/>
  <c r="R528" i="2" s="1"/>
  <c r="U1722" i="2"/>
  <c r="R1722" i="2" s="1"/>
  <c r="U1655" i="2"/>
  <c r="R1655" i="2" s="1"/>
  <c r="U943" i="2"/>
  <c r="R943" i="2" s="1"/>
  <c r="U3363" i="2"/>
  <c r="R3363" i="2" s="1"/>
  <c r="U4051" i="2"/>
  <c r="R4051" i="2" s="1"/>
  <c r="U2418" i="2"/>
  <c r="R2418" i="2" s="1"/>
  <c r="U4618" i="2"/>
  <c r="R4618" i="2" s="1"/>
  <c r="U1388" i="2"/>
  <c r="R1388" i="2" s="1"/>
  <c r="U1726" i="2"/>
  <c r="R1726" i="2" s="1"/>
  <c r="U2597" i="2"/>
  <c r="R2597" i="2" s="1"/>
  <c r="U1521" i="2"/>
  <c r="R1521" i="2" s="1"/>
  <c r="U3542" i="2"/>
  <c r="R3542" i="2" s="1"/>
  <c r="U3411" i="2"/>
  <c r="R3411" i="2" s="1"/>
  <c r="U4427" i="2"/>
  <c r="R4427" i="2" s="1"/>
  <c r="U4980" i="2"/>
  <c r="R4980" i="2" s="1"/>
  <c r="U4320" i="2"/>
  <c r="R4320" i="2" s="1"/>
  <c r="U841" i="2"/>
  <c r="R841" i="2" s="1"/>
  <c r="U1724" i="2"/>
  <c r="R1724" i="2" s="1"/>
  <c r="U2533" i="2"/>
  <c r="R2533" i="2" s="1"/>
  <c r="U1106" i="2"/>
  <c r="R1106" i="2" s="1"/>
  <c r="U4317" i="2"/>
  <c r="R4317" i="2" s="1"/>
  <c r="U2380" i="2"/>
  <c r="R2380" i="2" s="1"/>
  <c r="U2228" i="2"/>
  <c r="R2228" i="2" s="1"/>
  <c r="U1073" i="2"/>
  <c r="R1073" i="2" s="1"/>
  <c r="U1312" i="2"/>
  <c r="R1312" i="2" s="1"/>
  <c r="U3396" i="2"/>
  <c r="R3396" i="2" s="1"/>
  <c r="U3770" i="2"/>
  <c r="R3770" i="2" s="1"/>
  <c r="U3815" i="2"/>
  <c r="R3815" i="2" s="1"/>
  <c r="U1530" i="2"/>
  <c r="R1530" i="2" s="1"/>
  <c r="U1144" i="2"/>
  <c r="R1144" i="2" s="1"/>
  <c r="U1260" i="2"/>
  <c r="R1260" i="2" s="1"/>
  <c r="U2126" i="2"/>
  <c r="R2126" i="2" s="1"/>
  <c r="U2435" i="2"/>
  <c r="R2435" i="2" s="1"/>
  <c r="U306" i="2"/>
  <c r="R306" i="2" s="1"/>
  <c r="U4474" i="2"/>
  <c r="R4474" i="2" s="1"/>
  <c r="U1503" i="2"/>
  <c r="R1503" i="2" s="1"/>
  <c r="U1470" i="2"/>
  <c r="R1470" i="2" s="1"/>
  <c r="U4414" i="2"/>
  <c r="R4414" i="2" s="1"/>
  <c r="U2580" i="2"/>
  <c r="R2580" i="2" s="1"/>
  <c r="U1713" i="2"/>
  <c r="R1713" i="2" s="1"/>
  <c r="U1251" i="2"/>
  <c r="R1251" i="2" s="1"/>
  <c r="U3538" i="2"/>
  <c r="R3538" i="2" s="1"/>
  <c r="U4777" i="2"/>
  <c r="R4777" i="2" s="1"/>
  <c r="U4486" i="2"/>
  <c r="R4486" i="2" s="1"/>
  <c r="U4421" i="2"/>
  <c r="R4421" i="2" s="1"/>
  <c r="U1130" i="2"/>
  <c r="R1130" i="2" s="1"/>
  <c r="U2231" i="2"/>
  <c r="R2231" i="2" s="1"/>
  <c r="U1180" i="2"/>
  <c r="R1180" i="2" s="1"/>
  <c r="U35" i="2"/>
  <c r="R35" i="2" s="1"/>
  <c r="U3406" i="2"/>
  <c r="R3406" i="2" s="1"/>
  <c r="U704" i="2"/>
  <c r="R704" i="2" s="1"/>
  <c r="U4727" i="2"/>
  <c r="R4727" i="2" s="1"/>
  <c r="U4485" i="2"/>
  <c r="R4485" i="2" s="1"/>
  <c r="U284" i="2"/>
  <c r="R284" i="2" s="1"/>
  <c r="U2780" i="2"/>
  <c r="R2780" i="2" s="1"/>
  <c r="U2601" i="2"/>
  <c r="U1716" i="2"/>
  <c r="R1716" i="2" s="1"/>
  <c r="U1692" i="2"/>
  <c r="R1692" i="2" s="1"/>
  <c r="U2896" i="2"/>
  <c r="R2896" i="2" s="1"/>
  <c r="U3763" i="2"/>
  <c r="R3763" i="2" s="1"/>
  <c r="U1411" i="2"/>
  <c r="R1411" i="2" s="1"/>
  <c r="U1497" i="2"/>
  <c r="R1497" i="2" s="1"/>
  <c r="U1636" i="2"/>
  <c r="R1636" i="2" s="1"/>
  <c r="U3507" i="2"/>
  <c r="R3507" i="2" s="1"/>
  <c r="U2430" i="2"/>
  <c r="R2430" i="2" s="1"/>
  <c r="U3834" i="2"/>
  <c r="R3834" i="2" s="1"/>
  <c r="U1684" i="2"/>
  <c r="R1684" i="2" s="1"/>
  <c r="U1461" i="2"/>
  <c r="R1461" i="2" s="1"/>
  <c r="U2966" i="2"/>
  <c r="R2966" i="2" s="1"/>
  <c r="U1493" i="2"/>
  <c r="R1493" i="2" s="1"/>
  <c r="U4471" i="2"/>
  <c r="R4471" i="2" s="1"/>
  <c r="U2934" i="2"/>
  <c r="R2934" i="2" s="1"/>
  <c r="U214" i="2"/>
  <c r="R214" i="2" s="1"/>
  <c r="U3317" i="2"/>
  <c r="R3317" i="2" s="1"/>
  <c r="U2599" i="2"/>
  <c r="R2599" i="2" s="1"/>
  <c r="U295" i="2"/>
  <c r="R295" i="2" s="1"/>
  <c r="U1673" i="2"/>
  <c r="R1673" i="2" s="1"/>
  <c r="U2410" i="2"/>
  <c r="R2410" i="2" s="1"/>
  <c r="U1640" i="2"/>
  <c r="R1640" i="2" s="1"/>
  <c r="U3273" i="2"/>
  <c r="R3273" i="2" s="1"/>
  <c r="U157" i="2"/>
  <c r="R157" i="2" s="1"/>
  <c r="U3835" i="2"/>
  <c r="R3835" i="2" s="1"/>
  <c r="U1464" i="2"/>
  <c r="R1464" i="2" s="1"/>
  <c r="U1252" i="2"/>
  <c r="R1252" i="2" s="1"/>
  <c r="U1403" i="2"/>
  <c r="R1403" i="2" s="1"/>
  <c r="U1237" i="2"/>
  <c r="R1237" i="2" s="1"/>
  <c r="U3463" i="2"/>
  <c r="R3463" i="2" s="1"/>
  <c r="U699" i="2"/>
  <c r="R699" i="2" s="1"/>
  <c r="U2881" i="2"/>
  <c r="R2881" i="2" s="1"/>
  <c r="U308" i="2"/>
  <c r="R308" i="2" s="1"/>
  <c r="U266" i="2"/>
  <c r="R266" i="2" s="1"/>
  <c r="U2916" i="2"/>
  <c r="R2916" i="2" s="1"/>
  <c r="U1678" i="2"/>
  <c r="R1678" i="2" s="1"/>
  <c r="U2933" i="2"/>
  <c r="R2933" i="2" s="1"/>
  <c r="U1658" i="2"/>
  <c r="R1658" i="2" s="1"/>
  <c r="U1714" i="2"/>
  <c r="R1714" i="2" s="1"/>
  <c r="U2956" i="2"/>
  <c r="R2956" i="2" s="1"/>
  <c r="U968" i="2"/>
  <c r="R968" i="2" s="1"/>
  <c r="U1644" i="2"/>
  <c r="R1644" i="2" s="1"/>
  <c r="U3322" i="2"/>
  <c r="R3322" i="2" s="1"/>
  <c r="U3832" i="2"/>
  <c r="R3832" i="2" s="1"/>
  <c r="U2789" i="2"/>
  <c r="R2789" i="2" s="1"/>
  <c r="U2899" i="2"/>
  <c r="R2899" i="2" s="1"/>
  <c r="U2909" i="2"/>
  <c r="R2909" i="2" s="1"/>
  <c r="U1220" i="2"/>
  <c r="R1220" i="2" s="1"/>
  <c r="U2948" i="2"/>
  <c r="R2948" i="2" s="1"/>
  <c r="U1214" i="2"/>
  <c r="R1214" i="2" s="1"/>
  <c r="U1142" i="2"/>
  <c r="R1142" i="2" s="1"/>
  <c r="U934" i="2"/>
  <c r="R934" i="2" s="1"/>
  <c r="U264" i="2"/>
  <c r="R264" i="2" s="1"/>
  <c r="U3275" i="2"/>
  <c r="R3275" i="2" s="1"/>
  <c r="U1002" i="2"/>
  <c r="R1002" i="2" s="1"/>
  <c r="U144" i="2"/>
  <c r="R144" i="2" s="1"/>
  <c r="U1682" i="2"/>
  <c r="R1682" i="2" s="1"/>
  <c r="U1664" i="2"/>
  <c r="R1664" i="2" s="1"/>
  <c r="U3584" i="2"/>
  <c r="R3584" i="2" s="1"/>
  <c r="U872" i="2"/>
  <c r="R872" i="2" s="1"/>
  <c r="U1460" i="2"/>
  <c r="R1460" i="2" s="1"/>
  <c r="U1653" i="2"/>
  <c r="R1653" i="2" s="1"/>
  <c r="U2413" i="2"/>
  <c r="R2413" i="2" s="1"/>
  <c r="U1248" i="2"/>
  <c r="R1248" i="2" s="1"/>
  <c r="U2257" i="2"/>
  <c r="R2257" i="2" s="1"/>
  <c r="U631" i="2"/>
  <c r="R631" i="2" s="1"/>
  <c r="U4936" i="2"/>
  <c r="R4936" i="2" s="1"/>
  <c r="U942" i="2"/>
  <c r="R942" i="2" s="1"/>
  <c r="U4981" i="2"/>
  <c r="R4981" i="2" s="1"/>
  <c r="U3964" i="2"/>
  <c r="R3964" i="2" s="1"/>
  <c r="U2650" i="2"/>
  <c r="R2650" i="2" s="1"/>
  <c r="U1318" i="2"/>
  <c r="R1318" i="2" s="1"/>
  <c r="U2962" i="2"/>
  <c r="R2962" i="2" s="1"/>
  <c r="U1227" i="2"/>
  <c r="R1227" i="2" s="1"/>
  <c r="U2960" i="2"/>
  <c r="R2960" i="2" s="1"/>
  <c r="U2432" i="2"/>
  <c r="R2432" i="2" s="1"/>
  <c r="U2131" i="2"/>
  <c r="U3510" i="2"/>
  <c r="R3510" i="2" s="1"/>
  <c r="U4673" i="2"/>
  <c r="R4673" i="2" s="1"/>
  <c r="U4957" i="2"/>
  <c r="R4957" i="2" s="1"/>
  <c r="U3901" i="2"/>
  <c r="R3901" i="2" s="1"/>
  <c r="U992" i="2"/>
  <c r="R992" i="2" s="1"/>
  <c r="U1399" i="2"/>
  <c r="R1399" i="2" s="1"/>
  <c r="U1161" i="2"/>
  <c r="R1161" i="2" s="1"/>
  <c r="U1529" i="2"/>
  <c r="R1529" i="2" s="1"/>
  <c r="U1314" i="2"/>
  <c r="R1314" i="2" s="1"/>
  <c r="U2598" i="2"/>
  <c r="R2598" i="2" s="1"/>
  <c r="U2971" i="2"/>
  <c r="R2971" i="2" s="1"/>
  <c r="U3357" i="2"/>
  <c r="R3357" i="2" s="1"/>
  <c r="U1539" i="2"/>
  <c r="R1539" i="2" s="1"/>
  <c r="U1440" i="2"/>
  <c r="R1440" i="2" s="1"/>
  <c r="U935" i="2"/>
  <c r="R935" i="2" s="1"/>
  <c r="U1272" i="2"/>
  <c r="R1272" i="2" s="1"/>
  <c r="U3331" i="2"/>
  <c r="R3331" i="2" s="1"/>
  <c r="U267" i="2"/>
  <c r="R267" i="2" s="1"/>
  <c r="U1223" i="2"/>
  <c r="R1223" i="2" s="1"/>
  <c r="U2485" i="2"/>
  <c r="R2485" i="2" s="1"/>
  <c r="U1138" i="2"/>
  <c r="R1138" i="2" s="1"/>
  <c r="U1256" i="2"/>
  <c r="R1256" i="2" s="1"/>
  <c r="U1426" i="2"/>
  <c r="R1426" i="2" s="1"/>
  <c r="U667" i="2"/>
  <c r="R667" i="2" s="1"/>
  <c r="U3970" i="2"/>
  <c r="R3970" i="2" s="1"/>
  <c r="U204" i="2"/>
  <c r="R204" i="2" s="1"/>
  <c r="U154" i="2"/>
  <c r="R154" i="2" s="1"/>
  <c r="U4405" i="2"/>
  <c r="R4405" i="2" s="1"/>
  <c r="U1652" i="2"/>
  <c r="R1652" i="2" s="1"/>
  <c r="U1225" i="2"/>
  <c r="R1225" i="2" s="1"/>
  <c r="U2590" i="2"/>
  <c r="R2590" i="2" s="1"/>
  <c r="U1280" i="2"/>
  <c r="R1280" i="2" s="1"/>
  <c r="U1676" i="2"/>
  <c r="R1676" i="2" s="1"/>
  <c r="U1274" i="2"/>
  <c r="R1274" i="2" s="1"/>
  <c r="U1435" i="2"/>
  <c r="R1435" i="2" s="1"/>
  <c r="U1901" i="2"/>
  <c r="U637" i="2"/>
  <c r="U4555" i="2"/>
  <c r="R4555" i="2" s="1"/>
  <c r="U3883" i="2"/>
  <c r="R3883" i="2" s="1"/>
  <c r="U3976" i="2"/>
  <c r="R3976" i="2" s="1"/>
  <c r="U1428" i="2"/>
  <c r="R1428" i="2" s="1"/>
  <c r="U2894" i="2"/>
  <c r="R2894" i="2" s="1"/>
  <c r="U1494" i="2"/>
  <c r="R1494" i="2" s="1"/>
  <c r="U1301" i="2"/>
  <c r="R1301" i="2" s="1"/>
  <c r="U1687" i="2"/>
  <c r="R1687" i="2" s="1"/>
  <c r="U2910" i="2"/>
  <c r="R2910" i="2" s="1"/>
  <c r="U2987" i="2"/>
  <c r="R2987" i="2" s="1"/>
  <c r="U3516" i="2"/>
  <c r="R3516" i="2" s="1"/>
  <c r="U3693" i="2"/>
  <c r="R3693" i="2" s="1"/>
  <c r="U3840" i="2"/>
  <c r="R3840" i="2" s="1"/>
  <c r="U1708" i="2"/>
  <c r="R1708" i="2" s="1"/>
  <c r="U2361" i="2"/>
  <c r="R2361" i="2" s="1"/>
  <c r="U3545" i="2"/>
  <c r="R3545" i="2" s="1"/>
  <c r="U4565" i="2"/>
  <c r="R4565" i="2" s="1"/>
  <c r="U859" i="2"/>
  <c r="R859" i="2" s="1"/>
  <c r="U2227" i="2"/>
  <c r="R2227" i="2" s="1"/>
  <c r="U1384" i="2"/>
  <c r="R1384" i="2" s="1"/>
  <c r="U2744" i="2"/>
  <c r="R2744" i="2" s="1"/>
  <c r="U2578" i="2"/>
  <c r="R2578" i="2" s="1"/>
  <c r="U1005" i="2"/>
  <c r="R1005" i="2" s="1"/>
  <c r="U3372" i="2"/>
  <c r="R3372" i="2" s="1"/>
  <c r="U180" i="2"/>
  <c r="R180" i="2" s="1"/>
  <c r="U169" i="2"/>
  <c r="R169" i="2" s="1"/>
  <c r="U781" i="2"/>
  <c r="R781" i="2" s="1"/>
  <c r="U212" i="2"/>
  <c r="R212" i="2" s="1"/>
  <c r="U3850" i="2"/>
  <c r="R3850" i="2" s="1"/>
  <c r="U2441" i="2"/>
  <c r="R2441" i="2" s="1"/>
  <c r="U1000" i="2"/>
  <c r="R1000" i="2" s="1"/>
  <c r="U2325" i="2"/>
  <c r="R2325" i="2" s="1"/>
  <c r="U2991" i="2"/>
  <c r="R2991" i="2" s="1"/>
  <c r="U1703" i="2"/>
  <c r="R1703" i="2" s="1"/>
  <c r="U1536" i="2"/>
  <c r="R1536" i="2" s="1"/>
  <c r="U2527" i="2"/>
  <c r="R2527" i="2" s="1"/>
  <c r="U655" i="2"/>
  <c r="R655" i="2" s="1"/>
  <c r="U4470" i="2"/>
  <c r="R4470" i="2" s="1"/>
  <c r="U1177" i="2"/>
  <c r="R1177" i="2" s="1"/>
  <c r="U1059" i="2"/>
  <c r="R1059" i="2" s="1"/>
  <c r="U1704" i="2"/>
  <c r="R1704" i="2" s="1"/>
  <c r="U1062" i="2"/>
  <c r="R1062" i="2" s="1"/>
  <c r="U1283" i="2"/>
  <c r="R1283" i="2" s="1"/>
  <c r="U1053" i="2"/>
  <c r="R1053" i="2" s="1"/>
  <c r="U3473" i="2"/>
  <c r="R3473" i="2" s="1"/>
  <c r="U4592" i="2"/>
  <c r="R4592" i="2" s="1"/>
  <c r="U978" i="2"/>
  <c r="R978" i="2" s="1"/>
  <c r="U3502" i="2"/>
  <c r="R3502" i="2" s="1"/>
  <c r="U685" i="2"/>
  <c r="R685" i="2" s="1"/>
  <c r="U3826" i="2"/>
  <c r="R3826" i="2" s="1"/>
  <c r="U976" i="2"/>
  <c r="R976" i="2" s="1"/>
  <c r="U977" i="2"/>
  <c r="R977" i="2" s="1"/>
  <c r="U691" i="2"/>
  <c r="R691" i="2" s="1"/>
  <c r="U207" i="2"/>
  <c r="R207" i="2" s="1"/>
  <c r="U3884" i="2"/>
  <c r="R3884" i="2" s="1"/>
  <c r="U1681" i="2"/>
  <c r="R1681" i="2" s="1"/>
  <c r="U1069" i="2"/>
  <c r="R1069" i="2" s="1"/>
  <c r="U1451" i="2"/>
  <c r="R1451" i="2" s="1"/>
  <c r="U2127" i="2"/>
  <c r="R2127" i="2" s="1"/>
  <c r="U2411" i="2"/>
  <c r="R2411" i="2" s="1"/>
  <c r="U718" i="2"/>
  <c r="R718" i="2" s="1"/>
  <c r="U278" i="2"/>
  <c r="R278" i="2" s="1"/>
  <c r="U2968" i="2"/>
  <c r="R2968" i="2" s="1"/>
  <c r="U4326" i="2"/>
  <c r="R4326" i="2" s="1"/>
  <c r="U205" i="2"/>
  <c r="R205" i="2" s="1"/>
  <c r="U1626" i="2"/>
  <c r="R1626" i="2" s="1"/>
  <c r="U3278" i="2"/>
  <c r="R3278" i="2" s="1"/>
  <c r="U1243" i="2"/>
  <c r="R1243" i="2" s="1"/>
  <c r="U2740" i="2"/>
  <c r="R2740" i="2" s="1"/>
  <c r="U1299" i="2"/>
  <c r="R1299" i="2" s="1"/>
  <c r="U1279" i="2"/>
  <c r="R1279" i="2" s="1"/>
  <c r="U2253" i="2"/>
  <c r="R2253" i="2" s="1"/>
  <c r="U1305" i="2"/>
  <c r="R1305" i="2" s="1"/>
  <c r="U4671" i="2"/>
  <c r="R4671" i="2" s="1"/>
  <c r="U1429" i="2"/>
  <c r="R1429" i="2" s="1"/>
  <c r="U1472" i="2"/>
  <c r="R1472" i="2" s="1"/>
  <c r="U1679" i="2"/>
  <c r="R1679" i="2" s="1"/>
  <c r="U1074" i="2"/>
  <c r="R1074" i="2" s="1"/>
  <c r="U1179" i="2"/>
  <c r="R1179" i="2" s="1"/>
  <c r="U1712" i="2"/>
  <c r="R1712" i="2" s="1"/>
  <c r="U153" i="2"/>
  <c r="R153" i="2" s="1"/>
  <c r="U2442" i="2"/>
  <c r="R2442" i="2" s="1"/>
  <c r="U1502" i="2"/>
  <c r="R1502" i="2" s="1"/>
  <c r="U3483" i="2"/>
  <c r="R3483" i="2" s="1"/>
  <c r="U3356" i="2"/>
  <c r="R3356" i="2" s="1"/>
  <c r="U3806" i="2"/>
  <c r="R3806" i="2" s="1"/>
  <c r="U1593" i="2"/>
  <c r="R1593" i="2" s="1"/>
  <c r="U721" i="2"/>
  <c r="R721" i="2" s="1"/>
  <c r="U3358" i="2"/>
  <c r="R3358" i="2" s="1"/>
  <c r="U301" i="2"/>
  <c r="R301" i="2" s="1"/>
  <c r="U4729" i="2"/>
  <c r="R4729" i="2" s="1"/>
  <c r="U1065" i="2"/>
  <c r="R1065" i="2" s="1"/>
  <c r="U984" i="2"/>
  <c r="R984" i="2" s="1"/>
  <c r="U939" i="2"/>
  <c r="R939" i="2" s="1"/>
  <c r="U2029" i="2"/>
  <c r="R2029" i="2" s="1"/>
  <c r="U1701" i="2"/>
  <c r="R1701" i="2" s="1"/>
  <c r="U694" i="2"/>
  <c r="R694" i="2" s="1"/>
  <c r="U4726" i="2"/>
  <c r="R4726" i="2" s="1"/>
  <c r="U4271" i="2"/>
  <c r="R4271" i="2" s="1"/>
  <c r="U321" i="2"/>
  <c r="R321" i="2" s="1"/>
  <c r="U3804" i="2"/>
  <c r="R3804" i="2" s="1"/>
  <c r="U1052" i="2"/>
  <c r="R1052" i="2" s="1"/>
  <c r="U3698" i="2"/>
  <c r="R3698" i="2" s="1"/>
  <c r="U998" i="2"/>
  <c r="R998" i="2" s="1"/>
  <c r="U1135" i="2"/>
  <c r="R1135" i="2" s="1"/>
  <c r="U1674" i="2"/>
  <c r="R1674" i="2" s="1"/>
  <c r="U1443" i="2"/>
  <c r="R1443" i="2" s="1"/>
  <c r="U1730" i="2"/>
  <c r="R1730" i="2" s="1"/>
  <c r="U3519" i="2"/>
  <c r="R3519" i="2" s="1"/>
  <c r="U4425" i="2"/>
  <c r="R4425" i="2" s="1"/>
  <c r="U1591" i="2"/>
  <c r="R1591" i="2" s="1"/>
  <c r="U1638" i="2"/>
  <c r="R1638" i="2" s="1"/>
  <c r="U1448" i="2"/>
  <c r="R1448" i="2" s="1"/>
  <c r="U1471" i="2"/>
  <c r="R1471" i="2" s="1"/>
  <c r="U1481" i="2"/>
  <c r="R1481" i="2" s="1"/>
  <c r="U1197" i="2"/>
  <c r="R1197" i="2" s="1"/>
  <c r="U2534" i="2"/>
  <c r="R2534" i="2" s="1"/>
  <c r="U3908" i="2"/>
  <c r="R3908" i="2" s="1"/>
  <c r="U3518" i="2"/>
  <c r="R3518" i="2" s="1"/>
  <c r="U3359" i="2"/>
  <c r="R3359" i="2" s="1"/>
  <c r="U3362" i="2"/>
  <c r="R3362" i="2" s="1"/>
  <c r="U2234" i="2"/>
  <c r="R2234" i="2" s="1"/>
  <c r="U1068" i="2"/>
  <c r="R1068" i="2" s="1"/>
  <c r="U3326" i="2"/>
  <c r="R3326" i="2" s="1"/>
  <c r="U3272" i="2"/>
  <c r="R3272" i="2" s="1"/>
  <c r="U165" i="2"/>
  <c r="R165" i="2" s="1"/>
  <c r="U2836" i="2"/>
  <c r="R2836" i="2" s="1"/>
  <c r="U933" i="2"/>
  <c r="R933" i="2" s="1"/>
  <c r="U1422" i="2"/>
  <c r="R1422" i="2" s="1"/>
  <c r="U1164" i="2"/>
  <c r="R1164" i="2" s="1"/>
  <c r="U1408" i="2"/>
  <c r="R1408" i="2" s="1"/>
  <c r="U2588" i="2"/>
  <c r="R2588" i="2" s="1"/>
  <c r="U4316" i="2"/>
  <c r="R4316" i="2" s="1"/>
  <c r="U147" i="2"/>
  <c r="R147" i="2" s="1"/>
  <c r="U1675" i="2"/>
  <c r="R1675" i="2" s="1"/>
  <c r="U3833" i="2"/>
  <c r="R3833" i="2" s="1"/>
  <c r="U3890" i="2"/>
  <c r="R3890" i="2" s="1"/>
  <c r="U1037" i="2"/>
  <c r="R1037" i="2" s="1"/>
  <c r="U3694" i="2"/>
  <c r="R3694" i="2" s="1"/>
  <c r="U1204" i="2"/>
  <c r="R1204" i="2" s="1"/>
  <c r="U2648" i="2"/>
  <c r="R2648" i="2" s="1"/>
  <c r="U1400" i="2"/>
  <c r="R1400" i="2" s="1"/>
  <c r="U2233" i="2"/>
  <c r="R2233" i="2" s="1"/>
  <c r="U2433" i="2"/>
  <c r="R2433" i="2" s="1"/>
  <c r="U3505" i="2"/>
  <c r="R3505" i="2" s="1"/>
  <c r="U4318" i="2"/>
  <c r="R4318" i="2" s="1"/>
  <c r="U1634" i="2"/>
  <c r="R1634" i="2" s="1"/>
  <c r="U1259" i="2"/>
  <c r="R1259" i="2" s="1"/>
  <c r="U1136" i="2"/>
  <c r="R1136" i="2" s="1"/>
  <c r="U1719" i="2"/>
  <c r="R1719" i="2" s="1"/>
  <c r="U674" i="2"/>
  <c r="R674" i="2" s="1"/>
  <c r="U1517" i="2"/>
  <c r="R1517" i="2" s="1"/>
  <c r="U4718" i="2"/>
  <c r="R4718" i="2" s="1"/>
  <c r="U3972" i="2"/>
  <c r="R3972" i="2" s="1"/>
  <c r="U3312" i="2"/>
  <c r="R3312" i="2" s="1"/>
  <c r="U3503" i="2"/>
  <c r="R3503" i="2" s="1"/>
  <c r="U2786" i="2"/>
  <c r="R2786" i="2" s="1"/>
  <c r="U3439" i="2"/>
  <c r="R3439" i="2" s="1"/>
  <c r="U3540" i="2"/>
  <c r="R3540" i="2" s="1"/>
  <c r="U3328" i="2"/>
  <c r="R3328" i="2" s="1"/>
  <c r="U309" i="2"/>
  <c r="R309" i="2" s="1"/>
  <c r="U2965" i="2"/>
  <c r="R2965" i="2" s="1"/>
  <c r="U906" i="2"/>
  <c r="R906" i="2" s="1"/>
  <c r="U1257" i="2"/>
  <c r="R1257" i="2" s="1"/>
  <c r="U1387" i="2"/>
  <c r="R1387" i="2" s="1"/>
  <c r="U1175" i="2"/>
  <c r="R1175" i="2" s="1"/>
  <c r="U1423" i="2"/>
  <c r="R1423" i="2" s="1"/>
  <c r="U819" i="2"/>
  <c r="R819" i="2" s="1"/>
  <c r="U3805" i="2"/>
  <c r="R3805" i="2" s="1"/>
  <c r="U3765" i="2"/>
  <c r="R3765" i="2" s="1"/>
  <c r="U4479" i="2"/>
  <c r="R4479" i="2" s="1"/>
  <c r="U2587" i="2"/>
  <c r="R2587" i="2" s="1"/>
  <c r="U1689" i="2"/>
  <c r="R1689" i="2" s="1"/>
  <c r="U697" i="2"/>
  <c r="R697" i="2" s="1"/>
  <c r="U1409" i="2"/>
  <c r="R1409" i="2" s="1"/>
  <c r="U2429" i="2"/>
  <c r="R2429" i="2" s="1"/>
  <c r="U1173" i="2"/>
  <c r="R1173" i="2" s="1"/>
  <c r="U1690" i="2"/>
  <c r="R1690" i="2" s="1"/>
  <c r="U1287" i="2"/>
  <c r="R1287" i="2" s="1"/>
  <c r="U3700" i="2"/>
  <c r="R3700" i="2" s="1"/>
  <c r="U840" i="2"/>
  <c r="R840" i="2" s="1"/>
  <c r="U830" i="2"/>
  <c r="R830" i="2" s="1"/>
  <c r="U1045" i="2"/>
  <c r="R1045" i="2" s="1"/>
  <c r="U1137" i="2"/>
  <c r="R1137" i="2" s="1"/>
  <c r="U1434" i="2"/>
  <c r="R1434" i="2" s="1"/>
  <c r="U921" i="2"/>
  <c r="R921" i="2" s="1"/>
  <c r="U3284" i="2"/>
  <c r="R3284" i="2" s="1"/>
  <c r="U1284" i="2"/>
  <c r="R1284" i="2" s="1"/>
  <c r="U4685" i="2"/>
  <c r="R4685" i="2" s="1"/>
  <c r="U2591" i="2"/>
  <c r="R2591" i="2" s="1"/>
  <c r="U3270" i="2"/>
  <c r="R3270" i="2" s="1"/>
  <c r="U4956" i="2"/>
  <c r="R4956" i="2" s="1"/>
  <c r="U1691" i="2"/>
  <c r="R1691" i="2" s="1"/>
  <c r="U730" i="2"/>
  <c r="R730" i="2" s="1"/>
  <c r="U700" i="2"/>
  <c r="R700" i="2" s="1"/>
  <c r="U3268" i="2"/>
  <c r="U848" i="2"/>
  <c r="R848" i="2" s="1"/>
  <c r="U2414" i="2"/>
  <c r="R2414" i="2" s="1"/>
  <c r="U1404" i="2"/>
  <c r="R1404" i="2" s="1"/>
  <c r="U899" i="2"/>
  <c r="R899" i="2" s="1"/>
  <c r="U1438" i="2"/>
  <c r="R1438" i="2" s="1"/>
  <c r="U1632" i="2"/>
  <c r="R1632" i="2" s="1"/>
  <c r="U2125" i="2"/>
  <c r="R2125" i="2" s="1"/>
  <c r="U4994" i="2"/>
  <c r="R4994" i="2" s="1"/>
  <c r="U4641" i="2"/>
  <c r="R4641" i="2" s="1"/>
  <c r="U1725" i="2"/>
  <c r="R1725" i="2" s="1"/>
  <c r="U3837" i="2"/>
  <c r="R3837" i="2" s="1"/>
  <c r="U3887" i="2"/>
  <c r="R3887" i="2" s="1"/>
  <c r="U4611" i="2"/>
  <c r="R4611" i="2" s="1"/>
  <c r="U2582" i="2"/>
  <c r="R2582" i="2" s="1"/>
  <c r="U671" i="2"/>
  <c r="R671" i="2" s="1"/>
  <c r="U2585" i="2"/>
  <c r="R2585" i="2" s="1"/>
  <c r="U1064" i="2"/>
  <c r="R1064" i="2" s="1"/>
  <c r="U2742" i="2"/>
  <c r="R2742" i="2" s="1"/>
  <c r="U1723" i="2"/>
  <c r="R1723" i="2" s="1"/>
  <c r="U1510" i="2"/>
  <c r="R1510" i="2" s="1"/>
  <c r="U719" i="2"/>
  <c r="R719" i="2" s="1"/>
  <c r="U268" i="2"/>
  <c r="R268" i="2" s="1"/>
  <c r="U3744" i="2"/>
  <c r="R3744" i="2" s="1"/>
  <c r="U1306" i="2"/>
  <c r="R1306" i="2" s="1"/>
  <c r="U1317" i="2"/>
  <c r="R1317" i="2" s="1"/>
  <c r="U1226" i="2"/>
  <c r="R1226" i="2" s="1"/>
  <c r="U1643" i="2"/>
  <c r="R1643" i="2" s="1"/>
  <c r="U736" i="2"/>
  <c r="R736" i="2" s="1"/>
  <c r="U3407" i="2"/>
  <c r="R3407" i="2" s="1"/>
  <c r="U3574" i="2"/>
  <c r="R3574" i="2" s="1"/>
  <c r="U2741" i="2"/>
  <c r="R2741" i="2" s="1"/>
  <c r="U3352" i="2"/>
  <c r="R3352" i="2" s="1"/>
  <c r="U4473" i="2"/>
  <c r="R4473" i="2" s="1"/>
  <c r="U2532" i="2"/>
  <c r="R2532" i="2" s="1"/>
  <c r="U3535" i="2"/>
  <c r="R3535" i="2" s="1"/>
  <c r="U3353" i="2"/>
  <c r="U182" i="2"/>
  <c r="R182" i="2" s="1"/>
  <c r="U3771" i="2"/>
  <c r="R3771" i="2" s="1"/>
  <c r="U1250" i="2"/>
  <c r="R1250" i="2" s="1"/>
  <c r="U1211" i="2"/>
  <c r="R1211" i="2" s="1"/>
  <c r="U1165" i="2"/>
  <c r="R1165" i="2" s="1"/>
  <c r="U1405" i="2"/>
  <c r="R1405" i="2" s="1"/>
  <c r="U3274" i="2"/>
  <c r="R3274" i="2" s="1"/>
  <c r="U292" i="2"/>
  <c r="R292" i="2" s="1"/>
  <c r="U3909" i="2"/>
  <c r="R3909" i="2" s="1"/>
  <c r="U2834" i="2"/>
  <c r="R2834" i="2" s="1"/>
  <c r="U3752" i="2"/>
  <c r="R3752" i="2" s="1"/>
  <c r="U1514" i="2"/>
  <c r="R1514" i="2" s="1"/>
  <c r="U1518" i="2"/>
  <c r="R1518" i="2" s="1"/>
  <c r="U1625" i="2"/>
  <c r="R1625" i="2" s="1"/>
  <c r="U32" i="2"/>
  <c r="U3484" i="2"/>
  <c r="R3484" i="2" s="1"/>
  <c r="U1654" i="2"/>
  <c r="R1654" i="2" s="1"/>
  <c r="U1661" i="2"/>
  <c r="R1661" i="2" s="1"/>
  <c r="U1492" i="2"/>
  <c r="R1492" i="2" s="1"/>
  <c r="U3549" i="2"/>
  <c r="R3549" i="2" s="1"/>
  <c r="U628" i="2"/>
  <c r="R628" i="2" s="1"/>
  <c r="U85" i="2"/>
  <c r="R85" i="2" s="1"/>
  <c r="U1315" i="2"/>
  <c r="R1315" i="2" s="1"/>
  <c r="U1007" i="2"/>
  <c r="R1007" i="2" s="1"/>
  <c r="U1213" i="2"/>
  <c r="R1213" i="2" s="1"/>
  <c r="U1680" i="2"/>
  <c r="R1680" i="2" s="1"/>
  <c r="U1463" i="2"/>
  <c r="R1463" i="2" s="1"/>
  <c r="U3368" i="2"/>
  <c r="R3368" i="2" s="1"/>
  <c r="U679" i="2"/>
  <c r="R679" i="2" s="1"/>
  <c r="U927" i="2"/>
  <c r="R927" i="2" s="1"/>
  <c r="U3511" i="2"/>
  <c r="R3511" i="2" s="1"/>
  <c r="U3978" i="2"/>
  <c r="R3978" i="2" s="1"/>
  <c r="U101" i="2"/>
  <c r="R101" i="2" s="1"/>
  <c r="U1013" i="2"/>
  <c r="R1013" i="2" s="1"/>
  <c r="U3577" i="2"/>
  <c r="R3577" i="2" s="1"/>
  <c r="U123" i="2"/>
  <c r="R123" i="2" s="1"/>
  <c r="U1051" i="2"/>
  <c r="R1051" i="2" s="1"/>
  <c r="U1132" i="2"/>
  <c r="R1132" i="2" s="1"/>
  <c r="U1254" i="2"/>
  <c r="R1254" i="2" s="1"/>
  <c r="U3470" i="2"/>
  <c r="R3470" i="2" s="1"/>
  <c r="U1467" i="2"/>
  <c r="R1467" i="2" s="1"/>
  <c r="U716" i="2"/>
  <c r="R716" i="2" s="1"/>
  <c r="U779" i="2"/>
  <c r="R779" i="2" s="1"/>
  <c r="U777" i="2"/>
  <c r="R777" i="2" s="1"/>
  <c r="U4482" i="2"/>
  <c r="R4482" i="2" s="1"/>
  <c r="U4614" i="2"/>
  <c r="R4614" i="2" s="1"/>
  <c r="U2528" i="2"/>
  <c r="R2528" i="2" s="1"/>
  <c r="U1425" i="2"/>
  <c r="R1425" i="2" s="1"/>
  <c r="U2384" i="2"/>
  <c r="R2384" i="2" s="1"/>
  <c r="U702" i="2"/>
  <c r="R702" i="2" s="1"/>
  <c r="U1222" i="2"/>
  <c r="R1222" i="2" s="1"/>
  <c r="U1683" i="2"/>
  <c r="R1683" i="2" s="1"/>
  <c r="U3544" i="2"/>
  <c r="R3544" i="2" s="1"/>
  <c r="U3514" i="2"/>
  <c r="R3514" i="2" s="1"/>
  <c r="U650" i="2"/>
  <c r="R650" i="2" s="1"/>
  <c r="U311" i="2"/>
  <c r="R311" i="2" s="1"/>
  <c r="U4557" i="2"/>
  <c r="R4557" i="2" s="1"/>
  <c r="U2833" i="2"/>
  <c r="R2833" i="2" s="1"/>
  <c r="U1077" i="2"/>
  <c r="R1077" i="2" s="1"/>
  <c r="U3360" i="2"/>
  <c r="R3360" i="2" s="1"/>
  <c r="U1244" i="2"/>
  <c r="R1244" i="2" s="1"/>
  <c r="U3277" i="2"/>
  <c r="R3277" i="2" s="1"/>
  <c r="U3436" i="2"/>
  <c r="R3436" i="2" s="1"/>
  <c r="U4714" i="2"/>
  <c r="R4714" i="2" s="1"/>
  <c r="U1711" i="2"/>
  <c r="R1711" i="2" s="1"/>
  <c r="U4279" i="2"/>
  <c r="R4279" i="2" s="1"/>
  <c r="U125" i="2"/>
  <c r="R125" i="2" s="1"/>
  <c r="U1167" i="2"/>
  <c r="R1167" i="2" s="1"/>
  <c r="U3319" i="2"/>
  <c r="R3319" i="2" s="1"/>
  <c r="U863" i="2"/>
  <c r="R863" i="2" s="1"/>
  <c r="U4587" i="2"/>
  <c r="R4587" i="2" s="1"/>
  <c r="U1219" i="2"/>
  <c r="R1219" i="2" s="1"/>
  <c r="U1905" i="2"/>
  <c r="R1905" i="2" s="1"/>
  <c r="U1309" i="2"/>
  <c r="R1309" i="2" s="1"/>
  <c r="U3408" i="2"/>
  <c r="R3408" i="2" s="1"/>
  <c r="U3269" i="2"/>
  <c r="R3269" i="2" s="1"/>
  <c r="U3482" i="2"/>
  <c r="R3482" i="2" s="1"/>
  <c r="U5059" i="2"/>
  <c r="R5059" i="2" s="1"/>
  <c r="U320" i="2"/>
  <c r="R320" i="2" s="1"/>
  <c r="U4961" i="2"/>
  <c r="R4961" i="2" s="1"/>
  <c r="U4546" i="2"/>
  <c r="R4546" i="2" s="1"/>
  <c r="U1421" i="2"/>
  <c r="R1421" i="2" s="1"/>
  <c r="U1010" i="2"/>
  <c r="R1010" i="2" s="1"/>
  <c r="U1060" i="2"/>
  <c r="R1060" i="2" s="1"/>
  <c r="U3323" i="2"/>
  <c r="R3323" i="2" s="1"/>
  <c r="U1427" i="2"/>
  <c r="R1427" i="2" s="1"/>
  <c r="U1240" i="2"/>
  <c r="R1240" i="2" s="1"/>
  <c r="U3509" i="2"/>
  <c r="R3509" i="2" s="1"/>
  <c r="U653" i="2"/>
  <c r="R653" i="2" s="1"/>
  <c r="U636" i="2"/>
  <c r="R636" i="2" s="1"/>
  <c r="U4481" i="2"/>
  <c r="R4481" i="2" s="1"/>
  <c r="U1282" i="2"/>
  <c r="R1282" i="2" s="1"/>
  <c r="U1621" i="2"/>
  <c r="R1621" i="2" s="1"/>
  <c r="U2880" i="2"/>
  <c r="R2880" i="2" s="1"/>
  <c r="U3285" i="2"/>
  <c r="R3285" i="2" s="1"/>
  <c r="U1720" i="2"/>
  <c r="R1720" i="2" s="1"/>
  <c r="U25" i="2"/>
  <c r="U3313" i="2"/>
  <c r="R3313" i="2" s="1"/>
  <c r="U23" i="2"/>
  <c r="U1449" i="2"/>
  <c r="R1449" i="2" s="1"/>
  <c r="U215" i="2"/>
  <c r="R215" i="2" s="1"/>
  <c r="U823" i="2"/>
  <c r="R823" i="2" s="1"/>
  <c r="U1662" i="2"/>
  <c r="R1662" i="2" s="1"/>
  <c r="U4676" i="2"/>
  <c r="R4676" i="2" s="1"/>
  <c r="U4554" i="2"/>
  <c r="R4554" i="2" s="1"/>
  <c r="U4643" i="2"/>
  <c r="R4643" i="2" s="1"/>
  <c r="U2915" i="2"/>
  <c r="R2915" i="2" s="1"/>
  <c r="U1273" i="2"/>
  <c r="R1273" i="2" s="1"/>
  <c r="U1151" i="2"/>
  <c r="R1151" i="2" s="1"/>
  <c r="U706" i="2"/>
  <c r="R706" i="2" s="1"/>
  <c r="U711" i="2"/>
  <c r="R711" i="2" s="1"/>
  <c r="U713" i="2"/>
  <c r="U843" i="2"/>
  <c r="R843" i="2" s="1"/>
  <c r="U4978" i="2"/>
  <c r="R4978" i="2" s="1"/>
  <c r="U4543" i="2"/>
  <c r="R4543" i="2" s="1"/>
  <c r="U2907" i="2"/>
  <c r="R2907" i="2" s="1"/>
  <c r="U1140" i="2"/>
  <c r="R1140" i="2" s="1"/>
  <c r="U2589" i="2"/>
  <c r="R2589" i="2" s="1"/>
  <c r="U2584" i="2"/>
  <c r="R2584" i="2" s="1"/>
  <c r="U3325" i="2"/>
  <c r="R3325" i="2" s="1"/>
  <c r="U660" i="2"/>
  <c r="R660" i="2" s="1"/>
  <c r="U1456" i="2"/>
  <c r="R1456" i="2" s="1"/>
  <c r="U690" i="2"/>
  <c r="R690" i="2" s="1"/>
  <c r="U632" i="2"/>
  <c r="R632" i="2" s="1"/>
  <c r="U388" i="2"/>
  <c r="R388" i="2" s="1"/>
  <c r="U2220" i="2"/>
  <c r="R2220" i="2" s="1"/>
  <c r="U1525" i="2"/>
  <c r="R1525" i="2" s="1"/>
  <c r="U996" i="2"/>
  <c r="R996" i="2" s="1"/>
  <c r="U3397" i="2"/>
  <c r="R3397" i="2" s="1"/>
  <c r="U3279" i="2"/>
  <c r="R3279" i="2" s="1"/>
  <c r="U24" i="2"/>
  <c r="U654" i="2"/>
  <c r="R654" i="2" s="1"/>
  <c r="U1623" i="2"/>
  <c r="R1623" i="2" s="1"/>
  <c r="U3885" i="2"/>
  <c r="R3885" i="2" s="1"/>
  <c r="U178" i="2"/>
  <c r="R178" i="2" s="1"/>
  <c r="U2608" i="2"/>
  <c r="R2608" i="2" s="1"/>
  <c r="U4510" i="2"/>
  <c r="R4510" i="2" s="1"/>
  <c r="U511" i="2"/>
  <c r="R511" i="2" s="1"/>
  <c r="U2914" i="2"/>
  <c r="R2914" i="2" s="1"/>
  <c r="U1439" i="2"/>
  <c r="R1439" i="2" s="1"/>
  <c r="U1133" i="2"/>
  <c r="R1133" i="2" s="1"/>
  <c r="U3476" i="2"/>
  <c r="R3476" i="2" s="1"/>
  <c r="U3551" i="2"/>
  <c r="R3551" i="2" s="1"/>
  <c r="U3271" i="2"/>
  <c r="R3271" i="2" s="1"/>
  <c r="U689" i="2"/>
  <c r="R689" i="2" s="1"/>
  <c r="U4667" i="2"/>
  <c r="R4667" i="2" s="1"/>
  <c r="U2953" i="2"/>
  <c r="R2953" i="2" s="1"/>
  <c r="U3775" i="2"/>
  <c r="R3775" i="2" s="1"/>
  <c r="U4417" i="2"/>
  <c r="R4417" i="2" s="1"/>
  <c r="U912" i="2"/>
  <c r="R912" i="2" s="1"/>
  <c r="U1134" i="2"/>
  <c r="R1134" i="2" s="1"/>
  <c r="U932" i="2"/>
  <c r="R932" i="2" s="1"/>
  <c r="U866" i="2"/>
  <c r="R866" i="2" s="1"/>
  <c r="U3697" i="2"/>
  <c r="R3697" i="2" s="1"/>
  <c r="U3395" i="2"/>
  <c r="R3395" i="2" s="1"/>
  <c r="U2743" i="2"/>
  <c r="R2743" i="2" s="1"/>
  <c r="U701" i="2"/>
  <c r="R701" i="2" s="1"/>
  <c r="U682" i="2"/>
  <c r="R682" i="2" s="1"/>
  <c r="U4556" i="2"/>
  <c r="R4556" i="2" s="1"/>
  <c r="U1731" i="2"/>
  <c r="R1731" i="2" s="1"/>
  <c r="U2702" i="2"/>
  <c r="R2702" i="2" s="1"/>
  <c r="U1281" i="2"/>
  <c r="R1281" i="2" s="1"/>
  <c r="U3324" i="2"/>
  <c r="R3324" i="2" s="1"/>
  <c r="U710" i="2"/>
  <c r="R710" i="2" s="1"/>
  <c r="U3373" i="2"/>
  <c r="R3373" i="2" s="1"/>
  <c r="U2586" i="2"/>
  <c r="R2586" i="2" s="1"/>
  <c r="U5058" i="2"/>
  <c r="R5058" i="2" s="1"/>
  <c r="U3889" i="2"/>
  <c r="R3889" i="2" s="1"/>
  <c r="U4613" i="2"/>
  <c r="R4613" i="2" s="1"/>
  <c r="U910" i="2"/>
  <c r="R910" i="2" s="1"/>
  <c r="U209" i="2"/>
  <c r="R209" i="2" s="1"/>
  <c r="U100" i="2"/>
  <c r="R100" i="2" s="1"/>
  <c r="U4536" i="2"/>
  <c r="R4536" i="2" s="1"/>
  <c r="U4965" i="2"/>
  <c r="R4965" i="2" s="1"/>
  <c r="U2609" i="2"/>
  <c r="R2609" i="2" s="1"/>
  <c r="U731" i="2"/>
  <c r="R731" i="2" s="1"/>
  <c r="U686" i="2"/>
  <c r="R686" i="2" s="1"/>
  <c r="U3198" i="2"/>
  <c r="R3198" i="2" s="1"/>
  <c r="U3437" i="2"/>
  <c r="R3437" i="2" s="1"/>
  <c r="U122" i="2"/>
  <c r="R122" i="2" s="1"/>
  <c r="U2748" i="2"/>
  <c r="R2748" i="2" s="1"/>
  <c r="U1246" i="2"/>
  <c r="R1246" i="2" s="1"/>
  <c r="U1444" i="2"/>
  <c r="R1444" i="2" s="1"/>
  <c r="U1523" i="2"/>
  <c r="R1523" i="2" s="1"/>
  <c r="U1647" i="2"/>
  <c r="R1647" i="2" s="1"/>
  <c r="U1258" i="2"/>
  <c r="R1258" i="2" s="1"/>
  <c r="U4319" i="2"/>
  <c r="R4319" i="2" s="1"/>
  <c r="U31" i="2"/>
  <c r="U3475" i="2"/>
  <c r="R3475" i="2" s="1"/>
  <c r="U3539" i="2"/>
  <c r="R3539" i="2" s="1"/>
  <c r="U723" i="2"/>
  <c r="R723" i="2" s="1"/>
  <c r="U3374" i="2"/>
  <c r="R3374" i="2" s="1"/>
  <c r="U836" i="2"/>
  <c r="R836" i="2" s="1"/>
  <c r="U4441" i="2"/>
  <c r="R4441" i="2" s="1"/>
  <c r="U2753" i="2"/>
  <c r="R2753" i="2" s="1"/>
  <c r="U1383" i="2"/>
  <c r="R1383" i="2" s="1"/>
  <c r="U1635" i="2"/>
  <c r="R1635" i="2" s="1"/>
  <c r="U3578" i="2"/>
  <c r="R3578" i="2" s="1"/>
  <c r="U3329" i="2"/>
  <c r="R3329" i="2" s="1"/>
  <c r="U3282" i="2"/>
  <c r="R3282" i="2" s="1"/>
  <c r="U4950" i="2"/>
  <c r="R4950" i="2" s="1"/>
  <c r="U1245" i="2"/>
  <c r="R1245" i="2" s="1"/>
  <c r="U4268" i="2"/>
  <c r="R4268" i="2" s="1"/>
  <c r="U4995" i="2"/>
  <c r="R4995" i="2" s="1"/>
  <c r="U4847" i="2"/>
  <c r="R4847" i="2" s="1"/>
  <c r="U2422" i="2"/>
  <c r="R2422" i="2" s="1"/>
  <c r="U4480" i="2"/>
  <c r="R4480" i="2" s="1"/>
  <c r="U181" i="2"/>
  <c r="R181" i="2" s="1"/>
  <c r="U171" i="2"/>
  <c r="R171" i="2" s="1"/>
  <c r="U1012" i="2"/>
  <c r="R1012" i="2" s="1"/>
  <c r="U1386" i="2"/>
  <c r="R1386" i="2" s="1"/>
  <c r="U3541" i="2"/>
  <c r="R3541" i="2" s="1"/>
  <c r="U3546" i="2"/>
  <c r="R3546" i="2" s="1"/>
  <c r="U703" i="2"/>
  <c r="R703" i="2" s="1"/>
  <c r="U708" i="2"/>
  <c r="R708" i="2" s="1"/>
  <c r="U291" i="2"/>
  <c r="R291" i="2" s="1"/>
  <c r="U4420" i="2"/>
  <c r="R4420" i="2" s="1"/>
  <c r="U2242" i="2"/>
  <c r="R2242" i="2" s="1"/>
  <c r="U2479" i="2"/>
  <c r="R2479" i="2" s="1"/>
  <c r="U1041" i="2"/>
  <c r="R1041" i="2" s="1"/>
  <c r="U2436" i="2"/>
  <c r="R2436" i="2" s="1"/>
  <c r="U692" i="2"/>
  <c r="R692" i="2" s="1"/>
  <c r="U202" i="2"/>
  <c r="R202" i="2" s="1"/>
  <c r="U707" i="2"/>
  <c r="R707" i="2" s="1"/>
  <c r="U652" i="2"/>
  <c r="R652" i="2" s="1"/>
  <c r="U717" i="2"/>
  <c r="R717" i="2" s="1"/>
  <c r="U4715" i="2"/>
  <c r="R4715" i="2" s="1"/>
  <c r="U4426" i="2"/>
  <c r="R4426" i="2" s="1"/>
  <c r="U2134" i="2"/>
  <c r="R2134" i="2" s="1"/>
  <c r="U2229" i="2"/>
  <c r="R2229" i="2" s="1"/>
  <c r="U2055" i="2"/>
  <c r="R2055" i="2" s="1"/>
  <c r="U3695" i="2"/>
  <c r="R3695" i="2" s="1"/>
  <c r="U3315" i="2"/>
  <c r="R3315" i="2" s="1"/>
  <c r="U1478" i="2"/>
  <c r="R1478" i="2" s="1"/>
  <c r="U1477" i="2"/>
  <c r="R1477" i="2" s="1"/>
  <c r="U261" i="2"/>
  <c r="R261" i="2" s="1"/>
  <c r="U293" i="2"/>
  <c r="R293" i="2" s="1"/>
  <c r="U482" i="2"/>
  <c r="R482" i="2" s="1"/>
  <c r="U1524" i="2"/>
  <c r="R1524" i="2" s="1"/>
  <c r="U131" i="2"/>
  <c r="R131" i="2" s="1"/>
  <c r="U4943" i="2"/>
  <c r="R4943" i="2" s="1"/>
  <c r="U4954" i="2"/>
  <c r="R4954" i="2" s="1"/>
  <c r="U1660" i="2"/>
  <c r="R1660" i="2" s="1"/>
  <c r="U1171" i="2"/>
  <c r="R1171" i="2" s="1"/>
  <c r="U3477" i="2"/>
  <c r="R3477" i="2" s="1"/>
  <c r="U3501" i="2"/>
  <c r="R3501" i="2" s="1"/>
  <c r="U729" i="2"/>
  <c r="R729" i="2" s="1"/>
  <c r="U3474" i="2"/>
  <c r="R3474" i="2" s="1"/>
  <c r="U510" i="2"/>
  <c r="R510" i="2" s="1"/>
  <c r="U4442" i="2"/>
  <c r="R4442" i="2" s="1"/>
  <c r="U931" i="2"/>
  <c r="R931" i="2" s="1"/>
  <c r="U1695" i="2"/>
  <c r="R1695" i="2" s="1"/>
  <c r="U1145" i="2"/>
  <c r="R1145" i="2" s="1"/>
  <c r="U2988" i="2"/>
  <c r="R2988" i="2" s="1"/>
  <c r="U3478" i="2"/>
  <c r="R3478" i="2" s="1"/>
  <c r="U4619" i="2"/>
  <c r="R4619" i="2" s="1"/>
  <c r="U3405" i="2"/>
  <c r="R3405" i="2" s="1"/>
  <c r="U3471" i="2"/>
  <c r="R3471" i="2" s="1"/>
  <c r="U677" i="2"/>
  <c r="R677" i="2" s="1"/>
  <c r="U417" i="2"/>
  <c r="R417" i="2" s="1"/>
  <c r="U930" i="2"/>
  <c r="R930" i="2" s="1"/>
  <c r="U972" i="2"/>
  <c r="R972" i="2" s="1"/>
  <c r="U980" i="2"/>
  <c r="R980" i="2" s="1"/>
  <c r="U1401" i="2"/>
  <c r="R1401" i="2" s="1"/>
  <c r="U4687" i="2"/>
  <c r="R4687" i="2" s="1"/>
  <c r="U310" i="2"/>
  <c r="R310" i="2" s="1"/>
  <c r="U3367" i="2"/>
  <c r="R3367" i="2" s="1"/>
  <c r="U3857" i="2"/>
  <c r="R3857" i="2" s="1"/>
  <c r="U2415" i="2"/>
  <c r="R2415" i="2" s="1"/>
  <c r="U3854" i="2"/>
  <c r="R3854" i="2" s="1"/>
  <c r="U5056" i="2"/>
  <c r="R5056" i="2" s="1"/>
  <c r="U2957" i="2"/>
  <c r="R2957" i="2" s="1"/>
  <c r="U2226" i="2"/>
  <c r="R2226" i="2" s="1"/>
  <c r="U822" i="2"/>
  <c r="R822" i="2" s="1"/>
  <c r="U4713" i="2"/>
  <c r="R4713" i="2" s="1"/>
  <c r="U281" i="2"/>
  <c r="R281" i="2" s="1"/>
  <c r="U1044" i="2"/>
  <c r="R1044" i="2" s="1"/>
  <c r="U1520" i="2"/>
  <c r="R1520" i="2" s="1"/>
  <c r="U693" i="2"/>
  <c r="R693" i="2" s="1"/>
  <c r="U698" i="2"/>
  <c r="R698" i="2" s="1"/>
  <c r="U684" i="2"/>
  <c r="R684" i="2" s="1"/>
  <c r="U3966" i="2"/>
  <c r="R3966" i="2" s="1"/>
  <c r="U1139" i="2"/>
  <c r="R1139" i="2" s="1"/>
  <c r="U1445" i="2"/>
  <c r="R1445" i="2" s="1"/>
  <c r="U1048" i="2"/>
  <c r="R1048" i="2" s="1"/>
  <c r="U1038" i="2"/>
  <c r="R1038" i="2" s="1"/>
  <c r="U1249" i="2"/>
  <c r="R1249" i="2" s="1"/>
  <c r="U783" i="2"/>
  <c r="R783" i="2" s="1"/>
  <c r="U828" i="2"/>
  <c r="R828" i="2" s="1"/>
  <c r="U3330" i="2"/>
  <c r="R3330" i="2" s="1"/>
  <c r="U715" i="2"/>
  <c r="R715" i="2" s="1"/>
  <c r="U3369" i="2"/>
  <c r="R3369" i="2" s="1"/>
  <c r="U168" i="2"/>
  <c r="R168" i="2" s="1"/>
  <c r="U2935" i="2"/>
  <c r="R2935" i="2" s="1"/>
  <c r="U1233" i="2"/>
  <c r="R1233" i="2" s="1"/>
  <c r="U3316" i="2"/>
  <c r="R3316" i="2" s="1"/>
  <c r="U3355" i="2"/>
  <c r="R3355" i="2" s="1"/>
  <c r="U4415" i="2"/>
  <c r="R4415" i="2" s="1"/>
  <c r="U838" i="2"/>
  <c r="R838" i="2" s="1"/>
  <c r="U1515" i="2"/>
  <c r="R1515" i="2" s="1"/>
  <c r="U1302" i="2"/>
  <c r="R1302" i="2" s="1"/>
  <c r="U4588" i="2"/>
  <c r="R4588" i="2" s="1"/>
  <c r="U512" i="2"/>
  <c r="R512" i="2" s="1"/>
  <c r="U3751" i="2"/>
  <c r="R3751" i="2" s="1"/>
  <c r="U3283" i="2"/>
  <c r="R3283" i="2" s="1"/>
  <c r="U4407" i="2"/>
  <c r="R4407" i="2" s="1"/>
  <c r="U3910" i="2"/>
  <c r="R3910" i="2" s="1"/>
  <c r="U4966" i="2"/>
  <c r="R4966" i="2" s="1"/>
  <c r="U2607" i="2"/>
  <c r="R2607" i="2" s="1"/>
  <c r="U1694" i="2"/>
  <c r="R1694" i="2" s="1"/>
  <c r="U678" i="2"/>
  <c r="R678" i="2" s="1"/>
  <c r="U4558" i="2"/>
  <c r="R4558" i="2" s="1"/>
  <c r="U2420" i="2"/>
  <c r="R2420" i="2" s="1"/>
  <c r="U4508" i="2"/>
  <c r="R4508" i="2" s="1"/>
  <c r="U1275" i="2"/>
  <c r="R1275" i="2" s="1"/>
  <c r="U1511" i="2"/>
  <c r="R1511" i="2" s="1"/>
  <c r="U2417" i="2"/>
  <c r="R2417" i="2" s="1"/>
  <c r="U1490" i="2"/>
  <c r="R1490" i="2" s="1"/>
  <c r="U4647" i="2"/>
  <c r="R4647" i="2" s="1"/>
  <c r="U3825" i="2"/>
  <c r="R3825" i="2" s="1"/>
  <c r="U3881" i="2"/>
  <c r="R3881" i="2" s="1"/>
  <c r="U3702" i="2"/>
  <c r="R3702" i="2" s="1"/>
  <c r="U696" i="2"/>
  <c r="R696" i="2" s="1"/>
  <c r="U28" i="2"/>
  <c r="U814" i="2"/>
  <c r="R814" i="2" s="1"/>
  <c r="U4512" i="2"/>
  <c r="R4512" i="2" s="1"/>
  <c r="U2381" i="2"/>
  <c r="R2381" i="2" s="1"/>
  <c r="U1277" i="2"/>
  <c r="R1277" i="2" s="1"/>
  <c r="U3371" i="2"/>
  <c r="R3371" i="2" s="1"/>
  <c r="U3280" i="2"/>
  <c r="R3280" i="2" s="1"/>
  <c r="U174" i="2"/>
  <c r="R174" i="2" s="1"/>
  <c r="U4722" i="2"/>
  <c r="R4722" i="2" s="1"/>
  <c r="U5055" i="2"/>
  <c r="R5055" i="2" s="1"/>
  <c r="U2049" i="2"/>
  <c r="R2049" i="2" s="1"/>
  <c r="U656" i="2"/>
  <c r="R656" i="2" s="1"/>
  <c r="U4616" i="2"/>
  <c r="R4616" i="2" s="1"/>
  <c r="U1710" i="2"/>
  <c r="R1710" i="2" s="1"/>
  <c r="U1410" i="2"/>
  <c r="R1410" i="2" s="1"/>
  <c r="U665" i="2"/>
  <c r="R665" i="2" s="1"/>
  <c r="U4822" i="2"/>
  <c r="R4822" i="2" s="1"/>
  <c r="U99" i="2"/>
  <c r="R99" i="2" s="1"/>
  <c r="U833" i="2"/>
  <c r="R833" i="2" s="1"/>
  <c r="U2122" i="2"/>
  <c r="R2122" i="2" s="1"/>
  <c r="U3394" i="2"/>
  <c r="R3394" i="2" s="1"/>
  <c r="U4719" i="2"/>
  <c r="R4719" i="2" s="1"/>
  <c r="U2989" i="2"/>
  <c r="R2989" i="2" s="1"/>
  <c r="U1413" i="2"/>
  <c r="R1413" i="2" s="1"/>
  <c r="U1500" i="2"/>
  <c r="R1500" i="2" s="1"/>
  <c r="U1457" i="2"/>
  <c r="R1457" i="2" s="1"/>
  <c r="U1070" i="2"/>
  <c r="R1070" i="2" s="1"/>
  <c r="U1239" i="2"/>
  <c r="R1239" i="2" s="1"/>
  <c r="U839" i="2"/>
  <c r="R839" i="2" s="1"/>
  <c r="U277" i="2"/>
  <c r="R277" i="2" s="1"/>
  <c r="U307" i="2"/>
  <c r="R307" i="2" s="1"/>
  <c r="U30" i="2"/>
  <c r="U712" i="2"/>
  <c r="R712" i="2" s="1"/>
  <c r="U4484" i="2"/>
  <c r="R4484" i="2" s="1"/>
  <c r="U4418" i="2"/>
  <c r="R4418" i="2" s="1"/>
  <c r="U4539" i="2"/>
  <c r="R4539" i="2" s="1"/>
  <c r="U1671" i="2"/>
  <c r="R1671" i="2" s="1"/>
  <c r="U3576" i="2"/>
  <c r="R3576" i="2" s="1"/>
  <c r="U3573" i="2"/>
  <c r="R3573" i="2" s="1"/>
  <c r="U4976" i="2"/>
  <c r="R4976" i="2" s="1"/>
  <c r="U4488" i="2"/>
  <c r="R4488" i="2" s="1"/>
  <c r="U4991" i="2"/>
  <c r="R4991" i="2" s="1"/>
  <c r="U4434" i="2"/>
  <c r="R4434" i="2" s="1"/>
  <c r="U3485" i="2"/>
  <c r="R3485" i="2" s="1"/>
  <c r="U200" i="2"/>
  <c r="R200" i="2" s="1"/>
  <c r="U552" i="2"/>
  <c r="R552" i="2" s="1"/>
  <c r="U1141" i="2"/>
  <c r="R1141" i="2" s="1"/>
  <c r="U3361" i="2"/>
  <c r="R3361" i="2" s="1"/>
  <c r="U4678" i="2"/>
  <c r="R4678" i="2" s="1"/>
  <c r="U4538" i="2"/>
  <c r="R4538" i="2" s="1"/>
  <c r="U173" i="2"/>
  <c r="R173" i="2" s="1"/>
  <c r="U1396" i="2"/>
  <c r="R1396" i="2" s="1"/>
  <c r="U3281" i="2"/>
  <c r="R3281" i="2" s="1"/>
  <c r="U127" i="2"/>
  <c r="R127" i="2" s="1"/>
  <c r="U849" i="2"/>
  <c r="R849" i="2" s="1"/>
  <c r="U4438" i="2"/>
  <c r="R4438" i="2" s="1"/>
  <c r="U97" i="2"/>
  <c r="R97" i="2" s="1"/>
  <c r="U2785" i="2"/>
  <c r="R2785" i="2" s="1"/>
  <c r="U1166" i="2"/>
  <c r="R1166" i="2" s="1"/>
  <c r="U1014" i="2"/>
  <c r="R1014" i="2" s="1"/>
  <c r="U971" i="2"/>
  <c r="R971" i="2" s="1"/>
  <c r="U1424" i="2"/>
  <c r="R1424" i="2" s="1"/>
  <c r="U994" i="2"/>
  <c r="R994" i="2" s="1"/>
  <c r="U160" i="2"/>
  <c r="R160" i="2" s="1"/>
  <c r="U105" i="2"/>
  <c r="R105" i="2" s="1"/>
  <c r="U4637" i="2"/>
  <c r="R4637" i="2" s="1"/>
  <c r="U3410" i="2"/>
  <c r="R3410" i="2" s="1"/>
  <c r="U4680" i="2"/>
  <c r="R4680" i="2" s="1"/>
  <c r="U778" i="2"/>
  <c r="R778" i="2" s="1"/>
  <c r="U4972" i="2"/>
  <c r="R4972" i="2" s="1"/>
  <c r="U914" i="2"/>
  <c r="R914" i="2" s="1"/>
  <c r="U662" i="2"/>
  <c r="R662" i="2" s="1"/>
  <c r="U676" i="2"/>
  <c r="R676" i="2" s="1"/>
  <c r="U4813" i="2"/>
  <c r="R4813" i="2" s="1"/>
  <c r="U4384" i="2"/>
  <c r="R4384" i="2" s="1"/>
  <c r="U110" i="2"/>
  <c r="R110" i="2" s="1"/>
  <c r="U4857" i="2"/>
  <c r="R4857" i="2" s="1"/>
  <c r="U3486" i="2"/>
  <c r="R3486" i="2" s="1"/>
  <c r="U1120" i="2"/>
  <c r="R1120" i="2" s="1"/>
  <c r="U4267" i="2"/>
  <c r="R4267" i="2" s="1"/>
  <c r="U2232" i="2"/>
  <c r="R2232" i="2" s="1"/>
  <c r="U3572" i="2"/>
  <c r="R3572" i="2" s="1"/>
  <c r="U3895" i="2"/>
  <c r="R3895" i="2" s="1"/>
  <c r="U183" i="2"/>
  <c r="R183" i="2" s="1"/>
  <c r="U4971" i="2"/>
  <c r="R4971" i="2" s="1"/>
  <c r="U1501" i="2"/>
  <c r="R1501" i="2" s="1"/>
  <c r="U688" i="2"/>
  <c r="R688" i="2" s="1"/>
  <c r="U3974" i="2"/>
  <c r="R3974" i="2" s="1"/>
  <c r="U4949" i="2"/>
  <c r="R4949" i="2" s="1"/>
  <c r="U4640" i="2"/>
  <c r="R4640" i="2" s="1"/>
  <c r="U82" i="2"/>
  <c r="R82" i="2" s="1"/>
  <c r="U3710" i="2"/>
  <c r="R3710" i="2" s="1"/>
  <c r="U1499" i="2"/>
  <c r="R1499" i="2" s="1"/>
  <c r="U2955" i="2"/>
  <c r="R2955" i="2" s="1"/>
  <c r="U999" i="2"/>
  <c r="R999" i="2" s="1"/>
  <c r="U1221" i="2"/>
  <c r="R1221" i="2" s="1"/>
  <c r="U2440" i="2"/>
  <c r="R2440" i="2" s="1"/>
  <c r="U3934" i="2"/>
  <c r="R3934" i="2" s="1"/>
  <c r="U161" i="2"/>
  <c r="R161" i="2" s="1"/>
  <c r="U776" i="2"/>
  <c r="R776" i="2" s="1"/>
  <c r="U672" i="2"/>
  <c r="R672" i="2" s="1"/>
  <c r="U870" i="2"/>
  <c r="R870" i="2" s="1"/>
  <c r="U145" i="2"/>
  <c r="R145" i="2" s="1"/>
  <c r="U1706" i="2"/>
  <c r="R1706" i="2" s="1"/>
  <c r="U2579" i="2"/>
  <c r="R2579" i="2" s="1"/>
  <c r="U3580" i="2"/>
  <c r="R3580" i="2" s="1"/>
  <c r="U3517" i="2"/>
  <c r="R3517" i="2" s="1"/>
  <c r="U3952" i="2"/>
  <c r="R3952" i="2" s="1"/>
  <c r="U4416" i="2"/>
  <c r="R4416" i="2" s="1"/>
  <c r="U4443" i="2"/>
  <c r="R4443" i="2" s="1"/>
  <c r="U1709" i="2"/>
  <c r="R1709" i="2" s="1"/>
  <c r="U3318" i="2"/>
  <c r="R3318" i="2" s="1"/>
  <c r="U2445" i="2"/>
  <c r="R2445" i="2" s="1"/>
  <c r="U4967" i="2"/>
  <c r="R4967" i="2" s="1"/>
  <c r="U2382" i="2"/>
  <c r="R2382" i="2" s="1"/>
  <c r="U3314" i="2"/>
  <c r="R3314" i="2" s="1"/>
  <c r="U130" i="2"/>
  <c r="R130" i="2" s="1"/>
  <c r="U4952" i="2"/>
  <c r="R4952" i="2" s="1"/>
  <c r="U3858" i="2"/>
  <c r="R3858" i="2" s="1"/>
  <c r="U1482" i="2"/>
  <c r="R1482" i="2" s="1"/>
  <c r="U3548" i="2"/>
  <c r="R3548" i="2" s="1"/>
  <c r="U4776" i="2"/>
  <c r="R4776" i="2" s="1"/>
  <c r="U163" i="2"/>
  <c r="R163" i="2" s="1"/>
  <c r="U3944" i="2"/>
  <c r="R3944" i="2" s="1"/>
  <c r="U4684" i="2"/>
  <c r="R4684" i="2" s="1"/>
  <c r="U325" i="2"/>
  <c r="R325" i="2" s="1"/>
  <c r="U1063" i="2"/>
  <c r="R1063" i="2" s="1"/>
  <c r="U1290" i="2"/>
  <c r="R1290" i="2" s="1"/>
  <c r="U1447" i="2"/>
  <c r="R1447" i="2" s="1"/>
  <c r="U2902" i="2"/>
  <c r="R2902" i="2" s="1"/>
  <c r="U928" i="2"/>
  <c r="R928" i="2" s="1"/>
  <c r="U991" i="2"/>
  <c r="R991" i="2" s="1"/>
  <c r="U4552" i="2"/>
  <c r="R4552" i="2" s="1"/>
  <c r="U263" i="2"/>
  <c r="R263" i="2" s="1"/>
  <c r="U203" i="2"/>
  <c r="R203" i="2" s="1"/>
  <c r="U4323" i="2"/>
  <c r="R4323" i="2" s="1"/>
  <c r="U681" i="2"/>
  <c r="R681" i="2" s="1"/>
  <c r="U4411" i="2"/>
  <c r="R4411" i="2" s="1"/>
  <c r="U4280" i="2"/>
  <c r="R4280" i="2" s="1"/>
  <c r="U2788" i="2"/>
  <c r="R2788" i="2" s="1"/>
  <c r="U1718" i="2"/>
  <c r="R1718" i="2" s="1"/>
  <c r="U3366" i="2"/>
  <c r="R3366" i="2" s="1"/>
  <c r="U21" i="2"/>
  <c r="U4962" i="2"/>
  <c r="R4962" i="2" s="1"/>
  <c r="U4992" i="2"/>
  <c r="R4992" i="2" s="1"/>
  <c r="U2949" i="2"/>
  <c r="R2949" i="2" s="1"/>
  <c r="U4958" i="2"/>
  <c r="R4958" i="2" s="1"/>
  <c r="U3506" i="2"/>
  <c r="R3506" i="2" s="1"/>
  <c r="U2377" i="2"/>
  <c r="R2377" i="2" s="1"/>
  <c r="U322" i="2"/>
  <c r="R322" i="2" s="1"/>
  <c r="U1433" i="2"/>
  <c r="R1433" i="2" s="1"/>
  <c r="U4487" i="2"/>
  <c r="R4487" i="2" s="1"/>
  <c r="U3816" i="2"/>
  <c r="R3816" i="2" s="1"/>
  <c r="U2947" i="2"/>
  <c r="R2947" i="2" s="1"/>
  <c r="U2594" i="2"/>
  <c r="R2594" i="2" s="1"/>
  <c r="U213" i="2"/>
  <c r="R213" i="2" s="1"/>
  <c r="U156" i="2"/>
  <c r="R156" i="2" s="1"/>
  <c r="U106" i="2"/>
  <c r="R106" i="2" s="1"/>
  <c r="U128" i="2"/>
  <c r="R128" i="2" s="1"/>
  <c r="U3888" i="2"/>
  <c r="R3888" i="2" s="1"/>
  <c r="U1398" i="2"/>
  <c r="R1398" i="2" s="1"/>
  <c r="U1255" i="2"/>
  <c r="R1255" i="2" s="1"/>
  <c r="U1128" i="2"/>
  <c r="R1128" i="2" s="1"/>
  <c r="U1066" i="2"/>
  <c r="R1066" i="2" s="1"/>
  <c r="U1207" i="2"/>
  <c r="R1207" i="2" s="1"/>
  <c r="U1072" i="2"/>
  <c r="R1072" i="2" s="1"/>
  <c r="U211" i="2"/>
  <c r="R211" i="2" s="1"/>
  <c r="U4717" i="2"/>
  <c r="R4717" i="2" s="1"/>
  <c r="U907" i="2"/>
  <c r="R907" i="2" s="1"/>
  <c r="U4229" i="2"/>
  <c r="R4229" i="2" s="1"/>
  <c r="U3168" i="2"/>
  <c r="R3168" i="2" s="1"/>
  <c r="U323" i="2"/>
  <c r="R323" i="2" s="1"/>
  <c r="U4716" i="2"/>
  <c r="R4716" i="2" s="1"/>
  <c r="U2752" i="2"/>
  <c r="R2752" i="2" s="1"/>
  <c r="U1406" i="2"/>
  <c r="R1406" i="2" s="1"/>
  <c r="U3582" i="2"/>
  <c r="R3582" i="2" s="1"/>
  <c r="U20" i="2"/>
  <c r="U842" i="2"/>
  <c r="R842" i="2" s="1"/>
  <c r="U312" i="2"/>
  <c r="R312" i="2" s="1"/>
  <c r="U4970" i="2"/>
  <c r="R4970" i="2" s="1"/>
  <c r="U5053" i="2"/>
  <c r="R5053" i="2" s="1"/>
  <c r="U3438" i="2"/>
  <c r="R3438" i="2" s="1"/>
  <c r="U4975" i="2"/>
  <c r="R4975" i="2" s="1"/>
  <c r="U1300" i="2"/>
  <c r="R1300" i="2" s="1"/>
  <c r="U2225" i="2"/>
  <c r="R2225" i="2" s="1"/>
  <c r="U3766" i="2"/>
  <c r="R3766" i="2" s="1"/>
  <c r="U4553" i="2"/>
  <c r="R4553" i="2" s="1"/>
  <c r="U4589" i="2"/>
  <c r="R4589" i="2" s="1"/>
  <c r="U1253" i="2"/>
  <c r="R1253" i="2" s="1"/>
  <c r="U4623" i="2"/>
  <c r="R4623" i="2" s="1"/>
  <c r="U188" i="2"/>
  <c r="R188" i="2" s="1"/>
  <c r="U4648" i="2"/>
  <c r="R4648" i="2" s="1"/>
  <c r="U4559" i="2"/>
  <c r="R4559" i="2" s="1"/>
  <c r="U2416" i="2"/>
  <c r="R2416" i="2" s="1"/>
  <c r="U1657" i="2"/>
  <c r="R1657" i="2" s="1"/>
  <c r="U1496" i="2"/>
  <c r="R1496" i="2" s="1"/>
  <c r="U1459" i="2"/>
  <c r="R1459" i="2" s="1"/>
  <c r="U1311" i="2"/>
  <c r="R1311" i="2" s="1"/>
  <c r="U2595" i="2"/>
  <c r="R2595" i="2" s="1"/>
  <c r="U695" i="2"/>
  <c r="R695" i="2" s="1"/>
  <c r="U305" i="2"/>
  <c r="R305" i="2" s="1"/>
  <c r="U176" i="2"/>
  <c r="R176" i="2" s="1"/>
  <c r="U217" i="2"/>
  <c r="R217" i="2" s="1"/>
  <c r="U265" i="2"/>
  <c r="R265" i="2" s="1"/>
  <c r="U4681" i="2"/>
  <c r="R4681" i="2" s="1"/>
  <c r="U4440" i="2"/>
  <c r="R4440" i="2" s="1"/>
  <c r="U2967" i="2"/>
  <c r="R2967" i="2" s="1"/>
  <c r="U983" i="2"/>
  <c r="R983" i="2" s="1"/>
  <c r="U3512" i="2"/>
  <c r="R3512" i="2" s="1"/>
  <c r="U22" i="2"/>
  <c r="U4711" i="2"/>
  <c r="R4711" i="2" s="1"/>
  <c r="U172" i="2"/>
  <c r="R172" i="2" s="1"/>
  <c r="U4617" i="2"/>
  <c r="R4617" i="2" s="1"/>
  <c r="U3902" i="2"/>
  <c r="R3902" i="2" s="1"/>
  <c r="U2412" i="2"/>
  <c r="R2412" i="2" s="1"/>
  <c r="U3320" i="2"/>
  <c r="R3320" i="2" s="1"/>
  <c r="U3742" i="2"/>
  <c r="R3742" i="2" s="1"/>
  <c r="U4281" i="2"/>
  <c r="R4281" i="2" s="1"/>
  <c r="U1143" i="2"/>
  <c r="R1143" i="2" s="1"/>
  <c r="U3795" i="2"/>
  <c r="R3795" i="2" s="1"/>
  <c r="U4578" i="2"/>
  <c r="R4578" i="2" s="1"/>
  <c r="U2592" i="2"/>
  <c r="R2592" i="2" s="1"/>
  <c r="U1665" i="2"/>
  <c r="R1665" i="2" s="1"/>
  <c r="U280" i="2"/>
  <c r="R280" i="2" s="1"/>
  <c r="U206" i="2"/>
  <c r="R206" i="2" s="1"/>
  <c r="U4969" i="2"/>
  <c r="R4969" i="2" s="1"/>
  <c r="U164" i="2"/>
  <c r="R164" i="2" s="1"/>
  <c r="U4467" i="2"/>
  <c r="R4467" i="2" s="1"/>
  <c r="U3856" i="2"/>
  <c r="R3856" i="2" s="1"/>
  <c r="U1469" i="2"/>
  <c r="R1469" i="2" s="1"/>
  <c r="U1473" i="2"/>
  <c r="R1473" i="2" s="1"/>
  <c r="U62" i="2"/>
  <c r="R62" i="2" s="1"/>
  <c r="U1146" i="2"/>
  <c r="R1146" i="2" s="1"/>
  <c r="U1513" i="2"/>
  <c r="R1513" i="2" s="1"/>
  <c r="U635" i="2"/>
  <c r="R635" i="2" s="1"/>
  <c r="U4682" i="2"/>
  <c r="R4682" i="2" s="1"/>
  <c r="U3928" i="2"/>
  <c r="R3928" i="2" s="1"/>
  <c r="U126" i="2"/>
  <c r="R126" i="2" s="1"/>
  <c r="U530" i="2"/>
  <c r="R530" i="2" s="1"/>
  <c r="U2885" i="2"/>
  <c r="R2885" i="2" s="1"/>
  <c r="U4527" i="2"/>
  <c r="R4527" i="2" s="1"/>
  <c r="U2431" i="2"/>
  <c r="R2431" i="2" s="1"/>
  <c r="U1217" i="2"/>
  <c r="R1217" i="2" s="1"/>
  <c r="U4953" i="2"/>
  <c r="R4953" i="2" s="1"/>
  <c r="U4951" i="2"/>
  <c r="R4951" i="2" s="1"/>
  <c r="U3906" i="2"/>
  <c r="R3906" i="2" s="1"/>
  <c r="U3969" i="2"/>
  <c r="R3969" i="2" s="1"/>
  <c r="U1489" i="2"/>
  <c r="R1489" i="2" s="1"/>
  <c r="U673" i="2"/>
  <c r="R673" i="2" s="1"/>
  <c r="U3828" i="2"/>
  <c r="R3828" i="2" s="1"/>
  <c r="U2459" i="2"/>
  <c r="R2459" i="2" s="1"/>
  <c r="U896" i="2"/>
  <c r="R896" i="2" s="1"/>
  <c r="U3907" i="2"/>
  <c r="R3907" i="2" s="1"/>
  <c r="U4468" i="2"/>
  <c r="R4468" i="2" s="1"/>
  <c r="U1289" i="2"/>
  <c r="R1289" i="2" s="1"/>
  <c r="U2596" i="2"/>
  <c r="R2596" i="2" s="1"/>
  <c r="U2419" i="2"/>
  <c r="R2419" i="2" s="1"/>
  <c r="U3923" i="2"/>
  <c r="R3923" i="2" s="1"/>
  <c r="U5052" i="2"/>
  <c r="R5052" i="2" s="1"/>
  <c r="U142" i="2"/>
  <c r="R142" i="2" s="1"/>
  <c r="U780" i="2"/>
  <c r="R780" i="2" s="1"/>
  <c r="U4675" i="2"/>
  <c r="R4675" i="2" s="1"/>
  <c r="U4964" i="2"/>
  <c r="R4964" i="2" s="1"/>
  <c r="U1727" i="2"/>
  <c r="R1727" i="2" s="1"/>
  <c r="U944" i="2"/>
  <c r="R944" i="2" s="1"/>
  <c r="U651" i="2"/>
  <c r="R651" i="2" s="1"/>
  <c r="U1200" i="2"/>
  <c r="R1200" i="2" s="1"/>
  <c r="U1006" i="2"/>
  <c r="R1006" i="2" s="1"/>
  <c r="U687" i="2"/>
  <c r="R687" i="2" s="1"/>
  <c r="U3891" i="2"/>
  <c r="R3891" i="2" s="1"/>
  <c r="U4815" i="2"/>
  <c r="R4815" i="2" s="1"/>
  <c r="U3977" i="2"/>
  <c r="R3977" i="2" s="1"/>
  <c r="U4688" i="2"/>
  <c r="R4688" i="2" s="1"/>
  <c r="U4977" i="2"/>
  <c r="R4977" i="2" s="1"/>
  <c r="U4383" i="2"/>
  <c r="R4383" i="2" s="1"/>
  <c r="U2439" i="2"/>
  <c r="R2439" i="2" s="1"/>
  <c r="U902" i="2"/>
  <c r="R902" i="2" s="1"/>
  <c r="U149" i="2"/>
  <c r="R149" i="2" s="1"/>
  <c r="U4590" i="2"/>
  <c r="R4590" i="2" s="1"/>
  <c r="U1397" i="2"/>
  <c r="R1397" i="2" s="1"/>
  <c r="U4686" i="2"/>
  <c r="R4686" i="2" s="1"/>
  <c r="U864" i="2"/>
  <c r="R864" i="2" s="1"/>
  <c r="R1904" i="2"/>
  <c r="R1906" i="2"/>
  <c r="R2577" i="2"/>
  <c r="R1627" i="2"/>
  <c r="R637" i="2"/>
  <c r="R3268" i="2"/>
  <c r="R2131" i="2"/>
  <c r="R1901" i="2"/>
  <c r="R3868" i="2"/>
  <c r="R713" i="2"/>
  <c r="R2601" i="2"/>
  <c r="R3353" i="2"/>
  <c r="I40" i="37"/>
  <c r="T3505" i="2"/>
  <c r="Q3505" i="2" s="1"/>
  <c r="T3329" i="2"/>
  <c r="Q3329" i="2" s="1"/>
  <c r="T3369" i="2"/>
  <c r="Q3369" i="2" s="1"/>
  <c r="T665" i="2"/>
  <c r="Q665" i="2" s="1"/>
  <c r="T3280" i="2"/>
  <c r="Q3280" i="2" s="1"/>
  <c r="T3539" i="2"/>
  <c r="Q3539" i="2" s="1"/>
  <c r="T3281" i="2"/>
  <c r="Q3281" i="2" s="1"/>
  <c r="T679" i="2"/>
  <c r="Q679" i="2" s="1"/>
  <c r="T680" i="2"/>
  <c r="Q680" i="2" s="1"/>
  <c r="T3575" i="2"/>
  <c r="Q3575" i="2" s="1"/>
  <c r="T700" i="2"/>
  <c r="Q700" i="2" s="1"/>
  <c r="T3315" i="2"/>
  <c r="Q3315" i="2" s="1"/>
  <c r="T3354" i="2"/>
  <c r="Q3354" i="2" s="1"/>
  <c r="T3538" i="2"/>
  <c r="Q3538" i="2" s="1"/>
  <c r="T693" i="2"/>
  <c r="Q693" i="2" s="1"/>
  <c r="T3515" i="2"/>
  <c r="Q3515" i="2" s="1"/>
  <c r="T3373" i="2"/>
  <c r="Q3373" i="2" s="1"/>
  <c r="T3374" i="2"/>
  <c r="Q3374" i="2" s="1"/>
  <c r="T3279" i="2"/>
  <c r="Q3279" i="2" s="1"/>
  <c r="T3285" i="2"/>
  <c r="Q3285" i="2" s="1"/>
  <c r="T3502" i="2"/>
  <c r="Q3502" i="2" s="1"/>
  <c r="T3395" i="2"/>
  <c r="Q3395" i="2" s="1"/>
  <c r="T3361" i="2"/>
  <c r="Q3361" i="2" s="1"/>
  <c r="T3362" i="2"/>
  <c r="Q3362" i="2" s="1"/>
  <c r="T3576" i="2"/>
  <c r="Q3576" i="2" s="1"/>
  <c r="T3272" i="2"/>
  <c r="Q3272" i="2" s="1"/>
  <c r="T660" i="2"/>
  <c r="Q660" i="2" s="1"/>
  <c r="T3284" i="2"/>
  <c r="Q3284" i="2" s="1"/>
  <c r="T3436" i="2"/>
  <c r="Q3436" i="2" s="1"/>
  <c r="T714" i="2"/>
  <c r="Q714" i="2" s="1"/>
  <c r="T3401" i="2"/>
  <c r="Q3401" i="2" s="1"/>
  <c r="T711" i="2"/>
  <c r="Q711" i="2" s="1"/>
  <c r="T3483" i="2"/>
  <c r="Q3483" i="2" s="1"/>
  <c r="T722" i="2"/>
  <c r="Q722" i="2" s="1"/>
  <c r="T730" i="2"/>
  <c r="Q730" i="2" s="1"/>
  <c r="T3694" i="2"/>
  <c r="Q3694" i="2" s="1"/>
  <c r="T3397" i="2"/>
  <c r="Q3397" i="2" s="1"/>
  <c r="T684" i="2"/>
  <c r="Q684" i="2" s="1"/>
  <c r="T3331" i="2"/>
  <c r="Q3331" i="2" s="1"/>
  <c r="T3327" i="2"/>
  <c r="Q3327" i="2" s="1"/>
  <c r="T3693" i="2"/>
  <c r="Q3693" i="2" s="1"/>
  <c r="T672" i="2"/>
  <c r="Q672" i="2" s="1"/>
  <c r="T3268" i="2"/>
  <c r="Q3268" i="2" s="1"/>
  <c r="T3485" i="2"/>
  <c r="Q3485" i="2" s="1"/>
  <c r="T3486" i="2"/>
  <c r="Q3486" i="2" s="1"/>
  <c r="T3360" i="2"/>
  <c r="Q3360" i="2" s="1"/>
  <c r="T632" i="2"/>
  <c r="Q632" i="2" s="1"/>
  <c r="T3409" i="2"/>
  <c r="Q3409" i="2" s="1"/>
  <c r="T3396" i="2"/>
  <c r="Q3396" i="2" s="1"/>
  <c r="T3356" i="2"/>
  <c r="Q3356" i="2" s="1"/>
  <c r="T685" i="2"/>
  <c r="Q685" i="2" s="1"/>
  <c r="T696" i="2"/>
  <c r="Q696" i="2" s="1"/>
  <c r="T628" i="2"/>
  <c r="Q628" i="2" s="1"/>
  <c r="T3551" i="2"/>
  <c r="Q3551" i="2" s="1"/>
  <c r="T654" i="2"/>
  <c r="Q654" i="2" s="1"/>
  <c r="T3313" i="2"/>
  <c r="Q3313" i="2" s="1"/>
  <c r="T683" i="2"/>
  <c r="Q683" i="2" s="1"/>
  <c r="T3273" i="2"/>
  <c r="Q3273" i="2" s="1"/>
  <c r="T3463" i="2"/>
  <c r="Q3463" i="2" s="1"/>
  <c r="T687" i="2"/>
  <c r="Q687" i="2" s="1"/>
  <c r="T3439" i="2"/>
  <c r="Q3439" i="2" s="1"/>
  <c r="T3316" i="2"/>
  <c r="Q3316" i="2" s="1"/>
  <c r="T691" i="2"/>
  <c r="Q691" i="2" s="1"/>
  <c r="T3357" i="2"/>
  <c r="Q3357" i="2" s="1"/>
  <c r="T652" i="2"/>
  <c r="Q652" i="2" s="1"/>
  <c r="T650" i="2"/>
  <c r="Q650" i="2" s="1"/>
  <c r="T3546" i="2"/>
  <c r="Q3546" i="2" s="1"/>
  <c r="T662" i="2"/>
  <c r="Q662" i="2" s="1"/>
  <c r="T3318" i="2"/>
  <c r="Q3318" i="2" s="1"/>
  <c r="T720" i="2"/>
  <c r="Q720" i="2" s="1"/>
  <c r="T3569" i="2"/>
  <c r="Q3569" i="2" s="1"/>
  <c r="T3541" i="2"/>
  <c r="Q3541" i="2" s="1"/>
  <c r="T682" i="2"/>
  <c r="Q682" i="2" s="1"/>
  <c r="T3572" i="2"/>
  <c r="Q3572" i="2" s="1"/>
  <c r="T3574" i="2"/>
  <c r="Q3574" i="2" s="1"/>
  <c r="T686" i="2"/>
  <c r="Q686" i="2" s="1"/>
  <c r="T701" i="2"/>
  <c r="Q701" i="2" s="1"/>
  <c r="T3540" i="2"/>
  <c r="Q3540" i="2" s="1"/>
  <c r="T708" i="2"/>
  <c r="Q708" i="2" s="1"/>
  <c r="T3370" i="2"/>
  <c r="Q3370" i="2" s="1"/>
  <c r="T3579" i="2"/>
  <c r="Q3579" i="2" s="1"/>
  <c r="T3543" i="2"/>
  <c r="Q3543" i="2" s="1"/>
  <c r="T666" i="2"/>
  <c r="Q666" i="2" s="1"/>
  <c r="T3352" i="2"/>
  <c r="Q3352" i="2" s="1"/>
  <c r="T3282" i="2"/>
  <c r="Q3282" i="2" s="1"/>
  <c r="T3283" i="2"/>
  <c r="Q3283" i="2" s="1"/>
  <c r="T670" i="2"/>
  <c r="Q670" i="2" s="1"/>
  <c r="T3404" i="2"/>
  <c r="Q3404" i="2" s="1"/>
  <c r="T3271" i="2"/>
  <c r="Q3271" i="2" s="1"/>
  <c r="T3274" i="2"/>
  <c r="Q3274" i="2" s="1"/>
  <c r="T3482" i="2"/>
  <c r="Q3482" i="2" s="1"/>
  <c r="T3355" i="2"/>
  <c r="Q3355" i="2" s="1"/>
  <c r="T3573" i="2"/>
  <c r="Q3573" i="2" s="1"/>
  <c r="T3317" i="2"/>
  <c r="Q3317" i="2" s="1"/>
  <c r="T3477" i="2"/>
  <c r="Q3477" i="2" s="1"/>
  <c r="T716" i="2"/>
  <c r="Q716" i="2" s="1"/>
  <c r="T3358" i="2"/>
  <c r="Q3358" i="2" s="1"/>
  <c r="T704" i="2"/>
  <c r="Q704" i="2" s="1"/>
  <c r="T3542" i="2"/>
  <c r="Q3542" i="2" s="1"/>
  <c r="T3699" i="2"/>
  <c r="Q3699" i="2" s="1"/>
  <c r="T3698" i="2"/>
  <c r="Q3698" i="2" s="1"/>
  <c r="T3406" i="2"/>
  <c r="Q3406" i="2" s="1"/>
  <c r="T3484" i="2"/>
  <c r="Q3484" i="2" s="1"/>
  <c r="T635" i="2"/>
  <c r="Q635" i="2" s="1"/>
  <c r="T723" i="2"/>
  <c r="Q723" i="2" s="1"/>
  <c r="T3438" i="2"/>
  <c r="Q3438" i="2" s="1"/>
  <c r="T710" i="2"/>
  <c r="Q710" i="2" s="1"/>
  <c r="T688" i="2"/>
  <c r="Q688" i="2" s="1"/>
  <c r="T3512" i="2"/>
  <c r="Q3512" i="2" s="1"/>
  <c r="T3695" i="2"/>
  <c r="Q3695" i="2" s="1"/>
  <c r="T715" i="2"/>
  <c r="Q715" i="2" s="1"/>
  <c r="T3545" i="2"/>
  <c r="Q3545" i="2" s="1"/>
  <c r="T699" i="2"/>
  <c r="Q699" i="2" s="1"/>
  <c r="T3474" i="2"/>
  <c r="Q3474" i="2" s="1"/>
  <c r="T3325" i="2"/>
  <c r="Q3325" i="2" s="1"/>
  <c r="T3323" i="2"/>
  <c r="Q3323" i="2" s="1"/>
  <c r="T3411" i="2"/>
  <c r="Q3411" i="2" s="1"/>
  <c r="T3407" i="2"/>
  <c r="Q3407" i="2" s="1"/>
  <c r="T3535" i="2"/>
  <c r="Q3535" i="2" s="1"/>
  <c r="T671" i="2"/>
  <c r="Q671" i="2" s="1"/>
  <c r="T655" i="2"/>
  <c r="Q655" i="2" s="1"/>
  <c r="T3517" i="2"/>
  <c r="Q3517" i="2" s="1"/>
  <c r="T3516" i="2"/>
  <c r="Q3516" i="2" s="1"/>
  <c r="T694" i="2"/>
  <c r="Q694" i="2" s="1"/>
  <c r="T3473" i="2"/>
  <c r="Q3473" i="2" s="1"/>
  <c r="T3514" i="2"/>
  <c r="Q3514" i="2" s="1"/>
  <c r="T3367" i="2"/>
  <c r="Q3367" i="2" s="1"/>
  <c r="T712" i="2"/>
  <c r="Q712" i="2" s="1"/>
  <c r="T3534" i="2"/>
  <c r="Q3534" i="2" s="1"/>
  <c r="T3471" i="2"/>
  <c r="Q3471" i="2" s="1"/>
  <c r="T676" i="2"/>
  <c r="Q676" i="2" s="1"/>
  <c r="T3513" i="2"/>
  <c r="Q3513" i="2" s="1"/>
  <c r="T3568" i="2"/>
  <c r="Q3568" i="2" s="1"/>
  <c r="T731" i="2"/>
  <c r="Q731" i="2" s="1"/>
  <c r="T718" i="2"/>
  <c r="Q718" i="2" s="1"/>
  <c r="T3359" i="2"/>
  <c r="Q3359" i="2" s="1"/>
  <c r="T3510" i="2"/>
  <c r="Q3510" i="2" s="1"/>
  <c r="T3549" i="2"/>
  <c r="Q3549" i="2" s="1"/>
  <c r="T698" i="2"/>
  <c r="Q698" i="2" s="1"/>
  <c r="T3503" i="2"/>
  <c r="Q3503" i="2" s="1"/>
  <c r="T3270" i="2"/>
  <c r="Q3270" i="2" s="1"/>
  <c r="T3372" i="2"/>
  <c r="Q3372" i="2" s="1"/>
  <c r="T673" i="2"/>
  <c r="Q673" i="2" s="1"/>
  <c r="T3394" i="2"/>
  <c r="Q3394" i="2" s="1"/>
  <c r="T707" i="2"/>
  <c r="Q707" i="2" s="1"/>
  <c r="T681" i="2"/>
  <c r="Q681" i="2" s="1"/>
  <c r="T3312" i="2"/>
  <c r="Q3312" i="2" s="1"/>
  <c r="T3578" i="2"/>
  <c r="Q3578" i="2" s="1"/>
  <c r="T3577" i="2"/>
  <c r="Q3577" i="2" s="1"/>
  <c r="T3476" i="2"/>
  <c r="Q3476" i="2" s="1"/>
  <c r="T713" i="2"/>
  <c r="Q713" i="2" s="1"/>
  <c r="T3136" i="2"/>
  <c r="Q3136" i="2" s="1"/>
  <c r="T3480" i="2"/>
  <c r="Q3480" i="2" s="1"/>
  <c r="T3330" i="2"/>
  <c r="Q3330" i="2" s="1"/>
  <c r="T667" i="2"/>
  <c r="Q667" i="2" s="1"/>
  <c r="T678" i="2"/>
  <c r="Q678" i="2" s="1"/>
  <c r="T3508" i="2"/>
  <c r="Q3508" i="2" s="1"/>
  <c r="T3509" i="2"/>
  <c r="Q3509" i="2" s="1"/>
  <c r="T636" i="2"/>
  <c r="Q636" i="2" s="1"/>
  <c r="T705" i="2"/>
  <c r="Q705" i="2" s="1"/>
  <c r="T630" i="2"/>
  <c r="Q630" i="2" s="1"/>
  <c r="T3437" i="2"/>
  <c r="Q3437" i="2" s="1"/>
  <c r="T653" i="2"/>
  <c r="Q653" i="2" s="1"/>
  <c r="T3702" i="2"/>
  <c r="Q3702" i="2" s="1"/>
  <c r="T692" i="2"/>
  <c r="Q692" i="2" s="1"/>
  <c r="T3198" i="2"/>
  <c r="Q3198" i="2" s="1"/>
  <c r="T736" i="2"/>
  <c r="Q736" i="2" s="1"/>
  <c r="T3518" i="2"/>
  <c r="Q3518" i="2" s="1"/>
  <c r="T3519" i="2"/>
  <c r="Q3519" i="2" s="1"/>
  <c r="T3536" i="2"/>
  <c r="Q3536" i="2" s="1"/>
  <c r="T3507" i="2"/>
  <c r="Q3507" i="2" s="1"/>
  <c r="T3410" i="2"/>
  <c r="Q3410" i="2" s="1"/>
  <c r="T3277" i="2"/>
  <c r="Q3277" i="2" s="1"/>
  <c r="T695" i="2"/>
  <c r="Q695" i="2" s="1"/>
  <c r="T3320" i="2"/>
  <c r="Q3320" i="2" s="1"/>
  <c r="T703" i="2"/>
  <c r="Q703" i="2" s="1"/>
  <c r="T717" i="2"/>
  <c r="Q717" i="2" s="1"/>
  <c r="T674" i="2"/>
  <c r="Q674" i="2" s="1"/>
  <c r="T697" i="2"/>
  <c r="Q697" i="2" s="1"/>
  <c r="T3368" i="2"/>
  <c r="Q3368" i="2" s="1"/>
  <c r="T3475" i="2"/>
  <c r="Q3475" i="2" s="1"/>
  <c r="T651" i="2"/>
  <c r="Q651" i="2" s="1"/>
  <c r="T675" i="2"/>
  <c r="Q675" i="2" s="1"/>
  <c r="T3501" i="2"/>
  <c r="Q3501" i="2" s="1"/>
  <c r="T637" i="2"/>
  <c r="Q637" i="2" s="1"/>
  <c r="T3697" i="2"/>
  <c r="Q3697" i="2" s="1"/>
  <c r="T3408" i="2"/>
  <c r="Q3408" i="2" s="1"/>
  <c r="T702" i="2"/>
  <c r="Q702" i="2" s="1"/>
  <c r="T3405" i="2"/>
  <c r="Q3405" i="2" s="1"/>
  <c r="T631" i="2"/>
  <c r="Q631" i="2" s="1"/>
  <c r="T3168" i="2"/>
  <c r="Q3168" i="2" s="1"/>
  <c r="T3365" i="2"/>
  <c r="Q3365" i="2" s="1"/>
  <c r="T719" i="2"/>
  <c r="Q719" i="2" s="1"/>
  <c r="T3700" i="2"/>
  <c r="Q3700" i="2" s="1"/>
  <c r="T3584" i="2"/>
  <c r="Q3584" i="2" s="1"/>
  <c r="T3548" i="2"/>
  <c r="Q3548" i="2" s="1"/>
  <c r="T3371" i="2"/>
  <c r="Q3371" i="2" s="1"/>
  <c r="T3278" i="2"/>
  <c r="Q3278" i="2" s="1"/>
  <c r="T3506" i="2"/>
  <c r="Q3506" i="2" s="1"/>
  <c r="T706" i="2"/>
  <c r="Q706" i="2" s="1"/>
  <c r="T729" i="2"/>
  <c r="Q729" i="2" s="1"/>
  <c r="T3319" i="2"/>
  <c r="Q3319" i="2" s="1"/>
  <c r="T3322" i="2"/>
  <c r="Q3322" i="2" s="1"/>
  <c r="T3583" i="2"/>
  <c r="Q3583" i="2" s="1"/>
  <c r="T3275" i="2"/>
  <c r="Q3275" i="2" s="1"/>
  <c r="T3511" i="2"/>
  <c r="Q3511" i="2" s="1"/>
  <c r="T690" i="2"/>
  <c r="Q690" i="2" s="1"/>
  <c r="T3544" i="2"/>
  <c r="Q3544" i="2" s="1"/>
  <c r="T732" i="2"/>
  <c r="Q732" i="2" s="1"/>
  <c r="T689" i="2"/>
  <c r="Q689" i="2" s="1"/>
  <c r="T3326" i="2"/>
  <c r="Q3326" i="2" s="1"/>
  <c r="T3366" i="2"/>
  <c r="Q3366" i="2" s="1"/>
  <c r="T3582" i="2"/>
  <c r="Q3582" i="2" s="1"/>
  <c r="T3314" i="2"/>
  <c r="Q3314" i="2" s="1"/>
  <c r="T3363" i="2"/>
  <c r="Q3363" i="2" s="1"/>
  <c r="T709" i="2"/>
  <c r="Q709" i="2" s="1"/>
  <c r="T3478" i="2"/>
  <c r="Q3478" i="2" s="1"/>
  <c r="T677" i="2"/>
  <c r="Q677" i="2" s="1"/>
  <c r="T3353" i="2"/>
  <c r="Q3353" i="2" s="1"/>
  <c r="T3328" i="2"/>
  <c r="Q3328" i="2" s="1"/>
  <c r="T3547" i="2"/>
  <c r="Q3547" i="2" s="1"/>
  <c r="T656" i="2"/>
  <c r="Q656" i="2" s="1"/>
  <c r="T3701" i="2"/>
  <c r="Q3701" i="2" s="1"/>
  <c r="T721" i="2"/>
  <c r="Q721" i="2" s="1"/>
  <c r="T3580" i="2"/>
  <c r="Q3580" i="2" s="1"/>
  <c r="T3269" i="2"/>
  <c r="Q3269" i="2" s="1"/>
  <c r="T3470" i="2"/>
  <c r="Q3470" i="2" s="1"/>
  <c r="T3324" i="2"/>
  <c r="Q3324" i="2" s="1"/>
  <c r="T3550" i="2"/>
  <c r="Q3550" i="2" s="1"/>
  <c r="T62" i="2"/>
  <c r="Q62" i="2" s="1"/>
  <c r="T34" i="2"/>
  <c r="Q34" i="2" s="1"/>
  <c r="T35" i="2"/>
  <c r="Q35" i="2" s="1"/>
  <c r="T2590" i="2"/>
  <c r="Q2590" i="2" s="1"/>
  <c r="T2583" i="2"/>
  <c r="Q2583" i="2" s="1"/>
  <c r="T2594" i="2"/>
  <c r="Q2594" i="2" s="1"/>
  <c r="T2609" i="2"/>
  <c r="Q2609" i="2" s="1"/>
  <c r="T2585" i="2"/>
  <c r="Q2585" i="2" s="1"/>
  <c r="T2606" i="2"/>
  <c r="Q2606" i="2" s="1"/>
  <c r="T2579" i="2"/>
  <c r="Q2579" i="2" s="1"/>
  <c r="T2587" i="2"/>
  <c r="Q2587" i="2" s="1"/>
  <c r="T2576" i="2"/>
  <c r="Q2576" i="2" s="1"/>
  <c r="T2586" i="2"/>
  <c r="Q2586" i="2" s="1"/>
  <c r="T2588" i="2"/>
  <c r="Q2588" i="2" s="1"/>
  <c r="T2577" i="2"/>
  <c r="Q2577" i="2" s="1"/>
  <c r="T2578" i="2"/>
  <c r="Q2578" i="2" s="1"/>
  <c r="T2601" i="2"/>
  <c r="Q2601" i="2" s="1"/>
  <c r="T4299" i="2"/>
  <c r="Q4299" i="2" s="1"/>
  <c r="T2631" i="2"/>
  <c r="Q2631" i="2" s="1"/>
  <c r="T3844" i="2"/>
  <c r="Q3844" i="2" s="1"/>
  <c r="T4495" i="2"/>
  <c r="Q4495" i="2" s="1"/>
  <c r="T4448" i="2"/>
  <c r="Q4448" i="2" s="1"/>
  <c r="H38" i="37" s="1"/>
  <c r="T219" i="2"/>
  <c r="Q219" i="2" s="1"/>
  <c r="T5004" i="2"/>
  <c r="Q5004" i="2" s="1"/>
  <c r="T4298" i="2"/>
  <c r="Q4298" i="2" s="1"/>
  <c r="T5015" i="2"/>
  <c r="Q5015" i="2" s="1"/>
  <c r="T1268" i="2"/>
  <c r="Q1268" i="2" s="1"/>
  <c r="T2247" i="2"/>
  <c r="Q2247" i="2" s="1"/>
  <c r="T2617" i="2"/>
  <c r="Q2617" i="2" s="1"/>
  <c r="T2613" i="2"/>
  <c r="Q2613" i="2" s="1"/>
  <c r="T5010" i="2"/>
  <c r="Q5010" i="2" s="1"/>
  <c r="T4900" i="2"/>
  <c r="Q4900" i="2" s="1"/>
  <c r="T2246" i="2"/>
  <c r="Q2246" i="2" s="1"/>
  <c r="T316" i="2"/>
  <c r="Q316" i="2" s="1"/>
  <c r="T1169" i="2"/>
  <c r="Q1169" i="2" s="1"/>
  <c r="T355" i="2"/>
  <c r="Q355" i="2" s="1"/>
  <c r="T4904" i="2"/>
  <c r="Q4904" i="2" s="1"/>
  <c r="T270" i="2"/>
  <c r="Q270" i="2" s="1"/>
  <c r="T4332" i="2"/>
  <c r="Q4332" i="2" s="1"/>
  <c r="T218" i="2"/>
  <c r="Q218" i="2" s="1"/>
  <c r="T791" i="2"/>
  <c r="Q791" i="2" s="1"/>
  <c r="T5027" i="2"/>
  <c r="Q5027" i="2" s="1"/>
  <c r="T567" i="2"/>
  <c r="Q567" i="2" s="1"/>
  <c r="T4330" i="2"/>
  <c r="Q4330" i="2" s="1"/>
  <c r="T2633" i="2"/>
  <c r="Q2633" i="2" s="1"/>
  <c r="T5016" i="2"/>
  <c r="Q5016" i="2" s="1"/>
  <c r="T148" i="2"/>
  <c r="Q148" i="2" s="1"/>
  <c r="T948" i="2"/>
  <c r="Q948" i="2" s="1"/>
  <c r="T5011" i="2"/>
  <c r="Q5011" i="2" s="1"/>
  <c r="T4808" i="2"/>
  <c r="Q4808" i="2" s="1"/>
  <c r="T5005" i="2"/>
  <c r="Q5005" i="2" s="1"/>
  <c r="T950" i="2"/>
  <c r="Q950" i="2" s="1"/>
  <c r="T415" i="2"/>
  <c r="Q415" i="2" s="1"/>
  <c r="T2632" i="2"/>
  <c r="Q2632" i="2" s="1"/>
  <c r="T2615" i="2"/>
  <c r="Q2615" i="2" s="1"/>
  <c r="T3711" i="2"/>
  <c r="Q3711" i="2" s="1"/>
  <c r="T4909" i="2"/>
  <c r="Q4909" i="2" s="1"/>
  <c r="T257" i="2"/>
  <c r="Q257" i="2" s="1"/>
  <c r="T877" i="2"/>
  <c r="Q877" i="2" s="1"/>
  <c r="T4901" i="2"/>
  <c r="Q4901" i="2" s="1"/>
  <c r="T2616" i="2"/>
  <c r="Q2616" i="2" s="1"/>
  <c r="T4449" i="2"/>
  <c r="Q4449" i="2" s="1"/>
  <c r="T4906" i="2"/>
  <c r="Q4906" i="2" s="1"/>
  <c r="T754" i="2"/>
  <c r="Q754" i="2" s="1"/>
  <c r="T220" i="2"/>
  <c r="Q220" i="2" s="1"/>
  <c r="T4895" i="2"/>
  <c r="Q4895" i="2" s="1"/>
  <c r="T2629" i="2"/>
  <c r="Q2629" i="2" s="1"/>
  <c r="T396" i="2"/>
  <c r="Q396" i="2" s="1"/>
  <c r="T5014" i="2"/>
  <c r="Q5014" i="2" s="1"/>
  <c r="T949" i="2"/>
  <c r="Q949" i="2" s="1"/>
  <c r="T4891" i="2"/>
  <c r="Q4891" i="2" s="1"/>
  <c r="T4494" i="2"/>
  <c r="Q4494" i="2" s="1"/>
  <c r="T2215" i="2"/>
  <c r="Q2215" i="2" s="1"/>
  <c r="T5008" i="2"/>
  <c r="Q5008" i="2" s="1"/>
  <c r="T5020" i="2"/>
  <c r="Q5020" i="2" s="1"/>
  <c r="T2627" i="2"/>
  <c r="Q2627" i="2" s="1"/>
  <c r="T1084" i="2"/>
  <c r="Q1084" i="2" s="1"/>
  <c r="T2626" i="2"/>
  <c r="Q2626" i="2" s="1"/>
  <c r="T259" i="2"/>
  <c r="Q259" i="2" s="1"/>
  <c r="T408" i="2"/>
  <c r="Q408" i="2" s="1"/>
  <c r="T4331" i="2"/>
  <c r="Q4331" i="2" s="1"/>
  <c r="T5017" i="2"/>
  <c r="Q5017" i="2" s="1"/>
  <c r="T3954" i="2"/>
  <c r="Q3954" i="2" s="1"/>
  <c r="T4892" i="2"/>
  <c r="Q4892" i="2" s="1"/>
  <c r="T2621" i="2"/>
  <c r="Q2621" i="2" s="1"/>
  <c r="T2245" i="2"/>
  <c r="Q2245" i="2" s="1"/>
  <c r="T1018" i="2"/>
  <c r="Q1018" i="2" s="1"/>
  <c r="T2630" i="2"/>
  <c r="Q2630" i="2" s="1"/>
  <c r="T4897" i="2"/>
  <c r="Q4897" i="2" s="1"/>
  <c r="T4270" i="2"/>
  <c r="Q4270" i="2" s="1"/>
  <c r="T2625" i="2"/>
  <c r="Q2625" i="2" s="1"/>
  <c r="T4450" i="2"/>
  <c r="Q4450" i="2" s="1"/>
  <c r="T4890" i="2"/>
  <c r="Q4890" i="2" s="1"/>
  <c r="T269" i="2"/>
  <c r="Q269" i="2" s="1"/>
  <c r="T5007" i="2"/>
  <c r="Q5007" i="2" s="1"/>
  <c r="T5018" i="2"/>
  <c r="Q5018" i="2" s="1"/>
  <c r="T111" i="2"/>
  <c r="Q111" i="2" s="1"/>
  <c r="H18" i="37" s="1"/>
  <c r="T4759" i="2"/>
  <c r="Q4759" i="2" s="1"/>
  <c r="T4583" i="2"/>
  <c r="Q4583" i="2" s="1"/>
  <c r="T4651" i="2"/>
  <c r="Q4651" i="2" s="1"/>
  <c r="T4902" i="2"/>
  <c r="Q4902" i="2" s="1"/>
  <c r="T4782" i="2"/>
  <c r="Q4782" i="2" s="1"/>
  <c r="T2620" i="2"/>
  <c r="Q2620" i="2" s="1"/>
  <c r="T4889" i="2"/>
  <c r="Q4889" i="2" s="1"/>
  <c r="T5013" i="2"/>
  <c r="Q5013" i="2" s="1"/>
  <c r="T4269" i="2"/>
  <c r="Q4269" i="2" s="1"/>
  <c r="T4907" i="2"/>
  <c r="Q4907" i="2" s="1"/>
  <c r="T314" i="2"/>
  <c r="Q314" i="2" s="1"/>
  <c r="T1267" i="2"/>
  <c r="Q1267" i="2" s="1"/>
  <c r="T3876" i="2"/>
  <c r="Q3876" i="2" s="1"/>
  <c r="T5006" i="2"/>
  <c r="Q5006" i="2" s="1"/>
  <c r="T5026" i="2"/>
  <c r="Q5026" i="2" s="1"/>
  <c r="T878" i="2"/>
  <c r="Q878" i="2" s="1"/>
  <c r="T4626" i="2"/>
  <c r="Q4626" i="2" s="1"/>
  <c r="T790" i="2"/>
  <c r="Q790" i="2" s="1"/>
  <c r="T285" i="2"/>
  <c r="Q285" i="2" s="1"/>
  <c r="T413" i="2"/>
  <c r="Q413" i="2" s="1"/>
  <c r="T179" i="2"/>
  <c r="Q179" i="2" s="1"/>
  <c r="T4899" i="2"/>
  <c r="Q4899" i="2" s="1"/>
  <c r="T3736" i="2"/>
  <c r="Q3736" i="2" s="1"/>
  <c r="T4781" i="2"/>
  <c r="Q4781" i="2" s="1"/>
  <c r="T5023" i="2"/>
  <c r="Q5023" i="2" s="1"/>
  <c r="T796" i="2"/>
  <c r="Q796" i="2" s="1"/>
  <c r="T365" i="2"/>
  <c r="Q365" i="2" s="1"/>
  <c r="T792" i="2"/>
  <c r="Q792" i="2" s="1"/>
  <c r="T2622" i="2"/>
  <c r="Q2622" i="2" s="1"/>
  <c r="T4894" i="2"/>
  <c r="Q4894" i="2" s="1"/>
  <c r="T4888" i="2"/>
  <c r="Q4888" i="2" s="1"/>
  <c r="T2244" i="2"/>
  <c r="Q2244" i="2" s="1"/>
  <c r="T397" i="2"/>
  <c r="Q397" i="2" s="1"/>
  <c r="T1020" i="2"/>
  <c r="Q1020" i="2" s="1"/>
  <c r="T286" i="2"/>
  <c r="Q286" i="2" s="1"/>
  <c r="T5025" i="2"/>
  <c r="Q5025" i="2" s="1"/>
  <c r="T876" i="2"/>
  <c r="Q876" i="2" s="1"/>
  <c r="T516" i="2"/>
  <c r="Q516" i="2" s="1"/>
  <c r="T5009" i="2"/>
  <c r="Q5009" i="2" s="1"/>
  <c r="T4905" i="2"/>
  <c r="Q4905" i="2" s="1"/>
  <c r="T2216" i="2"/>
  <c r="Q2216" i="2" s="1"/>
  <c r="T1019" i="2"/>
  <c r="Q1019" i="2" s="1"/>
  <c r="T4625" i="2"/>
  <c r="Q4625" i="2" s="1"/>
  <c r="T4783" i="2"/>
  <c r="Q4783" i="2" s="1"/>
  <c r="T391" i="2"/>
  <c r="Q391" i="2" s="1"/>
  <c r="T4809" i="2"/>
  <c r="Q4809" i="2" s="1"/>
  <c r="T3953" i="2"/>
  <c r="Q3953" i="2" s="1"/>
  <c r="T1085" i="2"/>
  <c r="Q1085" i="2" s="1"/>
  <c r="T5022" i="2"/>
  <c r="Q5022" i="2" s="1"/>
  <c r="T4609" i="2"/>
  <c r="Q4609" i="2" s="1"/>
  <c r="T4652" i="2"/>
  <c r="Q4652" i="2" s="1"/>
  <c r="T5019" i="2"/>
  <c r="Q5019" i="2" s="1"/>
  <c r="T3735" i="2"/>
  <c r="Q3735" i="2" s="1"/>
  <c r="T2249" i="2"/>
  <c r="Q2249" i="2" s="1"/>
  <c r="T523" i="2"/>
  <c r="Q523" i="2" s="1"/>
  <c r="T4329" i="2"/>
  <c r="Q4329" i="2" s="1"/>
  <c r="T3875" i="2"/>
  <c r="Q3875" i="2" s="1"/>
  <c r="T4898" i="2"/>
  <c r="Q4898" i="2" s="1"/>
  <c r="T749" i="2"/>
  <c r="Q749" i="2" s="1"/>
  <c r="H21" i="37" s="1"/>
  <c r="T4451" i="2"/>
  <c r="Q4451" i="2" s="1"/>
  <c r="T406" i="2"/>
  <c r="Q406" i="2" s="1"/>
  <c r="H20" i="37" s="1"/>
  <c r="T2248" i="2"/>
  <c r="Q2248" i="2" s="1"/>
  <c r="T5021" i="2"/>
  <c r="Q5021" i="2" s="1"/>
  <c r="T2623" i="2"/>
  <c r="Q2623" i="2" s="1"/>
  <c r="T3790" i="2"/>
  <c r="Q3790" i="2" s="1"/>
  <c r="T5024" i="2"/>
  <c r="Q5024" i="2" s="1"/>
  <c r="T258" i="2"/>
  <c r="Q258" i="2" s="1"/>
  <c r="T352" i="2"/>
  <c r="Q352" i="2" s="1"/>
  <c r="H19" i="37" s="1"/>
  <c r="T795" i="2"/>
  <c r="Q795" i="2" s="1"/>
  <c r="T1086" i="2"/>
  <c r="Q1086" i="2" s="1"/>
  <c r="T4773" i="2"/>
  <c r="Q4773" i="2" s="1"/>
  <c r="T4908" i="2"/>
  <c r="Q4908" i="2" s="1"/>
  <c r="T4910" i="2"/>
  <c r="Q4910" i="2" s="1"/>
  <c r="T4810" i="2"/>
  <c r="Q4810" i="2" s="1"/>
  <c r="T514" i="2"/>
  <c r="Q514" i="2" s="1"/>
  <c r="T4893" i="2"/>
  <c r="Q4893" i="2" s="1"/>
  <c r="T4896" i="2"/>
  <c r="Q4896" i="2" s="1"/>
  <c r="T4496" i="2"/>
  <c r="Q4496" i="2" s="1"/>
  <c r="T5028" i="2"/>
  <c r="Q5028" i="2" s="1"/>
  <c r="T354" i="2"/>
  <c r="Q354" i="2" s="1"/>
  <c r="T5012" i="2"/>
  <c r="Q5012" i="2" s="1"/>
  <c r="T4903" i="2"/>
  <c r="Q4903" i="2" s="1"/>
  <c r="T32" i="2"/>
  <c r="Q32" i="2" s="1"/>
  <c r="T31" i="2"/>
  <c r="Q31" i="2" s="1"/>
  <c r="T28" i="2"/>
  <c r="Q28" i="2" s="1"/>
  <c r="T30" i="2"/>
  <c r="Q30" i="2" s="1"/>
  <c r="T29" i="2"/>
  <c r="Q29" i="2" s="1"/>
  <c r="T27" i="2"/>
  <c r="Q27" i="2" s="1"/>
  <c r="T22" i="2"/>
  <c r="Q22" i="2" s="1"/>
  <c r="T25" i="2"/>
  <c r="Q25" i="2" s="1"/>
  <c r="T26" i="2"/>
  <c r="Q26" i="2" s="1"/>
  <c r="T23" i="2"/>
  <c r="Q23" i="2" s="1"/>
  <c r="T15" i="2"/>
  <c r="Q15" i="2" s="1"/>
  <c r="B15" i="37"/>
  <c r="B16" i="37"/>
  <c r="T24" i="2"/>
  <c r="Q24" i="2" s="1"/>
  <c r="T17" i="2"/>
  <c r="Q17" i="2" s="1"/>
  <c r="T20" i="2"/>
  <c r="Q20" i="2" s="1"/>
  <c r="T19" i="2"/>
  <c r="Q19" i="2" s="1"/>
  <c r="T18" i="2"/>
  <c r="Q18" i="2" s="1"/>
  <c r="T21" i="2"/>
  <c r="Q21" i="2" s="1"/>
  <c r="T16" i="2"/>
  <c r="Q16" i="2" s="1"/>
  <c r="H14" i="35"/>
  <c r="H13" i="35"/>
  <c r="O31" i="18"/>
  <c r="B49" i="17"/>
  <c r="B50" i="17"/>
  <c r="O25" i="38"/>
  <c r="K34" i="38"/>
  <c r="J43" i="18"/>
  <c r="N34" i="38"/>
  <c r="L43" i="18"/>
  <c r="K43" i="18"/>
  <c r="T10" i="2"/>
  <c r="T14" i="2"/>
  <c r="Q14" i="2" s="1"/>
  <c r="T12" i="2"/>
  <c r="Q12" i="2" s="1"/>
  <c r="H30" i="37" l="1"/>
  <c r="E12" i="18"/>
  <c r="H34" i="37"/>
  <c r="H33" i="37"/>
  <c r="H16" i="37"/>
  <c r="H22" i="37"/>
  <c r="H36" i="37"/>
  <c r="H23" i="37"/>
  <c r="H39" i="37"/>
  <c r="H139" i="35"/>
  <c r="B43" i="37"/>
  <c r="I42" i="37"/>
  <c r="O15" i="37"/>
  <c r="O43" i="37" s="1"/>
  <c r="I35" i="37"/>
  <c r="R30" i="2"/>
  <c r="R29" i="2"/>
  <c r="R28" i="2"/>
  <c r="R31" i="2"/>
  <c r="R32" i="2"/>
  <c r="R17" i="2"/>
  <c r="R19" i="2"/>
  <c r="R21" i="2"/>
  <c r="R22" i="2"/>
  <c r="R23" i="2"/>
  <c r="R26" i="2"/>
  <c r="R16" i="2"/>
  <c r="R20" i="2"/>
  <c r="R15" i="2"/>
  <c r="R24" i="2"/>
  <c r="R12" i="2"/>
  <c r="R25" i="2"/>
  <c r="R27" i="2"/>
  <c r="R14" i="2"/>
  <c r="R18" i="2"/>
  <c r="G16" i="37"/>
  <c r="G43" i="37" s="1"/>
  <c r="E15" i="18"/>
  <c r="B53" i="17"/>
  <c r="E12" i="38"/>
  <c r="E15" i="38" s="1"/>
  <c r="T13" i="2"/>
  <c r="Q13" i="2" s="1"/>
  <c r="H15" i="37" s="1"/>
  <c r="I41" i="37" l="1"/>
  <c r="I34" i="37"/>
  <c r="I19" i="37"/>
  <c r="I24" i="37"/>
  <c r="I37" i="37"/>
  <c r="I32" i="37"/>
  <c r="I39" i="37"/>
  <c r="I18" i="37"/>
  <c r="I17" i="37"/>
  <c r="I29" i="37"/>
  <c r="I30" i="37"/>
  <c r="I27" i="37"/>
  <c r="I23" i="37"/>
  <c r="I20" i="37"/>
  <c r="I21" i="37"/>
  <c r="I33" i="37"/>
  <c r="I31" i="37"/>
  <c r="I28" i="37"/>
  <c r="I36" i="37"/>
  <c r="I38" i="37"/>
  <c r="I22" i="37"/>
  <c r="R13" i="2"/>
  <c r="E17" i="38"/>
  <c r="K49" i="38" s="1"/>
  <c r="K48" i="38"/>
  <c r="E18" i="18"/>
  <c r="K50" i="18" s="1"/>
  <c r="K48" i="18"/>
  <c r="E18" i="38"/>
  <c r="E17" i="18"/>
  <c r="I15" i="37" l="1"/>
  <c r="H43" i="37"/>
  <c r="I16" i="37"/>
  <c r="E19" i="38"/>
  <c r="E21" i="38" s="1"/>
  <c r="K50" i="38"/>
  <c r="E19" i="18"/>
  <c r="E21" i="18" s="1"/>
  <c r="C29" i="17" s="1"/>
  <c r="C31" i="17" s="1"/>
  <c r="C34" i="17" s="1"/>
  <c r="C21" i="17" s="1"/>
  <c r="C24" i="17" s="1"/>
  <c r="E22" i="38" s="1"/>
  <c r="K49" i="18"/>
  <c r="I43" i="37" l="1"/>
  <c r="K55" i="18"/>
  <c r="E23" i="38"/>
  <c r="E25" i="38" s="1"/>
  <c r="K51" i="38"/>
  <c r="E22" i="18"/>
  <c r="E26" i="38" l="1"/>
  <c r="E32" i="38" s="1"/>
  <c r="E43" i="38" s="1"/>
  <c r="K52" i="38"/>
  <c r="E23" i="18"/>
  <c r="E25" i="18" s="1"/>
  <c r="K51" i="18"/>
  <c r="K64" i="38" l="1"/>
  <c r="K66" i="38" s="1"/>
  <c r="E26" i="18"/>
  <c r="E32" i="18" s="1"/>
  <c r="K52" i="18"/>
  <c r="E47" i="38" l="1"/>
  <c r="M42" i="37" s="1"/>
  <c r="M33" i="37"/>
  <c r="M24" i="37"/>
  <c r="M30" i="37"/>
  <c r="M18" i="37"/>
  <c r="M28" i="37"/>
  <c r="M17" i="37"/>
  <c r="M32" i="37"/>
  <c r="M39" i="37"/>
  <c r="M22" i="37"/>
  <c r="M31" i="37"/>
  <c r="M38" i="37"/>
  <c r="M19" i="37"/>
  <c r="M27" i="37"/>
  <c r="F35" i="38"/>
  <c r="F36" i="38"/>
  <c r="F38" i="38"/>
  <c r="F39" i="38"/>
  <c r="F40" i="38"/>
  <c r="F34" i="38"/>
  <c r="E53" i="38"/>
  <c r="F45" i="38"/>
  <c r="F26" i="38"/>
  <c r="E51" i="38"/>
  <c r="F43" i="38"/>
  <c r="E43" i="18"/>
  <c r="M41" i="37" l="1"/>
  <c r="M15" i="37"/>
  <c r="M34" i="37"/>
  <c r="M26" i="37"/>
  <c r="M25" i="37"/>
  <c r="F19" i="38"/>
  <c r="F37" i="38"/>
  <c r="M37" i="37"/>
  <c r="M21" i="37"/>
  <c r="M35" i="37"/>
  <c r="F32" i="38"/>
  <c r="E49" i="38"/>
  <c r="K68" i="38" s="1"/>
  <c r="M29" i="37"/>
  <c r="M36" i="37"/>
  <c r="M40" i="37"/>
  <c r="F23" i="38"/>
  <c r="F41" i="38"/>
  <c r="M16" i="37"/>
  <c r="M20" i="37"/>
  <c r="M23" i="37"/>
  <c r="K64" i="18"/>
  <c r="K66" i="18" s="1"/>
  <c r="K72" i="38"/>
  <c r="K70" i="38"/>
  <c r="F47" i="38"/>
  <c r="M43" i="37" l="1"/>
  <c r="E47" i="18"/>
  <c r="K15" i="37" l="1"/>
  <c r="S15" i="37" s="1"/>
  <c r="L15" i="37"/>
  <c r="L26" i="37"/>
  <c r="L25" i="37"/>
  <c r="K25" i="37"/>
  <c r="S25" i="37" s="1"/>
  <c r="K26" i="37"/>
  <c r="L41" i="37"/>
  <c r="K41" i="37"/>
  <c r="S41" i="37" s="1"/>
  <c r="E53" i="18"/>
  <c r="K72" i="18" s="1"/>
  <c r="F39" i="18"/>
  <c r="F19" i="18"/>
  <c r="F41" i="18"/>
  <c r="F23" i="18"/>
  <c r="F38" i="18"/>
  <c r="E51" i="18"/>
  <c r="K70" i="18" s="1"/>
  <c r="F36" i="18"/>
  <c r="F40" i="18"/>
  <c r="F37" i="18"/>
  <c r="F43" i="18"/>
  <c r="F42" i="18"/>
  <c r="F35" i="18"/>
  <c r="F26" i="18"/>
  <c r="F45" i="18"/>
  <c r="F32" i="18"/>
  <c r="F34" i="18"/>
  <c r="E49" i="18"/>
  <c r="K68" i="18" s="1"/>
  <c r="K35" i="37"/>
  <c r="K37" i="37"/>
  <c r="S37" i="37" s="1"/>
  <c r="K24" i="37"/>
  <c r="K21" i="37"/>
  <c r="K42" i="37"/>
  <c r="S42" i="37" s="1"/>
  <c r="K39" i="37"/>
  <c r="K40" i="37"/>
  <c r="K17" i="37"/>
  <c r="K30" i="37"/>
  <c r="K29" i="37"/>
  <c r="K27" i="37"/>
  <c r="L40" i="37"/>
  <c r="K20" i="37"/>
  <c r="K23" i="37"/>
  <c r="K38" i="37"/>
  <c r="K31" i="37"/>
  <c r="K34" i="37"/>
  <c r="K22" i="37"/>
  <c r="K18" i="37"/>
  <c r="K19" i="37"/>
  <c r="K28" i="37"/>
  <c r="K36" i="37"/>
  <c r="K33" i="37"/>
  <c r="K32" i="37"/>
  <c r="L32" i="37"/>
  <c r="L34" i="37"/>
  <c r="L42" i="37"/>
  <c r="L35" i="37"/>
  <c r="L29" i="37"/>
  <c r="L28" i="37"/>
  <c r="L37" i="37"/>
  <c r="K16" i="37"/>
  <c r="L19" i="37"/>
  <c r="L22" i="37"/>
  <c r="L38" i="37"/>
  <c r="L31" i="37"/>
  <c r="L24" i="37"/>
  <c r="L33" i="37"/>
  <c r="L30" i="37"/>
  <c r="L21" i="37"/>
  <c r="L20" i="37"/>
  <c r="L17" i="37"/>
  <c r="L27" i="37"/>
  <c r="L39" i="37"/>
  <c r="L36" i="37"/>
  <c r="L18" i="37"/>
  <c r="L23" i="37"/>
  <c r="L16" i="37"/>
  <c r="H22" i="31"/>
  <c r="H21" i="31"/>
  <c r="H16" i="31"/>
  <c r="H28" i="31"/>
  <c r="N40" i="37" s="1"/>
  <c r="H27" i="31"/>
  <c r="H26" i="31"/>
  <c r="H25" i="31"/>
  <c r="H24" i="31"/>
  <c r="N35" i="37" s="1"/>
  <c r="H23" i="31"/>
  <c r="N33" i="37" s="1"/>
  <c r="H20" i="31"/>
  <c r="H19" i="31"/>
  <c r="N27" i="37" s="1"/>
  <c r="H18" i="31"/>
  <c r="H17" i="31"/>
  <c r="H15" i="31"/>
  <c r="H14" i="31"/>
  <c r="N19" i="37" s="1"/>
  <c r="H13" i="31"/>
  <c r="H12" i="31"/>
  <c r="N17" i="37" s="1"/>
  <c r="H11" i="31"/>
  <c r="N31" i="37" l="1"/>
  <c r="S27" i="37"/>
  <c r="T27" i="37" s="1"/>
  <c r="S35" i="37"/>
  <c r="T35" i="37" s="1"/>
  <c r="S17" i="37"/>
  <c r="T17" i="37" s="1"/>
  <c r="S33" i="37"/>
  <c r="T33" i="37" s="1"/>
  <c r="S19" i="37"/>
  <c r="T19" i="37" s="1"/>
  <c r="S34" i="37"/>
  <c r="T34" i="37" s="1"/>
  <c r="S40" i="37"/>
  <c r="T40" i="37" s="1"/>
  <c r="S31" i="37"/>
  <c r="T31" i="37" s="1"/>
  <c r="K43" i="37"/>
  <c r="L43" i="37"/>
  <c r="H33" i="31"/>
  <c r="H34" i="31"/>
  <c r="T25" i="37"/>
  <c r="H46" i="31"/>
  <c r="N24" i="37"/>
  <c r="N26" i="37"/>
  <c r="S26" i="37" s="1"/>
  <c r="T41" i="37"/>
  <c r="H43" i="31"/>
  <c r="N28" i="37" s="1"/>
  <c r="S28" i="37" s="1"/>
  <c r="H51" i="31"/>
  <c r="H38" i="31"/>
  <c r="F47" i="18"/>
  <c r="H39" i="31"/>
  <c r="H36" i="31"/>
  <c r="N21" i="37" s="1"/>
  <c r="H56" i="31"/>
  <c r="N36" i="37" s="1"/>
  <c r="H30" i="31"/>
  <c r="H52" i="31"/>
  <c r="H41" i="31"/>
  <c r="H61" i="31"/>
  <c r="H55" i="31"/>
  <c r="N32" i="37" s="1"/>
  <c r="S32" i="37" s="1"/>
  <c r="H60" i="31"/>
  <c r="N39" i="37" s="1"/>
  <c r="N23" i="37"/>
  <c r="S23" i="37" s="1"/>
  <c r="H57" i="31"/>
  <c r="T42" i="37"/>
  <c r="H31" i="31"/>
  <c r="H54" i="31"/>
  <c r="H58" i="31"/>
  <c r="H59" i="31"/>
  <c r="H32" i="31"/>
  <c r="H40" i="31"/>
  <c r="H44" i="31"/>
  <c r="T37" i="37"/>
  <c r="N16" i="37"/>
  <c r="S16" i="37" s="1"/>
  <c r="N30" i="37" l="1"/>
  <c r="N20" i="37"/>
  <c r="H87" i="31"/>
  <c r="N38" i="37"/>
  <c r="S36" i="37"/>
  <c r="T36" i="37" s="1"/>
  <c r="T26" i="37"/>
  <c r="T23" i="37"/>
  <c r="S21" i="37"/>
  <c r="T21" i="37" s="1"/>
  <c r="S39" i="37"/>
  <c r="T39" i="37" s="1"/>
  <c r="S30" i="37"/>
  <c r="T30" i="37" s="1"/>
  <c r="S20" i="37"/>
  <c r="T20" i="37" s="1"/>
  <c r="T28" i="37"/>
  <c r="T32" i="37"/>
  <c r="S24" i="37"/>
  <c r="T24" i="37" s="1"/>
  <c r="S38" i="37"/>
  <c r="T38" i="37" s="1"/>
  <c r="N29" i="37"/>
  <c r="N22" i="37"/>
  <c r="N18" i="37"/>
  <c r="G6" i="28"/>
  <c r="T15" i="37"/>
  <c r="S18" i="37" l="1"/>
  <c r="T18" i="37" s="1"/>
  <c r="S29" i="37"/>
  <c r="T29" i="37" s="1"/>
  <c r="S22" i="37"/>
  <c r="T22" i="37" s="1"/>
  <c r="N43" i="37"/>
  <c r="T16" i="37"/>
  <c r="S43" i="37" l="1"/>
  <c r="O1" i="37" s="1"/>
  <c r="T43" i="37"/>
  <c r="O2" i="37" l="1"/>
  <c r="O3" i="37" s="1"/>
  <c r="O6" i="37"/>
</calcChain>
</file>

<file path=xl/sharedStrings.xml><?xml version="1.0" encoding="utf-8"?>
<sst xmlns="http://schemas.openxmlformats.org/spreadsheetml/2006/main" count="43023" uniqueCount="4265">
  <si>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</si>
  <si>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</si>
  <si>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</si>
  <si>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</si>
  <si>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</si>
  <si>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</si>
  <si>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</si>
  <si>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</si>
  <si>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</si>
  <si>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</si>
  <si>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</si>
  <si>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</si>
  <si>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</si>
  <si>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</si>
  <si>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</si>
  <si>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</si>
  <si>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</si>
  <si>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</si>
  <si>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</si>
  <si>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</si>
  <si>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</si>
  <si>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</si>
  <si>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</si>
  <si>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</si>
  <si>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</si>
  <si>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</si>
  <si>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</si>
  <si>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</si>
  <si>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</si>
  <si>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</si>
  <si>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</si>
  <si>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</si>
  <si>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</si>
  <si>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</si>
  <si>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</si>
  <si>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</si>
  <si>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</si>
  <si>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</si>
  <si>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</si>
  <si>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</si>
  <si>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</si>
  <si>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</si>
  <si>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</si>
  <si>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</si>
  <si>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</si>
  <si>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</si>
  <si>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</si>
  <si>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</si>
  <si>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</si>
  <si>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</si>
  <si>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</si>
  <si>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</si>
  <si>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</si>
  <si>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</si>
  <si>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</si>
  <si>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</si>
  <si>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</si>
  <si>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</si>
  <si>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</si>
  <si>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</si>
  <si>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</si>
  <si>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</si>
  <si>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</si>
  <si>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</si>
  <si>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</si>
  <si>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</si>
  <si>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</si>
  <si>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</si>
  <si>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</si>
  <si>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</si>
  <si>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</si>
  <si>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</si>
  <si>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</si>
  <si>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Kosten verzuimbegeleiding</t>
  </si>
  <si>
    <t xml:space="preserve">Structurele eindejaarsuitkering </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</si>
  <si>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</si>
  <si>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</si>
  <si>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</si>
  <si>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</si>
  <si>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</si>
  <si>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</si>
  <si>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</si>
  <si>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</si>
  <si>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</si>
  <si>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</si>
  <si>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</si>
  <si>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</si>
  <si>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BG</t>
  </si>
  <si>
    <t>Entree</t>
  </si>
  <si>
    <t>Kleedruimte</t>
  </si>
  <si>
    <t>Sanitair</t>
  </si>
  <si>
    <t>Tegels</t>
  </si>
  <si>
    <t>Locatie</t>
  </si>
  <si>
    <t>frequentie per jaar</t>
  </si>
  <si>
    <t>Kosten per beurt</t>
  </si>
  <si>
    <t>Frequentie van uitvoering (per jaar):</t>
  </si>
  <si>
    <t>Freq</t>
  </si>
  <si>
    <t>% van reguliere norm</t>
  </si>
  <si>
    <t>Norm ma t/m vr</t>
  </si>
  <si>
    <t>M² prijs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</si>
  <si>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</si>
  <si>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</si>
  <si>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</si>
  <si>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</si>
  <si>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</si>
  <si>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</si>
  <si>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</si>
  <si>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</si>
  <si>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</si>
  <si>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</si>
  <si>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</si>
  <si>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</si>
  <si>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</si>
  <si>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</si>
  <si>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</si>
  <si>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</si>
  <si>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</si>
  <si>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</si>
  <si>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</si>
  <si>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</si>
  <si>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</si>
  <si>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</si>
  <si>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</si>
  <si>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</si>
  <si>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</si>
  <si>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</si>
  <si>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</si>
  <si>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</si>
  <si>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Aantal m2</t>
  </si>
  <si>
    <t>Totaalkosten per jaar</t>
  </si>
  <si>
    <t>4</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</si>
  <si>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</si>
  <si>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</si>
  <si>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</si>
  <si>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</si>
  <si>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</si>
  <si>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</si>
  <si>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</si>
  <si>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</si>
  <si>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</si>
  <si>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</si>
  <si>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</si>
  <si>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</si>
  <si>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Vitrage</t>
  </si>
  <si>
    <t>Overgordijnen</t>
  </si>
  <si>
    <t>Verticale lamellen stof</t>
  </si>
  <si>
    <t>Regietarieven</t>
  </si>
  <si>
    <t>Schoonmaakonderhoud</t>
  </si>
  <si>
    <t>Mits anders aangegeven is de uitvoering op reguliere werktijden: maandag t/m vrijdag [06.00 en 21.30 uur]</t>
  </si>
  <si>
    <t>Totaal m2</t>
  </si>
  <si>
    <t>Kosten Additioneel per jaar</t>
  </si>
  <si>
    <t>Kosten glasbewassing per jaar</t>
  </si>
  <si>
    <t>Totaal kosten per jaar excl. btw</t>
  </si>
  <si>
    <t>Totaal kosten per maand excl. btw</t>
  </si>
  <si>
    <t>Kolom</t>
  </si>
  <si>
    <t>Uren p/j ma t/m vrij naloop</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</si>
  <si>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</si>
  <si>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</si>
  <si>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</si>
  <si>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</si>
  <si>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</si>
  <si>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</si>
  <si>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</si>
  <si>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</si>
  <si>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</si>
  <si>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</si>
  <si>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Gemiddeld tarief  ma t/m vr</t>
  </si>
  <si>
    <t>Tariefopbouw toezicht</t>
  </si>
  <si>
    <t>Tariefopbouw schoonmaak</t>
  </si>
  <si>
    <t>Gemiddeld tarief ma t/m vr</t>
  </si>
  <si>
    <t>ma t/m vr</t>
  </si>
  <si>
    <t>RAS premie</t>
  </si>
  <si>
    <t>Frequentie verklaring</t>
  </si>
  <si>
    <t>4 x per jaar</t>
  </si>
  <si>
    <t>1 x per maand</t>
  </si>
  <si>
    <t>1 x per week (52 weken)</t>
  </si>
  <si>
    <t>5 x per week (52 weken)</t>
  </si>
  <si>
    <t>2 x per week (52 weken)</t>
  </si>
  <si>
    <t>3 x per week (52 weken)</t>
  </si>
  <si>
    <t>Totaal eindtarief  [incl. 30% toeslag]</t>
  </si>
  <si>
    <t>Referentie nummer</t>
  </si>
  <si>
    <t>Transitievergoeding</t>
  </si>
  <si>
    <t>Frequentie per jaar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</si>
  <si>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</si>
  <si>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</si>
  <si>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</si>
  <si>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</si>
  <si>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</si>
  <si>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</si>
  <si>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</si>
  <si>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Tariefsoort</t>
  </si>
  <si>
    <t>Tarief</t>
  </si>
  <si>
    <t>Toezicht percentage</t>
  </si>
  <si>
    <t>per prod. Uur</t>
  </si>
  <si>
    <t>Totaal frequentie</t>
  </si>
  <si>
    <t>Bereikbaarheidsvoorzieningen</t>
  </si>
  <si>
    <t>MAXIMALE BOVENGRENS PLAFONDBEDRAG INSCHRIJVINGSBEDRAG</t>
  </si>
  <si>
    <t>MAXIMALE ONDERGRENS INSCHRIJVINGSBEDRAG</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</si>
  <si>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</si>
  <si>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</si>
  <si>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</si>
  <si>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</si>
  <si>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</si>
  <si>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</si>
  <si>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</si>
  <si>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</si>
  <si>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</si>
  <si>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</si>
  <si>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</si>
  <si>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</si>
  <si>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</si>
  <si>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Kortings%</t>
  </si>
  <si>
    <t>Naloop opslag ma-vr</t>
  </si>
  <si>
    <t>Naloop weekend / feestdag opslag</t>
  </si>
  <si>
    <t>Lino-/marmoleum re-coaten</t>
  </si>
  <si>
    <t>Lino-/marmoleum top-coaten</t>
  </si>
  <si>
    <t>Trappenhuis</t>
  </si>
  <si>
    <t>Tarief componenten samenvatting</t>
  </si>
  <si>
    <t>Versie</t>
  </si>
  <si>
    <t>Artikel</t>
  </si>
  <si>
    <t>Prijs per week</t>
  </si>
  <si>
    <t>Specificatie artikel met maten</t>
  </si>
  <si>
    <t>Zeepdispenser Jumbo</t>
  </si>
  <si>
    <t>Afvalbak 20L</t>
  </si>
  <si>
    <t>Afvalbak 25L</t>
  </si>
  <si>
    <t>Afvalbak 50L</t>
  </si>
  <si>
    <t>Celbox mini centrefeed</t>
  </si>
  <si>
    <t>Signature afvalbak</t>
  </si>
  <si>
    <t>Plaatsen van de container op de afhaalplaats</t>
  </si>
  <si>
    <t>2022 FPL/INK 125</t>
  </si>
  <si>
    <t xml:space="preserve">TNO </t>
  </si>
  <si>
    <t>nvt</t>
  </si>
  <si>
    <t>Amsterdam, Radarweg 60</t>
  </si>
  <si>
    <t>Delft, Molengraaffsingel 8</t>
  </si>
  <si>
    <t>Delft, Pieter Calandweg 15</t>
  </si>
  <si>
    <t>Delft, Stieltjesweg 1</t>
  </si>
  <si>
    <t>Delft, Van Amstelpark 8</t>
  </si>
  <si>
    <t>Den Haag, Anna van Buerenplein 1</t>
  </si>
  <si>
    <t>Den Haag, Oude Waalsdorperweg 63</t>
  </si>
  <si>
    <t>Den Haag, Ypenburgse Boslaan 2</t>
  </si>
  <si>
    <t>Groningen, Zernikelaan 14</t>
  </si>
  <si>
    <t>Helmond, Automotive Campus 20</t>
  </si>
  <si>
    <t>Helmond, Automotive Campus 25</t>
  </si>
  <si>
    <t>Helmond, Automotive Campus 30</t>
  </si>
  <si>
    <t>Leiden, Zernikedreef 9</t>
  </si>
  <si>
    <t>Petten, Westerduinweg 3</t>
  </si>
  <si>
    <t>Rijswijk, Kessler Park 1D</t>
  </si>
  <si>
    <t>Rijswijk, Kessler Park Nieuwbouw 2023</t>
  </si>
  <si>
    <t>Rijswijk, Lange Kleiweg 137</t>
  </si>
  <si>
    <t>Soesterberg, Kampweg 55</t>
  </si>
  <si>
    <t>Utrecht, Princetonlaan 6</t>
  </si>
  <si>
    <t>Zeist, Leeuweriklaan 14</t>
  </si>
  <si>
    <t xml:space="preserve">Locatie </t>
  </si>
  <si>
    <t>Administratieve ruimte</t>
  </si>
  <si>
    <t>Buitenentree</t>
  </si>
  <si>
    <t>Laboratorium</t>
  </si>
  <si>
    <t>Slaapkamer</t>
  </si>
  <si>
    <t>Facilitair medewerker</t>
  </si>
  <si>
    <t>Eindhoven, High Tech Campus 25</t>
  </si>
  <si>
    <t>Utrecht, Princetonlaan 8</t>
  </si>
  <si>
    <t>Gebouw</t>
  </si>
  <si>
    <t>NanoLab</t>
  </si>
  <si>
    <t>BAC</t>
  </si>
  <si>
    <t>MEL</t>
  </si>
  <si>
    <t>Vehil</t>
  </si>
  <si>
    <t>3e ver.</t>
  </si>
  <si>
    <t xml:space="preserve">Kampweg 5?? </t>
  </si>
  <si>
    <t>Delft, Van der Waalsweg 14</t>
  </si>
  <si>
    <t>Leiden, Sylviusweg 71</t>
  </si>
  <si>
    <t>Fooddispenser</t>
  </si>
  <si>
    <t>Afvalbak 43L</t>
  </si>
  <si>
    <t>Centrefeed</t>
  </si>
  <si>
    <t>Vloerstandaards maxi</t>
  </si>
  <si>
    <t>Toiletborstelset 24 wekelijks wisselfrequentie</t>
  </si>
  <si>
    <t>Hygiëne container
4 wekelijks</t>
  </si>
  <si>
    <t>Zeepdispenser no touch vloeibaar 1L</t>
  </si>
  <si>
    <t>Zeepdispenser Foam</t>
  </si>
  <si>
    <t>Vouwhanddoekhouder</t>
  </si>
  <si>
    <t>Toiletrolhouder</t>
  </si>
  <si>
    <t>Luchtverfrisser</t>
  </si>
  <si>
    <t>Seatcleaner</t>
  </si>
  <si>
    <t>Industrie zeepdispenser 2l</t>
  </si>
  <si>
    <t xml:space="preserve">Aantal </t>
  </si>
  <si>
    <t>Kosten per jaar</t>
  </si>
  <si>
    <t>Kosten per jaar Totaal</t>
  </si>
  <si>
    <t>Kosten Sanitaire artikelen per jaar</t>
  </si>
  <si>
    <t>Niet in onderhoud</t>
  </si>
  <si>
    <t>150 x 240</t>
  </si>
  <si>
    <t>150 x 250</t>
  </si>
  <si>
    <t>100 x 400</t>
  </si>
  <si>
    <t>(A) Sl 150x250 Graphite</t>
  </si>
  <si>
    <t>80 x 120</t>
  </si>
  <si>
    <t>115 x 180</t>
  </si>
  <si>
    <t>120 x 160</t>
  </si>
  <si>
    <t>180 x 115</t>
  </si>
  <si>
    <t>85 x 150</t>
  </si>
  <si>
    <t>85 x 115</t>
  </si>
  <si>
    <t>115 x 200</t>
  </si>
  <si>
    <t>140 x 200</t>
  </si>
  <si>
    <t>150 x 200</t>
  </si>
  <si>
    <t>(A) Sl 85x150 Graphite</t>
  </si>
  <si>
    <t>(A) Sl 115x180 Graphite</t>
  </si>
  <si>
    <t>Gebouw 19</t>
  </si>
  <si>
    <t>Gebouw 31</t>
  </si>
  <si>
    <t>Gebouw 35</t>
  </si>
  <si>
    <t>Kosten inloopmatten per jaar</t>
  </si>
  <si>
    <t>Kosten screening ABDO locaties</t>
  </si>
  <si>
    <t>2</t>
  </si>
  <si>
    <t>Hoogwerker + Hoogewerker Toucan</t>
  </si>
  <si>
    <t>Hoogwerker</t>
  </si>
  <si>
    <t>Ballustrade</t>
  </si>
  <si>
    <t xml:space="preserve"> Gebouw 15</t>
  </si>
  <si>
    <t xml:space="preserve"> Gebouw 16</t>
  </si>
  <si>
    <t xml:space="preserve"> Gebouw 19</t>
  </si>
  <si>
    <t xml:space="preserve">LBO gebouw 4 </t>
  </si>
  <si>
    <t xml:space="preserve">PYRO gebouw 1 </t>
  </si>
  <si>
    <t xml:space="preserve">PYRO  gebouw 1 </t>
  </si>
  <si>
    <t>Gebouw 39</t>
  </si>
  <si>
    <t>Gebouw 40</t>
  </si>
  <si>
    <t>TNO</t>
  </si>
  <si>
    <t>Portcabins</t>
  </si>
  <si>
    <t>AMS</t>
  </si>
  <si>
    <t>Loopsluis - AMS - TNO</t>
  </si>
  <si>
    <t>Gebouw 137</t>
  </si>
  <si>
    <t>Gebouw 135</t>
  </si>
  <si>
    <t>Gebouw 91</t>
  </si>
  <si>
    <t>Gebouw 89</t>
  </si>
  <si>
    <t>Westerduinweg 3 - gebouw 19</t>
  </si>
  <si>
    <t>Westerduinweg 3 - gebouw 20</t>
  </si>
  <si>
    <t>Westerduinweg 3 - gebouw 31</t>
  </si>
  <si>
    <t>Westerduinweg 3 - gebouw 35</t>
  </si>
  <si>
    <t>Westerduinweg 3 - gebouw 38</t>
  </si>
  <si>
    <t>Westerduinweg 3 - gebouw 39</t>
  </si>
  <si>
    <t xml:space="preserve">Westerduinweg 3 - gebouw 40 </t>
  </si>
  <si>
    <t>Westerduinweg 3 - gebouw 42</t>
  </si>
  <si>
    <t>Westerduinweg 3 - gebouw 62</t>
  </si>
  <si>
    <t>1</t>
  </si>
  <si>
    <t>Spiegels</t>
  </si>
  <si>
    <t>Wissel frequentie</t>
  </si>
  <si>
    <t>13x per jaar</t>
  </si>
  <si>
    <t>26 x per jaar</t>
  </si>
  <si>
    <t>12 x per jaar</t>
  </si>
  <si>
    <t>Gebouw 19, 26x per jaar</t>
  </si>
  <si>
    <t>Gebouw 31, 26x per jaar</t>
  </si>
  <si>
    <t>Gebouw 35, 26x per jaar</t>
  </si>
  <si>
    <t>GEBOUW-NUMMER</t>
  </si>
  <si>
    <t>Cleanroom</t>
  </si>
  <si>
    <t>Liften</t>
  </si>
  <si>
    <t>Pantry/koffiecorner</t>
  </si>
  <si>
    <t>Hoogste frequentie 
ma t/m vr</t>
  </si>
  <si>
    <t>Hoogste frequentie 
ma t/m vr 
naloop</t>
  </si>
  <si>
    <t>Toezicht uren per jaar 
ma t/m vr</t>
  </si>
  <si>
    <t>Uren per jaar</t>
  </si>
  <si>
    <t xml:space="preserve">Kosten toezicht per jaar 
ma t/m vr </t>
  </si>
  <si>
    <t>Radarweg</t>
  </si>
  <si>
    <t>Pieter Calandweg</t>
  </si>
  <si>
    <t>Stieltjesweg - E3</t>
  </si>
  <si>
    <t>Stieltjesweg - N</t>
  </si>
  <si>
    <t>Van Amstelpark 8</t>
  </si>
  <si>
    <t>Van der Waalsweg</t>
  </si>
  <si>
    <t>Molengraaffsingel 8</t>
  </si>
  <si>
    <t>Anna van Buerenplein</t>
  </si>
  <si>
    <t>Oude Waalsdorperweg 63 - Gebouw 1</t>
  </si>
  <si>
    <t>Oude Waalsdorperweg 63 - Gebouw 10</t>
  </si>
  <si>
    <t>Oude Waalsdorperweg 63 - Gebouw 2</t>
  </si>
  <si>
    <t>Oude Waalsdorperweg 63 - Gebouw 20</t>
  </si>
  <si>
    <t>Oude Waalsdorperweg 63 - Gebouw 30</t>
  </si>
  <si>
    <t>Oude Waalsdorperweg 63 - Gebouw 31</t>
  </si>
  <si>
    <t>Oude Waalsdorperweg 63 - Gebouw 40</t>
  </si>
  <si>
    <t>Oude Waalsdorperweg 63 - Gebouw 50</t>
  </si>
  <si>
    <t>Oude Waalsdorperweg 63 - Gebouw 70</t>
  </si>
  <si>
    <t>Oude Waalsdorperweg 63 - Gebouw 80</t>
  </si>
  <si>
    <t>Oude Waalsdorperweg 63 - Gebouw 91</t>
  </si>
  <si>
    <t>Oude Waalsdorperweg 63 - Gebouw 93</t>
  </si>
  <si>
    <t>Oude Waalsdorperweg 63 - Gebouw 94</t>
  </si>
  <si>
    <t>Ypenburgse Boslaan - Gebouw 10</t>
  </si>
  <si>
    <t>Ypenburgse Boslaan - Gebouw 11</t>
  </si>
  <si>
    <t>Ypenburgse Boslaan - Gebouw 2</t>
  </si>
  <si>
    <t>Ypenburgse Boslaan - Gebouw 3</t>
  </si>
  <si>
    <t>Ypenburgse Boslaan</t>
  </si>
  <si>
    <t>Zernikelaan</t>
  </si>
  <si>
    <t>Automotive Campus 20 - Gebouw VEHIL</t>
  </si>
  <si>
    <t>Automotive Campus 25 - Gebouw MEL (PTC)</t>
  </si>
  <si>
    <t>Automotive Campus 30 - Gebouw TCK</t>
  </si>
  <si>
    <t>Zernikedreef</t>
  </si>
  <si>
    <t>Sylviusweg</t>
  </si>
  <si>
    <t>Westerduinweg 3</t>
  </si>
  <si>
    <t>Kessler Park 1D - Andes</t>
  </si>
  <si>
    <t>Kessler Park 1D - Rockies</t>
  </si>
  <si>
    <t>Lange Kleiweg</t>
  </si>
  <si>
    <t>Lange Kleiweg - 101</t>
  </si>
  <si>
    <t>Lange Kleiweg - 101A</t>
  </si>
  <si>
    <t>Lange Kleiweg - 101B</t>
  </si>
  <si>
    <t>Lange Kleiweg - 101C</t>
  </si>
  <si>
    <t>Lange Kleiweg - 101D</t>
  </si>
  <si>
    <t>Lange Kleiweg - 113</t>
  </si>
  <si>
    <t>Lange Kleiweg - 125A</t>
  </si>
  <si>
    <t>Lange Kleiweg - 135</t>
  </si>
  <si>
    <t>Lange Kleiweg - 145</t>
  </si>
  <si>
    <t>Lange Kleiweg - 147</t>
  </si>
  <si>
    <t>Lange Kleiweg - 53</t>
  </si>
  <si>
    <t>Lange Kleiweg - 57</t>
  </si>
  <si>
    <t>Lange Kleiweg - 57A</t>
  </si>
  <si>
    <t>Lange Kleiweg - 59</t>
  </si>
  <si>
    <t>Lange Kleiweg - 59A</t>
  </si>
  <si>
    <t>Lange Kleiweg - 61</t>
  </si>
  <si>
    <t>Lange Kleiweg - 61A</t>
  </si>
  <si>
    <t>Lange Kleiweg - 63</t>
  </si>
  <si>
    <t>Lange Kleiweg - 65</t>
  </si>
  <si>
    <t>Lange Kleiweg - 67</t>
  </si>
  <si>
    <t>Lange Kleiweg - 69</t>
  </si>
  <si>
    <t>Lange Kleiweg - 69A</t>
  </si>
  <si>
    <t>Lange Kleiweg - 71</t>
  </si>
  <si>
    <t>Lange Kleiweg - 73</t>
  </si>
  <si>
    <t>Lange Kleiweg - 85</t>
  </si>
  <si>
    <t>Lange Kleiweg - 87</t>
  </si>
  <si>
    <t>Lange Kleiweg - 89</t>
  </si>
  <si>
    <t>Lange Kleiweg - 91</t>
  </si>
  <si>
    <t>Lange Kleiweg - 95A</t>
  </si>
  <si>
    <t>Lange Kleiweg - 95B</t>
  </si>
  <si>
    <t>Lange Kleiweg - 95C</t>
  </si>
  <si>
    <t>Visseringlaan 25 Gebouw Sierra</t>
  </si>
  <si>
    <t>Kampweg - Gebouw A</t>
  </si>
  <si>
    <t>Kampweg - Gebouw B</t>
  </si>
  <si>
    <t>Kampweg - Gebouw C</t>
  </si>
  <si>
    <t>Kampweg - Gebouw D</t>
  </si>
  <si>
    <t>Kampweg - Gebouw E</t>
  </si>
  <si>
    <t>Kampweg - Gebouw F</t>
  </si>
  <si>
    <t>Kampweg - Gebouw G</t>
  </si>
  <si>
    <t>Kampweg - Gebouw H</t>
  </si>
  <si>
    <t>Kampweg - Gebouw I</t>
  </si>
  <si>
    <t>Princetonlaan 6</t>
  </si>
  <si>
    <t>Leeuweriklaan</t>
  </si>
  <si>
    <t>129-01</t>
  </si>
  <si>
    <t>070-01</t>
  </si>
  <si>
    <t>021-01</t>
  </si>
  <si>
    <t>021-05</t>
  </si>
  <si>
    <t>136-01</t>
  </si>
  <si>
    <t>110-01</t>
  </si>
  <si>
    <t>138-01</t>
  </si>
  <si>
    <t>138-02</t>
  </si>
  <si>
    <t>123-01</t>
  </si>
  <si>
    <t>091-01</t>
  </si>
  <si>
    <t>091-10</t>
  </si>
  <si>
    <t>091-02</t>
  </si>
  <si>
    <t>091-20</t>
  </si>
  <si>
    <t>091-30</t>
  </si>
  <si>
    <t>091-31</t>
  </si>
  <si>
    <t>091-40</t>
  </si>
  <si>
    <t>091-50</t>
  </si>
  <si>
    <t>091-70</t>
  </si>
  <si>
    <t>091-80</t>
  </si>
  <si>
    <t>091-91</t>
  </si>
  <si>
    <t>091-93</t>
  </si>
  <si>
    <t>091-94</t>
  </si>
  <si>
    <t>099-10</t>
  </si>
  <si>
    <t>099-11</t>
  </si>
  <si>
    <t>099-02</t>
  </si>
  <si>
    <t>099-03</t>
  </si>
  <si>
    <t>099-05</t>
  </si>
  <si>
    <t>099-06</t>
  </si>
  <si>
    <t>099-07</t>
  </si>
  <si>
    <t>099-08</t>
  </si>
  <si>
    <t>099-09</t>
  </si>
  <si>
    <t>099-01</t>
  </si>
  <si>
    <t>099-04</t>
  </si>
  <si>
    <t>103-03</t>
  </si>
  <si>
    <t>103-04</t>
  </si>
  <si>
    <t>102-01</t>
  </si>
  <si>
    <t>048-01</t>
  </si>
  <si>
    <t>127-01</t>
  </si>
  <si>
    <t>127-19</t>
  </si>
  <si>
    <t>127-20</t>
  </si>
  <si>
    <t>127-29</t>
  </si>
  <si>
    <t>127-31</t>
  </si>
  <si>
    <t>127-35</t>
  </si>
  <si>
    <t>127-38</t>
  </si>
  <si>
    <t>127-39</t>
  </si>
  <si>
    <t>127-40</t>
  </si>
  <si>
    <t>127-42</t>
  </si>
  <si>
    <t>127-50</t>
  </si>
  <si>
    <t>127-62</t>
  </si>
  <si>
    <t>131-02</t>
  </si>
  <si>
    <t>131-03</t>
  </si>
  <si>
    <t>011-137</t>
  </si>
  <si>
    <t>011-101</t>
  </si>
  <si>
    <t>011-101A</t>
  </si>
  <si>
    <t>011-101B</t>
  </si>
  <si>
    <t>011-101C</t>
  </si>
  <si>
    <t>011-101D</t>
  </si>
  <si>
    <t>011-113</t>
  </si>
  <si>
    <t>011-125A</t>
  </si>
  <si>
    <t>011-135</t>
  </si>
  <si>
    <t>011-145</t>
  </si>
  <si>
    <t>011-147</t>
  </si>
  <si>
    <t>011-53</t>
  </si>
  <si>
    <t>011-57</t>
  </si>
  <si>
    <t>011-57A</t>
  </si>
  <si>
    <t>011-59</t>
  </si>
  <si>
    <t>011-59A</t>
  </si>
  <si>
    <t>011-61</t>
  </si>
  <si>
    <t>011-61A</t>
  </si>
  <si>
    <t>011-63</t>
  </si>
  <si>
    <t>011-65</t>
  </si>
  <si>
    <t>011-67</t>
  </si>
  <si>
    <t>011-69</t>
  </si>
  <si>
    <t>011-69A</t>
  </si>
  <si>
    <t>011-71</t>
  </si>
  <si>
    <t>011-73</t>
  </si>
  <si>
    <t>011-85</t>
  </si>
  <si>
    <t>011-87</t>
  </si>
  <si>
    <t>011-89</t>
  </si>
  <si>
    <t>011-91</t>
  </si>
  <si>
    <t>011-95A</t>
  </si>
  <si>
    <t>011-95B</t>
  </si>
  <si>
    <t>011-95C</t>
  </si>
  <si>
    <t>131-01</t>
  </si>
  <si>
    <t>096-01</t>
  </si>
  <si>
    <t>096-02</t>
  </si>
  <si>
    <t>096-03</t>
  </si>
  <si>
    <t>096-04</t>
  </si>
  <si>
    <t>096-05</t>
  </si>
  <si>
    <t>096-06</t>
  </si>
  <si>
    <t>096-07</t>
  </si>
  <si>
    <t>096-08</t>
  </si>
  <si>
    <t>096-09</t>
  </si>
  <si>
    <t>107-991</t>
  </si>
  <si>
    <t>106-01</t>
  </si>
  <si>
    <t>01.02</t>
  </si>
  <si>
    <t>KANTOOR</t>
  </si>
  <si>
    <t>01.03</t>
  </si>
  <si>
    <t>01.04</t>
  </si>
  <si>
    <t>01.05</t>
  </si>
  <si>
    <t>01.06</t>
  </si>
  <si>
    <t>01.07</t>
  </si>
  <si>
    <t>01.08</t>
  </si>
  <si>
    <t>VERGADERRUIMTEN</t>
  </si>
  <si>
    <t>01.09</t>
  </si>
  <si>
    <t>01.10</t>
  </si>
  <si>
    <t>01.11</t>
  </si>
  <si>
    <t>01.12</t>
  </si>
  <si>
    <t>01.13</t>
  </si>
  <si>
    <t>01.14</t>
  </si>
  <si>
    <t>01.15</t>
  </si>
  <si>
    <t>01.16</t>
  </si>
  <si>
    <t>01.17</t>
  </si>
  <si>
    <t>01.18</t>
  </si>
  <si>
    <t>01.19</t>
  </si>
  <si>
    <t>01.20</t>
  </si>
  <si>
    <t>01.21</t>
  </si>
  <si>
    <t>01.22</t>
  </si>
  <si>
    <t>01.23</t>
  </si>
  <si>
    <t>01.24</t>
  </si>
  <si>
    <t>01.25</t>
  </si>
  <si>
    <t>01.26</t>
  </si>
  <si>
    <t>01.27</t>
  </si>
  <si>
    <t>01.44</t>
  </si>
  <si>
    <t>SCHACHTEN</t>
  </si>
  <si>
    <t>01.45</t>
  </si>
  <si>
    <t>TECHNISCHE RUIMTE ALGEMEEN</t>
  </si>
  <si>
    <t>01.46</t>
  </si>
  <si>
    <t>LIFTEN</t>
  </si>
  <si>
    <t>01.47</t>
  </si>
  <si>
    <t>01.48</t>
  </si>
  <si>
    <t>01.49</t>
  </si>
  <si>
    <t>01.50</t>
  </si>
  <si>
    <t>TRAPPEN</t>
  </si>
  <si>
    <t>01.51</t>
  </si>
  <si>
    <t>SANITAIRE RUIMTE ALGEMEEN</t>
  </si>
  <si>
    <t>01.51a</t>
  </si>
  <si>
    <t>01.51b</t>
  </si>
  <si>
    <t>01.51c</t>
  </si>
  <si>
    <t>01.51d</t>
  </si>
  <si>
    <t>01.51e</t>
  </si>
  <si>
    <t>01.52</t>
  </si>
  <si>
    <t>01.52a</t>
  </si>
  <si>
    <t>01.52b</t>
  </si>
  <si>
    <t>01.53</t>
  </si>
  <si>
    <t>01.54</t>
  </si>
  <si>
    <t>01.55</t>
  </si>
  <si>
    <t>COMPUTERRUIMTE SPECIAAL</t>
  </si>
  <si>
    <t>01.56</t>
  </si>
  <si>
    <t>GANGEN</t>
  </si>
  <si>
    <t>01.57</t>
  </si>
  <si>
    <t>ENTREE</t>
  </si>
  <si>
    <t>01.58</t>
  </si>
  <si>
    <t>01.59</t>
  </si>
  <si>
    <t>01.60</t>
  </si>
  <si>
    <t>01.61</t>
  </si>
  <si>
    <t>KOPIEERRUIMTE</t>
  </si>
  <si>
    <t>01.01</t>
  </si>
  <si>
    <t>EHBO/KOLFKAMER</t>
  </si>
  <si>
    <t>KOFFIECORNERS</t>
  </si>
  <si>
    <t>LAB NIV 1</t>
  </si>
  <si>
    <t>OPSLAG SPECIFIEK</t>
  </si>
  <si>
    <t>LAB NIV 0</t>
  </si>
  <si>
    <t>OPSLAG NORM</t>
  </si>
  <si>
    <t>COMP RUIMTE SPEC</t>
  </si>
  <si>
    <t>SANITAIRE ALG</t>
  </si>
  <si>
    <t>0.1</t>
  </si>
  <si>
    <t>VERKEERRUIMTE ALG</t>
  </si>
  <si>
    <t>0.2</t>
  </si>
  <si>
    <t>0.3</t>
  </si>
  <si>
    <t>0.4</t>
  </si>
  <si>
    <t>0.5</t>
  </si>
  <si>
    <t>LIFT</t>
  </si>
  <si>
    <t>TECHN RUIMTE ALG</t>
  </si>
  <si>
    <t>1.3</t>
  </si>
  <si>
    <t>1.4</t>
  </si>
  <si>
    <t>1.5</t>
  </si>
  <si>
    <t>1.6</t>
  </si>
  <si>
    <t>RECEPTIE</t>
  </si>
  <si>
    <t>0.11</t>
  </si>
  <si>
    <t>0.12</t>
  </si>
  <si>
    <t>0.13</t>
  </si>
  <si>
    <t>HAL</t>
  </si>
  <si>
    <t>0.21</t>
  </si>
  <si>
    <t>OPSLAG CONTINUE</t>
  </si>
  <si>
    <t>BEDRIJFSRESTAUR</t>
  </si>
  <si>
    <t>1.14</t>
  </si>
  <si>
    <t>1.17</t>
  </si>
  <si>
    <t>1.19</t>
  </si>
  <si>
    <t>1.20</t>
  </si>
  <si>
    <t>1.21</t>
  </si>
  <si>
    <t>0.22</t>
  </si>
  <si>
    <t>TECHN RUIMTE SPEC</t>
  </si>
  <si>
    <t>0.01</t>
  </si>
  <si>
    <t>WERKPLAATS</t>
  </si>
  <si>
    <t>0.02</t>
  </si>
  <si>
    <t>0.03</t>
  </si>
  <si>
    <t>0.04</t>
  </si>
  <si>
    <t>0.05</t>
  </si>
  <si>
    <t>0.06</t>
  </si>
  <si>
    <t>0.06.1</t>
  </si>
  <si>
    <t>0.06.2</t>
  </si>
  <si>
    <t>0.07</t>
  </si>
  <si>
    <t>0.08</t>
  </si>
  <si>
    <t>0.09</t>
  </si>
  <si>
    <t>0.10</t>
  </si>
  <si>
    <t>T0.01</t>
  </si>
  <si>
    <t>T0.02</t>
  </si>
  <si>
    <t>T0.03</t>
  </si>
  <si>
    <t>1.01</t>
  </si>
  <si>
    <t>1.02</t>
  </si>
  <si>
    <t>T.1.02</t>
  </si>
  <si>
    <t>2.01</t>
  </si>
  <si>
    <t>2.02</t>
  </si>
  <si>
    <t>2.03</t>
  </si>
  <si>
    <t>2.04</t>
  </si>
  <si>
    <t>EHBO</t>
  </si>
  <si>
    <t>2.05</t>
  </si>
  <si>
    <t>KANTINE</t>
  </si>
  <si>
    <t>T.2.01</t>
  </si>
  <si>
    <t>T.2.02</t>
  </si>
  <si>
    <t>3.01</t>
  </si>
  <si>
    <t>3.02</t>
  </si>
  <si>
    <t>3.03</t>
  </si>
  <si>
    <t>E056</t>
  </si>
  <si>
    <t>E057A</t>
  </si>
  <si>
    <t>E057</t>
  </si>
  <si>
    <t>E058</t>
  </si>
  <si>
    <t>E059</t>
  </si>
  <si>
    <t>E060</t>
  </si>
  <si>
    <t>E063</t>
  </si>
  <si>
    <t>E065</t>
  </si>
  <si>
    <t>E066</t>
  </si>
  <si>
    <t>E068</t>
  </si>
  <si>
    <t>E070</t>
  </si>
  <si>
    <t>E071</t>
  </si>
  <si>
    <t>E075</t>
  </si>
  <si>
    <t>E077</t>
  </si>
  <si>
    <t>E073</t>
  </si>
  <si>
    <t>E090</t>
  </si>
  <si>
    <t>E091</t>
  </si>
  <si>
    <t>E092</t>
  </si>
  <si>
    <t>E093</t>
  </si>
  <si>
    <t>E094</t>
  </si>
  <si>
    <t>E095</t>
  </si>
  <si>
    <t>E096</t>
  </si>
  <si>
    <t>E097</t>
  </si>
  <si>
    <t>T090</t>
  </si>
  <si>
    <t>E098</t>
  </si>
  <si>
    <t>LOOPBRUG</t>
  </si>
  <si>
    <t>E151</t>
  </si>
  <si>
    <t>E152</t>
  </si>
  <si>
    <t>E153</t>
  </si>
  <si>
    <t>E154</t>
  </si>
  <si>
    <t>E156</t>
  </si>
  <si>
    <t>E157</t>
  </si>
  <si>
    <t>E158</t>
  </si>
  <si>
    <t>E159</t>
  </si>
  <si>
    <t>E160</t>
  </si>
  <si>
    <t>E162</t>
  </si>
  <si>
    <t>E163</t>
  </si>
  <si>
    <t>E164</t>
  </si>
  <si>
    <t>E165</t>
  </si>
  <si>
    <t>E167</t>
  </si>
  <si>
    <t>E170A</t>
  </si>
  <si>
    <t>MEET &amp; GREET</t>
  </si>
  <si>
    <t>E170B</t>
  </si>
  <si>
    <t>E171</t>
  </si>
  <si>
    <t>E173</t>
  </si>
  <si>
    <t>E175</t>
  </si>
  <si>
    <t>E176</t>
  </si>
  <si>
    <t>E177</t>
  </si>
  <si>
    <t>E178</t>
  </si>
  <si>
    <t>E179</t>
  </si>
  <si>
    <t>E180</t>
  </si>
  <si>
    <t>E181</t>
  </si>
  <si>
    <t>E182</t>
  </si>
  <si>
    <t>E183</t>
  </si>
  <si>
    <t>E184</t>
  </si>
  <si>
    <t>E185</t>
  </si>
  <si>
    <t>E187A</t>
  </si>
  <si>
    <t>E187B</t>
  </si>
  <si>
    <t>E188</t>
  </si>
  <si>
    <t>E190</t>
  </si>
  <si>
    <t>E190B</t>
  </si>
  <si>
    <t>E193</t>
  </si>
  <si>
    <t>E194</t>
  </si>
  <si>
    <t>E195</t>
  </si>
  <si>
    <t>E198</t>
  </si>
  <si>
    <t>E251</t>
  </si>
  <si>
    <t>E252</t>
  </si>
  <si>
    <t>E256</t>
  </si>
  <si>
    <t>E257</t>
  </si>
  <si>
    <t>E263</t>
  </si>
  <si>
    <t>E265</t>
  </si>
  <si>
    <t>E268</t>
  </si>
  <si>
    <t>E270</t>
  </si>
  <si>
    <t>E271</t>
  </si>
  <si>
    <t>E272</t>
  </si>
  <si>
    <t>E273</t>
  </si>
  <si>
    <t>E274</t>
  </si>
  <si>
    <t>E276</t>
  </si>
  <si>
    <t>E277</t>
  </si>
  <si>
    <t>E278</t>
  </si>
  <si>
    <t>E279</t>
  </si>
  <si>
    <t>E280</t>
  </si>
  <si>
    <t>E281</t>
  </si>
  <si>
    <t>E282</t>
  </si>
  <si>
    <t>E283</t>
  </si>
  <si>
    <t>E284</t>
  </si>
  <si>
    <t>E286</t>
  </si>
  <si>
    <t>E288</t>
  </si>
  <si>
    <t>E290</t>
  </si>
  <si>
    <t>E291</t>
  </si>
  <si>
    <t>E292</t>
  </si>
  <si>
    <t>E293</t>
  </si>
  <si>
    <t>E294</t>
  </si>
  <si>
    <t>E295</t>
  </si>
  <si>
    <t>E296</t>
  </si>
  <si>
    <t>E297</t>
  </si>
  <si>
    <t>E298</t>
  </si>
  <si>
    <t>E350T</t>
  </si>
  <si>
    <t>E351 L</t>
  </si>
  <si>
    <t>E352 L</t>
  </si>
  <si>
    <t>E355 T</t>
  </si>
  <si>
    <t>E357</t>
  </si>
  <si>
    <t>E357 A</t>
  </si>
  <si>
    <t>E330</t>
  </si>
  <si>
    <t>E360</t>
  </si>
  <si>
    <t>E362</t>
  </si>
  <si>
    <t>E363</t>
  </si>
  <si>
    <t>E364</t>
  </si>
  <si>
    <t>E365</t>
  </si>
  <si>
    <t>E367</t>
  </si>
  <si>
    <t>E370b</t>
  </si>
  <si>
    <t>E373</t>
  </si>
  <si>
    <t>E374</t>
  </si>
  <si>
    <t>E374a</t>
  </si>
  <si>
    <t>E375</t>
  </si>
  <si>
    <t>E377</t>
  </si>
  <si>
    <t>E378a</t>
  </si>
  <si>
    <t>E379</t>
  </si>
  <si>
    <t>E380</t>
  </si>
  <si>
    <t>E381</t>
  </si>
  <si>
    <t>E382</t>
  </si>
  <si>
    <t>E383</t>
  </si>
  <si>
    <t>E384</t>
  </si>
  <si>
    <t>E390</t>
  </si>
  <si>
    <t>E392</t>
  </si>
  <si>
    <t>E394</t>
  </si>
  <si>
    <t>E395</t>
  </si>
  <si>
    <t>E396</t>
  </si>
  <si>
    <t>E397</t>
  </si>
  <si>
    <t>E398</t>
  </si>
  <si>
    <t>E399</t>
  </si>
  <si>
    <t>E463</t>
  </si>
  <si>
    <t>E465</t>
  </si>
  <si>
    <t>S</t>
  </si>
  <si>
    <t>E-51</t>
  </si>
  <si>
    <t>E-51A</t>
  </si>
  <si>
    <t>E-53</t>
  </si>
  <si>
    <t>E-55</t>
  </si>
  <si>
    <t>E-56</t>
  </si>
  <si>
    <t>E-57</t>
  </si>
  <si>
    <t>E-58</t>
  </si>
  <si>
    <t>E-60</t>
  </si>
  <si>
    <t>E-63</t>
  </si>
  <si>
    <t>E-65</t>
  </si>
  <si>
    <t>E-66</t>
  </si>
  <si>
    <t>E-67</t>
  </si>
  <si>
    <t>E-68</t>
  </si>
  <si>
    <t>E-69</t>
  </si>
  <si>
    <t>E-70</t>
  </si>
  <si>
    <t>E-71</t>
  </si>
  <si>
    <t>E-73</t>
  </si>
  <si>
    <t>E-74</t>
  </si>
  <si>
    <t>E-76</t>
  </si>
  <si>
    <t>E-79</t>
  </si>
  <si>
    <t>E-80</t>
  </si>
  <si>
    <t>E-81</t>
  </si>
  <si>
    <t>E-84</t>
  </si>
  <si>
    <t>E-85</t>
  </si>
  <si>
    <t>E-87A</t>
  </si>
  <si>
    <t>E-87B</t>
  </si>
  <si>
    <t>E-88</t>
  </si>
  <si>
    <t>E-90</t>
  </si>
  <si>
    <t>E-91</t>
  </si>
  <si>
    <t>E-92</t>
  </si>
  <si>
    <t>E-93</t>
  </si>
  <si>
    <t>E-94</t>
  </si>
  <si>
    <t>E-95</t>
  </si>
  <si>
    <t>N003</t>
  </si>
  <si>
    <t>N004</t>
  </si>
  <si>
    <t>N005</t>
  </si>
  <si>
    <t>N006</t>
  </si>
  <si>
    <t>N007</t>
  </si>
  <si>
    <t>N008</t>
  </si>
  <si>
    <t>N010</t>
  </si>
  <si>
    <t>N014</t>
  </si>
  <si>
    <t>N016</t>
  </si>
  <si>
    <t>N018</t>
  </si>
  <si>
    <t>N020</t>
  </si>
  <si>
    <t>N022</t>
  </si>
  <si>
    <t>N024</t>
  </si>
  <si>
    <t>N050</t>
  </si>
  <si>
    <t>P002</t>
  </si>
  <si>
    <t>P004</t>
  </si>
  <si>
    <t>P006</t>
  </si>
  <si>
    <t>P008</t>
  </si>
  <si>
    <t>N102T</t>
  </si>
  <si>
    <t>N103</t>
  </si>
  <si>
    <t>N105</t>
  </si>
  <si>
    <t>N107</t>
  </si>
  <si>
    <t>N109</t>
  </si>
  <si>
    <t>N113</t>
  </si>
  <si>
    <t>N116</t>
  </si>
  <si>
    <t>N118</t>
  </si>
  <si>
    <t>N120</t>
  </si>
  <si>
    <t>N122</t>
  </si>
  <si>
    <t>N124</t>
  </si>
  <si>
    <t>N125</t>
  </si>
  <si>
    <t>N126</t>
  </si>
  <si>
    <t>N128</t>
  </si>
  <si>
    <t>N130</t>
  </si>
  <si>
    <t>N132</t>
  </si>
  <si>
    <t>N134</t>
  </si>
  <si>
    <t>N136</t>
  </si>
  <si>
    <t>N150</t>
  </si>
  <si>
    <t>P102</t>
  </si>
  <si>
    <t>P104</t>
  </si>
  <si>
    <t>P108</t>
  </si>
  <si>
    <t>P112</t>
  </si>
  <si>
    <t>N201</t>
  </si>
  <si>
    <t>N202 T</t>
  </si>
  <si>
    <t>N203</t>
  </si>
  <si>
    <t>N205</t>
  </si>
  <si>
    <t>N207</t>
  </si>
  <si>
    <t>N208</t>
  </si>
  <si>
    <t>N209</t>
  </si>
  <si>
    <t>N210</t>
  </si>
  <si>
    <t>N211</t>
  </si>
  <si>
    <t>N212</t>
  </si>
  <si>
    <t>N213</t>
  </si>
  <si>
    <t>N215</t>
  </si>
  <si>
    <t>N216</t>
  </si>
  <si>
    <t>N217</t>
  </si>
  <si>
    <t>N218</t>
  </si>
  <si>
    <t>N220</t>
  </si>
  <si>
    <t>N222</t>
  </si>
  <si>
    <t>N224</t>
  </si>
  <si>
    <t>N226</t>
  </si>
  <si>
    <t>N228</t>
  </si>
  <si>
    <t>N232</t>
  </si>
  <si>
    <t>N236</t>
  </si>
  <si>
    <t>N2100</t>
  </si>
  <si>
    <t>N2104</t>
  </si>
  <si>
    <t>N250</t>
  </si>
  <si>
    <t>N298</t>
  </si>
  <si>
    <t>N299</t>
  </si>
  <si>
    <t>N302</t>
  </si>
  <si>
    <t>N302 T</t>
  </si>
  <si>
    <t>N304</t>
  </si>
  <si>
    <t>N304A</t>
  </si>
  <si>
    <t>N306</t>
  </si>
  <si>
    <t>N320</t>
  </si>
  <si>
    <t>N322</t>
  </si>
  <si>
    <t>N324</t>
  </si>
  <si>
    <t>N325</t>
  </si>
  <si>
    <t>N341</t>
  </si>
  <si>
    <t>N3330</t>
  </si>
  <si>
    <t>N326</t>
  </si>
  <si>
    <t>N327</t>
  </si>
  <si>
    <t>N328</t>
  </si>
  <si>
    <t>N329</t>
  </si>
  <si>
    <t>N424</t>
  </si>
  <si>
    <t>N-02</t>
  </si>
  <si>
    <t>N-02 T</t>
  </si>
  <si>
    <t>N-05</t>
  </si>
  <si>
    <t>KLIMAATKAMER</t>
  </si>
  <si>
    <t>N-20</t>
  </si>
  <si>
    <t>N-50</t>
  </si>
  <si>
    <t>0.04a</t>
  </si>
  <si>
    <t>BEPROEFING NORM</t>
  </si>
  <si>
    <t>VERKEERSRUIMTE ALGEMEEN</t>
  </si>
  <si>
    <t>0.14</t>
  </si>
  <si>
    <t>0.15</t>
  </si>
  <si>
    <t>0.16</t>
  </si>
  <si>
    <t>0.17</t>
  </si>
  <si>
    <t>0.18</t>
  </si>
  <si>
    <t>0.19</t>
  </si>
  <si>
    <t>0.20</t>
  </si>
  <si>
    <t>0.23</t>
  </si>
  <si>
    <t>0.24</t>
  </si>
  <si>
    <t>0.25</t>
  </si>
  <si>
    <t>0.26</t>
  </si>
  <si>
    <t>1.03</t>
  </si>
  <si>
    <t>1.04</t>
  </si>
  <si>
    <t>1.05</t>
  </si>
  <si>
    <t>1.06</t>
  </si>
  <si>
    <t>1.07</t>
  </si>
  <si>
    <t>1.09</t>
  </si>
  <si>
    <t>1.10</t>
  </si>
  <si>
    <t>1.11</t>
  </si>
  <si>
    <t>1.12</t>
  </si>
  <si>
    <t>1.13</t>
  </si>
  <si>
    <t>2.06</t>
  </si>
  <si>
    <t>2.07</t>
  </si>
  <si>
    <t>2.08</t>
  </si>
  <si>
    <t>00.010</t>
  </si>
  <si>
    <t>00.011</t>
  </si>
  <si>
    <t>00.030</t>
  </si>
  <si>
    <t>00.040</t>
  </si>
  <si>
    <t>00.060</t>
  </si>
  <si>
    <t>00.070</t>
  </si>
  <si>
    <t>00.080</t>
  </si>
  <si>
    <t>00.090</t>
  </si>
  <si>
    <t>00.100</t>
  </si>
  <si>
    <t>00.110</t>
  </si>
  <si>
    <t>00.120</t>
  </si>
  <si>
    <t>00.130</t>
  </si>
  <si>
    <t>00.140</t>
  </si>
  <si>
    <t>00.141</t>
  </si>
  <si>
    <t>00.150</t>
  </si>
  <si>
    <t>00.160</t>
  </si>
  <si>
    <t>00.170</t>
  </si>
  <si>
    <t>00.180</t>
  </si>
  <si>
    <t>00.190</t>
  </si>
  <si>
    <t>00.200</t>
  </si>
  <si>
    <t>00.210</t>
  </si>
  <si>
    <t>00.220</t>
  </si>
  <si>
    <t>00.230</t>
  </si>
  <si>
    <t>00.231</t>
  </si>
  <si>
    <t>00.232</t>
  </si>
  <si>
    <t>00.240</t>
  </si>
  <si>
    <t>00.260</t>
  </si>
  <si>
    <t>00.280</t>
  </si>
  <si>
    <t>00.300</t>
  </si>
  <si>
    <t>00.310</t>
  </si>
  <si>
    <t>00.320</t>
  </si>
  <si>
    <t>00.330</t>
  </si>
  <si>
    <t>00.331</t>
  </si>
  <si>
    <t>00.340</t>
  </si>
  <si>
    <t>00.341</t>
  </si>
  <si>
    <t>00.350</t>
  </si>
  <si>
    <t>00.360</t>
  </si>
  <si>
    <t>00.370</t>
  </si>
  <si>
    <t>00.380</t>
  </si>
  <si>
    <t>00.390</t>
  </si>
  <si>
    <t>00.400</t>
  </si>
  <si>
    <t>00.410</t>
  </si>
  <si>
    <t>00.420</t>
  </si>
  <si>
    <t>00.430</t>
  </si>
  <si>
    <t>00.430s</t>
  </si>
  <si>
    <t>00.440</t>
  </si>
  <si>
    <t>00.450</t>
  </si>
  <si>
    <t>00.450s</t>
  </si>
  <si>
    <t>00.460</t>
  </si>
  <si>
    <t>00.470</t>
  </si>
  <si>
    <t>00.470s</t>
  </si>
  <si>
    <t>00.480</t>
  </si>
  <si>
    <t>00.500</t>
  </si>
  <si>
    <t>00.510</t>
  </si>
  <si>
    <t>00.520</t>
  </si>
  <si>
    <t>00.530</t>
  </si>
  <si>
    <t>00.540</t>
  </si>
  <si>
    <t>00.540s</t>
  </si>
  <si>
    <t>00.550</t>
  </si>
  <si>
    <t>00.570</t>
  </si>
  <si>
    <t>00.571</t>
  </si>
  <si>
    <t>00.571a</t>
  </si>
  <si>
    <t>00.590</t>
  </si>
  <si>
    <t>00.610</t>
  </si>
  <si>
    <t>00.630</t>
  </si>
  <si>
    <t>00.650</t>
  </si>
  <si>
    <t>00.670</t>
  </si>
  <si>
    <t>00.690</t>
  </si>
  <si>
    <t>00.710</t>
  </si>
  <si>
    <t>00.730</t>
  </si>
  <si>
    <t>00.750</t>
  </si>
  <si>
    <t>00.770</t>
  </si>
  <si>
    <t>00.790</t>
  </si>
  <si>
    <t>00.801</t>
  </si>
  <si>
    <t>00.802</t>
  </si>
  <si>
    <t>00.803</t>
  </si>
  <si>
    <t>00.804</t>
  </si>
  <si>
    <t>00.805</t>
  </si>
  <si>
    <t>00.806</t>
  </si>
  <si>
    <t>00.809</t>
  </si>
  <si>
    <t>00.810</t>
  </si>
  <si>
    <t>00.811</t>
  </si>
  <si>
    <t>00.812a</t>
  </si>
  <si>
    <t>VERKEERRUIMTE SPEC</t>
  </si>
  <si>
    <t>00.812b</t>
  </si>
  <si>
    <t>00.814</t>
  </si>
  <si>
    <t>00.815</t>
  </si>
  <si>
    <t>00.816</t>
  </si>
  <si>
    <t>00.816B</t>
  </si>
  <si>
    <t>00.817</t>
  </si>
  <si>
    <t>00.818</t>
  </si>
  <si>
    <t>00.819</t>
  </si>
  <si>
    <t>00.821</t>
  </si>
  <si>
    <t>00.822</t>
  </si>
  <si>
    <t>00.823</t>
  </si>
  <si>
    <t>00.824</t>
  </si>
  <si>
    <t>00.830</t>
  </si>
  <si>
    <t>00.906</t>
  </si>
  <si>
    <t>00.907</t>
  </si>
  <si>
    <t>ONBEKEND 14</t>
  </si>
  <si>
    <t>ONBEKEND 21</t>
  </si>
  <si>
    <t>SCHACHT 1</t>
  </si>
  <si>
    <t>SCHACHT 2</t>
  </si>
  <si>
    <t>SCHACHT 3</t>
  </si>
  <si>
    <t>PROJECTRUIMTE</t>
  </si>
  <si>
    <t>K0.050</t>
  </si>
  <si>
    <t>K0.051</t>
  </si>
  <si>
    <t>K0.052</t>
  </si>
  <si>
    <t>K0.052a</t>
  </si>
  <si>
    <t>K0.070</t>
  </si>
  <si>
    <t>K0.080</t>
  </si>
  <si>
    <t>K0.090</t>
  </si>
  <si>
    <t>K0.100</t>
  </si>
  <si>
    <t>K0.110</t>
  </si>
  <si>
    <t>K0.120</t>
  </si>
  <si>
    <t>K0.130</t>
  </si>
  <si>
    <t>K0.140</t>
  </si>
  <si>
    <t>K0.150</t>
  </si>
  <si>
    <t>K0.160</t>
  </si>
  <si>
    <t>K0.170</t>
  </si>
  <si>
    <t>K0.180</t>
  </si>
  <si>
    <t>K0.190</t>
  </si>
  <si>
    <t>K0.200</t>
  </si>
  <si>
    <t>K0.220</t>
  </si>
  <si>
    <t>K0.300</t>
  </si>
  <si>
    <t>K0.320</t>
  </si>
  <si>
    <t>K0.340</t>
  </si>
  <si>
    <t>K0.360</t>
  </si>
  <si>
    <t>K0.380</t>
  </si>
  <si>
    <t>K0.420</t>
  </si>
  <si>
    <t>K0.440</t>
  </si>
  <si>
    <t>K0.460</t>
  </si>
  <si>
    <t>K0.500</t>
  </si>
  <si>
    <t>K0.806a</t>
  </si>
  <si>
    <t>K0.806b</t>
  </si>
  <si>
    <t>K0.806d</t>
  </si>
  <si>
    <t>K0.806e</t>
  </si>
  <si>
    <t>K0.808</t>
  </si>
  <si>
    <t>K0.809</t>
  </si>
  <si>
    <t>K0.811</t>
  </si>
  <si>
    <t>K0.817</t>
  </si>
  <si>
    <t>K0-400</t>
  </si>
  <si>
    <t>K0-510</t>
  </si>
  <si>
    <t>K0-520</t>
  </si>
  <si>
    <t>K0-530</t>
  </si>
  <si>
    <t>K0-540</t>
  </si>
  <si>
    <t>K0-550</t>
  </si>
  <si>
    <t>K0-560</t>
  </si>
  <si>
    <t>K0-570</t>
  </si>
  <si>
    <t>K0-580</t>
  </si>
  <si>
    <t>K0-805</t>
  </si>
  <si>
    <t>ONBEKEND 1</t>
  </si>
  <si>
    <t>M-08</t>
  </si>
  <si>
    <t>Klimaatkamer</t>
  </si>
  <si>
    <t>M-10</t>
  </si>
  <si>
    <t>M-12</t>
  </si>
  <si>
    <t>M-14</t>
  </si>
  <si>
    <t>M-16</t>
  </si>
  <si>
    <t>M-18</t>
  </si>
  <si>
    <t>M-20</t>
  </si>
  <si>
    <t>M-22</t>
  </si>
  <si>
    <t>M-24</t>
  </si>
  <si>
    <t>M-26</t>
  </si>
  <si>
    <t>M-28</t>
  </si>
  <si>
    <t>M-30</t>
  </si>
  <si>
    <t>M-32</t>
  </si>
  <si>
    <t>03.01.01</t>
  </si>
  <si>
    <t>03.01.02</t>
  </si>
  <si>
    <t>03.01.03</t>
  </si>
  <si>
    <t>03.01.04</t>
  </si>
  <si>
    <t>03.03.100</t>
  </si>
  <si>
    <t>03.03.102</t>
  </si>
  <si>
    <t>03.03.103</t>
  </si>
  <si>
    <t>03.03.104</t>
  </si>
  <si>
    <t>03.03.105</t>
  </si>
  <si>
    <t>03.03.106</t>
  </si>
  <si>
    <t>03.03.107</t>
  </si>
  <si>
    <t>REPRO</t>
  </si>
  <si>
    <t>03.03.108</t>
  </si>
  <si>
    <t>03.03.109</t>
  </si>
  <si>
    <t>03.03.110</t>
  </si>
  <si>
    <t>03.03.113</t>
  </si>
  <si>
    <t>03.03.114</t>
  </si>
  <si>
    <t>03.03.115</t>
  </si>
  <si>
    <t>03.03.116</t>
  </si>
  <si>
    <t>03.03.117</t>
  </si>
  <si>
    <t>03.03.118</t>
  </si>
  <si>
    <t>03.03.119</t>
  </si>
  <si>
    <t>03.03.120</t>
  </si>
  <si>
    <t>03.03.121</t>
  </si>
  <si>
    <t>03.03.122</t>
  </si>
  <si>
    <t>03.03.123</t>
  </si>
  <si>
    <t>03.03.124</t>
  </si>
  <si>
    <t>03.03.125</t>
  </si>
  <si>
    <t>03.03.126</t>
  </si>
  <si>
    <t>03.03.127</t>
  </si>
  <si>
    <t>03.03.128</t>
  </si>
  <si>
    <t>03.03.129</t>
  </si>
  <si>
    <t>03.03.130</t>
  </si>
  <si>
    <t>03.03.132</t>
  </si>
  <si>
    <t>03.03.133</t>
  </si>
  <si>
    <t>03.03.134</t>
  </si>
  <si>
    <t>03.03.135</t>
  </si>
  <si>
    <t>03.03.136</t>
  </si>
  <si>
    <t>03.03.137</t>
  </si>
  <si>
    <t>03.03.138</t>
  </si>
  <si>
    <t>03.03.139</t>
  </si>
  <si>
    <t>03.03.140</t>
  </si>
  <si>
    <t>03.03.141</t>
  </si>
  <si>
    <t>03.03.142</t>
  </si>
  <si>
    <t>03.03.41</t>
  </si>
  <si>
    <t>03.03.43</t>
  </si>
  <si>
    <t>03.03.44</t>
  </si>
  <si>
    <t>03.03.45</t>
  </si>
  <si>
    <t>03.03.46</t>
  </si>
  <si>
    <t>03.03.47</t>
  </si>
  <si>
    <t>03.03.48</t>
  </si>
  <si>
    <t>03.03.49</t>
  </si>
  <si>
    <t>03.03.50</t>
  </si>
  <si>
    <t>03.03.51</t>
  </si>
  <si>
    <t>03.03.52</t>
  </si>
  <si>
    <t>03.03.53</t>
  </si>
  <si>
    <t>03.03.54</t>
  </si>
  <si>
    <t>03.03.55</t>
  </si>
  <si>
    <t>03.03.56</t>
  </si>
  <si>
    <t>03.03.57</t>
  </si>
  <si>
    <t>03.03.58</t>
  </si>
  <si>
    <t>03.03.59</t>
  </si>
  <si>
    <t>03.03.60</t>
  </si>
  <si>
    <t>03.03.61</t>
  </si>
  <si>
    <t>03.03.62</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</si>
  <si>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</si>
  <si>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</si>
  <si>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</si>
  <si>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</si>
  <si>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</si>
  <si>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</si>
  <si>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</si>
  <si>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</si>
  <si>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</si>
  <si>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</si>
  <si>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</si>
  <si>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</si>
  <si>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</si>
  <si>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</si>
  <si>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</si>
  <si>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</si>
  <si>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</si>
  <si>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</si>
  <si>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</si>
  <si>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</si>
  <si>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</si>
  <si>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</si>
  <si>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</si>
  <si>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</si>
  <si>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03.03.88</t>
  </si>
  <si>
    <t>03.03.90</t>
  </si>
  <si>
    <t>03.03.91</t>
  </si>
  <si>
    <t>03.03.92</t>
  </si>
  <si>
    <t>03.03.93</t>
  </si>
  <si>
    <t>03.03.94</t>
  </si>
  <si>
    <t>03.03.95</t>
  </si>
  <si>
    <t>03.03.96</t>
  </si>
  <si>
    <t>03.03.97</t>
  </si>
  <si>
    <t>03.03.98</t>
  </si>
  <si>
    <t>03.03.99</t>
  </si>
  <si>
    <t>03.04.01</t>
  </si>
  <si>
    <t>03.04.02</t>
  </si>
  <si>
    <t>03.05.07</t>
  </si>
  <si>
    <t>03.05.05</t>
  </si>
  <si>
    <t>03.05.08</t>
  </si>
  <si>
    <t>03.03.89</t>
  </si>
  <si>
    <t>03.03.87</t>
  </si>
  <si>
    <t>03.03.111</t>
  </si>
  <si>
    <t>03.03.112</t>
  </si>
  <si>
    <t>03.03.42</t>
  </si>
  <si>
    <t>03.03.40</t>
  </si>
  <si>
    <t>03.05.06</t>
  </si>
  <si>
    <t>03.03.101</t>
  </si>
  <si>
    <t>03.03.131</t>
  </si>
  <si>
    <t>00.002</t>
  </si>
  <si>
    <t>00.004</t>
  </si>
  <si>
    <t>00.006</t>
  </si>
  <si>
    <t>00.008</t>
  </si>
  <si>
    <t>00.01</t>
  </si>
  <si>
    <t>00.012</t>
  </si>
  <si>
    <t>00.014</t>
  </si>
  <si>
    <t>00.016</t>
  </si>
  <si>
    <t>00.02</t>
  </si>
  <si>
    <t>00.S.1</t>
  </si>
  <si>
    <t>00.T.1</t>
  </si>
  <si>
    <t>00.TR.1</t>
  </si>
  <si>
    <t>01.S.1</t>
  </si>
  <si>
    <t>10.01</t>
  </si>
  <si>
    <t>10.019A</t>
  </si>
  <si>
    <t>10.021A</t>
  </si>
  <si>
    <t>10.023A</t>
  </si>
  <si>
    <t>10.032A</t>
  </si>
  <si>
    <t>10.034A</t>
  </si>
  <si>
    <t>SPREEKKAMER</t>
  </si>
  <si>
    <t>10.036A</t>
  </si>
  <si>
    <t>10.05</t>
  </si>
  <si>
    <t>10.06</t>
  </si>
  <si>
    <t>10.07</t>
  </si>
  <si>
    <t>10.08</t>
  </si>
  <si>
    <t>10.09</t>
  </si>
  <si>
    <t>10.S.1</t>
  </si>
  <si>
    <t>10.S.2</t>
  </si>
  <si>
    <t>10.S.3</t>
  </si>
  <si>
    <t>10.S.4</t>
  </si>
  <si>
    <t>SANITAIRE ALG (douche)</t>
  </si>
  <si>
    <t>10.S.5</t>
  </si>
  <si>
    <t>10.S.6</t>
  </si>
  <si>
    <t>10.S.7</t>
  </si>
  <si>
    <t>10.T.1</t>
  </si>
  <si>
    <t>10.T.2</t>
  </si>
  <si>
    <t>10.TR.1</t>
  </si>
  <si>
    <t>10.TR.3</t>
  </si>
  <si>
    <t>10.TR.4</t>
  </si>
  <si>
    <t>06.013A</t>
  </si>
  <si>
    <t>06.014A</t>
  </si>
  <si>
    <t>06.016A</t>
  </si>
  <si>
    <t>06.018A</t>
  </si>
  <si>
    <t>06.018B</t>
  </si>
  <si>
    <t>06.018C</t>
  </si>
  <si>
    <t>06.02</t>
  </si>
  <si>
    <t>06.020A</t>
  </si>
  <si>
    <t>06.021A</t>
  </si>
  <si>
    <t>06.023A</t>
  </si>
  <si>
    <t>06.024A</t>
  </si>
  <si>
    <t>06.026A</t>
  </si>
  <si>
    <t>06.026B</t>
  </si>
  <si>
    <t>06.027A</t>
  </si>
  <si>
    <t>06.029A</t>
  </si>
  <si>
    <t>06.029B</t>
  </si>
  <si>
    <t>06.03</t>
  </si>
  <si>
    <t>06.030A</t>
  </si>
  <si>
    <t>06.030B</t>
  </si>
  <si>
    <t>06.031A</t>
  </si>
  <si>
    <t>06.031B</t>
  </si>
  <si>
    <t>06.032A</t>
  </si>
  <si>
    <t>06.034A</t>
  </si>
  <si>
    <t>06.037A</t>
  </si>
  <si>
    <t>06.037B</t>
  </si>
  <si>
    <t>06.039A</t>
  </si>
  <si>
    <t>06.039B</t>
  </si>
  <si>
    <t>06.04</t>
  </si>
  <si>
    <t>06.043A</t>
  </si>
  <si>
    <t>06.043B</t>
  </si>
  <si>
    <t>06.05</t>
  </si>
  <si>
    <t>06.06</t>
  </si>
  <si>
    <t>06.07</t>
  </si>
  <si>
    <t>06.S.1</t>
  </si>
  <si>
    <t>06.S.2</t>
  </si>
  <si>
    <t>06.S.3</t>
  </si>
  <si>
    <t>06.T.1</t>
  </si>
  <si>
    <t>06.T.2</t>
  </si>
  <si>
    <t>06.TR.2</t>
  </si>
  <si>
    <t>06.TR.3</t>
  </si>
  <si>
    <t>06.TR.4</t>
  </si>
  <si>
    <t>07.01</t>
  </si>
  <si>
    <t>07.011A</t>
  </si>
  <si>
    <t>07.013A</t>
  </si>
  <si>
    <t>07.014A</t>
  </si>
  <si>
    <t>REPROGRAFIE</t>
  </si>
  <si>
    <t>07.016A</t>
  </si>
  <si>
    <t>07.017A</t>
  </si>
  <si>
    <t>07.019A</t>
  </si>
  <si>
    <t>07.02</t>
  </si>
  <si>
    <t>07.020A</t>
  </si>
  <si>
    <t>07.021A</t>
  </si>
  <si>
    <t>07.025A</t>
  </si>
  <si>
    <t>ARCHIEF</t>
  </si>
  <si>
    <t>07.029A</t>
  </si>
  <si>
    <t>07.03</t>
  </si>
  <si>
    <t>07.033A</t>
  </si>
  <si>
    <t>07.034A</t>
  </si>
  <si>
    <t>07.035A</t>
  </si>
  <si>
    <t>07.036A</t>
  </si>
  <si>
    <t>07.037A</t>
  </si>
  <si>
    <t>07.039A</t>
  </si>
  <si>
    <t>07.04</t>
  </si>
  <si>
    <t>07.05</t>
  </si>
  <si>
    <t>07.06</t>
  </si>
  <si>
    <t>07.07</t>
  </si>
  <si>
    <t>07.S.1</t>
  </si>
  <si>
    <t>07.S.2</t>
  </si>
  <si>
    <t>07.S.3</t>
  </si>
  <si>
    <t>07.T.1</t>
  </si>
  <si>
    <t>07.T.2</t>
  </si>
  <si>
    <t>07.TR.1</t>
  </si>
  <si>
    <t>07.TR.2</t>
  </si>
  <si>
    <t>07.TR.3</t>
  </si>
  <si>
    <t>07.TR.4</t>
  </si>
  <si>
    <t>08.01</t>
  </si>
  <si>
    <t>08.015A</t>
  </si>
  <si>
    <t>08.017A</t>
  </si>
  <si>
    <t>08.018A</t>
  </si>
  <si>
    <t>08.019A</t>
  </si>
  <si>
    <t>08.02</t>
  </si>
  <si>
    <t>08.020A</t>
  </si>
  <si>
    <t>08.025A</t>
  </si>
  <si>
    <t>08.029A</t>
  </si>
  <si>
    <t>08.03</t>
  </si>
  <si>
    <t>08.031A</t>
  </si>
  <si>
    <t>08.033A</t>
  </si>
  <si>
    <t>08.033B</t>
  </si>
  <si>
    <t>08.035A</t>
  </si>
  <si>
    <t>BEPROEVING NORM</t>
  </si>
  <si>
    <t>08.037A</t>
  </si>
  <si>
    <t>08.038A</t>
  </si>
  <si>
    <t>08.039A</t>
  </si>
  <si>
    <t>08.04</t>
  </si>
  <si>
    <t>08.040A</t>
  </si>
  <si>
    <t>08.05</t>
  </si>
  <si>
    <t>08.06</t>
  </si>
  <si>
    <t>08.07</t>
  </si>
  <si>
    <t>08.S.1</t>
  </si>
  <si>
    <t>08.S.2</t>
  </si>
  <si>
    <t>08.S.3</t>
  </si>
  <si>
    <t>08.T.1</t>
  </si>
  <si>
    <t>08.T.2</t>
  </si>
  <si>
    <t>08.TR.1</t>
  </si>
  <si>
    <t>08.TR.2</t>
  </si>
  <si>
    <t>08.TR.3</t>
  </si>
  <si>
    <t>08.TR.4</t>
  </si>
  <si>
    <t>09.01</t>
  </si>
  <si>
    <t>09.013A</t>
  </si>
  <si>
    <t>09.015A</t>
  </si>
  <si>
    <t>09.017A</t>
  </si>
  <si>
    <t>09.018A</t>
  </si>
  <si>
    <t>09.019A</t>
  </si>
  <si>
    <t>09.02</t>
  </si>
  <si>
    <t>09.027A</t>
  </si>
  <si>
    <t>09.031A</t>
  </si>
  <si>
    <t>09.032A</t>
  </si>
  <si>
    <t>09.033A</t>
  </si>
  <si>
    <t>09.034A</t>
  </si>
  <si>
    <t>09.035A</t>
  </si>
  <si>
    <t>09.04</t>
  </si>
  <si>
    <t>09.04.01</t>
  </si>
  <si>
    <t>09.040A</t>
  </si>
  <si>
    <t>09.05</t>
  </si>
  <si>
    <t>09.06</t>
  </si>
  <si>
    <t>09.06.08</t>
  </si>
  <si>
    <t>09.07</t>
  </si>
  <si>
    <t>09.S.1</t>
  </si>
  <si>
    <t>09.S.2</t>
  </si>
  <si>
    <t>09.S.3</t>
  </si>
  <si>
    <t>09.T.1</t>
  </si>
  <si>
    <t>09.T.2</t>
  </si>
  <si>
    <t>09.TR.1</t>
  </si>
  <si>
    <t>09.TR.2</t>
  </si>
  <si>
    <t>09.TR.3</t>
  </si>
  <si>
    <t>09.TR.4</t>
  </si>
  <si>
    <t>1A</t>
  </si>
  <si>
    <t>1A01</t>
  </si>
  <si>
    <t>1A02</t>
  </si>
  <si>
    <t>1A03</t>
  </si>
  <si>
    <t>1A03A</t>
  </si>
  <si>
    <t>1A05</t>
  </si>
  <si>
    <t>1A06</t>
  </si>
  <si>
    <t>1AT1</t>
  </si>
  <si>
    <t>1B</t>
  </si>
  <si>
    <t>1B01</t>
  </si>
  <si>
    <t>1B02</t>
  </si>
  <si>
    <t>1B04</t>
  </si>
  <si>
    <t>1B06</t>
  </si>
  <si>
    <t>1B08</t>
  </si>
  <si>
    <t>1B10</t>
  </si>
  <si>
    <t>1BS1</t>
  </si>
  <si>
    <t>1C</t>
  </si>
  <si>
    <t>1C02</t>
  </si>
  <si>
    <t>1C02A</t>
  </si>
  <si>
    <t>1C02B</t>
  </si>
  <si>
    <t>1C03</t>
  </si>
  <si>
    <t>1C04</t>
  </si>
  <si>
    <t>1C05</t>
  </si>
  <si>
    <t>1C06</t>
  </si>
  <si>
    <t>1C07</t>
  </si>
  <si>
    <t>1C08</t>
  </si>
  <si>
    <t>1C10</t>
  </si>
  <si>
    <t>1C12</t>
  </si>
  <si>
    <t>1CS1</t>
  </si>
  <si>
    <t>1CT1</t>
  </si>
  <si>
    <t>1CT2</t>
  </si>
  <si>
    <t>1D</t>
  </si>
  <si>
    <t>1D01</t>
  </si>
  <si>
    <t>1D02</t>
  </si>
  <si>
    <t>1D03</t>
  </si>
  <si>
    <t>1D04</t>
  </si>
  <si>
    <t>1D05</t>
  </si>
  <si>
    <t>1D06</t>
  </si>
  <si>
    <t>1D07</t>
  </si>
  <si>
    <t>1D08</t>
  </si>
  <si>
    <t>1D09</t>
  </si>
  <si>
    <t>1D10</t>
  </si>
  <si>
    <t>1D11</t>
  </si>
  <si>
    <t>1D12</t>
  </si>
  <si>
    <t>1D13</t>
  </si>
  <si>
    <t>1D14</t>
  </si>
  <si>
    <t>1D15</t>
  </si>
  <si>
    <t>1D16</t>
  </si>
  <si>
    <t>1D17</t>
  </si>
  <si>
    <t>1D19A</t>
  </si>
  <si>
    <t>1D19B</t>
  </si>
  <si>
    <t>1D21</t>
  </si>
  <si>
    <t>1D23</t>
  </si>
  <si>
    <t>1D25</t>
  </si>
  <si>
    <t>1DS1</t>
  </si>
  <si>
    <t>1DT1</t>
  </si>
  <si>
    <t>1E</t>
  </si>
  <si>
    <t>1E01A</t>
  </si>
  <si>
    <t>1E03A</t>
  </si>
  <si>
    <t>1E03B</t>
  </si>
  <si>
    <t>1F</t>
  </si>
  <si>
    <t>1F02</t>
  </si>
  <si>
    <t>1F04</t>
  </si>
  <si>
    <t>1F06</t>
  </si>
  <si>
    <t>1F08</t>
  </si>
  <si>
    <t>1G</t>
  </si>
  <si>
    <t>1G01</t>
  </si>
  <si>
    <t>1G02</t>
  </si>
  <si>
    <t>1G03</t>
  </si>
  <si>
    <t>1G04</t>
  </si>
  <si>
    <t>1G05</t>
  </si>
  <si>
    <t>1G06</t>
  </si>
  <si>
    <t>1G07</t>
  </si>
  <si>
    <t>1G08</t>
  </si>
  <si>
    <t>1G09</t>
  </si>
  <si>
    <t>1G10</t>
  </si>
  <si>
    <t>1G11</t>
  </si>
  <si>
    <t>1G11A</t>
  </si>
  <si>
    <t>1G12</t>
  </si>
  <si>
    <t>1G13</t>
  </si>
  <si>
    <t>1G14</t>
  </si>
  <si>
    <t>1G15</t>
  </si>
  <si>
    <t>1G16</t>
  </si>
  <si>
    <t>1G18</t>
  </si>
  <si>
    <t>1G20</t>
  </si>
  <si>
    <t>1G22</t>
  </si>
  <si>
    <t>1G24</t>
  </si>
  <si>
    <t>1GT1</t>
  </si>
  <si>
    <t>1GT2</t>
  </si>
  <si>
    <t>1H</t>
  </si>
  <si>
    <t>1H01</t>
  </si>
  <si>
    <t>1H01A</t>
  </si>
  <si>
    <t>1H02</t>
  </si>
  <si>
    <t>1H03</t>
  </si>
  <si>
    <t>1H04</t>
  </si>
  <si>
    <t>1H05</t>
  </si>
  <si>
    <t>1H06</t>
  </si>
  <si>
    <t>1H07</t>
  </si>
  <si>
    <t>1H08</t>
  </si>
  <si>
    <t>1H09</t>
  </si>
  <si>
    <t>1H10</t>
  </si>
  <si>
    <t>1H11</t>
  </si>
  <si>
    <t>1H11A</t>
  </si>
  <si>
    <t>1H12</t>
  </si>
  <si>
    <t>1H14</t>
  </si>
  <si>
    <t>1HT1</t>
  </si>
  <si>
    <t>1J</t>
  </si>
  <si>
    <t>1J01</t>
  </si>
  <si>
    <t>1J02</t>
  </si>
  <si>
    <t>1J03</t>
  </si>
  <si>
    <t>1J04</t>
  </si>
  <si>
    <t>1J05A</t>
  </si>
  <si>
    <t>1J05B</t>
  </si>
  <si>
    <t>1J06</t>
  </si>
  <si>
    <t>1J07</t>
  </si>
  <si>
    <t>1J08</t>
  </si>
  <si>
    <t>1J09</t>
  </si>
  <si>
    <t>1J10</t>
  </si>
  <si>
    <t>1J11</t>
  </si>
  <si>
    <t>1J12</t>
  </si>
  <si>
    <t>1J14</t>
  </si>
  <si>
    <t>1J15</t>
  </si>
  <si>
    <t>1J16</t>
  </si>
  <si>
    <t>1J18</t>
  </si>
  <si>
    <t>1J20</t>
  </si>
  <si>
    <t>1K</t>
  </si>
  <si>
    <t>1K01</t>
  </si>
  <si>
    <t>1K02</t>
  </si>
  <si>
    <t>1K03</t>
  </si>
  <si>
    <t>1K04</t>
  </si>
  <si>
    <t>1K05</t>
  </si>
  <si>
    <t>1K06</t>
  </si>
  <si>
    <t>1K07</t>
  </si>
  <si>
    <t>1K08</t>
  </si>
  <si>
    <t>1K09</t>
  </si>
  <si>
    <t>1K10</t>
  </si>
  <si>
    <t>1K11</t>
  </si>
  <si>
    <t>1K12</t>
  </si>
  <si>
    <t>1K13</t>
  </si>
  <si>
    <t>1K14</t>
  </si>
  <si>
    <t>1K15</t>
  </si>
  <si>
    <t>1K15A</t>
  </si>
  <si>
    <t>1K16</t>
  </si>
  <si>
    <t>1K17</t>
  </si>
  <si>
    <t>1K17A</t>
  </si>
  <si>
    <t>1K18</t>
  </si>
  <si>
    <t>1K19</t>
  </si>
  <si>
    <t>1K20</t>
  </si>
  <si>
    <t>1K21</t>
  </si>
  <si>
    <t>1K21A</t>
  </si>
  <si>
    <t>1K21B</t>
  </si>
  <si>
    <t>1K21C</t>
  </si>
  <si>
    <t>1K22</t>
  </si>
  <si>
    <t>1K23</t>
  </si>
  <si>
    <t>1K24</t>
  </si>
  <si>
    <t>1K25</t>
  </si>
  <si>
    <t>1K25A</t>
  </si>
  <si>
    <t>1K26</t>
  </si>
  <si>
    <t>1KT1</t>
  </si>
  <si>
    <t>1KT2</t>
  </si>
  <si>
    <t>1KT3</t>
  </si>
  <si>
    <t>1L03</t>
  </si>
  <si>
    <t>1L03A</t>
  </si>
  <si>
    <t>1L05</t>
  </si>
  <si>
    <t>1L05A</t>
  </si>
  <si>
    <t>1L05B</t>
  </si>
  <si>
    <t>1LO2A</t>
  </si>
  <si>
    <t>1M</t>
  </si>
  <si>
    <t>1M01</t>
  </si>
  <si>
    <t>1M02</t>
  </si>
  <si>
    <t>1M03</t>
  </si>
  <si>
    <t>1M04</t>
  </si>
  <si>
    <t>1M05</t>
  </si>
  <si>
    <t>1M05A</t>
  </si>
  <si>
    <t>1M05B</t>
  </si>
  <si>
    <t>1M06</t>
  </si>
  <si>
    <t>1M07</t>
  </si>
  <si>
    <t>1M08</t>
  </si>
  <si>
    <t>1M09</t>
  </si>
  <si>
    <t>1M10</t>
  </si>
  <si>
    <t>1M11</t>
  </si>
  <si>
    <t>1M12</t>
  </si>
  <si>
    <t>1M13</t>
  </si>
  <si>
    <t>1M14</t>
  </si>
  <si>
    <t>1M15</t>
  </si>
  <si>
    <t>1M16</t>
  </si>
  <si>
    <t>1M17</t>
  </si>
  <si>
    <t>1M18</t>
  </si>
  <si>
    <t>1MT1</t>
  </si>
  <si>
    <t>LIFT NB</t>
  </si>
  <si>
    <t>LIFTGOED</t>
  </si>
  <si>
    <t>2A</t>
  </si>
  <si>
    <t>2AT1</t>
  </si>
  <si>
    <t>2B</t>
  </si>
  <si>
    <t>2B01</t>
  </si>
  <si>
    <t>2B02</t>
  </si>
  <si>
    <t>2B03</t>
  </si>
  <si>
    <t>2B04</t>
  </si>
  <si>
    <t>2B05</t>
  </si>
  <si>
    <t>2B06</t>
  </si>
  <si>
    <t>2B07</t>
  </si>
  <si>
    <t>2B08</t>
  </si>
  <si>
    <t>2B09</t>
  </si>
  <si>
    <t>2B10</t>
  </si>
  <si>
    <t>2B11</t>
  </si>
  <si>
    <t>2B12</t>
  </si>
  <si>
    <t>2B13</t>
  </si>
  <si>
    <t>2B14</t>
  </si>
  <si>
    <t>2B15</t>
  </si>
  <si>
    <t>2B16</t>
  </si>
  <si>
    <t>2B18</t>
  </si>
  <si>
    <t>2B20</t>
  </si>
  <si>
    <t>2B22</t>
  </si>
  <si>
    <t>2B24</t>
  </si>
  <si>
    <t>2B26</t>
  </si>
  <si>
    <t>2B28</t>
  </si>
  <si>
    <t>2B28A</t>
  </si>
  <si>
    <t>2BS1</t>
  </si>
  <si>
    <t>2C</t>
  </si>
  <si>
    <t>2C01</t>
  </si>
  <si>
    <t>2C02a</t>
  </si>
  <si>
    <t>2C02b</t>
  </si>
  <si>
    <t>2C03</t>
  </si>
  <si>
    <t>2C04</t>
  </si>
  <si>
    <t>2C05</t>
  </si>
  <si>
    <t>2C06</t>
  </si>
  <si>
    <t>2C07</t>
  </si>
  <si>
    <t>2C08</t>
  </si>
  <si>
    <t>2C09</t>
  </si>
  <si>
    <t>2C10</t>
  </si>
  <si>
    <t>2C11</t>
  </si>
  <si>
    <t>2C12</t>
  </si>
  <si>
    <t>2C13</t>
  </si>
  <si>
    <t>2C14</t>
  </si>
  <si>
    <t>2C15</t>
  </si>
  <si>
    <t>2C16</t>
  </si>
  <si>
    <t>2C17</t>
  </si>
  <si>
    <t>2C18</t>
  </si>
  <si>
    <t>2C20</t>
  </si>
  <si>
    <t>2C20a</t>
  </si>
  <si>
    <t>2CS1</t>
  </si>
  <si>
    <t>2CT1</t>
  </si>
  <si>
    <t>2CT2</t>
  </si>
  <si>
    <t>2D</t>
  </si>
  <si>
    <t>2D01</t>
  </si>
  <si>
    <t>2D02</t>
  </si>
  <si>
    <t>2D03</t>
  </si>
  <si>
    <t>2D04</t>
  </si>
  <si>
    <t>2D05</t>
  </si>
  <si>
    <t>2D06</t>
  </si>
  <si>
    <t>2D07</t>
  </si>
  <si>
    <t>2D08</t>
  </si>
  <si>
    <t>2D09</t>
  </si>
  <si>
    <t>2D10</t>
  </si>
  <si>
    <t>2D11</t>
  </si>
  <si>
    <t>2D12</t>
  </si>
  <si>
    <t>2D13</t>
  </si>
  <si>
    <t>2D14</t>
  </si>
  <si>
    <t>2D15</t>
  </si>
  <si>
    <t>2D16</t>
  </si>
  <si>
    <t>2D17</t>
  </si>
  <si>
    <t>2D18</t>
  </si>
  <si>
    <t>2D19</t>
  </si>
  <si>
    <t>2D20</t>
  </si>
  <si>
    <t>2D21</t>
  </si>
  <si>
    <t>2D22</t>
  </si>
  <si>
    <t>2D22a</t>
  </si>
  <si>
    <t>2D23</t>
  </si>
  <si>
    <t>2D25</t>
  </si>
  <si>
    <t>2D27</t>
  </si>
  <si>
    <t>2D29</t>
  </si>
  <si>
    <t>2D31</t>
  </si>
  <si>
    <t>2D33</t>
  </si>
  <si>
    <t>2D33a</t>
  </si>
  <si>
    <t>2D35</t>
  </si>
  <si>
    <t>2DS1</t>
  </si>
  <si>
    <t>2F</t>
  </si>
  <si>
    <t>2F02</t>
  </si>
  <si>
    <t>2F04</t>
  </si>
  <si>
    <t>2F06</t>
  </si>
  <si>
    <t>2F08</t>
  </si>
  <si>
    <t>2F10</t>
  </si>
  <si>
    <t>2F12</t>
  </si>
  <si>
    <t>2F14</t>
  </si>
  <si>
    <t>2F16</t>
  </si>
  <si>
    <t>2F18</t>
  </si>
  <si>
    <t>2F20</t>
  </si>
  <si>
    <t>2F22</t>
  </si>
  <si>
    <t>2G</t>
  </si>
  <si>
    <t>2G01</t>
  </si>
  <si>
    <t>2G02</t>
  </si>
  <si>
    <t>2G03</t>
  </si>
  <si>
    <t>2G04</t>
  </si>
  <si>
    <t>2G05</t>
  </si>
  <si>
    <t>2G06</t>
  </si>
  <si>
    <t>2G07</t>
  </si>
  <si>
    <t>2G08</t>
  </si>
  <si>
    <t>2G09</t>
  </si>
  <si>
    <t>2G10</t>
  </si>
  <si>
    <t>2G11</t>
  </si>
  <si>
    <t>2G12</t>
  </si>
  <si>
    <t>2G13</t>
  </si>
  <si>
    <t>2G14</t>
  </si>
  <si>
    <t>2G15</t>
  </si>
  <si>
    <t>2G16</t>
  </si>
  <si>
    <t>2G17</t>
  </si>
  <si>
    <t>2G18</t>
  </si>
  <si>
    <t>2G19</t>
  </si>
  <si>
    <t>2G20</t>
  </si>
  <si>
    <t>2G22</t>
  </si>
  <si>
    <t>2G24</t>
  </si>
  <si>
    <t>2GT1</t>
  </si>
  <si>
    <t>2GT2</t>
  </si>
  <si>
    <t>2H</t>
  </si>
  <si>
    <t>2H02</t>
  </si>
  <si>
    <t>2H03</t>
  </si>
  <si>
    <t>2H04</t>
  </si>
  <si>
    <t>2H05</t>
  </si>
  <si>
    <t>2H06</t>
  </si>
  <si>
    <t>2H07</t>
  </si>
  <si>
    <t>2H09</t>
  </si>
  <si>
    <t>2H10</t>
  </si>
  <si>
    <t>2H11</t>
  </si>
  <si>
    <t>2H12</t>
  </si>
  <si>
    <t>2H13</t>
  </si>
  <si>
    <t>2H14</t>
  </si>
  <si>
    <t>2H15</t>
  </si>
  <si>
    <t>2J</t>
  </si>
  <si>
    <t>2J01</t>
  </si>
  <si>
    <t>2J02</t>
  </si>
  <si>
    <t>2J03</t>
  </si>
  <si>
    <t>2J04</t>
  </si>
  <si>
    <t>2J05</t>
  </si>
  <si>
    <t>2J06</t>
  </si>
  <si>
    <t>2J07</t>
  </si>
  <si>
    <t>2J08</t>
  </si>
  <si>
    <t>2J09</t>
  </si>
  <si>
    <t>2J10</t>
  </si>
  <si>
    <t>2J11</t>
  </si>
  <si>
    <t>2J12</t>
  </si>
  <si>
    <t>2J13</t>
  </si>
  <si>
    <t>2J14</t>
  </si>
  <si>
    <t>2J15</t>
  </si>
  <si>
    <t>2J16</t>
  </si>
  <si>
    <t>2J18</t>
  </si>
  <si>
    <t>2J20</t>
  </si>
  <si>
    <t>2K</t>
  </si>
  <si>
    <t>2K02</t>
  </si>
  <si>
    <t>2K03</t>
  </si>
  <si>
    <t>2K03A</t>
  </si>
  <si>
    <t>2K03b</t>
  </si>
  <si>
    <t>2K04</t>
  </si>
  <si>
    <t>2K05</t>
  </si>
  <si>
    <t>2K06</t>
  </si>
  <si>
    <t>2K07</t>
  </si>
  <si>
    <t>2K08</t>
  </si>
  <si>
    <t>2K09</t>
  </si>
  <si>
    <t>2K10</t>
  </si>
  <si>
    <t>2K11</t>
  </si>
  <si>
    <t>2K12</t>
  </si>
  <si>
    <t>2K13</t>
  </si>
  <si>
    <t>2K14</t>
  </si>
  <si>
    <t>2K15</t>
  </si>
  <si>
    <t>2K16</t>
  </si>
  <si>
    <t>2K17</t>
  </si>
  <si>
    <t>2K18</t>
  </si>
  <si>
    <t>2K19</t>
  </si>
  <si>
    <t>2K20</t>
  </si>
  <si>
    <t>2K21</t>
  </si>
  <si>
    <t>2K23</t>
  </si>
  <si>
    <t>2KT1</t>
  </si>
  <si>
    <t>2KT2</t>
  </si>
  <si>
    <t>2L</t>
  </si>
  <si>
    <t>2L01</t>
  </si>
  <si>
    <t>2L03</t>
  </si>
  <si>
    <t>2L05</t>
  </si>
  <si>
    <t>2L07</t>
  </si>
  <si>
    <t>2L09</t>
  </si>
  <si>
    <t>2L11</t>
  </si>
  <si>
    <t>2L13</t>
  </si>
  <si>
    <t>2LL1</t>
  </si>
  <si>
    <t>2M</t>
  </si>
  <si>
    <t>2M01</t>
  </si>
  <si>
    <t>2M02</t>
  </si>
  <si>
    <t>2M03</t>
  </si>
  <si>
    <t>2M04</t>
  </si>
  <si>
    <t>2M05</t>
  </si>
  <si>
    <t>2M06</t>
  </si>
  <si>
    <t>2M07</t>
  </si>
  <si>
    <t>2M08</t>
  </si>
  <si>
    <t>2M09</t>
  </si>
  <si>
    <t>2M10</t>
  </si>
  <si>
    <t>2M11</t>
  </si>
  <si>
    <t>2M12</t>
  </si>
  <si>
    <t>2M13</t>
  </si>
  <si>
    <t>2M14</t>
  </si>
  <si>
    <t>2M15</t>
  </si>
  <si>
    <t>2M16</t>
  </si>
  <si>
    <t>2M17</t>
  </si>
  <si>
    <t>2M18</t>
  </si>
  <si>
    <t>2MT1</t>
  </si>
  <si>
    <t>3A</t>
  </si>
  <si>
    <t>3B</t>
  </si>
  <si>
    <t>3B01</t>
  </si>
  <si>
    <t>3B02</t>
  </si>
  <si>
    <t>3B03</t>
  </si>
  <si>
    <t>3B04</t>
  </si>
  <si>
    <t>3B05</t>
  </si>
  <si>
    <t>3B06</t>
  </si>
  <si>
    <t>3B07</t>
  </si>
  <si>
    <t>3B08</t>
  </si>
  <si>
    <t>3B09</t>
  </si>
  <si>
    <t>3B10</t>
  </si>
  <si>
    <t>3B11</t>
  </si>
  <si>
    <t>3B12</t>
  </si>
  <si>
    <t>3B13</t>
  </si>
  <si>
    <t>3B14</t>
  </si>
  <si>
    <t>3B15</t>
  </si>
  <si>
    <t>3B16</t>
  </si>
  <si>
    <t>3B17</t>
  </si>
  <si>
    <t>3B18</t>
  </si>
  <si>
    <t>3B19</t>
  </si>
  <si>
    <t>3B20</t>
  </si>
  <si>
    <t>3B21</t>
  </si>
  <si>
    <t>3B22</t>
  </si>
  <si>
    <t>3B23</t>
  </si>
  <si>
    <t>3B24</t>
  </si>
  <si>
    <t>3B25</t>
  </si>
  <si>
    <t>3B26</t>
  </si>
  <si>
    <t>3BS1</t>
  </si>
  <si>
    <t>3C</t>
  </si>
  <si>
    <t>3C01</t>
  </si>
  <si>
    <t>3C02</t>
  </si>
  <si>
    <t>3C02a</t>
  </si>
  <si>
    <t>3C03</t>
  </si>
  <si>
    <t>3C04</t>
  </si>
  <si>
    <t>3C05</t>
  </si>
  <si>
    <t>3C06</t>
  </si>
  <si>
    <t>3C07</t>
  </si>
  <si>
    <t>3C07a</t>
  </si>
  <si>
    <t>3C08</t>
  </si>
  <si>
    <t>3C10a</t>
  </si>
  <si>
    <t>3C10b</t>
  </si>
  <si>
    <t>3C10c</t>
  </si>
  <si>
    <t>3C12</t>
  </si>
  <si>
    <t>3C12a</t>
  </si>
  <si>
    <t>3CS1</t>
  </si>
  <si>
    <t>3CT1</t>
  </si>
  <si>
    <t>3CT2</t>
  </si>
  <si>
    <t>3CT3</t>
  </si>
  <si>
    <t>3D</t>
  </si>
  <si>
    <t>3D01</t>
  </si>
  <si>
    <t>3D02</t>
  </si>
  <si>
    <t>3D03</t>
  </si>
  <si>
    <t>3D04</t>
  </si>
  <si>
    <t>3D05</t>
  </si>
  <si>
    <t>3D06</t>
  </si>
  <si>
    <t>3D07</t>
  </si>
  <si>
    <t>3D09</t>
  </si>
  <si>
    <t>3D11</t>
  </si>
  <si>
    <t>3D12</t>
  </si>
  <si>
    <t>3D13</t>
  </si>
  <si>
    <t>3D14</t>
  </si>
  <si>
    <t>3D15</t>
  </si>
  <si>
    <t>3D16</t>
  </si>
  <si>
    <t>3D17</t>
  </si>
  <si>
    <t>3D18</t>
  </si>
  <si>
    <t>3D19</t>
  </si>
  <si>
    <t>3D20</t>
  </si>
  <si>
    <t>3D21</t>
  </si>
  <si>
    <t>3D22</t>
  </si>
  <si>
    <t>3D23</t>
  </si>
  <si>
    <t>3D24</t>
  </si>
  <si>
    <t>3D25</t>
  </si>
  <si>
    <t>3D26</t>
  </si>
  <si>
    <t>3D27</t>
  </si>
  <si>
    <t>3D28</t>
  </si>
  <si>
    <t>3D29</t>
  </si>
  <si>
    <t>3D31</t>
  </si>
  <si>
    <t>3D33</t>
  </si>
  <si>
    <t>3D33a</t>
  </si>
  <si>
    <t>3DS1</t>
  </si>
  <si>
    <t>3F</t>
  </si>
  <si>
    <t>3F02</t>
  </si>
  <si>
    <t>3F04</t>
  </si>
  <si>
    <t>3F06</t>
  </si>
  <si>
    <t>3F08</t>
  </si>
  <si>
    <t>3F10</t>
  </si>
  <si>
    <t>3F12</t>
  </si>
  <si>
    <t>3F14</t>
  </si>
  <si>
    <t>3F16</t>
  </si>
  <si>
    <t>3F18</t>
  </si>
  <si>
    <t>3F20</t>
  </si>
  <si>
    <t>3G</t>
  </si>
  <si>
    <t>3G01</t>
  </si>
  <si>
    <t>3G02</t>
  </si>
  <si>
    <t>3G03</t>
  </si>
  <si>
    <t>3G04</t>
  </si>
  <si>
    <t>3G05</t>
  </si>
  <si>
    <t>3G06</t>
  </si>
  <si>
    <t>3G07</t>
  </si>
  <si>
    <t>3G08</t>
  </si>
  <si>
    <t>3G09</t>
  </si>
  <si>
    <t>3G1</t>
  </si>
  <si>
    <t>3G10</t>
  </si>
  <si>
    <t>3G11</t>
  </si>
  <si>
    <t>3G12</t>
  </si>
  <si>
    <t>3G13</t>
  </si>
  <si>
    <t>3G14</t>
  </si>
  <si>
    <t>3G15</t>
  </si>
  <si>
    <t>3G16</t>
  </si>
  <si>
    <t>3G17</t>
  </si>
  <si>
    <t>3G18</t>
  </si>
  <si>
    <t>3G19</t>
  </si>
  <si>
    <t>3G20</t>
  </si>
  <si>
    <t>3G21</t>
  </si>
  <si>
    <t>3G22</t>
  </si>
  <si>
    <t>3G23</t>
  </si>
  <si>
    <t>3G24</t>
  </si>
  <si>
    <t>3G25</t>
  </si>
  <si>
    <t>3G26</t>
  </si>
  <si>
    <t>3G28</t>
  </si>
  <si>
    <t>3G28a</t>
  </si>
  <si>
    <t>3GT1</t>
  </si>
  <si>
    <t>3GT2</t>
  </si>
  <si>
    <t>3H</t>
  </si>
  <si>
    <t>3H01</t>
  </si>
  <si>
    <t>3H03</t>
  </si>
  <si>
    <t>3H04</t>
  </si>
  <si>
    <t>3H05</t>
  </si>
  <si>
    <t>3H06</t>
  </si>
  <si>
    <t>3H07</t>
  </si>
  <si>
    <t>3H08</t>
  </si>
  <si>
    <t>3H09</t>
  </si>
  <si>
    <t>3H1</t>
  </si>
  <si>
    <t>3H10</t>
  </si>
  <si>
    <t>3H11</t>
  </si>
  <si>
    <t>3H12</t>
  </si>
  <si>
    <t>3H13</t>
  </si>
  <si>
    <t>3H14</t>
  </si>
  <si>
    <t>3H15</t>
  </si>
  <si>
    <t>3H16</t>
  </si>
  <si>
    <t>3H17</t>
  </si>
  <si>
    <t>3HL01</t>
  </si>
  <si>
    <t>3HT1</t>
  </si>
  <si>
    <t>3J</t>
  </si>
  <si>
    <t>3J01</t>
  </si>
  <si>
    <t>3J02</t>
  </si>
  <si>
    <t>3J03</t>
  </si>
  <si>
    <t>3J04</t>
  </si>
  <si>
    <t>3J04a</t>
  </si>
  <si>
    <t>3J05</t>
  </si>
  <si>
    <t>3J06</t>
  </si>
  <si>
    <t>3J07</t>
  </si>
  <si>
    <t>3J08</t>
  </si>
  <si>
    <t>3J09</t>
  </si>
  <si>
    <t>3J10</t>
  </si>
  <si>
    <t>3J11</t>
  </si>
  <si>
    <t>3J12</t>
  </si>
  <si>
    <t>3J13</t>
  </si>
  <si>
    <t>3J14</t>
  </si>
  <si>
    <t>3J15</t>
  </si>
  <si>
    <t>3J16</t>
  </si>
  <si>
    <t>3J17</t>
  </si>
  <si>
    <t>3K</t>
  </si>
  <si>
    <t>3K01</t>
  </si>
  <si>
    <t>3K02</t>
  </si>
  <si>
    <t>3K03</t>
  </si>
  <si>
    <t>3K04</t>
  </si>
  <si>
    <t>3K05</t>
  </si>
  <si>
    <t>3K06</t>
  </si>
  <si>
    <t>3K07</t>
  </si>
  <si>
    <t>3K08</t>
  </si>
  <si>
    <t>3K09</t>
  </si>
  <si>
    <t>3K10</t>
  </si>
  <si>
    <t>3K12</t>
  </si>
  <si>
    <t>3K13</t>
  </si>
  <si>
    <t>3K14</t>
  </si>
  <si>
    <t>3K15</t>
  </si>
  <si>
    <t>3K16</t>
  </si>
  <si>
    <t>3K17</t>
  </si>
  <si>
    <t>3K18</t>
  </si>
  <si>
    <t>3K19</t>
  </si>
  <si>
    <t>3K20</t>
  </si>
  <si>
    <t>3K21</t>
  </si>
  <si>
    <t>3K22</t>
  </si>
  <si>
    <t>3K23</t>
  </si>
  <si>
    <t>3K24</t>
  </si>
  <si>
    <t>3K25</t>
  </si>
  <si>
    <t>3K27</t>
  </si>
  <si>
    <t>3K29</t>
  </si>
  <si>
    <t>3K31</t>
  </si>
  <si>
    <t>3KT1</t>
  </si>
  <si>
    <t>3KT2</t>
  </si>
  <si>
    <t>3KT3</t>
  </si>
  <si>
    <t>3L</t>
  </si>
  <si>
    <t>3L01</t>
  </si>
  <si>
    <t>3L03</t>
  </si>
  <si>
    <t>3L05</t>
  </si>
  <si>
    <t>3L07</t>
  </si>
  <si>
    <t>3L09</t>
  </si>
  <si>
    <t>3L11</t>
  </si>
  <si>
    <t>3M</t>
  </si>
  <si>
    <t>3M01</t>
  </si>
  <si>
    <t>3M02</t>
  </si>
  <si>
    <t>3M03</t>
  </si>
  <si>
    <t>3M04</t>
  </si>
  <si>
    <t>3M05</t>
  </si>
  <si>
    <t>3M06</t>
  </si>
  <si>
    <t>3M07</t>
  </si>
  <si>
    <t>3M08</t>
  </si>
  <si>
    <t>3M09</t>
  </si>
  <si>
    <t>3M10</t>
  </si>
  <si>
    <t>3M11</t>
  </si>
  <si>
    <t>3M12</t>
  </si>
  <si>
    <t>3M13</t>
  </si>
  <si>
    <t>3M14</t>
  </si>
  <si>
    <t>3M15</t>
  </si>
  <si>
    <t>3M16</t>
  </si>
  <si>
    <t>3M17</t>
  </si>
  <si>
    <t>3M18</t>
  </si>
  <si>
    <t>3M19</t>
  </si>
  <si>
    <t>3M20</t>
  </si>
  <si>
    <t>3M21</t>
  </si>
  <si>
    <t>3M22</t>
  </si>
  <si>
    <t>3M24</t>
  </si>
  <si>
    <t>3MT1</t>
  </si>
  <si>
    <t>LIFT OB</t>
  </si>
  <si>
    <t>4B01</t>
  </si>
  <si>
    <t>4H01</t>
  </si>
  <si>
    <t>4H02</t>
  </si>
  <si>
    <t>4H04</t>
  </si>
  <si>
    <t>4HT1</t>
  </si>
  <si>
    <t>4J01</t>
  </si>
  <si>
    <t>5H02</t>
  </si>
  <si>
    <t>5H04</t>
  </si>
  <si>
    <t>5HT1</t>
  </si>
  <si>
    <t>5J01</t>
  </si>
  <si>
    <t>0A</t>
  </si>
  <si>
    <t>0A02</t>
  </si>
  <si>
    <t>0A04</t>
  </si>
  <si>
    <t>0A06</t>
  </si>
  <si>
    <t>0AT1</t>
  </si>
  <si>
    <t>0B</t>
  </si>
  <si>
    <t>0B01</t>
  </si>
  <si>
    <t>0B02</t>
  </si>
  <si>
    <t>0B03</t>
  </si>
  <si>
    <t>0B04</t>
  </si>
  <si>
    <t>0B05</t>
  </si>
  <si>
    <t>0B06</t>
  </si>
  <si>
    <t>0B07</t>
  </si>
  <si>
    <t>MUSEUM</t>
  </si>
  <si>
    <t>0B10</t>
  </si>
  <si>
    <t>0B10A</t>
  </si>
  <si>
    <t>0B12</t>
  </si>
  <si>
    <t>0BS1</t>
  </si>
  <si>
    <t>0C</t>
  </si>
  <si>
    <t>0C01</t>
  </si>
  <si>
    <t>0C02</t>
  </si>
  <si>
    <t>0C03</t>
  </si>
  <si>
    <t>0C05</t>
  </si>
  <si>
    <t>0C05A</t>
  </si>
  <si>
    <t>0C05B</t>
  </si>
  <si>
    <t>0C07</t>
  </si>
  <si>
    <t>0C-1</t>
  </si>
  <si>
    <t>0CS1</t>
  </si>
  <si>
    <t>0CT1</t>
  </si>
  <si>
    <t>0CT2</t>
  </si>
  <si>
    <t>0D</t>
  </si>
  <si>
    <t>0D01</t>
  </si>
  <si>
    <t>0D02</t>
  </si>
  <si>
    <t>0D03</t>
  </si>
  <si>
    <t>0D04</t>
  </si>
  <si>
    <t>0D05</t>
  </si>
  <si>
    <t>0D06</t>
  </si>
  <si>
    <t>0D07</t>
  </si>
  <si>
    <t>0D08</t>
  </si>
  <si>
    <t>0D09</t>
  </si>
  <si>
    <t>0D10</t>
  </si>
  <si>
    <t>0D11</t>
  </si>
  <si>
    <t>0D13</t>
  </si>
  <si>
    <t>0D13A</t>
  </si>
  <si>
    <t>0DS1</t>
  </si>
  <si>
    <t>0DT1</t>
  </si>
  <si>
    <t>0E</t>
  </si>
  <si>
    <t>0E16A</t>
  </si>
  <si>
    <t>0F00</t>
  </si>
  <si>
    <t>0F02</t>
  </si>
  <si>
    <t>0G</t>
  </si>
  <si>
    <t>0G01</t>
  </si>
  <si>
    <t>0G02</t>
  </si>
  <si>
    <t>0G03</t>
  </si>
  <si>
    <t>0G04</t>
  </si>
  <si>
    <t>0G05</t>
  </si>
  <si>
    <t>0G05-A</t>
  </si>
  <si>
    <t>0G06</t>
  </si>
  <si>
    <t>0G07</t>
  </si>
  <si>
    <t>0G08</t>
  </si>
  <si>
    <t>0G10</t>
  </si>
  <si>
    <t>0G-12</t>
  </si>
  <si>
    <t>0G16</t>
  </si>
  <si>
    <t>0GT1</t>
  </si>
  <si>
    <t>0GT2</t>
  </si>
  <si>
    <t>0H</t>
  </si>
  <si>
    <t>0H01</t>
  </si>
  <si>
    <t>0H03</t>
  </si>
  <si>
    <t>0H04/0H02</t>
  </si>
  <si>
    <t>0H05</t>
  </si>
  <si>
    <t>0H06</t>
  </si>
  <si>
    <t>0H07</t>
  </si>
  <si>
    <t>0H08</t>
  </si>
  <si>
    <t>0HT1</t>
  </si>
  <si>
    <t>0J</t>
  </si>
  <si>
    <t>0J01</t>
  </si>
  <si>
    <t>0J02</t>
  </si>
  <si>
    <t>0J03</t>
  </si>
  <si>
    <t>0J04</t>
  </si>
  <si>
    <t>0J05</t>
  </si>
  <si>
    <t>0J06</t>
  </si>
  <si>
    <t>0J07</t>
  </si>
  <si>
    <t>0J08</t>
  </si>
  <si>
    <t>0J09</t>
  </si>
  <si>
    <t>0J10</t>
  </si>
  <si>
    <t>0K</t>
  </si>
  <si>
    <t>0K01</t>
  </si>
  <si>
    <t>0K02</t>
  </si>
  <si>
    <t>0K03</t>
  </si>
  <si>
    <t>0K04</t>
  </si>
  <si>
    <t>0K05</t>
  </si>
  <si>
    <t>0K06</t>
  </si>
  <si>
    <t>0K07</t>
  </si>
  <si>
    <t>0K08</t>
  </si>
  <si>
    <t>0K09</t>
  </si>
  <si>
    <t>0K10</t>
  </si>
  <si>
    <t>0K11</t>
  </si>
  <si>
    <t>0K12</t>
  </si>
  <si>
    <t>0K13</t>
  </si>
  <si>
    <t>0K13A</t>
  </si>
  <si>
    <t>0K15</t>
  </si>
  <si>
    <t>0K15A</t>
  </si>
  <si>
    <t>0K16</t>
  </si>
  <si>
    <t>0K17</t>
  </si>
  <si>
    <t>0KT1</t>
  </si>
  <si>
    <t>0KT2</t>
  </si>
  <si>
    <t>0KT3</t>
  </si>
  <si>
    <t>0L00</t>
  </si>
  <si>
    <t>0M</t>
  </si>
  <si>
    <t>0M01</t>
  </si>
  <si>
    <t>0M02</t>
  </si>
  <si>
    <t>0M03</t>
  </si>
  <si>
    <t>0M04</t>
  </si>
  <si>
    <t>0M05</t>
  </si>
  <si>
    <t>0M06</t>
  </si>
  <si>
    <t>0M07</t>
  </si>
  <si>
    <t>0M08</t>
  </si>
  <si>
    <t>0M09</t>
  </si>
  <si>
    <t>0M10</t>
  </si>
  <si>
    <t>0M11</t>
  </si>
  <si>
    <t>0M12</t>
  </si>
  <si>
    <t>0M13</t>
  </si>
  <si>
    <t>0M14</t>
  </si>
  <si>
    <t>0M15</t>
  </si>
  <si>
    <t>KABELSCHACHT</t>
  </si>
  <si>
    <t>KANAAL</t>
  </si>
  <si>
    <t>LIFTSCHACHT</t>
  </si>
  <si>
    <t>LIFTSCHACHT OB</t>
  </si>
  <si>
    <t>ONB-1</t>
  </si>
  <si>
    <t>ONBEKEND</t>
  </si>
  <si>
    <t>ONB-10</t>
  </si>
  <si>
    <t>ONB-11</t>
  </si>
  <si>
    <t>ONB-2</t>
  </si>
  <si>
    <t>ONB-3</t>
  </si>
  <si>
    <t>ONB-4</t>
  </si>
  <si>
    <t>ONB-5</t>
  </si>
  <si>
    <t>ONB-6</t>
  </si>
  <si>
    <t>ONB-7</t>
  </si>
  <si>
    <t>ONB-8</t>
  </si>
  <si>
    <t>ONB-9</t>
  </si>
  <si>
    <t>SCHACHT</t>
  </si>
  <si>
    <t>VERKEERRUIMTE PARK</t>
  </si>
  <si>
    <t>LOGEERKAMER</t>
  </si>
  <si>
    <t>SANITAIRE SPEC</t>
  </si>
  <si>
    <t>203A</t>
  </si>
  <si>
    <t>203B</t>
  </si>
  <si>
    <t>206A</t>
  </si>
  <si>
    <t>210A</t>
  </si>
  <si>
    <t>210B</t>
  </si>
  <si>
    <t>219A</t>
  </si>
  <si>
    <t>2T1</t>
  </si>
  <si>
    <t>2T2</t>
  </si>
  <si>
    <t>231A</t>
  </si>
  <si>
    <t>VERKEERSRUIMTE</t>
  </si>
  <si>
    <t>300A</t>
  </si>
  <si>
    <t>3T1</t>
  </si>
  <si>
    <t>413A</t>
  </si>
  <si>
    <t>414A</t>
  </si>
  <si>
    <t>416A</t>
  </si>
  <si>
    <t>416B</t>
  </si>
  <si>
    <t>416C</t>
  </si>
  <si>
    <t>T1</t>
  </si>
  <si>
    <t>C-1</t>
  </si>
  <si>
    <t>C-2</t>
  </si>
  <si>
    <t>D-1</t>
  </si>
  <si>
    <t>D-2</t>
  </si>
  <si>
    <t>D-3</t>
  </si>
  <si>
    <t>I1</t>
  </si>
  <si>
    <t>GANG</t>
  </si>
  <si>
    <t>TRAFO</t>
  </si>
  <si>
    <t>BEPROEVING SPEC</t>
  </si>
  <si>
    <t>0.05A</t>
  </si>
  <si>
    <t>MAGAZIJN/OPSLAG</t>
  </si>
  <si>
    <t>0.05B</t>
  </si>
  <si>
    <t>0.17A</t>
  </si>
  <si>
    <t>Technische installatie</t>
  </si>
  <si>
    <t>0.27</t>
  </si>
  <si>
    <t>0.28</t>
  </si>
  <si>
    <t>0.29</t>
  </si>
  <si>
    <t>0.30</t>
  </si>
  <si>
    <t>0.31</t>
  </si>
  <si>
    <t>0.32</t>
  </si>
  <si>
    <t>0.S.01</t>
  </si>
  <si>
    <t>0.S.01A</t>
  </si>
  <si>
    <t>0.S.01B</t>
  </si>
  <si>
    <t>0.S.02</t>
  </si>
  <si>
    <t>SANITAIRE RUIMTE SPEC</t>
  </si>
  <si>
    <t>0.S.02A</t>
  </si>
  <si>
    <t>0.S.03</t>
  </si>
  <si>
    <t>0.S.03A</t>
  </si>
  <si>
    <t>0.S.03B</t>
  </si>
  <si>
    <t>0.T.02</t>
  </si>
  <si>
    <t>0.TR.01</t>
  </si>
  <si>
    <t>0.TR.02</t>
  </si>
  <si>
    <t>1.T.01</t>
  </si>
  <si>
    <t>1.TR.01</t>
  </si>
  <si>
    <t>1.TR.02</t>
  </si>
  <si>
    <t>OPSLAG</t>
  </si>
  <si>
    <t>LOODS 2-1</t>
  </si>
  <si>
    <t>LOODS 2-2</t>
  </si>
  <si>
    <t>MK</t>
  </si>
  <si>
    <t>ONBEKEND-1</t>
  </si>
  <si>
    <t>BUNKER-A</t>
  </si>
  <si>
    <t>BUNKER-B</t>
  </si>
  <si>
    <t>LAB NIV 3</t>
  </si>
  <si>
    <t>213A</t>
  </si>
  <si>
    <t>226A</t>
  </si>
  <si>
    <t>226B</t>
  </si>
  <si>
    <t>226C</t>
  </si>
  <si>
    <t>n.b</t>
  </si>
  <si>
    <t>n.b.</t>
  </si>
  <si>
    <t>Goederenlift</t>
  </si>
  <si>
    <t>Ijzertrap</t>
  </si>
  <si>
    <t>VIDE</t>
  </si>
  <si>
    <t>Loge</t>
  </si>
  <si>
    <t>KANTOOR portier</t>
  </si>
  <si>
    <t>Pauzeruimte</t>
  </si>
  <si>
    <t>Enree achterkant gebouw</t>
  </si>
  <si>
    <t>A024</t>
  </si>
  <si>
    <t>A025</t>
  </si>
  <si>
    <t>A088</t>
  </si>
  <si>
    <t>LAB NIV 2</t>
  </si>
  <si>
    <t>VERKEERRUIM SPEC</t>
  </si>
  <si>
    <t>0.TR.28</t>
  </si>
  <si>
    <t>TECHN RUIM SPEC</t>
  </si>
  <si>
    <t>0.TR.17</t>
  </si>
  <si>
    <t>Werkkast</t>
  </si>
  <si>
    <t>Vuilverzamelpunt</t>
  </si>
  <si>
    <t>0.TR.18</t>
  </si>
  <si>
    <t>0.TR.19</t>
  </si>
  <si>
    <t>Administratieve ruimten</t>
  </si>
  <si>
    <t>0.TR.14</t>
  </si>
  <si>
    <t>0.TR.15</t>
  </si>
  <si>
    <t>0.TR.33</t>
  </si>
  <si>
    <t>0.TR.13</t>
  </si>
  <si>
    <t>0.TR.12</t>
  </si>
  <si>
    <t>0.TR.21</t>
  </si>
  <si>
    <t>0.33</t>
  </si>
  <si>
    <t>0.34</t>
  </si>
  <si>
    <t>0.TR.20</t>
  </si>
  <si>
    <t>0.TR.16</t>
  </si>
  <si>
    <t>Touniquet</t>
  </si>
  <si>
    <t>A070</t>
  </si>
  <si>
    <t>A076</t>
  </si>
  <si>
    <t>Opslag kluizen</t>
  </si>
  <si>
    <t>A077</t>
  </si>
  <si>
    <t>A078</t>
  </si>
  <si>
    <t>1.S.05</t>
  </si>
  <si>
    <t>1.32</t>
  </si>
  <si>
    <t>1.31</t>
  </si>
  <si>
    <t>1.26</t>
  </si>
  <si>
    <t>1.25</t>
  </si>
  <si>
    <t>1.30</t>
  </si>
  <si>
    <t>1.23</t>
  </si>
  <si>
    <t>1.18</t>
  </si>
  <si>
    <t>1.15</t>
  </si>
  <si>
    <t>1.08</t>
  </si>
  <si>
    <t>1.16</t>
  </si>
  <si>
    <t>1.TR.04</t>
  </si>
  <si>
    <t>1.S.04B</t>
  </si>
  <si>
    <t>1.S.04A</t>
  </si>
  <si>
    <t>1.S.04</t>
  </si>
  <si>
    <t>1.S.03B</t>
  </si>
  <si>
    <t>1.S.03A</t>
  </si>
  <si>
    <t>1.S.03</t>
  </si>
  <si>
    <t>1.S.02</t>
  </si>
  <si>
    <t>1.24</t>
  </si>
  <si>
    <t>1.22</t>
  </si>
  <si>
    <t>1.29</t>
  </si>
  <si>
    <t>1.28</t>
  </si>
  <si>
    <t>1.27</t>
  </si>
  <si>
    <t>1.S.01</t>
  </si>
  <si>
    <t>1.T.02</t>
  </si>
  <si>
    <t>1.TR.03</t>
  </si>
  <si>
    <t>1.T.03</t>
  </si>
  <si>
    <t>2.TR.01</t>
  </si>
  <si>
    <t>B015.1</t>
  </si>
  <si>
    <t>B053</t>
  </si>
  <si>
    <t>B054</t>
  </si>
  <si>
    <t>0.35</t>
  </si>
  <si>
    <t>0.36</t>
  </si>
  <si>
    <t>0.37</t>
  </si>
  <si>
    <t>0.38</t>
  </si>
  <si>
    <t>0.39</t>
  </si>
  <si>
    <t>0.40</t>
  </si>
  <si>
    <t>0.41</t>
  </si>
  <si>
    <t>0.42</t>
  </si>
  <si>
    <t>0.43</t>
  </si>
  <si>
    <t>0.44</t>
  </si>
  <si>
    <t>0.45</t>
  </si>
  <si>
    <t>0.46</t>
  </si>
  <si>
    <t>0.47</t>
  </si>
  <si>
    <t>0.48</t>
  </si>
  <si>
    <t>0.49</t>
  </si>
  <si>
    <t>0.50</t>
  </si>
  <si>
    <t>0.51</t>
  </si>
  <si>
    <t>0.T.01</t>
  </si>
  <si>
    <t>0.TR.03</t>
  </si>
  <si>
    <t>0.TR.04</t>
  </si>
  <si>
    <t>WERKKAST</t>
  </si>
  <si>
    <t>2.T.01</t>
  </si>
  <si>
    <t>G012</t>
  </si>
  <si>
    <t>BVO RUIMTEN</t>
  </si>
  <si>
    <t>E001</t>
  </si>
  <si>
    <t>doucheruimte</t>
  </si>
  <si>
    <t>0,04A</t>
  </si>
  <si>
    <t>0.TR.07</t>
  </si>
  <si>
    <t>ALGEMENE RUIMTEN</t>
  </si>
  <si>
    <t>sanitaire ruimte heren</t>
  </si>
  <si>
    <t>sanitaire ruimte dames</t>
  </si>
  <si>
    <t>Pantry/kopieerruimte</t>
  </si>
  <si>
    <t>E030</t>
  </si>
  <si>
    <t>0.TR.06</t>
  </si>
  <si>
    <t>E042</t>
  </si>
  <si>
    <t>2.34</t>
  </si>
  <si>
    <t>2.36</t>
  </si>
  <si>
    <t>2.38</t>
  </si>
  <si>
    <t>2.40</t>
  </si>
  <si>
    <t>2.42</t>
  </si>
  <si>
    <t>2.44</t>
  </si>
  <si>
    <t>2.46</t>
  </si>
  <si>
    <t>2.48</t>
  </si>
  <si>
    <t>2.50</t>
  </si>
  <si>
    <t>2.52</t>
  </si>
  <si>
    <t>2.54</t>
  </si>
  <si>
    <t>2.56</t>
  </si>
  <si>
    <t>2.58</t>
  </si>
  <si>
    <t>2.60</t>
  </si>
  <si>
    <t>2.62</t>
  </si>
  <si>
    <t>2.64</t>
  </si>
  <si>
    <t>2.17</t>
  </si>
  <si>
    <t>2.11</t>
  </si>
  <si>
    <t>OVERLEGPLEK</t>
  </si>
  <si>
    <t>2.32</t>
  </si>
  <si>
    <t>2.26</t>
  </si>
  <si>
    <t>HYBRIDE WERKPLEK</t>
  </si>
  <si>
    <t>2.28</t>
  </si>
  <si>
    <t>2.30</t>
  </si>
  <si>
    <t>2.24</t>
  </si>
  <si>
    <t>2.16</t>
  </si>
  <si>
    <t>KANTOOR SPECIFIEK</t>
  </si>
  <si>
    <t>2.20</t>
  </si>
  <si>
    <t>2.G.4</t>
  </si>
  <si>
    <t>VERKEERSRUIMTE SPECIFIEK</t>
  </si>
  <si>
    <t>2.14</t>
  </si>
  <si>
    <t>2.12</t>
  </si>
  <si>
    <t>2.10</t>
  </si>
  <si>
    <t>2.33</t>
  </si>
  <si>
    <t>2.35</t>
  </si>
  <si>
    <t>2.37</t>
  </si>
  <si>
    <t>STILTERUIMTE</t>
  </si>
  <si>
    <t>2.39</t>
  </si>
  <si>
    <t>2.47</t>
  </si>
  <si>
    <t>2.41</t>
  </si>
  <si>
    <t>2.43</t>
  </si>
  <si>
    <t>2.25</t>
  </si>
  <si>
    <t>2.23</t>
  </si>
  <si>
    <t>LAB 1</t>
  </si>
  <si>
    <t>2.21</t>
  </si>
  <si>
    <t>LAB 0</t>
  </si>
  <si>
    <t>2.15</t>
  </si>
  <si>
    <t>2.G.3</t>
  </si>
  <si>
    <t>2.13</t>
  </si>
  <si>
    <t>2.G2</t>
  </si>
  <si>
    <t>2.G.5</t>
  </si>
  <si>
    <t>2.G.6</t>
  </si>
  <si>
    <t>2.27</t>
  </si>
  <si>
    <t>V-0.01</t>
  </si>
  <si>
    <t>V-0.01A</t>
  </si>
  <si>
    <t>V-0.02</t>
  </si>
  <si>
    <t>V-0.02A</t>
  </si>
  <si>
    <t>V-0.02B</t>
  </si>
  <si>
    <t>V-0.04</t>
  </si>
  <si>
    <t>V-0.05</t>
  </si>
  <si>
    <t>V-0.06</t>
  </si>
  <si>
    <t>V-0.07</t>
  </si>
  <si>
    <t>V-0.08</t>
  </si>
  <si>
    <t>V-0.09</t>
  </si>
  <si>
    <t>V-0.10</t>
  </si>
  <si>
    <t>V-0.11</t>
  </si>
  <si>
    <t>V-0.12</t>
  </si>
  <si>
    <t>V-0.13</t>
  </si>
  <si>
    <t>V-0.14</t>
  </si>
  <si>
    <t>V-0.15</t>
  </si>
  <si>
    <t>V-S.01</t>
  </si>
  <si>
    <t>V-1.01</t>
  </si>
  <si>
    <t>V-1.02</t>
  </si>
  <si>
    <t>V-1.03</t>
  </si>
  <si>
    <t>V-1.04</t>
  </si>
  <si>
    <t>V-1.05</t>
  </si>
  <si>
    <t>V-1.06</t>
  </si>
  <si>
    <t>E-0.01</t>
  </si>
  <si>
    <t>E-0.03</t>
  </si>
  <si>
    <t>MEETRUIMTE</t>
  </si>
  <si>
    <t>M-.023B</t>
  </si>
  <si>
    <t>M-0.01</t>
  </si>
  <si>
    <t>M-0.02</t>
  </si>
  <si>
    <t>M-0.02A</t>
  </si>
  <si>
    <t>M-0.03</t>
  </si>
  <si>
    <t>M-0.04</t>
  </si>
  <si>
    <t>M-0.05</t>
  </si>
  <si>
    <t>M-0.06</t>
  </si>
  <si>
    <t>M-0.07</t>
  </si>
  <si>
    <t>M-0.08</t>
  </si>
  <si>
    <t>M-0.09</t>
  </si>
  <si>
    <t>M-0.10</t>
  </si>
  <si>
    <t>M-0.11</t>
  </si>
  <si>
    <t>M-0.11A</t>
  </si>
  <si>
    <t>M-0.12</t>
  </si>
  <si>
    <t>M-0.13</t>
  </si>
  <si>
    <t>M-0.14</t>
  </si>
  <si>
    <t>M-0.15</t>
  </si>
  <si>
    <t>M-0.16</t>
  </si>
  <si>
    <t>M-0.17</t>
  </si>
  <si>
    <t>M-0.17A</t>
  </si>
  <si>
    <t>M-0.18</t>
  </si>
  <si>
    <t>M-0.18A</t>
  </si>
  <si>
    <t>M-0.18B</t>
  </si>
  <si>
    <t>M-0.18C</t>
  </si>
  <si>
    <t>M-0.21A</t>
  </si>
  <si>
    <t>M-0.21B</t>
  </si>
  <si>
    <t>M-0.21C</t>
  </si>
  <si>
    <t>M-0.22A</t>
  </si>
  <si>
    <t>M-0.22B</t>
  </si>
  <si>
    <t>M-0.23A</t>
  </si>
  <si>
    <t>M-0.24</t>
  </si>
  <si>
    <t>M-T1</t>
  </si>
  <si>
    <t>M-T2</t>
  </si>
  <si>
    <t>M-T3</t>
  </si>
  <si>
    <t>M-T4</t>
  </si>
  <si>
    <t>M-T5</t>
  </si>
  <si>
    <t>M-T6</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</si>
  <si>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</si>
  <si>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</si>
  <si>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</si>
  <si>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</si>
  <si>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</si>
  <si>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</si>
  <si>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</si>
  <si>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</si>
  <si>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</si>
  <si>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</si>
  <si>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</si>
  <si>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</si>
  <si>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</si>
  <si>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</si>
  <si>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</si>
  <si>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</si>
  <si>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</si>
  <si>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</si>
  <si>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</si>
  <si>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</si>
  <si>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</si>
  <si>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</si>
  <si>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</si>
  <si>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M-T7</t>
  </si>
  <si>
    <t>M-2.01</t>
  </si>
  <si>
    <t>M2E-1.02</t>
  </si>
  <si>
    <t>M-S.01</t>
  </si>
  <si>
    <t>M-S.02</t>
  </si>
  <si>
    <t>M-S.03</t>
  </si>
  <si>
    <t>M-S.05</t>
  </si>
  <si>
    <t>M-S.06</t>
  </si>
  <si>
    <t>M-S.07</t>
  </si>
  <si>
    <t>M-S.08</t>
  </si>
  <si>
    <t>M-S.10</t>
  </si>
  <si>
    <t>M-S.11</t>
  </si>
  <si>
    <t>M-S.13</t>
  </si>
  <si>
    <t>M-S.14</t>
  </si>
  <si>
    <t>M-S.15</t>
  </si>
  <si>
    <t>M-S12</t>
  </si>
  <si>
    <t>OPSLAGRUIMTEN</t>
  </si>
  <si>
    <t>PANTRY</t>
  </si>
  <si>
    <t>VERGADERRUIMTE</t>
  </si>
  <si>
    <t>MAGAZIJN</t>
  </si>
  <si>
    <t>3.200A</t>
  </si>
  <si>
    <t>SANITAIRE RUIMTES</t>
  </si>
  <si>
    <t>3.195A</t>
  </si>
  <si>
    <t>TECHNISCHE RUIMTE</t>
  </si>
  <si>
    <t>3.197A</t>
  </si>
  <si>
    <t>3.197B</t>
  </si>
  <si>
    <t>3.199A</t>
  </si>
  <si>
    <t>3.199B</t>
  </si>
  <si>
    <t>3.199C</t>
  </si>
  <si>
    <t>3.297A</t>
  </si>
  <si>
    <t>3.297B</t>
  </si>
  <si>
    <t>3.299A</t>
  </si>
  <si>
    <t>3.299B</t>
  </si>
  <si>
    <t>3.299C</t>
  </si>
  <si>
    <t>3.401T</t>
  </si>
  <si>
    <t>3.402T</t>
  </si>
  <si>
    <t>3.403T</t>
  </si>
  <si>
    <t>3.404T</t>
  </si>
  <si>
    <t>GOEDERENLIFT</t>
  </si>
  <si>
    <t>HALLEN EN GANGEN</t>
  </si>
  <si>
    <t xml:space="preserve">TRAPPEN </t>
  </si>
  <si>
    <t>01.05A</t>
  </si>
  <si>
    <t>01.05B</t>
  </si>
  <si>
    <t>01.05C</t>
  </si>
  <si>
    <t>POST</t>
  </si>
  <si>
    <t>01.01A</t>
  </si>
  <si>
    <t xml:space="preserve">LAB NIV 1 </t>
  </si>
  <si>
    <t>01.16A</t>
  </si>
  <si>
    <t>01.17A</t>
  </si>
  <si>
    <t>01.17B</t>
  </si>
  <si>
    <t>01.28</t>
  </si>
  <si>
    <t>01.30</t>
  </si>
  <si>
    <t>01.31</t>
  </si>
  <si>
    <t>02.03</t>
  </si>
  <si>
    <t>02.04</t>
  </si>
  <si>
    <t>02.05</t>
  </si>
  <si>
    <t>02.01</t>
  </si>
  <si>
    <t>02.01A</t>
  </si>
  <si>
    <t>02.01B</t>
  </si>
  <si>
    <t>02.01C</t>
  </si>
  <si>
    <t>02.01D</t>
  </si>
  <si>
    <t>02.01E</t>
  </si>
  <si>
    <t>02.01F</t>
  </si>
  <si>
    <t>02.01G</t>
  </si>
  <si>
    <t>02.01H</t>
  </si>
  <si>
    <t>02.01I</t>
  </si>
  <si>
    <t>02.01J</t>
  </si>
  <si>
    <t>04.01</t>
  </si>
  <si>
    <t>06.01</t>
  </si>
  <si>
    <t>06.03A</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</si>
  <si>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</si>
  <si>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</si>
  <si>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</si>
  <si>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</si>
  <si>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</si>
  <si>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</si>
  <si>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</si>
  <si>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</si>
  <si>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</si>
  <si>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</si>
  <si>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</si>
  <si>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</si>
  <si>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</si>
  <si>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</si>
  <si>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</si>
  <si>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</si>
  <si>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</si>
  <si>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</si>
  <si>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</si>
  <si>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</si>
  <si>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</si>
  <si>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</si>
  <si>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</si>
  <si>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</si>
  <si>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</si>
  <si>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</si>
  <si>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</si>
  <si>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</si>
  <si>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06.35A</t>
  </si>
  <si>
    <t>06.35B</t>
  </si>
  <si>
    <t>06.35C</t>
  </si>
  <si>
    <t>06.36</t>
  </si>
  <si>
    <t>06.36A</t>
  </si>
  <si>
    <t>06.36B</t>
  </si>
  <si>
    <t>06.37</t>
  </si>
  <si>
    <t>06.38</t>
  </si>
  <si>
    <t>06.39</t>
  </si>
  <si>
    <t>06.40</t>
  </si>
  <si>
    <t>06.41</t>
  </si>
  <si>
    <t>16.01</t>
  </si>
  <si>
    <t>16.02</t>
  </si>
  <si>
    <t>16.03</t>
  </si>
  <si>
    <t>16.03A</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</si>
  <si>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</si>
  <si>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</si>
  <si>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</si>
  <si>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</si>
  <si>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</si>
  <si>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</si>
  <si>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</si>
  <si>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</si>
  <si>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</si>
  <si>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</si>
  <si>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</si>
  <si>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</si>
  <si>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</si>
  <si>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</si>
  <si>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</si>
  <si>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</si>
  <si>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</si>
  <si>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</si>
  <si>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</si>
  <si>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</si>
  <si>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</si>
  <si>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</si>
  <si>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</si>
  <si>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16.26A</t>
  </si>
  <si>
    <t>16.26B</t>
  </si>
  <si>
    <t>16.27</t>
  </si>
  <si>
    <t>16.28</t>
  </si>
  <si>
    <t>16.29</t>
  </si>
  <si>
    <t>16.30</t>
  </si>
  <si>
    <t>16.31</t>
  </si>
  <si>
    <t>16.32</t>
  </si>
  <si>
    <t>16.33</t>
  </si>
  <si>
    <t>16.34</t>
  </si>
  <si>
    <t>16.35</t>
  </si>
  <si>
    <t>16.36</t>
  </si>
  <si>
    <t>16.36A</t>
  </si>
  <si>
    <t>16.36B</t>
  </si>
  <si>
    <t>16.37</t>
  </si>
  <si>
    <t>16.37A</t>
  </si>
  <si>
    <t>16.37B</t>
  </si>
  <si>
    <t>16.38</t>
  </si>
  <si>
    <t>16.39</t>
  </si>
  <si>
    <t>16.40</t>
  </si>
  <si>
    <t>16.41</t>
  </si>
  <si>
    <t>16.42</t>
  </si>
  <si>
    <t>26.01</t>
  </si>
  <si>
    <t>26.01A</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</si>
  <si>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</si>
  <si>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</si>
  <si>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</si>
  <si>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</si>
  <si>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</si>
  <si>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</si>
  <si>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</si>
  <si>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</si>
  <si>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</si>
  <si>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</si>
  <si>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</si>
  <si>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</si>
  <si>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</si>
  <si>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</si>
  <si>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</si>
  <si>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</si>
  <si>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</si>
  <si>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</si>
  <si>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</si>
  <si>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</si>
  <si>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</si>
  <si>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</si>
  <si>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</si>
  <si>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</si>
  <si>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</si>
  <si>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</si>
  <si>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</si>
  <si>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</si>
  <si>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</si>
  <si>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</si>
  <si>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</si>
  <si>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26.38</t>
  </si>
  <si>
    <t>26.39</t>
  </si>
  <si>
    <t>26.40</t>
  </si>
  <si>
    <t>26.41</t>
  </si>
  <si>
    <t>26.42</t>
  </si>
  <si>
    <t>26.42A</t>
  </si>
  <si>
    <t>26.42B</t>
  </si>
  <si>
    <t>26.43</t>
  </si>
  <si>
    <t>26.43A</t>
  </si>
  <si>
    <t>26.43B</t>
  </si>
  <si>
    <t>26.44</t>
  </si>
  <si>
    <t>26.45</t>
  </si>
  <si>
    <t>26.46</t>
  </si>
  <si>
    <t>26.47</t>
  </si>
  <si>
    <t>26.48</t>
  </si>
  <si>
    <t>26.49</t>
  </si>
  <si>
    <t>26.50</t>
  </si>
  <si>
    <t>26.51</t>
  </si>
  <si>
    <t>26.52</t>
  </si>
  <si>
    <t>26.53</t>
  </si>
  <si>
    <t>26.54</t>
  </si>
  <si>
    <t>26.55</t>
  </si>
  <si>
    <t>36.01</t>
  </si>
  <si>
    <t>36.02</t>
  </si>
  <si>
    <t>36.03</t>
  </si>
  <si>
    <t>36.04</t>
  </si>
  <si>
    <t>36.05</t>
  </si>
  <si>
    <t>36.06</t>
  </si>
  <si>
    <t>36.07</t>
  </si>
  <si>
    <t>36.08</t>
  </si>
  <si>
    <t>36.09</t>
  </si>
  <si>
    <t>36.10</t>
  </si>
  <si>
    <t>36.11</t>
  </si>
  <si>
    <t>36.12</t>
  </si>
  <si>
    <t>36.13</t>
  </si>
  <si>
    <t>36.14</t>
  </si>
  <si>
    <t>36.15</t>
  </si>
  <si>
    <t>36.16</t>
  </si>
  <si>
    <t>36.17</t>
  </si>
  <si>
    <t>36.18</t>
  </si>
  <si>
    <t>36.19</t>
  </si>
  <si>
    <t>36.20</t>
  </si>
  <si>
    <t>36.20A</t>
  </si>
  <si>
    <t>36.21</t>
  </si>
  <si>
    <t>36.22</t>
  </si>
  <si>
    <t>36.24</t>
  </si>
  <si>
    <t>36.25</t>
  </si>
  <si>
    <t>36.26</t>
  </si>
  <si>
    <t>36.27</t>
  </si>
  <si>
    <t>36.28</t>
  </si>
  <si>
    <t>36.29</t>
  </si>
  <si>
    <t>36.29A</t>
  </si>
  <si>
    <t>36.29B</t>
  </si>
  <si>
    <t>36.30</t>
  </si>
  <si>
    <t>36.30A</t>
  </si>
  <si>
    <t>36.30B</t>
  </si>
  <si>
    <t>36.31</t>
  </si>
  <si>
    <t>36.32</t>
  </si>
  <si>
    <t>36.33</t>
  </si>
  <si>
    <t>36.34</t>
  </si>
  <si>
    <t>36.35</t>
  </si>
  <si>
    <t>36.36</t>
  </si>
  <si>
    <t>36.37</t>
  </si>
  <si>
    <t>36.38</t>
  </si>
  <si>
    <t>36.39</t>
  </si>
  <si>
    <t>36.40</t>
  </si>
  <si>
    <t>36.41</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</si>
  <si>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</si>
  <si>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</si>
  <si>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</si>
  <si>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</si>
  <si>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</si>
  <si>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</si>
  <si>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</si>
  <si>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</si>
  <si>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</si>
  <si>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</si>
  <si>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</si>
  <si>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</si>
  <si>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</si>
  <si>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</si>
  <si>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</si>
  <si>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</si>
  <si>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</si>
  <si>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</si>
  <si>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</si>
  <si>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</si>
  <si>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</si>
  <si>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</si>
  <si>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</si>
  <si>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</si>
  <si>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</si>
  <si>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</si>
  <si>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</si>
  <si>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</si>
  <si>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</si>
  <si>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</si>
  <si>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46.32</t>
  </si>
  <si>
    <t>46.33</t>
  </si>
  <si>
    <t>46.34</t>
  </si>
  <si>
    <t>46.35</t>
  </si>
  <si>
    <t>46.36</t>
  </si>
  <si>
    <t>46.37</t>
  </si>
  <si>
    <t>46.38</t>
  </si>
  <si>
    <t>46.39</t>
  </si>
  <si>
    <t>46.39A</t>
  </si>
  <si>
    <t>46.39B</t>
  </si>
  <si>
    <t>46.40</t>
  </si>
  <si>
    <t>46.40A</t>
  </si>
  <si>
    <t>46.40B</t>
  </si>
  <si>
    <t>46.41</t>
  </si>
  <si>
    <t>46.42</t>
  </si>
  <si>
    <t>46.43</t>
  </si>
  <si>
    <t>46.44</t>
  </si>
  <si>
    <t>46.45</t>
  </si>
  <si>
    <t>46.46</t>
  </si>
  <si>
    <t>46.47</t>
  </si>
  <si>
    <t>46.48</t>
  </si>
  <si>
    <t>46.49</t>
  </si>
  <si>
    <t>46.50</t>
  </si>
  <si>
    <t>46.51</t>
  </si>
  <si>
    <t>56.01</t>
  </si>
  <si>
    <t>56.02</t>
  </si>
  <si>
    <t>56.03</t>
  </si>
  <si>
    <t>56.04</t>
  </si>
  <si>
    <t>56.05</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</si>
  <si>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</si>
  <si>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</si>
  <si>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</si>
  <si>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</si>
  <si>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</si>
  <si>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</si>
  <si>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</si>
  <si>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</si>
  <si>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</si>
  <si>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</si>
  <si>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</si>
  <si>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</si>
  <si>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</si>
  <si>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</si>
  <si>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</si>
  <si>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</si>
  <si>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</si>
  <si>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</si>
  <si>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</si>
  <si>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</si>
  <si>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</si>
  <si>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</si>
  <si>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</si>
  <si>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</si>
  <si>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</si>
  <si>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</si>
  <si>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</si>
  <si>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</si>
  <si>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</si>
  <si>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</si>
  <si>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</si>
  <si>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</si>
  <si>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</si>
  <si>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</si>
  <si>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56.41A</t>
  </si>
  <si>
    <t>56.41B</t>
  </si>
  <si>
    <t>56.42</t>
  </si>
  <si>
    <t>56.42A</t>
  </si>
  <si>
    <t>56.42B</t>
  </si>
  <si>
    <t>56.43</t>
  </si>
  <si>
    <t>56.43A</t>
  </si>
  <si>
    <t>56.44</t>
  </si>
  <si>
    <t>56.45</t>
  </si>
  <si>
    <t>56.46</t>
  </si>
  <si>
    <t>56.47</t>
  </si>
  <si>
    <t>56.48</t>
  </si>
  <si>
    <t>56.49</t>
  </si>
  <si>
    <t>56.50</t>
  </si>
  <si>
    <t>56.51</t>
  </si>
  <si>
    <t>56.52</t>
  </si>
  <si>
    <t>56.53</t>
  </si>
  <si>
    <t>06.33a</t>
  </si>
  <si>
    <t>01.04a</t>
  </si>
  <si>
    <t>01.04b</t>
  </si>
  <si>
    <t>01.06a</t>
  </si>
  <si>
    <t>01.06b</t>
  </si>
  <si>
    <t>01.06c</t>
  </si>
  <si>
    <t>005a</t>
  </si>
  <si>
    <t>007a</t>
  </si>
  <si>
    <t>008a</t>
  </si>
  <si>
    <t>011a</t>
  </si>
  <si>
    <t>013a</t>
  </si>
  <si>
    <t>003a</t>
  </si>
  <si>
    <t>003b</t>
  </si>
  <si>
    <t>003c</t>
  </si>
  <si>
    <t>26a</t>
  </si>
  <si>
    <t>26b</t>
  </si>
  <si>
    <t>31a</t>
  </si>
  <si>
    <t>32a</t>
  </si>
  <si>
    <t>32b</t>
  </si>
  <si>
    <t>32c</t>
  </si>
  <si>
    <t>32d</t>
  </si>
  <si>
    <t>32e</t>
  </si>
  <si>
    <t>33a</t>
  </si>
  <si>
    <t>33b</t>
  </si>
  <si>
    <t>33c</t>
  </si>
  <si>
    <t>100a</t>
  </si>
  <si>
    <t>101a</t>
  </si>
  <si>
    <t>0.1a</t>
  </si>
  <si>
    <t>0.30a</t>
  </si>
  <si>
    <t>0.30B</t>
  </si>
  <si>
    <t>0.32a</t>
  </si>
  <si>
    <t>0.33a</t>
  </si>
  <si>
    <t>0.8</t>
  </si>
  <si>
    <t>0.9</t>
  </si>
  <si>
    <t>S003</t>
  </si>
  <si>
    <t>S005</t>
  </si>
  <si>
    <t>S007</t>
  </si>
  <si>
    <t>S009</t>
  </si>
  <si>
    <t>S011</t>
  </si>
  <si>
    <t>S013</t>
  </si>
  <si>
    <t>1.1</t>
  </si>
  <si>
    <t>1.1a</t>
  </si>
  <si>
    <t>1.26a</t>
  </si>
  <si>
    <t>1.30a</t>
  </si>
  <si>
    <t>1.30b</t>
  </si>
  <si>
    <t>1.32a</t>
  </si>
  <si>
    <t>1.33</t>
  </si>
  <si>
    <t>1.33a</t>
  </si>
  <si>
    <t>1.35</t>
  </si>
  <si>
    <t>1.37</t>
  </si>
  <si>
    <t>S103</t>
  </si>
  <si>
    <t>S105</t>
  </si>
  <si>
    <t>S107</t>
  </si>
  <si>
    <t>S109</t>
  </si>
  <si>
    <t>S111</t>
  </si>
  <si>
    <t>S113</t>
  </si>
  <si>
    <t>0.29b</t>
  </si>
  <si>
    <t>1.26b</t>
  </si>
  <si>
    <t>2.09</t>
  </si>
  <si>
    <t>2.1</t>
  </si>
  <si>
    <t>2.17a</t>
  </si>
  <si>
    <t>2.17b</t>
  </si>
  <si>
    <t>2.18</t>
  </si>
  <si>
    <t>2.19</t>
  </si>
  <si>
    <t>2.1a</t>
  </si>
  <si>
    <t>2.22</t>
  </si>
  <si>
    <t>2.30a</t>
  </si>
  <si>
    <t>2.32a</t>
  </si>
  <si>
    <t>2.33a</t>
  </si>
  <si>
    <t>S203</t>
  </si>
  <si>
    <t>S205</t>
  </si>
  <si>
    <t>S207</t>
  </si>
  <si>
    <t>S209</t>
  </si>
  <si>
    <t>S211</t>
  </si>
  <si>
    <t>S213</t>
  </si>
  <si>
    <t>3.05</t>
  </si>
  <si>
    <t>3.07</t>
  </si>
  <si>
    <t>3.09</t>
  </si>
  <si>
    <t>3.1</t>
  </si>
  <si>
    <t>3.10</t>
  </si>
  <si>
    <t>3.13</t>
  </si>
  <si>
    <t>3.14</t>
  </si>
  <si>
    <t>3.15</t>
  </si>
  <si>
    <t>3.15a</t>
  </si>
  <si>
    <t>3.16</t>
  </si>
  <si>
    <t>3.1a</t>
  </si>
  <si>
    <t>3.1b</t>
  </si>
  <si>
    <t>3.21</t>
  </si>
  <si>
    <t>3.22</t>
  </si>
  <si>
    <t>3.24</t>
  </si>
  <si>
    <t>3.26</t>
  </si>
  <si>
    <t>3.27</t>
  </si>
  <si>
    <t>3.28</t>
  </si>
  <si>
    <t>3.28a</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</si>
  <si>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</si>
  <si>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</si>
  <si>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</si>
  <si>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</si>
  <si>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</si>
  <si>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</si>
  <si>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</si>
  <si>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</si>
  <si>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</si>
  <si>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</si>
  <si>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</si>
  <si>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</si>
  <si>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</si>
  <si>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</si>
  <si>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</si>
  <si>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</si>
  <si>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</si>
  <si>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</si>
  <si>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</si>
  <si>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</si>
  <si>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</si>
  <si>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</si>
  <si>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</si>
  <si>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</si>
  <si>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</si>
  <si>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</si>
  <si>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</si>
  <si>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</si>
  <si>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</si>
  <si>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K14</t>
  </si>
  <si>
    <t>K15</t>
  </si>
  <si>
    <t>K17</t>
  </si>
  <si>
    <t>K21</t>
  </si>
  <si>
    <t>K23</t>
  </si>
  <si>
    <t>K24</t>
  </si>
  <si>
    <t>K25</t>
  </si>
  <si>
    <t>K26</t>
  </si>
  <si>
    <t>K26a</t>
  </si>
  <si>
    <t>K27</t>
  </si>
  <si>
    <t>K28</t>
  </si>
  <si>
    <t>K30</t>
  </si>
  <si>
    <t>K30L</t>
  </si>
  <si>
    <t>K34</t>
  </si>
  <si>
    <t>K35</t>
  </si>
  <si>
    <t>K37</t>
  </si>
  <si>
    <t>SK03</t>
  </si>
  <si>
    <t>SK05</t>
  </si>
  <si>
    <t>SK07</t>
  </si>
  <si>
    <t>SK09</t>
  </si>
  <si>
    <t>SK11</t>
  </si>
  <si>
    <t>SK13</t>
  </si>
  <si>
    <t>0.22a</t>
  </si>
  <si>
    <t>0.22b</t>
  </si>
  <si>
    <t>0.22c</t>
  </si>
  <si>
    <t>0.23a</t>
  </si>
  <si>
    <t>0.24a</t>
  </si>
  <si>
    <t>0.24b</t>
  </si>
  <si>
    <t>0.24c</t>
  </si>
  <si>
    <t>0.24d</t>
  </si>
  <si>
    <t>0.38a</t>
  </si>
  <si>
    <t>0.38b</t>
  </si>
  <si>
    <t>0.38c</t>
  </si>
  <si>
    <t>0.38d</t>
  </si>
  <si>
    <t>0.38e</t>
  </si>
  <si>
    <t>0.38f</t>
  </si>
  <si>
    <t>1.22a</t>
  </si>
  <si>
    <t>1.22b</t>
  </si>
  <si>
    <t>1.22c</t>
  </si>
  <si>
    <t>1.23a</t>
  </si>
  <si>
    <t>1.25a</t>
  </si>
  <si>
    <t>1.25b</t>
  </si>
  <si>
    <t>1.25S</t>
  </si>
  <si>
    <t>1.38</t>
  </si>
  <si>
    <t>1.38b</t>
  </si>
  <si>
    <t>1.38c</t>
  </si>
  <si>
    <t>1.38d</t>
  </si>
  <si>
    <t>1.38e</t>
  </si>
  <si>
    <t>1.38f</t>
  </si>
  <si>
    <t>1.47</t>
  </si>
  <si>
    <t>1.48</t>
  </si>
  <si>
    <t>2.22a</t>
  </si>
  <si>
    <t>2.22b</t>
  </si>
  <si>
    <t>2.22c</t>
  </si>
  <si>
    <t>2.23a</t>
  </si>
  <si>
    <t>2.25b</t>
  </si>
  <si>
    <t>2.38b</t>
  </si>
  <si>
    <t>2.38c</t>
  </si>
  <si>
    <t>2.38d</t>
  </si>
  <si>
    <t>2.38e</t>
  </si>
  <si>
    <t>2.38f</t>
  </si>
  <si>
    <t>2.38g</t>
  </si>
  <si>
    <t>2.45</t>
  </si>
  <si>
    <t>K.02</t>
  </si>
  <si>
    <t>K.03</t>
  </si>
  <si>
    <t>K.030</t>
  </si>
  <si>
    <t>K.031a</t>
  </si>
  <si>
    <t>K.04</t>
  </si>
  <si>
    <t>K.05</t>
  </si>
  <si>
    <t>K.06</t>
  </si>
  <si>
    <t>K.07</t>
  </si>
  <si>
    <t>K.08</t>
  </si>
  <si>
    <t>K.09</t>
  </si>
  <si>
    <t>K.10</t>
  </si>
  <si>
    <t>K.11</t>
  </si>
  <si>
    <t>K.14</t>
  </si>
  <si>
    <t>K.15</t>
  </si>
  <si>
    <t>K.17</t>
  </si>
  <si>
    <t>K.19</t>
  </si>
  <si>
    <t>K.21</t>
  </si>
  <si>
    <t>K.22</t>
  </si>
  <si>
    <t>K.23</t>
  </si>
  <si>
    <t>K.24</t>
  </si>
  <si>
    <t>K.25</t>
  </si>
  <si>
    <t>K.26</t>
  </si>
  <si>
    <t>K.38b</t>
  </si>
  <si>
    <t>K.38d</t>
  </si>
  <si>
    <t>K.38e</t>
  </si>
  <si>
    <t>K.38f</t>
  </si>
  <si>
    <t>K0.31</t>
  </si>
  <si>
    <t>0.02a</t>
  </si>
  <si>
    <t>0.02b</t>
  </si>
  <si>
    <t>0.02c</t>
  </si>
  <si>
    <t>0.02d</t>
  </si>
  <si>
    <t>0.07a</t>
  </si>
  <si>
    <t>0.07b</t>
  </si>
  <si>
    <t>0.08a</t>
  </si>
  <si>
    <t>0.08b</t>
  </si>
  <si>
    <t>0.01a</t>
  </si>
  <si>
    <t>0.05a</t>
  </si>
  <si>
    <t>0.05b</t>
  </si>
  <si>
    <t>0.05c</t>
  </si>
  <si>
    <t>0.05d</t>
  </si>
  <si>
    <t>0.05e</t>
  </si>
  <si>
    <t>0.05f</t>
  </si>
  <si>
    <t>1.02a</t>
  </si>
  <si>
    <t>0.39a</t>
  </si>
  <si>
    <t>1.33b</t>
  </si>
  <si>
    <t>1.34</t>
  </si>
  <si>
    <t>1.36</t>
  </si>
  <si>
    <t>1.36a</t>
  </si>
  <si>
    <t>1.36b</t>
  </si>
  <si>
    <t>2.31</t>
  </si>
  <si>
    <t>2.33b</t>
  </si>
  <si>
    <t>2.36a</t>
  </si>
  <si>
    <t>2.39a</t>
  </si>
  <si>
    <t>2.36b</t>
  </si>
  <si>
    <t>3.04</t>
  </si>
  <si>
    <t>3.06</t>
  </si>
  <si>
    <t>3.08</t>
  </si>
  <si>
    <t>3.11</t>
  </si>
  <si>
    <t>3.12</t>
  </si>
  <si>
    <t>3.18</t>
  </si>
  <si>
    <t>3.19</t>
  </si>
  <si>
    <t>3.20</t>
  </si>
  <si>
    <t>3.31</t>
  </si>
  <si>
    <t>3.33b</t>
  </si>
  <si>
    <t>3.34</t>
  </si>
  <si>
    <t>3.36</t>
  </si>
  <si>
    <t>3.36a</t>
  </si>
  <si>
    <t>3.38</t>
  </si>
  <si>
    <t>4.30</t>
  </si>
  <si>
    <t>4.31</t>
  </si>
  <si>
    <t>4.32</t>
  </si>
  <si>
    <t>4.33</t>
  </si>
  <si>
    <t>4.37</t>
  </si>
  <si>
    <t>4.38</t>
  </si>
  <si>
    <t>0.12b</t>
  </si>
  <si>
    <t>V0.02</t>
  </si>
  <si>
    <t>V0.05</t>
  </si>
  <si>
    <t>1.09a</t>
  </si>
  <si>
    <t>1.10a</t>
  </si>
  <si>
    <t>V1.01</t>
  </si>
  <si>
    <t>V1.02</t>
  </si>
  <si>
    <t>V1.03</t>
  </si>
  <si>
    <t>V1.04</t>
  </si>
  <si>
    <t>V1.05</t>
  </si>
  <si>
    <t>V1.06</t>
  </si>
  <si>
    <t>V2.01</t>
  </si>
  <si>
    <t>V2.02</t>
  </si>
  <si>
    <t>V2.03</t>
  </si>
  <si>
    <t>V2.04</t>
  </si>
  <si>
    <t>V2.05</t>
  </si>
  <si>
    <t>3.01A</t>
  </si>
  <si>
    <t>3.01B</t>
  </si>
  <si>
    <t>V3.01</t>
  </si>
  <si>
    <t>V3.02</t>
  </si>
  <si>
    <t>V3.03</t>
  </si>
  <si>
    <t>V3.04</t>
  </si>
  <si>
    <t>V3.05</t>
  </si>
  <si>
    <t>K.01</t>
  </si>
  <si>
    <t>K.03a</t>
  </si>
  <si>
    <t>K.07A</t>
  </si>
  <si>
    <t>K.09a</t>
  </si>
  <si>
    <t>K.09b</t>
  </si>
  <si>
    <t>K.10a</t>
  </si>
  <si>
    <t>K.10b</t>
  </si>
  <si>
    <t>K.10c</t>
  </si>
  <si>
    <t>K.10d</t>
  </si>
  <si>
    <t>K.12</t>
  </si>
  <si>
    <t>K.13</t>
  </si>
  <si>
    <t>VK.02</t>
  </si>
  <si>
    <t>VK.05</t>
  </si>
  <si>
    <t>0.01b</t>
  </si>
  <si>
    <t>0.03a</t>
  </si>
  <si>
    <t>AN 172 B</t>
  </si>
  <si>
    <t>TECHNISE RUIMTE ALGEMEEN</t>
  </si>
  <si>
    <t>AN 170 D</t>
  </si>
  <si>
    <t>An 170 G</t>
  </si>
  <si>
    <t>202A</t>
  </si>
  <si>
    <t>202B</t>
  </si>
  <si>
    <t>An 205J</t>
  </si>
  <si>
    <t>An 205M</t>
  </si>
  <si>
    <t>An 205N</t>
  </si>
  <si>
    <t>An 205P</t>
  </si>
  <si>
    <t>An 205Q</t>
  </si>
  <si>
    <t>An 207N</t>
  </si>
  <si>
    <t>An 207O</t>
  </si>
  <si>
    <t>Ro205T</t>
  </si>
  <si>
    <t>Ro206I</t>
  </si>
  <si>
    <t>1.52G</t>
  </si>
  <si>
    <t>1.55</t>
  </si>
  <si>
    <t>1.56</t>
  </si>
  <si>
    <t>1.57S</t>
  </si>
  <si>
    <t>1.58G</t>
  </si>
  <si>
    <t>1.59G</t>
  </si>
  <si>
    <t>1.61T</t>
  </si>
  <si>
    <t>1.65</t>
  </si>
  <si>
    <t>1.68</t>
  </si>
  <si>
    <t>1.68A</t>
  </si>
  <si>
    <t>1.69</t>
  </si>
  <si>
    <t>1.70</t>
  </si>
  <si>
    <t>1.72</t>
  </si>
  <si>
    <t>1.73</t>
  </si>
  <si>
    <t>1.74</t>
  </si>
  <si>
    <t>1.75</t>
  </si>
  <si>
    <t>1.76</t>
  </si>
  <si>
    <t>1.78</t>
  </si>
  <si>
    <t>1.80</t>
  </si>
  <si>
    <t>1.84</t>
  </si>
  <si>
    <t>1.85</t>
  </si>
  <si>
    <t>1.86</t>
  </si>
  <si>
    <t>1.88</t>
  </si>
  <si>
    <t>1.89</t>
  </si>
  <si>
    <t>1.90</t>
  </si>
  <si>
    <t>1.95</t>
  </si>
  <si>
    <t>1.96S</t>
  </si>
  <si>
    <t>1.97S</t>
  </si>
  <si>
    <t>1.98S</t>
  </si>
  <si>
    <t>2.29</t>
  </si>
  <si>
    <t>2.31G</t>
  </si>
  <si>
    <t>2.36A</t>
  </si>
  <si>
    <t>2.36B</t>
  </si>
  <si>
    <t>2.49</t>
  </si>
  <si>
    <t>2.51</t>
  </si>
  <si>
    <t>2.54T</t>
  </si>
  <si>
    <t>2.58A</t>
  </si>
  <si>
    <t>2.59</t>
  </si>
  <si>
    <t>2.61</t>
  </si>
  <si>
    <t>2.63</t>
  </si>
  <si>
    <t>2.65G</t>
  </si>
  <si>
    <t>2.67</t>
  </si>
  <si>
    <t>2.68A</t>
  </si>
  <si>
    <t>2.73</t>
  </si>
  <si>
    <t>2.74</t>
  </si>
  <si>
    <t>2.76</t>
  </si>
  <si>
    <t>2.78</t>
  </si>
  <si>
    <t>2.79</t>
  </si>
  <si>
    <t>2.80</t>
  </si>
  <si>
    <t>2.81</t>
  </si>
  <si>
    <t>2.82G</t>
  </si>
  <si>
    <t>2.85</t>
  </si>
  <si>
    <t>2.85A</t>
  </si>
  <si>
    <t>2.86</t>
  </si>
  <si>
    <t>2.87</t>
  </si>
  <si>
    <t>2.88</t>
  </si>
  <si>
    <t>2.89</t>
  </si>
  <si>
    <t>2.89A</t>
  </si>
  <si>
    <t>2.89B</t>
  </si>
  <si>
    <t>2.90</t>
  </si>
  <si>
    <t>DOKA/FOTOSTUDIO</t>
  </si>
  <si>
    <t>2.91</t>
  </si>
  <si>
    <t>2.92</t>
  </si>
  <si>
    <t>2.93</t>
  </si>
  <si>
    <t>2.94</t>
  </si>
  <si>
    <t>2.98</t>
  </si>
  <si>
    <t>6.51</t>
  </si>
  <si>
    <t>6.51A</t>
  </si>
  <si>
    <t>6.51B</t>
  </si>
  <si>
    <t>6.52</t>
  </si>
  <si>
    <t>6.53</t>
  </si>
  <si>
    <t>6.54</t>
  </si>
  <si>
    <t>6.55</t>
  </si>
  <si>
    <t>6.56</t>
  </si>
  <si>
    <t>6.56A</t>
  </si>
  <si>
    <t>6.57</t>
  </si>
  <si>
    <t>6.58</t>
  </si>
  <si>
    <t>6.58A</t>
  </si>
  <si>
    <t>6.58B</t>
  </si>
  <si>
    <t>6.59</t>
  </si>
  <si>
    <t>6.60</t>
  </si>
  <si>
    <t>6.61</t>
  </si>
  <si>
    <t>6.62</t>
  </si>
  <si>
    <t>6.65</t>
  </si>
  <si>
    <t>6.65A</t>
  </si>
  <si>
    <t>6.66</t>
  </si>
  <si>
    <t>6.67</t>
  </si>
  <si>
    <t>6.68</t>
  </si>
  <si>
    <t>6.69</t>
  </si>
  <si>
    <t>6.70</t>
  </si>
  <si>
    <t>6.71</t>
  </si>
  <si>
    <t>6.73</t>
  </si>
  <si>
    <t>6.74</t>
  </si>
  <si>
    <t>6.75</t>
  </si>
  <si>
    <t>6.76</t>
  </si>
  <si>
    <t>61S</t>
  </si>
  <si>
    <t>63S</t>
  </si>
  <si>
    <t>GANG1</t>
  </si>
  <si>
    <t>GANG2</t>
  </si>
  <si>
    <t>4.51G</t>
  </si>
  <si>
    <t>4.52</t>
  </si>
  <si>
    <t>4.56G</t>
  </si>
  <si>
    <t>4.58</t>
  </si>
  <si>
    <t>4.59</t>
  </si>
  <si>
    <t>BIBLIOTHEEK</t>
  </si>
  <si>
    <t>4.59A</t>
  </si>
  <si>
    <t>4.60</t>
  </si>
  <si>
    <t>4.61</t>
  </si>
  <si>
    <t>4.62</t>
  </si>
  <si>
    <t>4.63</t>
  </si>
  <si>
    <t>4.64</t>
  </si>
  <si>
    <t>4.64A</t>
  </si>
  <si>
    <t>4.66A</t>
  </si>
  <si>
    <t>4.67</t>
  </si>
  <si>
    <t>4.69</t>
  </si>
  <si>
    <t>4.71</t>
  </si>
  <si>
    <t>4.72</t>
  </si>
  <si>
    <t>4.73</t>
  </si>
  <si>
    <t>4.75</t>
  </si>
  <si>
    <t>4.76</t>
  </si>
  <si>
    <t>4.76A</t>
  </si>
  <si>
    <t>4.77</t>
  </si>
  <si>
    <t>4.78</t>
  </si>
  <si>
    <t>4.79</t>
  </si>
  <si>
    <t>4.86</t>
  </si>
  <si>
    <t>4.86a</t>
  </si>
  <si>
    <t>4.88</t>
  </si>
  <si>
    <t>4.98S</t>
  </si>
  <si>
    <t>5.00S</t>
  </si>
  <si>
    <t>5.03</t>
  </si>
  <si>
    <t>5.04</t>
  </si>
  <si>
    <t>5.05</t>
  </si>
  <si>
    <t>5.06</t>
  </si>
  <si>
    <t>5.07</t>
  </si>
  <si>
    <t>5.09</t>
  </si>
  <si>
    <t>5.11</t>
  </si>
  <si>
    <t>5.13</t>
  </si>
  <si>
    <t>5.15</t>
  </si>
  <si>
    <t>5.16</t>
  </si>
  <si>
    <t>5.17</t>
  </si>
  <si>
    <t>5.18</t>
  </si>
  <si>
    <t>5.18A</t>
  </si>
  <si>
    <t>5.19</t>
  </si>
  <si>
    <t>5.19A</t>
  </si>
  <si>
    <t>5.25</t>
  </si>
  <si>
    <t>5.26</t>
  </si>
  <si>
    <t>5.27</t>
  </si>
  <si>
    <t>5.28</t>
  </si>
  <si>
    <t>5.29</t>
  </si>
  <si>
    <t>5.30</t>
  </si>
  <si>
    <t>5.34</t>
  </si>
  <si>
    <t>5.35</t>
  </si>
  <si>
    <t>5.36</t>
  </si>
  <si>
    <t>5.37</t>
  </si>
  <si>
    <t>5.38</t>
  </si>
  <si>
    <t>5.39</t>
  </si>
  <si>
    <t>5.40</t>
  </si>
  <si>
    <t>5.41</t>
  </si>
  <si>
    <t>5.42</t>
  </si>
  <si>
    <t>5.44</t>
  </si>
  <si>
    <t>5.45</t>
  </si>
  <si>
    <t>5.46</t>
  </si>
  <si>
    <t>5.47</t>
  </si>
  <si>
    <t>5.48</t>
  </si>
  <si>
    <t>5.49</t>
  </si>
  <si>
    <t>5.50</t>
  </si>
  <si>
    <t>5.52</t>
  </si>
  <si>
    <t>5.53</t>
  </si>
  <si>
    <t>5.54</t>
  </si>
  <si>
    <t>5.55G</t>
  </si>
  <si>
    <t>5.56</t>
  </si>
  <si>
    <t>5.58</t>
  </si>
  <si>
    <t>5.58A</t>
  </si>
  <si>
    <t>5.59</t>
  </si>
  <si>
    <t>5.60</t>
  </si>
  <si>
    <t>5.60A</t>
  </si>
  <si>
    <t>5.66</t>
  </si>
  <si>
    <t>5.67</t>
  </si>
  <si>
    <t>5.71</t>
  </si>
  <si>
    <t>5.74</t>
  </si>
  <si>
    <t>5.74A</t>
  </si>
  <si>
    <t>5.76</t>
  </si>
  <si>
    <t>5.76B</t>
  </si>
  <si>
    <t>5.77</t>
  </si>
  <si>
    <t>5.78</t>
  </si>
  <si>
    <t>5.79</t>
  </si>
  <si>
    <t>5.80</t>
  </si>
  <si>
    <t>5.81</t>
  </si>
  <si>
    <t>5.82</t>
  </si>
  <si>
    <t>5.85</t>
  </si>
  <si>
    <t>5.87</t>
  </si>
  <si>
    <t>5.88</t>
  </si>
  <si>
    <t>5.88A</t>
  </si>
  <si>
    <t>5.88B</t>
  </si>
  <si>
    <t>5.89</t>
  </si>
  <si>
    <t>5.90</t>
  </si>
  <si>
    <t>5.91</t>
  </si>
  <si>
    <t>5.91A</t>
  </si>
  <si>
    <t>5.91B</t>
  </si>
  <si>
    <t>5.91C</t>
  </si>
  <si>
    <t>5.92</t>
  </si>
  <si>
    <t>5.93</t>
  </si>
  <si>
    <t>5.94</t>
  </si>
  <si>
    <t>5.94A</t>
  </si>
  <si>
    <t>66S</t>
  </si>
  <si>
    <t>68S</t>
  </si>
  <si>
    <t>7.51</t>
  </si>
  <si>
    <t>7.52</t>
  </si>
  <si>
    <t>7.54</t>
  </si>
  <si>
    <t>7.55</t>
  </si>
  <si>
    <t>7.56</t>
  </si>
  <si>
    <t>7.57</t>
  </si>
  <si>
    <t>7.58</t>
  </si>
  <si>
    <t>7.59</t>
  </si>
  <si>
    <t>7.60</t>
  </si>
  <si>
    <t>7.61</t>
  </si>
  <si>
    <t>7.62</t>
  </si>
  <si>
    <t>7.63</t>
  </si>
  <si>
    <t>7.63A</t>
  </si>
  <si>
    <t>7.64</t>
  </si>
  <si>
    <t>7.65</t>
  </si>
  <si>
    <t>7.68</t>
  </si>
  <si>
    <t>7.69</t>
  </si>
  <si>
    <t>7.70</t>
  </si>
  <si>
    <t>7.71</t>
  </si>
  <si>
    <t>7.72A</t>
  </si>
  <si>
    <t>7.73</t>
  </si>
  <si>
    <t>7.74</t>
  </si>
  <si>
    <t>7.75</t>
  </si>
  <si>
    <t>7.76</t>
  </si>
  <si>
    <t>7.77</t>
  </si>
  <si>
    <t>A-1-G</t>
  </si>
  <si>
    <t>B-1-G</t>
  </si>
  <si>
    <t>C-1-G</t>
  </si>
  <si>
    <t>C1-GANG</t>
  </si>
  <si>
    <t>E-1-G</t>
  </si>
  <si>
    <t>6.01</t>
  </si>
  <si>
    <t>6.09</t>
  </si>
  <si>
    <t>6.09A</t>
  </si>
  <si>
    <t>6.10</t>
  </si>
  <si>
    <t>6.11</t>
  </si>
  <si>
    <t>6.13</t>
  </si>
  <si>
    <t>6.14G</t>
  </si>
  <si>
    <t>6.25</t>
  </si>
  <si>
    <t>6.30</t>
  </si>
  <si>
    <t>6.40</t>
  </si>
  <si>
    <t>7.81</t>
  </si>
  <si>
    <t>661A</t>
  </si>
  <si>
    <t>661B</t>
  </si>
  <si>
    <t>B0.1</t>
  </si>
  <si>
    <t>B0.1A</t>
  </si>
  <si>
    <t>B0.1B</t>
  </si>
  <si>
    <t>B0.1C</t>
  </si>
  <si>
    <t>BIB.</t>
  </si>
  <si>
    <t>D0.1</t>
  </si>
  <si>
    <t>KRUIPRUIMTE1</t>
  </si>
  <si>
    <t>KRUIPRUIMTE2</t>
  </si>
  <si>
    <t>1S</t>
  </si>
  <si>
    <t>GEEN NR</t>
  </si>
  <si>
    <t>TECHNIEK</t>
  </si>
  <si>
    <t>TR-HUIS</t>
  </si>
  <si>
    <t>5S</t>
  </si>
  <si>
    <t>KC2a</t>
  </si>
  <si>
    <t>KC2b</t>
  </si>
  <si>
    <t>TRAFO 1</t>
  </si>
  <si>
    <t>TRAFO 2</t>
  </si>
  <si>
    <t>4S</t>
  </si>
  <si>
    <t>5G</t>
  </si>
  <si>
    <t>WK</t>
  </si>
  <si>
    <t>10S</t>
  </si>
  <si>
    <t>11S</t>
  </si>
  <si>
    <t>12S</t>
  </si>
  <si>
    <t>13S</t>
  </si>
  <si>
    <t>15G</t>
  </si>
  <si>
    <t>KAST</t>
  </si>
  <si>
    <t>2S</t>
  </si>
  <si>
    <t>onbekend</t>
  </si>
  <si>
    <t>GEEN NR.</t>
  </si>
  <si>
    <t>GEEN NUMMER.</t>
  </si>
  <si>
    <t>4A</t>
  </si>
  <si>
    <t>4B</t>
  </si>
  <si>
    <t>27A</t>
  </si>
  <si>
    <t>27B</t>
  </si>
  <si>
    <t>27C</t>
  </si>
  <si>
    <t>9A</t>
  </si>
  <si>
    <t>9B</t>
  </si>
  <si>
    <t>SLUIS</t>
  </si>
  <si>
    <t>TRAP</t>
  </si>
  <si>
    <t>486A</t>
  </si>
  <si>
    <t>TRAP 1</t>
  </si>
  <si>
    <t>TRAP 2</t>
  </si>
  <si>
    <t>TR</t>
  </si>
  <si>
    <t>800A</t>
  </si>
  <si>
    <t>800B</t>
  </si>
  <si>
    <t>805A</t>
  </si>
  <si>
    <t>DIERVERBLIJF</t>
  </si>
  <si>
    <t>805B</t>
  </si>
  <si>
    <t>805C</t>
  </si>
  <si>
    <t>805D</t>
  </si>
  <si>
    <t>805E</t>
  </si>
  <si>
    <t>805F</t>
  </si>
  <si>
    <t>808A</t>
  </si>
  <si>
    <t>808B</t>
  </si>
  <si>
    <t>808C</t>
  </si>
  <si>
    <t>811A</t>
  </si>
  <si>
    <t>811B</t>
  </si>
  <si>
    <t>811C</t>
  </si>
  <si>
    <t>814A</t>
  </si>
  <si>
    <t>815TR</t>
  </si>
  <si>
    <t>818A</t>
  </si>
  <si>
    <t>818B</t>
  </si>
  <si>
    <t>818C</t>
  </si>
  <si>
    <t>818D</t>
  </si>
  <si>
    <t>819TR</t>
  </si>
  <si>
    <t>921A</t>
  </si>
  <si>
    <t>KLEEDRUIMTE</t>
  </si>
  <si>
    <t>WASBAK IN WERKPLAATS</t>
  </si>
  <si>
    <t>1e</t>
  </si>
  <si>
    <t>2e</t>
  </si>
  <si>
    <t>Portocabin</t>
  </si>
  <si>
    <t>1A1</t>
  </si>
  <si>
    <t>1A-1</t>
  </si>
  <si>
    <t>1A10</t>
  </si>
  <si>
    <t>1A11</t>
  </si>
  <si>
    <t>1A12</t>
  </si>
  <si>
    <t>1A13</t>
  </si>
  <si>
    <t>1A14</t>
  </si>
  <si>
    <t>1A15</t>
  </si>
  <si>
    <t>1A16</t>
  </si>
  <si>
    <t>1A17</t>
  </si>
  <si>
    <t>1A18</t>
  </si>
  <si>
    <t>1A19</t>
  </si>
  <si>
    <t>1A2</t>
  </si>
  <si>
    <t>1A-2</t>
  </si>
  <si>
    <t>1A20</t>
  </si>
  <si>
    <t>1A21</t>
  </si>
  <si>
    <t>1A22</t>
  </si>
  <si>
    <t>1A23</t>
  </si>
  <si>
    <t>1A24</t>
  </si>
  <si>
    <t>1A25</t>
  </si>
  <si>
    <t>1A26</t>
  </si>
  <si>
    <t>1A27</t>
  </si>
  <si>
    <t>1A28</t>
  </si>
  <si>
    <t>1A3</t>
  </si>
  <si>
    <t>1A-3</t>
  </si>
  <si>
    <t>1A4</t>
  </si>
  <si>
    <t>1A-4</t>
  </si>
  <si>
    <t>1A5</t>
  </si>
  <si>
    <t>1A-5</t>
  </si>
  <si>
    <t>1A6</t>
  </si>
  <si>
    <t>1A7</t>
  </si>
  <si>
    <t>1A8</t>
  </si>
  <si>
    <t>1A9</t>
  </si>
  <si>
    <t>1AL1</t>
  </si>
  <si>
    <t>1AMK2</t>
  </si>
  <si>
    <t>1AMK4</t>
  </si>
  <si>
    <t>1AMK6</t>
  </si>
  <si>
    <t>1AT2</t>
  </si>
  <si>
    <t>1AT4</t>
  </si>
  <si>
    <t>1AT6</t>
  </si>
  <si>
    <t>1AT8</t>
  </si>
  <si>
    <t>1ATR1</t>
  </si>
  <si>
    <t>1ATR2</t>
  </si>
  <si>
    <t>1C1</t>
  </si>
  <si>
    <t>1C-2</t>
  </si>
  <si>
    <t>1C3</t>
  </si>
  <si>
    <t>1C5</t>
  </si>
  <si>
    <t>1C5-1</t>
  </si>
  <si>
    <t>1C7</t>
  </si>
  <si>
    <t>1CK1</t>
  </si>
  <si>
    <t>B</t>
  </si>
  <si>
    <t>D</t>
  </si>
  <si>
    <t>E</t>
  </si>
  <si>
    <t>2A1</t>
  </si>
  <si>
    <t>2A-1</t>
  </si>
  <si>
    <t>2A10</t>
  </si>
  <si>
    <t>2A11</t>
  </si>
  <si>
    <t>2A12</t>
  </si>
  <si>
    <t>2A13</t>
  </si>
  <si>
    <t>2A14</t>
  </si>
  <si>
    <t>2A15</t>
  </si>
  <si>
    <t>2A16</t>
  </si>
  <si>
    <t>2A17</t>
  </si>
  <si>
    <t>2A18</t>
  </si>
  <si>
    <t>2A19</t>
  </si>
  <si>
    <t>2A2</t>
  </si>
  <si>
    <t>2A-2</t>
  </si>
  <si>
    <t>2A20</t>
  </si>
  <si>
    <t>2A21</t>
  </si>
  <si>
    <t>2A22</t>
  </si>
  <si>
    <t>2A23</t>
  </si>
  <si>
    <t>2A24</t>
  </si>
  <si>
    <t>2A3</t>
  </si>
  <si>
    <t>2A4</t>
  </si>
  <si>
    <t>2A5</t>
  </si>
  <si>
    <t>2A6</t>
  </si>
  <si>
    <t>2A7</t>
  </si>
  <si>
    <t>2A8</t>
  </si>
  <si>
    <t>2A9</t>
  </si>
  <si>
    <t>2AL1</t>
  </si>
  <si>
    <t>2AMK2</t>
  </si>
  <si>
    <t>2AMK4</t>
  </si>
  <si>
    <t>2AMK6</t>
  </si>
  <si>
    <t>2AT2</t>
  </si>
  <si>
    <t>2AT4</t>
  </si>
  <si>
    <t>2AT6</t>
  </si>
  <si>
    <t>2ATR1</t>
  </si>
  <si>
    <t>2ATR2</t>
  </si>
  <si>
    <t>2C1</t>
  </si>
  <si>
    <t>2CK1</t>
  </si>
  <si>
    <t>2CK2</t>
  </si>
  <si>
    <t>3A1</t>
  </si>
  <si>
    <t>3A2</t>
  </si>
  <si>
    <t>0A1</t>
  </si>
  <si>
    <t>0A-1</t>
  </si>
  <si>
    <t>0A10</t>
  </si>
  <si>
    <t>0A11</t>
  </si>
  <si>
    <t>0A12</t>
  </si>
  <si>
    <t>0A13</t>
  </si>
  <si>
    <t>0A14</t>
  </si>
  <si>
    <t>0A15</t>
  </si>
  <si>
    <t>0A16</t>
  </si>
  <si>
    <t>0A17</t>
  </si>
  <si>
    <t>0A18</t>
  </si>
  <si>
    <t>0A19</t>
  </si>
  <si>
    <t>0A-2</t>
  </si>
  <si>
    <t>0A20</t>
  </si>
  <si>
    <t>0A21</t>
  </si>
  <si>
    <t>0A21-1</t>
  </si>
  <si>
    <t>0A3</t>
  </si>
  <si>
    <t>0A4</t>
  </si>
  <si>
    <t>0A5</t>
  </si>
  <si>
    <t>0A6</t>
  </si>
  <si>
    <t>0A7</t>
  </si>
  <si>
    <t>0A8</t>
  </si>
  <si>
    <t>0A9</t>
  </si>
  <si>
    <t>0AL1</t>
  </si>
  <si>
    <t>0ATR1</t>
  </si>
  <si>
    <t>0ATR2</t>
  </si>
  <si>
    <t>0R1-1</t>
  </si>
  <si>
    <t>0R1-2</t>
  </si>
  <si>
    <t>0R1-3</t>
  </si>
  <si>
    <t>0R1-4</t>
  </si>
  <si>
    <t>1B1</t>
  </si>
  <si>
    <t>1B-1</t>
  </si>
  <si>
    <t>1B2</t>
  </si>
  <si>
    <t>1B3</t>
  </si>
  <si>
    <t>1B4</t>
  </si>
  <si>
    <t>1B5</t>
  </si>
  <si>
    <t>1B6</t>
  </si>
  <si>
    <t>1B7</t>
  </si>
  <si>
    <t>1B8</t>
  </si>
  <si>
    <t>1B9</t>
  </si>
  <si>
    <t>1BTR1</t>
  </si>
  <si>
    <t>F</t>
  </si>
  <si>
    <t>2B1</t>
  </si>
  <si>
    <t>2B-1</t>
  </si>
  <si>
    <t>2B2</t>
  </si>
  <si>
    <t>2B3</t>
  </si>
  <si>
    <t>2B4</t>
  </si>
  <si>
    <t>2B5</t>
  </si>
  <si>
    <t>2B6</t>
  </si>
  <si>
    <t>2B7</t>
  </si>
  <si>
    <t>2B8</t>
  </si>
  <si>
    <t>2BTR1</t>
  </si>
  <si>
    <t>P</t>
  </si>
  <si>
    <t>0A2</t>
  </si>
  <si>
    <t>0AMK1</t>
  </si>
  <si>
    <t>0B1</t>
  </si>
  <si>
    <t>0B-1</t>
  </si>
  <si>
    <t>0B2</t>
  </si>
  <si>
    <t>0B3</t>
  </si>
  <si>
    <t>0B4</t>
  </si>
  <si>
    <t>0B5</t>
  </si>
  <si>
    <t>0B6</t>
  </si>
  <si>
    <t>0BTR1</t>
  </si>
  <si>
    <t>1C-1</t>
  </si>
  <si>
    <t>1C-11</t>
  </si>
  <si>
    <t>1C13</t>
  </si>
  <si>
    <t>1C2</t>
  </si>
  <si>
    <t>1C4</t>
  </si>
  <si>
    <t>1C6</t>
  </si>
  <si>
    <t>1C8</t>
  </si>
  <si>
    <t>1C8-2</t>
  </si>
  <si>
    <t>1C9</t>
  </si>
  <si>
    <t>2C00</t>
  </si>
  <si>
    <t>2C02</t>
  </si>
  <si>
    <t>0C1</t>
  </si>
  <si>
    <t>0C10</t>
  </si>
  <si>
    <t>0C11</t>
  </si>
  <si>
    <t>0C13</t>
  </si>
  <si>
    <t>0C14</t>
  </si>
  <si>
    <t>0C16</t>
  </si>
  <si>
    <t>0C17</t>
  </si>
  <si>
    <t>0C2</t>
  </si>
  <si>
    <t>0C-2</t>
  </si>
  <si>
    <t>0C3</t>
  </si>
  <si>
    <t>0C4</t>
  </si>
  <si>
    <t>0C5</t>
  </si>
  <si>
    <t>0C6</t>
  </si>
  <si>
    <t>0C7</t>
  </si>
  <si>
    <t>0C8</t>
  </si>
  <si>
    <t>0C9</t>
  </si>
  <si>
    <t>0CT12</t>
  </si>
  <si>
    <t>0D1</t>
  </si>
  <si>
    <t>1D-1</t>
  </si>
  <si>
    <t>1DL2</t>
  </si>
  <si>
    <t>1DT2</t>
  </si>
  <si>
    <t>1DTR1</t>
  </si>
  <si>
    <t>1DTR2</t>
  </si>
  <si>
    <t>SD01</t>
  </si>
  <si>
    <t>SD02</t>
  </si>
  <si>
    <t>SD03</t>
  </si>
  <si>
    <t>SD04</t>
  </si>
  <si>
    <t>SD05</t>
  </si>
  <si>
    <t>SD06</t>
  </si>
  <si>
    <t>SD07</t>
  </si>
  <si>
    <t>SD08</t>
  </si>
  <si>
    <t>2D1</t>
  </si>
  <si>
    <t>2D-1</t>
  </si>
  <si>
    <t>2D2</t>
  </si>
  <si>
    <t>2D3</t>
  </si>
  <si>
    <t>2D4</t>
  </si>
  <si>
    <t>2D5</t>
  </si>
  <si>
    <t>2D6</t>
  </si>
  <si>
    <t>2D7</t>
  </si>
  <si>
    <t>2D8</t>
  </si>
  <si>
    <t>2D9</t>
  </si>
  <si>
    <t>2DL2</t>
  </si>
  <si>
    <t>2DT1</t>
  </si>
  <si>
    <t>2DT2</t>
  </si>
  <si>
    <t>2DTR1</t>
  </si>
  <si>
    <t>2DTR2</t>
  </si>
  <si>
    <t>0D-1</t>
  </si>
  <si>
    <t>0D2</t>
  </si>
  <si>
    <t>0D3</t>
  </si>
  <si>
    <t>0D4</t>
  </si>
  <si>
    <t>0D5</t>
  </si>
  <si>
    <t>0D6</t>
  </si>
  <si>
    <t>0D8</t>
  </si>
  <si>
    <t>0DL2</t>
  </si>
  <si>
    <t>0DT2</t>
  </si>
  <si>
    <t>0DTR1</t>
  </si>
  <si>
    <t>0DTR2</t>
  </si>
  <si>
    <t>1D-2</t>
  </si>
  <si>
    <t>1ETR1</t>
  </si>
  <si>
    <t>1ETR2</t>
  </si>
  <si>
    <t>SE09</t>
  </si>
  <si>
    <t>SE10</t>
  </si>
  <si>
    <t>SE11</t>
  </si>
  <si>
    <t>SE12</t>
  </si>
  <si>
    <t>SE13</t>
  </si>
  <si>
    <t>SE14</t>
  </si>
  <si>
    <t>SE15</t>
  </si>
  <si>
    <t>SE16</t>
  </si>
  <si>
    <t>SE17</t>
  </si>
  <si>
    <t>SE18</t>
  </si>
  <si>
    <t>SE19</t>
  </si>
  <si>
    <t>SE20</t>
  </si>
  <si>
    <t>SE21</t>
  </si>
  <si>
    <t>SE22</t>
  </si>
  <si>
    <t>2D-2</t>
  </si>
  <si>
    <t>2ETR1</t>
  </si>
  <si>
    <t>0D12</t>
  </si>
  <si>
    <t>0D14</t>
  </si>
  <si>
    <t>0D-2</t>
  </si>
  <si>
    <t>0D7</t>
  </si>
  <si>
    <t>0D9</t>
  </si>
  <si>
    <t>0DMK1</t>
  </si>
  <si>
    <t>0DMK2</t>
  </si>
  <si>
    <t>0ETR1</t>
  </si>
  <si>
    <t>0ETR2</t>
  </si>
  <si>
    <t>1F02-1</t>
  </si>
  <si>
    <t>1F1</t>
  </si>
  <si>
    <t>1F-1</t>
  </si>
  <si>
    <t>1F2</t>
  </si>
  <si>
    <t>1F-2</t>
  </si>
  <si>
    <t>1F3</t>
  </si>
  <si>
    <t>1F4</t>
  </si>
  <si>
    <t>1F5</t>
  </si>
  <si>
    <t>1F6</t>
  </si>
  <si>
    <t>1F7</t>
  </si>
  <si>
    <t>1FT1</t>
  </si>
  <si>
    <t>1G1-1</t>
  </si>
  <si>
    <t>1G1-2</t>
  </si>
  <si>
    <t>1G2</t>
  </si>
  <si>
    <t>1G3</t>
  </si>
  <si>
    <t>1G4-1</t>
  </si>
  <si>
    <t>1G4-2</t>
  </si>
  <si>
    <t>1G5</t>
  </si>
  <si>
    <t>1G6</t>
  </si>
  <si>
    <t>1G7</t>
  </si>
  <si>
    <t>1G9</t>
  </si>
  <si>
    <t>BA2-B</t>
  </si>
  <si>
    <t>G1</t>
  </si>
  <si>
    <t>2G1</t>
  </si>
  <si>
    <t>2G2</t>
  </si>
  <si>
    <t>2G3</t>
  </si>
  <si>
    <t>2G4</t>
  </si>
  <si>
    <t>2G5</t>
  </si>
  <si>
    <t>2GT3</t>
  </si>
  <si>
    <t>2GTR</t>
  </si>
  <si>
    <t>G-1</t>
  </si>
  <si>
    <t>H-1</t>
  </si>
  <si>
    <t>H10</t>
  </si>
  <si>
    <t>H1-1</t>
  </si>
  <si>
    <t>H12</t>
  </si>
  <si>
    <t>H1-2</t>
  </si>
  <si>
    <t>H14</t>
  </si>
  <si>
    <t>H16</t>
  </si>
  <si>
    <t>H18</t>
  </si>
  <si>
    <t>H2</t>
  </si>
  <si>
    <t>H-2</t>
  </si>
  <si>
    <t>H3</t>
  </si>
  <si>
    <t>H-3</t>
  </si>
  <si>
    <t>H4</t>
  </si>
  <si>
    <t>H-4</t>
  </si>
  <si>
    <t>H5</t>
  </si>
  <si>
    <t>H6</t>
  </si>
  <si>
    <t>H7</t>
  </si>
  <si>
    <t>H8</t>
  </si>
  <si>
    <t>HK-3</t>
  </si>
  <si>
    <t>HMK1</t>
  </si>
  <si>
    <t>HMK2</t>
  </si>
  <si>
    <t>HT1</t>
  </si>
  <si>
    <t>HT2</t>
  </si>
  <si>
    <t>HT3</t>
  </si>
  <si>
    <t>2a1a</t>
  </si>
  <si>
    <t>2a1b</t>
  </si>
  <si>
    <t>2a1c</t>
  </si>
  <si>
    <t>0.12a</t>
  </si>
  <si>
    <t>0.20a</t>
  </si>
  <si>
    <t>0.20b</t>
  </si>
  <si>
    <t>0.21a</t>
  </si>
  <si>
    <t>0.21b</t>
  </si>
  <si>
    <t>0.25a</t>
  </si>
  <si>
    <t>0.25b</t>
  </si>
  <si>
    <t>0.31a</t>
  </si>
  <si>
    <t>0.31b</t>
  </si>
  <si>
    <t>0.31c</t>
  </si>
  <si>
    <t>0.31d</t>
  </si>
  <si>
    <t>0.34a</t>
  </si>
  <si>
    <t>0.34b</t>
  </si>
  <si>
    <t>MAGAZIJN / OPSLAG</t>
  </si>
  <si>
    <t>0.34c</t>
  </si>
  <si>
    <t>0.34d</t>
  </si>
  <si>
    <t>0.34e</t>
  </si>
  <si>
    <t>0.TE.03</t>
  </si>
  <si>
    <t>FS0.01</t>
  </si>
  <si>
    <t>GA0.01</t>
  </si>
  <si>
    <t>GA0.02</t>
  </si>
  <si>
    <t>GA0.03</t>
  </si>
  <si>
    <t>GA0.04</t>
  </si>
  <si>
    <t>GA0.05</t>
  </si>
  <si>
    <t>GA0.06</t>
  </si>
  <si>
    <t>GA0.07</t>
  </si>
  <si>
    <t>GA0.08</t>
  </si>
  <si>
    <t>GA0.09</t>
  </si>
  <si>
    <t>GA0.10</t>
  </si>
  <si>
    <t>GA0.11</t>
  </si>
  <si>
    <t>GR0.01</t>
  </si>
  <si>
    <t>GR0.02</t>
  </si>
  <si>
    <t>LT0135.01</t>
  </si>
  <si>
    <t>SN0.01</t>
  </si>
  <si>
    <t>SN0.01a</t>
  </si>
  <si>
    <t>SN0.01b</t>
  </si>
  <si>
    <t>SN0.01c</t>
  </si>
  <si>
    <t>SN0.01d</t>
  </si>
  <si>
    <t>SN0.02</t>
  </si>
  <si>
    <t>SN0.02a</t>
  </si>
  <si>
    <t>SN0.02b</t>
  </si>
  <si>
    <t>SN0.03</t>
  </si>
  <si>
    <t>SN0.04</t>
  </si>
  <si>
    <t>SN0.05</t>
  </si>
  <si>
    <t>SN0.06</t>
  </si>
  <si>
    <t>SN0.06a</t>
  </si>
  <si>
    <t>SN0.07a</t>
  </si>
  <si>
    <t>SN0.07b</t>
  </si>
  <si>
    <t>SN0.08</t>
  </si>
  <si>
    <t>SN0.09</t>
  </si>
  <si>
    <t>SN0.09a</t>
  </si>
  <si>
    <t>SN0.09b</t>
  </si>
  <si>
    <t>SN0.10</t>
  </si>
  <si>
    <t>SN0.11</t>
  </si>
  <si>
    <t>SN0.11a</t>
  </si>
  <si>
    <t>SN0.11b</t>
  </si>
  <si>
    <t>TE0.01</t>
  </si>
  <si>
    <t>TE0.02</t>
  </si>
  <si>
    <t>TE0.04</t>
  </si>
  <si>
    <t>TE0.05</t>
  </si>
  <si>
    <t>TE0.06</t>
  </si>
  <si>
    <t>TE0.10</t>
  </si>
  <si>
    <t>TE0.11</t>
  </si>
  <si>
    <t>TE0.12</t>
  </si>
  <si>
    <t>TE0.13</t>
  </si>
  <si>
    <t>TE0.14</t>
  </si>
  <si>
    <t>TE0.15</t>
  </si>
  <si>
    <t>TE0.16</t>
  </si>
  <si>
    <t>TE0.16a</t>
  </si>
  <si>
    <t>TR0.01</t>
  </si>
  <si>
    <t>TR0.02</t>
  </si>
  <si>
    <t>TR0.03</t>
  </si>
  <si>
    <t>TR0.04</t>
  </si>
  <si>
    <t>TR0.05</t>
  </si>
  <si>
    <t>TR0.07</t>
  </si>
  <si>
    <t>TR0.08</t>
  </si>
  <si>
    <t>WK0.01</t>
  </si>
  <si>
    <t>WK0.02</t>
  </si>
  <si>
    <t>WK0.03</t>
  </si>
  <si>
    <t>1.12a</t>
  </si>
  <si>
    <t>1.39</t>
  </si>
  <si>
    <t>1.40</t>
  </si>
  <si>
    <t>1.41</t>
  </si>
  <si>
    <t>1.43</t>
  </si>
  <si>
    <t>1.45</t>
  </si>
  <si>
    <t>1.46</t>
  </si>
  <si>
    <t>1.49</t>
  </si>
  <si>
    <t>1.50</t>
  </si>
  <si>
    <t>1.51</t>
  </si>
  <si>
    <t>1.52</t>
  </si>
  <si>
    <t>1.53</t>
  </si>
  <si>
    <t>1.54</t>
  </si>
  <si>
    <t>1.57</t>
  </si>
  <si>
    <t>1.57a</t>
  </si>
  <si>
    <t>1.58</t>
  </si>
  <si>
    <t>1.59</t>
  </si>
  <si>
    <t>1.61</t>
  </si>
  <si>
    <t>1.63</t>
  </si>
  <si>
    <t>1.66</t>
  </si>
  <si>
    <t>1.67</t>
  </si>
  <si>
    <t>GA1.01</t>
  </si>
  <si>
    <t>GA1.02</t>
  </si>
  <si>
    <t>GA1.03</t>
  </si>
  <si>
    <t>GA1.04</t>
  </si>
  <si>
    <t>GA1.05</t>
  </si>
  <si>
    <t>GA1.06</t>
  </si>
  <si>
    <t>GA1.07</t>
  </si>
  <si>
    <t>SN1.01</t>
  </si>
  <si>
    <t>SN1.01a</t>
  </si>
  <si>
    <t>SN1.01b</t>
  </si>
  <si>
    <t>SN1.02</t>
  </si>
  <si>
    <t>SN1.02a</t>
  </si>
  <si>
    <t>SN1.02b</t>
  </si>
  <si>
    <t>SN1.03</t>
  </si>
  <si>
    <t>SN1.04</t>
  </si>
  <si>
    <t>SN1.04a</t>
  </si>
  <si>
    <t>SN1.04b</t>
  </si>
  <si>
    <t>SN1.05</t>
  </si>
  <si>
    <t>SN1.05a</t>
  </si>
  <si>
    <t>SN1.05b</t>
  </si>
  <si>
    <t>SN1.08</t>
  </si>
  <si>
    <t>SN1.08a</t>
  </si>
  <si>
    <t>SN1.08b</t>
  </si>
  <si>
    <t>SN1.09</t>
  </si>
  <si>
    <t>SN1.09a</t>
  </si>
  <si>
    <t>SN1.09b</t>
  </si>
  <si>
    <t>SN1.10</t>
  </si>
  <si>
    <t>SN1.10a</t>
  </si>
  <si>
    <t>SN1.10b</t>
  </si>
  <si>
    <t>SN1.11</t>
  </si>
  <si>
    <t>SN1.11a</t>
  </si>
  <si>
    <t>SN1.11b</t>
  </si>
  <si>
    <t>TE1.01</t>
  </si>
  <si>
    <t>TE1.02</t>
  </si>
  <si>
    <t>TE1.04</t>
  </si>
  <si>
    <t>TE1.05</t>
  </si>
  <si>
    <t>TE1.06</t>
  </si>
  <si>
    <t>TE1.07</t>
  </si>
  <si>
    <t>TE1.08</t>
  </si>
  <si>
    <t>TE1.09</t>
  </si>
  <si>
    <t>TE1.10</t>
  </si>
  <si>
    <t>TE1.11</t>
  </si>
  <si>
    <t>TE1.12</t>
  </si>
  <si>
    <t>TE1.13</t>
  </si>
  <si>
    <t>TE1.14</t>
  </si>
  <si>
    <t>TE1.15</t>
  </si>
  <si>
    <t>TE1.16</t>
  </si>
  <si>
    <t>TR1.02</t>
  </si>
  <si>
    <t>TR1.03</t>
  </si>
  <si>
    <t>TR1.04</t>
  </si>
  <si>
    <t>TR1.05</t>
  </si>
  <si>
    <t>2.65</t>
  </si>
  <si>
    <t>2.66</t>
  </si>
  <si>
    <t>2.68</t>
  </si>
  <si>
    <t>2.69</t>
  </si>
  <si>
    <t>2.70</t>
  </si>
  <si>
    <t>2.71</t>
  </si>
  <si>
    <t>2.72</t>
  </si>
  <si>
    <t>2.75</t>
  </si>
  <si>
    <t>2.77</t>
  </si>
  <si>
    <t>GA2.10</t>
  </si>
  <si>
    <t>GA2.11</t>
  </si>
  <si>
    <t>GA2.12</t>
  </si>
  <si>
    <t>TE2.15</t>
  </si>
  <si>
    <t>TR2.05</t>
  </si>
  <si>
    <t>0.7</t>
  </si>
  <si>
    <t>0.9A</t>
  </si>
  <si>
    <t>0.I1</t>
  </si>
  <si>
    <t>0.K1</t>
  </si>
  <si>
    <t>0.K2</t>
  </si>
  <si>
    <t>0.S1</t>
  </si>
  <si>
    <t>0.S3</t>
  </si>
  <si>
    <t>0.S3A</t>
  </si>
  <si>
    <t>0.T1</t>
  </si>
  <si>
    <t>LINOLEUM_NORMAAL</t>
  </si>
  <si>
    <t>TAPIJT</t>
  </si>
  <si>
    <t>COATING_EPOXY</t>
  </si>
  <si>
    <t>VLOERTEGELS_PLAVUIZEN</t>
  </si>
  <si>
    <t>HOUT_PLANKEN</t>
  </si>
  <si>
    <t>VINYL</t>
  </si>
  <si>
    <t>ROOSTER_STAAL</t>
  </si>
  <si>
    <t>BETON_GEVERFD</t>
  </si>
  <si>
    <t>PVC</t>
  </si>
  <si>
    <t>BETON_ONGEVERFD</t>
  </si>
  <si>
    <t>HOUT_PARKET</t>
  </si>
  <si>
    <t>TRAANPLAAT</t>
  </si>
  <si>
    <t>VLOERTEGELS_TAPIJT</t>
  </si>
  <si>
    <t>VLOERTEGELS_KERAMIEK</t>
  </si>
  <si>
    <t>VLOERTEGELS_LINOLEUM</t>
  </si>
  <si>
    <t>VLOERTEGELS RUBBER</t>
  </si>
  <si>
    <t>VLOERTEGELS_RUBBER</t>
  </si>
  <si>
    <t>VLOERTEGELS_COMPUTER</t>
  </si>
  <si>
    <t>Epoxy</t>
  </si>
  <si>
    <t>Tapijt</t>
  </si>
  <si>
    <t>GIETVLOER</t>
  </si>
  <si>
    <t>COATING</t>
  </si>
  <si>
    <t>COATING_BOLIET</t>
  </si>
  <si>
    <t>STRAATTEGELS</t>
  </si>
  <si>
    <t>Inloopmat met strip</t>
  </si>
  <si>
    <t>Coating_boliet</t>
  </si>
  <si>
    <t>Linoleum_antislip</t>
  </si>
  <si>
    <t>Vloertegels_tapijt</t>
  </si>
  <si>
    <t>Vloertegels_Keramiek</t>
  </si>
  <si>
    <t>LINOLEUM_ESD</t>
  </si>
  <si>
    <t>noppenvloer</t>
  </si>
  <si>
    <t xml:space="preserve">Beton  </t>
  </si>
  <si>
    <t>Vloertegels_keramiek</t>
  </si>
  <si>
    <t>Vloertegels_rubber</t>
  </si>
  <si>
    <t>LINOLEUM_ANTISLIP</t>
  </si>
  <si>
    <t xml:space="preserve">PVC </t>
  </si>
  <si>
    <t xml:space="preserve">Tapijttegels grijs </t>
  </si>
  <si>
    <t>PVC Tarkett</t>
  </si>
  <si>
    <t>Gietvloer</t>
  </si>
  <si>
    <t>Tapijttegels blauw Ege</t>
  </si>
  <si>
    <t>Tapijttegels</t>
  </si>
  <si>
    <t>Tapijttegels grijs Interface</t>
  </si>
  <si>
    <t>NVT</t>
  </si>
  <si>
    <t>BETON</t>
  </si>
  <si>
    <t>BETON ONGEVERFD</t>
  </si>
  <si>
    <t>GIETVLOER (geverfd)</t>
  </si>
  <si>
    <t>BETON GEVERFD</t>
  </si>
  <si>
    <t>COMPUTERVLOER</t>
  </si>
  <si>
    <t>HOUT</t>
  </si>
  <si>
    <t>STEEN</t>
  </si>
  <si>
    <t>Opslagruimten</t>
  </si>
  <si>
    <t>Op afroep</t>
  </si>
  <si>
    <t>Opslagruimten (op afroep)</t>
  </si>
  <si>
    <t>Niet van toepassing</t>
  </si>
  <si>
    <t>Sanitaire ruimten (extra)</t>
  </si>
  <si>
    <t>Restaurant</t>
  </si>
  <si>
    <t>Sanitaire ruimten (naloop)</t>
  </si>
  <si>
    <t>Cleanroom specifiek</t>
  </si>
  <si>
    <t>Vergader-/spreekruimten (naloop)</t>
  </si>
  <si>
    <t>Gangen en hallen</t>
  </si>
  <si>
    <t xml:space="preserve">NVT </t>
  </si>
  <si>
    <t>SCHOONMAAKCATEGORIE TNO</t>
  </si>
  <si>
    <t>Objectnaam/ gebouw</t>
  </si>
  <si>
    <t>nio</t>
  </si>
  <si>
    <t>Vergader-/spreekruimte</t>
  </si>
  <si>
    <t>1 x per jaar</t>
  </si>
  <si>
    <t>1 x per 2 weken (52 weken)</t>
  </si>
  <si>
    <t>M-0.28</t>
  </si>
  <si>
    <t>Machinaal reinigen van de vloer en bijhouden kleine wasbak</t>
  </si>
  <si>
    <t>M-0.21A &amp; M-0.21B</t>
  </si>
  <si>
    <t>Machinaal reinigen van de vloer</t>
  </si>
  <si>
    <t>Het dagelijks wegbrengen van het afval - extra looptijd</t>
  </si>
  <si>
    <t>Het om de week schrobben van de vloeren</t>
  </si>
  <si>
    <t>Wekelijks schrobben (ontvangst goederen/kelder/postkamer) verdeeld over 2 dagen</t>
  </si>
  <si>
    <t>Wisselen containers elke 2 weken</t>
  </si>
  <si>
    <t>Wekelijks vegen/schrobben bordes</t>
  </si>
  <si>
    <t>Distributie papiercontainers op de woensdagen</t>
  </si>
  <si>
    <t xml:space="preserve">Buitentrap vegen </t>
  </si>
  <si>
    <t>Dagelijks afval wegpersen - perscontainer voor papier &amp; restafval</t>
  </si>
  <si>
    <t>Elke 2 maanden schrobwerk Gebouw Pyro</t>
  </si>
  <si>
    <t>Elke 2 maanden schrobwerk Gebouw LBR</t>
  </si>
  <si>
    <t xml:space="preserve">Dagelijkse afvalronde </t>
  </si>
  <si>
    <t xml:space="preserve">RVS liften poetsen 6 t/m 10e verdieping 4 x per jaar </t>
  </si>
  <si>
    <t>Wekelijks met twee personen schoonmaken laboratorium en ad hoc werk</t>
  </si>
  <si>
    <t>Schoonhouden werkplaats in oneven weken en wasbakken in de ruimtes</t>
  </si>
  <si>
    <t>M-0.18, M-0.21A M-0.21B M-0.21C M-0.22A</t>
  </si>
  <si>
    <t>Inzet 2 facilitair medewerkers voor 15,2 uur per dag, verdeeld over de locaties</t>
  </si>
  <si>
    <t xml:space="preserve">Vervanging Facilitair medewerker </t>
  </si>
  <si>
    <t>Maandag - Vrijdag Facilitair medewerker</t>
  </si>
  <si>
    <t>Nio</t>
  </si>
  <si>
    <t>op afroep</t>
  </si>
  <si>
    <t>Vergader-/spreekruimten (op afroep)</t>
  </si>
  <si>
    <t>laboratorium</t>
  </si>
  <si>
    <t>Rijswijk, Visseringlaan 25</t>
  </si>
  <si>
    <t>m2 zijn een schatting, na gunning wordt dit juist opgenomen</t>
  </si>
  <si>
    <t xml:space="preserve">uren per beurt </t>
  </si>
  <si>
    <t>Aantal werkplekken</t>
  </si>
  <si>
    <t>Uurlonen 1 april 2024</t>
  </si>
  <si>
    <t>Kosten productie per jaar ma t/m vr</t>
  </si>
  <si>
    <t>Kosten productie per jaar 
ma t/m vr naloop</t>
  </si>
  <si>
    <t xml:space="preserve">ma t/m vr naloop </t>
  </si>
  <si>
    <t>Loge, m2 zijn een schatting, na gunning wordt dit juist opgenomen</t>
  </si>
  <si>
    <t>1E1</t>
  </si>
  <si>
    <t>1E-1</t>
  </si>
  <si>
    <t>1E10</t>
  </si>
  <si>
    <t>1E11</t>
  </si>
  <si>
    <t>1E12</t>
  </si>
  <si>
    <t>1E13</t>
  </si>
  <si>
    <t>1E14</t>
  </si>
  <si>
    <t>1E15</t>
  </si>
  <si>
    <t>1E16</t>
  </si>
  <si>
    <t>1E17</t>
  </si>
  <si>
    <t>1E18</t>
  </si>
  <si>
    <t>1E19</t>
  </si>
  <si>
    <t>1E2</t>
  </si>
  <si>
    <t>1E20</t>
  </si>
  <si>
    <t>1E3</t>
  </si>
  <si>
    <t>1E4</t>
  </si>
  <si>
    <t>1E5</t>
  </si>
  <si>
    <t>1E6</t>
  </si>
  <si>
    <t>1E7</t>
  </si>
  <si>
    <t>1E8</t>
  </si>
  <si>
    <t>1E9</t>
  </si>
  <si>
    <t>2E1</t>
  </si>
  <si>
    <t>2E-1</t>
  </si>
  <si>
    <t>2E10</t>
  </si>
  <si>
    <t>2E11</t>
  </si>
  <si>
    <t>2E12</t>
  </si>
  <si>
    <t>2E13</t>
  </si>
  <si>
    <t>2E14</t>
  </si>
  <si>
    <t>2E15</t>
  </si>
  <si>
    <t>2E16</t>
  </si>
  <si>
    <t>2E17</t>
  </si>
  <si>
    <t>2E18</t>
  </si>
  <si>
    <t>2E19</t>
  </si>
  <si>
    <t>2E2</t>
  </si>
  <si>
    <t>2E20</t>
  </si>
  <si>
    <t>2E3</t>
  </si>
  <si>
    <t>2E4</t>
  </si>
  <si>
    <t>2E5</t>
  </si>
  <si>
    <t>2E6</t>
  </si>
  <si>
    <t>2E7</t>
  </si>
  <si>
    <t>2E8</t>
  </si>
  <si>
    <t>2E9</t>
  </si>
  <si>
    <t>0E1</t>
  </si>
  <si>
    <t>0E-1</t>
  </si>
  <si>
    <t>0E11</t>
  </si>
  <si>
    <t>0E3</t>
  </si>
  <si>
    <t>0E5</t>
  </si>
  <si>
    <t>0E7</t>
  </si>
  <si>
    <t>0E9</t>
  </si>
  <si>
    <t>VLOERTEGEL_TAPIJT</t>
  </si>
  <si>
    <t>0.34f</t>
  </si>
  <si>
    <t>Eindhoven, High Tech Campus 21</t>
  </si>
  <si>
    <t>Eindhoven, High Tech Campus 31</t>
  </si>
  <si>
    <t>Geleen, Urmonderbaan</t>
  </si>
  <si>
    <t>Separatieglas enkelzijdig gemeten*</t>
  </si>
  <si>
    <t>* Wordt dubbelzijdig gewassen</t>
  </si>
  <si>
    <t>Keuken apparatuur</t>
  </si>
  <si>
    <t>Prijs per stuk</t>
  </si>
  <si>
    <t xml:space="preserve">Binnenzijde reinigen </t>
  </si>
  <si>
    <t>Koelkast</t>
  </si>
  <si>
    <t>Vaatwasser</t>
  </si>
  <si>
    <t>Magnetron</t>
  </si>
  <si>
    <t>Reinigen bureau-elektronica en stoelen reinigen</t>
  </si>
  <si>
    <t>Dieptereiniging stoel</t>
  </si>
  <si>
    <t xml:space="preserve">Suppletiekosten toeslag </t>
  </si>
  <si>
    <t>Reinigen van de werkplek  conform kwaliteitsontwerp  Werkwijze werkplekreiniging</t>
  </si>
  <si>
    <t>Reinigen van de werkplek  HTC 21  conform kwaliteitsontwerp  Werkwijze werkplekreiniging</t>
  </si>
  <si>
    <t>Reinigen van de werkplek HTC 31  conform kwaliteitsontwerp  Werkwijze werkplekreiniging</t>
  </si>
  <si>
    <t>Reinigen van de werkplek HTC 25  conform kwaliteitsontwerp  Werkwijze werkplekreiniging</t>
  </si>
  <si>
    <t>Compactrollen 2lgs 100 mtr zonder dop 18 rollen / pak</t>
  </si>
  <si>
    <t>CWS Batterij C-type LR14</t>
  </si>
  <si>
    <t>CWS Batterij C-type LR14 ( ZA NT )</t>
  </si>
  <si>
    <t>CWS Batterij D-type LR20D ( LV fan )</t>
  </si>
  <si>
    <t>CWS Disinfection Stand WIT + Parad. Disinfect NT en Drip Pan</t>
  </si>
  <si>
    <t>DVC Engels wit</t>
  </si>
  <si>
    <t>DVC Signature 12L manueel silver</t>
  </si>
  <si>
    <t>Fl Msd Foam Mtl Mood/Service</t>
  </si>
  <si>
    <t>Fooddispenser Cremezeep 1L</t>
  </si>
  <si>
    <t>Handdoekautomaat First-line metal</t>
  </si>
  <si>
    <t>Handdoekrol Wit/Service</t>
  </si>
  <si>
    <t>Handenreinigingscreme zeep 1L (fooddisp)</t>
  </si>
  <si>
    <t>IDG TNOBUERE</t>
  </si>
  <si>
    <t>Industrierol Bl 3-L</t>
  </si>
  <si>
    <t>losse toiletborstel silver gesloten</t>
  </si>
  <si>
    <t>Midirol 2-lgs 100% rec wit 6st/pak 150 meter/rol</t>
  </si>
  <si>
    <t>Natural Fresh Foam zeep 1L</t>
  </si>
  <si>
    <t>Natural fresh Foam zeep 375 ml</t>
  </si>
  <si>
    <t>Natural Fresh vloeib zeep 1L</t>
  </si>
  <si>
    <t>PARADISE DISINFECTION GEL 500 ML</t>
  </si>
  <si>
    <t>Paradise Seatcleaner ( zonder panel )</t>
  </si>
  <si>
    <t>Paradise Seatcleaner flacon</t>
  </si>
  <si>
    <t>Potje Luchtverfrisser Fan Wissel</t>
  </si>
  <si>
    <t>Seatcleaner vulling 375ml</t>
  </si>
  <si>
    <t>SL 115X180 GRANITE</t>
  </si>
  <si>
    <t>SL 150X250 GRANITE</t>
  </si>
  <si>
    <t>SL 85X150 GRANITE</t>
  </si>
  <si>
    <t>Toiletpapier 2-laags 36 rol/doos</t>
  </si>
  <si>
    <t>Toiletrolautomaat Signature horizontaal duo zilver</t>
  </si>
  <si>
    <t>Vouwhanddoekautomaat Signature silver</t>
  </si>
  <si>
    <t>Vouwhanddoekjes 2-laags doos 3210 stuks groot</t>
  </si>
  <si>
    <t>Zeepdispenser foam Signature 1L silver</t>
  </si>
  <si>
    <t>Zeepdispenser No-touch vloeib Signature 1l wit</t>
  </si>
  <si>
    <t>Automotive Campus 25</t>
  </si>
  <si>
    <t>Automotive Campus 30</t>
  </si>
  <si>
    <t>Kampweg 55</t>
  </si>
  <si>
    <t>Van der Waalsweg 12</t>
  </si>
  <si>
    <t>Ypenburgse Boslaan 2</t>
  </si>
  <si>
    <t>Zernikedreef 9</t>
  </si>
  <si>
    <t>Zernikelaan 14</t>
  </si>
  <si>
    <t>NB_CWS BATTERY LR14 (C)</t>
  </si>
  <si>
    <t>Poetspapier Midirollen 6 st</t>
  </si>
  <si>
    <t>RVS Paradise Air Bar</t>
  </si>
  <si>
    <t>Seatcleaner vloeistof</t>
  </si>
  <si>
    <t>Servetten Naturel+ CZ-vouw</t>
  </si>
  <si>
    <t>Toiletpap Black Satino C2C 2L</t>
  </si>
  <si>
    <t>Air Bar Refill Ocean Fresh</t>
  </si>
  <si>
    <t>Air Bar Refill Peach Heaven</t>
  </si>
  <si>
    <t>Air Bar Refill Sweet Orange</t>
  </si>
  <si>
    <t>RVS Afvalbak 25 Liter</t>
  </si>
  <si>
    <t>RVS LADYCARE OMHULSEL</t>
  </si>
  <si>
    <t>RVS Paradise SeatCleaner</t>
  </si>
  <si>
    <t>servet multifold nature 2 lgs Z vouw</t>
  </si>
  <si>
    <t>Toiletborstelgarnituur RVS</t>
  </si>
  <si>
    <t>Zeep Bestfoam Standard 500</t>
  </si>
  <si>
    <t>Verbruik 2022</t>
  </si>
  <si>
    <t xml:space="preserve">Reinigen plafonds en plemum cleanroom en schrobben cleanroom gangen </t>
  </si>
  <si>
    <t>00.142</t>
  </si>
  <si>
    <t>Freq. ma-vr</t>
  </si>
  <si>
    <t xml:space="preserve">Freq. ma-vr naloop </t>
  </si>
  <si>
    <t>Cleanroom verkeer</t>
  </si>
  <si>
    <t>Cleanroom Laboratorium</t>
  </si>
  <si>
    <t>Cleanroom laboratorium</t>
  </si>
  <si>
    <t>Machinekosten per jaar</t>
  </si>
  <si>
    <t>Opslag weekend</t>
  </si>
  <si>
    <t>Freq. Weekend</t>
  </si>
  <si>
    <t>Uren p/j weekend</t>
  </si>
  <si>
    <t>Weekend opslag</t>
  </si>
  <si>
    <t>1-Uitgangspunten</t>
  </si>
  <si>
    <t>2-Kosten per locatie</t>
  </si>
  <si>
    <t>3-Productie normen</t>
  </si>
  <si>
    <t>4-Basis ruimtestaat</t>
  </si>
  <si>
    <t>5-Premies en opslagen</t>
  </si>
  <si>
    <t>6-Opbouw uurtarief productie</t>
  </si>
  <si>
    <t>7-Opbouw uurtarief toezicht</t>
  </si>
  <si>
    <t>8-Additionele kosten</t>
  </si>
  <si>
    <t>9-Afroepprijs</t>
  </si>
  <si>
    <t>10-Glasbewassing</t>
  </si>
  <si>
    <t>11-Machinekosten</t>
  </si>
  <si>
    <t>12-Sanitaire voorzieningen</t>
  </si>
  <si>
    <t>13-Inloopmatten</t>
  </si>
  <si>
    <t>Staffel sanitair bij afname gebruikers*</t>
  </si>
  <si>
    <t>Percentage afname gebruikers</t>
  </si>
  <si>
    <t xml:space="preserve">Percentage afname all-in prijs </t>
  </si>
  <si>
    <t>5 - 10%</t>
  </si>
  <si>
    <t>10 - 15%</t>
  </si>
  <si>
    <t>15 - 20%</t>
  </si>
  <si>
    <t>20 - 25%</t>
  </si>
  <si>
    <t>25 - 30%</t>
  </si>
  <si>
    <t>&gt;30%</t>
  </si>
  <si>
    <t>*als uitgangspuntpunt wordt het eerste contractjaar gehanteerd</t>
  </si>
  <si>
    <t>Datum:</t>
  </si>
  <si>
    <t>Handtekening rechtsgeldig vertegenwoordiger:</t>
  </si>
  <si>
    <t>Naam:</t>
  </si>
  <si>
    <t>Functie:</t>
  </si>
  <si>
    <t>Organisatie:</t>
  </si>
  <si>
    <t>Locatie factor ma t/m vr</t>
  </si>
  <si>
    <t>Locatie factor ma t/m vr naloop</t>
  </si>
  <si>
    <t>…...................................................</t>
  </si>
  <si>
    <t>* bovenstaande tarieven dienen overeen te komen met de tarieven die</t>
  </si>
  <si>
    <t>in onderstaand opgave zijn gebruikt.</t>
  </si>
  <si>
    <t xml:space="preserve">Ruimtenummer / aantal m2 </t>
  </si>
  <si>
    <t>3 stuks</t>
  </si>
  <si>
    <t>9 stuks</t>
  </si>
  <si>
    <t>7 stuks</t>
  </si>
  <si>
    <t>Wekelijks ledigen afvalbakken</t>
  </si>
  <si>
    <t>Looptijd tbv distributie restafval en gft afval (dagelijks)</t>
  </si>
  <si>
    <t>Opleverschoonmaak</t>
  </si>
  <si>
    <t>Verkeersruimten</t>
  </si>
  <si>
    <t>4 cleanroom medewerkers van 6 - 15 uur  
inclusief aanvullen/bijvullen e.d. van de cleanroomkleding, wekelijks machinaal schrobben vloeren cleanroom, Extra werkzaamheden m.b.t. kleedsluis &amp; aanvullen kleding en materialen</t>
  </si>
  <si>
    <t>12 x per jaar poesten RVS 3 liften</t>
  </si>
  <si>
    <t>Spoelen 4 douches ter preventie van legionella en aftekenen</t>
  </si>
  <si>
    <t xml:space="preserve">Het leveren van een T3 schrobmachine (of vergelijkbaar) </t>
  </si>
  <si>
    <t>Meerkosten materialen en middelen tbv Cleanroom, conform bijlage C11</t>
  </si>
  <si>
    <t>Prijs per beurt per werkplek</t>
  </si>
  <si>
    <t>Distribueren theedoekende over de diverse keukens/pantry's van deze locatie (niet wassen)</t>
  </si>
  <si>
    <t>Papiercontainers ledigen (betreft grote containers)</t>
  </si>
  <si>
    <t>1.463 m2</t>
  </si>
  <si>
    <t>743 m2</t>
  </si>
  <si>
    <t>Aanbesteding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</si>
</sst>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 numFmtId="197" formatCode="#,##0.00_ ;\-#,##0.00\ "/>
    <numFmt numFmtId="198" formatCode="#,##0.00_ ;[Red]\-#,##0.00\ "/>
    <numFmt numFmtId="199" formatCode="#,##0_ ;[Red]\-#,##0\ "/>
  </numFmts>
  <fonts count="119">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
      <sz val="8"/>
      <name val="MS Sans Serif"/>
    </font>
    <font>
      <i/>
      <sz val="10"/>
      <name val="Century Gothic"/>
      <family val="2"/>
    </font>
    <font>
      <b/>
      <sz val="11"/>
      <name val="Century Gothic"/>
      <family val="2"/>
    </font>
    <font>
      <sz val="9"/>
      <color rgb="FFFF0000"/>
      <name val="Calibri"/>
      <family val="2"/>
    </font>
    <font>
      <sz val="9"/>
      <color rgb="FF000000"/>
      <name val="Calibri"/>
      <family val="2"/>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theme="1" tint="0.249977111117893"/>
        <bgColor indexed="64"/>
      </patternFill>
    </fill>
    <fill>
      <patternFill patternType="solid">
        <fgColor rgb="FF0AAAFF"/>
        <bgColor theme="6"/>
      </patternFill>
    </fill>
    <fill>
      <patternFill patternType="solid">
        <fgColor theme="0" tint="-0.14999847407452621"/>
        <bgColor indexed="64"/>
      </patternFill>
    </fill>
    <fill>
      <patternFill patternType="solid">
        <fgColor rgb="FFE6E6E6"/>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6" applyNumberFormat="0" applyAlignment="0" applyProtection="0"/>
    <xf numFmtId="0" fontId="23" fillId="7" borderId="17" applyNumberFormat="0" applyAlignment="0" applyProtection="0"/>
    <xf numFmtId="0" fontId="24" fillId="7" borderId="16" applyNumberFormat="0" applyAlignment="0" applyProtection="0"/>
    <xf numFmtId="0" fontId="25" fillId="0" borderId="18" applyNumberFormat="0" applyFill="0" applyAlignment="0" applyProtection="0"/>
    <xf numFmtId="0" fontId="26" fillId="8" borderId="1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20"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3" applyNumberFormat="0" applyAlignment="0" applyProtection="0"/>
    <xf numFmtId="0" fontId="8" fillId="0" borderId="0"/>
    <xf numFmtId="0" fontId="41" fillId="55" borderId="23" applyNumberFormat="0" applyAlignment="0" applyProtection="0"/>
    <xf numFmtId="0" fontId="42" fillId="56" borderId="24" applyNumberFormat="0" applyAlignment="0" applyProtection="0"/>
    <xf numFmtId="0" fontId="42" fillId="56" borderId="24" applyNumberFormat="0" applyAlignment="0" applyProtection="0"/>
    <xf numFmtId="0" fontId="43" fillId="0" borderId="0" applyNumberFormat="0" applyFill="0" applyBorder="0" applyAlignment="0" applyProtection="0"/>
    <xf numFmtId="0" fontId="44" fillId="0" borderId="25"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49" fillId="57" borderId="23" applyNumberFormat="0" applyAlignment="0" applyProtection="0"/>
    <xf numFmtId="0" fontId="36" fillId="58" borderId="1"/>
    <xf numFmtId="0" fontId="50" fillId="0" borderId="29" applyNumberFormat="0" applyFill="0" applyAlignment="0" applyProtection="0"/>
    <xf numFmtId="0" fontId="51" fillId="0" borderId="30" applyNumberFormat="0" applyFill="0" applyAlignment="0" applyProtection="0"/>
    <xf numFmtId="0" fontId="52" fillId="0" borderId="31"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2"/>
    <xf numFmtId="0" fontId="55" fillId="0" borderId="33" applyNumberFormat="0" applyFill="0" applyAlignment="0" applyProtection="0"/>
    <xf numFmtId="188"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4" applyNumberFormat="0" applyFont="0" applyAlignment="0" applyProtection="0"/>
    <xf numFmtId="0" fontId="35" fillId="59" borderId="34" applyNumberFormat="0" applyFont="0" applyAlignment="0" applyProtection="0"/>
    <xf numFmtId="0" fontId="57" fillId="37" borderId="0" applyNumberFormat="0" applyBorder="0" applyAlignment="0" applyProtection="0"/>
    <xf numFmtId="0" fontId="58" fillId="55" borderId="35" applyNumberFormat="0" applyAlignment="0" applyProtection="0"/>
    <xf numFmtId="0" fontId="54" fillId="60" borderId="36"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1" fillId="0" borderId="38" applyNumberFormat="0" applyFill="0" applyAlignment="0" applyProtection="0"/>
    <xf numFmtId="0" fontId="58" fillId="54" borderId="35" applyNumberFormat="0" applyAlignment="0" applyProtection="0"/>
    <xf numFmtId="189" fontId="4" fillId="0" borderId="0"/>
    <xf numFmtId="190"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6" fillId="0" borderId="0"/>
    <xf numFmtId="192"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2"/>
    <xf numFmtId="193"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cellStyleXfs>
  <cellXfs count="716">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6" fontId="73"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9" fontId="72" fillId="2" borderId="1" xfId="65" applyFont="1" applyFill="1" applyBorder="1" applyAlignment="1">
      <alignment horizontal="center"/>
    </xf>
    <xf numFmtId="2" fontId="82" fillId="0" borderId="0" xfId="63" applyNumberFormat="1" applyFont="1"/>
    <xf numFmtId="0" fontId="67" fillId="0" borderId="0" xfId="89" applyFont="1"/>
    <xf numFmtId="173" fontId="72" fillId="0" borderId="0" xfId="8" applyNumberFormat="1" applyFont="1" applyAlignment="1">
      <alignment horizontal="center"/>
    </xf>
    <xf numFmtId="2" fontId="77" fillId="0" borderId="0" xfId="12" applyNumberFormat="1" applyFont="1"/>
    <xf numFmtId="2" fontId="72" fillId="0" borderId="0" xfId="89" applyNumberFormat="1" applyFont="1"/>
    <xf numFmtId="2" fontId="67" fillId="0" borderId="1" xfId="89" applyNumberFormat="1" applyFont="1" applyBorder="1"/>
    <xf numFmtId="0" fontId="69" fillId="0" borderId="0" xfId="89" applyFont="1"/>
    <xf numFmtId="0" fontId="72" fillId="0" borderId="1" xfId="89" applyFont="1" applyBorder="1"/>
    <xf numFmtId="0" fontId="72" fillId="0" borderId="0" xfId="89" applyFont="1"/>
    <xf numFmtId="167" fontId="67" fillId="0" borderId="0" xfId="8" applyFont="1"/>
    <xf numFmtId="167" fontId="80" fillId="61" borderId="39" xfId="8" applyFont="1" applyFill="1" applyBorder="1" applyAlignment="1">
      <alignment horizontal="center" vertical="top" wrapText="1"/>
    </xf>
    <xf numFmtId="2" fontId="81" fillId="0" borderId="0" xfId="12" applyNumberFormat="1" applyFont="1"/>
    <xf numFmtId="187"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172" fontId="67" fillId="0" borderId="0" xfId="17" applyNumberFormat="1" applyFont="1" applyAlignment="1">
      <alignment horizontal="center"/>
    </xf>
    <xf numFmtId="172" fontId="73" fillId="0" borderId="0" xfId="12" applyNumberFormat="1" applyFont="1"/>
    <xf numFmtId="3" fontId="73" fillId="0" borderId="0" xfId="12" applyNumberFormat="1" applyFont="1" applyAlignment="1">
      <alignment horizontal="right"/>
    </xf>
    <xf numFmtId="3" fontId="67" fillId="0" borderId="0" xfId="8" applyNumberFormat="1" applyFont="1" applyAlignment="1">
      <alignment horizontal="right"/>
    </xf>
    <xf numFmtId="167" fontId="67" fillId="0" borderId="0" xfId="8" applyFont="1" applyAlignment="1">
      <alignment horizontal="right"/>
    </xf>
    <xf numFmtId="0" fontId="67" fillId="0" borderId="0" xfId="17" applyFont="1"/>
    <xf numFmtId="0" fontId="71" fillId="0" borderId="0" xfId="17" applyFont="1"/>
    <xf numFmtId="0" fontId="67" fillId="0" borderId="1" xfId="0" applyFont="1" applyBorder="1" applyAlignment="1">
      <alignment vertical="center"/>
    </xf>
    <xf numFmtId="0" fontId="67" fillId="0" borderId="1" xfId="0" applyFont="1" applyBorder="1"/>
    <xf numFmtId="0" fontId="76" fillId="0" borderId="1" xfId="17" applyFont="1" applyBorder="1" applyAlignment="1">
      <alignment horizontal="left"/>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76" fillId="0" borderId="1" xfId="0" applyNumberFormat="1" applyFont="1" applyBorder="1" applyAlignment="1">
      <alignment horizontal="center" vertical="center" wrapText="1"/>
    </xf>
    <xf numFmtId="1" fontId="76" fillId="0" borderId="6" xfId="0" applyNumberFormat="1" applyFont="1" applyBorder="1" applyAlignment="1">
      <alignment horizontal="center" vertical="center" wrapText="1"/>
    </xf>
    <xf numFmtId="1" fontId="76" fillId="0" borderId="7" xfId="0" applyNumberFormat="1" applyFont="1" applyBorder="1" applyAlignment="1">
      <alignment horizontal="center" vertical="center" wrapText="1"/>
    </xf>
    <xf numFmtId="2" fontId="82" fillId="0" borderId="0" xfId="12" applyNumberFormat="1" applyFont="1"/>
    <xf numFmtId="2" fontId="72" fillId="0" borderId="0" xfId="0" applyNumberFormat="1" applyFont="1" applyAlignment="1">
      <alignment horizontal="center"/>
    </xf>
    <xf numFmtId="0" fontId="72" fillId="0" borderId="0" xfId="0" applyFont="1"/>
    <xf numFmtId="167" fontId="72" fillId="0" borderId="0" xfId="8" applyFont="1"/>
    <xf numFmtId="9" fontId="87" fillId="61" borderId="4" xfId="16" applyFont="1" applyFill="1" applyBorder="1" applyAlignment="1">
      <alignment horizontal="center" vertical="top" wrapText="1"/>
    </xf>
    <xf numFmtId="167" fontId="87" fillId="61" borderId="4" xfId="8" applyFont="1" applyFill="1" applyBorder="1" applyAlignment="1">
      <alignment horizontal="center" vertical="top" wrapText="1"/>
    </xf>
    <xf numFmtId="2" fontId="67" fillId="0" borderId="1" xfId="0" applyNumberFormat="1" applyFont="1" applyBorder="1"/>
    <xf numFmtId="1" fontId="69" fillId="0" borderId="1" xfId="8" applyNumberFormat="1" applyFont="1" applyFill="1" applyBorder="1" applyAlignment="1">
      <alignment horizontal="center"/>
    </xf>
    <xf numFmtId="0" fontId="69" fillId="0" borderId="0" xfId="0" applyFont="1"/>
    <xf numFmtId="0" fontId="67" fillId="0" borderId="7" xfId="0" applyFont="1" applyBorder="1"/>
    <xf numFmtId="0" fontId="67" fillId="0" borderId="22" xfId="0" applyFont="1" applyBorder="1" applyAlignment="1">
      <alignment wrapText="1"/>
    </xf>
    <xf numFmtId="167" fontId="69" fillId="0" borderId="0" xfId="8" applyFont="1" applyFill="1" applyBorder="1" applyAlignment="1">
      <alignment horizontal="center"/>
    </xf>
    <xf numFmtId="2" fontId="69" fillId="0" borderId="0" xfId="8" applyNumberFormat="1" applyFont="1" applyFill="1" applyBorder="1" applyAlignment="1">
      <alignment horizontal="center"/>
    </xf>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2" fontId="67" fillId="0" borderId="5" xfId="11" applyNumberFormat="1" applyFont="1" applyBorder="1" applyProtection="1">
      <protection hidden="1"/>
    </xf>
    <xf numFmtId="2" fontId="67" fillId="0" borderId="7" xfId="11" applyNumberFormat="1" applyFont="1" applyBorder="1" applyProtection="1">
      <protection hidden="1"/>
    </xf>
    <xf numFmtId="0" fontId="67" fillId="0" borderId="5" xfId="0" applyFont="1" applyBorder="1"/>
    <xf numFmtId="177" fontId="67" fillId="2" borderId="0" xfId="11" applyNumberFormat="1" applyFont="1" applyFill="1" applyAlignment="1" applyProtection="1">
      <alignment vertical="center"/>
      <protection hidden="1"/>
    </xf>
    <xf numFmtId="0" fontId="72" fillId="0" borderId="5" xfId="0" applyFont="1" applyBorder="1"/>
    <xf numFmtId="0" fontId="72" fillId="0" borderId="7" xfId="0" applyFont="1" applyBorder="1"/>
    <xf numFmtId="177" fontId="72" fillId="0" borderId="1" xfId="11" applyNumberFormat="1" applyFont="1" applyBorder="1" applyAlignment="1" applyProtection="1">
      <alignment vertical="center"/>
      <protection hidden="1"/>
    </xf>
    <xf numFmtId="177" fontId="67" fillId="0" borderId="1" xfId="11" applyNumberFormat="1" applyFont="1" applyBorder="1" applyAlignment="1" applyProtection="1">
      <alignment vertical="center"/>
      <protection hidden="1"/>
    </xf>
    <xf numFmtId="10" fontId="72" fillId="0" borderId="7" xfId="0" applyNumberFormat="1" applyFont="1" applyBorder="1"/>
    <xf numFmtId="0" fontId="66" fillId="0" borderId="3" xfId="13" applyFont="1" applyBorder="1" applyAlignment="1" applyProtection="1">
      <alignment horizontal="left" vertical="center"/>
      <protection hidden="1"/>
    </xf>
    <xf numFmtId="2" fontId="72" fillId="0" borderId="1" xfId="11" applyNumberFormat="1" applyFont="1" applyBorder="1" applyAlignment="1" applyProtection="1">
      <alignment horizontal="center"/>
      <protection hidden="1"/>
    </xf>
    <xf numFmtId="179" fontId="71" fillId="0" borderId="1" xfId="13" applyNumberFormat="1" applyFont="1" applyBorder="1" applyAlignment="1" applyProtection="1">
      <alignment horizontal="left" vertical="center"/>
      <protection hidden="1"/>
    </xf>
    <xf numFmtId="179" fontId="71" fillId="0" borderId="12" xfId="13" applyNumberFormat="1" applyFont="1" applyBorder="1" applyAlignment="1" applyProtection="1">
      <alignment horizontal="left" vertical="center"/>
      <protection hidden="1"/>
    </xf>
    <xf numFmtId="0" fontId="67" fillId="0" borderId="5" xfId="11" applyFont="1" applyBorder="1" applyAlignment="1" applyProtection="1">
      <alignmen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0" fontId="67" fillId="0" borderId="6" xfId="0" applyFont="1" applyBorder="1"/>
    <xf numFmtId="181" fontId="67" fillId="0" borderId="0" xfId="11" applyNumberFormat="1" applyFont="1" applyProtection="1">
      <protection hidden="1"/>
    </xf>
    <xf numFmtId="10" fontId="66" fillId="0" borderId="0" xfId="16" applyNumberFormat="1" applyFont="1" applyFill="1" applyBorder="1" applyAlignment="1"/>
    <xf numFmtId="179" fontId="67" fillId="0" borderId="0" xfId="13" applyNumberFormat="1" applyFont="1" applyAlignment="1" applyProtection="1">
      <alignment vertical="center"/>
      <protection hidden="1"/>
    </xf>
    <xf numFmtId="0" fontId="71" fillId="0" borderId="1" xfId="13" applyFont="1" applyBorder="1" applyAlignment="1" applyProtection="1">
      <alignment horizontal="left" vertical="center"/>
      <protection hidden="1"/>
    </xf>
    <xf numFmtId="0" fontId="66" fillId="0" borderId="1" xfId="13" applyFont="1" applyBorder="1" applyAlignment="1" applyProtection="1">
      <alignment vertical="center"/>
      <protection hidden="1"/>
    </xf>
    <xf numFmtId="0" fontId="74" fillId="0" borderId="1" xfId="13" applyFont="1" applyBorder="1" applyAlignment="1" applyProtection="1">
      <alignment vertical="center"/>
      <protection hidden="1"/>
    </xf>
    <xf numFmtId="0" fontId="67" fillId="0" borderId="1" xfId="13" applyFont="1" applyBorder="1" applyAlignment="1" applyProtection="1">
      <alignment vertical="center"/>
      <protection hidden="1"/>
    </xf>
    <xf numFmtId="10" fontId="71" fillId="0" borderId="1" xfId="16"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2" fontId="88" fillId="61" borderId="5" xfId="13" applyNumberFormat="1" applyFont="1" applyFill="1" applyBorder="1" applyAlignment="1" applyProtection="1">
      <alignment horizontal="left" vertical="center"/>
      <protection hidden="1"/>
    </xf>
    <xf numFmtId="2" fontId="84" fillId="61" borderId="6" xfId="11" applyNumberFormat="1" applyFont="1" applyFill="1" applyBorder="1" applyProtection="1">
      <protection hidden="1"/>
    </xf>
    <xf numFmtId="2" fontId="84" fillId="61" borderId="7" xfId="11" applyNumberFormat="1" applyFont="1" applyFill="1" applyBorder="1" applyProtection="1">
      <protection hidden="1"/>
    </xf>
    <xf numFmtId="0" fontId="88" fillId="61" borderId="5" xfId="13" applyFont="1" applyFill="1" applyBorder="1" applyAlignment="1" applyProtection="1">
      <alignment horizontal="left" vertical="center"/>
      <protection hidden="1"/>
    </xf>
    <xf numFmtId="0" fontId="79" fillId="61" borderId="6" xfId="13" applyFont="1" applyFill="1" applyBorder="1" applyAlignment="1" applyProtection="1">
      <alignment horizontal="left" vertical="center"/>
      <protection hidden="1"/>
    </xf>
    <xf numFmtId="9" fontId="84" fillId="61" borderId="7" xfId="13" applyNumberFormat="1" applyFont="1" applyFill="1" applyBorder="1" applyAlignment="1" applyProtection="1">
      <alignment vertical="center"/>
      <protection hidden="1"/>
    </xf>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2" fontId="67" fillId="0" borderId="5" xfId="13" applyNumberFormat="1" applyFont="1" applyBorder="1" applyProtection="1">
      <protection hidden="1"/>
    </xf>
    <xf numFmtId="2" fontId="92" fillId="0" borderId="6" xfId="3" applyNumberFormat="1" applyFont="1" applyFill="1" applyBorder="1" applyAlignment="1" applyProtection="1">
      <alignment horizontal="center" vertical="center"/>
      <protection hidden="1"/>
    </xf>
    <xf numFmtId="2" fontId="92" fillId="0" borderId="7" xfId="3" applyNumberFormat="1" applyFont="1" applyFill="1" applyBorder="1" applyAlignment="1" applyProtection="1">
      <alignment horizontal="right" vertical="center"/>
      <protection hidden="1"/>
    </xf>
    <xf numFmtId="175" fontId="73" fillId="0" borderId="9" xfId="0" applyNumberFormat="1" applyFont="1" applyBorder="1" applyAlignment="1">
      <alignment horizontal="center" vertical="center"/>
    </xf>
    <xf numFmtId="1" fontId="72" fillId="0" borderId="1" xfId="13" applyNumberFormat="1" applyFont="1" applyBorder="1" applyAlignment="1" applyProtection="1">
      <alignment horizontal="center"/>
      <protection hidden="1"/>
    </xf>
    <xf numFmtId="2" fontId="93" fillId="0" borderId="6" xfId="3" applyNumberFormat="1" applyFont="1" applyFill="1" applyBorder="1" applyAlignment="1" applyProtection="1">
      <alignment horizontal="left" vertical="center"/>
      <protection hidden="1"/>
    </xf>
    <xf numFmtId="2" fontId="89" fillId="0" borderId="7" xfId="3" applyNumberFormat="1" applyFont="1" applyFill="1" applyBorder="1" applyAlignment="1" applyProtection="1">
      <alignment horizontal="right" vertical="center"/>
      <protection hidden="1"/>
    </xf>
    <xf numFmtId="175" fontId="73" fillId="0" borderId="11" xfId="0" applyNumberFormat="1" applyFont="1" applyBorder="1" applyAlignment="1">
      <alignment horizontal="center" vertical="center"/>
    </xf>
    <xf numFmtId="2" fontId="94" fillId="0" borderId="6" xfId="13" applyNumberFormat="1" applyFont="1" applyBorder="1" applyProtection="1">
      <protection hidden="1"/>
    </xf>
    <xf numFmtId="10" fontId="95" fillId="0" borderId="7" xfId="16" applyNumberFormat="1" applyFont="1" applyFill="1" applyBorder="1" applyAlignment="1" applyProtection="1">
      <alignment horizontal="right"/>
      <protection hidden="1"/>
    </xf>
    <xf numFmtId="0" fontId="67" fillId="0" borderId="5" xfId="13" applyFont="1" applyBorder="1" applyProtection="1">
      <protection hidden="1"/>
    </xf>
    <xf numFmtId="0" fontId="94" fillId="0" borderId="6" xfId="13" applyFont="1" applyBorder="1" applyProtection="1">
      <protection hidden="1"/>
    </xf>
    <xf numFmtId="0" fontId="94" fillId="0" borderId="7" xfId="13" applyFont="1" applyBorder="1" applyAlignment="1" applyProtection="1">
      <alignment horizontal="right"/>
      <protection hidden="1"/>
    </xf>
    <xf numFmtId="0" fontId="95" fillId="0" borderId="6" xfId="13" applyFont="1" applyBorder="1" applyAlignment="1" applyProtection="1">
      <alignment horizontal="right"/>
      <protection hidden="1"/>
    </xf>
    <xf numFmtId="0" fontId="95" fillId="0" borderId="7" xfId="13" applyFont="1" applyBorder="1" applyAlignment="1" applyProtection="1">
      <alignment horizontal="right"/>
      <protection hidden="1"/>
    </xf>
    <xf numFmtId="0" fontId="71" fillId="0" borderId="5" xfId="13" applyFont="1" applyBorder="1" applyProtection="1">
      <protection hidden="1"/>
    </xf>
    <xf numFmtId="10" fontId="95" fillId="0" borderId="6" xfId="13" applyNumberFormat="1" applyFont="1" applyBorder="1" applyAlignment="1" applyProtection="1">
      <alignment horizontal="right"/>
      <protection hidden="1"/>
    </xf>
    <xf numFmtId="0" fontId="94" fillId="0" borderId="6" xfId="13" applyFont="1" applyBorder="1" applyAlignment="1" applyProtection="1">
      <alignment horizontal="center"/>
      <protection hidden="1"/>
    </xf>
    <xf numFmtId="175" fontId="96" fillId="0" borderId="1" xfId="16" applyNumberFormat="1" applyFont="1" applyFill="1" applyBorder="1" applyAlignment="1" applyProtection="1">
      <alignment horizontal="center"/>
      <protection hidden="1"/>
    </xf>
    <xf numFmtId="0" fontId="97" fillId="0" borderId="5" xfId="13" applyFont="1" applyBorder="1" applyProtection="1">
      <protection hidden="1"/>
    </xf>
    <xf numFmtId="2" fontId="98" fillId="0" borderId="0" xfId="13" applyNumberFormat="1" applyFont="1" applyAlignment="1" applyProtection="1">
      <alignment horizontal="center"/>
      <protection hidden="1"/>
    </xf>
    <xf numFmtId="175" fontId="69" fillId="0" borderId="11" xfId="0" applyNumberFormat="1" applyFont="1" applyBorder="1" applyAlignment="1">
      <alignment horizontal="center" vertical="center"/>
    </xf>
    <xf numFmtId="175" fontId="94" fillId="0" borderId="7" xfId="16" applyNumberFormat="1" applyFont="1" applyFill="1" applyBorder="1" applyAlignment="1" applyProtection="1">
      <alignment horizontal="right"/>
      <protection hidden="1"/>
    </xf>
    <xf numFmtId="169" fontId="94" fillId="0" borderId="6" xfId="13" applyNumberFormat="1" applyFont="1" applyBorder="1" applyAlignment="1" applyProtection="1">
      <alignment horizontal="center"/>
      <protection hidden="1"/>
    </xf>
    <xf numFmtId="165" fontId="94" fillId="0" borderId="6" xfId="13" applyNumberFormat="1" applyFont="1" applyBorder="1" applyAlignment="1" applyProtection="1">
      <alignment horizontal="center"/>
      <protection hidden="1"/>
    </xf>
    <xf numFmtId="167" fontId="94" fillId="0" borderId="7" xfId="8" applyFont="1" applyFill="1" applyBorder="1" applyAlignment="1" applyProtection="1">
      <alignment horizontal="right"/>
      <protection hidden="1"/>
    </xf>
    <xf numFmtId="0" fontId="72" fillId="0" borderId="1" xfId="0" applyFont="1" applyBorder="1"/>
    <xf numFmtId="10" fontId="94" fillId="0" borderId="7" xfId="16" applyNumberFormat="1" applyFont="1" applyFill="1" applyBorder="1" applyAlignment="1" applyProtection="1">
      <alignment horizontal="right"/>
      <protection hidden="1"/>
    </xf>
    <xf numFmtId="175" fontId="67" fillId="0" borderId="11" xfId="0" applyNumberFormat="1" applyFont="1" applyBorder="1"/>
    <xf numFmtId="169" fontId="94" fillId="0" borderId="7" xfId="13" applyNumberFormat="1" applyFont="1" applyBorder="1" applyAlignment="1" applyProtection="1">
      <alignment horizontal="right"/>
      <protection hidden="1"/>
    </xf>
    <xf numFmtId="0" fontId="99" fillId="0" borderId="0" xfId="0" applyFont="1"/>
    <xf numFmtId="0" fontId="99" fillId="0" borderId="9" xfId="0" applyFont="1" applyBorder="1" applyAlignment="1">
      <alignment horizontal="right"/>
    </xf>
    <xf numFmtId="175" fontId="67" fillId="0" borderId="0" xfId="0" applyNumberFormat="1" applyFont="1"/>
    <xf numFmtId="166" fontId="72" fillId="0" borderId="1" xfId="18" applyFont="1" applyBorder="1"/>
    <xf numFmtId="0" fontId="75" fillId="0" borderId="5" xfId="13" applyFont="1" applyBorder="1" applyProtection="1">
      <protection hidden="1"/>
    </xf>
    <xf numFmtId="169" fontId="95" fillId="0" borderId="6" xfId="13" applyNumberFormat="1" applyFont="1" applyBorder="1" applyProtection="1">
      <protection hidden="1"/>
    </xf>
    <xf numFmtId="169" fontId="95" fillId="0" borderId="7" xfId="13" applyNumberFormat="1" applyFont="1" applyBorder="1" applyAlignment="1" applyProtection="1">
      <alignment horizontal="right"/>
      <protection hidden="1"/>
    </xf>
    <xf numFmtId="179" fontId="69" fillId="0" borderId="0" xfId="0" applyNumberFormat="1" applyFont="1"/>
    <xf numFmtId="0" fontId="95" fillId="0" borderId="0" xfId="0" applyFont="1"/>
    <xf numFmtId="0" fontId="95" fillId="0" borderId="11" xfId="0" applyFont="1" applyBorder="1" applyAlignment="1">
      <alignment horizontal="right"/>
    </xf>
    <xf numFmtId="0" fontId="95"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100" fillId="0" borderId="0" xfId="13" applyFont="1" applyAlignment="1" applyProtection="1">
      <alignment horizontal="right"/>
      <protection hidden="1"/>
    </xf>
    <xf numFmtId="1" fontId="82" fillId="0" borderId="0" xfId="0" applyNumberFormat="1" applyFont="1" applyAlignment="1">
      <alignment horizontal="left"/>
    </xf>
    <xf numFmtId="2" fontId="100" fillId="0" borderId="0" xfId="13" applyNumberFormat="1" applyFont="1" applyAlignment="1" applyProtection="1">
      <alignment horizontal="right"/>
      <protection hidden="1"/>
    </xf>
    <xf numFmtId="2" fontId="79" fillId="61" borderId="5" xfId="13" applyNumberFormat="1" applyFont="1" applyFill="1" applyBorder="1" applyAlignment="1" applyProtection="1">
      <alignment horizontal="left" vertical="center" wrapText="1"/>
      <protection hidden="1"/>
    </xf>
    <xf numFmtId="2" fontId="102" fillId="61" borderId="6" xfId="13" applyNumberFormat="1" applyFont="1" applyFill="1" applyBorder="1" applyAlignment="1" applyProtection="1">
      <alignment horizontal="center" wrapText="1"/>
      <protection hidden="1"/>
    </xf>
    <xf numFmtId="2" fontId="102" fillId="61" borderId="7" xfId="13" applyNumberFormat="1" applyFont="1" applyFill="1" applyBorder="1" applyAlignment="1" applyProtection="1">
      <alignment horizontal="right" wrapText="1"/>
      <protection hidden="1"/>
    </xf>
    <xf numFmtId="2" fontId="102" fillId="61" borderId="5" xfId="13" applyNumberFormat="1" applyFont="1" applyFill="1" applyBorder="1" applyAlignment="1" applyProtection="1">
      <alignment horizontal="left" vertical="center" wrapText="1"/>
      <protection hidden="1"/>
    </xf>
    <xf numFmtId="0" fontId="104" fillId="0" borderId="6" xfId="13" applyFont="1" applyBorder="1" applyAlignment="1" applyProtection="1">
      <alignment horizontal="center"/>
      <protection hidden="1"/>
    </xf>
    <xf numFmtId="9" fontId="72" fillId="61" borderId="1" xfId="65" applyFont="1" applyFill="1" applyBorder="1" applyAlignment="1">
      <alignment horizontal="center"/>
    </xf>
    <xf numFmtId="169" fontId="104" fillId="0" borderId="6" xfId="13" applyNumberFormat="1" applyFont="1" applyBorder="1" applyProtection="1">
      <protection hidden="1"/>
    </xf>
    <xf numFmtId="0" fontId="85" fillId="0" borderId="1" xfId="0" applyFont="1" applyBorder="1"/>
    <xf numFmtId="0" fontId="67" fillId="0" borderId="1" xfId="0" applyFont="1" applyBorder="1" applyAlignment="1">
      <alignment horizontal="center"/>
    </xf>
    <xf numFmtId="166" fontId="67" fillId="0" borderId="1" xfId="18" applyFont="1" applyBorder="1"/>
    <xf numFmtId="0" fontId="72" fillId="0" borderId="6" xfId="0" applyFont="1" applyBorder="1"/>
    <xf numFmtId="0" fontId="80" fillId="61" borderId="1" xfId="59" applyFont="1" applyFill="1" applyBorder="1" applyAlignment="1">
      <alignment horizontal="left" vertical="top" wrapText="1"/>
    </xf>
    <xf numFmtId="0" fontId="99" fillId="0" borderId="0" xfId="10" applyFont="1"/>
    <xf numFmtId="179" fontId="99" fillId="0" borderId="0" xfId="10" applyNumberFormat="1" applyFont="1"/>
    <xf numFmtId="2" fontId="99"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1" xfId="10" applyFont="1" applyBorder="1"/>
    <xf numFmtId="0" fontId="67" fillId="0" borderId="0" xfId="10" applyFont="1"/>
    <xf numFmtId="0" fontId="67" fillId="0" borderId="6" xfId="10" applyFont="1" applyBorder="1"/>
    <xf numFmtId="0" fontId="67" fillId="0" borderId="2" xfId="10" applyFont="1" applyBorder="1"/>
    <xf numFmtId="0" fontId="67" fillId="0" borderId="0" xfId="0" applyFont="1" applyAlignment="1">
      <alignment horizontal="left" vertical="center" indent="6"/>
    </xf>
    <xf numFmtId="0" fontId="67" fillId="0" borderId="5" xfId="9" applyFont="1" applyBorder="1" applyAlignment="1" applyProtection="1">
      <alignment horizontal="left"/>
      <protection hidden="1"/>
    </xf>
    <xf numFmtId="0" fontId="67" fillId="0" borderId="7" xfId="9" applyFont="1" applyBorder="1" applyAlignment="1" applyProtection="1">
      <alignment horizontal="left"/>
      <protection hidden="1"/>
    </xf>
    <xf numFmtId="0" fontId="67" fillId="0" borderId="1" xfId="9" applyFont="1" applyBorder="1" applyAlignment="1" applyProtection="1">
      <alignment horizontal="left"/>
      <protection hidden="1"/>
    </xf>
    <xf numFmtId="0" fontId="67" fillId="0" borderId="1" xfId="9" applyFont="1" applyBorder="1" applyAlignment="1" applyProtection="1">
      <alignment horizontal="center"/>
      <protection hidden="1"/>
    </xf>
    <xf numFmtId="0" fontId="72" fillId="0" borderId="0" xfId="9" applyFont="1" applyAlignment="1" applyProtection="1">
      <alignment horizontal="left" vertical="center"/>
      <protection hidden="1"/>
    </xf>
    <xf numFmtId="0" fontId="67" fillId="0" borderId="5" xfId="9" applyFont="1" applyBorder="1" applyAlignment="1" applyProtection="1">
      <alignment horizontal="left" vertical="top"/>
      <protection hidden="1"/>
    </xf>
    <xf numFmtId="0" fontId="67" fillId="0" borderId="6" xfId="9" applyFont="1" applyBorder="1" applyAlignment="1" applyProtection="1">
      <alignment horizontal="left" vertical="top"/>
      <protection hidden="1"/>
    </xf>
    <xf numFmtId="0" fontId="67" fillId="0" borderId="7" xfId="9" applyFont="1" applyBorder="1" applyAlignment="1" applyProtection="1">
      <alignment horizontal="center" vertical="top"/>
      <protection hidden="1"/>
    </xf>
    <xf numFmtId="0" fontId="67" fillId="0" borderId="0" xfId="9" applyFont="1" applyAlignment="1" applyProtection="1">
      <alignment horizontal="center"/>
      <protection hidden="1"/>
    </xf>
    <xf numFmtId="0" fontId="67" fillId="0" borderId="0" xfId="9" applyFont="1" applyAlignment="1" applyProtection="1">
      <alignment horizontal="left"/>
      <protection hidden="1"/>
    </xf>
    <xf numFmtId="0" fontId="67" fillId="0" borderId="1" xfId="9" applyFont="1" applyBorder="1" applyAlignment="1" applyProtection="1">
      <alignment horizontal="left" vertical="center"/>
      <protection hidden="1"/>
    </xf>
    <xf numFmtId="0" fontId="67" fillId="0" borderId="5" xfId="9" applyFont="1" applyBorder="1" applyAlignment="1" applyProtection="1">
      <alignment horizontal="left" vertical="center"/>
      <protection hidden="1"/>
    </xf>
    <xf numFmtId="0" fontId="67" fillId="0" borderId="1" xfId="9" applyFont="1" applyBorder="1" applyAlignment="1" applyProtection="1">
      <alignment horizontal="left" wrapText="1"/>
      <protection hidden="1"/>
    </xf>
    <xf numFmtId="0" fontId="67" fillId="0" borderId="7" xfId="9" applyFont="1" applyBorder="1" applyAlignment="1" applyProtection="1">
      <alignment horizontal="left" wrapText="1"/>
      <protection hidden="1"/>
    </xf>
    <xf numFmtId="0" fontId="67" fillId="0" borderId="1" xfId="9" applyFont="1" applyBorder="1" applyAlignment="1" applyProtection="1">
      <alignment horizontal="right"/>
      <protection hidden="1"/>
    </xf>
    <xf numFmtId="0" fontId="101" fillId="0" borderId="0" xfId="9" applyFont="1" applyAlignment="1" applyProtection="1">
      <alignment horizontal="left" vertical="center"/>
      <protection hidden="1"/>
    </xf>
    <xf numFmtId="0" fontId="79" fillId="61" borderId="5" xfId="9" applyFont="1" applyFill="1" applyBorder="1" applyAlignment="1" applyProtection="1">
      <alignment horizontal="left" vertical="center"/>
      <protection hidden="1"/>
    </xf>
    <xf numFmtId="0" fontId="84" fillId="61" borderId="6" xfId="10" applyFont="1" applyFill="1" applyBorder="1"/>
    <xf numFmtId="0" fontId="103" fillId="61" borderId="6" xfId="10" applyFont="1" applyFill="1" applyBorder="1"/>
    <xf numFmtId="0" fontId="103" fillId="61" borderId="7" xfId="10" applyFont="1" applyFill="1" applyBorder="1"/>
    <xf numFmtId="0" fontId="84" fillId="61" borderId="7" xfId="10" applyFont="1" applyFill="1" applyBorder="1"/>
    <xf numFmtId="0" fontId="69" fillId="0" borderId="0" xfId="13" applyFont="1" applyAlignment="1" applyProtection="1">
      <alignment horizontal="center"/>
      <protection hidden="1"/>
    </xf>
    <xf numFmtId="173" fontId="67" fillId="0" borderId="0" xfId="8" applyNumberFormat="1" applyFont="1" applyFill="1" applyAlignment="1" applyProtection="1">
      <protection hidden="1"/>
    </xf>
    <xf numFmtId="0" fontId="67" fillId="0" borderId="0" xfId="84" applyFont="1"/>
    <xf numFmtId="0" fontId="68" fillId="0" borderId="0" xfId="13" applyFont="1" applyProtection="1">
      <protection hidden="1"/>
    </xf>
    <xf numFmtId="0" fontId="67" fillId="0" borderId="1" xfId="103" applyFont="1" applyBorder="1" applyAlignment="1">
      <alignment vertical="top" wrapText="1"/>
    </xf>
    <xf numFmtId="175"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7" fillId="0" borderId="0" xfId="84" applyFont="1" applyAlignment="1">
      <alignment horizontal="center" vertical="center"/>
    </xf>
    <xf numFmtId="175" fontId="67" fillId="0" borderId="0" xfId="84" applyNumberFormat="1" applyFont="1" applyAlignment="1">
      <alignment horizontal="center" vertical="center"/>
    </xf>
    <xf numFmtId="2" fontId="77" fillId="0" borderId="0" xfId="84" applyNumberFormat="1" applyFont="1"/>
    <xf numFmtId="173" fontId="68" fillId="0" borderId="0" xfId="8" applyNumberFormat="1" applyFont="1" applyFill="1" applyBorder="1" applyAlignment="1" applyProtection="1">
      <alignment horizontal="center"/>
      <protection hidden="1"/>
    </xf>
    <xf numFmtId="0" fontId="67" fillId="0" borderId="0" xfId="103" applyFont="1"/>
    <xf numFmtId="0" fontId="67" fillId="0" borderId="1" xfId="103" applyFont="1" applyBorder="1" applyAlignment="1">
      <alignment vertical="top"/>
    </xf>
    <xf numFmtId="0" fontId="67" fillId="0" borderId="0" xfId="103" applyFont="1" applyAlignment="1">
      <alignment horizontal="center"/>
    </xf>
    <xf numFmtId="173" fontId="67" fillId="0" borderId="0" xfId="8" applyNumberFormat="1" applyFont="1"/>
    <xf numFmtId="167" fontId="67" fillId="0" borderId="0" xfId="105" applyFont="1"/>
    <xf numFmtId="173" fontId="80" fillId="61" borderId="4" xfId="8" applyNumberFormat="1" applyFont="1" applyFill="1" applyBorder="1" applyAlignment="1">
      <alignment vertical="top" wrapText="1"/>
    </xf>
    <xf numFmtId="2" fontId="77" fillId="0" borderId="0" xfId="63" applyNumberFormat="1" applyFont="1"/>
    <xf numFmtId="0" fontId="99" fillId="0" borderId="0" xfId="10" applyFont="1" applyAlignment="1">
      <alignment horizontal="center"/>
    </xf>
    <xf numFmtId="0" fontId="67" fillId="0" borderId="0" xfId="84" applyFont="1" applyAlignment="1">
      <alignment vertical="center"/>
    </xf>
    <xf numFmtId="0" fontId="100" fillId="0" borderId="0" xfId="10" applyFont="1"/>
    <xf numFmtId="0" fontId="105" fillId="0" borderId="0" xfId="89" applyFont="1" applyAlignment="1">
      <alignment vertical="center" wrapText="1"/>
    </xf>
    <xf numFmtId="0" fontId="93" fillId="0" borderId="0" xfId="10" applyFont="1"/>
    <xf numFmtId="0" fontId="72" fillId="0" borderId="5" xfId="13" applyFont="1" applyBorder="1" applyAlignment="1" applyProtection="1">
      <alignment vertical="center"/>
      <protection hidden="1"/>
    </xf>
    <xf numFmtId="10" fontId="72" fillId="0" borderId="1" xfId="16" applyNumberFormat="1" applyFont="1" applyFill="1" applyBorder="1" applyAlignment="1"/>
    <xf numFmtId="0" fontId="72" fillId="0" borderId="1" xfId="13" applyFont="1" applyBorder="1" applyAlignment="1" applyProtection="1">
      <alignment vertical="center"/>
      <protection hidden="1"/>
    </xf>
    <xf numFmtId="2" fontId="72" fillId="0" borderId="1" xfId="13" applyNumberFormat="1" applyFont="1" applyBorder="1" applyAlignment="1" applyProtection="1">
      <alignment vertical="center"/>
      <protection hidden="1"/>
    </xf>
    <xf numFmtId="10" fontId="72" fillId="0" borderId="1" xfId="16" applyNumberFormat="1" applyFont="1" applyFill="1" applyBorder="1" applyAlignment="1" applyProtection="1">
      <alignment vertical="center"/>
      <protection hidden="1"/>
    </xf>
    <xf numFmtId="0" fontId="72" fillId="0" borderId="5" xfId="13" applyFont="1" applyBorder="1" applyProtection="1">
      <protection hidden="1"/>
    </xf>
    <xf numFmtId="0" fontId="99" fillId="0" borderId="6" xfId="13" applyFont="1" applyBorder="1" applyProtection="1">
      <protection hidden="1"/>
    </xf>
    <xf numFmtId="0" fontId="99" fillId="0" borderId="7" xfId="13" applyFont="1" applyBorder="1" applyAlignment="1" applyProtection="1">
      <alignment horizontal="right"/>
      <protection hidden="1"/>
    </xf>
    <xf numFmtId="2" fontId="100" fillId="0" borderId="0" xfId="13" applyNumberFormat="1" applyFont="1" applyAlignment="1" applyProtection="1">
      <alignment horizontal="center"/>
      <protection hidden="1"/>
    </xf>
    <xf numFmtId="179" fontId="72" fillId="0" borderId="10" xfId="5" applyNumberFormat="1" applyFont="1" applyFill="1" applyBorder="1" applyAlignment="1" applyProtection="1">
      <protection hidden="1"/>
    </xf>
    <xf numFmtId="169" fontId="99" fillId="0" borderId="6" xfId="13" applyNumberFormat="1" applyFont="1" applyBorder="1" applyProtection="1">
      <protection hidden="1"/>
    </xf>
    <xf numFmtId="175" fontId="67" fillId="0" borderId="12" xfId="0" applyNumberFormat="1" applyFont="1" applyBorder="1" applyAlignment="1">
      <alignment horizontal="center" vertical="center"/>
    </xf>
    <xf numFmtId="0" fontId="69" fillId="0" borderId="5" xfId="13" applyFont="1" applyBorder="1" applyProtection="1">
      <protection hidden="1"/>
    </xf>
    <xf numFmtId="175" fontId="67" fillId="0" borderId="11" xfId="0" applyNumberFormat="1" applyFont="1" applyBorder="1" applyAlignment="1">
      <alignment horizontal="center" vertical="center"/>
    </xf>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0" fontId="72" fillId="0" borderId="1" xfId="0" applyFont="1" applyBorder="1" applyAlignment="1">
      <alignment vertical="center"/>
    </xf>
    <xf numFmtId="0" fontId="72" fillId="0" borderId="0" xfId="17" applyFont="1"/>
    <xf numFmtId="1" fontId="76" fillId="0" borderId="5" xfId="0" applyNumberFormat="1" applyFont="1" applyBorder="1" applyAlignment="1">
      <alignment horizontal="left" vertical="center"/>
    </xf>
    <xf numFmtId="1" fontId="76" fillId="0" borderId="6" xfId="0" applyNumberFormat="1" applyFont="1" applyBorder="1" applyAlignment="1">
      <alignment horizontal="left" vertical="center"/>
    </xf>
    <xf numFmtId="2" fontId="106" fillId="0" borderId="0" xfId="12" applyNumberFormat="1" applyFont="1"/>
    <xf numFmtId="49" fontId="86" fillId="63" borderId="1" xfId="9" applyNumberFormat="1" applyFont="1" applyFill="1" applyBorder="1" applyAlignment="1" applyProtection="1">
      <alignment horizontal="left" vertical="top"/>
      <protection hidden="1"/>
    </xf>
    <xf numFmtId="9" fontId="86" fillId="62" borderId="1" xfId="61" applyNumberFormat="1" applyFont="1" applyFill="1" applyBorder="1" applyAlignment="1">
      <alignment horizontal="center" vertical="center"/>
    </xf>
    <xf numFmtId="49" fontId="86" fillId="63" borderId="1" xfId="62" applyNumberFormat="1" applyFont="1" applyFill="1" applyBorder="1" applyAlignment="1" applyProtection="1">
      <alignment horizontal="left" vertical="top"/>
      <protection hidden="1"/>
    </xf>
    <xf numFmtId="0" fontId="69" fillId="62" borderId="1" xfId="13" applyFont="1" applyFill="1" applyBorder="1" applyProtection="1">
      <protection hidden="1"/>
    </xf>
    <xf numFmtId="177" fontId="67" fillId="62" borderId="1" xfId="11" applyNumberFormat="1" applyFont="1" applyFill="1" applyBorder="1" applyAlignment="1" applyProtection="1">
      <alignment vertical="center"/>
      <protection hidden="1"/>
    </xf>
    <xf numFmtId="166" fontId="71" fillId="62" borderId="1" xfId="18"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0" fontId="94" fillId="62" borderId="1" xfId="16" applyNumberFormat="1" applyFont="1" applyFill="1" applyBorder="1" applyAlignment="1" applyProtection="1">
      <alignment horizontal="right"/>
      <protection hidden="1"/>
    </xf>
    <xf numFmtId="0" fontId="67" fillId="62" borderId="5" xfId="13" applyFont="1" applyFill="1" applyBorder="1" applyProtection="1">
      <protection hidden="1"/>
    </xf>
    <xf numFmtId="9" fontId="71" fillId="62" borderId="1" xfId="16" applyFont="1" applyFill="1" applyBorder="1" applyAlignment="1" applyProtection="1">
      <alignment horizontal="center"/>
      <protection hidden="1"/>
    </xf>
    <xf numFmtId="0" fontId="69" fillId="62" borderId="1" xfId="10" applyFont="1" applyFill="1" applyBorder="1"/>
    <xf numFmtId="44" fontId="67" fillId="63" borderId="1" xfId="66" applyFont="1" applyFill="1" applyBorder="1" applyAlignment="1" applyProtection="1">
      <protection locked="0"/>
    </xf>
    <xf numFmtId="0" fontId="67" fillId="62" borderId="1" xfId="10" applyFont="1" applyFill="1" applyBorder="1"/>
    <xf numFmtId="0" fontId="67" fillId="62" borderId="2" xfId="10" applyFont="1" applyFill="1" applyBorder="1"/>
    <xf numFmtId="179" fontId="99" fillId="62" borderId="1" xfId="10" applyNumberFormat="1" applyFont="1" applyFill="1" applyBorder="1"/>
    <xf numFmtId="0" fontId="67" fillId="62" borderId="6" xfId="10" applyFont="1" applyFill="1" applyBorder="1"/>
    <xf numFmtId="0" fontId="67" fillId="62" borderId="5" xfId="10" applyFont="1" applyFill="1" applyBorder="1"/>
    <xf numFmtId="167" fontId="67" fillId="0" borderId="1" xfId="8" applyFont="1" applyBorder="1"/>
    <xf numFmtId="167" fontId="72" fillId="0" borderId="1" xfId="8" applyFont="1" applyBorder="1"/>
    <xf numFmtId="2" fontId="72" fillId="2" borderId="5" xfId="84" applyNumberFormat="1" applyFont="1" applyFill="1" applyBorder="1" applyAlignment="1">
      <alignment vertical="top" wrapText="1"/>
    </xf>
    <xf numFmtId="2" fontId="72" fillId="2" borderId="7" xfId="84" applyNumberFormat="1" applyFont="1" applyFill="1" applyBorder="1" applyAlignment="1">
      <alignment vertical="top" wrapText="1"/>
    </xf>
    <xf numFmtId="180" fontId="72" fillId="2" borderId="7" xfId="84" applyNumberFormat="1" applyFont="1" applyFill="1" applyBorder="1" applyAlignment="1">
      <alignment vertical="top" wrapText="1"/>
    </xf>
    <xf numFmtId="180" fontId="72" fillId="2" borderId="5" xfId="84" applyNumberFormat="1" applyFont="1" applyFill="1" applyBorder="1" applyAlignment="1">
      <alignment vertical="top" wrapText="1"/>
    </xf>
    <xf numFmtId="2" fontId="72" fillId="2" borderId="6" xfId="84" applyNumberFormat="1" applyFont="1" applyFill="1" applyBorder="1" applyAlignment="1">
      <alignment vertical="top" wrapText="1"/>
    </xf>
    <xf numFmtId="2" fontId="67" fillId="0" borderId="0" xfId="13" applyNumberFormat="1" applyFont="1" applyProtection="1">
      <protection hidden="1"/>
    </xf>
    <xf numFmtId="166" fontId="67" fillId="0" borderId="0" xfId="18" applyFont="1" applyFill="1" applyBorder="1" applyAlignment="1" applyProtection="1">
      <protection hidden="1"/>
    </xf>
    <xf numFmtId="2" fontId="67" fillId="0" borderId="5" xfId="13" applyNumberFormat="1" applyFont="1" applyBorder="1" applyAlignment="1" applyProtection="1">
      <alignment vertical="center"/>
      <protection hidden="1"/>
    </xf>
    <xf numFmtId="9" fontId="72" fillId="0" borderId="1" xfId="0" applyNumberFormat="1" applyFont="1" applyBorder="1" applyAlignment="1">
      <alignment horizontal="center"/>
    </xf>
    <xf numFmtId="9" fontId="72" fillId="0" borderId="1" xfId="16" applyFont="1" applyBorder="1" applyAlignment="1">
      <alignment horizontal="center"/>
    </xf>
    <xf numFmtId="2" fontId="80" fillId="61" borderId="4" xfId="84" applyNumberFormat="1" applyFont="1" applyFill="1" applyBorder="1" applyAlignment="1">
      <alignment horizontal="left" vertical="top" wrapText="1"/>
    </xf>
    <xf numFmtId="2" fontId="80" fillId="61" borderId="4" xfId="84" applyNumberFormat="1" applyFont="1" applyFill="1" applyBorder="1" applyAlignment="1">
      <alignment vertical="top" wrapText="1"/>
    </xf>
    <xf numFmtId="0" fontId="72" fillId="0" borderId="0" xfId="103" applyFont="1"/>
    <xf numFmtId="0" fontId="70" fillId="0" borderId="42" xfId="0" applyFont="1" applyBorder="1"/>
    <xf numFmtId="2" fontId="102" fillId="61" borderId="43" xfId="13" applyNumberFormat="1" applyFont="1" applyFill="1" applyBorder="1" applyAlignment="1" applyProtection="1">
      <alignment horizontal="left" vertical="center" wrapText="1"/>
      <protection hidden="1"/>
    </xf>
    <xf numFmtId="2" fontId="67" fillId="0" borderId="43" xfId="13" applyNumberFormat="1" applyFont="1" applyBorder="1" applyProtection="1">
      <protection hidden="1"/>
    </xf>
    <xf numFmtId="1" fontId="72" fillId="0" borderId="44" xfId="13" applyNumberFormat="1" applyFont="1" applyBorder="1" applyAlignment="1" applyProtection="1">
      <alignment horizontal="center"/>
      <protection hidden="1"/>
    </xf>
    <xf numFmtId="166" fontId="67" fillId="0" borderId="43" xfId="18" applyFont="1" applyFill="1" applyBorder="1" applyAlignment="1" applyProtection="1">
      <protection hidden="1"/>
    </xf>
    <xf numFmtId="166" fontId="67" fillId="0" borderId="44" xfId="18" applyFont="1" applyFill="1" applyBorder="1" applyAlignment="1" applyProtection="1">
      <protection hidden="1"/>
    </xf>
    <xf numFmtId="0" fontId="72" fillId="0" borderId="44" xfId="0" applyFont="1" applyBorder="1"/>
    <xf numFmtId="166" fontId="72" fillId="0" borderId="44" xfId="18" applyFont="1" applyBorder="1"/>
    <xf numFmtId="2" fontId="80" fillId="61" borderId="1" xfId="89" applyNumberFormat="1" applyFont="1" applyFill="1" applyBorder="1" applyAlignment="1">
      <alignment vertical="top" wrapText="1"/>
    </xf>
    <xf numFmtId="0" fontId="87" fillId="0" borderId="0" xfId="13" applyFont="1" applyProtection="1">
      <protection hidden="1"/>
    </xf>
    <xf numFmtId="0" fontId="94" fillId="2" borderId="6" xfId="13" applyFont="1" applyFill="1" applyBorder="1" applyProtection="1">
      <protection hidden="1"/>
    </xf>
    <xf numFmtId="0" fontId="94" fillId="62" borderId="6" xfId="13" applyFont="1" applyFill="1" applyBorder="1" applyAlignment="1" applyProtection="1">
      <alignment horizontal="center"/>
      <protection hidden="1"/>
    </xf>
    <xf numFmtId="0" fontId="94" fillId="62" borderId="7" xfId="13" applyFont="1" applyFill="1" applyBorder="1" applyAlignment="1" applyProtection="1">
      <alignment horizontal="right"/>
      <protection hidden="1"/>
    </xf>
    <xf numFmtId="10" fontId="94" fillId="62" borderId="7" xfId="16" applyNumberFormat="1" applyFont="1" applyFill="1" applyBorder="1" applyAlignment="1" applyProtection="1">
      <alignment horizontal="right"/>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2" borderId="0" xfId="17" applyFont="1" applyFill="1"/>
    <xf numFmtId="0" fontId="67" fillId="0" borderId="42" xfId="0" applyFont="1" applyBorder="1" applyAlignment="1">
      <alignment horizontal="left"/>
    </xf>
    <xf numFmtId="177" fontId="67" fillId="62" borderId="44" xfId="11" applyNumberFormat="1" applyFont="1" applyFill="1" applyBorder="1" applyAlignment="1" applyProtection="1">
      <alignment vertical="center"/>
      <protection hidden="1"/>
    </xf>
    <xf numFmtId="0" fontId="67" fillId="0" borderId="43" xfId="0" applyFont="1" applyBorder="1"/>
    <xf numFmtId="175" fontId="108" fillId="0" borderId="11" xfId="0" applyNumberFormat="1" applyFont="1" applyBorder="1" applyAlignment="1">
      <alignment horizontal="center" vertical="center"/>
    </xf>
    <xf numFmtId="1" fontId="72" fillId="0" borderId="44" xfId="13" applyNumberFormat="1" applyFont="1" applyBorder="1" applyAlignment="1" applyProtection="1">
      <alignment horizontal="center" vertical="center"/>
      <protection hidden="1"/>
    </xf>
    <xf numFmtId="2" fontId="71" fillId="2" borderId="1" xfId="13" applyNumberFormat="1" applyFont="1" applyFill="1" applyBorder="1" applyAlignment="1" applyProtection="1">
      <alignment horizontal="right" vertical="center"/>
      <protection hidden="1"/>
    </xf>
    <xf numFmtId="173" fontId="80" fillId="61" borderId="44" xfId="8" applyNumberFormat="1" applyFont="1" applyFill="1" applyBorder="1" applyAlignment="1">
      <alignment vertical="top" wrapText="1"/>
    </xf>
    <xf numFmtId="167" fontId="72" fillId="2" borderId="44" xfId="8" applyFont="1" applyFill="1" applyBorder="1"/>
    <xf numFmtId="0" fontId="90" fillId="0" borderId="0" xfId="0" applyFont="1" applyAlignment="1">
      <alignment horizontal="center" vertical="center"/>
    </xf>
    <xf numFmtId="2" fontId="73" fillId="0" borderId="0" xfId="0" applyNumberFormat="1" applyFont="1" applyAlignment="1">
      <alignment horizontal="center" vertical="center"/>
    </xf>
    <xf numFmtId="2" fontId="71" fillId="0" borderId="44" xfId="3" applyNumberFormat="1" applyFont="1" applyFill="1" applyBorder="1" applyAlignment="1" applyProtection="1">
      <protection hidden="1"/>
    </xf>
    <xf numFmtId="166" fontId="71" fillId="35" borderId="44" xfId="18" applyFont="1" applyFill="1" applyBorder="1" applyAlignment="1" applyProtection="1">
      <protection locked="0"/>
    </xf>
    <xf numFmtId="166" fontId="71" fillId="63" borderId="44" xfId="18" applyFont="1" applyFill="1" applyBorder="1" applyAlignment="1" applyProtection="1">
      <protection locked="0"/>
    </xf>
    <xf numFmtId="179" fontId="72" fillId="0" borderId="44" xfId="3" applyNumberFormat="1" applyFont="1" applyFill="1" applyBorder="1" applyAlignment="1" applyProtection="1">
      <protection hidden="1"/>
    </xf>
    <xf numFmtId="169" fontId="71" fillId="0" borderId="44" xfId="3" applyFont="1" applyFill="1" applyBorder="1" applyAlignment="1" applyProtection="1">
      <protection hidden="1"/>
    </xf>
    <xf numFmtId="166" fontId="71" fillId="0" borderId="44" xfId="18" applyFont="1" applyFill="1" applyBorder="1" applyAlignment="1" applyProtection="1">
      <protection locked="0"/>
    </xf>
    <xf numFmtId="169" fontId="71" fillId="0" borderId="44" xfId="3" applyFont="1" applyFill="1" applyBorder="1" applyAlignment="1" applyProtection="1">
      <protection locked="0"/>
    </xf>
    <xf numFmtId="166" fontId="97" fillId="2" borderId="44" xfId="18" applyFont="1" applyFill="1" applyBorder="1" applyAlignment="1" applyProtection="1">
      <alignment horizontal="right"/>
      <protection locked="0"/>
    </xf>
    <xf numFmtId="179" fontId="75" fillId="0" borderId="44" xfId="5" applyNumberFormat="1" applyFont="1" applyFill="1" applyBorder="1" applyAlignment="1" applyProtection="1">
      <protection hidden="1"/>
    </xf>
    <xf numFmtId="0" fontId="67" fillId="0" borderId="45" xfId="63" applyFont="1" applyBorder="1"/>
    <xf numFmtId="49" fontId="72" fillId="0" borderId="45" xfId="63" applyNumberFormat="1" applyFont="1" applyBorder="1"/>
    <xf numFmtId="49" fontId="80" fillId="61" borderId="43" xfId="63" applyNumberFormat="1" applyFont="1" applyFill="1" applyBorder="1"/>
    <xf numFmtId="0" fontId="80" fillId="61" borderId="45" xfId="63" applyFont="1" applyFill="1" applyBorder="1"/>
    <xf numFmtId="44" fontId="80" fillId="61" borderId="42" xfId="63" applyNumberFormat="1" applyFont="1" applyFill="1" applyBorder="1"/>
    <xf numFmtId="173" fontId="80" fillId="61" borderId="43" xfId="8" applyNumberFormat="1" applyFont="1" applyFill="1" applyBorder="1" applyAlignment="1">
      <alignment horizontal="left"/>
    </xf>
    <xf numFmtId="167" fontId="80" fillId="61" borderId="42" xfId="8" applyFont="1" applyFill="1" applyBorder="1"/>
    <xf numFmtId="167" fontId="67" fillId="0" borderId="42" xfId="8" applyFont="1" applyBorder="1"/>
    <xf numFmtId="2" fontId="67" fillId="62" borderId="44" xfId="8" applyNumberFormat="1" applyFont="1" applyFill="1" applyBorder="1" applyAlignment="1">
      <alignment horizontal="center"/>
    </xf>
    <xf numFmtId="0" fontId="1" fillId="0" borderId="1" xfId="0" applyFont="1" applyBorder="1"/>
    <xf numFmtId="173" fontId="80" fillId="61" borderId="47" xfId="8" applyNumberFormat="1" applyFont="1" applyFill="1" applyBorder="1" applyAlignment="1">
      <alignment vertical="top" wrapText="1"/>
    </xf>
    <xf numFmtId="173" fontId="80" fillId="61" borderId="43" xfId="8" applyNumberFormat="1" applyFont="1" applyFill="1" applyBorder="1" applyAlignment="1">
      <alignment vertical="top" wrapText="1"/>
    </xf>
    <xf numFmtId="173" fontId="80" fillId="61" borderId="42" xfId="8" applyNumberFormat="1" applyFont="1" applyFill="1" applyBorder="1" applyAlignment="1">
      <alignment vertical="top" wrapText="1"/>
    </xf>
    <xf numFmtId="0" fontId="67" fillId="2" borderId="43" xfId="10" applyFont="1" applyFill="1" applyBorder="1"/>
    <xf numFmtId="173" fontId="80" fillId="61" borderId="45" xfId="8" applyNumberFormat="1" applyFont="1" applyFill="1" applyBorder="1" applyAlignment="1">
      <alignment vertical="top" wrapText="1"/>
    </xf>
    <xf numFmtId="44" fontId="67" fillId="63" borderId="42" xfId="66" applyFont="1" applyFill="1" applyBorder="1" applyAlignment="1" applyProtection="1">
      <protection locked="0"/>
    </xf>
    <xf numFmtId="44" fontId="67" fillId="35" borderId="45" xfId="66" applyFont="1" applyFill="1" applyBorder="1" applyAlignment="1" applyProtection="1">
      <protection locked="0"/>
    </xf>
    <xf numFmtId="44" fontId="67" fillId="35" borderId="42" xfId="66" applyFont="1" applyFill="1" applyBorder="1" applyAlignment="1" applyProtection="1">
      <protection locked="0"/>
    </xf>
    <xf numFmtId="9" fontId="67" fillId="62" borderId="44" xfId="16" applyFont="1" applyFill="1" applyBorder="1" applyAlignment="1">
      <alignment horizontal="center"/>
    </xf>
    <xf numFmtId="173" fontId="72" fillId="2" borderId="44" xfId="8" applyNumberFormat="1" applyFont="1" applyFill="1" applyBorder="1"/>
    <xf numFmtId="10" fontId="95" fillId="0" borderId="2" xfId="13" applyNumberFormat="1" applyFont="1" applyBorder="1" applyAlignment="1" applyProtection="1">
      <alignment horizontal="right"/>
      <protection hidden="1"/>
    </xf>
    <xf numFmtId="175" fontId="94" fillId="0" borderId="12" xfId="16" applyNumberFormat="1" applyFont="1" applyFill="1" applyBorder="1" applyAlignment="1" applyProtection="1">
      <alignment horizontal="right"/>
      <protection hidden="1"/>
    </xf>
    <xf numFmtId="0" fontId="71" fillId="0" borderId="41" xfId="13" applyFont="1" applyBorder="1" applyProtection="1">
      <protection hidden="1"/>
    </xf>
    <xf numFmtId="0" fontId="109" fillId="0" borderId="43" xfId="13" applyFont="1" applyBorder="1" applyProtection="1">
      <protection hidden="1"/>
    </xf>
    <xf numFmtId="0" fontId="110" fillId="0" borderId="45" xfId="13" applyFont="1" applyBorder="1" applyProtection="1">
      <protection hidden="1"/>
    </xf>
    <xf numFmtId="0" fontId="110" fillId="0" borderId="42" xfId="13" applyFont="1" applyBorder="1" applyAlignment="1" applyProtection="1">
      <alignment horizontal="right"/>
      <protection hidden="1"/>
    </xf>
    <xf numFmtId="2" fontId="102" fillId="61" borderId="44" xfId="3" applyNumberFormat="1" applyFont="1" applyFill="1" applyBorder="1" applyAlignment="1" applyProtection="1">
      <alignment vertical="center" wrapText="1"/>
      <protection hidden="1"/>
    </xf>
    <xf numFmtId="2" fontId="82" fillId="62" borderId="0" xfId="12" applyNumberFormat="1" applyFont="1" applyFill="1"/>
    <xf numFmtId="44" fontId="67" fillId="0" borderId="0" xfId="0" applyNumberFormat="1" applyFont="1"/>
    <xf numFmtId="167" fontId="80" fillId="61" borderId="44" xfId="8" applyFont="1" applyFill="1" applyBorder="1" applyAlignment="1">
      <alignment horizontal="center" vertical="top" wrapText="1"/>
    </xf>
    <xf numFmtId="173" fontId="80" fillId="61" borderId="44" xfId="8" applyNumberFormat="1" applyFont="1" applyFill="1" applyBorder="1" applyAlignment="1">
      <alignment horizontal="center" vertical="top" wrapText="1"/>
    </xf>
    <xf numFmtId="1" fontId="72" fillId="2" borderId="44" xfId="8" applyNumberFormat="1" applyFont="1" applyFill="1" applyBorder="1" applyAlignment="1">
      <alignment horizontal="center"/>
    </xf>
    <xf numFmtId="2" fontId="81" fillId="0" borderId="0" xfId="63" applyNumberFormat="1" applyFont="1"/>
    <xf numFmtId="0" fontId="67" fillId="0" borderId="0" xfId="97" applyFont="1"/>
    <xf numFmtId="195" fontId="111" fillId="0" borderId="0" xfId="63" applyNumberFormat="1" applyFont="1" applyAlignment="1">
      <alignment horizontal="left"/>
    </xf>
    <xf numFmtId="2" fontId="80" fillId="61" borderId="39" xfId="0" applyNumberFormat="1" applyFont="1" applyFill="1" applyBorder="1" applyAlignment="1">
      <alignment horizontal="left" vertical="top" wrapText="1"/>
    </xf>
    <xf numFmtId="0" fontId="67" fillId="0" borderId="0" xfId="84" applyFont="1" applyAlignment="1">
      <alignment wrapText="1"/>
    </xf>
    <xf numFmtId="0" fontId="71" fillId="0" borderId="39" xfId="62" applyFont="1" applyBorder="1" applyAlignment="1" applyProtection="1">
      <alignment horizontal="left" textRotation="90"/>
      <protection hidden="1"/>
    </xf>
    <xf numFmtId="0" fontId="71" fillId="0" borderId="0" xfId="62" applyFont="1" applyAlignment="1" applyProtection="1">
      <alignment horizontal="left" textRotation="90"/>
      <protection hidden="1"/>
    </xf>
    <xf numFmtId="175" fontId="71" fillId="62" borderId="39" xfId="65" applyNumberFormat="1" applyFont="1" applyFill="1" applyBorder="1" applyAlignment="1" applyProtection="1">
      <alignment horizontal="center"/>
      <protection hidden="1"/>
    </xf>
    <xf numFmtId="0" fontId="66" fillId="0" borderId="0" xfId="62" applyFont="1" applyAlignment="1" applyProtection="1">
      <alignment horizontal="left" textRotation="90"/>
      <protection hidden="1"/>
    </xf>
    <xf numFmtId="3" fontId="71" fillId="62" borderId="44" xfId="62" applyNumberFormat="1" applyFont="1" applyFill="1" applyBorder="1" applyAlignment="1" applyProtection="1">
      <alignment horizontal="left" wrapText="1"/>
      <protection hidden="1"/>
    </xf>
    <xf numFmtId="3" fontId="71" fillId="62" borderId="44" xfId="62" applyNumberFormat="1" applyFont="1" applyFill="1" applyBorder="1" applyAlignment="1" applyProtection="1">
      <alignment horizontal="left" vertical="top" wrapText="1"/>
      <protection hidden="1"/>
    </xf>
    <xf numFmtId="179" fontId="71" fillId="62" borderId="44" xfId="62" applyNumberFormat="1" applyFont="1" applyFill="1" applyBorder="1" applyAlignment="1" applyProtection="1">
      <alignment horizontal="center"/>
      <protection hidden="1"/>
    </xf>
    <xf numFmtId="179" fontId="71" fillId="0" borderId="44" xfId="62" applyNumberFormat="1" applyFont="1" applyBorder="1" applyAlignment="1" applyProtection="1">
      <alignment horizontal="center"/>
      <protection hidden="1"/>
    </xf>
    <xf numFmtId="3" fontId="71" fillId="62" borderId="44" xfId="62" applyNumberFormat="1" applyFont="1" applyFill="1" applyBorder="1" applyAlignment="1" applyProtection="1">
      <alignment horizontal="center"/>
      <protection hidden="1"/>
    </xf>
    <xf numFmtId="166" fontId="67" fillId="0" borderId="44" xfId="102" applyFont="1" applyBorder="1"/>
    <xf numFmtId="180" fontId="67" fillId="0" borderId="44" xfId="84" applyNumberFormat="1" applyFont="1" applyBorder="1"/>
    <xf numFmtId="196" fontId="67" fillId="0" borderId="44" xfId="84" applyNumberFormat="1" applyFont="1" applyBorder="1"/>
    <xf numFmtId="166" fontId="67" fillId="0" borderId="44" xfId="84" applyNumberFormat="1" applyFont="1" applyBorder="1"/>
    <xf numFmtId="0" fontId="72" fillId="0" borderId="43" xfId="84" applyFont="1" applyBorder="1"/>
    <xf numFmtId="0" fontId="72" fillId="0" borderId="45" xfId="84" applyFont="1" applyBorder="1"/>
    <xf numFmtId="0" fontId="72" fillId="0" borderId="42" xfId="84" applyFont="1" applyBorder="1"/>
    <xf numFmtId="49" fontId="72" fillId="0" borderId="44" xfId="8" applyNumberFormat="1" applyFont="1" applyBorder="1" applyAlignment="1">
      <alignment horizontal="center"/>
    </xf>
    <xf numFmtId="166" fontId="72" fillId="0" borderId="44" xfId="84" applyNumberFormat="1" applyFont="1" applyBorder="1"/>
    <xf numFmtId="0" fontId="112" fillId="0" borderId="0" xfId="84" applyFont="1"/>
    <xf numFmtId="179" fontId="71" fillId="2" borderId="44" xfId="62" applyNumberFormat="1" applyFont="1" applyFill="1" applyBorder="1" applyAlignment="1" applyProtection="1">
      <alignment horizontal="center"/>
      <protection hidden="1"/>
    </xf>
    <xf numFmtId="173" fontId="67" fillId="0" borderId="0" xfId="0" applyNumberFormat="1" applyFont="1"/>
    <xf numFmtId="0" fontId="70" fillId="0" borderId="0" xfId="63" applyFont="1"/>
    <xf numFmtId="0" fontId="80" fillId="61" borderId="44" xfId="0" applyFont="1" applyFill="1" applyBorder="1" applyAlignment="1">
      <alignment wrapText="1"/>
    </xf>
    <xf numFmtId="0" fontId="80" fillId="61" borderId="44" xfId="0" applyFont="1" applyFill="1" applyBorder="1"/>
    <xf numFmtId="1" fontId="67" fillId="0" borderId="44" xfId="61" applyNumberFormat="1" applyFont="1" applyBorder="1" applyAlignment="1">
      <alignment horizontal="center"/>
    </xf>
    <xf numFmtId="1" fontId="76" fillId="0" borderId="44" xfId="61" applyNumberFormat="1" applyFont="1" applyBorder="1" applyAlignment="1">
      <alignment horizontal="center"/>
    </xf>
    <xf numFmtId="1" fontId="71" fillId="0" borderId="44" xfId="61" applyNumberFormat="1" applyFont="1" applyBorder="1" applyAlignment="1">
      <alignment horizontal="center"/>
    </xf>
    <xf numFmtId="0" fontId="67" fillId="0" borderId="44" xfId="0" applyFont="1" applyBorder="1"/>
    <xf numFmtId="2" fontId="82" fillId="2" borderId="0" xfId="12" applyNumberFormat="1" applyFont="1" applyFill="1"/>
    <xf numFmtId="0" fontId="70" fillId="0" borderId="0" xfId="89" applyFont="1"/>
    <xf numFmtId="0" fontId="113" fillId="0" borderId="0" xfId="0" applyFont="1"/>
    <xf numFmtId="14" fontId="82" fillId="0" borderId="0" xfId="63" applyNumberFormat="1" applyFont="1" applyAlignment="1">
      <alignment horizontal="left"/>
    </xf>
    <xf numFmtId="14" fontId="82" fillId="0" borderId="0" xfId="12" applyNumberFormat="1" applyFont="1" applyAlignment="1">
      <alignment horizontal="left"/>
    </xf>
    <xf numFmtId="14" fontId="82" fillId="0" borderId="0" xfId="0" applyNumberFormat="1" applyFont="1" applyAlignment="1">
      <alignment horizontal="left"/>
    </xf>
    <xf numFmtId="167" fontId="70" fillId="0" borderId="0" xfId="8" applyFont="1"/>
    <xf numFmtId="2" fontId="83" fillId="0" borderId="0" xfId="12" applyNumberFormat="1" applyFont="1"/>
    <xf numFmtId="0" fontId="100" fillId="0" borderId="43" xfId="10" applyFont="1" applyBorder="1" applyAlignment="1">
      <alignment horizontal="left"/>
    </xf>
    <xf numFmtId="179" fontId="100" fillId="0" borderId="44" xfId="10" applyNumberFormat="1" applyFont="1" applyBorder="1" applyAlignment="1">
      <alignment vertical="center"/>
    </xf>
    <xf numFmtId="0" fontId="80" fillId="66" borderId="39" xfId="86" applyFont="1" applyFill="1" applyBorder="1" applyAlignment="1">
      <alignment horizontal="left" vertical="top" wrapText="1"/>
    </xf>
    <xf numFmtId="0" fontId="80" fillId="61" borderId="39" xfId="86" applyFont="1" applyFill="1" applyBorder="1" applyAlignment="1">
      <alignment horizontal="left" vertical="top" wrapText="1"/>
    </xf>
    <xf numFmtId="0" fontId="1" fillId="0" borderId="0" xfId="86" applyFont="1" applyAlignment="1">
      <alignment horizontal="center"/>
    </xf>
    <xf numFmtId="166" fontId="1" fillId="2" borderId="44" xfId="18" applyFont="1" applyFill="1" applyBorder="1" applyAlignment="1">
      <alignment horizontal="center"/>
    </xf>
    <xf numFmtId="44" fontId="67" fillId="63" borderId="44" xfId="66" applyFont="1" applyFill="1" applyBorder="1" applyAlignment="1" applyProtection="1">
      <protection locked="0"/>
    </xf>
    <xf numFmtId="0" fontId="1" fillId="0" borderId="0" xfId="86" applyFont="1"/>
    <xf numFmtId="0" fontId="80" fillId="61" borderId="44" xfId="86" applyFont="1" applyFill="1" applyBorder="1" applyAlignment="1">
      <alignment horizontal="left" vertical="top" wrapText="1"/>
    </xf>
    <xf numFmtId="0" fontId="80" fillId="0" borderId="0" xfId="86" applyFont="1" applyAlignment="1">
      <alignment horizontal="left" vertical="top" wrapText="1"/>
    </xf>
    <xf numFmtId="166" fontId="1" fillId="0" borderId="0" xfId="18" applyFont="1" applyFill="1" applyBorder="1" applyAlignment="1">
      <alignment horizontal="center"/>
    </xf>
    <xf numFmtId="179" fontId="100" fillId="0" borderId="0" xfId="10" applyNumberFormat="1" applyFont="1" applyAlignment="1">
      <alignment vertical="center"/>
    </xf>
    <xf numFmtId="197" fontId="71" fillId="62" borderId="1" xfId="8" applyNumberFormat="1" applyFont="1" applyFill="1" applyBorder="1" applyAlignment="1" applyProtection="1">
      <alignment horizontal="center"/>
      <protection hidden="1"/>
    </xf>
    <xf numFmtId="166" fontId="71" fillId="62" borderId="1" xfId="18" applyFont="1" applyFill="1" applyBorder="1" applyAlignment="1" applyProtection="1">
      <alignment horizontal="center"/>
      <protection hidden="1"/>
    </xf>
    <xf numFmtId="173" fontId="80" fillId="61" borderId="1" xfId="8" applyNumberFormat="1" applyFont="1" applyFill="1" applyBorder="1" applyAlignment="1">
      <alignment horizontal="center" vertical="top" wrapText="1"/>
    </xf>
    <xf numFmtId="0" fontId="67" fillId="0" borderId="44" xfId="0" applyFont="1" applyBorder="1" applyAlignment="1">
      <alignment vertical="center"/>
    </xf>
    <xf numFmtId="2" fontId="67" fillId="0" borderId="44" xfId="0" applyNumberFormat="1" applyFont="1" applyBorder="1"/>
    <xf numFmtId="0" fontId="1" fillId="0" borderId="44" xfId="86" applyFont="1" applyBorder="1" applyAlignment="1">
      <alignment horizontal="center"/>
    </xf>
    <xf numFmtId="0" fontId="67" fillId="0" borderId="44" xfId="84" applyFont="1" applyBorder="1"/>
    <xf numFmtId="173" fontId="80" fillId="61" borderId="44" xfId="8" applyNumberFormat="1" applyFont="1" applyFill="1" applyBorder="1" applyAlignment="1">
      <alignment horizontal="center" vertical="center" wrapText="1"/>
    </xf>
    <xf numFmtId="173" fontId="80" fillId="61" borderId="43" xfId="8" applyNumberFormat="1" applyFont="1" applyFill="1" applyBorder="1" applyAlignment="1">
      <alignment horizontal="center" vertical="top" wrapText="1"/>
    </xf>
    <xf numFmtId="0" fontId="80" fillId="66" borderId="40" xfId="86" applyFont="1" applyFill="1" applyBorder="1" applyAlignment="1">
      <alignment horizontal="left" vertical="top" wrapText="1"/>
    </xf>
    <xf numFmtId="2" fontId="67" fillId="0" borderId="43" xfId="89" applyNumberFormat="1" applyFont="1" applyBorder="1"/>
    <xf numFmtId="0" fontId="80" fillId="61" borderId="51" xfId="86" applyFont="1" applyFill="1" applyBorder="1" applyAlignment="1">
      <alignment horizontal="left" vertical="top" wrapText="1"/>
    </xf>
    <xf numFmtId="0" fontId="80" fillId="61" borderId="52" xfId="86" applyFont="1" applyFill="1" applyBorder="1" applyAlignment="1">
      <alignment horizontal="left" vertical="top" wrapText="1"/>
    </xf>
    <xf numFmtId="0" fontId="1" fillId="0" borderId="53" xfId="86" applyFont="1" applyBorder="1" applyAlignment="1">
      <alignment horizontal="center"/>
    </xf>
    <xf numFmtId="0" fontId="1" fillId="0" borderId="52" xfId="86" applyFont="1" applyBorder="1" applyAlignment="1">
      <alignment horizontal="center"/>
    </xf>
    <xf numFmtId="0" fontId="67" fillId="0" borderId="54" xfId="84" applyFont="1" applyBorder="1"/>
    <xf numFmtId="0" fontId="67" fillId="0" borderId="55" xfId="84" applyFont="1" applyBorder="1"/>
    <xf numFmtId="0" fontId="1" fillId="2" borderId="56" xfId="86" applyFont="1" applyFill="1" applyBorder="1" applyAlignment="1">
      <alignment horizontal="center"/>
    </xf>
    <xf numFmtId="0" fontId="1" fillId="2" borderId="57" xfId="86" applyFont="1" applyFill="1" applyBorder="1" applyAlignment="1">
      <alignment horizontal="center"/>
    </xf>
    <xf numFmtId="0" fontId="1" fillId="2" borderId="58" xfId="86" applyFont="1" applyFill="1" applyBorder="1" applyAlignment="1">
      <alignment horizontal="center"/>
    </xf>
    <xf numFmtId="166" fontId="1" fillId="2" borderId="53" xfId="18" applyFont="1" applyFill="1" applyBorder="1" applyAlignment="1">
      <alignment horizontal="center"/>
    </xf>
    <xf numFmtId="166" fontId="1" fillId="2" borderId="52" xfId="18" applyFont="1" applyFill="1" applyBorder="1" applyAlignment="1">
      <alignment horizontal="center"/>
    </xf>
    <xf numFmtId="179" fontId="99" fillId="0" borderId="56" xfId="10" applyNumberFormat="1" applyFont="1" applyBorder="1" applyAlignment="1">
      <alignment vertical="center"/>
    </xf>
    <xf numFmtId="179" fontId="99" fillId="0" borderId="57" xfId="10" applyNumberFormat="1" applyFont="1" applyBorder="1" applyAlignment="1">
      <alignment vertical="center"/>
    </xf>
    <xf numFmtId="179" fontId="100" fillId="0" borderId="57" xfId="10" applyNumberFormat="1" applyFont="1" applyBorder="1" applyAlignment="1">
      <alignment vertical="center"/>
    </xf>
    <xf numFmtId="179" fontId="100" fillId="0" borderId="58" xfId="10" applyNumberFormat="1" applyFont="1" applyBorder="1" applyAlignment="1">
      <alignment vertical="center"/>
    </xf>
    <xf numFmtId="166" fontId="86" fillId="2" borderId="44" xfId="18" applyFont="1" applyFill="1" applyBorder="1" applyAlignment="1">
      <alignment horizontal="center"/>
    </xf>
    <xf numFmtId="0" fontId="72" fillId="0" borderId="0" xfId="84" applyFont="1"/>
    <xf numFmtId="173" fontId="72" fillId="0" borderId="44" xfId="8" applyNumberFormat="1" applyFont="1" applyFill="1" applyBorder="1" applyAlignment="1">
      <alignment horizontal="center"/>
    </xf>
    <xf numFmtId="173" fontId="72" fillId="62" borderId="44" xfId="8" applyNumberFormat="1" applyFont="1" applyFill="1" applyBorder="1" applyAlignment="1">
      <alignment horizontal="center"/>
    </xf>
    <xf numFmtId="173" fontId="86" fillId="0" borderId="44" xfId="8" applyNumberFormat="1" applyFont="1" applyFill="1" applyBorder="1" applyAlignment="1">
      <alignment horizontal="center"/>
    </xf>
    <xf numFmtId="173" fontId="76" fillId="0" borderId="44" xfId="8" applyNumberFormat="1" applyFont="1" applyFill="1" applyBorder="1" applyAlignment="1">
      <alignment horizontal="center"/>
    </xf>
    <xf numFmtId="1" fontId="80" fillId="61" borderId="44" xfId="0" applyNumberFormat="1" applyFont="1" applyFill="1" applyBorder="1" applyAlignment="1">
      <alignment horizontal="center" vertical="center" wrapText="1"/>
    </xf>
    <xf numFmtId="198" fontId="72" fillId="2" borderId="7" xfId="8" applyNumberFormat="1" applyFont="1" applyFill="1" applyBorder="1" applyAlignment="1">
      <alignment horizontal="center" vertical="top" wrapText="1"/>
    </xf>
    <xf numFmtId="1" fontId="72" fillId="2" borderId="43" xfId="8" applyNumberFormat="1" applyFont="1" applyFill="1" applyBorder="1" applyAlignment="1">
      <alignment horizontal="center"/>
    </xf>
    <xf numFmtId="167" fontId="72" fillId="2" borderId="43" xfId="8" applyFont="1" applyFill="1" applyBorder="1"/>
    <xf numFmtId="167" fontId="80" fillId="61" borderId="53" xfId="8" applyFont="1" applyFill="1" applyBorder="1" applyAlignment="1">
      <alignment horizontal="center" vertical="top" wrapText="1"/>
    </xf>
    <xf numFmtId="167" fontId="80" fillId="61" borderId="52" xfId="8" applyFont="1" applyFill="1" applyBorder="1" applyAlignment="1">
      <alignment horizontal="center" vertical="top" wrapText="1"/>
    </xf>
    <xf numFmtId="167" fontId="80" fillId="61" borderId="51" xfId="8" applyFont="1" applyFill="1" applyBorder="1" applyAlignment="1">
      <alignment horizontal="center" vertical="top" wrapText="1"/>
    </xf>
    <xf numFmtId="167" fontId="80" fillId="61" borderId="59" xfId="8" applyFont="1" applyFill="1" applyBorder="1" applyAlignment="1">
      <alignment horizontal="center" vertical="top" wrapText="1"/>
    </xf>
    <xf numFmtId="166" fontId="67" fillId="2" borderId="53" xfId="18" applyFont="1" applyFill="1" applyBorder="1" applyAlignment="1">
      <alignment horizontal="right"/>
    </xf>
    <xf numFmtId="166" fontId="67" fillId="2" borderId="52" xfId="18" applyFont="1" applyFill="1" applyBorder="1" applyAlignment="1">
      <alignment horizontal="center"/>
    </xf>
    <xf numFmtId="166" fontId="72" fillId="2" borderId="56" xfId="18" applyFont="1" applyFill="1" applyBorder="1"/>
    <xf numFmtId="166" fontId="72" fillId="2" borderId="57" xfId="18" applyFont="1" applyFill="1" applyBorder="1"/>
    <xf numFmtId="166" fontId="72" fillId="2" borderId="58" xfId="18" applyFont="1" applyFill="1" applyBorder="1"/>
    <xf numFmtId="199" fontId="67" fillId="2" borderId="1" xfId="8" applyNumberFormat="1" applyFont="1" applyFill="1" applyBorder="1" applyAlignment="1">
      <alignment horizontal="center"/>
    </xf>
    <xf numFmtId="199" fontId="72" fillId="2" borderId="1" xfId="8" applyNumberFormat="1" applyFont="1" applyFill="1" applyBorder="1" applyAlignment="1">
      <alignment horizontal="center"/>
    </xf>
    <xf numFmtId="199" fontId="67" fillId="0" borderId="44" xfId="8" applyNumberFormat="1" applyFont="1" applyBorder="1" applyAlignment="1">
      <alignment horizontal="center" vertical="center"/>
    </xf>
    <xf numFmtId="199" fontId="72" fillId="0" borderId="1" xfId="8" applyNumberFormat="1" applyFont="1" applyFill="1" applyBorder="1" applyAlignment="1">
      <alignment horizontal="center" vertical="center"/>
    </xf>
    <xf numFmtId="0" fontId="69" fillId="0" borderId="0" xfId="0" applyFont="1" applyAlignment="1">
      <alignment horizontal="center" vertical="center"/>
    </xf>
    <xf numFmtId="49" fontId="86" fillId="63" borderId="1" xfId="9" applyNumberFormat="1" applyFont="1" applyFill="1" applyBorder="1" applyAlignment="1" applyProtection="1">
      <alignment vertical="center"/>
      <protection hidden="1"/>
    </xf>
    <xf numFmtId="2" fontId="75" fillId="0" borderId="0" xfId="0" applyNumberFormat="1" applyFont="1" applyAlignment="1">
      <alignment vertical="center"/>
    </xf>
    <xf numFmtId="2" fontId="81" fillId="0" borderId="0" xfId="12" applyNumberFormat="1" applyFont="1" applyAlignment="1">
      <alignment vertical="center"/>
    </xf>
    <xf numFmtId="2" fontId="82" fillId="0" borderId="0" xfId="12" applyNumberFormat="1" applyFont="1" applyAlignment="1">
      <alignment vertical="center"/>
    </xf>
    <xf numFmtId="2" fontId="72" fillId="0" borderId="0" xfId="0" applyNumberFormat="1" applyFont="1" applyAlignment="1">
      <alignment vertical="center"/>
    </xf>
    <xf numFmtId="2" fontId="67" fillId="0" borderId="1" xfId="0" applyNumberFormat="1" applyFont="1" applyBorder="1" applyAlignment="1">
      <alignment vertical="center"/>
    </xf>
    <xf numFmtId="2" fontId="67" fillId="0" borderId="1" xfId="89" applyNumberFormat="1" applyFont="1" applyBorder="1" applyAlignment="1">
      <alignment vertical="center"/>
    </xf>
    <xf numFmtId="2" fontId="67" fillId="0" borderId="8" xfId="0" applyNumberFormat="1" applyFont="1" applyBorder="1" applyAlignment="1">
      <alignment vertical="center"/>
    </xf>
    <xf numFmtId="2" fontId="72" fillId="0" borderId="0" xfId="0" applyNumberFormat="1" applyFont="1" applyAlignment="1">
      <alignment horizontal="center" vertical="center"/>
    </xf>
    <xf numFmtId="2" fontId="81" fillId="0" borderId="0" xfId="0" applyNumberFormat="1" applyFont="1" applyAlignment="1">
      <alignment horizontal="center" vertical="center"/>
    </xf>
    <xf numFmtId="2" fontId="77" fillId="0" borderId="0" xfId="12" applyNumberFormat="1" applyFont="1" applyAlignment="1">
      <alignment horizontal="center" vertical="center"/>
    </xf>
    <xf numFmtId="1" fontId="67" fillId="0" borderId="1" xfId="0" applyNumberFormat="1" applyFont="1" applyBorder="1" applyAlignment="1">
      <alignment horizontal="center" vertical="center"/>
    </xf>
    <xf numFmtId="2" fontId="67" fillId="0" borderId="1" xfId="0" applyNumberFormat="1" applyFont="1" applyBorder="1" applyAlignment="1">
      <alignment horizontal="center" vertical="center"/>
    </xf>
    <xf numFmtId="174" fontId="67" fillId="0" borderId="1" xfId="0" applyNumberFormat="1" applyFont="1" applyBorder="1" applyAlignment="1">
      <alignment horizontal="center" vertical="center"/>
    </xf>
    <xf numFmtId="0" fontId="67" fillId="0" borderId="22" xfId="0" applyFont="1" applyBorder="1" applyAlignment="1">
      <alignment horizontal="center" vertical="center" wrapText="1"/>
    </xf>
    <xf numFmtId="3" fontId="67" fillId="0" borderId="22" xfId="0" applyNumberFormat="1" applyFont="1" applyBorder="1" applyAlignment="1">
      <alignment horizontal="center" vertical="center" wrapText="1"/>
    </xf>
    <xf numFmtId="0" fontId="85" fillId="0" borderId="22" xfId="59" applyFont="1" applyBorder="1" applyAlignment="1">
      <alignment horizontal="center" vertical="center" wrapText="1"/>
    </xf>
    <xf numFmtId="1" fontId="67" fillId="0" borderId="8" xfId="0" applyNumberFormat="1" applyFont="1" applyBorder="1" applyAlignment="1">
      <alignment horizontal="center" vertical="center"/>
    </xf>
    <xf numFmtId="1" fontId="67" fillId="0" borderId="0" xfId="0" applyNumberFormat="1" applyFont="1" applyAlignment="1">
      <alignment horizontal="center" vertical="center"/>
    </xf>
    <xf numFmtId="2" fontId="67" fillId="0" borderId="0" xfId="0" applyNumberFormat="1" applyFont="1" applyAlignment="1">
      <alignment horizontal="center" vertical="center"/>
    </xf>
    <xf numFmtId="174" fontId="67" fillId="0" borderId="0" xfId="0" applyNumberFormat="1" applyFont="1" applyAlignment="1">
      <alignment horizontal="center" vertical="center"/>
    </xf>
    <xf numFmtId="174" fontId="67" fillId="0" borderId="10" xfId="0" applyNumberFormat="1" applyFont="1" applyBorder="1" applyAlignment="1">
      <alignment horizontal="center" vertical="center"/>
    </xf>
    <xf numFmtId="11" fontId="67" fillId="0" borderId="22" xfId="0" applyNumberFormat="1" applyFont="1" applyBorder="1" applyAlignment="1">
      <alignment horizontal="center" vertical="center" wrapText="1"/>
    </xf>
    <xf numFmtId="11" fontId="85" fillId="0" borderId="22" xfId="59" applyNumberFormat="1" applyFont="1" applyBorder="1" applyAlignment="1">
      <alignment horizontal="center" vertical="center" wrapText="1"/>
    </xf>
    <xf numFmtId="2" fontId="67" fillId="0" borderId="8" xfId="0" applyNumberFormat="1" applyFont="1" applyBorder="1" applyAlignment="1">
      <alignment horizontal="center" vertical="center"/>
    </xf>
    <xf numFmtId="174" fontId="67" fillId="0" borderId="8" xfId="0" applyNumberFormat="1" applyFont="1" applyBorder="1" applyAlignment="1">
      <alignment horizontal="center" vertical="center"/>
    </xf>
    <xf numFmtId="0" fontId="67" fillId="2" borderId="44" xfId="0" applyFont="1" applyFill="1" applyBorder="1" applyAlignment="1">
      <alignment horizontal="left" vertical="center"/>
    </xf>
    <xf numFmtId="0" fontId="67" fillId="0" borderId="0" xfId="0" applyFont="1" applyAlignment="1">
      <alignment horizontal="left" vertical="center"/>
    </xf>
    <xf numFmtId="2" fontId="72" fillId="0" borderId="0" xfId="0" applyNumberFormat="1" applyFont="1" applyAlignment="1">
      <alignment horizontal="left" vertical="center"/>
    </xf>
    <xf numFmtId="0" fontId="72" fillId="0" borderId="0" xfId="0" applyFont="1" applyAlignment="1">
      <alignment horizontal="left" vertical="center"/>
    </xf>
    <xf numFmtId="2" fontId="67" fillId="0" borderId="1" xfId="0" applyNumberFormat="1" applyFont="1" applyBorder="1" applyAlignment="1">
      <alignment horizontal="left" vertical="center"/>
    </xf>
    <xf numFmtId="0" fontId="67" fillId="0" borderId="1" xfId="0" applyFont="1" applyBorder="1" applyAlignment="1">
      <alignment horizontal="left" vertical="center"/>
    </xf>
    <xf numFmtId="0" fontId="67" fillId="0" borderId="10" xfId="0" applyFont="1" applyBorder="1" applyAlignment="1">
      <alignment horizontal="left" vertical="center"/>
    </xf>
    <xf numFmtId="0" fontId="67" fillId="0" borderId="22" xfId="0" applyFont="1" applyBorder="1" applyAlignment="1">
      <alignment horizontal="left" vertical="center" wrapText="1"/>
    </xf>
    <xf numFmtId="0" fontId="85" fillId="0" borderId="22" xfId="59" applyFont="1" applyBorder="1" applyAlignment="1">
      <alignment horizontal="left" vertical="center" wrapText="1"/>
    </xf>
    <xf numFmtId="0" fontId="67" fillId="0" borderId="8" xfId="8" applyNumberFormat="1" applyFont="1" applyFill="1" applyBorder="1" applyAlignment="1">
      <alignment horizontal="left" vertical="center"/>
    </xf>
    <xf numFmtId="0" fontId="67" fillId="0" borderId="8" xfId="0" applyFont="1" applyBorder="1" applyAlignment="1">
      <alignment horizontal="left" vertical="center"/>
    </xf>
    <xf numFmtId="0" fontId="67" fillId="0" borderId="0" xfId="8" applyNumberFormat="1" applyFont="1" applyFill="1" applyBorder="1" applyAlignment="1">
      <alignment horizontal="left" vertical="center"/>
    </xf>
    <xf numFmtId="198" fontId="67" fillId="0" borderId="0" xfId="0" applyNumberFormat="1" applyFont="1" applyAlignment="1">
      <alignment horizontal="center" vertical="center"/>
    </xf>
    <xf numFmtId="198" fontId="72" fillId="0" borderId="0" xfId="0" applyNumberFormat="1" applyFont="1" applyAlignment="1">
      <alignment horizontal="center" vertical="center"/>
    </xf>
    <xf numFmtId="198" fontId="67" fillId="0" borderId="1" xfId="0" applyNumberFormat="1" applyFont="1" applyBorder="1" applyAlignment="1">
      <alignment horizontal="center" vertical="center"/>
    </xf>
    <xf numFmtId="198" fontId="67" fillId="0" borderId="22" xfId="0" applyNumberFormat="1" applyFont="1" applyBorder="1" applyAlignment="1">
      <alignment horizontal="center" vertical="center" wrapText="1"/>
    </xf>
    <xf numFmtId="198" fontId="85" fillId="0" borderId="22" xfId="59" applyNumberFormat="1" applyFont="1" applyBorder="1" applyAlignment="1">
      <alignment horizontal="center" vertical="center" wrapText="1"/>
    </xf>
    <xf numFmtId="198" fontId="67" fillId="0" borderId="8" xfId="0" applyNumberFormat="1" applyFont="1" applyBorder="1" applyAlignment="1">
      <alignment horizontal="center" vertical="center"/>
    </xf>
    <xf numFmtId="0" fontId="67" fillId="0" borderId="44" xfId="0" applyFont="1" applyBorder="1" applyAlignment="1">
      <alignment horizontal="left" vertical="center"/>
    </xf>
    <xf numFmtId="0" fontId="70" fillId="0" borderId="0" xfId="0" applyFont="1" applyAlignment="1">
      <alignment horizontal="center" vertical="center"/>
    </xf>
    <xf numFmtId="0" fontId="87" fillId="0" borderId="0" xfId="0" applyFont="1" applyAlignment="1">
      <alignment horizontal="center" vertical="center"/>
    </xf>
    <xf numFmtId="0" fontId="86" fillId="0" borderId="0" xfId="0" applyFont="1" applyAlignment="1">
      <alignment horizontal="center" vertical="center"/>
    </xf>
    <xf numFmtId="0" fontId="72" fillId="0" borderId="0" xfId="0" applyFont="1" applyAlignment="1">
      <alignment horizontal="center" vertical="center"/>
    </xf>
    <xf numFmtId="167" fontId="72" fillId="0" borderId="0" xfId="8" applyFont="1" applyAlignment="1">
      <alignment horizontal="center" vertical="center"/>
    </xf>
    <xf numFmtId="9" fontId="87" fillId="61" borderId="4" xfId="16" applyFont="1" applyFill="1" applyBorder="1" applyAlignment="1">
      <alignment horizontal="center" vertical="center" wrapText="1"/>
    </xf>
    <xf numFmtId="1" fontId="70"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1" fontId="85" fillId="0" borderId="1" xfId="0" applyNumberFormat="1" applyFont="1" applyBorder="1" applyAlignment="1">
      <alignment horizontal="center" vertical="center"/>
    </xf>
    <xf numFmtId="43" fontId="69" fillId="0" borderId="1" xfId="8" applyNumberFormat="1" applyFont="1" applyFill="1" applyBorder="1" applyAlignment="1">
      <alignment horizontal="center" vertical="center"/>
    </xf>
    <xf numFmtId="1" fontId="69" fillId="0" borderId="1" xfId="8" applyNumberFormat="1" applyFont="1" applyFill="1" applyBorder="1" applyAlignment="1">
      <alignment horizontal="center" vertical="center"/>
    </xf>
    <xf numFmtId="1" fontId="70" fillId="0" borderId="8" xfId="0" applyNumberFormat="1" applyFont="1" applyBorder="1" applyAlignment="1">
      <alignment horizontal="center" vertical="center"/>
    </xf>
    <xf numFmtId="1" fontId="85" fillId="0" borderId="8" xfId="0" applyNumberFormat="1" applyFont="1" applyBorder="1" applyAlignment="1">
      <alignment horizontal="center" vertical="center"/>
    </xf>
    <xf numFmtId="43" fontId="69" fillId="0" borderId="8" xfId="8" applyNumberFormat="1" applyFont="1" applyFill="1" applyBorder="1" applyAlignment="1">
      <alignment horizontal="center" vertical="center"/>
    </xf>
    <xf numFmtId="167" fontId="69" fillId="0" borderId="8" xfId="8" applyFont="1" applyFill="1" applyBorder="1" applyAlignment="1">
      <alignment horizontal="center" vertical="center"/>
    </xf>
    <xf numFmtId="1" fontId="70" fillId="0" borderId="0" xfId="0" applyNumberFormat="1" applyFont="1" applyAlignment="1">
      <alignment horizontal="center" vertical="center"/>
    </xf>
    <xf numFmtId="1" fontId="85" fillId="0" borderId="0" xfId="0" applyNumberFormat="1" applyFont="1" applyAlignment="1">
      <alignment horizontal="center" vertical="center"/>
    </xf>
    <xf numFmtId="43" fontId="69" fillId="0" borderId="0" xfId="8" applyNumberFormat="1" applyFont="1" applyFill="1" applyBorder="1" applyAlignment="1">
      <alignment horizontal="center" vertical="center"/>
    </xf>
    <xf numFmtId="167" fontId="69" fillId="0" borderId="0" xfId="8" applyFont="1" applyFill="1" applyBorder="1" applyAlignment="1">
      <alignment horizontal="center" vertical="center"/>
    </xf>
    <xf numFmtId="0" fontId="85" fillId="0" borderId="0" xfId="0" applyFont="1" applyAlignment="1">
      <alignment horizontal="center" vertical="center"/>
    </xf>
    <xf numFmtId="2" fontId="69" fillId="0" borderId="0" xfId="8" applyNumberFormat="1" applyFont="1" applyFill="1" applyBorder="1" applyAlignment="1">
      <alignment horizontal="center" vertical="center"/>
    </xf>
    <xf numFmtId="2" fontId="69" fillId="0" borderId="1" xfId="8" applyNumberFormat="1" applyFont="1" applyFill="1" applyBorder="1" applyAlignment="1">
      <alignment horizontal="left" vertical="center"/>
    </xf>
    <xf numFmtId="2" fontId="69" fillId="0" borderId="0" xfId="8" applyNumberFormat="1" applyFont="1" applyFill="1" applyBorder="1" applyAlignment="1">
      <alignment horizontal="left" vertical="center"/>
    </xf>
    <xf numFmtId="173" fontId="69" fillId="0" borderId="1" xfId="8" applyNumberFormat="1" applyFont="1" applyFill="1" applyBorder="1" applyAlignment="1">
      <alignment horizontal="center" vertical="center"/>
    </xf>
    <xf numFmtId="198" fontId="67" fillId="2" borderId="53" xfId="8" applyNumberFormat="1" applyFont="1" applyFill="1" applyBorder="1" applyAlignment="1">
      <alignment horizontal="center"/>
    </xf>
    <xf numFmtId="198" fontId="67" fillId="2" borderId="44" xfId="8" applyNumberFormat="1" applyFont="1" applyFill="1" applyBorder="1" applyAlignment="1">
      <alignment horizontal="center"/>
    </xf>
    <xf numFmtId="198" fontId="67" fillId="2" borderId="52" xfId="8" applyNumberFormat="1" applyFont="1" applyFill="1" applyBorder="1" applyAlignment="1">
      <alignment horizontal="center"/>
    </xf>
    <xf numFmtId="198" fontId="72" fillId="2" borderId="56" xfId="8" applyNumberFormat="1" applyFont="1" applyFill="1" applyBorder="1" applyAlignment="1">
      <alignment horizontal="center"/>
    </xf>
    <xf numFmtId="198" fontId="72" fillId="2" borderId="57" xfId="8" applyNumberFormat="1" applyFont="1" applyFill="1" applyBorder="1" applyAlignment="1">
      <alignment horizontal="center"/>
    </xf>
    <xf numFmtId="198" fontId="72" fillId="2" borderId="58" xfId="8" applyNumberFormat="1" applyFont="1" applyFill="1" applyBorder="1" applyAlignment="1">
      <alignment horizontal="center"/>
    </xf>
    <xf numFmtId="0" fontId="67" fillId="67" borderId="1" xfId="0" applyFont="1" applyFill="1" applyBorder="1" applyAlignment="1">
      <alignment horizontal="center"/>
    </xf>
    <xf numFmtId="197" fontId="71" fillId="67" borderId="1" xfId="8" applyNumberFormat="1" applyFont="1" applyFill="1" applyBorder="1" applyAlignment="1" applyProtection="1">
      <alignment horizontal="center"/>
      <protection hidden="1"/>
    </xf>
    <xf numFmtId="167" fontId="67" fillId="67" borderId="1" xfId="8" applyFont="1" applyFill="1" applyBorder="1"/>
    <xf numFmtId="166" fontId="71" fillId="67" borderId="1" xfId="18" applyFont="1" applyFill="1" applyBorder="1" applyAlignment="1" applyProtection="1">
      <alignment horizontal="center"/>
      <protection hidden="1"/>
    </xf>
    <xf numFmtId="197" fontId="71" fillId="0" borderId="1" xfId="8" applyNumberFormat="1" applyFont="1" applyFill="1" applyBorder="1" applyAlignment="1" applyProtection="1">
      <alignment horizontal="center"/>
      <protection hidden="1"/>
    </xf>
    <xf numFmtId="8" fontId="67" fillId="0" borderId="0" xfId="84" applyNumberFormat="1" applyFont="1"/>
    <xf numFmtId="0" fontId="1" fillId="0" borderId="22" xfId="59" applyFont="1" applyBorder="1" applyAlignment="1">
      <alignment horizontal="left" vertical="center" wrapText="1"/>
    </xf>
    <xf numFmtId="0" fontId="80" fillId="2" borderId="1" xfId="59" applyFont="1" applyFill="1" applyBorder="1" applyAlignment="1">
      <alignment horizontal="left" vertical="top" wrapText="1"/>
    </xf>
    <xf numFmtId="166" fontId="71" fillId="2" borderId="1" xfId="18" applyFont="1" applyFill="1" applyBorder="1" applyAlignment="1" applyProtection="1">
      <alignment horizontal="center"/>
      <protection hidden="1"/>
    </xf>
    <xf numFmtId="166" fontId="67" fillId="62" borderId="44" xfId="18" applyFont="1" applyFill="1" applyBorder="1" applyAlignment="1" applyProtection="1">
      <alignment vertical="center"/>
      <protection hidden="1"/>
    </xf>
    <xf numFmtId="10" fontId="67" fillId="0" borderId="0" xfId="16" applyNumberFormat="1" applyFont="1"/>
    <xf numFmtId="0" fontId="67" fillId="0" borderId="1" xfId="103" applyFont="1" applyBorder="1" applyAlignment="1">
      <alignment vertical="center" wrapText="1"/>
    </xf>
    <xf numFmtId="0" fontId="67" fillId="0" borderId="1" xfId="103" applyFont="1" applyBorder="1" applyAlignment="1">
      <alignment vertical="center"/>
    </xf>
    <xf numFmtId="166" fontId="67" fillId="0" borderId="1" xfId="18" applyFont="1" applyBorder="1" applyAlignment="1">
      <alignment horizontal="center" vertical="center" wrapText="1"/>
    </xf>
    <xf numFmtId="44" fontId="67" fillId="0" borderId="1" xfId="66" applyFont="1" applyBorder="1" applyAlignment="1">
      <alignment vertical="center" wrapText="1"/>
    </xf>
    <xf numFmtId="49" fontId="67" fillId="0" borderId="1" xfId="103" applyNumberFormat="1" applyFont="1" applyBorder="1" applyAlignment="1">
      <alignment horizontal="center" vertical="center" wrapText="1"/>
    </xf>
    <xf numFmtId="3" fontId="67" fillId="0" borderId="1" xfId="8" applyNumberFormat="1" applyFont="1" applyFill="1" applyBorder="1" applyAlignment="1">
      <alignment horizontal="center" vertical="center" wrapText="1"/>
    </xf>
    <xf numFmtId="166" fontId="67" fillId="65" borderId="1" xfId="18" applyFont="1" applyFill="1" applyBorder="1" applyAlignment="1">
      <alignment horizontal="center" vertical="center" wrapText="1"/>
    </xf>
    <xf numFmtId="44" fontId="67" fillId="62" borderId="1" xfId="66" applyFont="1" applyFill="1" applyBorder="1" applyAlignment="1">
      <alignment vertical="center" wrapText="1"/>
    </xf>
    <xf numFmtId="0" fontId="67" fillId="0" borderId="1" xfId="66" applyNumberFormat="1" applyFont="1" applyBorder="1" applyAlignment="1">
      <alignment vertical="center" wrapText="1"/>
    </xf>
    <xf numFmtId="0" fontId="67" fillId="0" borderId="62" xfId="0" applyFont="1" applyBorder="1" applyAlignment="1">
      <alignment horizontal="left" vertical="center" wrapText="1"/>
    </xf>
    <xf numFmtId="0" fontId="67" fillId="0" borderId="60" xfId="103" applyFont="1" applyBorder="1" applyAlignment="1">
      <alignment vertical="top"/>
    </xf>
    <xf numFmtId="0" fontId="67" fillId="0" borderId="60" xfId="103" applyFont="1" applyBorder="1" applyAlignment="1">
      <alignment horizontal="left" vertical="center"/>
    </xf>
    <xf numFmtId="166" fontId="67" fillId="2" borderId="60" xfId="18" applyFont="1" applyFill="1" applyBorder="1" applyAlignment="1">
      <alignment horizontal="right"/>
    </xf>
    <xf numFmtId="166" fontId="67" fillId="2" borderId="60" xfId="18" applyFont="1" applyFill="1" applyBorder="1" applyAlignment="1">
      <alignment horizontal="center"/>
    </xf>
    <xf numFmtId="44" fontId="70" fillId="0" borderId="0" xfId="89" applyNumberFormat="1" applyFont="1"/>
    <xf numFmtId="0" fontId="67" fillId="0" borderId="10" xfId="0" applyFont="1" applyBorder="1"/>
    <xf numFmtId="199" fontId="67" fillId="0" borderId="44" xfId="8" applyNumberFormat="1" applyFont="1" applyBorder="1" applyAlignment="1">
      <alignment horizontal="center"/>
    </xf>
    <xf numFmtId="0" fontId="67" fillId="2" borderId="44" xfId="0" applyFont="1" applyFill="1" applyBorder="1"/>
    <xf numFmtId="0" fontId="67" fillId="0" borderId="22" xfId="0" applyFont="1" applyBorder="1" applyAlignment="1">
      <alignment horizontal="left" wrapText="1"/>
    </xf>
    <xf numFmtId="0" fontId="70" fillId="0" borderId="0" xfId="17" applyFont="1"/>
    <xf numFmtId="0" fontId="69" fillId="0" borderId="0" xfId="0" applyFont="1" applyAlignment="1">
      <alignment horizontal="center" vertical="top"/>
    </xf>
    <xf numFmtId="2" fontId="80" fillId="61" borderId="4" xfId="0" applyNumberFormat="1" applyFont="1" applyFill="1" applyBorder="1" applyAlignment="1">
      <alignment vertical="top" wrapText="1"/>
    </xf>
    <xf numFmtId="2" fontId="80" fillId="61" borderId="4" xfId="0" applyNumberFormat="1"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0" fontId="80" fillId="61" borderId="4" xfId="0" applyFont="1" applyFill="1" applyBorder="1" applyAlignment="1">
      <alignment horizontal="left" vertical="top" wrapText="1"/>
    </xf>
    <xf numFmtId="198" fontId="80" fillId="61" borderId="4" xfId="8" applyNumberFormat="1" applyFont="1" applyFill="1" applyBorder="1" applyAlignment="1">
      <alignment horizontal="center" vertical="top" wrapText="1"/>
    </xf>
    <xf numFmtId="167" fontId="80" fillId="61" borderId="4" xfId="8" applyFont="1" applyFill="1" applyBorder="1" applyAlignment="1">
      <alignment horizontal="center" vertical="top" wrapText="1"/>
    </xf>
    <xf numFmtId="2" fontId="87" fillId="61" borderId="39" xfId="0" applyNumberFormat="1" applyFont="1" applyFill="1" applyBorder="1" applyAlignment="1">
      <alignment horizontal="left" vertical="top" wrapText="1"/>
    </xf>
    <xf numFmtId="0" fontId="67" fillId="0" borderId="0" xfId="0" applyFont="1" applyAlignment="1">
      <alignment horizontal="center" vertical="top"/>
    </xf>
    <xf numFmtId="2" fontId="87" fillId="61" borderId="4" xfId="0" applyNumberFormat="1" applyFont="1" applyFill="1" applyBorder="1" applyAlignment="1">
      <alignment horizontal="center" vertical="top" wrapText="1"/>
    </xf>
    <xf numFmtId="0" fontId="67" fillId="0" borderId="0" xfId="0" applyFont="1" applyAlignment="1">
      <alignment vertical="top"/>
    </xf>
    <xf numFmtId="0" fontId="35" fillId="0" borderId="0" xfId="0" applyFont="1" applyAlignment="1">
      <alignment wrapText="1"/>
    </xf>
    <xf numFmtId="1" fontId="0" fillId="0" borderId="0" xfId="0" applyNumberFormat="1"/>
    <xf numFmtId="1" fontId="67" fillId="0" borderId="1" xfId="89" applyNumberFormat="1" applyFont="1" applyBorder="1"/>
    <xf numFmtId="167" fontId="67" fillId="0" borderId="62" xfId="8" applyFont="1" applyBorder="1" applyAlignment="1">
      <alignment vertical="center"/>
    </xf>
    <xf numFmtId="166" fontId="71" fillId="62" borderId="62" xfId="18" applyFont="1" applyFill="1" applyBorder="1" applyAlignment="1" applyProtection="1">
      <alignment vertical="center"/>
      <protection hidden="1"/>
    </xf>
    <xf numFmtId="166" fontId="67" fillId="0" borderId="62" xfId="18" applyFont="1" applyBorder="1" applyAlignment="1">
      <alignment vertical="center"/>
    </xf>
    <xf numFmtId="0" fontId="67" fillId="0" borderId="1" xfId="0" applyFont="1" applyBorder="1" applyAlignment="1">
      <alignment horizontal="center" vertical="center"/>
    </xf>
    <xf numFmtId="197" fontId="71" fillId="0" borderId="1" xfId="8" applyNumberFormat="1" applyFont="1" applyFill="1" applyBorder="1" applyAlignment="1" applyProtection="1">
      <alignment horizontal="center" vertical="center"/>
      <protection hidden="1"/>
    </xf>
    <xf numFmtId="0" fontId="67" fillId="64" borderId="22" xfId="0" applyFont="1" applyFill="1" applyBorder="1" applyAlignment="1">
      <alignment horizontal="left" vertical="center" wrapText="1"/>
    </xf>
    <xf numFmtId="0" fontId="67" fillId="64" borderId="1" xfId="0" applyFont="1" applyFill="1" applyBorder="1" applyAlignment="1">
      <alignment horizontal="left" vertical="center"/>
    </xf>
    <xf numFmtId="166" fontId="67" fillId="2" borderId="62" xfId="18" applyFont="1" applyFill="1" applyBorder="1" applyAlignment="1">
      <alignment horizontal="center"/>
    </xf>
    <xf numFmtId="166" fontId="72" fillId="2" borderId="42" xfId="18" applyFont="1" applyFill="1" applyBorder="1" applyAlignment="1"/>
    <xf numFmtId="49" fontId="72" fillId="0" borderId="43" xfId="63" applyNumberFormat="1" applyFont="1" applyBorder="1"/>
    <xf numFmtId="49" fontId="67" fillId="0" borderId="0" xfId="63" applyNumberFormat="1" applyFont="1"/>
    <xf numFmtId="0" fontId="67" fillId="0" borderId="0" xfId="63" applyFont="1"/>
    <xf numFmtId="10" fontId="67" fillId="0" borderId="0" xfId="63" applyNumberFormat="1" applyFont="1" applyAlignment="1">
      <alignment horizontal="left"/>
    </xf>
    <xf numFmtId="178" fontId="67" fillId="0" borderId="2" xfId="6" applyNumberFormat="1" applyFont="1" applyFill="1" applyBorder="1" applyAlignment="1">
      <alignment horizontal="left"/>
    </xf>
    <xf numFmtId="44" fontId="67" fillId="0" borderId="0" xfId="63" applyNumberFormat="1" applyFont="1"/>
    <xf numFmtId="2" fontId="82" fillId="0" borderId="0" xfId="63" applyNumberFormat="1" applyFont="1" applyAlignment="1">
      <alignment horizontal="left"/>
    </xf>
    <xf numFmtId="2" fontId="82" fillId="0" borderId="0" xfId="0" applyNumberFormat="1" applyFont="1" applyAlignment="1">
      <alignment horizontal="left"/>
    </xf>
    <xf numFmtId="9" fontId="67" fillId="0" borderId="62" xfId="84" applyNumberFormat="1" applyFont="1" applyBorder="1" applyAlignment="1">
      <alignment horizontal="left" vertical="center"/>
    </xf>
    <xf numFmtId="9" fontId="67" fillId="62" borderId="62" xfId="16" applyFont="1" applyFill="1" applyBorder="1" applyAlignment="1" applyProtection="1">
      <alignment vertical="center"/>
      <protection locked="0"/>
    </xf>
    <xf numFmtId="0" fontId="67" fillId="0" borderId="62" xfId="84" applyFont="1" applyBorder="1"/>
    <xf numFmtId="9" fontId="67" fillId="62" borderId="62" xfId="16" applyFont="1" applyFill="1" applyBorder="1" applyProtection="1">
      <protection locked="0"/>
    </xf>
    <xf numFmtId="0" fontId="116" fillId="68" borderId="62" xfId="0" applyFont="1" applyFill="1" applyBorder="1" applyAlignment="1">
      <alignment vertical="center" wrapText="1"/>
    </xf>
    <xf numFmtId="2" fontId="67" fillId="62" borderId="62" xfId="8" applyNumberFormat="1" applyFont="1" applyFill="1" applyBorder="1" applyAlignment="1">
      <alignment horizontal="center"/>
    </xf>
    <xf numFmtId="173" fontId="72" fillId="2" borderId="62" xfId="8" applyNumberFormat="1" applyFont="1" applyFill="1" applyBorder="1"/>
    <xf numFmtId="3" fontId="71" fillId="62" borderId="62" xfId="62" applyNumberFormat="1" applyFont="1" applyFill="1" applyBorder="1" applyAlignment="1" applyProtection="1">
      <alignment horizontal="left" wrapText="1"/>
      <protection hidden="1"/>
    </xf>
    <xf numFmtId="3" fontId="71" fillId="62" borderId="62" xfId="62" applyNumberFormat="1" applyFont="1" applyFill="1" applyBorder="1" applyAlignment="1" applyProtection="1">
      <alignment horizontal="left" vertical="top" wrapText="1"/>
      <protection hidden="1"/>
    </xf>
    <xf numFmtId="179" fontId="71" fillId="62" borderId="62" xfId="62" applyNumberFormat="1" applyFont="1" applyFill="1" applyBorder="1" applyAlignment="1" applyProtection="1">
      <alignment horizontal="center"/>
      <protection hidden="1"/>
    </xf>
    <xf numFmtId="0" fontId="67" fillId="62" borderId="43" xfId="10" applyFont="1" applyFill="1" applyBorder="1"/>
    <xf numFmtId="44" fontId="67" fillId="63" borderId="45" xfId="66" applyFont="1" applyFill="1" applyBorder="1" applyAlignment="1" applyProtection="1">
      <protection locked="0"/>
    </xf>
    <xf numFmtId="0" fontId="117" fillId="0" borderId="0" xfId="0" applyFont="1"/>
    <xf numFmtId="0" fontId="67" fillId="64" borderId="44" xfId="0" applyFont="1" applyFill="1" applyBorder="1"/>
    <xf numFmtId="0" fontId="70" fillId="0" borderId="0" xfId="0" applyFont="1"/>
    <xf numFmtId="0" fontId="118" fillId="0" borderId="0" xfId="0" applyFont="1" applyAlignment="1">
      <alignment vertical="center"/>
    </xf>
    <xf numFmtId="0" fontId="85" fillId="0" borderId="1" xfId="0" applyFont="1" applyBorder="1" applyAlignment="1">
      <alignment vertical="center"/>
    </xf>
    <xf numFmtId="0" fontId="67" fillId="0" borderId="1" xfId="0" applyFont="1" applyBorder="1" applyAlignment="1">
      <alignment vertical="center" wrapText="1"/>
    </xf>
    <xf numFmtId="167" fontId="67" fillId="0" borderId="1" xfId="8" applyFont="1" applyBorder="1" applyAlignment="1">
      <alignment vertical="center"/>
    </xf>
    <xf numFmtId="166" fontId="67" fillId="0" borderId="1" xfId="18" applyFont="1" applyBorder="1" applyAlignment="1">
      <alignment vertical="center"/>
    </xf>
    <xf numFmtId="0" fontId="67" fillId="67" borderId="1" xfId="0" applyFont="1" applyFill="1" applyBorder="1" applyAlignment="1">
      <alignment horizontal="center" vertical="center"/>
    </xf>
    <xf numFmtId="166" fontId="71" fillId="62" borderId="1" xfId="18" applyFont="1" applyFill="1" applyBorder="1" applyAlignment="1" applyProtection="1">
      <alignment horizontal="center" vertical="center"/>
      <protection hidden="1"/>
    </xf>
    <xf numFmtId="197" fontId="71" fillId="2" borderId="1" xfId="8" applyNumberFormat="1" applyFont="1" applyFill="1" applyBorder="1" applyAlignment="1" applyProtection="1">
      <alignment horizontal="center" vertical="center"/>
      <protection hidden="1"/>
    </xf>
    <xf numFmtId="197" fontId="71" fillId="2" borderId="1" xfId="8" applyNumberFormat="1" applyFont="1" applyFill="1" applyBorder="1" applyAlignment="1" applyProtection="1">
      <alignment horizontal="center"/>
      <protection hidden="1"/>
    </xf>
    <xf numFmtId="0" fontId="67" fillId="2" borderId="1" xfId="0" applyFont="1" applyFill="1" applyBorder="1" applyAlignment="1">
      <alignment vertical="center" wrapText="1"/>
    </xf>
    <xf numFmtId="0" fontId="67" fillId="2" borderId="1" xfId="0" applyFont="1" applyFill="1" applyBorder="1"/>
    <xf numFmtId="197" fontId="71" fillId="2" borderId="62" xfId="8" applyNumberFormat="1" applyFont="1" applyFill="1" applyBorder="1" applyAlignment="1" applyProtection="1">
      <alignment horizontal="center" vertical="center"/>
      <protection hidden="1"/>
    </xf>
    <xf numFmtId="2" fontId="67" fillId="2" borderId="1" xfId="89" applyNumberFormat="1" applyFont="1" applyFill="1" applyBorder="1"/>
    <xf numFmtId="0" fontId="67" fillId="2" borderId="1" xfId="0" applyFont="1" applyFill="1" applyBorder="1" applyAlignment="1">
      <alignment horizontal="center"/>
    </xf>
    <xf numFmtId="167" fontId="67" fillId="2" borderId="1" xfId="8" applyFont="1" applyFill="1" applyBorder="1"/>
    <xf numFmtId="166" fontId="67" fillId="2" borderId="1" xfId="18" applyFont="1" applyFill="1" applyBorder="1"/>
    <xf numFmtId="0" fontId="67" fillId="2" borderId="39" xfId="0" applyFont="1" applyFill="1" applyBorder="1" applyAlignment="1">
      <alignment horizontal="center" vertical="center"/>
    </xf>
    <xf numFmtId="0" fontId="67" fillId="2" borderId="1" xfId="0" applyFont="1" applyFill="1" applyBorder="1" applyAlignment="1">
      <alignment vertical="center"/>
    </xf>
    <xf numFmtId="0" fontId="67" fillId="2" borderId="1" xfId="10" applyFont="1" applyFill="1" applyBorder="1"/>
    <xf numFmtId="0" fontId="67" fillId="2" borderId="1" xfId="103" applyFont="1" applyFill="1" applyBorder="1" applyAlignment="1">
      <alignment vertical="center" wrapText="1"/>
    </xf>
    <xf numFmtId="3" fontId="67" fillId="2" borderId="1" xfId="8" applyNumberFormat="1" applyFont="1" applyFill="1" applyBorder="1" applyAlignment="1">
      <alignment horizontal="center" vertical="center" wrapText="1"/>
    </xf>
    <xf numFmtId="166" fontId="1" fillId="64" borderId="44" xfId="18" applyFont="1" applyFill="1" applyBorder="1" applyAlignment="1">
      <alignment horizontal="center"/>
    </xf>
    <xf numFmtId="0" fontId="116" fillId="62" borderId="62" xfId="0" applyFont="1" applyFill="1" applyBorder="1" applyAlignment="1">
      <alignment horizontal="center" vertical="center" wrapText="1"/>
    </xf>
    <xf numFmtId="173" fontId="80" fillId="61" borderId="48" xfId="8" applyNumberFormat="1" applyFont="1" applyFill="1" applyBorder="1" applyAlignment="1">
      <alignment horizontal="center" vertical="center" wrapText="1"/>
    </xf>
    <xf numFmtId="173" fontId="80" fillId="61" borderId="49" xfId="8" applyNumberFormat="1" applyFont="1" applyFill="1" applyBorder="1" applyAlignment="1">
      <alignment horizontal="center" vertical="center" wrapText="1"/>
    </xf>
    <xf numFmtId="173" fontId="80" fillId="61" borderId="50" xfId="8" applyNumberFormat="1" applyFont="1" applyFill="1" applyBorder="1" applyAlignment="1">
      <alignment horizontal="center" vertical="center" wrapText="1"/>
    </xf>
    <xf numFmtId="14" fontId="116" fillId="62" borderId="62" xfId="0" applyNumberFormat="1" applyFont="1" applyFill="1" applyBorder="1" applyAlignment="1">
      <alignment horizontal="center" vertical="center" wrapText="1"/>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167" fontId="87" fillId="61" borderId="40" xfId="8" applyFont="1" applyFill="1" applyBorder="1" applyAlignment="1">
      <alignment horizontal="center" vertical="top" wrapText="1"/>
    </xf>
    <xf numFmtId="167" fontId="87" fillId="61" borderId="46" xfId="8" applyFont="1" applyFill="1" applyBorder="1" applyAlignment="1">
      <alignment horizontal="center" vertical="top" wrapText="1"/>
    </xf>
    <xf numFmtId="167" fontId="87" fillId="61" borderId="41" xfId="8" applyFont="1" applyFill="1" applyBorder="1" applyAlignment="1">
      <alignment horizontal="center" vertical="top" wrapText="1"/>
    </xf>
    <xf numFmtId="167" fontId="87" fillId="61" borderId="2" xfId="8" applyFont="1" applyFill="1" applyBorder="1" applyAlignment="1">
      <alignment horizontal="center" vertical="top" wrapText="1"/>
    </xf>
    <xf numFmtId="49" fontId="80" fillId="61" borderId="43" xfId="63" applyNumberFormat="1" applyFont="1" applyFill="1" applyBorder="1" applyAlignment="1">
      <alignment horizontal="left" vertical="top" wrapText="1"/>
    </xf>
    <xf numFmtId="49" fontId="80" fillId="61" borderId="45" xfId="63" applyNumberFormat="1" applyFont="1" applyFill="1" applyBorder="1" applyAlignment="1">
      <alignment horizontal="left" vertical="top" wrapText="1"/>
    </xf>
    <xf numFmtId="49" fontId="80" fillId="61" borderId="42" xfId="63" applyNumberFormat="1" applyFont="1" applyFill="1" applyBorder="1" applyAlignment="1">
      <alignment horizontal="left" vertical="top" wrapText="1"/>
    </xf>
    <xf numFmtId="0" fontId="67" fillId="0" borderId="5" xfId="0" applyFont="1" applyBorder="1" applyAlignment="1">
      <alignment horizontal="left"/>
    </xf>
    <xf numFmtId="0" fontId="67" fillId="0" borderId="7" xfId="0" applyFont="1" applyBorder="1" applyAlignment="1">
      <alignment horizontal="left"/>
    </xf>
    <xf numFmtId="0" fontId="72" fillId="0" borderId="5" xfId="13" applyFont="1" applyBorder="1" applyAlignment="1" applyProtection="1">
      <alignment horizontal="left" vertical="center"/>
      <protection hidden="1"/>
    </xf>
    <xf numFmtId="0" fontId="72" fillId="0" borderId="7" xfId="13" applyFont="1" applyBorder="1" applyAlignment="1" applyProtection="1">
      <alignment horizontal="left" vertical="center"/>
      <protection hidden="1"/>
    </xf>
    <xf numFmtId="2" fontId="102" fillId="61" borderId="44" xfId="13" applyNumberFormat="1" applyFont="1" applyFill="1" applyBorder="1" applyAlignment="1" applyProtection="1">
      <alignment horizontal="center" vertical="center" wrapText="1"/>
      <protection hidden="1"/>
    </xf>
    <xf numFmtId="2" fontId="102" fillId="61" borderId="5" xfId="3"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7" fillId="0" borderId="0" xfId="0" applyFont="1" applyAlignment="1">
      <alignment horizontal="left" vertical="top" wrapText="1"/>
    </xf>
    <xf numFmtId="2" fontId="102" fillId="61" borderId="43" xfId="13" applyNumberFormat="1" applyFont="1" applyFill="1" applyBorder="1" applyAlignment="1" applyProtection="1">
      <alignment horizontal="center" vertical="center" wrapText="1"/>
      <protection hidden="1"/>
    </xf>
    <xf numFmtId="2" fontId="102" fillId="61" borderId="45" xfId="13" applyNumberFormat="1" applyFont="1" applyFill="1" applyBorder="1" applyAlignment="1" applyProtection="1">
      <alignment horizontal="center" vertical="center" wrapText="1"/>
      <protection hidden="1"/>
    </xf>
    <xf numFmtId="2" fontId="102" fillId="61" borderId="42" xfId="1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197" fontId="71" fillId="2" borderId="39" xfId="8" applyNumberFormat="1" applyFont="1" applyFill="1" applyBorder="1" applyAlignment="1" applyProtection="1">
      <alignment horizontal="center" vertical="center"/>
      <protection hidden="1"/>
    </xf>
    <xf numFmtId="197" fontId="71" fillId="2" borderId="61" xfId="8" applyNumberFormat="1" applyFont="1" applyFill="1" applyBorder="1" applyAlignment="1" applyProtection="1">
      <alignment horizontal="center" vertical="center"/>
      <protection hidden="1"/>
    </xf>
    <xf numFmtId="197" fontId="71" fillId="2" borderId="10" xfId="8" applyNumberFormat="1" applyFont="1" applyFill="1" applyBorder="1" applyAlignment="1" applyProtection="1">
      <alignment horizontal="center" vertical="center"/>
      <protection hidden="1"/>
    </xf>
    <xf numFmtId="167" fontId="67" fillId="0" borderId="39" xfId="8" applyFont="1" applyBorder="1" applyAlignment="1">
      <alignment horizontal="center" vertical="center"/>
    </xf>
    <xf numFmtId="167" fontId="67" fillId="0" borderId="61" xfId="8" applyFont="1" applyBorder="1" applyAlignment="1">
      <alignment horizontal="center" vertical="center"/>
    </xf>
    <xf numFmtId="167" fontId="67" fillId="0" borderId="10" xfId="8" applyFont="1" applyBorder="1" applyAlignment="1">
      <alignment horizontal="center" vertical="center"/>
    </xf>
    <xf numFmtId="166" fontId="71" fillId="62" borderId="39" xfId="18" applyFont="1" applyFill="1" applyBorder="1" applyAlignment="1" applyProtection="1">
      <alignment horizontal="center" vertical="center" wrapText="1"/>
      <protection hidden="1"/>
    </xf>
    <xf numFmtId="166" fontId="71" fillId="62" borderId="61" xfId="18" applyFont="1" applyFill="1" applyBorder="1" applyAlignment="1" applyProtection="1">
      <alignment horizontal="center" vertical="center" wrapText="1"/>
      <protection hidden="1"/>
    </xf>
    <xf numFmtId="166" fontId="71" fillId="62" borderId="10" xfId="18" applyFont="1" applyFill="1" applyBorder="1" applyAlignment="1" applyProtection="1">
      <alignment horizontal="center" vertical="center" wrapText="1"/>
      <protection hidden="1"/>
    </xf>
    <xf numFmtId="166" fontId="67" fillId="0" borderId="39" xfId="18" applyFont="1" applyBorder="1" applyAlignment="1">
      <alignment horizontal="center" vertical="center"/>
    </xf>
    <xf numFmtId="166" fontId="67" fillId="0" borderId="61" xfId="18" applyFont="1" applyBorder="1" applyAlignment="1">
      <alignment horizontal="center" vertical="center"/>
    </xf>
    <xf numFmtId="166" fontId="67" fillId="0" borderId="10" xfId="18" applyFont="1" applyBorder="1" applyAlignment="1">
      <alignment horizontal="center" vertical="center"/>
    </xf>
    <xf numFmtId="0" fontId="67" fillId="0" borderId="39" xfId="0" applyFont="1" applyBorder="1" applyAlignment="1">
      <alignment horizontal="left" vertical="center" wrapText="1"/>
    </xf>
    <xf numFmtId="0" fontId="67" fillId="0" borderId="61" xfId="0" applyFont="1" applyBorder="1" applyAlignment="1">
      <alignment horizontal="left" vertical="center" wrapText="1"/>
    </xf>
    <xf numFmtId="0" fontId="67" fillId="0" borderId="10" xfId="0" applyFont="1" applyBorder="1" applyAlignment="1">
      <alignment horizontal="left" vertical="center" wrapText="1"/>
    </xf>
    <xf numFmtId="0" fontId="67" fillId="0" borderId="39" xfId="0" applyFont="1" applyBorder="1" applyAlignment="1">
      <alignment horizontal="center" vertical="center" wrapText="1"/>
    </xf>
    <xf numFmtId="0" fontId="67" fillId="0" borderId="61" xfId="0" applyFont="1" applyBorder="1" applyAlignment="1">
      <alignment horizontal="center" vertical="center" wrapText="1"/>
    </xf>
    <xf numFmtId="0" fontId="67" fillId="0" borderId="39" xfId="0" applyFont="1" applyBorder="1" applyAlignment="1">
      <alignment horizontal="center" vertical="center"/>
    </xf>
    <xf numFmtId="0" fontId="67" fillId="0" borderId="61" xfId="0" applyFont="1" applyBorder="1" applyAlignment="1">
      <alignment horizontal="center" vertical="center"/>
    </xf>
    <xf numFmtId="166" fontId="71" fillId="62" borderId="39" xfId="18" applyFont="1" applyFill="1" applyBorder="1" applyAlignment="1" applyProtection="1">
      <alignment horizontal="center" vertical="center"/>
      <protection hidden="1"/>
    </xf>
    <xf numFmtId="166" fontId="71" fillId="62" borderId="61" xfId="18" applyFont="1" applyFill="1" applyBorder="1" applyAlignment="1" applyProtection="1">
      <alignment horizontal="center" vertical="center"/>
      <protection hidden="1"/>
    </xf>
    <xf numFmtId="0" fontId="67" fillId="2" borderId="39" xfId="0" applyFont="1" applyFill="1" applyBorder="1" applyAlignment="1">
      <alignment horizontal="center" vertical="center"/>
    </xf>
    <xf numFmtId="0" fontId="67" fillId="2" borderId="10" xfId="0" applyFont="1" applyFill="1" applyBorder="1" applyAlignment="1">
      <alignment horizontal="center" vertical="center"/>
    </xf>
    <xf numFmtId="0" fontId="67" fillId="0" borderId="10" xfId="0" applyFont="1" applyBorder="1" applyAlignment="1">
      <alignment horizontal="center" vertical="center"/>
    </xf>
    <xf numFmtId="197" fontId="71" fillId="62" borderId="39" xfId="8" applyNumberFormat="1" applyFont="1" applyFill="1" applyBorder="1" applyAlignment="1" applyProtection="1">
      <alignment horizontal="center" vertical="center"/>
      <protection hidden="1"/>
    </xf>
    <xf numFmtId="197" fontId="71" fillId="62" borderId="10" xfId="8" applyNumberFormat="1" applyFont="1" applyFill="1" applyBorder="1" applyAlignment="1" applyProtection="1">
      <alignment horizontal="center" vertical="center"/>
      <protection hidden="1"/>
    </xf>
    <xf numFmtId="166" fontId="71" fillId="62" borderId="10" xfId="18" applyFont="1" applyFill="1" applyBorder="1" applyAlignment="1" applyProtection="1">
      <alignment horizontal="center" vertical="center"/>
      <protection hidden="1"/>
    </xf>
    <xf numFmtId="0" fontId="67" fillId="0" borderId="5" xfId="9" applyFont="1" applyBorder="1" applyAlignment="1" applyProtection="1">
      <alignment horizontal="center"/>
      <protection hidden="1"/>
    </xf>
    <xf numFmtId="0" fontId="67" fillId="0" borderId="6" xfId="9" applyFont="1" applyBorder="1" applyAlignment="1" applyProtection="1">
      <alignment horizontal="center"/>
      <protection hidden="1"/>
    </xf>
    <xf numFmtId="0" fontId="67" fillId="0" borderId="7" xfId="9" applyFont="1" applyBorder="1" applyAlignment="1" applyProtection="1">
      <alignment horizontal="center"/>
      <protection hidden="1"/>
    </xf>
    <xf numFmtId="0" fontId="80" fillId="61" borderId="40" xfId="84" applyFont="1" applyFill="1" applyBorder="1" applyAlignment="1">
      <alignment horizontal="left" vertical="top" wrapText="1"/>
    </xf>
    <xf numFmtId="0" fontId="80" fillId="61" borderId="47" xfId="84" applyFont="1" applyFill="1" applyBorder="1" applyAlignment="1">
      <alignment horizontal="left" vertical="top" wrapText="1"/>
    </xf>
    <xf numFmtId="0" fontId="80" fillId="61" borderId="41" xfId="84" applyFont="1" applyFill="1" applyBorder="1" applyAlignment="1">
      <alignment horizontal="left" vertical="top" wrapText="1"/>
    </xf>
    <xf numFmtId="0" fontId="80" fillId="61" borderId="12" xfId="84" applyFont="1" applyFill="1" applyBorder="1" applyAlignment="1">
      <alignment horizontal="left" vertical="top" wrapText="1"/>
    </xf>
    <xf numFmtId="173" fontId="80" fillId="61" borderId="39" xfId="8" applyNumberFormat="1" applyFont="1" applyFill="1" applyBorder="1" applyAlignment="1">
      <alignment horizontal="left" vertical="top" wrapText="1"/>
    </xf>
    <xf numFmtId="173" fontId="80" fillId="61" borderId="61" xfId="8" applyNumberFormat="1" applyFont="1" applyFill="1" applyBorder="1" applyAlignment="1">
      <alignment horizontal="left" vertical="top" wrapText="1"/>
    </xf>
    <xf numFmtId="173" fontId="80" fillId="61" borderId="10" xfId="8" applyNumberFormat="1" applyFont="1" applyFill="1" applyBorder="1" applyAlignment="1">
      <alignment horizontal="left" vertical="top" wrapText="1"/>
    </xf>
    <xf numFmtId="0" fontId="115" fillId="0" borderId="46" xfId="84" applyFont="1" applyBorder="1" applyAlignment="1">
      <alignment horizontal="left" vertical="top" wrapText="1"/>
    </xf>
    <xf numFmtId="0" fontId="115" fillId="0" borderId="0" xfId="84" applyFont="1" applyAlignment="1">
      <alignment horizontal="left" vertical="top" wrapText="1"/>
    </xf>
    <xf numFmtId="173" fontId="67" fillId="0" borderId="44" xfId="103" applyNumberFormat="1" applyFont="1" applyBorder="1" applyAlignment="1">
      <alignment horizontal="left" vertical="top" wrapText="1"/>
    </xf>
    <xf numFmtId="173" fontId="67" fillId="62" borderId="44" xfId="8" applyNumberFormat="1" applyFont="1" applyFill="1" applyBorder="1" applyAlignment="1">
      <alignment horizontal="left" vertical="top" wrapText="1"/>
    </xf>
    <xf numFmtId="0" fontId="93" fillId="0" borderId="0" xfId="89" applyFont="1" applyAlignment="1">
      <alignment horizontal="left" vertical="center" wrapText="1"/>
    </xf>
    <xf numFmtId="173" fontId="80" fillId="61" borderId="48" xfId="8" applyNumberFormat="1" applyFont="1" applyFill="1" applyBorder="1" applyAlignment="1">
      <alignment horizontal="center" vertical="top" wrapText="1"/>
    </xf>
    <xf numFmtId="173" fontId="80" fillId="61" borderId="49" xfId="8" applyNumberFormat="1" applyFont="1" applyFill="1" applyBorder="1" applyAlignment="1">
      <alignment horizontal="center" vertical="top" wrapText="1"/>
    </xf>
    <xf numFmtId="173" fontId="80" fillId="61" borderId="50" xfId="8" applyNumberFormat="1" applyFont="1" applyFill="1" applyBorder="1" applyAlignment="1">
      <alignment horizontal="center" vertical="top" wrapText="1"/>
    </xf>
    <xf numFmtId="173" fontId="80" fillId="61" borderId="43" xfId="8" applyNumberFormat="1" applyFont="1" applyFill="1" applyBorder="1" applyAlignment="1">
      <alignment horizontal="left" vertical="top" wrapText="1"/>
    </xf>
    <xf numFmtId="173" fontId="80" fillId="61" borderId="45" xfId="8" applyNumberFormat="1" applyFont="1" applyFill="1" applyBorder="1" applyAlignment="1">
      <alignment horizontal="left" vertical="top" wrapText="1"/>
    </xf>
    <xf numFmtId="173" fontId="80" fillId="61" borderId="42" xfId="8" applyNumberFormat="1" applyFont="1" applyFill="1" applyBorder="1" applyAlignment="1">
      <alignment horizontal="left" vertical="top" wrapText="1"/>
    </xf>
    <xf numFmtId="173" fontId="80" fillId="61" borderId="44" xfId="8" applyNumberFormat="1" applyFont="1" applyFill="1" applyBorder="1" applyAlignment="1">
      <alignment horizontal="left" vertical="top" wrapText="1"/>
    </xf>
    <xf numFmtId="0" fontId="80" fillId="61" borderId="0" xfId="86" applyFont="1" applyFill="1" applyAlignment="1">
      <alignment horizontal="center" vertical="top" wrapText="1"/>
    </xf>
    <xf numFmtId="0" fontId="80" fillId="61" borderId="2" xfId="86" applyFont="1" applyFill="1" applyBorder="1" applyAlignment="1">
      <alignment horizontal="center" vertical="top" wrapText="1"/>
    </xf>
    <xf numFmtId="173" fontId="67" fillId="0" borderId="43" xfId="103" applyNumberFormat="1" applyFont="1" applyBorder="1" applyAlignment="1">
      <alignment horizontal="left" vertical="top" wrapText="1"/>
    </xf>
    <xf numFmtId="173" fontId="67" fillId="0" borderId="45" xfId="103" applyNumberFormat="1" applyFont="1" applyBorder="1" applyAlignment="1">
      <alignment horizontal="left" vertical="top" wrapText="1"/>
    </xf>
    <xf numFmtId="173" fontId="67" fillId="0" borderId="42" xfId="103" applyNumberFormat="1" applyFont="1" applyBorder="1" applyAlignment="1">
      <alignment horizontal="left" vertical="top"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1">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34290</xdr:rowOff>
    </xdr:from>
    <xdr:to>
      <xdr:col>16</xdr:col>
      <xdr:colOff>57150</xdr:colOff>
      <xdr:row>56</xdr:row>
      <xdr:rowOff>56029</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0" y="762672"/>
          <a:ext cx="11038915" cy="81796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Century Gothic" panose="020B0502020202020204" pitchFamily="34" charset="0"/>
              <a:ea typeface="+mn-ea"/>
              <a:cs typeface="+mn-cs"/>
            </a:rPr>
            <a:t>Algemeen</a:t>
          </a:r>
        </a:p>
        <a:p>
          <a:pPr marL="0" lvl="0" indent="0"/>
          <a:r>
            <a:rPr lang="nl-NL" sz="1100" b="0">
              <a:solidFill>
                <a:schemeClr val="dk1"/>
              </a:solidFill>
              <a:effectLst/>
              <a:latin typeface="Century Gothic" panose="020B0502020202020204" pitchFamily="34" charset="0"/>
              <a:ea typeface="+mn-ea"/>
              <a:cs typeface="+mn-cs"/>
            </a:rPr>
            <a:t>De dienstverlener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Century Gothic" panose="020B0502020202020204" pitchFamily="34" charset="0"/>
            <a:ea typeface="+mn-ea"/>
            <a:cs typeface="+mn-cs"/>
          </a:endParaRPr>
        </a:p>
        <a:p>
          <a:pPr lvl="0"/>
          <a:r>
            <a:rPr lang="nl-NL" sz="1100" b="0">
              <a:solidFill>
                <a:schemeClr val="dk1"/>
              </a:solidFill>
              <a:effectLst/>
              <a:latin typeface="Century Gothic" panose="020B0502020202020204" pitchFamily="34" charset="0"/>
              <a:ea typeface="+mn-ea"/>
              <a:cs typeface="+mn-cs"/>
            </a:rPr>
            <a:t>Het door de dienstverlener ingediende inschrijfbedrag is de maximale vergoeding voor het gevraagde in de aanbestedingsdocumenten.</a:t>
          </a:r>
        </a:p>
        <a:p>
          <a:pPr lvl="0"/>
          <a:endParaRPr lang="nl-NL" sz="1100" b="1">
            <a:solidFill>
              <a:schemeClr val="dk1"/>
            </a:solidFill>
            <a:effectLst/>
            <a:latin typeface="Century Gothic" panose="020B0502020202020204" pitchFamily="34" charset="0"/>
            <a:ea typeface="+mn-ea"/>
            <a:cs typeface="+mn-cs"/>
          </a:endParaRPr>
        </a:p>
        <a:p>
          <a:pPr lvl="0"/>
          <a:r>
            <a:rPr lang="nl-NL" sz="1100" b="1">
              <a:solidFill>
                <a:schemeClr val="dk1"/>
              </a:solidFill>
              <a:effectLst/>
              <a:latin typeface="Century Gothic" panose="020B0502020202020204" pitchFamily="34" charset="0"/>
              <a:ea typeface="+mn-ea"/>
              <a:cs typeface="+mn-cs"/>
            </a:rPr>
            <a:t>Prijsniveau</a:t>
          </a:r>
        </a:p>
        <a:p>
          <a:r>
            <a:rPr lang="nl-NL" sz="1100" b="0">
              <a:solidFill>
                <a:schemeClr val="dk1"/>
              </a:solidFill>
              <a:effectLst/>
              <a:latin typeface="Century Gothic" panose="020B0502020202020204" pitchFamily="34" charset="0"/>
              <a:ea typeface="+mn-ea"/>
              <a:cs typeface="+mn-cs"/>
            </a:rPr>
            <a:t>Het loon- en </a:t>
          </a:r>
          <a:r>
            <a:rPr lang="nl-NL" sz="1100" b="0">
              <a:solidFill>
                <a:sysClr val="windowText" lastClr="000000"/>
              </a:solidFill>
              <a:effectLst/>
              <a:latin typeface="Century Gothic" panose="020B0502020202020204" pitchFamily="34" charset="0"/>
              <a:ea typeface="+mn-ea"/>
              <a:cs typeface="+mn-cs"/>
            </a:rPr>
            <a:t>prijspeil van </a:t>
          </a:r>
          <a:r>
            <a:rPr lang="nl-NL" sz="1100" b="0">
              <a:solidFill>
                <a:srgbClr val="FF0000"/>
              </a:solidFill>
              <a:effectLst/>
              <a:latin typeface="Century Gothic" panose="020B0502020202020204" pitchFamily="34" charset="0"/>
              <a:ea typeface="+mn-ea"/>
              <a:cs typeface="+mn-cs"/>
            </a:rPr>
            <a:t>1 april 2024 </a:t>
          </a:r>
          <a:r>
            <a:rPr lang="nl-NL" sz="1100" b="0">
              <a:solidFill>
                <a:sysClr val="windowText" lastClr="000000"/>
              </a:solidFill>
              <a:effectLst/>
              <a:latin typeface="Century Gothic" panose="020B0502020202020204" pitchFamily="34" charset="0"/>
              <a:ea typeface="+mn-ea"/>
              <a:cs typeface="+mn-cs"/>
            </a:rPr>
            <a:t>is het uitgangspunt </a:t>
          </a:r>
          <a:r>
            <a:rPr lang="nl-NL" sz="1100" b="0">
              <a:solidFill>
                <a:schemeClr val="dk1"/>
              </a:solidFill>
              <a:effectLst/>
              <a:latin typeface="Century Gothic" panose="020B0502020202020204" pitchFamily="34"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Century Gothic" panose="020B0502020202020204" pitchFamily="34" charset="0"/>
            <a:ea typeface="+mn-ea"/>
            <a:cs typeface="+mn-cs"/>
          </a:endParaRPr>
        </a:p>
        <a:p>
          <a:pPr lvl="0"/>
          <a:r>
            <a:rPr lang="nl-NL" sz="1100" b="1">
              <a:solidFill>
                <a:schemeClr val="dk1"/>
              </a:solidFill>
              <a:effectLst/>
              <a:latin typeface="Century Gothic" panose="020B0502020202020204" pitchFamily="34" charset="0"/>
              <a:ea typeface="+mn-ea"/>
              <a:cs typeface="+mn-cs"/>
            </a:rPr>
            <a:t>Ruimtestaat</a:t>
          </a:r>
        </a:p>
        <a:p>
          <a:r>
            <a:rPr lang="nl-NL" sz="1100" b="0">
              <a:solidFill>
                <a:schemeClr val="dk1"/>
              </a:solidFill>
              <a:effectLst/>
              <a:latin typeface="Century Gothic" panose="020B0502020202020204" pitchFamily="34"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Century Gothic" panose="020B0502020202020204" pitchFamily="34" charset="0"/>
            <a:ea typeface="+mn-ea"/>
            <a:cs typeface="+mn-cs"/>
          </a:endParaRPr>
        </a:p>
        <a:p>
          <a:r>
            <a:rPr lang="nl-NL" sz="1100" b="0">
              <a:solidFill>
                <a:schemeClr val="dk1"/>
              </a:solidFill>
              <a:effectLst/>
              <a:latin typeface="Century Gothic" panose="020B0502020202020204" pitchFamily="34" charset="0"/>
              <a:ea typeface="+mn-ea"/>
              <a:cs typeface="+mn-cs"/>
            </a:rPr>
            <a:t> </a:t>
          </a:r>
          <a:endParaRPr lang="nl-NL" sz="1100" b="1">
            <a:solidFill>
              <a:schemeClr val="dk1"/>
            </a:solidFill>
            <a:effectLst/>
            <a:latin typeface="Century Gothic" panose="020B0502020202020204" pitchFamily="34" charset="0"/>
            <a:ea typeface="+mn-ea"/>
            <a:cs typeface="+mn-cs"/>
          </a:endParaRPr>
        </a:p>
        <a:p>
          <a:r>
            <a:rPr lang="nl-NL" sz="1100" b="0">
              <a:solidFill>
                <a:schemeClr val="dk1"/>
              </a:solidFill>
              <a:effectLst/>
              <a:latin typeface="Century Gothic" panose="020B0502020202020204" pitchFamily="34"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inschrijver.</a:t>
          </a:r>
        </a:p>
        <a:p>
          <a:endParaRPr lang="nl-NL" sz="1100" b="1">
            <a:solidFill>
              <a:schemeClr val="dk1"/>
            </a:solidFill>
            <a:effectLst/>
            <a:latin typeface="Century Gothic" panose="020B0502020202020204" pitchFamily="34" charset="0"/>
            <a:ea typeface="+mn-ea"/>
            <a:cs typeface="+mn-cs"/>
          </a:endParaRPr>
        </a:p>
        <a:p>
          <a:pPr lvl="0"/>
          <a:r>
            <a:rPr lang="nl-NL" sz="1100" b="1">
              <a:solidFill>
                <a:sysClr val="windowText" lastClr="000000"/>
              </a:solidFill>
              <a:effectLst/>
              <a:latin typeface="Century Gothic" panose="020B0502020202020204" pitchFamily="34" charset="0"/>
              <a:ea typeface="+mn-ea"/>
              <a:cs typeface="+mn-cs"/>
            </a:rPr>
            <a:t>Contractjaarprijs</a:t>
          </a:r>
        </a:p>
        <a:p>
          <a:r>
            <a:rPr lang="nl-NL" sz="1100" b="0">
              <a:solidFill>
                <a:sysClr val="windowText" lastClr="000000"/>
              </a:solidFill>
              <a:effectLst/>
              <a:latin typeface="Century Gothic" panose="020B0502020202020204" pitchFamily="34" charset="0"/>
              <a:ea typeface="+mn-ea"/>
              <a:cs typeface="+mn-cs"/>
            </a:rPr>
            <a:t>De contractjaarprijs is opgebouwd uit alle componenten die zijn opgenomen in het calculatiemodel met uitzondering van de afroepprijzen.</a:t>
          </a:r>
          <a:r>
            <a:rPr lang="nl-NL" sz="1100" b="0" baseline="0">
              <a:solidFill>
                <a:sysClr val="windowText" lastClr="000000"/>
              </a:solidFill>
              <a:effectLst/>
              <a:latin typeface="Century Gothic" panose="020B0502020202020204" pitchFamily="34" charset="0"/>
              <a:ea typeface="+mn-ea"/>
              <a:cs typeface="+mn-cs"/>
            </a:rPr>
            <a:t>  </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 </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Bij vaststelling van de contractjaarprijs wordt rekening gehouden met de overname uren en kosten zoals gesteld in bijlage A04a overzicht overname personeel. Na gunning van de opdracht wordt op basis van de daadwerkelijke overnamekosten de definitieve contractjaarprijs vastgesteld.</a:t>
          </a:r>
        </a:p>
        <a:p>
          <a:endParaRPr lang="nl-NL" sz="1100" b="1">
            <a:solidFill>
              <a:sysClr val="windowText" lastClr="000000"/>
            </a:solidFill>
            <a:effectLst/>
            <a:latin typeface="Century Gothic" panose="020B0502020202020204" pitchFamily="34" charset="0"/>
            <a:ea typeface="+mn-ea"/>
            <a:cs typeface="+mn-cs"/>
          </a:endParaRPr>
        </a:p>
        <a:p>
          <a:pPr lvl="0"/>
          <a:r>
            <a:rPr lang="nl-NL" sz="1100" b="1">
              <a:solidFill>
                <a:sysClr val="windowText" lastClr="000000"/>
              </a:solidFill>
              <a:effectLst/>
              <a:latin typeface="Century Gothic" panose="020B0502020202020204" pitchFamily="34" charset="0"/>
              <a:ea typeface="+mn-ea"/>
              <a:cs typeface="+mn-cs"/>
            </a:rPr>
            <a:t>Uurtarieven</a:t>
          </a:r>
        </a:p>
        <a:p>
          <a:r>
            <a:rPr lang="nl-NL" sz="1100" b="0">
              <a:solidFill>
                <a:sysClr val="windowText" lastClr="000000"/>
              </a:solidFill>
              <a:effectLst/>
              <a:latin typeface="Century Gothic" panose="020B0502020202020204" pitchFamily="34"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 </a:t>
          </a:r>
        </a:p>
        <a:p>
          <a:endParaRPr lang="nl-NL" sz="1100" b="1">
            <a:solidFill>
              <a:sysClr val="windowText" lastClr="000000"/>
            </a:solidFill>
            <a:effectLst/>
            <a:latin typeface="Century Gothic" panose="020B0502020202020204" pitchFamily="34" charset="0"/>
            <a:ea typeface="+mn-ea"/>
            <a:cs typeface="+mn-cs"/>
          </a:endParaRPr>
        </a:p>
        <a:p>
          <a:pPr lvl="0"/>
          <a:r>
            <a:rPr lang="nl-NL" sz="1100" b="1">
              <a:solidFill>
                <a:sysClr val="windowText" lastClr="000000"/>
              </a:solidFill>
              <a:effectLst/>
              <a:latin typeface="Century Gothic" panose="020B0502020202020204" pitchFamily="34" charset="0"/>
              <a:ea typeface="+mn-ea"/>
              <a:cs typeface="+mn-cs"/>
            </a:rPr>
            <a:t>Machinekosten</a:t>
          </a:r>
          <a:br>
            <a:rPr lang="nl-NL" sz="1100" b="1">
              <a:solidFill>
                <a:sysClr val="windowText" lastClr="000000"/>
              </a:solidFill>
              <a:effectLst/>
              <a:latin typeface="Century Gothic" panose="020B0502020202020204" pitchFamily="34" charset="0"/>
              <a:ea typeface="+mn-ea"/>
              <a:cs typeface="+mn-cs"/>
            </a:rPr>
          </a:br>
          <a:r>
            <a:rPr lang="nl-NL" sz="1100" b="0">
              <a:solidFill>
                <a:sysClr val="windowText" lastClr="000000"/>
              </a:solidFill>
              <a:effectLst/>
              <a:latin typeface="Century Gothic" panose="020B0502020202020204" pitchFamily="34" charset="0"/>
              <a:ea typeface="+mn-ea"/>
              <a:cs typeface="+mn-cs"/>
            </a:rPr>
            <a:t>Bij een eventuele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 </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b="1">
            <a:solidFill>
              <a:sysClr val="windowText" lastClr="000000"/>
            </a:solidFill>
            <a:effectLst/>
            <a:latin typeface="Century Gothic" panose="020B0502020202020204" pitchFamily="34" charset="0"/>
            <a:ea typeface="+mn-ea"/>
            <a:cs typeface="+mn-cs"/>
          </a:endParaRPr>
        </a:p>
        <a:p>
          <a:endParaRPr lang="nl-NL" sz="1100">
            <a:solidFill>
              <a:sysClr val="windowText" lastClr="000000"/>
            </a:solidFill>
            <a:effectLst/>
            <a:latin typeface="Century Gothic" panose="020B0502020202020204" pitchFamily="34" charset="0"/>
            <a:ea typeface="+mn-ea"/>
            <a:cs typeface="+mn-cs"/>
          </a:endParaRPr>
        </a:p>
        <a:p>
          <a:r>
            <a:rPr lang="nl-NL" sz="1100">
              <a:solidFill>
                <a:sysClr val="windowText" lastClr="000000"/>
              </a:solidFill>
              <a:effectLst/>
              <a:latin typeface="Century Gothic" panose="020B0502020202020204" pitchFamily="34" charset="0"/>
              <a:ea typeface="+mn-ea"/>
              <a:cs typeface="+mn-cs"/>
            </a:rPr>
            <a:t>Voor investering in machines gelden de navolgende voorschriften:</a:t>
          </a:r>
        </a:p>
        <a:p>
          <a:pPr lvl="0"/>
          <a:r>
            <a:rPr lang="nl-NL" sz="1100">
              <a:solidFill>
                <a:sysClr val="windowText" lastClr="000000"/>
              </a:solidFill>
              <a:effectLst/>
              <a:latin typeface="Century Gothic" panose="020B0502020202020204" pitchFamily="34" charset="0"/>
              <a:ea typeface="+mn-ea"/>
              <a:cs typeface="+mn-cs"/>
            </a:rPr>
            <a:t>investeringskosten kunnen uitsluitend in rekening worden gebracht indien TNO vooraf goedkeuring heeft gegeven aan een gespecificeerd investeringsvoorstel van de </a:t>
          </a:r>
          <a:r>
            <a:rPr lang="nl-NL" sz="1100" b="0">
              <a:solidFill>
                <a:schemeClr val="dk1"/>
              </a:solidFill>
              <a:effectLst/>
              <a:latin typeface="Century Gothic" panose="020B0502020202020204" pitchFamily="34" charset="0"/>
              <a:ea typeface="+mn-ea"/>
              <a:cs typeface="+mn-cs"/>
            </a:rPr>
            <a:t>dienstverlener</a:t>
          </a:r>
          <a:r>
            <a:rPr lang="nl-NL" sz="1100">
              <a:solidFill>
                <a:sysClr val="windowText" lastClr="000000"/>
              </a:solidFill>
              <a:effectLst/>
              <a:latin typeface="Century Gothic" panose="020B0502020202020204" pitchFamily="34" charset="0"/>
              <a:ea typeface="+mn-ea"/>
              <a:cs typeface="+mn-cs"/>
            </a:rPr>
            <a:t>; </a:t>
          </a:r>
        </a:p>
        <a:p>
          <a:pPr lvl="0"/>
          <a:r>
            <a:rPr lang="nl-NL" sz="1100">
              <a:solidFill>
                <a:sysClr val="windowText" lastClr="000000"/>
              </a:solidFill>
              <a:effectLst/>
              <a:latin typeface="Century Gothic" panose="020B0502020202020204" pitchFamily="34" charset="0"/>
              <a:ea typeface="+mn-ea"/>
              <a:cs typeface="+mn-cs"/>
            </a:rPr>
            <a:t>investeringsvoorstellen zijn gespecificeerd naar aanschafkosten, onderhoudskosten, afschrijvingstermijn, renteverlies en verzekeringskosten;</a:t>
          </a:r>
        </a:p>
        <a:p>
          <a:pPr lvl="0"/>
          <a:r>
            <a:rPr lang="nl-NL" sz="1100">
              <a:solidFill>
                <a:sysClr val="windowText" lastClr="000000"/>
              </a:solidFill>
              <a:effectLst/>
              <a:latin typeface="Century Gothic" panose="020B0502020202020204" pitchFamily="34" charset="0"/>
              <a:ea typeface="+mn-ea"/>
              <a:cs typeface="+mn-cs"/>
            </a:rPr>
            <a:t>alle slijtvaste en niet slijtvaste onderdelen van machines zijn opgenomen in het onderhouds- en investeringsplan. De kosten voor het gebruik van borstels, filters, etc. zijn voor rekening van de </a:t>
          </a:r>
          <a:r>
            <a:rPr lang="nl-NL" sz="1100" b="0">
              <a:solidFill>
                <a:schemeClr val="dk1"/>
              </a:solidFill>
              <a:effectLst/>
              <a:latin typeface="Century Gothic" panose="020B0502020202020204" pitchFamily="34" charset="0"/>
              <a:ea typeface="+mn-ea"/>
              <a:cs typeface="+mn-cs"/>
            </a:rPr>
            <a:t>dienstverlener</a:t>
          </a:r>
          <a:r>
            <a:rPr lang="nl-NL" sz="1100">
              <a:solidFill>
                <a:sysClr val="windowText" lastClr="000000"/>
              </a:solidFill>
              <a:effectLst/>
              <a:latin typeface="Century Gothic" panose="020B0502020202020204" pitchFamily="34" charset="0"/>
              <a:ea typeface="+mn-ea"/>
              <a:cs typeface="+mn-cs"/>
            </a:rPr>
            <a:t>;</a:t>
          </a:r>
        </a:p>
        <a:p>
          <a:r>
            <a:rPr lang="nl-NL" sz="1100">
              <a:solidFill>
                <a:sysClr val="windowText" lastClr="000000"/>
              </a:solidFill>
              <a:effectLst/>
              <a:latin typeface="Century Gothic" panose="020B0502020202020204" pitchFamily="34" charset="0"/>
              <a:ea typeface="+mn-ea"/>
              <a:cs typeface="+mn-cs"/>
            </a:rPr>
            <a:t> </a:t>
          </a:r>
        </a:p>
        <a:p>
          <a:r>
            <a:rPr lang="nl-NL" sz="1100" b="0">
              <a:solidFill>
                <a:sysClr val="windowText" lastClr="000000"/>
              </a:solidFill>
              <a:effectLst/>
              <a:latin typeface="Century Gothic" panose="020B0502020202020204" pitchFamily="34" charset="0"/>
              <a:ea typeface="+mn-ea"/>
              <a:cs typeface="+mn-cs"/>
            </a:rPr>
            <a:t>Gezien de hoogte van de investeringen in combinatie met de technische en economische levensduur van machines geldt een gemiddelde afschrijvingstermijn van 5</a:t>
          </a:r>
          <a:r>
            <a:rPr lang="nl-NL" sz="1100" b="0" baseline="0">
              <a:solidFill>
                <a:sysClr val="windowText" lastClr="000000"/>
              </a:solidFill>
              <a:effectLst/>
              <a:latin typeface="Century Gothic" panose="020B0502020202020204" pitchFamily="34" charset="0"/>
              <a:ea typeface="+mn-ea"/>
              <a:cs typeface="+mn-cs"/>
            </a:rPr>
            <a:t> jaar</a:t>
          </a:r>
          <a:r>
            <a:rPr lang="nl-NL" sz="1100" b="0">
              <a:solidFill>
                <a:sysClr val="windowText" lastClr="000000"/>
              </a:solidFill>
              <a:effectLst/>
              <a:latin typeface="Century Gothic" panose="020B0502020202020204" pitchFamily="34" charset="0"/>
              <a:ea typeface="+mn-ea"/>
              <a:cs typeface="+mn-cs"/>
            </a:rPr>
            <a:t>.</a:t>
          </a:r>
          <a:r>
            <a:rPr lang="nl-NL" sz="1100" b="0" baseline="0">
              <a:solidFill>
                <a:sysClr val="windowText" lastClr="000000"/>
              </a:solidFill>
              <a:effectLst/>
              <a:latin typeface="Century Gothic" panose="020B0502020202020204" pitchFamily="34" charset="0"/>
              <a:ea typeface="+mn-ea"/>
              <a:cs typeface="+mn-cs"/>
            </a:rPr>
            <a:t> </a:t>
          </a:r>
          <a:endParaRPr lang="nl-NL" sz="1100">
            <a:solidFill>
              <a:sysClr val="windowText" lastClr="000000"/>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34</xdr:row>
      <xdr:rowOff>9525</xdr:rowOff>
    </xdr:from>
    <xdr:to>
      <xdr:col>8</xdr:col>
      <xdr:colOff>112395</xdr:colOff>
      <xdr:row>43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u="none" strike="noStrike" baseline="0">
              <a:solidFill>
                <a:srgbClr val="FF0000"/>
              </a:solidFill>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pPr rtl="0"/>
          <a:r>
            <a:rPr lang="nl-NL" sz="1100" b="0" i="0" u="none" strike="noStrike" baseline="0">
              <a:solidFill>
                <a:srgbClr val="FF0000"/>
              </a:solidFill>
              <a:latin typeface="+mn-lt"/>
              <a:ea typeface="+mn-ea"/>
              <a:cs typeface="+mn-cs"/>
            </a:rPr>
            <a:t>Het component "Suppletiekosten toeslag" wordt na gunning, op basis van de daadwerkelijk overgenomen medewerkers, aangepast. Dit tariefcomponent wordt gedurende de contractperiode jaarlijk  herzien.</a:t>
          </a:r>
        </a:p>
        <a:p>
          <a:pPr rtl="0"/>
          <a:endParaRPr lang="nl-NL" sz="1100" b="0" i="0" u="none" strike="noStrike" baseline="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baseline="0">
              <a:solidFill>
                <a:srgbClr val="FF0000"/>
              </a:solidFill>
              <a:effectLst/>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endParaRPr lang="nl-NL">
            <a:solidFill>
              <a:srgbClr val="FF0000"/>
            </a:solidFill>
            <a:effectLst/>
          </a:endParaRPr>
        </a:p>
        <a:p>
          <a:pPr rtl="0"/>
          <a:r>
            <a:rPr lang="nl-NL" sz="1100" b="0" i="0" baseline="0">
              <a:solidFill>
                <a:srgbClr val="FF0000"/>
              </a:solidFill>
              <a:effectLst/>
              <a:latin typeface="+mn-lt"/>
              <a:ea typeface="+mn-ea"/>
              <a:cs typeface="+mn-cs"/>
            </a:rPr>
            <a:t>Het component "Suppletiekosten toeslag" wordt na gunning, op basis van de daadwerkelijk overgenomen medewerkers, aangepast. Dit tariefcomponent wordt gedurende de contractperiode jaarlijk  herzien.</a:t>
          </a:r>
          <a:endParaRPr lang="nl-NL">
            <a:solidFill>
              <a:srgbClr val="FF0000"/>
            </a:solidFill>
            <a:effectLst/>
          </a:endParaRPr>
        </a:p>
        <a:p>
          <a:pPr rtl="0"/>
          <a:r>
            <a:rPr lang="nl-NL" sz="1100" b="0" i="0" baseline="0">
              <a:solidFill>
                <a:schemeClr val="dk1"/>
              </a:solidFill>
              <a:effectLst/>
              <a:latin typeface="+mn-lt"/>
              <a:ea typeface="+mn-ea"/>
              <a:cs typeface="+mn-cs"/>
            </a:rPr>
            <a:t>.</a:t>
          </a:r>
          <a:endParaRPr lang="nl-NL" sz="10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codeName="Blad1">
    <tabColor theme="0" tint="-0.14999847407452621"/>
  </sheetPr>
  <dimension ref="A1:M3"/>
  <sheetViews>
    <sheetView showGridLines="0" zoomScale="85" zoomScaleNormal="85" workbookViewId="0">
      <selection activeCell="U34" sqref="U34"/>
    </sheetView>
  </sheetViews>
  <sheetFormatPr defaultRowHeight="12.6"/>
  <cols>
    <col min="1" max="1" width="27.77734375" customWidth="1"/>
  </cols>
  <sheetData>
    <row r="1" spans="1:13" ht="15">
      <c r="A1" s="27" t="s">
        <v>27</v>
      </c>
      <c r="B1" s="391" t="str">
        <f>'2-Kosten per locatie'!B3</f>
        <v xml:space="preserve">TNO </v>
      </c>
    </row>
    <row r="2" spans="1:13" ht="15">
      <c r="A2" s="27" t="s">
        <v>14</v>
      </c>
      <c r="B2" s="391" t="s">
        <v>4213</v>
      </c>
    </row>
    <row r="3" spans="1:13" ht="15">
      <c r="A3" s="27" t="s">
        <v>180</v>
      </c>
      <c r="B3" s="391" t="str">
        <f>+'2-Kosten per locatie'!B5</f>
        <v>2022 FPL/INK 125</v>
      </c>
      <c r="G3" s="393"/>
      <c r="H3" s="393"/>
      <c r="I3" s="393"/>
      <c r="J3" s="393"/>
      <c r="K3" s="393"/>
      <c r="L3" s="393"/>
      <c r="M3" s="393"/>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theme="0" tint="-0.14999847407452621"/>
    <pageSetUpPr fitToPage="1"/>
  </sheetPr>
  <dimension ref="A1:N141"/>
  <sheetViews>
    <sheetView showGridLines="0" zoomScale="85" zoomScaleNormal="85" zoomScaleSheetLayoutView="50" zoomScalePageLayoutView="50" workbookViewId="0">
      <pane ySplit="12" topLeftCell="A13" activePane="bottomLeft" state="frozen"/>
      <selection activeCell="B1" sqref="B1"/>
      <selection pane="bottomLeft" activeCell="D23" sqref="D23"/>
    </sheetView>
  </sheetViews>
  <sheetFormatPr defaultColWidth="13.6640625" defaultRowHeight="13.2"/>
  <cols>
    <col min="1" max="1" width="36.6640625" style="221" bestFit="1" customWidth="1"/>
    <col min="2" max="2" width="33" style="223" bestFit="1" customWidth="1"/>
    <col min="3" max="3" width="34.6640625" style="223" customWidth="1"/>
    <col min="4" max="4" width="12.109375" style="221" customWidth="1"/>
    <col min="5" max="5" width="33" style="225" bestFit="1" customWidth="1"/>
    <col min="6" max="6" width="16.109375" style="224" customWidth="1"/>
    <col min="7" max="7" width="13.6640625" style="225" customWidth="1"/>
    <col min="8" max="8" width="15.88671875" style="225" customWidth="1"/>
    <col min="9" max="235" width="13.6640625" style="221"/>
    <col min="236" max="236" width="22.109375" style="221" customWidth="1"/>
    <col min="237" max="243" width="13.6640625" style="221" customWidth="1"/>
    <col min="244" max="244" width="15.88671875" style="221" customWidth="1"/>
    <col min="245" max="245" width="16.5546875" style="221" bestFit="1" customWidth="1"/>
    <col min="246" max="246" width="13.6640625" style="221" customWidth="1"/>
    <col min="247" max="247" width="17.109375" style="221" bestFit="1" customWidth="1"/>
    <col min="248" max="248" width="4" style="221" customWidth="1"/>
    <col min="249" max="249" width="13.6640625" style="221" customWidth="1"/>
    <col min="250" max="491" width="13.6640625" style="221"/>
    <col min="492" max="492" width="22.109375" style="221" customWidth="1"/>
    <col min="493" max="499" width="13.6640625" style="221" customWidth="1"/>
    <col min="500" max="500" width="15.88671875" style="221" customWidth="1"/>
    <col min="501" max="501" width="16.5546875" style="221" bestFit="1" customWidth="1"/>
    <col min="502" max="502" width="13.6640625" style="221" customWidth="1"/>
    <col min="503" max="503" width="17.109375" style="221" bestFit="1" customWidth="1"/>
    <col min="504" max="504" width="4" style="221" customWidth="1"/>
    <col min="505" max="505" width="13.6640625" style="221" customWidth="1"/>
    <col min="506" max="747" width="13.6640625" style="221"/>
    <col min="748" max="748" width="22.109375" style="221" customWidth="1"/>
    <col min="749" max="755" width="13.6640625" style="221" customWidth="1"/>
    <col min="756" max="756" width="15.88671875" style="221" customWidth="1"/>
    <col min="757" max="757" width="16.5546875" style="221" bestFit="1" customWidth="1"/>
    <col min="758" max="758" width="13.6640625" style="221" customWidth="1"/>
    <col min="759" max="759" width="17.109375" style="221" bestFit="1" customWidth="1"/>
    <col min="760" max="760" width="4" style="221" customWidth="1"/>
    <col min="761" max="761" width="13.6640625" style="221" customWidth="1"/>
    <col min="762" max="1003" width="13.6640625" style="221"/>
    <col min="1004" max="1004" width="22.109375" style="221" customWidth="1"/>
    <col min="1005" max="1011" width="13.6640625" style="221" customWidth="1"/>
    <col min="1012" max="1012" width="15.88671875" style="221" customWidth="1"/>
    <col min="1013" max="1013" width="16.5546875" style="221" bestFit="1" customWidth="1"/>
    <col min="1014" max="1014" width="13.6640625" style="221" customWidth="1"/>
    <col min="1015" max="1015" width="17.109375" style="221" bestFit="1" customWidth="1"/>
    <col min="1016" max="1016" width="4" style="221" customWidth="1"/>
    <col min="1017" max="1017" width="13.6640625" style="221" customWidth="1"/>
    <col min="1018" max="1259" width="13.6640625" style="221"/>
    <col min="1260" max="1260" width="22.109375" style="221" customWidth="1"/>
    <col min="1261" max="1267" width="13.6640625" style="221" customWidth="1"/>
    <col min="1268" max="1268" width="15.88671875" style="221" customWidth="1"/>
    <col min="1269" max="1269" width="16.5546875" style="221" bestFit="1" customWidth="1"/>
    <col min="1270" max="1270" width="13.6640625" style="221" customWidth="1"/>
    <col min="1271" max="1271" width="17.109375" style="221" bestFit="1" customWidth="1"/>
    <col min="1272" max="1272" width="4" style="221" customWidth="1"/>
    <col min="1273" max="1273" width="13.6640625" style="221" customWidth="1"/>
    <col min="1274" max="1515" width="13.6640625" style="221"/>
    <col min="1516" max="1516" width="22.109375" style="221" customWidth="1"/>
    <col min="1517" max="1523" width="13.6640625" style="221" customWidth="1"/>
    <col min="1524" max="1524" width="15.88671875" style="221" customWidth="1"/>
    <col min="1525" max="1525" width="16.5546875" style="221" bestFit="1" customWidth="1"/>
    <col min="1526" max="1526" width="13.6640625" style="221" customWidth="1"/>
    <col min="1527" max="1527" width="17.109375" style="221" bestFit="1" customWidth="1"/>
    <col min="1528" max="1528" width="4" style="221" customWidth="1"/>
    <col min="1529" max="1529" width="13.6640625" style="221" customWidth="1"/>
    <col min="1530" max="1771" width="13.6640625" style="221"/>
    <col min="1772" max="1772" width="22.109375" style="221" customWidth="1"/>
    <col min="1773" max="1779" width="13.6640625" style="221" customWidth="1"/>
    <col min="1780" max="1780" width="15.88671875" style="221" customWidth="1"/>
    <col min="1781" max="1781" width="16.5546875" style="221" bestFit="1" customWidth="1"/>
    <col min="1782" max="1782" width="13.6640625" style="221" customWidth="1"/>
    <col min="1783" max="1783" width="17.109375" style="221" bestFit="1" customWidth="1"/>
    <col min="1784" max="1784" width="4" style="221" customWidth="1"/>
    <col min="1785" max="1785" width="13.6640625" style="221" customWidth="1"/>
    <col min="1786" max="2027" width="13.6640625" style="221"/>
    <col min="2028" max="2028" width="22.109375" style="221" customWidth="1"/>
    <col min="2029" max="2035" width="13.6640625" style="221" customWidth="1"/>
    <col min="2036" max="2036" width="15.88671875" style="221" customWidth="1"/>
    <col min="2037" max="2037" width="16.5546875" style="221" bestFit="1" customWidth="1"/>
    <col min="2038" max="2038" width="13.6640625" style="221" customWidth="1"/>
    <col min="2039" max="2039" width="17.109375" style="221" bestFit="1" customWidth="1"/>
    <col min="2040" max="2040" width="4" style="221" customWidth="1"/>
    <col min="2041" max="2041" width="13.6640625" style="221" customWidth="1"/>
    <col min="2042" max="2283" width="13.6640625" style="221"/>
    <col min="2284" max="2284" width="22.109375" style="221" customWidth="1"/>
    <col min="2285" max="2291" width="13.6640625" style="221" customWidth="1"/>
    <col min="2292" max="2292" width="15.88671875" style="221" customWidth="1"/>
    <col min="2293" max="2293" width="16.5546875" style="221" bestFit="1" customWidth="1"/>
    <col min="2294" max="2294" width="13.6640625" style="221" customWidth="1"/>
    <col min="2295" max="2295" width="17.109375" style="221" bestFit="1" customWidth="1"/>
    <col min="2296" max="2296" width="4" style="221" customWidth="1"/>
    <col min="2297" max="2297" width="13.6640625" style="221" customWidth="1"/>
    <col min="2298" max="2539" width="13.6640625" style="221"/>
    <col min="2540" max="2540" width="22.109375" style="221" customWidth="1"/>
    <col min="2541" max="2547" width="13.6640625" style="221" customWidth="1"/>
    <col min="2548" max="2548" width="15.88671875" style="221" customWidth="1"/>
    <col min="2549" max="2549" width="16.5546875" style="221" bestFit="1" customWidth="1"/>
    <col min="2550" max="2550" width="13.6640625" style="221" customWidth="1"/>
    <col min="2551" max="2551" width="17.109375" style="221" bestFit="1" customWidth="1"/>
    <col min="2552" max="2552" width="4" style="221" customWidth="1"/>
    <col min="2553" max="2553" width="13.6640625" style="221" customWidth="1"/>
    <col min="2554" max="2795" width="13.6640625" style="221"/>
    <col min="2796" max="2796" width="22.109375" style="221" customWidth="1"/>
    <col min="2797" max="2803" width="13.6640625" style="221" customWidth="1"/>
    <col min="2804" max="2804" width="15.88671875" style="221" customWidth="1"/>
    <col min="2805" max="2805" width="16.5546875" style="221" bestFit="1" customWidth="1"/>
    <col min="2806" max="2806" width="13.6640625" style="221" customWidth="1"/>
    <col min="2807" max="2807" width="17.109375" style="221" bestFit="1" customWidth="1"/>
    <col min="2808" max="2808" width="4" style="221" customWidth="1"/>
    <col min="2809" max="2809" width="13.6640625" style="221" customWidth="1"/>
    <col min="2810" max="3051" width="13.6640625" style="221"/>
    <col min="3052" max="3052" width="22.109375" style="221" customWidth="1"/>
    <col min="3053" max="3059" width="13.6640625" style="221" customWidth="1"/>
    <col min="3060" max="3060" width="15.88671875" style="221" customWidth="1"/>
    <col min="3061" max="3061" width="16.5546875" style="221" bestFit="1" customWidth="1"/>
    <col min="3062" max="3062" width="13.6640625" style="221" customWidth="1"/>
    <col min="3063" max="3063" width="17.109375" style="221" bestFit="1" customWidth="1"/>
    <col min="3064" max="3064" width="4" style="221" customWidth="1"/>
    <col min="3065" max="3065" width="13.6640625" style="221" customWidth="1"/>
    <col min="3066" max="3307" width="13.6640625" style="221"/>
    <col min="3308" max="3308" width="22.109375" style="221" customWidth="1"/>
    <col min="3309" max="3315" width="13.6640625" style="221" customWidth="1"/>
    <col min="3316" max="3316" width="15.88671875" style="221" customWidth="1"/>
    <col min="3317" max="3317" width="16.5546875" style="221" bestFit="1" customWidth="1"/>
    <col min="3318" max="3318" width="13.6640625" style="221" customWidth="1"/>
    <col min="3319" max="3319" width="17.109375" style="221" bestFit="1" customWidth="1"/>
    <col min="3320" max="3320" width="4" style="221" customWidth="1"/>
    <col min="3321" max="3321" width="13.6640625" style="221" customWidth="1"/>
    <col min="3322" max="3563" width="13.6640625" style="221"/>
    <col min="3564" max="3564" width="22.109375" style="221" customWidth="1"/>
    <col min="3565" max="3571" width="13.6640625" style="221" customWidth="1"/>
    <col min="3572" max="3572" width="15.88671875" style="221" customWidth="1"/>
    <col min="3573" max="3573" width="16.5546875" style="221" bestFit="1" customWidth="1"/>
    <col min="3574" max="3574" width="13.6640625" style="221" customWidth="1"/>
    <col min="3575" max="3575" width="17.109375" style="221" bestFit="1" customWidth="1"/>
    <col min="3576" max="3576" width="4" style="221" customWidth="1"/>
    <col min="3577" max="3577" width="13.6640625" style="221" customWidth="1"/>
    <col min="3578" max="3819" width="13.6640625" style="221"/>
    <col min="3820" max="3820" width="22.109375" style="221" customWidth="1"/>
    <col min="3821" max="3827" width="13.6640625" style="221" customWidth="1"/>
    <col min="3828" max="3828" width="15.88671875" style="221" customWidth="1"/>
    <col min="3829" max="3829" width="16.5546875" style="221" bestFit="1" customWidth="1"/>
    <col min="3830" max="3830" width="13.6640625" style="221" customWidth="1"/>
    <col min="3831" max="3831" width="17.109375" style="221" bestFit="1" customWidth="1"/>
    <col min="3832" max="3832" width="4" style="221" customWidth="1"/>
    <col min="3833" max="3833" width="13.6640625" style="221" customWidth="1"/>
    <col min="3834" max="4075" width="13.6640625" style="221"/>
    <col min="4076" max="4076" width="22.109375" style="221" customWidth="1"/>
    <col min="4077" max="4083" width="13.6640625" style="221" customWidth="1"/>
    <col min="4084" max="4084" width="15.88671875" style="221" customWidth="1"/>
    <col min="4085" max="4085" width="16.5546875" style="221" bestFit="1" customWidth="1"/>
    <col min="4086" max="4086" width="13.6640625" style="221" customWidth="1"/>
    <col min="4087" max="4087" width="17.109375" style="221" bestFit="1" customWidth="1"/>
    <col min="4088" max="4088" width="4" style="221" customWidth="1"/>
    <col min="4089" max="4089" width="13.6640625" style="221" customWidth="1"/>
    <col min="4090" max="4331" width="13.6640625" style="221"/>
    <col min="4332" max="4332" width="22.109375" style="221" customWidth="1"/>
    <col min="4333" max="4339" width="13.6640625" style="221" customWidth="1"/>
    <col min="4340" max="4340" width="15.88671875" style="221" customWidth="1"/>
    <col min="4341" max="4341" width="16.5546875" style="221" bestFit="1" customWidth="1"/>
    <col min="4342" max="4342" width="13.6640625" style="221" customWidth="1"/>
    <col min="4343" max="4343" width="17.109375" style="221" bestFit="1" customWidth="1"/>
    <col min="4344" max="4344" width="4" style="221" customWidth="1"/>
    <col min="4345" max="4345" width="13.6640625" style="221" customWidth="1"/>
    <col min="4346" max="4587" width="13.6640625" style="221"/>
    <col min="4588" max="4588" width="22.109375" style="221" customWidth="1"/>
    <col min="4589" max="4595" width="13.6640625" style="221" customWidth="1"/>
    <col min="4596" max="4596" width="15.88671875" style="221" customWidth="1"/>
    <col min="4597" max="4597" width="16.5546875" style="221" bestFit="1" customWidth="1"/>
    <col min="4598" max="4598" width="13.6640625" style="221" customWidth="1"/>
    <col min="4599" max="4599" width="17.109375" style="221" bestFit="1" customWidth="1"/>
    <col min="4600" max="4600" width="4" style="221" customWidth="1"/>
    <col min="4601" max="4601" width="13.6640625" style="221" customWidth="1"/>
    <col min="4602" max="4843" width="13.6640625" style="221"/>
    <col min="4844" max="4844" width="22.109375" style="221" customWidth="1"/>
    <col min="4845" max="4851" width="13.6640625" style="221" customWidth="1"/>
    <col min="4852" max="4852" width="15.88671875" style="221" customWidth="1"/>
    <col min="4853" max="4853" width="16.5546875" style="221" bestFit="1" customWidth="1"/>
    <col min="4854" max="4854" width="13.6640625" style="221" customWidth="1"/>
    <col min="4855" max="4855" width="17.109375" style="221" bestFit="1" customWidth="1"/>
    <col min="4856" max="4856" width="4" style="221" customWidth="1"/>
    <col min="4857" max="4857" width="13.6640625" style="221" customWidth="1"/>
    <col min="4858" max="5099" width="13.6640625" style="221"/>
    <col min="5100" max="5100" width="22.109375" style="221" customWidth="1"/>
    <col min="5101" max="5107" width="13.6640625" style="221" customWidth="1"/>
    <col min="5108" max="5108" width="15.88671875" style="221" customWidth="1"/>
    <col min="5109" max="5109" width="16.5546875" style="221" bestFit="1" customWidth="1"/>
    <col min="5110" max="5110" width="13.6640625" style="221" customWidth="1"/>
    <col min="5111" max="5111" width="17.109375" style="221" bestFit="1" customWidth="1"/>
    <col min="5112" max="5112" width="4" style="221" customWidth="1"/>
    <col min="5113" max="5113" width="13.6640625" style="221" customWidth="1"/>
    <col min="5114" max="5355" width="13.6640625" style="221"/>
    <col min="5356" max="5356" width="22.109375" style="221" customWidth="1"/>
    <col min="5357" max="5363" width="13.6640625" style="221" customWidth="1"/>
    <col min="5364" max="5364" width="15.88671875" style="221" customWidth="1"/>
    <col min="5365" max="5365" width="16.5546875" style="221" bestFit="1" customWidth="1"/>
    <col min="5366" max="5366" width="13.6640625" style="221" customWidth="1"/>
    <col min="5367" max="5367" width="17.109375" style="221" bestFit="1" customWidth="1"/>
    <col min="5368" max="5368" width="4" style="221" customWidth="1"/>
    <col min="5369" max="5369" width="13.6640625" style="221" customWidth="1"/>
    <col min="5370" max="5611" width="13.6640625" style="221"/>
    <col min="5612" max="5612" width="22.109375" style="221" customWidth="1"/>
    <col min="5613" max="5619" width="13.6640625" style="221" customWidth="1"/>
    <col min="5620" max="5620" width="15.88671875" style="221" customWidth="1"/>
    <col min="5621" max="5621" width="16.5546875" style="221" bestFit="1" customWidth="1"/>
    <col min="5622" max="5622" width="13.6640625" style="221" customWidth="1"/>
    <col min="5623" max="5623" width="17.109375" style="221" bestFit="1" customWidth="1"/>
    <col min="5624" max="5624" width="4" style="221" customWidth="1"/>
    <col min="5625" max="5625" width="13.6640625" style="221" customWidth="1"/>
    <col min="5626" max="5867" width="13.6640625" style="221"/>
    <col min="5868" max="5868" width="22.109375" style="221" customWidth="1"/>
    <col min="5869" max="5875" width="13.6640625" style="221" customWidth="1"/>
    <col min="5876" max="5876" width="15.88671875" style="221" customWidth="1"/>
    <col min="5877" max="5877" width="16.5546875" style="221" bestFit="1" customWidth="1"/>
    <col min="5878" max="5878" width="13.6640625" style="221" customWidth="1"/>
    <col min="5879" max="5879" width="17.109375" style="221" bestFit="1" customWidth="1"/>
    <col min="5880" max="5880" width="4" style="221" customWidth="1"/>
    <col min="5881" max="5881" width="13.6640625" style="221" customWidth="1"/>
    <col min="5882" max="6123" width="13.6640625" style="221"/>
    <col min="6124" max="6124" width="22.109375" style="221" customWidth="1"/>
    <col min="6125" max="6131" width="13.6640625" style="221" customWidth="1"/>
    <col min="6132" max="6132" width="15.88671875" style="221" customWidth="1"/>
    <col min="6133" max="6133" width="16.5546875" style="221" bestFit="1" customWidth="1"/>
    <col min="6134" max="6134" width="13.6640625" style="221" customWidth="1"/>
    <col min="6135" max="6135" width="17.109375" style="221" bestFit="1" customWidth="1"/>
    <col min="6136" max="6136" width="4" style="221" customWidth="1"/>
    <col min="6137" max="6137" width="13.6640625" style="221" customWidth="1"/>
    <col min="6138" max="6379" width="13.6640625" style="221"/>
    <col min="6380" max="6380" width="22.109375" style="221" customWidth="1"/>
    <col min="6381" max="6387" width="13.6640625" style="221" customWidth="1"/>
    <col min="6388" max="6388" width="15.88671875" style="221" customWidth="1"/>
    <col min="6389" max="6389" width="16.5546875" style="221" bestFit="1" customWidth="1"/>
    <col min="6390" max="6390" width="13.6640625" style="221" customWidth="1"/>
    <col min="6391" max="6391" width="17.109375" style="221" bestFit="1" customWidth="1"/>
    <col min="6392" max="6392" width="4" style="221" customWidth="1"/>
    <col min="6393" max="6393" width="13.6640625" style="221" customWidth="1"/>
    <col min="6394" max="6635" width="13.6640625" style="221"/>
    <col min="6636" max="6636" width="22.109375" style="221" customWidth="1"/>
    <col min="6637" max="6643" width="13.6640625" style="221" customWidth="1"/>
    <col min="6644" max="6644" width="15.88671875" style="221" customWidth="1"/>
    <col min="6645" max="6645" width="16.5546875" style="221" bestFit="1" customWidth="1"/>
    <col min="6646" max="6646" width="13.6640625" style="221" customWidth="1"/>
    <col min="6647" max="6647" width="17.109375" style="221" bestFit="1" customWidth="1"/>
    <col min="6648" max="6648" width="4" style="221" customWidth="1"/>
    <col min="6649" max="6649" width="13.6640625" style="221" customWidth="1"/>
    <col min="6650" max="6891" width="13.6640625" style="221"/>
    <col min="6892" max="6892" width="22.109375" style="221" customWidth="1"/>
    <col min="6893" max="6899" width="13.6640625" style="221" customWidth="1"/>
    <col min="6900" max="6900" width="15.88671875" style="221" customWidth="1"/>
    <col min="6901" max="6901" width="16.5546875" style="221" bestFit="1" customWidth="1"/>
    <col min="6902" max="6902" width="13.6640625" style="221" customWidth="1"/>
    <col min="6903" max="6903" width="17.109375" style="221" bestFit="1" customWidth="1"/>
    <col min="6904" max="6904" width="4" style="221" customWidth="1"/>
    <col min="6905" max="6905" width="13.6640625" style="221" customWidth="1"/>
    <col min="6906" max="7147" width="13.6640625" style="221"/>
    <col min="7148" max="7148" width="22.109375" style="221" customWidth="1"/>
    <col min="7149" max="7155" width="13.6640625" style="221" customWidth="1"/>
    <col min="7156" max="7156" width="15.88671875" style="221" customWidth="1"/>
    <col min="7157" max="7157" width="16.5546875" style="221" bestFit="1" customWidth="1"/>
    <col min="7158" max="7158" width="13.6640625" style="221" customWidth="1"/>
    <col min="7159" max="7159" width="17.109375" style="221" bestFit="1" customWidth="1"/>
    <col min="7160" max="7160" width="4" style="221" customWidth="1"/>
    <col min="7161" max="7161" width="13.6640625" style="221" customWidth="1"/>
    <col min="7162" max="7403" width="13.6640625" style="221"/>
    <col min="7404" max="7404" width="22.109375" style="221" customWidth="1"/>
    <col min="7405" max="7411" width="13.6640625" style="221" customWidth="1"/>
    <col min="7412" max="7412" width="15.88671875" style="221" customWidth="1"/>
    <col min="7413" max="7413" width="16.5546875" style="221" bestFit="1" customWidth="1"/>
    <col min="7414" max="7414" width="13.6640625" style="221" customWidth="1"/>
    <col min="7415" max="7415" width="17.109375" style="221" bestFit="1" customWidth="1"/>
    <col min="7416" max="7416" width="4" style="221" customWidth="1"/>
    <col min="7417" max="7417" width="13.6640625" style="221" customWidth="1"/>
    <col min="7418" max="7659" width="13.6640625" style="221"/>
    <col min="7660" max="7660" width="22.109375" style="221" customWidth="1"/>
    <col min="7661" max="7667" width="13.6640625" style="221" customWidth="1"/>
    <col min="7668" max="7668" width="15.88671875" style="221" customWidth="1"/>
    <col min="7669" max="7669" width="16.5546875" style="221" bestFit="1" customWidth="1"/>
    <col min="7670" max="7670" width="13.6640625" style="221" customWidth="1"/>
    <col min="7671" max="7671" width="17.109375" style="221" bestFit="1" customWidth="1"/>
    <col min="7672" max="7672" width="4" style="221" customWidth="1"/>
    <col min="7673" max="7673" width="13.6640625" style="221" customWidth="1"/>
    <col min="7674" max="7915" width="13.6640625" style="221"/>
    <col min="7916" max="7916" width="22.109375" style="221" customWidth="1"/>
    <col min="7917" max="7923" width="13.6640625" style="221" customWidth="1"/>
    <col min="7924" max="7924" width="15.88671875" style="221" customWidth="1"/>
    <col min="7925" max="7925" width="16.5546875" style="221" bestFit="1" customWidth="1"/>
    <col min="7926" max="7926" width="13.6640625" style="221" customWidth="1"/>
    <col min="7927" max="7927" width="17.109375" style="221" bestFit="1" customWidth="1"/>
    <col min="7928" max="7928" width="4" style="221" customWidth="1"/>
    <col min="7929" max="7929" width="13.6640625" style="221" customWidth="1"/>
    <col min="7930" max="8171" width="13.6640625" style="221"/>
    <col min="8172" max="8172" width="22.109375" style="221" customWidth="1"/>
    <col min="8173" max="8179" width="13.6640625" style="221" customWidth="1"/>
    <col min="8180" max="8180" width="15.88671875" style="221" customWidth="1"/>
    <col min="8181" max="8181" width="16.5546875" style="221" bestFit="1" customWidth="1"/>
    <col min="8182" max="8182" width="13.6640625" style="221" customWidth="1"/>
    <col min="8183" max="8183" width="17.109375" style="221" bestFit="1" customWidth="1"/>
    <col min="8184" max="8184" width="4" style="221" customWidth="1"/>
    <col min="8185" max="8185" width="13.6640625" style="221" customWidth="1"/>
    <col min="8186" max="8427" width="13.6640625" style="221"/>
    <col min="8428" max="8428" width="22.109375" style="221" customWidth="1"/>
    <col min="8429" max="8435" width="13.6640625" style="221" customWidth="1"/>
    <col min="8436" max="8436" width="15.88671875" style="221" customWidth="1"/>
    <col min="8437" max="8437" width="16.5546875" style="221" bestFit="1" customWidth="1"/>
    <col min="8438" max="8438" width="13.6640625" style="221" customWidth="1"/>
    <col min="8439" max="8439" width="17.109375" style="221" bestFit="1" customWidth="1"/>
    <col min="8440" max="8440" width="4" style="221" customWidth="1"/>
    <col min="8441" max="8441" width="13.6640625" style="221" customWidth="1"/>
    <col min="8442" max="8683" width="13.6640625" style="221"/>
    <col min="8684" max="8684" width="22.109375" style="221" customWidth="1"/>
    <col min="8685" max="8691" width="13.6640625" style="221" customWidth="1"/>
    <col min="8692" max="8692" width="15.88671875" style="221" customWidth="1"/>
    <col min="8693" max="8693" width="16.5546875" style="221" bestFit="1" customWidth="1"/>
    <col min="8694" max="8694" width="13.6640625" style="221" customWidth="1"/>
    <col min="8695" max="8695" width="17.109375" style="221" bestFit="1" customWidth="1"/>
    <col min="8696" max="8696" width="4" style="221" customWidth="1"/>
    <col min="8697" max="8697" width="13.6640625" style="221" customWidth="1"/>
    <col min="8698" max="8939" width="13.6640625" style="221"/>
    <col min="8940" max="8940" width="22.109375" style="221" customWidth="1"/>
    <col min="8941" max="8947" width="13.6640625" style="221" customWidth="1"/>
    <col min="8948" max="8948" width="15.88671875" style="221" customWidth="1"/>
    <col min="8949" max="8949" width="16.5546875" style="221" bestFit="1" customWidth="1"/>
    <col min="8950" max="8950" width="13.6640625" style="221" customWidth="1"/>
    <col min="8951" max="8951" width="17.109375" style="221" bestFit="1" customWidth="1"/>
    <col min="8952" max="8952" width="4" style="221" customWidth="1"/>
    <col min="8953" max="8953" width="13.6640625" style="221" customWidth="1"/>
    <col min="8954" max="9195" width="13.6640625" style="221"/>
    <col min="9196" max="9196" width="22.109375" style="221" customWidth="1"/>
    <col min="9197" max="9203" width="13.6640625" style="221" customWidth="1"/>
    <col min="9204" max="9204" width="15.88671875" style="221" customWidth="1"/>
    <col min="9205" max="9205" width="16.5546875" style="221" bestFit="1" customWidth="1"/>
    <col min="9206" max="9206" width="13.6640625" style="221" customWidth="1"/>
    <col min="9207" max="9207" width="17.109375" style="221" bestFit="1" customWidth="1"/>
    <col min="9208" max="9208" width="4" style="221" customWidth="1"/>
    <col min="9209" max="9209" width="13.6640625" style="221" customWidth="1"/>
    <col min="9210" max="9451" width="13.6640625" style="221"/>
    <col min="9452" max="9452" width="22.109375" style="221" customWidth="1"/>
    <col min="9453" max="9459" width="13.6640625" style="221" customWidth="1"/>
    <col min="9460" max="9460" width="15.88671875" style="221" customWidth="1"/>
    <col min="9461" max="9461" width="16.5546875" style="221" bestFit="1" customWidth="1"/>
    <col min="9462" max="9462" width="13.6640625" style="221" customWidth="1"/>
    <col min="9463" max="9463" width="17.109375" style="221" bestFit="1" customWidth="1"/>
    <col min="9464" max="9464" width="4" style="221" customWidth="1"/>
    <col min="9465" max="9465" width="13.6640625" style="221" customWidth="1"/>
    <col min="9466" max="9707" width="13.6640625" style="221"/>
    <col min="9708" max="9708" width="22.109375" style="221" customWidth="1"/>
    <col min="9709" max="9715" width="13.6640625" style="221" customWidth="1"/>
    <col min="9716" max="9716" width="15.88671875" style="221" customWidth="1"/>
    <col min="9717" max="9717" width="16.5546875" style="221" bestFit="1" customWidth="1"/>
    <col min="9718" max="9718" width="13.6640625" style="221" customWidth="1"/>
    <col min="9719" max="9719" width="17.109375" style="221" bestFit="1" customWidth="1"/>
    <col min="9720" max="9720" width="4" style="221" customWidth="1"/>
    <col min="9721" max="9721" width="13.6640625" style="221" customWidth="1"/>
    <col min="9722" max="9963" width="13.6640625" style="221"/>
    <col min="9964" max="9964" width="22.109375" style="221" customWidth="1"/>
    <col min="9965" max="9971" width="13.6640625" style="221" customWidth="1"/>
    <col min="9972" max="9972" width="15.88671875" style="221" customWidth="1"/>
    <col min="9973" max="9973" width="16.5546875" style="221" bestFit="1" customWidth="1"/>
    <col min="9974" max="9974" width="13.6640625" style="221" customWidth="1"/>
    <col min="9975" max="9975" width="17.109375" style="221" bestFit="1" customWidth="1"/>
    <col min="9976" max="9976" width="4" style="221" customWidth="1"/>
    <col min="9977" max="9977" width="13.6640625" style="221" customWidth="1"/>
    <col min="9978" max="10219" width="13.6640625" style="221"/>
    <col min="10220" max="10220" width="22.109375" style="221" customWidth="1"/>
    <col min="10221" max="10227" width="13.6640625" style="221" customWidth="1"/>
    <col min="10228" max="10228" width="15.88671875" style="221" customWidth="1"/>
    <col min="10229" max="10229" width="16.5546875" style="221" bestFit="1" customWidth="1"/>
    <col min="10230" max="10230" width="13.6640625" style="221" customWidth="1"/>
    <col min="10231" max="10231" width="17.109375" style="221" bestFit="1" customWidth="1"/>
    <col min="10232" max="10232" width="4" style="221" customWidth="1"/>
    <col min="10233" max="10233" width="13.6640625" style="221" customWidth="1"/>
    <col min="10234" max="10475" width="13.6640625" style="221"/>
    <col min="10476" max="10476" width="22.109375" style="221" customWidth="1"/>
    <col min="10477" max="10483" width="13.6640625" style="221" customWidth="1"/>
    <col min="10484" max="10484" width="15.88671875" style="221" customWidth="1"/>
    <col min="10485" max="10485" width="16.5546875" style="221" bestFit="1" customWidth="1"/>
    <col min="10486" max="10486" width="13.6640625" style="221" customWidth="1"/>
    <col min="10487" max="10487" width="17.109375" style="221" bestFit="1" customWidth="1"/>
    <col min="10488" max="10488" width="4" style="221" customWidth="1"/>
    <col min="10489" max="10489" width="13.6640625" style="221" customWidth="1"/>
    <col min="10490" max="10731" width="13.6640625" style="221"/>
    <col min="10732" max="10732" width="22.109375" style="221" customWidth="1"/>
    <col min="10733" max="10739" width="13.6640625" style="221" customWidth="1"/>
    <col min="10740" max="10740" width="15.88671875" style="221" customWidth="1"/>
    <col min="10741" max="10741" width="16.5546875" style="221" bestFit="1" customWidth="1"/>
    <col min="10742" max="10742" width="13.6640625" style="221" customWidth="1"/>
    <col min="10743" max="10743" width="17.109375" style="221" bestFit="1" customWidth="1"/>
    <col min="10744" max="10744" width="4" style="221" customWidth="1"/>
    <col min="10745" max="10745" width="13.6640625" style="221" customWidth="1"/>
    <col min="10746" max="10987" width="13.6640625" style="221"/>
    <col min="10988" max="10988" width="22.109375" style="221" customWidth="1"/>
    <col min="10989" max="10995" width="13.6640625" style="221" customWidth="1"/>
    <col min="10996" max="10996" width="15.88671875" style="221" customWidth="1"/>
    <col min="10997" max="10997" width="16.5546875" style="221" bestFit="1" customWidth="1"/>
    <col min="10998" max="10998" width="13.6640625" style="221" customWidth="1"/>
    <col min="10999" max="10999" width="17.109375" style="221" bestFit="1" customWidth="1"/>
    <col min="11000" max="11000" width="4" style="221" customWidth="1"/>
    <col min="11001" max="11001" width="13.6640625" style="221" customWidth="1"/>
    <col min="11002" max="11243" width="13.6640625" style="221"/>
    <col min="11244" max="11244" width="22.109375" style="221" customWidth="1"/>
    <col min="11245" max="11251" width="13.6640625" style="221" customWidth="1"/>
    <col min="11252" max="11252" width="15.88671875" style="221" customWidth="1"/>
    <col min="11253" max="11253" width="16.5546875" style="221" bestFit="1" customWidth="1"/>
    <col min="11254" max="11254" width="13.6640625" style="221" customWidth="1"/>
    <col min="11255" max="11255" width="17.109375" style="221" bestFit="1" customWidth="1"/>
    <col min="11256" max="11256" width="4" style="221" customWidth="1"/>
    <col min="11257" max="11257" width="13.6640625" style="221" customWidth="1"/>
    <col min="11258" max="11499" width="13.6640625" style="221"/>
    <col min="11500" max="11500" width="22.109375" style="221" customWidth="1"/>
    <col min="11501" max="11507" width="13.6640625" style="221" customWidth="1"/>
    <col min="11508" max="11508" width="15.88671875" style="221" customWidth="1"/>
    <col min="11509" max="11509" width="16.5546875" style="221" bestFit="1" customWidth="1"/>
    <col min="11510" max="11510" width="13.6640625" style="221" customWidth="1"/>
    <col min="11511" max="11511" width="17.109375" style="221" bestFit="1" customWidth="1"/>
    <col min="11512" max="11512" width="4" style="221" customWidth="1"/>
    <col min="11513" max="11513" width="13.6640625" style="221" customWidth="1"/>
    <col min="11514" max="11755" width="13.6640625" style="221"/>
    <col min="11756" max="11756" width="22.109375" style="221" customWidth="1"/>
    <col min="11757" max="11763" width="13.6640625" style="221" customWidth="1"/>
    <col min="11764" max="11764" width="15.88671875" style="221" customWidth="1"/>
    <col min="11765" max="11765" width="16.5546875" style="221" bestFit="1" customWidth="1"/>
    <col min="11766" max="11766" width="13.6640625" style="221" customWidth="1"/>
    <col min="11767" max="11767" width="17.109375" style="221" bestFit="1" customWidth="1"/>
    <col min="11768" max="11768" width="4" style="221" customWidth="1"/>
    <col min="11769" max="11769" width="13.6640625" style="221" customWidth="1"/>
    <col min="11770" max="12011" width="13.6640625" style="221"/>
    <col min="12012" max="12012" width="22.109375" style="221" customWidth="1"/>
    <col min="12013" max="12019" width="13.6640625" style="221" customWidth="1"/>
    <col min="12020" max="12020" width="15.88671875" style="221" customWidth="1"/>
    <col min="12021" max="12021" width="16.5546875" style="221" bestFit="1" customWidth="1"/>
    <col min="12022" max="12022" width="13.6640625" style="221" customWidth="1"/>
    <col min="12023" max="12023" width="17.109375" style="221" bestFit="1" customWidth="1"/>
    <col min="12024" max="12024" width="4" style="221" customWidth="1"/>
    <col min="12025" max="12025" width="13.6640625" style="221" customWidth="1"/>
    <col min="12026" max="12267" width="13.6640625" style="221"/>
    <col min="12268" max="12268" width="22.109375" style="221" customWidth="1"/>
    <col min="12269" max="12275" width="13.6640625" style="221" customWidth="1"/>
    <col min="12276" max="12276" width="15.88671875" style="221" customWidth="1"/>
    <col min="12277" max="12277" width="16.5546875" style="221" bestFit="1" customWidth="1"/>
    <col min="12278" max="12278" width="13.6640625" style="221" customWidth="1"/>
    <col min="12279" max="12279" width="17.109375" style="221" bestFit="1" customWidth="1"/>
    <col min="12280" max="12280" width="4" style="221" customWidth="1"/>
    <col min="12281" max="12281" width="13.6640625" style="221" customWidth="1"/>
    <col min="12282" max="12523" width="13.6640625" style="221"/>
    <col min="12524" max="12524" width="22.109375" style="221" customWidth="1"/>
    <col min="12525" max="12531" width="13.6640625" style="221" customWidth="1"/>
    <col min="12532" max="12532" width="15.88671875" style="221" customWidth="1"/>
    <col min="12533" max="12533" width="16.5546875" style="221" bestFit="1" customWidth="1"/>
    <col min="12534" max="12534" width="13.6640625" style="221" customWidth="1"/>
    <col min="12535" max="12535" width="17.109375" style="221" bestFit="1" customWidth="1"/>
    <col min="12536" max="12536" width="4" style="221" customWidth="1"/>
    <col min="12537" max="12537" width="13.6640625" style="221" customWidth="1"/>
    <col min="12538" max="12779" width="13.6640625" style="221"/>
    <col min="12780" max="12780" width="22.109375" style="221" customWidth="1"/>
    <col min="12781" max="12787" width="13.6640625" style="221" customWidth="1"/>
    <col min="12788" max="12788" width="15.88671875" style="221" customWidth="1"/>
    <col min="12789" max="12789" width="16.5546875" style="221" bestFit="1" customWidth="1"/>
    <col min="12790" max="12790" width="13.6640625" style="221" customWidth="1"/>
    <col min="12791" max="12791" width="17.109375" style="221" bestFit="1" customWidth="1"/>
    <col min="12792" max="12792" width="4" style="221" customWidth="1"/>
    <col min="12793" max="12793" width="13.6640625" style="221" customWidth="1"/>
    <col min="12794" max="13035" width="13.6640625" style="221"/>
    <col min="13036" max="13036" width="22.109375" style="221" customWidth="1"/>
    <col min="13037" max="13043" width="13.6640625" style="221" customWidth="1"/>
    <col min="13044" max="13044" width="15.88671875" style="221" customWidth="1"/>
    <col min="13045" max="13045" width="16.5546875" style="221" bestFit="1" customWidth="1"/>
    <col min="13046" max="13046" width="13.6640625" style="221" customWidth="1"/>
    <col min="13047" max="13047" width="17.109375" style="221" bestFit="1" customWidth="1"/>
    <col min="13048" max="13048" width="4" style="221" customWidth="1"/>
    <col min="13049" max="13049" width="13.6640625" style="221" customWidth="1"/>
    <col min="13050" max="13291" width="13.6640625" style="221"/>
    <col min="13292" max="13292" width="22.109375" style="221" customWidth="1"/>
    <col min="13293" max="13299" width="13.6640625" style="221" customWidth="1"/>
    <col min="13300" max="13300" width="15.88671875" style="221" customWidth="1"/>
    <col min="13301" max="13301" width="16.5546875" style="221" bestFit="1" customWidth="1"/>
    <col min="13302" max="13302" width="13.6640625" style="221" customWidth="1"/>
    <col min="13303" max="13303" width="17.109375" style="221" bestFit="1" customWidth="1"/>
    <col min="13304" max="13304" width="4" style="221" customWidth="1"/>
    <col min="13305" max="13305" width="13.6640625" style="221" customWidth="1"/>
    <col min="13306" max="13547" width="13.6640625" style="221"/>
    <col min="13548" max="13548" width="22.109375" style="221" customWidth="1"/>
    <col min="13549" max="13555" width="13.6640625" style="221" customWidth="1"/>
    <col min="13556" max="13556" width="15.88671875" style="221" customWidth="1"/>
    <col min="13557" max="13557" width="16.5546875" style="221" bestFit="1" customWidth="1"/>
    <col min="13558" max="13558" width="13.6640625" style="221" customWidth="1"/>
    <col min="13559" max="13559" width="17.109375" style="221" bestFit="1" customWidth="1"/>
    <col min="13560" max="13560" width="4" style="221" customWidth="1"/>
    <col min="13561" max="13561" width="13.6640625" style="221" customWidth="1"/>
    <col min="13562" max="13803" width="13.6640625" style="221"/>
    <col min="13804" max="13804" width="22.109375" style="221" customWidth="1"/>
    <col min="13805" max="13811" width="13.6640625" style="221" customWidth="1"/>
    <col min="13812" max="13812" width="15.88671875" style="221" customWidth="1"/>
    <col min="13813" max="13813" width="16.5546875" style="221" bestFit="1" customWidth="1"/>
    <col min="13814" max="13814" width="13.6640625" style="221" customWidth="1"/>
    <col min="13815" max="13815" width="17.109375" style="221" bestFit="1" customWidth="1"/>
    <col min="13816" max="13816" width="4" style="221" customWidth="1"/>
    <col min="13817" max="13817" width="13.6640625" style="221" customWidth="1"/>
    <col min="13818" max="14059" width="13.6640625" style="221"/>
    <col min="14060" max="14060" width="22.109375" style="221" customWidth="1"/>
    <col min="14061" max="14067" width="13.6640625" style="221" customWidth="1"/>
    <col min="14068" max="14068" width="15.88671875" style="221" customWidth="1"/>
    <col min="14069" max="14069" width="16.5546875" style="221" bestFit="1" customWidth="1"/>
    <col min="14070" max="14070" width="13.6640625" style="221" customWidth="1"/>
    <col min="14071" max="14071" width="17.109375" style="221" bestFit="1" customWidth="1"/>
    <col min="14072" max="14072" width="4" style="221" customWidth="1"/>
    <col min="14073" max="14073" width="13.6640625" style="221" customWidth="1"/>
    <col min="14074" max="14315" width="13.6640625" style="221"/>
    <col min="14316" max="14316" width="22.109375" style="221" customWidth="1"/>
    <col min="14317" max="14323" width="13.6640625" style="221" customWidth="1"/>
    <col min="14324" max="14324" width="15.88671875" style="221" customWidth="1"/>
    <col min="14325" max="14325" width="16.5546875" style="221" bestFit="1" customWidth="1"/>
    <col min="14326" max="14326" width="13.6640625" style="221" customWidth="1"/>
    <col min="14327" max="14327" width="17.109375" style="221" bestFit="1" customWidth="1"/>
    <col min="14328" max="14328" width="4" style="221" customWidth="1"/>
    <col min="14329" max="14329" width="13.6640625" style="221" customWidth="1"/>
    <col min="14330" max="14571" width="13.6640625" style="221"/>
    <col min="14572" max="14572" width="22.109375" style="221" customWidth="1"/>
    <col min="14573" max="14579" width="13.6640625" style="221" customWidth="1"/>
    <col min="14580" max="14580" width="15.88671875" style="221" customWidth="1"/>
    <col min="14581" max="14581" width="16.5546875" style="221" bestFit="1" customWidth="1"/>
    <col min="14582" max="14582" width="13.6640625" style="221" customWidth="1"/>
    <col min="14583" max="14583" width="17.109375" style="221" bestFit="1" customWidth="1"/>
    <col min="14584" max="14584" width="4" style="221" customWidth="1"/>
    <col min="14585" max="14585" width="13.6640625" style="221" customWidth="1"/>
    <col min="14586" max="14827" width="13.6640625" style="221"/>
    <col min="14828" max="14828" width="22.109375" style="221" customWidth="1"/>
    <col min="14829" max="14835" width="13.6640625" style="221" customWidth="1"/>
    <col min="14836" max="14836" width="15.88671875" style="221" customWidth="1"/>
    <col min="14837" max="14837" width="16.5546875" style="221" bestFit="1" customWidth="1"/>
    <col min="14838" max="14838" width="13.6640625" style="221" customWidth="1"/>
    <col min="14839" max="14839" width="17.109375" style="221" bestFit="1" customWidth="1"/>
    <col min="14840" max="14840" width="4" style="221" customWidth="1"/>
    <col min="14841" max="14841" width="13.6640625" style="221" customWidth="1"/>
    <col min="14842" max="15083" width="13.6640625" style="221"/>
    <col min="15084" max="15084" width="22.109375" style="221" customWidth="1"/>
    <col min="15085" max="15091" width="13.6640625" style="221" customWidth="1"/>
    <col min="15092" max="15092" width="15.88671875" style="221" customWidth="1"/>
    <col min="15093" max="15093" width="16.5546875" style="221" bestFit="1" customWidth="1"/>
    <col min="15094" max="15094" width="13.6640625" style="221" customWidth="1"/>
    <col min="15095" max="15095" width="17.109375" style="221" bestFit="1" customWidth="1"/>
    <col min="15096" max="15096" width="4" style="221" customWidth="1"/>
    <col min="15097" max="15097" width="13.6640625" style="221" customWidth="1"/>
    <col min="15098" max="15339" width="13.6640625" style="221"/>
    <col min="15340" max="15340" width="22.109375" style="221" customWidth="1"/>
    <col min="15341" max="15347" width="13.6640625" style="221" customWidth="1"/>
    <col min="15348" max="15348" width="15.88671875" style="221" customWidth="1"/>
    <col min="15349" max="15349" width="16.5546875" style="221" bestFit="1" customWidth="1"/>
    <col min="15350" max="15350" width="13.6640625" style="221" customWidth="1"/>
    <col min="15351" max="15351" width="17.109375" style="221" bestFit="1" customWidth="1"/>
    <col min="15352" max="15352" width="4" style="221" customWidth="1"/>
    <col min="15353" max="15353" width="13.6640625" style="221" customWidth="1"/>
    <col min="15354" max="15595" width="13.6640625" style="221"/>
    <col min="15596" max="15596" width="22.109375" style="221" customWidth="1"/>
    <col min="15597" max="15603" width="13.6640625" style="221" customWidth="1"/>
    <col min="15604" max="15604" width="15.88671875" style="221" customWidth="1"/>
    <col min="15605" max="15605" width="16.5546875" style="221" bestFit="1" customWidth="1"/>
    <col min="15606" max="15606" width="13.6640625" style="221" customWidth="1"/>
    <col min="15607" max="15607" width="17.109375" style="221" bestFit="1" customWidth="1"/>
    <col min="15608" max="15608" width="4" style="221" customWidth="1"/>
    <col min="15609" max="15609" width="13.6640625" style="221" customWidth="1"/>
    <col min="15610" max="15851" width="13.6640625" style="221"/>
    <col min="15852" max="15852" width="22.109375" style="221" customWidth="1"/>
    <col min="15853" max="15859" width="13.6640625" style="221" customWidth="1"/>
    <col min="15860" max="15860" width="15.88671875" style="221" customWidth="1"/>
    <col min="15861" max="15861" width="16.5546875" style="221" bestFit="1" customWidth="1"/>
    <col min="15862" max="15862" width="13.6640625" style="221" customWidth="1"/>
    <col min="15863" max="15863" width="17.109375" style="221" bestFit="1" customWidth="1"/>
    <col min="15864" max="15864" width="4" style="221" customWidth="1"/>
    <col min="15865" max="15865" width="13.6640625" style="221" customWidth="1"/>
    <col min="15866" max="16107" width="13.6640625" style="221"/>
    <col min="16108" max="16108" width="22.109375" style="221" customWidth="1"/>
    <col min="16109" max="16115" width="13.6640625" style="221" customWidth="1"/>
    <col min="16116" max="16116" width="15.88671875" style="221" customWidth="1"/>
    <col min="16117" max="16117" width="16.5546875" style="221" bestFit="1" customWidth="1"/>
    <col min="16118" max="16118" width="13.6640625" style="221" customWidth="1"/>
    <col min="16119" max="16119" width="17.109375" style="221" bestFit="1" customWidth="1"/>
    <col min="16120" max="16120" width="4" style="221" customWidth="1"/>
    <col min="16121" max="16121" width="13.6640625" style="221" customWidth="1"/>
    <col min="16122" max="16384" width="13.6640625" style="221"/>
  </cols>
  <sheetData>
    <row r="1" spans="1:14" s="212" customFormat="1">
      <c r="A1" s="258" t="s">
        <v>23</v>
      </c>
      <c r="B1" s="210"/>
      <c r="C1" s="210"/>
      <c r="D1" s="2"/>
      <c r="E1" s="2"/>
      <c r="F1" s="211"/>
      <c r="G1" s="2"/>
      <c r="H1" s="2"/>
    </row>
    <row r="2" spans="1:14" s="212" customFormat="1">
      <c r="A2" s="213"/>
      <c r="B2" s="210"/>
      <c r="C2" s="210"/>
      <c r="E2" s="226" t="s">
        <v>125</v>
      </c>
      <c r="F2" s="226" t="s">
        <v>99</v>
      </c>
      <c r="H2" s="2"/>
    </row>
    <row r="3" spans="1:14" s="212" customFormat="1" ht="15">
      <c r="A3" s="358" t="str">
        <f>'2-Kosten per locatie'!A3</f>
        <v>Naam opdrachtgever</v>
      </c>
      <c r="B3" s="16" t="str">
        <f>'2-Kosten per locatie'!B3</f>
        <v xml:space="preserve">TNO </v>
      </c>
      <c r="C3" s="16"/>
      <c r="E3" s="214" t="s">
        <v>127</v>
      </c>
      <c r="F3" s="267">
        <v>0</v>
      </c>
    </row>
    <row r="4" spans="1:14" s="212" customFormat="1" ht="15">
      <c r="A4" s="358" t="str">
        <f>'2-Kosten per locatie'!A4</f>
        <v>Calculatie onderdeel</v>
      </c>
      <c r="B4" s="16" t="s">
        <v>4222</v>
      </c>
      <c r="C4" s="16"/>
      <c r="E4" s="214" t="s">
        <v>126</v>
      </c>
      <c r="F4" s="267">
        <v>0</v>
      </c>
      <c r="H4" s="2"/>
    </row>
    <row r="5" spans="1:14" s="212" customFormat="1" ht="15">
      <c r="A5" s="358" t="str">
        <f>'2-Kosten per locatie'!A5</f>
        <v>Referentie nummer</v>
      </c>
      <c r="B5" s="16" t="str">
        <f>'2-Kosten per locatie'!B5</f>
        <v>2022 FPL/INK 125</v>
      </c>
      <c r="C5" s="16"/>
      <c r="E5" s="557" t="s">
        <v>4130</v>
      </c>
      <c r="F5" s="267">
        <v>0</v>
      </c>
      <c r="J5" s="216"/>
      <c r="K5" s="215"/>
      <c r="L5" s="216"/>
      <c r="M5" s="216"/>
      <c r="N5" s="215"/>
    </row>
    <row r="6" spans="1:14" s="212" customFormat="1" ht="17.25" customHeight="1">
      <c r="A6" s="358" t="str">
        <f>'2-Kosten per locatie'!A6</f>
        <v>Naam dienstverlener</v>
      </c>
      <c r="B6" s="596">
        <f>'2-Kosten per locatie'!B6</f>
        <v>0</v>
      </c>
      <c r="C6" s="16"/>
      <c r="E6" s="222" t="s">
        <v>310</v>
      </c>
      <c r="F6" s="267">
        <v>0</v>
      </c>
      <c r="H6" s="2"/>
      <c r="I6" s="2"/>
      <c r="J6" s="217"/>
      <c r="K6" s="218"/>
      <c r="L6" s="216"/>
      <c r="M6" s="217"/>
      <c r="N6" s="218"/>
    </row>
    <row r="7" spans="1:14" s="212" customFormat="1" ht="17.25" customHeight="1">
      <c r="A7" s="358" t="str">
        <f>'2-Kosten per locatie'!A7</f>
        <v>Prijspeil</v>
      </c>
      <c r="B7" s="394">
        <f>'2-Kosten per locatie'!B7</f>
        <v>45383</v>
      </c>
      <c r="C7" s="160"/>
      <c r="E7" s="214" t="s">
        <v>337</v>
      </c>
      <c r="F7" s="267">
        <v>0</v>
      </c>
      <c r="H7" s="2"/>
      <c r="I7" s="2"/>
    </row>
    <row r="8" spans="1:14" s="212" customFormat="1" ht="17.25" customHeight="1">
      <c r="C8" s="28"/>
      <c r="E8" s="2" t="s">
        <v>4131</v>
      </c>
      <c r="F8" s="2"/>
      <c r="G8" s="2"/>
      <c r="H8" s="2"/>
      <c r="I8" s="2"/>
    </row>
    <row r="9" spans="1:14" s="212" customFormat="1" ht="17.25" customHeight="1">
      <c r="F9" s="2"/>
      <c r="G9" s="2"/>
      <c r="H9" s="2"/>
      <c r="I9" s="2"/>
    </row>
    <row r="10" spans="1:14" s="212" customFormat="1" ht="17.25" customHeight="1">
      <c r="E10" s="2"/>
      <c r="F10" s="2"/>
      <c r="G10" s="2"/>
      <c r="H10" s="215"/>
    </row>
    <row r="11" spans="1:14" s="212" customFormat="1" ht="15">
      <c r="A11" s="219"/>
      <c r="D11" s="216"/>
      <c r="F11" s="220"/>
      <c r="G11" s="216"/>
      <c r="H11" s="215"/>
    </row>
    <row r="12" spans="1:14" s="287" customFormat="1" ht="43.5" customHeight="1">
      <c r="A12" s="285" t="s">
        <v>92</v>
      </c>
      <c r="B12" s="286" t="s">
        <v>125</v>
      </c>
      <c r="C12" s="286" t="s">
        <v>161</v>
      </c>
      <c r="D12" s="226" t="s">
        <v>128</v>
      </c>
      <c r="E12" s="286" t="s">
        <v>162</v>
      </c>
      <c r="F12" s="286" t="s">
        <v>94</v>
      </c>
      <c r="G12" s="286" t="s">
        <v>182</v>
      </c>
      <c r="H12" s="286" t="s">
        <v>129</v>
      </c>
    </row>
    <row r="13" spans="1:14" ht="26.4">
      <c r="A13" s="466" t="s">
        <v>232</v>
      </c>
      <c r="B13" s="547" t="s">
        <v>126</v>
      </c>
      <c r="C13" s="632" t="s">
        <v>4068</v>
      </c>
      <c r="D13" s="633">
        <v>100</v>
      </c>
      <c r="E13" s="549">
        <f t="shared" ref="E13:E20" si="0">VLOOKUP(B13,$E$3:$F$10,2,FALSE)</f>
        <v>0</v>
      </c>
      <c r="F13" s="550">
        <f t="shared" ref="F13:F20" si="1">(D13*E13)</f>
        <v>0</v>
      </c>
      <c r="G13" s="551" t="s">
        <v>307</v>
      </c>
      <c r="H13" s="550">
        <f>G13*F13</f>
        <v>0</v>
      </c>
    </row>
    <row r="14" spans="1:14" ht="26.4">
      <c r="A14" s="466" t="s">
        <v>232</v>
      </c>
      <c r="B14" s="558" t="s">
        <v>4130</v>
      </c>
      <c r="C14" s="632" t="s">
        <v>4068</v>
      </c>
      <c r="D14" s="633">
        <v>100</v>
      </c>
      <c r="E14" s="549">
        <f>VLOOKUP(B14,$E$3:$F$10,2,FALSE)</f>
        <v>0</v>
      </c>
      <c r="F14" s="550">
        <f t="shared" si="1"/>
        <v>0</v>
      </c>
      <c r="G14" s="551" t="s">
        <v>307</v>
      </c>
      <c r="H14" s="550">
        <f>G14*F14</f>
        <v>0</v>
      </c>
    </row>
    <row r="15" spans="1:14">
      <c r="A15" s="466" t="s">
        <v>233</v>
      </c>
      <c r="B15" s="547" t="s">
        <v>310</v>
      </c>
      <c r="C15" s="547"/>
      <c r="D15" s="552">
        <v>104</v>
      </c>
      <c r="E15" s="549">
        <f t="shared" si="0"/>
        <v>0</v>
      </c>
      <c r="F15" s="550">
        <f t="shared" si="1"/>
        <v>0</v>
      </c>
      <c r="G15" s="551" t="s">
        <v>307</v>
      </c>
      <c r="H15" s="550">
        <f>G15*F15</f>
        <v>0</v>
      </c>
    </row>
    <row r="16" spans="1:14">
      <c r="A16" s="466" t="s">
        <v>233</v>
      </c>
      <c r="B16" s="547" t="s">
        <v>126</v>
      </c>
      <c r="C16" s="547"/>
      <c r="D16" s="552">
        <v>385</v>
      </c>
      <c r="E16" s="549">
        <f t="shared" si="0"/>
        <v>0</v>
      </c>
      <c r="F16" s="550">
        <f t="shared" si="1"/>
        <v>0</v>
      </c>
      <c r="G16" s="551" t="s">
        <v>307</v>
      </c>
      <c r="H16" s="550">
        <f t="shared" ref="H16:H26" si="2">G16*F16</f>
        <v>0</v>
      </c>
    </row>
    <row r="17" spans="1:8">
      <c r="A17" s="466" t="s">
        <v>233</v>
      </c>
      <c r="B17" s="558" t="s">
        <v>4130</v>
      </c>
      <c r="C17" s="548"/>
      <c r="D17" s="552">
        <v>2070</v>
      </c>
      <c r="E17" s="549">
        <f t="shared" si="0"/>
        <v>0</v>
      </c>
      <c r="F17" s="550">
        <f t="shared" si="1"/>
        <v>0</v>
      </c>
      <c r="G17" s="551" t="s">
        <v>307</v>
      </c>
      <c r="H17" s="550">
        <f t="shared" si="2"/>
        <v>0</v>
      </c>
    </row>
    <row r="18" spans="1:8">
      <c r="A18" s="467" t="s">
        <v>234</v>
      </c>
      <c r="B18" s="547" t="s">
        <v>127</v>
      </c>
      <c r="C18" s="547"/>
      <c r="D18" s="552">
        <v>464</v>
      </c>
      <c r="E18" s="549">
        <f t="shared" si="0"/>
        <v>0</v>
      </c>
      <c r="F18" s="550">
        <f t="shared" si="1"/>
        <v>0</v>
      </c>
      <c r="G18" s="551" t="s">
        <v>307</v>
      </c>
      <c r="H18" s="550">
        <f t="shared" si="2"/>
        <v>0</v>
      </c>
    </row>
    <row r="19" spans="1:8">
      <c r="A19" s="467" t="s">
        <v>234</v>
      </c>
      <c r="B19" s="547" t="s">
        <v>126</v>
      </c>
      <c r="C19" s="547"/>
      <c r="D19" s="552">
        <v>392</v>
      </c>
      <c r="E19" s="549">
        <f t="shared" si="0"/>
        <v>0</v>
      </c>
      <c r="F19" s="550">
        <f t="shared" si="1"/>
        <v>0</v>
      </c>
      <c r="G19" s="551" t="s">
        <v>307</v>
      </c>
      <c r="H19" s="550">
        <f t="shared" si="2"/>
        <v>0</v>
      </c>
    </row>
    <row r="20" spans="1:8">
      <c r="A20" s="467" t="s">
        <v>234</v>
      </c>
      <c r="B20" s="558" t="s">
        <v>4130</v>
      </c>
      <c r="C20" s="548"/>
      <c r="D20" s="552">
        <v>26</v>
      </c>
      <c r="E20" s="549">
        <f t="shared" si="0"/>
        <v>0</v>
      </c>
      <c r="F20" s="550">
        <f t="shared" si="1"/>
        <v>0</v>
      </c>
      <c r="G20" s="551" t="s">
        <v>307</v>
      </c>
      <c r="H20" s="550">
        <f t="shared" si="2"/>
        <v>0</v>
      </c>
    </row>
    <row r="21" spans="1:8">
      <c r="A21" s="467" t="s">
        <v>234</v>
      </c>
      <c r="B21" s="548" t="s">
        <v>195</v>
      </c>
      <c r="C21" s="548" t="s">
        <v>309</v>
      </c>
      <c r="D21" s="552">
        <v>1</v>
      </c>
      <c r="E21" s="553"/>
      <c r="F21" s="554"/>
      <c r="G21" s="551" t="s">
        <v>307</v>
      </c>
      <c r="H21" s="550">
        <f t="shared" si="2"/>
        <v>0</v>
      </c>
    </row>
    <row r="22" spans="1:8">
      <c r="A22" s="467" t="s">
        <v>235</v>
      </c>
      <c r="B22" s="547" t="s">
        <v>127</v>
      </c>
      <c r="C22" s="547"/>
      <c r="D22" s="552">
        <v>1073</v>
      </c>
      <c r="E22" s="549">
        <f>VLOOKUP(B22,$E$3:$F$10,2,FALSE)</f>
        <v>0</v>
      </c>
      <c r="F22" s="550">
        <f>(D22*E22)</f>
        <v>0</v>
      </c>
      <c r="G22" s="551" t="s">
        <v>307</v>
      </c>
      <c r="H22" s="550">
        <f t="shared" si="2"/>
        <v>0</v>
      </c>
    </row>
    <row r="23" spans="1:8">
      <c r="A23" s="467" t="s">
        <v>235</v>
      </c>
      <c r="B23" s="547" t="s">
        <v>126</v>
      </c>
      <c r="C23" s="547"/>
      <c r="D23" s="552">
        <v>899</v>
      </c>
      <c r="E23" s="549">
        <f>VLOOKUP(B23,$E$3:$F$10,2,FALSE)</f>
        <v>0</v>
      </c>
      <c r="F23" s="550">
        <f>(D23*E23)</f>
        <v>0</v>
      </c>
      <c r="G23" s="551" t="s">
        <v>307</v>
      </c>
      <c r="H23" s="550">
        <f t="shared" si="2"/>
        <v>0</v>
      </c>
    </row>
    <row r="24" spans="1:8">
      <c r="A24" s="467" t="s">
        <v>235</v>
      </c>
      <c r="B24" s="548" t="s">
        <v>310</v>
      </c>
      <c r="C24" s="548"/>
      <c r="D24" s="552">
        <v>129</v>
      </c>
      <c r="E24" s="549">
        <f>VLOOKUP(B24,$E$3:$F$10,2,FALSE)</f>
        <v>0</v>
      </c>
      <c r="F24" s="550">
        <f>(D24*E24)</f>
        <v>0</v>
      </c>
      <c r="G24" s="551" t="s">
        <v>307</v>
      </c>
      <c r="H24" s="550">
        <f>G24*F24</f>
        <v>0</v>
      </c>
    </row>
    <row r="25" spans="1:8">
      <c r="A25" s="467" t="s">
        <v>235</v>
      </c>
      <c r="B25" s="558" t="s">
        <v>4130</v>
      </c>
      <c r="C25" s="548"/>
      <c r="D25" s="552">
        <v>986</v>
      </c>
      <c r="E25" s="549">
        <f>VLOOKUP(B25,$E$3:$F$10,2,FALSE)</f>
        <v>0</v>
      </c>
      <c r="F25" s="550">
        <f>(D25*E25)</f>
        <v>0</v>
      </c>
      <c r="G25" s="551" t="s">
        <v>307</v>
      </c>
      <c r="H25" s="550">
        <f t="shared" si="2"/>
        <v>0</v>
      </c>
    </row>
    <row r="26" spans="1:8">
      <c r="A26" s="467" t="s">
        <v>235</v>
      </c>
      <c r="B26" s="548" t="s">
        <v>195</v>
      </c>
      <c r="C26" s="548"/>
      <c r="D26" s="552">
        <v>1</v>
      </c>
      <c r="E26" s="553"/>
      <c r="F26" s="554"/>
      <c r="G26" s="551" t="s">
        <v>307</v>
      </c>
      <c r="H26" s="550">
        <f t="shared" si="2"/>
        <v>0</v>
      </c>
    </row>
    <row r="27" spans="1:8">
      <c r="A27" s="467" t="s">
        <v>236</v>
      </c>
      <c r="B27" s="547" t="s">
        <v>127</v>
      </c>
      <c r="C27" s="547"/>
      <c r="D27" s="552">
        <v>1908</v>
      </c>
      <c r="E27" s="549">
        <f>VLOOKUP(B27,$E$3:$F$10,2,FALSE)</f>
        <v>0</v>
      </c>
      <c r="F27" s="550">
        <f>(D27*E27)</f>
        <v>0</v>
      </c>
      <c r="G27" s="551" t="s">
        <v>307</v>
      </c>
      <c r="H27" s="550">
        <f t="shared" ref="H27:H85" si="3">G27*F27</f>
        <v>0</v>
      </c>
    </row>
    <row r="28" spans="1:8">
      <c r="A28" s="467" t="s">
        <v>236</v>
      </c>
      <c r="B28" s="547" t="s">
        <v>126</v>
      </c>
      <c r="C28" s="547"/>
      <c r="D28" s="552">
        <v>1908</v>
      </c>
      <c r="E28" s="549">
        <f>VLOOKUP(B28,$E$3:$F$10,2,FALSE)</f>
        <v>0</v>
      </c>
      <c r="F28" s="550">
        <f>(D28*E28)</f>
        <v>0</v>
      </c>
      <c r="G28" s="551" t="s">
        <v>307</v>
      </c>
      <c r="H28" s="550">
        <f t="shared" si="3"/>
        <v>0</v>
      </c>
    </row>
    <row r="29" spans="1:8">
      <c r="A29" s="467" t="s">
        <v>236</v>
      </c>
      <c r="B29" s="558" t="s">
        <v>4130</v>
      </c>
      <c r="C29" s="548"/>
      <c r="D29" s="552">
        <f>620+346</f>
        <v>966</v>
      </c>
      <c r="E29" s="549">
        <f>VLOOKUP(B29,$E$3:$F$10,2,FALSE)</f>
        <v>0</v>
      </c>
      <c r="F29" s="550">
        <f>(D29*E29)</f>
        <v>0</v>
      </c>
      <c r="G29" s="551" t="s">
        <v>307</v>
      </c>
      <c r="H29" s="550">
        <f t="shared" si="3"/>
        <v>0</v>
      </c>
    </row>
    <row r="30" spans="1:8">
      <c r="A30" s="467" t="s">
        <v>236</v>
      </c>
      <c r="B30" s="548" t="s">
        <v>195</v>
      </c>
      <c r="C30" s="548" t="s">
        <v>308</v>
      </c>
      <c r="D30" s="552">
        <v>1</v>
      </c>
      <c r="E30" s="553"/>
      <c r="F30" s="554"/>
      <c r="G30" s="551" t="s">
        <v>307</v>
      </c>
      <c r="H30" s="550">
        <f>G30*F30</f>
        <v>0</v>
      </c>
    </row>
    <row r="31" spans="1:8">
      <c r="A31" s="467" t="s">
        <v>267</v>
      </c>
      <c r="B31" s="547" t="s">
        <v>127</v>
      </c>
      <c r="C31" s="547"/>
      <c r="D31" s="552">
        <v>2230</v>
      </c>
      <c r="E31" s="549">
        <f>VLOOKUP(B31,$E$3:$F$10,2,FALSE)</f>
        <v>0</v>
      </c>
      <c r="F31" s="550">
        <f>(D31*E31)</f>
        <v>0</v>
      </c>
      <c r="G31" s="551" t="s">
        <v>307</v>
      </c>
      <c r="H31" s="550">
        <f t="shared" si="3"/>
        <v>0</v>
      </c>
    </row>
    <row r="32" spans="1:8">
      <c r="A32" s="467" t="s">
        <v>267</v>
      </c>
      <c r="B32" s="547" t="s">
        <v>126</v>
      </c>
      <c r="C32" s="547"/>
      <c r="D32" s="552">
        <v>2029</v>
      </c>
      <c r="E32" s="549">
        <f>VLOOKUP(B32,$E$3:$F$10,2,FALSE)</f>
        <v>0</v>
      </c>
      <c r="F32" s="550">
        <f>(D32*E32)</f>
        <v>0</v>
      </c>
      <c r="G32" s="551" t="s">
        <v>307</v>
      </c>
      <c r="H32" s="550">
        <f t="shared" si="3"/>
        <v>0</v>
      </c>
    </row>
    <row r="33" spans="1:8">
      <c r="A33" s="467" t="s">
        <v>267</v>
      </c>
      <c r="B33" s="558" t="s">
        <v>4130</v>
      </c>
      <c r="C33" s="548"/>
      <c r="D33" s="552">
        <v>991</v>
      </c>
      <c r="E33" s="549">
        <f>VLOOKUP(B33,$E$3:$F$10,2,FALSE)</f>
        <v>0</v>
      </c>
      <c r="F33" s="550">
        <f>(D33*E33)</f>
        <v>0</v>
      </c>
      <c r="G33" s="551" t="s">
        <v>307</v>
      </c>
      <c r="H33" s="550">
        <f>G33*F33</f>
        <v>0</v>
      </c>
    </row>
    <row r="34" spans="1:8">
      <c r="A34" s="467" t="s">
        <v>267</v>
      </c>
      <c r="B34" s="548" t="s">
        <v>310</v>
      </c>
      <c r="C34" s="548"/>
      <c r="D34" s="552">
        <v>276</v>
      </c>
      <c r="E34" s="549">
        <f>VLOOKUP(B34,$E$3:$F$10,2,FALSE)</f>
        <v>0</v>
      </c>
      <c r="F34" s="550">
        <f>(D34*E34)</f>
        <v>0</v>
      </c>
      <c r="G34" s="551" t="s">
        <v>307</v>
      </c>
      <c r="H34" s="550">
        <f t="shared" si="3"/>
        <v>0</v>
      </c>
    </row>
    <row r="35" spans="1:8">
      <c r="A35" s="467" t="s">
        <v>267</v>
      </c>
      <c r="B35" s="548" t="s">
        <v>195</v>
      </c>
      <c r="C35" s="548"/>
      <c r="D35" s="552">
        <v>1</v>
      </c>
      <c r="E35" s="553"/>
      <c r="F35" s="554"/>
      <c r="G35" s="551" t="s">
        <v>307</v>
      </c>
      <c r="H35" s="550">
        <f t="shared" si="3"/>
        <v>0</v>
      </c>
    </row>
    <row r="36" spans="1:8">
      <c r="A36" s="467" t="s">
        <v>237</v>
      </c>
      <c r="B36" s="547" t="s">
        <v>126</v>
      </c>
      <c r="C36" s="547"/>
      <c r="D36" s="552">
        <v>2278</v>
      </c>
      <c r="E36" s="549">
        <f>VLOOKUP(B36,$E$3:$F$10,2,FALSE)</f>
        <v>0</v>
      </c>
      <c r="F36" s="550">
        <f t="shared" ref="F36:F67" si="4">(D36*E36)</f>
        <v>0</v>
      </c>
      <c r="G36" s="551" t="s">
        <v>307</v>
      </c>
      <c r="H36" s="550">
        <f t="shared" si="3"/>
        <v>0</v>
      </c>
    </row>
    <row r="37" spans="1:8">
      <c r="A37" s="467" t="s">
        <v>237</v>
      </c>
      <c r="B37" s="558" t="s">
        <v>4130</v>
      </c>
      <c r="C37" s="548"/>
      <c r="D37" s="552">
        <v>2360</v>
      </c>
      <c r="E37" s="549">
        <f>VLOOKUP(B37,$E$3:$F$10,2,FALSE)</f>
        <v>0</v>
      </c>
      <c r="F37" s="550">
        <f t="shared" si="4"/>
        <v>0</v>
      </c>
      <c r="G37" s="551" t="s">
        <v>307</v>
      </c>
      <c r="H37" s="550">
        <f t="shared" si="3"/>
        <v>0</v>
      </c>
    </row>
    <row r="38" spans="1:8">
      <c r="A38" s="467" t="s">
        <v>238</v>
      </c>
      <c r="B38" s="547" t="s">
        <v>127</v>
      </c>
      <c r="C38" s="547"/>
      <c r="D38" s="552">
        <v>3634</v>
      </c>
      <c r="E38" s="549">
        <f>VLOOKUP(B38,$E$3:$F$10,2,FALSE)</f>
        <v>0</v>
      </c>
      <c r="F38" s="550">
        <f t="shared" si="4"/>
        <v>0</v>
      </c>
      <c r="G38" s="551" t="s">
        <v>307</v>
      </c>
      <c r="H38" s="550">
        <f t="shared" si="3"/>
        <v>0</v>
      </c>
    </row>
    <row r="39" spans="1:8">
      <c r="A39" s="467" t="s">
        <v>238</v>
      </c>
      <c r="B39" s="547" t="s">
        <v>126</v>
      </c>
      <c r="C39" s="547"/>
      <c r="D39" s="552">
        <v>3634</v>
      </c>
      <c r="E39" s="549">
        <f>VLOOKUP(B39,$E$3:$F$10,2,FALSE)</f>
        <v>0</v>
      </c>
      <c r="F39" s="550">
        <f t="shared" si="4"/>
        <v>0</v>
      </c>
      <c r="G39" s="551" t="s">
        <v>307</v>
      </c>
      <c r="H39" s="550">
        <f t="shared" si="3"/>
        <v>0</v>
      </c>
    </row>
    <row r="40" spans="1:8">
      <c r="A40" s="467" t="s">
        <v>238</v>
      </c>
      <c r="B40" s="558" t="s">
        <v>4130</v>
      </c>
      <c r="C40" s="548"/>
      <c r="D40" s="552">
        <v>710</v>
      </c>
      <c r="E40" s="549">
        <f>VLOOKUP(B40,$E$3:$F$10,2,FALSE)</f>
        <v>0</v>
      </c>
      <c r="F40" s="550">
        <f t="shared" si="4"/>
        <v>0</v>
      </c>
      <c r="G40" s="551" t="s">
        <v>307</v>
      </c>
      <c r="H40" s="550">
        <f t="shared" si="3"/>
        <v>0</v>
      </c>
    </row>
    <row r="41" spans="1:8">
      <c r="A41" s="467" t="s">
        <v>239</v>
      </c>
      <c r="B41" s="547" t="s">
        <v>127</v>
      </c>
      <c r="C41" s="547" t="s">
        <v>314</v>
      </c>
      <c r="D41" s="552">
        <v>85</v>
      </c>
      <c r="E41" s="549">
        <f t="shared" ref="E41:E56" si="5">VLOOKUP(B41,$E$3:$F$10,2,FALSE)</f>
        <v>0</v>
      </c>
      <c r="F41" s="550">
        <f t="shared" si="4"/>
        <v>0</v>
      </c>
      <c r="G41" s="551" t="s">
        <v>307</v>
      </c>
      <c r="H41" s="550">
        <f>G41*F41</f>
        <v>0</v>
      </c>
    </row>
    <row r="42" spans="1:8">
      <c r="A42" s="467" t="s">
        <v>239</v>
      </c>
      <c r="B42" s="547" t="s">
        <v>126</v>
      </c>
      <c r="C42" s="547" t="s">
        <v>314</v>
      </c>
      <c r="D42" s="552">
        <v>85</v>
      </c>
      <c r="E42" s="549">
        <f t="shared" si="5"/>
        <v>0</v>
      </c>
      <c r="F42" s="550">
        <f t="shared" si="4"/>
        <v>0</v>
      </c>
      <c r="G42" s="551" t="s">
        <v>307</v>
      </c>
      <c r="H42" s="550">
        <f>G42*F42</f>
        <v>0</v>
      </c>
    </row>
    <row r="43" spans="1:8">
      <c r="A43" s="467" t="s">
        <v>239</v>
      </c>
      <c r="B43" s="558" t="s">
        <v>4130</v>
      </c>
      <c r="C43" s="548" t="s">
        <v>314</v>
      </c>
      <c r="D43" s="552">
        <v>102</v>
      </c>
      <c r="E43" s="549">
        <f t="shared" si="5"/>
        <v>0</v>
      </c>
      <c r="F43" s="550">
        <f t="shared" si="4"/>
        <v>0</v>
      </c>
      <c r="G43" s="551" t="s">
        <v>307</v>
      </c>
      <c r="H43" s="550">
        <f>G43*F43</f>
        <v>0</v>
      </c>
    </row>
    <row r="44" spans="1:8">
      <c r="A44" s="467" t="s">
        <v>239</v>
      </c>
      <c r="B44" s="547" t="s">
        <v>127</v>
      </c>
      <c r="C44" s="548" t="s">
        <v>315</v>
      </c>
      <c r="D44" s="552">
        <v>139</v>
      </c>
      <c r="E44" s="549">
        <f t="shared" si="5"/>
        <v>0</v>
      </c>
      <c r="F44" s="550">
        <f t="shared" si="4"/>
        <v>0</v>
      </c>
      <c r="G44" s="551" t="s">
        <v>307</v>
      </c>
      <c r="H44" s="550">
        <f t="shared" si="3"/>
        <v>0</v>
      </c>
    </row>
    <row r="45" spans="1:8">
      <c r="A45" s="467" t="s">
        <v>239</v>
      </c>
      <c r="B45" s="547" t="s">
        <v>126</v>
      </c>
      <c r="C45" s="547" t="s">
        <v>315</v>
      </c>
      <c r="D45" s="552">
        <v>139</v>
      </c>
      <c r="E45" s="549">
        <f t="shared" si="5"/>
        <v>0</v>
      </c>
      <c r="F45" s="550">
        <f t="shared" si="4"/>
        <v>0</v>
      </c>
      <c r="G45" s="551" t="s">
        <v>307</v>
      </c>
      <c r="H45" s="550">
        <f t="shared" si="3"/>
        <v>0</v>
      </c>
    </row>
    <row r="46" spans="1:8">
      <c r="A46" s="467" t="s">
        <v>239</v>
      </c>
      <c r="B46" s="558" t="s">
        <v>4130</v>
      </c>
      <c r="C46" s="547" t="s">
        <v>316</v>
      </c>
      <c r="D46" s="552">
        <v>43</v>
      </c>
      <c r="E46" s="549">
        <f t="shared" si="5"/>
        <v>0</v>
      </c>
      <c r="F46" s="550">
        <f t="shared" si="4"/>
        <v>0</v>
      </c>
      <c r="G46" s="551" t="s">
        <v>307</v>
      </c>
      <c r="H46" s="550">
        <f t="shared" si="3"/>
        <v>0</v>
      </c>
    </row>
    <row r="47" spans="1:8" ht="26.4">
      <c r="A47" s="467" t="s">
        <v>239</v>
      </c>
      <c r="B47" s="547" t="s">
        <v>127</v>
      </c>
      <c r="C47" s="632" t="s">
        <v>4075</v>
      </c>
      <c r="D47" s="633">
        <v>20</v>
      </c>
      <c r="E47" s="549">
        <f t="shared" si="5"/>
        <v>0</v>
      </c>
      <c r="F47" s="550">
        <f t="shared" si="4"/>
        <v>0</v>
      </c>
      <c r="G47" s="551" t="s">
        <v>307</v>
      </c>
      <c r="H47" s="550">
        <f t="shared" si="3"/>
        <v>0</v>
      </c>
    </row>
    <row r="48" spans="1:8" ht="26.4">
      <c r="A48" s="467" t="s">
        <v>239</v>
      </c>
      <c r="B48" s="547" t="s">
        <v>126</v>
      </c>
      <c r="C48" s="632" t="s">
        <v>4075</v>
      </c>
      <c r="D48" s="633">
        <v>20</v>
      </c>
      <c r="E48" s="549">
        <f t="shared" si="5"/>
        <v>0</v>
      </c>
      <c r="F48" s="550">
        <f t="shared" si="4"/>
        <v>0</v>
      </c>
      <c r="G48" s="551" t="s">
        <v>307</v>
      </c>
      <c r="H48" s="550">
        <f t="shared" si="3"/>
        <v>0</v>
      </c>
    </row>
    <row r="49" spans="1:8" ht="26.4">
      <c r="A49" s="467" t="s">
        <v>239</v>
      </c>
      <c r="B49" s="558" t="s">
        <v>4130</v>
      </c>
      <c r="C49" s="632" t="s">
        <v>4075</v>
      </c>
      <c r="D49" s="633">
        <v>20</v>
      </c>
      <c r="E49" s="549">
        <f t="shared" si="5"/>
        <v>0</v>
      </c>
      <c r="F49" s="550">
        <f t="shared" si="4"/>
        <v>0</v>
      </c>
      <c r="G49" s="551" t="s">
        <v>307</v>
      </c>
      <c r="H49" s="550">
        <f t="shared" si="3"/>
        <v>0</v>
      </c>
    </row>
    <row r="50" spans="1:8">
      <c r="A50" s="467" t="s">
        <v>239</v>
      </c>
      <c r="B50" s="547" t="s">
        <v>127</v>
      </c>
      <c r="C50" s="548" t="s">
        <v>311</v>
      </c>
      <c r="D50" s="552">
        <v>218</v>
      </c>
      <c r="E50" s="549">
        <f t="shared" si="5"/>
        <v>0</v>
      </c>
      <c r="F50" s="550">
        <f t="shared" si="4"/>
        <v>0</v>
      </c>
      <c r="G50" s="551" t="s">
        <v>307</v>
      </c>
      <c r="H50" s="550">
        <f>G50*F50</f>
        <v>0</v>
      </c>
    </row>
    <row r="51" spans="1:8">
      <c r="A51" s="467" t="s">
        <v>239</v>
      </c>
      <c r="B51" s="547" t="s">
        <v>126</v>
      </c>
      <c r="C51" s="547" t="s">
        <v>311</v>
      </c>
      <c r="D51" s="552">
        <v>218</v>
      </c>
      <c r="E51" s="549">
        <f t="shared" si="5"/>
        <v>0</v>
      </c>
      <c r="F51" s="550">
        <f t="shared" si="4"/>
        <v>0</v>
      </c>
      <c r="G51" s="551" t="s">
        <v>307</v>
      </c>
      <c r="H51" s="550">
        <f>G51*F51</f>
        <v>0</v>
      </c>
    </row>
    <row r="52" spans="1:8">
      <c r="A52" s="467" t="s">
        <v>239</v>
      </c>
      <c r="B52" s="558" t="s">
        <v>4130</v>
      </c>
      <c r="C52" s="547" t="s">
        <v>311</v>
      </c>
      <c r="D52" s="552">
        <v>576</v>
      </c>
      <c r="E52" s="549">
        <f t="shared" si="5"/>
        <v>0</v>
      </c>
      <c r="F52" s="550">
        <f t="shared" si="4"/>
        <v>0</v>
      </c>
      <c r="G52" s="551" t="s">
        <v>307</v>
      </c>
      <c r="H52" s="550">
        <f>G52*F52</f>
        <v>0</v>
      </c>
    </row>
    <row r="53" spans="1:8">
      <c r="A53" s="467" t="s">
        <v>239</v>
      </c>
      <c r="B53" s="547" t="s">
        <v>127</v>
      </c>
      <c r="C53" s="548" t="s">
        <v>312</v>
      </c>
      <c r="D53" s="552">
        <v>70</v>
      </c>
      <c r="E53" s="549">
        <f t="shared" si="5"/>
        <v>0</v>
      </c>
      <c r="F53" s="550">
        <f t="shared" si="4"/>
        <v>0</v>
      </c>
      <c r="G53" s="551" t="s">
        <v>307</v>
      </c>
      <c r="H53" s="550">
        <f>G53*F53</f>
        <v>0</v>
      </c>
    </row>
    <row r="54" spans="1:8">
      <c r="A54" s="467" t="s">
        <v>239</v>
      </c>
      <c r="B54" s="547" t="s">
        <v>126</v>
      </c>
      <c r="C54" s="548" t="s">
        <v>312</v>
      </c>
      <c r="D54" s="552">
        <v>70</v>
      </c>
      <c r="E54" s="549">
        <f t="shared" si="5"/>
        <v>0</v>
      </c>
      <c r="F54" s="550">
        <f t="shared" si="4"/>
        <v>0</v>
      </c>
      <c r="G54" s="551" t="s">
        <v>307</v>
      </c>
      <c r="H54" s="550">
        <f>G54*F54</f>
        <v>0</v>
      </c>
    </row>
    <row r="55" spans="1:8">
      <c r="A55" s="467" t="s">
        <v>239</v>
      </c>
      <c r="B55" s="547" t="s">
        <v>127</v>
      </c>
      <c r="C55" s="547" t="s">
        <v>313</v>
      </c>
      <c r="D55" s="552">
        <v>26</v>
      </c>
      <c r="E55" s="549">
        <f t="shared" si="5"/>
        <v>0</v>
      </c>
      <c r="F55" s="550">
        <f t="shared" si="4"/>
        <v>0</v>
      </c>
      <c r="G55" s="551" t="s">
        <v>307</v>
      </c>
      <c r="H55" s="550">
        <f t="shared" si="3"/>
        <v>0</v>
      </c>
    </row>
    <row r="56" spans="1:8">
      <c r="A56" s="467" t="s">
        <v>239</v>
      </c>
      <c r="B56" s="547" t="s">
        <v>126</v>
      </c>
      <c r="C56" s="547" t="s">
        <v>313</v>
      </c>
      <c r="D56" s="552">
        <v>26</v>
      </c>
      <c r="E56" s="549">
        <f t="shared" si="5"/>
        <v>0</v>
      </c>
      <c r="F56" s="550">
        <f t="shared" si="4"/>
        <v>0</v>
      </c>
      <c r="G56" s="551" t="s">
        <v>307</v>
      </c>
      <c r="H56" s="550">
        <f t="shared" si="3"/>
        <v>0</v>
      </c>
    </row>
    <row r="57" spans="1:8" ht="26.4">
      <c r="A57" s="467" t="s">
        <v>240</v>
      </c>
      <c r="B57" s="547" t="s">
        <v>126</v>
      </c>
      <c r="C57" s="632" t="s">
        <v>4068</v>
      </c>
      <c r="D57" s="633">
        <v>100</v>
      </c>
      <c r="E57" s="549">
        <f t="shared" ref="E57:E67" si="6">VLOOKUP(B57,$E$3:$F$10,2,FALSE)</f>
        <v>0</v>
      </c>
      <c r="F57" s="550">
        <f t="shared" si="4"/>
        <v>0</v>
      </c>
      <c r="G57" s="551" t="s">
        <v>307</v>
      </c>
      <c r="H57" s="550">
        <f t="shared" si="3"/>
        <v>0</v>
      </c>
    </row>
    <row r="58" spans="1:8" ht="26.4">
      <c r="A58" s="467" t="s">
        <v>240</v>
      </c>
      <c r="B58" s="558" t="s">
        <v>4130</v>
      </c>
      <c r="C58" s="632" t="s">
        <v>4068</v>
      </c>
      <c r="D58" s="633">
        <v>100</v>
      </c>
      <c r="E58" s="549">
        <f t="shared" si="6"/>
        <v>0</v>
      </c>
      <c r="F58" s="550">
        <f t="shared" si="4"/>
        <v>0</v>
      </c>
      <c r="G58" s="551" t="s">
        <v>307</v>
      </c>
      <c r="H58" s="550">
        <f t="shared" si="3"/>
        <v>0</v>
      </c>
    </row>
    <row r="59" spans="1:8">
      <c r="A59" s="467" t="s">
        <v>241</v>
      </c>
      <c r="B59" s="547" t="s">
        <v>127</v>
      </c>
      <c r="C59" s="547"/>
      <c r="D59" s="552">
        <v>23</v>
      </c>
      <c r="E59" s="549">
        <f t="shared" si="6"/>
        <v>0</v>
      </c>
      <c r="F59" s="550">
        <f t="shared" si="4"/>
        <v>0</v>
      </c>
      <c r="G59" s="551" t="s">
        <v>307</v>
      </c>
      <c r="H59" s="550">
        <f t="shared" si="3"/>
        <v>0</v>
      </c>
    </row>
    <row r="60" spans="1:8">
      <c r="A60" s="467" t="s">
        <v>241</v>
      </c>
      <c r="B60" s="547" t="s">
        <v>126</v>
      </c>
      <c r="C60" s="547"/>
      <c r="D60" s="552">
        <v>23</v>
      </c>
      <c r="E60" s="549">
        <f t="shared" si="6"/>
        <v>0</v>
      </c>
      <c r="F60" s="550">
        <f t="shared" si="4"/>
        <v>0</v>
      </c>
      <c r="G60" s="551" t="s">
        <v>307</v>
      </c>
      <c r="H60" s="550">
        <f t="shared" si="3"/>
        <v>0</v>
      </c>
    </row>
    <row r="61" spans="1:8">
      <c r="A61" s="467" t="s">
        <v>241</v>
      </c>
      <c r="B61" s="558" t="s">
        <v>4130</v>
      </c>
      <c r="C61" s="548"/>
      <c r="D61" s="552">
        <v>22</v>
      </c>
      <c r="E61" s="549">
        <f t="shared" si="6"/>
        <v>0</v>
      </c>
      <c r="F61" s="550">
        <f t="shared" si="4"/>
        <v>0</v>
      </c>
      <c r="G61" s="551" t="s">
        <v>307</v>
      </c>
      <c r="H61" s="550">
        <f t="shared" si="3"/>
        <v>0</v>
      </c>
    </row>
    <row r="62" spans="1:8">
      <c r="A62" s="467" t="s">
        <v>242</v>
      </c>
      <c r="B62" s="547" t="s">
        <v>127</v>
      </c>
      <c r="C62" s="547"/>
      <c r="D62" s="552">
        <v>107</v>
      </c>
      <c r="E62" s="549">
        <f t="shared" si="6"/>
        <v>0</v>
      </c>
      <c r="F62" s="550">
        <f t="shared" si="4"/>
        <v>0</v>
      </c>
      <c r="G62" s="551" t="s">
        <v>307</v>
      </c>
      <c r="H62" s="550">
        <f t="shared" si="3"/>
        <v>0</v>
      </c>
    </row>
    <row r="63" spans="1:8">
      <c r="A63" s="467" t="s">
        <v>242</v>
      </c>
      <c r="B63" s="547" t="s">
        <v>126</v>
      </c>
      <c r="C63" s="547"/>
      <c r="D63" s="552">
        <v>107</v>
      </c>
      <c r="E63" s="549">
        <f t="shared" si="6"/>
        <v>0</v>
      </c>
      <c r="F63" s="550">
        <f t="shared" si="4"/>
        <v>0</v>
      </c>
      <c r="G63" s="551" t="s">
        <v>307</v>
      </c>
      <c r="H63" s="550">
        <f t="shared" si="3"/>
        <v>0</v>
      </c>
    </row>
    <row r="64" spans="1:8">
      <c r="A64" s="467" t="s">
        <v>242</v>
      </c>
      <c r="B64" s="558" t="s">
        <v>4130</v>
      </c>
      <c r="C64" s="548"/>
      <c r="D64" s="552">
        <v>598</v>
      </c>
      <c r="E64" s="549">
        <f t="shared" si="6"/>
        <v>0</v>
      </c>
      <c r="F64" s="550">
        <f t="shared" si="4"/>
        <v>0</v>
      </c>
      <c r="G64" s="551" t="s">
        <v>307</v>
      </c>
      <c r="H64" s="550">
        <f t="shared" si="3"/>
        <v>0</v>
      </c>
    </row>
    <row r="65" spans="1:8">
      <c r="A65" s="467" t="s">
        <v>243</v>
      </c>
      <c r="B65" s="547" t="s">
        <v>127</v>
      </c>
      <c r="C65" s="547"/>
      <c r="D65" s="552"/>
      <c r="E65" s="549">
        <f t="shared" si="6"/>
        <v>0</v>
      </c>
      <c r="F65" s="550">
        <f t="shared" si="4"/>
        <v>0</v>
      </c>
      <c r="G65" s="551" t="s">
        <v>307</v>
      </c>
      <c r="H65" s="550">
        <f t="shared" si="3"/>
        <v>0</v>
      </c>
    </row>
    <row r="66" spans="1:8">
      <c r="A66" s="467" t="s">
        <v>243</v>
      </c>
      <c r="B66" s="547" t="s">
        <v>126</v>
      </c>
      <c r="C66" s="547"/>
      <c r="D66" s="552">
        <v>191</v>
      </c>
      <c r="E66" s="549">
        <f t="shared" si="6"/>
        <v>0</v>
      </c>
      <c r="F66" s="550">
        <f t="shared" si="4"/>
        <v>0</v>
      </c>
      <c r="G66" s="551" t="s">
        <v>307</v>
      </c>
      <c r="H66" s="550">
        <f t="shared" si="3"/>
        <v>0</v>
      </c>
    </row>
    <row r="67" spans="1:8">
      <c r="A67" s="467" t="s">
        <v>243</v>
      </c>
      <c r="B67" s="558" t="s">
        <v>4130</v>
      </c>
      <c r="C67" s="548"/>
      <c r="D67" s="552">
        <v>215</v>
      </c>
      <c r="E67" s="549">
        <f t="shared" si="6"/>
        <v>0</v>
      </c>
      <c r="F67" s="550">
        <f t="shared" si="4"/>
        <v>0</v>
      </c>
      <c r="G67" s="551" t="s">
        <v>307</v>
      </c>
      <c r="H67" s="550">
        <f t="shared" si="3"/>
        <v>0</v>
      </c>
    </row>
    <row r="68" spans="1:8">
      <c r="A68" s="467" t="s">
        <v>268</v>
      </c>
      <c r="B68" s="558" t="s">
        <v>4130</v>
      </c>
      <c r="C68" s="547"/>
      <c r="D68" s="552">
        <v>107</v>
      </c>
      <c r="E68" s="549">
        <f t="shared" ref="E68:E86" si="7">VLOOKUP(B68,$E$3:$F$10,2,FALSE)</f>
        <v>0</v>
      </c>
      <c r="F68" s="550">
        <f t="shared" ref="F68:F86" si="8">(D68*E68)</f>
        <v>0</v>
      </c>
      <c r="G68" s="551" t="s">
        <v>307</v>
      </c>
      <c r="H68" s="550">
        <f>G68*F68</f>
        <v>0</v>
      </c>
    </row>
    <row r="69" spans="1:8">
      <c r="A69" s="467" t="s">
        <v>268</v>
      </c>
      <c r="B69" s="558" t="s">
        <v>4130</v>
      </c>
      <c r="C69" s="547"/>
      <c r="D69" s="552">
        <v>85</v>
      </c>
      <c r="E69" s="549">
        <f t="shared" si="7"/>
        <v>0</v>
      </c>
      <c r="F69" s="550">
        <f t="shared" si="8"/>
        <v>0</v>
      </c>
      <c r="G69" s="551" t="s">
        <v>307</v>
      </c>
      <c r="H69" s="550">
        <f>G69*F69</f>
        <v>0</v>
      </c>
    </row>
    <row r="70" spans="1:8">
      <c r="A70" s="467" t="s">
        <v>268</v>
      </c>
      <c r="B70" s="548" t="s">
        <v>337</v>
      </c>
      <c r="C70" s="548"/>
      <c r="D70" s="552">
        <v>18</v>
      </c>
      <c r="E70" s="549">
        <f t="shared" si="7"/>
        <v>0</v>
      </c>
      <c r="F70" s="550">
        <f t="shared" si="8"/>
        <v>0</v>
      </c>
      <c r="G70" s="551" t="s">
        <v>307</v>
      </c>
      <c r="H70" s="550">
        <f>G70*F70</f>
        <v>0</v>
      </c>
    </row>
    <row r="71" spans="1:8">
      <c r="A71" s="467" t="s">
        <v>268</v>
      </c>
      <c r="B71" s="558" t="s">
        <v>4130</v>
      </c>
      <c r="C71" s="547"/>
      <c r="D71" s="552">
        <v>302</v>
      </c>
      <c r="E71" s="549">
        <f t="shared" si="7"/>
        <v>0</v>
      </c>
      <c r="F71" s="550">
        <f t="shared" si="8"/>
        <v>0</v>
      </c>
      <c r="G71" s="551" t="s">
        <v>307</v>
      </c>
      <c r="H71" s="550">
        <f t="shared" si="3"/>
        <v>0</v>
      </c>
    </row>
    <row r="72" spans="1:8">
      <c r="A72" s="467" t="s">
        <v>268</v>
      </c>
      <c r="B72" s="547" t="s">
        <v>126</v>
      </c>
      <c r="C72" s="547"/>
      <c r="D72" s="552">
        <v>360</v>
      </c>
      <c r="E72" s="549">
        <f t="shared" si="7"/>
        <v>0</v>
      </c>
      <c r="F72" s="550">
        <f t="shared" si="8"/>
        <v>0</v>
      </c>
      <c r="G72" s="551" t="s">
        <v>307</v>
      </c>
      <c r="H72" s="550">
        <f t="shared" si="3"/>
        <v>0</v>
      </c>
    </row>
    <row r="73" spans="1:8">
      <c r="A73" s="467" t="s">
        <v>268</v>
      </c>
      <c r="B73" s="558" t="s">
        <v>4130</v>
      </c>
      <c r="C73" s="548"/>
      <c r="D73" s="552">
        <v>298</v>
      </c>
      <c r="E73" s="549">
        <f t="shared" si="7"/>
        <v>0</v>
      </c>
      <c r="F73" s="550">
        <f t="shared" si="8"/>
        <v>0</v>
      </c>
      <c r="G73" s="551" t="s">
        <v>307</v>
      </c>
      <c r="H73" s="550">
        <f t="shared" si="3"/>
        <v>0</v>
      </c>
    </row>
    <row r="74" spans="1:8">
      <c r="A74" s="467" t="s">
        <v>268</v>
      </c>
      <c r="B74" s="547" t="s">
        <v>126</v>
      </c>
      <c r="C74" s="547"/>
      <c r="D74" s="552">
        <v>295</v>
      </c>
      <c r="E74" s="549">
        <f t="shared" si="7"/>
        <v>0</v>
      </c>
      <c r="F74" s="550">
        <f t="shared" si="8"/>
        <v>0</v>
      </c>
      <c r="G74" s="551" t="s">
        <v>307</v>
      </c>
      <c r="H74" s="550">
        <f>G74*F74</f>
        <v>0</v>
      </c>
    </row>
    <row r="75" spans="1:8">
      <c r="A75" s="467" t="s">
        <v>268</v>
      </c>
      <c r="B75" s="558" t="s">
        <v>4130</v>
      </c>
      <c r="C75" s="547"/>
      <c r="D75" s="552">
        <v>764</v>
      </c>
      <c r="E75" s="549">
        <f t="shared" si="7"/>
        <v>0</v>
      </c>
      <c r="F75" s="550">
        <f t="shared" si="8"/>
        <v>0</v>
      </c>
      <c r="G75" s="551" t="s">
        <v>307</v>
      </c>
      <c r="H75" s="550">
        <f>G75*F75</f>
        <v>0</v>
      </c>
    </row>
    <row r="76" spans="1:8">
      <c r="A76" s="467" t="s">
        <v>268</v>
      </c>
      <c r="B76" s="547" t="s">
        <v>126</v>
      </c>
      <c r="C76" s="548"/>
      <c r="D76" s="552">
        <v>50</v>
      </c>
      <c r="E76" s="549">
        <f t="shared" si="7"/>
        <v>0</v>
      </c>
      <c r="F76" s="550">
        <f t="shared" si="8"/>
        <v>0</v>
      </c>
      <c r="G76" s="551" t="s">
        <v>307</v>
      </c>
      <c r="H76" s="550">
        <f>G76*F76</f>
        <v>0</v>
      </c>
    </row>
    <row r="77" spans="1:8">
      <c r="A77" s="467" t="s">
        <v>268</v>
      </c>
      <c r="B77" s="547" t="s">
        <v>126</v>
      </c>
      <c r="C77" s="547"/>
      <c r="D77" s="552">
        <v>295</v>
      </c>
      <c r="E77" s="549">
        <f t="shared" si="7"/>
        <v>0</v>
      </c>
      <c r="F77" s="550">
        <f t="shared" si="8"/>
        <v>0</v>
      </c>
      <c r="G77" s="551" t="s">
        <v>307</v>
      </c>
      <c r="H77" s="550">
        <f t="shared" si="3"/>
        <v>0</v>
      </c>
    </row>
    <row r="78" spans="1:8">
      <c r="A78" s="467" t="s">
        <v>268</v>
      </c>
      <c r="B78" s="558" t="s">
        <v>4130</v>
      </c>
      <c r="C78" s="547"/>
      <c r="D78" s="552">
        <v>764</v>
      </c>
      <c r="E78" s="549">
        <f t="shared" si="7"/>
        <v>0</v>
      </c>
      <c r="F78" s="550">
        <f t="shared" si="8"/>
        <v>0</v>
      </c>
      <c r="G78" s="551" t="s">
        <v>307</v>
      </c>
      <c r="H78" s="550">
        <f t="shared" si="3"/>
        <v>0</v>
      </c>
    </row>
    <row r="79" spans="1:8">
      <c r="A79" s="467" t="s">
        <v>268</v>
      </c>
      <c r="B79" s="547" t="s">
        <v>126</v>
      </c>
      <c r="C79" s="548"/>
      <c r="D79" s="552">
        <v>50</v>
      </c>
      <c r="E79" s="549">
        <f t="shared" si="7"/>
        <v>0</v>
      </c>
      <c r="F79" s="550">
        <f t="shared" si="8"/>
        <v>0</v>
      </c>
      <c r="G79" s="551" t="s">
        <v>307</v>
      </c>
      <c r="H79" s="550">
        <f t="shared" si="3"/>
        <v>0</v>
      </c>
    </row>
    <row r="80" spans="1:8">
      <c r="A80" s="467" t="s">
        <v>268</v>
      </c>
      <c r="B80" s="547" t="s">
        <v>126</v>
      </c>
      <c r="C80" s="547"/>
      <c r="D80" s="552">
        <v>295</v>
      </c>
      <c r="E80" s="549">
        <f t="shared" si="7"/>
        <v>0</v>
      </c>
      <c r="F80" s="550">
        <f t="shared" si="8"/>
        <v>0</v>
      </c>
      <c r="G80" s="551" t="s">
        <v>307</v>
      </c>
      <c r="H80" s="550">
        <f>G80*F80</f>
        <v>0</v>
      </c>
    </row>
    <row r="81" spans="1:8">
      <c r="A81" s="467" t="s">
        <v>268</v>
      </c>
      <c r="B81" s="558" t="s">
        <v>4130</v>
      </c>
      <c r="C81" s="547"/>
      <c r="D81" s="552">
        <v>764</v>
      </c>
      <c r="E81" s="549">
        <f t="shared" si="7"/>
        <v>0</v>
      </c>
      <c r="F81" s="550">
        <f t="shared" si="8"/>
        <v>0</v>
      </c>
      <c r="G81" s="551" t="s">
        <v>307</v>
      </c>
      <c r="H81" s="550">
        <f>G81*F81</f>
        <v>0</v>
      </c>
    </row>
    <row r="82" spans="1:8">
      <c r="A82" s="467" t="s">
        <v>268</v>
      </c>
      <c r="B82" s="547" t="s">
        <v>126</v>
      </c>
      <c r="C82" s="548"/>
      <c r="D82" s="552">
        <v>50</v>
      </c>
      <c r="E82" s="549">
        <f t="shared" si="7"/>
        <v>0</v>
      </c>
      <c r="F82" s="550">
        <f t="shared" si="8"/>
        <v>0</v>
      </c>
      <c r="G82" s="551" t="s">
        <v>307</v>
      </c>
      <c r="H82" s="550">
        <f>G82*F82</f>
        <v>0</v>
      </c>
    </row>
    <row r="83" spans="1:8">
      <c r="A83" s="467" t="s">
        <v>268</v>
      </c>
      <c r="B83" s="547" t="s">
        <v>126</v>
      </c>
      <c r="C83" s="547"/>
      <c r="D83" s="552">
        <v>295</v>
      </c>
      <c r="E83" s="549">
        <f t="shared" si="7"/>
        <v>0</v>
      </c>
      <c r="F83" s="550">
        <f t="shared" si="8"/>
        <v>0</v>
      </c>
      <c r="G83" s="551" t="s">
        <v>307</v>
      </c>
      <c r="H83" s="550">
        <f t="shared" si="3"/>
        <v>0</v>
      </c>
    </row>
    <row r="84" spans="1:8">
      <c r="A84" s="467" t="s">
        <v>268</v>
      </c>
      <c r="B84" s="558" t="s">
        <v>4130</v>
      </c>
      <c r="C84" s="547"/>
      <c r="D84" s="552">
        <v>764</v>
      </c>
      <c r="E84" s="549">
        <f t="shared" si="7"/>
        <v>0</v>
      </c>
      <c r="F84" s="550">
        <f t="shared" si="8"/>
        <v>0</v>
      </c>
      <c r="G84" s="551" t="s">
        <v>307</v>
      </c>
      <c r="H84" s="550">
        <f t="shared" si="3"/>
        <v>0</v>
      </c>
    </row>
    <row r="85" spans="1:8">
      <c r="A85" s="467" t="s">
        <v>268</v>
      </c>
      <c r="B85" s="547" t="s">
        <v>126</v>
      </c>
      <c r="C85" s="548"/>
      <c r="D85" s="552">
        <v>50</v>
      </c>
      <c r="E85" s="549">
        <f t="shared" si="7"/>
        <v>0</v>
      </c>
      <c r="F85" s="550">
        <f t="shared" si="8"/>
        <v>0</v>
      </c>
      <c r="G85" s="551" t="s">
        <v>307</v>
      </c>
      <c r="H85" s="550">
        <f t="shared" si="3"/>
        <v>0</v>
      </c>
    </row>
    <row r="86" spans="1:8">
      <c r="A86" s="467" t="s">
        <v>268</v>
      </c>
      <c r="B86" s="547" t="s">
        <v>126</v>
      </c>
      <c r="C86" s="547"/>
      <c r="D86" s="552">
        <v>295</v>
      </c>
      <c r="E86" s="549">
        <f t="shared" si="7"/>
        <v>0</v>
      </c>
      <c r="F86" s="550">
        <f t="shared" si="8"/>
        <v>0</v>
      </c>
      <c r="G86" s="551" t="s">
        <v>307</v>
      </c>
      <c r="H86" s="550">
        <f t="shared" ref="H86:H121" si="9">G86*F86</f>
        <v>0</v>
      </c>
    </row>
    <row r="87" spans="1:8">
      <c r="A87" s="467" t="s">
        <v>268</v>
      </c>
      <c r="B87" s="548" t="s">
        <v>195</v>
      </c>
      <c r="C87" s="548" t="s">
        <v>309</v>
      </c>
      <c r="D87" s="552">
        <v>1</v>
      </c>
      <c r="E87" s="553"/>
      <c r="F87" s="554"/>
      <c r="G87" s="551" t="s">
        <v>307</v>
      </c>
      <c r="H87" s="550">
        <f t="shared" si="9"/>
        <v>0</v>
      </c>
    </row>
    <row r="88" spans="1:8">
      <c r="A88" s="467" t="s">
        <v>244</v>
      </c>
      <c r="B88" s="547" t="s">
        <v>126</v>
      </c>
      <c r="C88" s="547" t="s">
        <v>319</v>
      </c>
      <c r="D88" s="552">
        <v>107</v>
      </c>
      <c r="E88" s="549">
        <f t="shared" ref="E88:E94" si="10">VLOOKUP(B88,$E$3:$F$10,2,FALSE)</f>
        <v>0</v>
      </c>
      <c r="F88" s="550">
        <f t="shared" ref="F88:F121" si="11">(D88*E88)</f>
        <v>0</v>
      </c>
      <c r="G88" s="551" t="s">
        <v>307</v>
      </c>
      <c r="H88" s="550">
        <f t="shared" si="9"/>
        <v>0</v>
      </c>
    </row>
    <row r="89" spans="1:8">
      <c r="A89" s="467" t="s">
        <v>244</v>
      </c>
      <c r="B89" s="558" t="s">
        <v>4130</v>
      </c>
      <c r="C89" s="548" t="s">
        <v>319</v>
      </c>
      <c r="D89" s="552">
        <v>558</v>
      </c>
      <c r="E89" s="549">
        <f t="shared" si="10"/>
        <v>0</v>
      </c>
      <c r="F89" s="550">
        <f t="shared" si="11"/>
        <v>0</v>
      </c>
      <c r="G89" s="551" t="s">
        <v>307</v>
      </c>
      <c r="H89" s="550">
        <f t="shared" si="9"/>
        <v>0</v>
      </c>
    </row>
    <row r="90" spans="1:8">
      <c r="A90" s="467" t="s">
        <v>244</v>
      </c>
      <c r="B90" s="547" t="s">
        <v>126</v>
      </c>
      <c r="C90" s="547" t="s">
        <v>321</v>
      </c>
      <c r="D90" s="552">
        <v>28</v>
      </c>
      <c r="E90" s="549">
        <f t="shared" si="10"/>
        <v>0</v>
      </c>
      <c r="F90" s="550">
        <f t="shared" si="11"/>
        <v>0</v>
      </c>
      <c r="G90" s="551" t="s">
        <v>307</v>
      </c>
      <c r="H90" s="550">
        <f t="shared" si="9"/>
        <v>0</v>
      </c>
    </row>
    <row r="91" spans="1:8">
      <c r="A91" s="467" t="s">
        <v>244</v>
      </c>
      <c r="B91" s="558" t="s">
        <v>4130</v>
      </c>
      <c r="C91" s="547" t="s">
        <v>321</v>
      </c>
      <c r="D91" s="552">
        <v>28</v>
      </c>
      <c r="E91" s="549">
        <f t="shared" si="10"/>
        <v>0</v>
      </c>
      <c r="F91" s="550">
        <f t="shared" si="11"/>
        <v>0</v>
      </c>
      <c r="G91" s="551" t="s">
        <v>307</v>
      </c>
      <c r="H91" s="550">
        <f t="shared" si="9"/>
        <v>0</v>
      </c>
    </row>
    <row r="92" spans="1:8">
      <c r="A92" s="467" t="s">
        <v>244</v>
      </c>
      <c r="B92" s="547" t="s">
        <v>126</v>
      </c>
      <c r="C92" s="548" t="s">
        <v>322</v>
      </c>
      <c r="D92" s="552">
        <v>42</v>
      </c>
      <c r="E92" s="549">
        <f t="shared" si="10"/>
        <v>0</v>
      </c>
      <c r="F92" s="550">
        <f t="shared" si="11"/>
        <v>0</v>
      </c>
      <c r="G92" s="551" t="s">
        <v>307</v>
      </c>
      <c r="H92" s="550">
        <f t="shared" si="9"/>
        <v>0</v>
      </c>
    </row>
    <row r="93" spans="1:8">
      <c r="A93" s="467" t="s">
        <v>244</v>
      </c>
      <c r="B93" s="547" t="s">
        <v>127</v>
      </c>
      <c r="C93" s="547" t="s">
        <v>320</v>
      </c>
      <c r="D93" s="552">
        <v>29</v>
      </c>
      <c r="E93" s="549">
        <f t="shared" si="10"/>
        <v>0</v>
      </c>
      <c r="F93" s="550">
        <f t="shared" si="11"/>
        <v>0</v>
      </c>
      <c r="G93" s="551" t="s">
        <v>307</v>
      </c>
      <c r="H93" s="550">
        <f t="shared" si="9"/>
        <v>0</v>
      </c>
    </row>
    <row r="94" spans="1:8">
      <c r="A94" s="467" t="s">
        <v>244</v>
      </c>
      <c r="B94" s="547" t="s">
        <v>126</v>
      </c>
      <c r="C94" s="547" t="s">
        <v>320</v>
      </c>
      <c r="D94" s="552">
        <v>29</v>
      </c>
      <c r="E94" s="549">
        <f t="shared" si="10"/>
        <v>0</v>
      </c>
      <c r="F94" s="550">
        <f t="shared" si="11"/>
        <v>0</v>
      </c>
      <c r="G94" s="551" t="s">
        <v>307</v>
      </c>
      <c r="H94" s="550">
        <f t="shared" si="9"/>
        <v>0</v>
      </c>
    </row>
    <row r="95" spans="1:8">
      <c r="A95" s="467" t="s">
        <v>245</v>
      </c>
      <c r="B95" s="547" t="s">
        <v>127</v>
      </c>
      <c r="C95" s="547" t="s">
        <v>327</v>
      </c>
      <c r="D95" s="552">
        <v>10.7</v>
      </c>
      <c r="E95" s="549">
        <f t="shared" ref="E95:E120" si="12">VLOOKUP(B95,$E$3:$F$10,2,FALSE)</f>
        <v>0</v>
      </c>
      <c r="F95" s="555">
        <f t="shared" si="11"/>
        <v>0</v>
      </c>
      <c r="G95" s="551" t="s">
        <v>130</v>
      </c>
      <c r="H95" s="550">
        <f t="shared" si="9"/>
        <v>0</v>
      </c>
    </row>
    <row r="96" spans="1:8">
      <c r="A96" s="467" t="s">
        <v>245</v>
      </c>
      <c r="B96" s="547" t="s">
        <v>126</v>
      </c>
      <c r="C96" s="547" t="s">
        <v>327</v>
      </c>
      <c r="D96" s="552">
        <v>10.7</v>
      </c>
      <c r="E96" s="549">
        <f t="shared" si="12"/>
        <v>0</v>
      </c>
      <c r="F96" s="550">
        <f t="shared" si="11"/>
        <v>0</v>
      </c>
      <c r="G96" s="551" t="s">
        <v>336</v>
      </c>
      <c r="H96" s="550">
        <f t="shared" si="9"/>
        <v>0</v>
      </c>
    </row>
    <row r="97" spans="1:8">
      <c r="A97" s="467" t="s">
        <v>245</v>
      </c>
      <c r="B97" s="558" t="s">
        <v>4130</v>
      </c>
      <c r="C97" s="548" t="s">
        <v>327</v>
      </c>
      <c r="D97" s="552">
        <v>10.4</v>
      </c>
      <c r="E97" s="549">
        <f t="shared" si="12"/>
        <v>0</v>
      </c>
      <c r="F97" s="550">
        <f t="shared" si="11"/>
        <v>0</v>
      </c>
      <c r="G97" s="551" t="s">
        <v>336</v>
      </c>
      <c r="H97" s="550">
        <f t="shared" si="9"/>
        <v>0</v>
      </c>
    </row>
    <row r="98" spans="1:8">
      <c r="A98" s="467" t="s">
        <v>245</v>
      </c>
      <c r="B98" s="547" t="s">
        <v>127</v>
      </c>
      <c r="C98" s="547" t="s">
        <v>328</v>
      </c>
      <c r="D98" s="552">
        <v>49.4</v>
      </c>
      <c r="E98" s="549">
        <f t="shared" si="12"/>
        <v>0</v>
      </c>
      <c r="F98" s="550">
        <f t="shared" si="11"/>
        <v>0</v>
      </c>
      <c r="G98" s="551" t="s">
        <v>130</v>
      </c>
      <c r="H98" s="550">
        <f t="shared" si="9"/>
        <v>0</v>
      </c>
    </row>
    <row r="99" spans="1:8">
      <c r="A99" s="467" t="s">
        <v>245</v>
      </c>
      <c r="B99" s="547" t="s">
        <v>126</v>
      </c>
      <c r="C99" s="547" t="s">
        <v>328</v>
      </c>
      <c r="D99" s="552">
        <v>49.4</v>
      </c>
      <c r="E99" s="549">
        <f t="shared" si="12"/>
        <v>0</v>
      </c>
      <c r="F99" s="550">
        <f t="shared" si="11"/>
        <v>0</v>
      </c>
      <c r="G99" s="551" t="s">
        <v>336</v>
      </c>
      <c r="H99" s="550">
        <f t="shared" si="9"/>
        <v>0</v>
      </c>
    </row>
    <row r="100" spans="1:8">
      <c r="A100" s="467" t="s">
        <v>245</v>
      </c>
      <c r="B100" s="558" t="s">
        <v>4130</v>
      </c>
      <c r="C100" s="548" t="s">
        <v>328</v>
      </c>
      <c r="D100" s="552">
        <v>29.9</v>
      </c>
      <c r="E100" s="549">
        <f t="shared" si="12"/>
        <v>0</v>
      </c>
      <c r="F100" s="550">
        <f t="shared" si="11"/>
        <v>0</v>
      </c>
      <c r="G100" s="551" t="s">
        <v>336</v>
      </c>
      <c r="H100" s="550">
        <f t="shared" si="9"/>
        <v>0</v>
      </c>
    </row>
    <row r="101" spans="1:8">
      <c r="A101" s="467" t="s">
        <v>245</v>
      </c>
      <c r="B101" s="547" t="s">
        <v>127</v>
      </c>
      <c r="C101" s="547" t="s">
        <v>329</v>
      </c>
      <c r="D101" s="552">
        <v>608</v>
      </c>
      <c r="E101" s="549">
        <f t="shared" si="12"/>
        <v>0</v>
      </c>
      <c r="F101" s="550">
        <f t="shared" si="11"/>
        <v>0</v>
      </c>
      <c r="G101" s="551" t="s">
        <v>130</v>
      </c>
      <c r="H101" s="550">
        <f t="shared" si="9"/>
        <v>0</v>
      </c>
    </row>
    <row r="102" spans="1:8">
      <c r="A102" s="467" t="s">
        <v>245</v>
      </c>
      <c r="B102" s="547" t="s">
        <v>126</v>
      </c>
      <c r="C102" s="547" t="s">
        <v>329</v>
      </c>
      <c r="D102" s="552">
        <v>608</v>
      </c>
      <c r="E102" s="549">
        <f t="shared" si="12"/>
        <v>0</v>
      </c>
      <c r="F102" s="550">
        <f t="shared" si="11"/>
        <v>0</v>
      </c>
      <c r="G102" s="551" t="s">
        <v>336</v>
      </c>
      <c r="H102" s="550">
        <f t="shared" si="9"/>
        <v>0</v>
      </c>
    </row>
    <row r="103" spans="1:8">
      <c r="A103" s="467" t="s">
        <v>245</v>
      </c>
      <c r="B103" s="547" t="s">
        <v>127</v>
      </c>
      <c r="C103" s="548" t="s">
        <v>330</v>
      </c>
      <c r="D103" s="552">
        <v>535.5</v>
      </c>
      <c r="E103" s="549">
        <f t="shared" si="12"/>
        <v>0</v>
      </c>
      <c r="F103" s="550">
        <f t="shared" si="11"/>
        <v>0</v>
      </c>
      <c r="G103" s="551" t="s">
        <v>130</v>
      </c>
      <c r="H103" s="550">
        <f t="shared" si="9"/>
        <v>0</v>
      </c>
    </row>
    <row r="104" spans="1:8">
      <c r="A104" s="467" t="s">
        <v>245</v>
      </c>
      <c r="B104" s="547" t="s">
        <v>126</v>
      </c>
      <c r="C104" s="547" t="s">
        <v>330</v>
      </c>
      <c r="D104" s="552">
        <v>535.5</v>
      </c>
      <c r="E104" s="549">
        <f t="shared" si="12"/>
        <v>0</v>
      </c>
      <c r="F104" s="550">
        <f t="shared" si="11"/>
        <v>0</v>
      </c>
      <c r="G104" s="551" t="s">
        <v>336</v>
      </c>
      <c r="H104" s="550">
        <f t="shared" si="9"/>
        <v>0</v>
      </c>
    </row>
    <row r="105" spans="1:8">
      <c r="A105" s="467" t="s">
        <v>245</v>
      </c>
      <c r="B105" s="558" t="s">
        <v>4130</v>
      </c>
      <c r="C105" s="547" t="s">
        <v>330</v>
      </c>
      <c r="D105" s="552">
        <v>90.8</v>
      </c>
      <c r="E105" s="549">
        <f t="shared" si="12"/>
        <v>0</v>
      </c>
      <c r="F105" s="550">
        <f t="shared" si="11"/>
        <v>0</v>
      </c>
      <c r="G105" s="551" t="s">
        <v>336</v>
      </c>
      <c r="H105" s="550">
        <f t="shared" si="9"/>
        <v>0</v>
      </c>
    </row>
    <row r="106" spans="1:8">
      <c r="A106" s="467" t="s">
        <v>245</v>
      </c>
      <c r="B106" s="547" t="s">
        <v>127</v>
      </c>
      <c r="C106" s="548" t="s">
        <v>331</v>
      </c>
      <c r="D106" s="552">
        <v>74.5</v>
      </c>
      <c r="E106" s="549">
        <f t="shared" si="12"/>
        <v>0</v>
      </c>
      <c r="F106" s="550">
        <f t="shared" si="11"/>
        <v>0</v>
      </c>
      <c r="G106" s="551" t="s">
        <v>130</v>
      </c>
      <c r="H106" s="550">
        <f t="shared" si="9"/>
        <v>0</v>
      </c>
    </row>
    <row r="107" spans="1:8">
      <c r="A107" s="467" t="s">
        <v>245</v>
      </c>
      <c r="B107" s="547" t="s">
        <v>126</v>
      </c>
      <c r="C107" s="547" t="s">
        <v>331</v>
      </c>
      <c r="D107" s="552">
        <v>74.5</v>
      </c>
      <c r="E107" s="549">
        <f t="shared" si="12"/>
        <v>0</v>
      </c>
      <c r="F107" s="550">
        <f t="shared" si="11"/>
        <v>0</v>
      </c>
      <c r="G107" s="551" t="s">
        <v>336</v>
      </c>
      <c r="H107" s="550">
        <f t="shared" si="9"/>
        <v>0</v>
      </c>
    </row>
    <row r="108" spans="1:8">
      <c r="A108" s="467" t="s">
        <v>245</v>
      </c>
      <c r="B108" s="558" t="s">
        <v>4130</v>
      </c>
      <c r="C108" s="547" t="s">
        <v>331</v>
      </c>
      <c r="D108" s="552">
        <v>26</v>
      </c>
      <c r="E108" s="549">
        <f t="shared" si="12"/>
        <v>0</v>
      </c>
      <c r="F108" s="550">
        <f t="shared" si="11"/>
        <v>0</v>
      </c>
      <c r="G108" s="551" t="s">
        <v>336</v>
      </c>
      <c r="H108" s="550">
        <f t="shared" si="9"/>
        <v>0</v>
      </c>
    </row>
    <row r="109" spans="1:8">
      <c r="A109" s="467" t="s">
        <v>245</v>
      </c>
      <c r="B109" s="547" t="s">
        <v>127</v>
      </c>
      <c r="C109" s="548" t="s">
        <v>332</v>
      </c>
      <c r="D109" s="552">
        <v>20.100000000000001</v>
      </c>
      <c r="E109" s="549">
        <f t="shared" si="12"/>
        <v>0</v>
      </c>
      <c r="F109" s="550">
        <f t="shared" si="11"/>
        <v>0</v>
      </c>
      <c r="G109" s="551" t="s">
        <v>130</v>
      </c>
      <c r="H109" s="550">
        <f t="shared" si="9"/>
        <v>0</v>
      </c>
    </row>
    <row r="110" spans="1:8">
      <c r="A110" s="467" t="s">
        <v>245</v>
      </c>
      <c r="B110" s="547" t="s">
        <v>126</v>
      </c>
      <c r="C110" s="547" t="s">
        <v>332</v>
      </c>
      <c r="D110" s="552">
        <v>20.100000000000001</v>
      </c>
      <c r="E110" s="549">
        <f t="shared" si="12"/>
        <v>0</v>
      </c>
      <c r="F110" s="550">
        <f t="shared" si="11"/>
        <v>0</v>
      </c>
      <c r="G110" s="551" t="s">
        <v>336</v>
      </c>
      <c r="H110" s="550">
        <f t="shared" si="9"/>
        <v>0</v>
      </c>
    </row>
    <row r="111" spans="1:8">
      <c r="A111" s="467" t="s">
        <v>245</v>
      </c>
      <c r="B111" s="558" t="s">
        <v>4130</v>
      </c>
      <c r="C111" s="547" t="s">
        <v>332</v>
      </c>
      <c r="D111" s="552">
        <v>13.6</v>
      </c>
      <c r="E111" s="549">
        <f t="shared" si="12"/>
        <v>0</v>
      </c>
      <c r="F111" s="550">
        <f t="shared" si="11"/>
        <v>0</v>
      </c>
      <c r="G111" s="551" t="s">
        <v>336</v>
      </c>
      <c r="H111" s="550">
        <f t="shared" si="9"/>
        <v>0</v>
      </c>
    </row>
    <row r="112" spans="1:8">
      <c r="A112" s="467" t="s">
        <v>245</v>
      </c>
      <c r="B112" s="548" t="s">
        <v>127</v>
      </c>
      <c r="C112" s="548" t="s">
        <v>333</v>
      </c>
      <c r="D112" s="552">
        <v>353.5</v>
      </c>
      <c r="E112" s="549">
        <f t="shared" si="12"/>
        <v>0</v>
      </c>
      <c r="F112" s="550">
        <f t="shared" si="11"/>
        <v>0</v>
      </c>
      <c r="G112" s="551" t="s">
        <v>130</v>
      </c>
      <c r="H112" s="550">
        <f t="shared" si="9"/>
        <v>0</v>
      </c>
    </row>
    <row r="113" spans="1:8">
      <c r="A113" s="467" t="s">
        <v>245</v>
      </c>
      <c r="B113" s="547" t="s">
        <v>126</v>
      </c>
      <c r="C113" s="547" t="s">
        <v>333</v>
      </c>
      <c r="D113" s="552">
        <v>353.5</v>
      </c>
      <c r="E113" s="549">
        <f t="shared" si="12"/>
        <v>0</v>
      </c>
      <c r="F113" s="550">
        <f t="shared" si="11"/>
        <v>0</v>
      </c>
      <c r="G113" s="551" t="s">
        <v>336</v>
      </c>
      <c r="H113" s="550">
        <f t="shared" si="9"/>
        <v>0</v>
      </c>
    </row>
    <row r="114" spans="1:8">
      <c r="A114" s="467" t="s">
        <v>245</v>
      </c>
      <c r="B114" s="558" t="s">
        <v>4130</v>
      </c>
      <c r="C114" s="547" t="s">
        <v>333</v>
      </c>
      <c r="D114" s="552">
        <v>52</v>
      </c>
      <c r="E114" s="549">
        <f t="shared" si="12"/>
        <v>0</v>
      </c>
      <c r="F114" s="550">
        <f t="shared" si="11"/>
        <v>0</v>
      </c>
      <c r="G114" s="551" t="s">
        <v>336</v>
      </c>
      <c r="H114" s="550">
        <f t="shared" si="9"/>
        <v>0</v>
      </c>
    </row>
    <row r="115" spans="1:8">
      <c r="A115" s="467" t="s">
        <v>245</v>
      </c>
      <c r="B115" s="548" t="s">
        <v>127</v>
      </c>
      <c r="C115" s="548" t="s">
        <v>334</v>
      </c>
      <c r="D115" s="552">
        <v>273.10000000000002</v>
      </c>
      <c r="E115" s="549">
        <f t="shared" si="12"/>
        <v>0</v>
      </c>
      <c r="F115" s="550">
        <f t="shared" si="11"/>
        <v>0</v>
      </c>
      <c r="G115" s="551" t="s">
        <v>130</v>
      </c>
      <c r="H115" s="550">
        <f t="shared" si="9"/>
        <v>0</v>
      </c>
    </row>
    <row r="116" spans="1:8">
      <c r="A116" s="467" t="s">
        <v>245</v>
      </c>
      <c r="B116" s="547" t="s">
        <v>126</v>
      </c>
      <c r="C116" s="547" t="s">
        <v>334</v>
      </c>
      <c r="D116" s="552">
        <v>273.10000000000002</v>
      </c>
      <c r="E116" s="549">
        <f t="shared" si="12"/>
        <v>0</v>
      </c>
      <c r="F116" s="550">
        <f t="shared" si="11"/>
        <v>0</v>
      </c>
      <c r="G116" s="551" t="s">
        <v>336</v>
      </c>
      <c r="H116" s="550">
        <f t="shared" si="9"/>
        <v>0</v>
      </c>
    </row>
    <row r="117" spans="1:8">
      <c r="A117" s="467" t="s">
        <v>245</v>
      </c>
      <c r="B117" s="558" t="s">
        <v>4130</v>
      </c>
      <c r="C117" s="547" t="s">
        <v>334</v>
      </c>
      <c r="D117" s="552">
        <v>324</v>
      </c>
      <c r="E117" s="549">
        <f t="shared" si="12"/>
        <v>0</v>
      </c>
      <c r="F117" s="550">
        <f t="shared" si="11"/>
        <v>0</v>
      </c>
      <c r="G117" s="551" t="s">
        <v>336</v>
      </c>
      <c r="H117" s="550">
        <f t="shared" si="9"/>
        <v>0</v>
      </c>
    </row>
    <row r="118" spans="1:8">
      <c r="A118" s="467" t="s">
        <v>245</v>
      </c>
      <c r="B118" s="548" t="s">
        <v>127</v>
      </c>
      <c r="C118" s="548" t="s">
        <v>335</v>
      </c>
      <c r="D118" s="552">
        <v>11.7</v>
      </c>
      <c r="E118" s="549">
        <f t="shared" si="12"/>
        <v>0</v>
      </c>
      <c r="F118" s="550">
        <f t="shared" si="11"/>
        <v>0</v>
      </c>
      <c r="G118" s="551" t="s">
        <v>130</v>
      </c>
      <c r="H118" s="550">
        <f t="shared" si="9"/>
        <v>0</v>
      </c>
    </row>
    <row r="119" spans="1:8">
      <c r="A119" s="467" t="s">
        <v>245</v>
      </c>
      <c r="B119" s="547" t="s">
        <v>126</v>
      </c>
      <c r="C119" s="547" t="s">
        <v>335</v>
      </c>
      <c r="D119" s="552">
        <v>11.7</v>
      </c>
      <c r="E119" s="549">
        <f t="shared" si="12"/>
        <v>0</v>
      </c>
      <c r="F119" s="550">
        <f t="shared" si="11"/>
        <v>0</v>
      </c>
      <c r="G119" s="551" t="s">
        <v>336</v>
      </c>
      <c r="H119" s="550">
        <f t="shared" si="9"/>
        <v>0</v>
      </c>
    </row>
    <row r="120" spans="1:8">
      <c r="A120" s="467" t="s">
        <v>245</v>
      </c>
      <c r="B120" s="558" t="s">
        <v>4130</v>
      </c>
      <c r="C120" s="547" t="s">
        <v>335</v>
      </c>
      <c r="D120" s="552">
        <v>5.0999999999999996</v>
      </c>
      <c r="E120" s="549">
        <f t="shared" si="12"/>
        <v>0</v>
      </c>
      <c r="F120" s="550">
        <f t="shared" si="11"/>
        <v>0</v>
      </c>
      <c r="G120" s="551" t="s">
        <v>336</v>
      </c>
      <c r="H120" s="550">
        <f t="shared" si="9"/>
        <v>0</v>
      </c>
    </row>
    <row r="121" spans="1:8">
      <c r="A121" s="467" t="s">
        <v>248</v>
      </c>
      <c r="B121" s="547" t="s">
        <v>127</v>
      </c>
      <c r="C121" s="547" t="s">
        <v>323</v>
      </c>
      <c r="D121" s="552">
        <v>1495</v>
      </c>
      <c r="E121" s="549">
        <f>VLOOKUP(B121,$E$3:$F$10,2,FALSE)</f>
        <v>0</v>
      </c>
      <c r="F121" s="550">
        <f t="shared" si="11"/>
        <v>0</v>
      </c>
      <c r="G121" s="551" t="s">
        <v>307</v>
      </c>
      <c r="H121" s="550">
        <f t="shared" si="9"/>
        <v>0</v>
      </c>
    </row>
    <row r="122" spans="1:8">
      <c r="A122" s="467" t="s">
        <v>248</v>
      </c>
      <c r="B122" s="547" t="s">
        <v>126</v>
      </c>
      <c r="C122" s="547" t="s">
        <v>323</v>
      </c>
      <c r="D122" s="552">
        <v>1495</v>
      </c>
      <c r="E122" s="549">
        <f t="shared" ref="E122:E132" si="13">VLOOKUP(B122,$E$3:$F$10,2,FALSE)</f>
        <v>0</v>
      </c>
      <c r="F122" s="550">
        <f t="shared" ref="F122:F132" si="14">(D122*E122)</f>
        <v>0</v>
      </c>
      <c r="G122" s="551" t="s">
        <v>307</v>
      </c>
      <c r="H122" s="550">
        <f t="shared" ref="H122:H132" si="15">G122*F122</f>
        <v>0</v>
      </c>
    </row>
    <row r="123" spans="1:8">
      <c r="A123" s="467" t="s">
        <v>248</v>
      </c>
      <c r="B123" s="558" t="s">
        <v>4130</v>
      </c>
      <c r="C123" s="548" t="s">
        <v>323</v>
      </c>
      <c r="D123" s="552">
        <v>541</v>
      </c>
      <c r="E123" s="549">
        <f t="shared" si="13"/>
        <v>0</v>
      </c>
      <c r="F123" s="550">
        <f t="shared" si="14"/>
        <v>0</v>
      </c>
      <c r="G123" s="551" t="s">
        <v>307</v>
      </c>
      <c r="H123" s="550">
        <f t="shared" si="15"/>
        <v>0</v>
      </c>
    </row>
    <row r="124" spans="1:8">
      <c r="A124" s="467" t="s">
        <v>248</v>
      </c>
      <c r="B124" s="547" t="s">
        <v>127</v>
      </c>
      <c r="C124" s="548" t="s">
        <v>324</v>
      </c>
      <c r="D124" s="552">
        <v>99</v>
      </c>
      <c r="E124" s="549">
        <f t="shared" si="13"/>
        <v>0</v>
      </c>
      <c r="F124" s="550">
        <f t="shared" si="14"/>
        <v>0</v>
      </c>
      <c r="G124" s="551" t="s">
        <v>307</v>
      </c>
      <c r="H124" s="550">
        <f t="shared" si="15"/>
        <v>0</v>
      </c>
    </row>
    <row r="125" spans="1:8">
      <c r="A125" s="467" t="s">
        <v>248</v>
      </c>
      <c r="B125" s="547" t="s">
        <v>126</v>
      </c>
      <c r="C125" s="547" t="s">
        <v>324</v>
      </c>
      <c r="D125" s="552">
        <v>99</v>
      </c>
      <c r="E125" s="549">
        <f t="shared" si="13"/>
        <v>0</v>
      </c>
      <c r="F125" s="550">
        <f t="shared" si="14"/>
        <v>0</v>
      </c>
      <c r="G125" s="551" t="s">
        <v>307</v>
      </c>
      <c r="H125" s="550">
        <f t="shared" si="15"/>
        <v>0</v>
      </c>
    </row>
    <row r="126" spans="1:8">
      <c r="A126" s="467" t="s">
        <v>248</v>
      </c>
      <c r="B126" s="558" t="s">
        <v>4130</v>
      </c>
      <c r="C126" s="547" t="s">
        <v>324</v>
      </c>
      <c r="D126" s="552">
        <v>15</v>
      </c>
      <c r="E126" s="549">
        <f t="shared" si="13"/>
        <v>0</v>
      </c>
      <c r="F126" s="550">
        <f t="shared" si="14"/>
        <v>0</v>
      </c>
      <c r="G126" s="551" t="s">
        <v>307</v>
      </c>
      <c r="H126" s="550">
        <f t="shared" si="15"/>
        <v>0</v>
      </c>
    </row>
    <row r="127" spans="1:8">
      <c r="A127" s="467" t="s">
        <v>248</v>
      </c>
      <c r="B127" s="547" t="s">
        <v>127</v>
      </c>
      <c r="C127" s="548" t="s">
        <v>325</v>
      </c>
      <c r="D127" s="552">
        <v>160</v>
      </c>
      <c r="E127" s="549">
        <f t="shared" si="13"/>
        <v>0</v>
      </c>
      <c r="F127" s="550">
        <f t="shared" si="14"/>
        <v>0</v>
      </c>
      <c r="G127" s="551" t="s">
        <v>307</v>
      </c>
      <c r="H127" s="550">
        <f t="shared" si="15"/>
        <v>0</v>
      </c>
    </row>
    <row r="128" spans="1:8">
      <c r="A128" s="467" t="s">
        <v>248</v>
      </c>
      <c r="B128" s="547" t="s">
        <v>126</v>
      </c>
      <c r="C128" s="548" t="s">
        <v>325</v>
      </c>
      <c r="D128" s="552">
        <v>160</v>
      </c>
      <c r="E128" s="549">
        <f t="shared" si="13"/>
        <v>0</v>
      </c>
      <c r="F128" s="550">
        <f t="shared" si="14"/>
        <v>0</v>
      </c>
      <c r="G128" s="551" t="s">
        <v>307</v>
      </c>
      <c r="H128" s="550">
        <f t="shared" si="15"/>
        <v>0</v>
      </c>
    </row>
    <row r="129" spans="1:8">
      <c r="A129" s="467" t="s">
        <v>248</v>
      </c>
      <c r="B129" s="558" t="s">
        <v>4130</v>
      </c>
      <c r="C129" s="547" t="s">
        <v>325</v>
      </c>
      <c r="D129" s="552">
        <v>16</v>
      </c>
      <c r="E129" s="549">
        <f t="shared" si="13"/>
        <v>0</v>
      </c>
      <c r="F129" s="550">
        <f t="shared" si="14"/>
        <v>0</v>
      </c>
      <c r="G129" s="551" t="s">
        <v>307</v>
      </c>
      <c r="H129" s="550">
        <f t="shared" si="15"/>
        <v>0</v>
      </c>
    </row>
    <row r="130" spans="1:8">
      <c r="A130" s="467" t="s">
        <v>248</v>
      </c>
      <c r="B130" s="547" t="s">
        <v>127</v>
      </c>
      <c r="C130" s="547" t="s">
        <v>326</v>
      </c>
      <c r="D130" s="552">
        <v>61</v>
      </c>
      <c r="E130" s="549">
        <f t="shared" si="13"/>
        <v>0</v>
      </c>
      <c r="F130" s="550">
        <f t="shared" si="14"/>
        <v>0</v>
      </c>
      <c r="G130" s="551" t="s">
        <v>307</v>
      </c>
      <c r="H130" s="550">
        <f t="shared" si="15"/>
        <v>0</v>
      </c>
    </row>
    <row r="131" spans="1:8">
      <c r="A131" s="467" t="s">
        <v>248</v>
      </c>
      <c r="B131" s="547" t="s">
        <v>126</v>
      </c>
      <c r="C131" s="548" t="s">
        <v>326</v>
      </c>
      <c r="D131" s="552">
        <v>61</v>
      </c>
      <c r="E131" s="549">
        <f t="shared" si="13"/>
        <v>0</v>
      </c>
      <c r="F131" s="550">
        <f t="shared" si="14"/>
        <v>0</v>
      </c>
      <c r="G131" s="551" t="s">
        <v>307</v>
      </c>
      <c r="H131" s="550">
        <f t="shared" si="15"/>
        <v>0</v>
      </c>
    </row>
    <row r="132" spans="1:8">
      <c r="A132" s="467" t="s">
        <v>248</v>
      </c>
      <c r="B132" s="558" t="s">
        <v>4130</v>
      </c>
      <c r="C132" s="548" t="s">
        <v>326</v>
      </c>
      <c r="D132" s="552">
        <v>29</v>
      </c>
      <c r="E132" s="549">
        <f t="shared" si="13"/>
        <v>0</v>
      </c>
      <c r="F132" s="550">
        <f t="shared" si="14"/>
        <v>0</v>
      </c>
      <c r="G132" s="551" t="s">
        <v>307</v>
      </c>
      <c r="H132" s="550">
        <f t="shared" si="15"/>
        <v>0</v>
      </c>
    </row>
    <row r="133" spans="1:8">
      <c r="A133" s="467" t="s">
        <v>249</v>
      </c>
      <c r="B133" s="547" t="s">
        <v>127</v>
      </c>
      <c r="C133" s="547"/>
      <c r="D133" s="552">
        <v>2557</v>
      </c>
      <c r="E133" s="549">
        <f>VLOOKUP(B133,$E$3:$F$10,2,FALSE)</f>
        <v>0</v>
      </c>
      <c r="F133" s="550">
        <f>(D133*E133)</f>
        <v>0</v>
      </c>
      <c r="G133" s="551" t="s">
        <v>307</v>
      </c>
      <c r="H133" s="550">
        <f>G133*F133</f>
        <v>0</v>
      </c>
    </row>
    <row r="134" spans="1:8">
      <c r="A134" s="467" t="s">
        <v>249</v>
      </c>
      <c r="B134" s="547" t="s">
        <v>126</v>
      </c>
      <c r="C134" s="547"/>
      <c r="D134" s="552">
        <v>1960</v>
      </c>
      <c r="E134" s="549">
        <f>VLOOKUP(B134,$E$3:$F$10,2,FALSE)</f>
        <v>0</v>
      </c>
      <c r="F134" s="550">
        <f>(D134*E134)</f>
        <v>0</v>
      </c>
      <c r="G134" s="551" t="s">
        <v>307</v>
      </c>
      <c r="H134" s="550">
        <f>G134*F134</f>
        <v>0</v>
      </c>
    </row>
    <row r="135" spans="1:8">
      <c r="A135" s="467" t="s">
        <v>249</v>
      </c>
      <c r="B135" s="558" t="s">
        <v>4130</v>
      </c>
      <c r="C135" s="548"/>
      <c r="D135" s="552">
        <v>782</v>
      </c>
      <c r="E135" s="549">
        <f>VLOOKUP(B135,$E$3:$F$10,2,FALSE)</f>
        <v>0</v>
      </c>
      <c r="F135" s="550">
        <f>(D135*E135)</f>
        <v>0</v>
      </c>
      <c r="G135" s="551" t="s">
        <v>307</v>
      </c>
      <c r="H135" s="550">
        <f>G135*F135</f>
        <v>0</v>
      </c>
    </row>
    <row r="136" spans="1:8">
      <c r="A136" s="467" t="s">
        <v>250</v>
      </c>
      <c r="B136" s="547" t="s">
        <v>126</v>
      </c>
      <c r="C136" s="547"/>
      <c r="D136" s="552">
        <v>2220</v>
      </c>
      <c r="E136" s="549">
        <f>VLOOKUP(B136,$E$3:$F$10,2,FALSE)</f>
        <v>0</v>
      </c>
      <c r="F136" s="550">
        <f>(D136*E136)</f>
        <v>0</v>
      </c>
      <c r="G136" s="551" t="s">
        <v>307</v>
      </c>
      <c r="H136" s="550">
        <f>G136*F136</f>
        <v>0</v>
      </c>
    </row>
    <row r="137" spans="1:8">
      <c r="A137" s="467" t="s">
        <v>250</v>
      </c>
      <c r="B137" s="558" t="s">
        <v>4130</v>
      </c>
      <c r="C137" s="548"/>
      <c r="D137" s="552">
        <v>6048</v>
      </c>
      <c r="E137" s="549">
        <f>VLOOKUP(B137,$E$3:$F$10,2,FALSE)</f>
        <v>0</v>
      </c>
      <c r="F137" s="550">
        <f>(D137*E137)</f>
        <v>0</v>
      </c>
      <c r="G137" s="551" t="s">
        <v>307</v>
      </c>
      <c r="H137" s="550">
        <f>G137*F137</f>
        <v>0</v>
      </c>
    </row>
    <row r="138" spans="1:8">
      <c r="B138" s="221"/>
      <c r="C138" s="221"/>
      <c r="E138" s="221"/>
      <c r="F138" s="221"/>
      <c r="G138" s="221"/>
      <c r="H138" s="221"/>
    </row>
    <row r="139" spans="1:8">
      <c r="A139" s="275" t="s">
        <v>9</v>
      </c>
      <c r="B139" s="276"/>
      <c r="C139" s="279"/>
      <c r="D139" s="444">
        <f>SUM(D13:D137)</f>
        <v>61944.799999999988</v>
      </c>
      <c r="E139" s="276"/>
      <c r="F139" s="278"/>
      <c r="G139" s="279"/>
      <c r="H139" s="277">
        <f>SUM(H13:H137)</f>
        <v>0</v>
      </c>
    </row>
    <row r="140" spans="1:8">
      <c r="G140" s="224"/>
    </row>
    <row r="141" spans="1:8">
      <c r="G141" s="224"/>
    </row>
  </sheetData>
  <autoFilter ref="A12:N139" xr:uid="{00000000-0009-0000-0000-00000A000000}"/>
  <phoneticPr fontId="114" type="noConversion"/>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codeName="Blad11">
    <tabColor theme="0" tint="-0.14999847407452621"/>
  </sheetPr>
  <dimension ref="A1:R120"/>
  <sheetViews>
    <sheetView showGridLines="0" zoomScale="85" zoomScaleNormal="85" workbookViewId="0">
      <pane ySplit="10" topLeftCell="A11" activePane="bottomLeft" state="frozen"/>
      <selection pane="bottomLeft" activeCell="B5" sqref="B5"/>
    </sheetView>
  </sheetViews>
  <sheetFormatPr defaultColWidth="9.109375" defaultRowHeight="13.2"/>
  <cols>
    <col min="1" max="1" width="37.33203125" style="212" customWidth="1"/>
    <col min="2" max="2" width="35.6640625" style="212" bestFit="1" customWidth="1"/>
    <col min="3" max="3" width="23.6640625" style="212" customWidth="1"/>
    <col min="4" max="12" width="12.88671875" style="212" customWidth="1"/>
    <col min="13" max="13" width="1.6640625" style="212" customWidth="1"/>
    <col min="14" max="14" width="12.88671875" style="212" customWidth="1"/>
    <col min="15" max="15" width="1.5546875" style="212" customWidth="1"/>
    <col min="16" max="17" width="12.88671875" style="212" customWidth="1"/>
    <col min="18" max="16384" width="9.109375" style="212"/>
  </cols>
  <sheetData>
    <row r="1" spans="1:17">
      <c r="A1" s="359"/>
      <c r="B1" s="359"/>
      <c r="C1" s="359"/>
    </row>
    <row r="2" spans="1:17" ht="15">
      <c r="A2" s="358" t="str">
        <f>'2-Kosten per locatie'!A3</f>
        <v>Naam opdrachtgever</v>
      </c>
      <c r="B2" s="16" t="str">
        <f>'2-Kosten per locatie'!B3</f>
        <v xml:space="preserve">TNO </v>
      </c>
    </row>
    <row r="3" spans="1:17" ht="15">
      <c r="A3" s="358" t="str">
        <f>'2-Kosten per locatie'!A4</f>
        <v>Calculatie onderdeel</v>
      </c>
      <c r="B3" s="48" t="s">
        <v>4223</v>
      </c>
    </row>
    <row r="4" spans="1:17" ht="15">
      <c r="A4" s="358" t="str">
        <f>'2-Kosten per locatie'!A5</f>
        <v>Referentie nummer</v>
      </c>
      <c r="B4" s="16" t="str">
        <f>'2-Kosten per locatie'!B5</f>
        <v>2022 FPL/INK 125</v>
      </c>
    </row>
    <row r="5" spans="1:17" ht="15">
      <c r="A5" s="358" t="str">
        <f>'2-Kosten per locatie'!A6</f>
        <v>Naam dienstverlener</v>
      </c>
      <c r="B5" s="596">
        <f>'2-Kosten per locatie'!B6</f>
        <v>0</v>
      </c>
    </row>
    <row r="6" spans="1:17" ht="15">
      <c r="A6" s="358" t="str">
        <f>'2-Kosten per locatie'!A7</f>
        <v>Prijspeil</v>
      </c>
      <c r="B6" s="394">
        <f>'2-Kosten per locatie'!B7</f>
        <v>45383</v>
      </c>
    </row>
    <row r="8" spans="1:17" ht="15">
      <c r="A8" s="358"/>
    </row>
    <row r="9" spans="1:17" ht="15">
      <c r="A9" s="227"/>
      <c r="B9" s="227"/>
      <c r="C9" s="360"/>
    </row>
    <row r="10" spans="1:17" s="362" customFormat="1" ht="50.4">
      <c r="A10" s="361" t="s">
        <v>92</v>
      </c>
      <c r="B10" s="361" t="s">
        <v>198</v>
      </c>
      <c r="C10" s="361" t="s">
        <v>199</v>
      </c>
      <c r="D10" s="361" t="s">
        <v>200</v>
      </c>
      <c r="E10" s="361" t="s">
        <v>211</v>
      </c>
      <c r="F10" s="361" t="s">
        <v>201</v>
      </c>
      <c r="G10" s="361" t="s">
        <v>202</v>
      </c>
      <c r="H10" s="361" t="s">
        <v>203</v>
      </c>
      <c r="I10" s="361" t="s">
        <v>204</v>
      </c>
      <c r="J10" s="361" t="s">
        <v>205</v>
      </c>
      <c r="K10" s="361" t="s">
        <v>206</v>
      </c>
      <c r="L10" s="361" t="s">
        <v>207</v>
      </c>
      <c r="M10" s="212"/>
      <c r="N10" s="361" t="s">
        <v>208</v>
      </c>
      <c r="O10" s="212"/>
      <c r="P10" s="361" t="s">
        <v>209</v>
      </c>
      <c r="Q10" s="361" t="s">
        <v>210</v>
      </c>
    </row>
    <row r="11" spans="1:17">
      <c r="D11" s="363"/>
      <c r="E11" s="365"/>
      <c r="F11" s="364"/>
      <c r="G11" s="363"/>
      <c r="H11" s="363"/>
      <c r="J11" s="365"/>
      <c r="K11" s="365"/>
      <c r="L11" s="365"/>
      <c r="N11" s="366"/>
      <c r="P11" s="364"/>
    </row>
    <row r="12" spans="1:17">
      <c r="A12" s="367" t="s">
        <v>232</v>
      </c>
      <c r="B12" s="367"/>
      <c r="C12" s="368"/>
      <c r="D12" s="369"/>
      <c r="E12" s="382">
        <f>D12*$E$11</f>
        <v>0</v>
      </c>
      <c r="F12" s="370">
        <f>D12-E12</f>
        <v>0</v>
      </c>
      <c r="G12" s="371"/>
      <c r="H12" s="369">
        <v>0</v>
      </c>
      <c r="I12" s="372">
        <f>IF(G12=0,0,(F12-H12)/G12)</f>
        <v>0</v>
      </c>
      <c r="J12" s="373">
        <f>D12*$J$11</f>
        <v>0</v>
      </c>
      <c r="K12" s="372">
        <f>D12*$K$11</f>
        <v>0</v>
      </c>
      <c r="L12" s="374">
        <f>$L$11*D12</f>
        <v>0</v>
      </c>
      <c r="N12" s="375">
        <f>SUM(I12:L12)</f>
        <v>0</v>
      </c>
      <c r="P12" s="371"/>
      <c r="Q12" s="372">
        <f>N12*P12</f>
        <v>0</v>
      </c>
    </row>
    <row r="13" spans="1:17">
      <c r="A13" s="367" t="s">
        <v>233</v>
      </c>
      <c r="B13" s="367"/>
      <c r="C13" s="368"/>
      <c r="D13" s="369"/>
      <c r="E13" s="382">
        <f t="shared" ref="E13:E114" si="0">D13*$E$11</f>
        <v>0</v>
      </c>
      <c r="F13" s="370">
        <f>D13-E13</f>
        <v>0</v>
      </c>
      <c r="G13" s="371"/>
      <c r="H13" s="369">
        <v>0</v>
      </c>
      <c r="I13" s="372">
        <f>IF(G13=0,0,(F13-H13)/G13)</f>
        <v>0</v>
      </c>
      <c r="J13" s="373">
        <f>D13*$J$11</f>
        <v>0</v>
      </c>
      <c r="K13" s="372">
        <f>D13*$K$11</f>
        <v>0</v>
      </c>
      <c r="L13" s="374">
        <f>$L$11*D13</f>
        <v>0</v>
      </c>
      <c r="N13" s="375">
        <f>SUM(I13:L13)</f>
        <v>0</v>
      </c>
      <c r="P13" s="371"/>
      <c r="Q13" s="372">
        <f>N13*P13</f>
        <v>0</v>
      </c>
    </row>
    <row r="14" spans="1:17">
      <c r="A14" s="367" t="s">
        <v>234</v>
      </c>
      <c r="B14" s="367"/>
      <c r="C14" s="368"/>
      <c r="D14" s="369"/>
      <c r="E14" s="382">
        <f t="shared" si="0"/>
        <v>0</v>
      </c>
      <c r="F14" s="370">
        <f t="shared" ref="F14:F114" si="1">D14-E14</f>
        <v>0</v>
      </c>
      <c r="G14" s="371"/>
      <c r="H14" s="369">
        <v>0</v>
      </c>
      <c r="I14" s="372">
        <f t="shared" ref="I14:I114" si="2">IF(G14=0,0,(F14-H14)/G14)</f>
        <v>0</v>
      </c>
      <c r="J14" s="373">
        <f t="shared" ref="J14:J114" si="3">D14*$J$11</f>
        <v>0</v>
      </c>
      <c r="K14" s="372">
        <f t="shared" ref="K14:K114" si="4">D14*$K$11</f>
        <v>0</v>
      </c>
      <c r="L14" s="374">
        <f t="shared" ref="L14:L114" si="5">$L$11*D14</f>
        <v>0</v>
      </c>
      <c r="N14" s="375">
        <f t="shared" ref="N14:N114" si="6">SUM(I14:L14)</f>
        <v>0</v>
      </c>
      <c r="P14" s="371"/>
      <c r="Q14" s="372">
        <f t="shared" ref="Q14:Q114" si="7">N14*P14</f>
        <v>0</v>
      </c>
    </row>
    <row r="15" spans="1:17">
      <c r="A15" s="367" t="s">
        <v>235</v>
      </c>
      <c r="B15" s="367"/>
      <c r="C15" s="368"/>
      <c r="D15" s="369"/>
      <c r="E15" s="382">
        <f t="shared" si="0"/>
        <v>0</v>
      </c>
      <c r="F15" s="370">
        <f t="shared" si="1"/>
        <v>0</v>
      </c>
      <c r="G15" s="371"/>
      <c r="H15" s="369">
        <v>0</v>
      </c>
      <c r="I15" s="372">
        <f t="shared" si="2"/>
        <v>0</v>
      </c>
      <c r="J15" s="373">
        <f t="shared" si="3"/>
        <v>0</v>
      </c>
      <c r="K15" s="372">
        <f t="shared" si="4"/>
        <v>0</v>
      </c>
      <c r="L15" s="374">
        <f t="shared" si="5"/>
        <v>0</v>
      </c>
      <c r="N15" s="375">
        <f t="shared" si="6"/>
        <v>0</v>
      </c>
      <c r="P15" s="371"/>
      <c r="Q15" s="372">
        <f t="shared" si="7"/>
        <v>0</v>
      </c>
    </row>
    <row r="16" spans="1:17">
      <c r="A16" s="367" t="s">
        <v>236</v>
      </c>
      <c r="B16" s="367"/>
      <c r="C16" s="368"/>
      <c r="D16" s="369"/>
      <c r="E16" s="382">
        <f t="shared" si="0"/>
        <v>0</v>
      </c>
      <c r="F16" s="370">
        <f t="shared" si="1"/>
        <v>0</v>
      </c>
      <c r="G16" s="371"/>
      <c r="H16" s="369">
        <v>0</v>
      </c>
      <c r="I16" s="372">
        <f t="shared" si="2"/>
        <v>0</v>
      </c>
      <c r="J16" s="373">
        <f t="shared" si="3"/>
        <v>0</v>
      </c>
      <c r="K16" s="372">
        <f t="shared" si="4"/>
        <v>0</v>
      </c>
      <c r="L16" s="374">
        <f t="shared" si="5"/>
        <v>0</v>
      </c>
      <c r="N16" s="375">
        <f t="shared" si="6"/>
        <v>0</v>
      </c>
      <c r="P16" s="371"/>
      <c r="Q16" s="372">
        <f t="shared" si="7"/>
        <v>0</v>
      </c>
    </row>
    <row r="17" spans="1:17">
      <c r="A17" s="367" t="s">
        <v>267</v>
      </c>
      <c r="B17" s="367"/>
      <c r="C17" s="368"/>
      <c r="D17" s="369"/>
      <c r="E17" s="382">
        <f t="shared" si="0"/>
        <v>0</v>
      </c>
      <c r="F17" s="370">
        <f t="shared" si="1"/>
        <v>0</v>
      </c>
      <c r="G17" s="371"/>
      <c r="H17" s="369">
        <v>0</v>
      </c>
      <c r="I17" s="372">
        <f t="shared" si="2"/>
        <v>0</v>
      </c>
      <c r="J17" s="373">
        <f t="shared" si="3"/>
        <v>0</v>
      </c>
      <c r="K17" s="372">
        <f t="shared" si="4"/>
        <v>0</v>
      </c>
      <c r="L17" s="374">
        <f t="shared" si="5"/>
        <v>0</v>
      </c>
      <c r="N17" s="375">
        <f t="shared" si="6"/>
        <v>0</v>
      </c>
      <c r="P17" s="371"/>
      <c r="Q17" s="372">
        <f t="shared" si="7"/>
        <v>0</v>
      </c>
    </row>
    <row r="18" spans="1:17">
      <c r="A18" s="367" t="s">
        <v>237</v>
      </c>
      <c r="B18" s="367"/>
      <c r="C18" s="368"/>
      <c r="D18" s="369"/>
      <c r="E18" s="382">
        <f t="shared" si="0"/>
        <v>0</v>
      </c>
      <c r="F18" s="370">
        <f t="shared" si="1"/>
        <v>0</v>
      </c>
      <c r="G18" s="371"/>
      <c r="H18" s="369">
        <v>0</v>
      </c>
      <c r="I18" s="372">
        <f t="shared" si="2"/>
        <v>0</v>
      </c>
      <c r="J18" s="373">
        <f t="shared" si="3"/>
        <v>0</v>
      </c>
      <c r="K18" s="372">
        <f t="shared" si="4"/>
        <v>0</v>
      </c>
      <c r="L18" s="374">
        <f t="shared" si="5"/>
        <v>0</v>
      </c>
      <c r="N18" s="375">
        <f t="shared" si="6"/>
        <v>0</v>
      </c>
      <c r="P18" s="371"/>
      <c r="Q18" s="372">
        <f t="shared" si="7"/>
        <v>0</v>
      </c>
    </row>
    <row r="19" spans="1:17">
      <c r="A19" s="367" t="s">
        <v>238</v>
      </c>
      <c r="B19" s="367"/>
      <c r="C19" s="368"/>
      <c r="D19" s="369"/>
      <c r="E19" s="382">
        <f t="shared" si="0"/>
        <v>0</v>
      </c>
      <c r="F19" s="370">
        <f t="shared" si="1"/>
        <v>0</v>
      </c>
      <c r="G19" s="371"/>
      <c r="H19" s="369">
        <v>0</v>
      </c>
      <c r="I19" s="372">
        <f t="shared" si="2"/>
        <v>0</v>
      </c>
      <c r="J19" s="373">
        <f t="shared" si="3"/>
        <v>0</v>
      </c>
      <c r="K19" s="372">
        <f t="shared" si="4"/>
        <v>0</v>
      </c>
      <c r="L19" s="374">
        <f t="shared" si="5"/>
        <v>0</v>
      </c>
      <c r="N19" s="375">
        <f t="shared" si="6"/>
        <v>0</v>
      </c>
      <c r="P19" s="371"/>
      <c r="Q19" s="372">
        <f t="shared" si="7"/>
        <v>0</v>
      </c>
    </row>
    <row r="20" spans="1:17">
      <c r="A20" s="367" t="s">
        <v>239</v>
      </c>
      <c r="B20" s="367"/>
      <c r="C20" s="368"/>
      <c r="D20" s="369"/>
      <c r="E20" s="382">
        <f t="shared" si="0"/>
        <v>0</v>
      </c>
      <c r="F20" s="370">
        <f t="shared" si="1"/>
        <v>0</v>
      </c>
      <c r="G20" s="371"/>
      <c r="H20" s="369">
        <v>0</v>
      </c>
      <c r="I20" s="372">
        <f t="shared" si="2"/>
        <v>0</v>
      </c>
      <c r="J20" s="373">
        <f t="shared" si="3"/>
        <v>0</v>
      </c>
      <c r="K20" s="372">
        <f t="shared" si="4"/>
        <v>0</v>
      </c>
      <c r="L20" s="374">
        <f t="shared" si="5"/>
        <v>0</v>
      </c>
      <c r="N20" s="375">
        <f t="shared" si="6"/>
        <v>0</v>
      </c>
      <c r="P20" s="371"/>
      <c r="Q20" s="372">
        <f t="shared" si="7"/>
        <v>0</v>
      </c>
    </row>
    <row r="21" spans="1:17">
      <c r="A21" s="367" t="s">
        <v>4127</v>
      </c>
      <c r="B21" s="367"/>
      <c r="C21" s="368"/>
      <c r="D21" s="369"/>
      <c r="E21" s="382">
        <f t="shared" si="0"/>
        <v>0</v>
      </c>
      <c r="F21" s="370">
        <f t="shared" si="1"/>
        <v>0</v>
      </c>
      <c r="G21" s="371"/>
      <c r="H21" s="369">
        <v>0</v>
      </c>
      <c r="I21" s="372">
        <f t="shared" si="2"/>
        <v>0</v>
      </c>
      <c r="J21" s="373">
        <f t="shared" si="3"/>
        <v>0</v>
      </c>
      <c r="K21" s="372">
        <f t="shared" si="4"/>
        <v>0</v>
      </c>
      <c r="L21" s="374">
        <f t="shared" si="5"/>
        <v>0</v>
      </c>
      <c r="N21" s="375">
        <f t="shared" si="6"/>
        <v>0</v>
      </c>
      <c r="P21" s="371"/>
      <c r="Q21" s="372">
        <f t="shared" si="7"/>
        <v>0</v>
      </c>
    </row>
    <row r="22" spans="1:17">
      <c r="A22" s="367" t="s">
        <v>4128</v>
      </c>
      <c r="B22" s="367"/>
      <c r="C22" s="368"/>
      <c r="D22" s="369"/>
      <c r="E22" s="382">
        <f t="shared" si="0"/>
        <v>0</v>
      </c>
      <c r="F22" s="370">
        <f t="shared" si="1"/>
        <v>0</v>
      </c>
      <c r="G22" s="371"/>
      <c r="H22" s="369">
        <v>0</v>
      </c>
      <c r="I22" s="372">
        <f t="shared" si="2"/>
        <v>0</v>
      </c>
      <c r="J22" s="373">
        <f t="shared" si="3"/>
        <v>0</v>
      </c>
      <c r="K22" s="372">
        <f t="shared" si="4"/>
        <v>0</v>
      </c>
      <c r="L22" s="374">
        <f t="shared" si="5"/>
        <v>0</v>
      </c>
      <c r="N22" s="375">
        <f t="shared" si="6"/>
        <v>0</v>
      </c>
      <c r="P22" s="371"/>
      <c r="Q22" s="372">
        <f t="shared" si="7"/>
        <v>0</v>
      </c>
    </row>
    <row r="23" spans="1:17">
      <c r="A23" s="367" t="s">
        <v>258</v>
      </c>
      <c r="B23" s="367"/>
      <c r="C23" s="368"/>
      <c r="D23" s="369"/>
      <c r="E23" s="382">
        <f t="shared" ref="E23:E29" si="8">D23*$E$11</f>
        <v>0</v>
      </c>
      <c r="F23" s="370">
        <f t="shared" ref="F23:F29" si="9">D23-E23</f>
        <v>0</v>
      </c>
      <c r="G23" s="371"/>
      <c r="H23" s="369">
        <v>0</v>
      </c>
      <c r="I23" s="372">
        <f t="shared" ref="I23:I29" si="10">IF(G23=0,0,(F23-H23)/G23)</f>
        <v>0</v>
      </c>
      <c r="J23" s="373">
        <f t="shared" ref="J23:J29" si="11">D23*$J$11</f>
        <v>0</v>
      </c>
      <c r="K23" s="372">
        <f t="shared" ref="K23:K29" si="12">D23*$K$11</f>
        <v>0</v>
      </c>
      <c r="L23" s="374">
        <f t="shared" ref="L23:L29" si="13">$L$11*D23</f>
        <v>0</v>
      </c>
      <c r="N23" s="375">
        <f t="shared" ref="N23:N29" si="14">SUM(I23:L23)</f>
        <v>0</v>
      </c>
      <c r="P23" s="371"/>
      <c r="Q23" s="372">
        <f t="shared" ref="Q23:Q29" si="15">N23*P23</f>
        <v>0</v>
      </c>
    </row>
    <row r="24" spans="1:17">
      <c r="A24" s="367" t="s">
        <v>240</v>
      </c>
      <c r="B24" s="367"/>
      <c r="C24" s="368"/>
      <c r="D24" s="369"/>
      <c r="E24" s="382">
        <f t="shared" si="8"/>
        <v>0</v>
      </c>
      <c r="F24" s="370">
        <f t="shared" si="9"/>
        <v>0</v>
      </c>
      <c r="G24" s="371"/>
      <c r="H24" s="369">
        <v>0</v>
      </c>
      <c r="I24" s="372">
        <f t="shared" si="10"/>
        <v>0</v>
      </c>
      <c r="J24" s="373">
        <f t="shared" si="11"/>
        <v>0</v>
      </c>
      <c r="K24" s="372">
        <f t="shared" si="12"/>
        <v>0</v>
      </c>
      <c r="L24" s="374">
        <f t="shared" si="13"/>
        <v>0</v>
      </c>
      <c r="N24" s="375">
        <f t="shared" si="14"/>
        <v>0</v>
      </c>
      <c r="P24" s="371"/>
      <c r="Q24" s="372">
        <f t="shared" si="15"/>
        <v>0</v>
      </c>
    </row>
    <row r="25" spans="1:17">
      <c r="A25" s="367" t="s">
        <v>241</v>
      </c>
      <c r="B25" s="367"/>
      <c r="C25" s="368"/>
      <c r="D25" s="369"/>
      <c r="E25" s="382">
        <f t="shared" si="8"/>
        <v>0</v>
      </c>
      <c r="F25" s="370">
        <f t="shared" si="9"/>
        <v>0</v>
      </c>
      <c r="G25" s="371"/>
      <c r="H25" s="369">
        <v>0</v>
      </c>
      <c r="I25" s="372">
        <f t="shared" si="10"/>
        <v>0</v>
      </c>
      <c r="J25" s="373">
        <f t="shared" si="11"/>
        <v>0</v>
      </c>
      <c r="K25" s="372">
        <f t="shared" si="12"/>
        <v>0</v>
      </c>
      <c r="L25" s="374">
        <f t="shared" si="13"/>
        <v>0</v>
      </c>
      <c r="N25" s="375">
        <f t="shared" si="14"/>
        <v>0</v>
      </c>
      <c r="P25" s="371"/>
      <c r="Q25" s="372">
        <f t="shared" si="15"/>
        <v>0</v>
      </c>
    </row>
    <row r="26" spans="1:17">
      <c r="A26" s="367" t="s">
        <v>242</v>
      </c>
      <c r="B26" s="367"/>
      <c r="C26" s="368"/>
      <c r="D26" s="369"/>
      <c r="E26" s="382">
        <f t="shared" si="8"/>
        <v>0</v>
      </c>
      <c r="F26" s="370">
        <f t="shared" si="9"/>
        <v>0</v>
      </c>
      <c r="G26" s="371"/>
      <c r="H26" s="369">
        <v>0</v>
      </c>
      <c r="I26" s="372">
        <f t="shared" si="10"/>
        <v>0</v>
      </c>
      <c r="J26" s="373">
        <f t="shared" si="11"/>
        <v>0</v>
      </c>
      <c r="K26" s="372">
        <f t="shared" si="12"/>
        <v>0</v>
      </c>
      <c r="L26" s="374">
        <f t="shared" si="13"/>
        <v>0</v>
      </c>
      <c r="N26" s="375">
        <f t="shared" si="14"/>
        <v>0</v>
      </c>
      <c r="P26" s="371"/>
      <c r="Q26" s="372">
        <f t="shared" si="15"/>
        <v>0</v>
      </c>
    </row>
    <row r="27" spans="1:17">
      <c r="A27" s="367" t="s">
        <v>243</v>
      </c>
      <c r="B27" s="367"/>
      <c r="C27" s="368"/>
      <c r="D27" s="369"/>
      <c r="E27" s="382">
        <f t="shared" si="8"/>
        <v>0</v>
      </c>
      <c r="F27" s="370">
        <f t="shared" si="9"/>
        <v>0</v>
      </c>
      <c r="G27" s="371"/>
      <c r="H27" s="369">
        <v>0</v>
      </c>
      <c r="I27" s="372">
        <f t="shared" si="10"/>
        <v>0</v>
      </c>
      <c r="J27" s="373">
        <f t="shared" si="11"/>
        <v>0</v>
      </c>
      <c r="K27" s="372">
        <f t="shared" si="12"/>
        <v>0</v>
      </c>
      <c r="L27" s="374">
        <f t="shared" si="13"/>
        <v>0</v>
      </c>
      <c r="N27" s="375">
        <f t="shared" si="14"/>
        <v>0</v>
      </c>
      <c r="P27" s="371"/>
      <c r="Q27" s="372">
        <f t="shared" si="15"/>
        <v>0</v>
      </c>
    </row>
    <row r="28" spans="1:17">
      <c r="A28" s="367" t="s">
        <v>268</v>
      </c>
      <c r="B28" s="367"/>
      <c r="C28" s="368"/>
      <c r="D28" s="369"/>
      <c r="E28" s="382">
        <f t="shared" si="8"/>
        <v>0</v>
      </c>
      <c r="F28" s="370">
        <f t="shared" si="9"/>
        <v>0</v>
      </c>
      <c r="G28" s="371"/>
      <c r="H28" s="369">
        <v>0</v>
      </c>
      <c r="I28" s="372">
        <f t="shared" si="10"/>
        <v>0</v>
      </c>
      <c r="J28" s="373">
        <f t="shared" si="11"/>
        <v>0</v>
      </c>
      <c r="K28" s="372">
        <f t="shared" si="12"/>
        <v>0</v>
      </c>
      <c r="L28" s="374">
        <f t="shared" si="13"/>
        <v>0</v>
      </c>
      <c r="N28" s="375">
        <f t="shared" si="14"/>
        <v>0</v>
      </c>
      <c r="P28" s="371"/>
      <c r="Q28" s="372">
        <f t="shared" si="15"/>
        <v>0</v>
      </c>
    </row>
    <row r="29" spans="1:17">
      <c r="A29" s="367" t="s">
        <v>244</v>
      </c>
      <c r="B29" s="367"/>
      <c r="C29" s="368"/>
      <c r="D29" s="369"/>
      <c r="E29" s="382">
        <f t="shared" si="8"/>
        <v>0</v>
      </c>
      <c r="F29" s="370">
        <f t="shared" si="9"/>
        <v>0</v>
      </c>
      <c r="G29" s="371"/>
      <c r="H29" s="369">
        <v>0</v>
      </c>
      <c r="I29" s="372">
        <f t="shared" si="10"/>
        <v>0</v>
      </c>
      <c r="J29" s="373">
        <f t="shared" si="11"/>
        <v>0</v>
      </c>
      <c r="K29" s="372">
        <f t="shared" si="12"/>
        <v>0</v>
      </c>
      <c r="L29" s="374">
        <f t="shared" si="13"/>
        <v>0</v>
      </c>
      <c r="N29" s="375">
        <f t="shared" si="14"/>
        <v>0</v>
      </c>
      <c r="P29" s="371"/>
      <c r="Q29" s="372">
        <f t="shared" si="15"/>
        <v>0</v>
      </c>
    </row>
    <row r="30" spans="1:17">
      <c r="A30" s="367" t="s">
        <v>245</v>
      </c>
      <c r="B30" s="367"/>
      <c r="C30" s="368"/>
      <c r="D30" s="369"/>
      <c r="E30" s="382">
        <f t="shared" si="0"/>
        <v>0</v>
      </c>
      <c r="F30" s="370">
        <f t="shared" si="1"/>
        <v>0</v>
      </c>
      <c r="G30" s="371"/>
      <c r="H30" s="369">
        <v>0</v>
      </c>
      <c r="I30" s="372">
        <f t="shared" si="2"/>
        <v>0</v>
      </c>
      <c r="J30" s="373">
        <f t="shared" si="3"/>
        <v>0</v>
      </c>
      <c r="K30" s="372">
        <f t="shared" si="4"/>
        <v>0</v>
      </c>
      <c r="L30" s="374">
        <f t="shared" si="5"/>
        <v>0</v>
      </c>
      <c r="N30" s="375">
        <f t="shared" si="6"/>
        <v>0</v>
      </c>
      <c r="P30" s="371"/>
      <c r="Q30" s="372">
        <f t="shared" si="7"/>
        <v>0</v>
      </c>
    </row>
    <row r="31" spans="1:17">
      <c r="A31" s="367" t="s">
        <v>246</v>
      </c>
      <c r="B31" s="367"/>
      <c r="C31" s="368"/>
      <c r="D31" s="369"/>
      <c r="E31" s="382">
        <f t="shared" si="0"/>
        <v>0</v>
      </c>
      <c r="F31" s="370">
        <f t="shared" si="1"/>
        <v>0</v>
      </c>
      <c r="G31" s="371"/>
      <c r="H31" s="369">
        <v>0</v>
      </c>
      <c r="I31" s="372">
        <f t="shared" si="2"/>
        <v>0</v>
      </c>
      <c r="J31" s="373">
        <f t="shared" si="3"/>
        <v>0</v>
      </c>
      <c r="K31" s="372">
        <f t="shared" si="4"/>
        <v>0</v>
      </c>
      <c r="L31" s="374">
        <f t="shared" si="5"/>
        <v>0</v>
      </c>
      <c r="N31" s="375">
        <f t="shared" si="6"/>
        <v>0</v>
      </c>
      <c r="P31" s="371"/>
      <c r="Q31" s="372">
        <f t="shared" si="7"/>
        <v>0</v>
      </c>
    </row>
    <row r="32" spans="1:17">
      <c r="A32" s="367" t="s">
        <v>247</v>
      </c>
      <c r="B32" s="367"/>
      <c r="C32" s="368"/>
      <c r="D32" s="369"/>
      <c r="E32" s="382">
        <f t="shared" si="0"/>
        <v>0</v>
      </c>
      <c r="F32" s="370">
        <f t="shared" si="1"/>
        <v>0</v>
      </c>
      <c r="G32" s="371"/>
      <c r="H32" s="369">
        <v>0</v>
      </c>
      <c r="I32" s="372">
        <f t="shared" si="2"/>
        <v>0</v>
      </c>
      <c r="J32" s="373">
        <f t="shared" si="3"/>
        <v>0</v>
      </c>
      <c r="K32" s="372">
        <f t="shared" si="4"/>
        <v>0</v>
      </c>
      <c r="L32" s="374">
        <f t="shared" si="5"/>
        <v>0</v>
      </c>
      <c r="N32" s="375">
        <f t="shared" si="6"/>
        <v>0</v>
      </c>
      <c r="P32" s="371"/>
      <c r="Q32" s="372">
        <f t="shared" si="7"/>
        <v>0</v>
      </c>
    </row>
    <row r="33" spans="1:17">
      <c r="A33" s="367" t="s">
        <v>248</v>
      </c>
      <c r="B33" s="367"/>
      <c r="C33" s="368"/>
      <c r="D33" s="369"/>
      <c r="E33" s="382">
        <f t="shared" si="0"/>
        <v>0</v>
      </c>
      <c r="F33" s="370">
        <f t="shared" si="1"/>
        <v>0</v>
      </c>
      <c r="G33" s="371"/>
      <c r="H33" s="369">
        <v>0</v>
      </c>
      <c r="I33" s="372">
        <f t="shared" si="2"/>
        <v>0</v>
      </c>
      <c r="J33" s="373">
        <f t="shared" si="3"/>
        <v>0</v>
      </c>
      <c r="K33" s="372">
        <f t="shared" si="4"/>
        <v>0</v>
      </c>
      <c r="L33" s="374">
        <f t="shared" si="5"/>
        <v>0</v>
      </c>
      <c r="N33" s="375">
        <f t="shared" si="6"/>
        <v>0</v>
      </c>
      <c r="P33" s="371"/>
      <c r="Q33" s="372">
        <f t="shared" si="7"/>
        <v>0</v>
      </c>
    </row>
    <row r="34" spans="1:17">
      <c r="A34" s="367" t="s">
        <v>4067</v>
      </c>
      <c r="B34" s="367"/>
      <c r="C34" s="368"/>
      <c r="D34" s="369"/>
      <c r="E34" s="382">
        <f t="shared" si="0"/>
        <v>0</v>
      </c>
      <c r="F34" s="370">
        <f t="shared" si="1"/>
        <v>0</v>
      </c>
      <c r="G34" s="371"/>
      <c r="H34" s="369">
        <v>0</v>
      </c>
      <c r="I34" s="372">
        <f t="shared" si="2"/>
        <v>0</v>
      </c>
      <c r="J34" s="373">
        <f t="shared" si="3"/>
        <v>0</v>
      </c>
      <c r="K34" s="372">
        <f t="shared" si="4"/>
        <v>0</v>
      </c>
      <c r="L34" s="374">
        <f t="shared" si="5"/>
        <v>0</v>
      </c>
      <c r="N34" s="375">
        <f t="shared" si="6"/>
        <v>0</v>
      </c>
      <c r="P34" s="371"/>
      <c r="Q34" s="372">
        <f t="shared" si="7"/>
        <v>0</v>
      </c>
    </row>
    <row r="35" spans="1:17">
      <c r="A35" s="367" t="s">
        <v>249</v>
      </c>
      <c r="B35" s="367"/>
      <c r="C35" s="368"/>
      <c r="D35" s="369"/>
      <c r="E35" s="382">
        <f t="shared" si="0"/>
        <v>0</v>
      </c>
      <c r="F35" s="370">
        <f t="shared" si="1"/>
        <v>0</v>
      </c>
      <c r="G35" s="371"/>
      <c r="H35" s="369">
        <v>0</v>
      </c>
      <c r="I35" s="372">
        <f t="shared" si="2"/>
        <v>0</v>
      </c>
      <c r="J35" s="373">
        <f t="shared" si="3"/>
        <v>0</v>
      </c>
      <c r="K35" s="372">
        <f t="shared" si="4"/>
        <v>0</v>
      </c>
      <c r="L35" s="374">
        <f t="shared" si="5"/>
        <v>0</v>
      </c>
      <c r="N35" s="375">
        <f t="shared" si="6"/>
        <v>0</v>
      </c>
      <c r="P35" s="371"/>
      <c r="Q35" s="372">
        <f t="shared" si="7"/>
        <v>0</v>
      </c>
    </row>
    <row r="36" spans="1:17">
      <c r="A36" s="367" t="s">
        <v>250</v>
      </c>
      <c r="B36" s="367"/>
      <c r="C36" s="368"/>
      <c r="D36" s="369"/>
      <c r="E36" s="382">
        <f t="shared" si="0"/>
        <v>0</v>
      </c>
      <c r="F36" s="370">
        <f t="shared" si="1"/>
        <v>0</v>
      </c>
      <c r="G36" s="371"/>
      <c r="H36" s="369">
        <v>0</v>
      </c>
      <c r="I36" s="372">
        <f t="shared" si="2"/>
        <v>0</v>
      </c>
      <c r="J36" s="373">
        <f t="shared" si="3"/>
        <v>0</v>
      </c>
      <c r="K36" s="372">
        <f t="shared" si="4"/>
        <v>0</v>
      </c>
      <c r="L36" s="374">
        <f t="shared" si="5"/>
        <v>0</v>
      </c>
      <c r="N36" s="375">
        <f t="shared" si="6"/>
        <v>0</v>
      </c>
      <c r="P36" s="371"/>
      <c r="Q36" s="372">
        <f t="shared" si="7"/>
        <v>0</v>
      </c>
    </row>
    <row r="37" spans="1:17">
      <c r="A37" s="367" t="s">
        <v>259</v>
      </c>
      <c r="B37" s="367"/>
      <c r="C37" s="368"/>
      <c r="D37" s="369"/>
      <c r="E37" s="382">
        <f t="shared" si="0"/>
        <v>0</v>
      </c>
      <c r="F37" s="370">
        <f t="shared" si="1"/>
        <v>0</v>
      </c>
      <c r="G37" s="371"/>
      <c r="H37" s="369">
        <v>0</v>
      </c>
      <c r="I37" s="372">
        <f t="shared" si="2"/>
        <v>0</v>
      </c>
      <c r="J37" s="373">
        <f t="shared" si="3"/>
        <v>0</v>
      </c>
      <c r="K37" s="372">
        <f t="shared" si="4"/>
        <v>0</v>
      </c>
      <c r="L37" s="374">
        <f t="shared" si="5"/>
        <v>0</v>
      </c>
      <c r="N37" s="375">
        <f t="shared" si="6"/>
        <v>0</v>
      </c>
      <c r="P37" s="371"/>
      <c r="Q37" s="372">
        <f t="shared" si="7"/>
        <v>0</v>
      </c>
    </row>
    <row r="38" spans="1:17">
      <c r="A38" s="367" t="s">
        <v>251</v>
      </c>
      <c r="B38" s="367"/>
      <c r="C38" s="368"/>
      <c r="D38" s="369"/>
      <c r="E38" s="382">
        <f t="shared" si="0"/>
        <v>0</v>
      </c>
      <c r="F38" s="370">
        <f t="shared" si="1"/>
        <v>0</v>
      </c>
      <c r="G38" s="371"/>
      <c r="H38" s="369">
        <v>0</v>
      </c>
      <c r="I38" s="372">
        <f t="shared" si="2"/>
        <v>0</v>
      </c>
      <c r="J38" s="373">
        <f t="shared" si="3"/>
        <v>0</v>
      </c>
      <c r="K38" s="372">
        <f t="shared" si="4"/>
        <v>0</v>
      </c>
      <c r="L38" s="374">
        <f t="shared" si="5"/>
        <v>0</v>
      </c>
      <c r="N38" s="375">
        <f t="shared" si="6"/>
        <v>0</v>
      </c>
      <c r="P38" s="371"/>
      <c r="Q38" s="372">
        <f t="shared" si="7"/>
        <v>0</v>
      </c>
    </row>
    <row r="39" spans="1:17">
      <c r="A39" s="367" t="s">
        <v>4129</v>
      </c>
      <c r="B39" s="367"/>
      <c r="C39" s="368"/>
      <c r="D39" s="369"/>
      <c r="E39" s="382">
        <f t="shared" si="0"/>
        <v>0</v>
      </c>
      <c r="F39" s="370">
        <f t="shared" si="1"/>
        <v>0</v>
      </c>
      <c r="G39" s="371"/>
      <c r="H39" s="369">
        <v>0</v>
      </c>
      <c r="I39" s="372">
        <f t="shared" si="2"/>
        <v>0</v>
      </c>
      <c r="J39" s="373">
        <f t="shared" si="3"/>
        <v>0</v>
      </c>
      <c r="K39" s="372">
        <f t="shared" si="4"/>
        <v>0</v>
      </c>
      <c r="L39" s="374">
        <f t="shared" si="5"/>
        <v>0</v>
      </c>
      <c r="N39" s="375">
        <f t="shared" si="6"/>
        <v>0</v>
      </c>
      <c r="P39" s="371"/>
      <c r="Q39" s="372">
        <f t="shared" si="7"/>
        <v>0</v>
      </c>
    </row>
    <row r="40" spans="1:17">
      <c r="A40" s="605"/>
      <c r="B40" s="605"/>
      <c r="C40" s="606"/>
      <c r="D40" s="607"/>
      <c r="E40" s="382">
        <f t="shared" si="0"/>
        <v>0</v>
      </c>
      <c r="F40" s="370">
        <f t="shared" si="1"/>
        <v>0</v>
      </c>
      <c r="G40" s="371"/>
      <c r="H40" s="369">
        <v>0</v>
      </c>
      <c r="I40" s="372">
        <f t="shared" si="2"/>
        <v>0</v>
      </c>
      <c r="J40" s="373">
        <f t="shared" si="3"/>
        <v>0</v>
      </c>
      <c r="K40" s="372">
        <f t="shared" si="4"/>
        <v>0</v>
      </c>
      <c r="L40" s="374">
        <f t="shared" si="5"/>
        <v>0</v>
      </c>
      <c r="N40" s="375">
        <f t="shared" si="6"/>
        <v>0</v>
      </c>
      <c r="P40" s="371"/>
      <c r="Q40" s="372">
        <f t="shared" si="7"/>
        <v>0</v>
      </c>
    </row>
    <row r="41" spans="1:17">
      <c r="A41" s="605"/>
      <c r="B41" s="605"/>
      <c r="C41" s="606"/>
      <c r="D41" s="607"/>
      <c r="E41" s="382">
        <f t="shared" si="0"/>
        <v>0</v>
      </c>
      <c r="F41" s="370">
        <f t="shared" si="1"/>
        <v>0</v>
      </c>
      <c r="G41" s="371"/>
      <c r="H41" s="369">
        <v>0</v>
      </c>
      <c r="I41" s="372">
        <f t="shared" si="2"/>
        <v>0</v>
      </c>
      <c r="J41" s="373">
        <f t="shared" si="3"/>
        <v>0</v>
      </c>
      <c r="K41" s="372">
        <f t="shared" si="4"/>
        <v>0</v>
      </c>
      <c r="L41" s="374">
        <f t="shared" si="5"/>
        <v>0</v>
      </c>
      <c r="N41" s="375">
        <f t="shared" si="6"/>
        <v>0</v>
      </c>
      <c r="P41" s="371"/>
      <c r="Q41" s="372">
        <f t="shared" si="7"/>
        <v>0</v>
      </c>
    </row>
    <row r="42" spans="1:17">
      <c r="A42" s="605"/>
      <c r="B42" s="605"/>
      <c r="C42" s="606"/>
      <c r="D42" s="607"/>
      <c r="E42" s="382">
        <f t="shared" si="0"/>
        <v>0</v>
      </c>
      <c r="F42" s="370">
        <f t="shared" si="1"/>
        <v>0</v>
      </c>
      <c r="G42" s="371"/>
      <c r="H42" s="369">
        <v>0</v>
      </c>
      <c r="I42" s="372">
        <f t="shared" si="2"/>
        <v>0</v>
      </c>
      <c r="J42" s="373">
        <f t="shared" si="3"/>
        <v>0</v>
      </c>
      <c r="K42" s="372">
        <f t="shared" si="4"/>
        <v>0</v>
      </c>
      <c r="L42" s="374">
        <f t="shared" si="5"/>
        <v>0</v>
      </c>
      <c r="N42" s="375">
        <f t="shared" si="6"/>
        <v>0</v>
      </c>
      <c r="P42" s="371"/>
      <c r="Q42" s="372">
        <f t="shared" si="7"/>
        <v>0</v>
      </c>
    </row>
    <row r="43" spans="1:17">
      <c r="A43" s="605"/>
      <c r="B43" s="605"/>
      <c r="C43" s="606"/>
      <c r="D43" s="607"/>
      <c r="E43" s="382">
        <f t="shared" si="0"/>
        <v>0</v>
      </c>
      <c r="F43" s="370">
        <f t="shared" si="1"/>
        <v>0</v>
      </c>
      <c r="G43" s="371"/>
      <c r="H43" s="369">
        <v>0</v>
      </c>
      <c r="I43" s="372">
        <f t="shared" si="2"/>
        <v>0</v>
      </c>
      <c r="J43" s="373">
        <f t="shared" si="3"/>
        <v>0</v>
      </c>
      <c r="K43" s="372">
        <f t="shared" si="4"/>
        <v>0</v>
      </c>
      <c r="L43" s="374">
        <f t="shared" si="5"/>
        <v>0</v>
      </c>
      <c r="N43" s="375">
        <f t="shared" si="6"/>
        <v>0</v>
      </c>
      <c r="P43" s="371"/>
      <c r="Q43" s="372">
        <f t="shared" si="7"/>
        <v>0</v>
      </c>
    </row>
    <row r="44" spans="1:17">
      <c r="A44" s="605"/>
      <c r="B44" s="605"/>
      <c r="C44" s="606"/>
      <c r="D44" s="607"/>
      <c r="E44" s="382">
        <f t="shared" si="0"/>
        <v>0</v>
      </c>
      <c r="F44" s="370">
        <f t="shared" si="1"/>
        <v>0</v>
      </c>
      <c r="G44" s="371"/>
      <c r="H44" s="369">
        <v>0</v>
      </c>
      <c r="I44" s="372">
        <f t="shared" si="2"/>
        <v>0</v>
      </c>
      <c r="J44" s="373">
        <f t="shared" si="3"/>
        <v>0</v>
      </c>
      <c r="K44" s="372">
        <f t="shared" si="4"/>
        <v>0</v>
      </c>
      <c r="L44" s="374">
        <f t="shared" si="5"/>
        <v>0</v>
      </c>
      <c r="N44" s="375">
        <f t="shared" si="6"/>
        <v>0</v>
      </c>
      <c r="P44" s="371"/>
      <c r="Q44" s="372">
        <f t="shared" si="7"/>
        <v>0</v>
      </c>
    </row>
    <row r="45" spans="1:17">
      <c r="A45" s="605"/>
      <c r="B45" s="605"/>
      <c r="C45" s="606"/>
      <c r="D45" s="607"/>
      <c r="E45" s="382">
        <f t="shared" si="0"/>
        <v>0</v>
      </c>
      <c r="F45" s="370">
        <f t="shared" si="1"/>
        <v>0</v>
      </c>
      <c r="G45" s="371"/>
      <c r="H45" s="369">
        <v>0</v>
      </c>
      <c r="I45" s="372">
        <f t="shared" si="2"/>
        <v>0</v>
      </c>
      <c r="J45" s="373">
        <f t="shared" si="3"/>
        <v>0</v>
      </c>
      <c r="K45" s="372">
        <f t="shared" si="4"/>
        <v>0</v>
      </c>
      <c r="L45" s="374">
        <f t="shared" si="5"/>
        <v>0</v>
      </c>
      <c r="N45" s="375">
        <f t="shared" si="6"/>
        <v>0</v>
      </c>
      <c r="P45" s="371"/>
      <c r="Q45" s="372">
        <f t="shared" si="7"/>
        <v>0</v>
      </c>
    </row>
    <row r="46" spans="1:17">
      <c r="A46" s="605"/>
      <c r="B46" s="605"/>
      <c r="C46" s="606"/>
      <c r="D46" s="607"/>
      <c r="E46" s="382">
        <f t="shared" si="0"/>
        <v>0</v>
      </c>
      <c r="F46" s="370">
        <f t="shared" si="1"/>
        <v>0</v>
      </c>
      <c r="G46" s="371"/>
      <c r="H46" s="369">
        <v>0</v>
      </c>
      <c r="I46" s="372">
        <f t="shared" si="2"/>
        <v>0</v>
      </c>
      <c r="J46" s="373">
        <f t="shared" si="3"/>
        <v>0</v>
      </c>
      <c r="K46" s="372">
        <f t="shared" si="4"/>
        <v>0</v>
      </c>
      <c r="L46" s="374">
        <f t="shared" si="5"/>
        <v>0</v>
      </c>
      <c r="N46" s="375">
        <f t="shared" si="6"/>
        <v>0</v>
      </c>
      <c r="P46" s="371"/>
      <c r="Q46" s="372">
        <f t="shared" si="7"/>
        <v>0</v>
      </c>
    </row>
    <row r="47" spans="1:17">
      <c r="A47" s="605"/>
      <c r="B47" s="605"/>
      <c r="C47" s="606"/>
      <c r="D47" s="607"/>
      <c r="E47" s="382">
        <f t="shared" si="0"/>
        <v>0</v>
      </c>
      <c r="F47" s="370">
        <f t="shared" si="1"/>
        <v>0</v>
      </c>
      <c r="G47" s="371"/>
      <c r="H47" s="369">
        <v>0</v>
      </c>
      <c r="I47" s="372">
        <f t="shared" si="2"/>
        <v>0</v>
      </c>
      <c r="J47" s="373">
        <f t="shared" si="3"/>
        <v>0</v>
      </c>
      <c r="K47" s="372">
        <f t="shared" si="4"/>
        <v>0</v>
      </c>
      <c r="L47" s="374">
        <f t="shared" si="5"/>
        <v>0</v>
      </c>
      <c r="N47" s="375">
        <f t="shared" si="6"/>
        <v>0</v>
      </c>
      <c r="P47" s="371"/>
      <c r="Q47" s="372">
        <f t="shared" si="7"/>
        <v>0</v>
      </c>
    </row>
    <row r="48" spans="1:17">
      <c r="A48" s="605"/>
      <c r="B48" s="605"/>
      <c r="C48" s="606"/>
      <c r="D48" s="607"/>
      <c r="E48" s="382">
        <f t="shared" si="0"/>
        <v>0</v>
      </c>
      <c r="F48" s="370">
        <f t="shared" si="1"/>
        <v>0</v>
      </c>
      <c r="G48" s="371"/>
      <c r="H48" s="369">
        <v>0</v>
      </c>
      <c r="I48" s="372">
        <f t="shared" si="2"/>
        <v>0</v>
      </c>
      <c r="J48" s="373">
        <f t="shared" si="3"/>
        <v>0</v>
      </c>
      <c r="K48" s="372">
        <f t="shared" si="4"/>
        <v>0</v>
      </c>
      <c r="L48" s="374">
        <f t="shared" si="5"/>
        <v>0</v>
      </c>
      <c r="N48" s="375">
        <f t="shared" si="6"/>
        <v>0</v>
      </c>
      <c r="P48" s="371"/>
      <c r="Q48" s="372">
        <f t="shared" si="7"/>
        <v>0</v>
      </c>
    </row>
    <row r="49" spans="1:17">
      <c r="A49" s="605"/>
      <c r="B49" s="605"/>
      <c r="C49" s="606"/>
      <c r="D49" s="607"/>
      <c r="E49" s="382">
        <f t="shared" si="0"/>
        <v>0</v>
      </c>
      <c r="F49" s="370">
        <f t="shared" si="1"/>
        <v>0</v>
      </c>
      <c r="G49" s="371"/>
      <c r="H49" s="369">
        <v>0</v>
      </c>
      <c r="I49" s="372">
        <f t="shared" si="2"/>
        <v>0</v>
      </c>
      <c r="J49" s="373">
        <f t="shared" si="3"/>
        <v>0</v>
      </c>
      <c r="K49" s="372">
        <f t="shared" si="4"/>
        <v>0</v>
      </c>
      <c r="L49" s="374">
        <f t="shared" si="5"/>
        <v>0</v>
      </c>
      <c r="N49" s="375">
        <f t="shared" si="6"/>
        <v>0</v>
      </c>
      <c r="P49" s="371"/>
      <c r="Q49" s="372">
        <f t="shared" si="7"/>
        <v>0</v>
      </c>
    </row>
    <row r="50" spans="1:17">
      <c r="A50" s="605"/>
      <c r="B50" s="605"/>
      <c r="C50" s="606"/>
      <c r="D50" s="607"/>
      <c r="E50" s="382">
        <f t="shared" si="0"/>
        <v>0</v>
      </c>
      <c r="F50" s="370">
        <f t="shared" si="1"/>
        <v>0</v>
      </c>
      <c r="G50" s="371"/>
      <c r="H50" s="369">
        <v>0</v>
      </c>
      <c r="I50" s="372">
        <f t="shared" si="2"/>
        <v>0</v>
      </c>
      <c r="J50" s="373">
        <f t="shared" si="3"/>
        <v>0</v>
      </c>
      <c r="K50" s="372">
        <f t="shared" si="4"/>
        <v>0</v>
      </c>
      <c r="L50" s="374">
        <f t="shared" si="5"/>
        <v>0</v>
      </c>
      <c r="N50" s="375">
        <f t="shared" si="6"/>
        <v>0</v>
      </c>
      <c r="P50" s="371"/>
      <c r="Q50" s="372">
        <f t="shared" si="7"/>
        <v>0</v>
      </c>
    </row>
    <row r="51" spans="1:17">
      <c r="A51" s="605"/>
      <c r="B51" s="605"/>
      <c r="C51" s="606"/>
      <c r="D51" s="607"/>
      <c r="E51" s="382">
        <f t="shared" si="0"/>
        <v>0</v>
      </c>
      <c r="F51" s="370">
        <f t="shared" si="1"/>
        <v>0</v>
      </c>
      <c r="G51" s="371"/>
      <c r="H51" s="369">
        <v>0</v>
      </c>
      <c r="I51" s="372">
        <f t="shared" si="2"/>
        <v>0</v>
      </c>
      <c r="J51" s="373">
        <f t="shared" si="3"/>
        <v>0</v>
      </c>
      <c r="K51" s="372">
        <f t="shared" si="4"/>
        <v>0</v>
      </c>
      <c r="L51" s="374">
        <f t="shared" si="5"/>
        <v>0</v>
      </c>
      <c r="N51" s="375">
        <f t="shared" si="6"/>
        <v>0</v>
      </c>
      <c r="P51" s="371"/>
      <c r="Q51" s="372">
        <f t="shared" si="7"/>
        <v>0</v>
      </c>
    </row>
    <row r="52" spans="1:17">
      <c r="A52" s="605"/>
      <c r="B52" s="605"/>
      <c r="C52" s="606"/>
      <c r="D52" s="607"/>
      <c r="E52" s="382">
        <f t="shared" si="0"/>
        <v>0</v>
      </c>
      <c r="F52" s="370">
        <f t="shared" si="1"/>
        <v>0</v>
      </c>
      <c r="G52" s="371"/>
      <c r="H52" s="369">
        <v>0</v>
      </c>
      <c r="I52" s="372">
        <f t="shared" si="2"/>
        <v>0</v>
      </c>
      <c r="J52" s="373">
        <f t="shared" si="3"/>
        <v>0</v>
      </c>
      <c r="K52" s="372">
        <f t="shared" si="4"/>
        <v>0</v>
      </c>
      <c r="L52" s="374">
        <f t="shared" si="5"/>
        <v>0</v>
      </c>
      <c r="N52" s="375">
        <f t="shared" si="6"/>
        <v>0</v>
      </c>
      <c r="P52" s="371"/>
      <c r="Q52" s="372">
        <f t="shared" si="7"/>
        <v>0</v>
      </c>
    </row>
    <row r="53" spans="1:17">
      <c r="A53" s="605"/>
      <c r="B53" s="605"/>
      <c r="C53" s="606"/>
      <c r="D53" s="607"/>
      <c r="E53" s="382">
        <f t="shared" si="0"/>
        <v>0</v>
      </c>
      <c r="F53" s="370">
        <f t="shared" si="1"/>
        <v>0</v>
      </c>
      <c r="G53" s="371"/>
      <c r="H53" s="369">
        <v>0</v>
      </c>
      <c r="I53" s="372">
        <f t="shared" si="2"/>
        <v>0</v>
      </c>
      <c r="J53" s="373">
        <f t="shared" si="3"/>
        <v>0</v>
      </c>
      <c r="K53" s="372">
        <f t="shared" si="4"/>
        <v>0</v>
      </c>
      <c r="L53" s="374">
        <f t="shared" si="5"/>
        <v>0</v>
      </c>
      <c r="N53" s="375">
        <f t="shared" si="6"/>
        <v>0</v>
      </c>
      <c r="P53" s="371"/>
      <c r="Q53" s="372">
        <f t="shared" si="7"/>
        <v>0</v>
      </c>
    </row>
    <row r="54" spans="1:17">
      <c r="A54" s="605"/>
      <c r="B54" s="605"/>
      <c r="C54" s="606"/>
      <c r="D54" s="607"/>
      <c r="E54" s="382">
        <f t="shared" si="0"/>
        <v>0</v>
      </c>
      <c r="F54" s="370">
        <f t="shared" si="1"/>
        <v>0</v>
      </c>
      <c r="G54" s="371"/>
      <c r="H54" s="369">
        <v>0</v>
      </c>
      <c r="I54" s="372">
        <f t="shared" si="2"/>
        <v>0</v>
      </c>
      <c r="J54" s="373">
        <f t="shared" si="3"/>
        <v>0</v>
      </c>
      <c r="K54" s="372">
        <f t="shared" si="4"/>
        <v>0</v>
      </c>
      <c r="L54" s="374">
        <f t="shared" si="5"/>
        <v>0</v>
      </c>
      <c r="N54" s="375">
        <f t="shared" si="6"/>
        <v>0</v>
      </c>
      <c r="P54" s="371"/>
      <c r="Q54" s="372">
        <f t="shared" si="7"/>
        <v>0</v>
      </c>
    </row>
    <row r="55" spans="1:17">
      <c r="A55" s="605"/>
      <c r="B55" s="605"/>
      <c r="C55" s="606"/>
      <c r="D55" s="607"/>
      <c r="E55" s="382">
        <f t="shared" si="0"/>
        <v>0</v>
      </c>
      <c r="F55" s="370">
        <f t="shared" si="1"/>
        <v>0</v>
      </c>
      <c r="G55" s="371"/>
      <c r="H55" s="369">
        <v>0</v>
      </c>
      <c r="I55" s="372">
        <f t="shared" si="2"/>
        <v>0</v>
      </c>
      <c r="J55" s="373">
        <f t="shared" si="3"/>
        <v>0</v>
      </c>
      <c r="K55" s="372">
        <f t="shared" si="4"/>
        <v>0</v>
      </c>
      <c r="L55" s="374">
        <f t="shared" si="5"/>
        <v>0</v>
      </c>
      <c r="N55" s="375">
        <f t="shared" si="6"/>
        <v>0</v>
      </c>
      <c r="P55" s="371"/>
      <c r="Q55" s="372">
        <f t="shared" si="7"/>
        <v>0</v>
      </c>
    </row>
    <row r="56" spans="1:17">
      <c r="A56" s="605"/>
      <c r="B56" s="605"/>
      <c r="C56" s="606"/>
      <c r="D56" s="607"/>
      <c r="E56" s="382">
        <f t="shared" si="0"/>
        <v>0</v>
      </c>
      <c r="F56" s="370">
        <f t="shared" si="1"/>
        <v>0</v>
      </c>
      <c r="G56" s="371"/>
      <c r="H56" s="369">
        <v>0</v>
      </c>
      <c r="I56" s="372">
        <f t="shared" si="2"/>
        <v>0</v>
      </c>
      <c r="J56" s="373">
        <f t="shared" si="3"/>
        <v>0</v>
      </c>
      <c r="K56" s="372">
        <f t="shared" si="4"/>
        <v>0</v>
      </c>
      <c r="L56" s="374">
        <f t="shared" si="5"/>
        <v>0</v>
      </c>
      <c r="N56" s="375">
        <f t="shared" si="6"/>
        <v>0</v>
      </c>
      <c r="P56" s="371"/>
      <c r="Q56" s="372">
        <f t="shared" si="7"/>
        <v>0</v>
      </c>
    </row>
    <row r="57" spans="1:17">
      <c r="A57" s="605"/>
      <c r="B57" s="605"/>
      <c r="C57" s="606"/>
      <c r="D57" s="607"/>
      <c r="E57" s="382">
        <f t="shared" si="0"/>
        <v>0</v>
      </c>
      <c r="F57" s="370">
        <f t="shared" si="1"/>
        <v>0</v>
      </c>
      <c r="G57" s="371"/>
      <c r="H57" s="369">
        <v>0</v>
      </c>
      <c r="I57" s="372">
        <f t="shared" si="2"/>
        <v>0</v>
      </c>
      <c r="J57" s="373">
        <f t="shared" si="3"/>
        <v>0</v>
      </c>
      <c r="K57" s="372">
        <f t="shared" si="4"/>
        <v>0</v>
      </c>
      <c r="L57" s="374">
        <f t="shared" si="5"/>
        <v>0</v>
      </c>
      <c r="N57" s="375">
        <f t="shared" si="6"/>
        <v>0</v>
      </c>
      <c r="P57" s="371"/>
      <c r="Q57" s="372">
        <f t="shared" si="7"/>
        <v>0</v>
      </c>
    </row>
    <row r="58" spans="1:17">
      <c r="A58" s="605"/>
      <c r="B58" s="605"/>
      <c r="C58" s="606"/>
      <c r="D58" s="607"/>
      <c r="E58" s="382">
        <f t="shared" si="0"/>
        <v>0</v>
      </c>
      <c r="F58" s="370">
        <f t="shared" si="1"/>
        <v>0</v>
      </c>
      <c r="G58" s="371"/>
      <c r="H58" s="369">
        <v>0</v>
      </c>
      <c r="I58" s="372">
        <f t="shared" si="2"/>
        <v>0</v>
      </c>
      <c r="J58" s="373">
        <f t="shared" si="3"/>
        <v>0</v>
      </c>
      <c r="K58" s="372">
        <f t="shared" si="4"/>
        <v>0</v>
      </c>
      <c r="L58" s="374">
        <f t="shared" si="5"/>
        <v>0</v>
      </c>
      <c r="N58" s="375">
        <f t="shared" si="6"/>
        <v>0</v>
      </c>
      <c r="P58" s="371"/>
      <c r="Q58" s="372">
        <f t="shared" si="7"/>
        <v>0</v>
      </c>
    </row>
    <row r="59" spans="1:17">
      <c r="A59" s="605"/>
      <c r="B59" s="605"/>
      <c r="C59" s="606"/>
      <c r="D59" s="607"/>
      <c r="E59" s="382">
        <f t="shared" si="0"/>
        <v>0</v>
      </c>
      <c r="F59" s="370">
        <f t="shared" si="1"/>
        <v>0</v>
      </c>
      <c r="G59" s="371"/>
      <c r="H59" s="369">
        <v>0</v>
      </c>
      <c r="I59" s="372">
        <f t="shared" si="2"/>
        <v>0</v>
      </c>
      <c r="J59" s="373">
        <f t="shared" si="3"/>
        <v>0</v>
      </c>
      <c r="K59" s="372">
        <f t="shared" si="4"/>
        <v>0</v>
      </c>
      <c r="L59" s="374">
        <f t="shared" si="5"/>
        <v>0</v>
      </c>
      <c r="N59" s="375">
        <f t="shared" si="6"/>
        <v>0</v>
      </c>
      <c r="P59" s="371"/>
      <c r="Q59" s="372">
        <f t="shared" si="7"/>
        <v>0</v>
      </c>
    </row>
    <row r="60" spans="1:17">
      <c r="A60" s="605"/>
      <c r="B60" s="605"/>
      <c r="C60" s="606"/>
      <c r="D60" s="607"/>
      <c r="E60" s="382">
        <f t="shared" si="0"/>
        <v>0</v>
      </c>
      <c r="F60" s="370">
        <f t="shared" si="1"/>
        <v>0</v>
      </c>
      <c r="G60" s="371"/>
      <c r="H60" s="369">
        <v>0</v>
      </c>
      <c r="I60" s="372">
        <f t="shared" si="2"/>
        <v>0</v>
      </c>
      <c r="J60" s="373">
        <f t="shared" si="3"/>
        <v>0</v>
      </c>
      <c r="K60" s="372">
        <f t="shared" si="4"/>
        <v>0</v>
      </c>
      <c r="L60" s="374">
        <f t="shared" si="5"/>
        <v>0</v>
      </c>
      <c r="N60" s="375">
        <f t="shared" si="6"/>
        <v>0</v>
      </c>
      <c r="P60" s="371"/>
      <c r="Q60" s="372">
        <f t="shared" si="7"/>
        <v>0</v>
      </c>
    </row>
    <row r="61" spans="1:17">
      <c r="A61" s="605"/>
      <c r="B61" s="605"/>
      <c r="C61" s="606"/>
      <c r="D61" s="607"/>
      <c r="E61" s="382">
        <f t="shared" si="0"/>
        <v>0</v>
      </c>
      <c r="F61" s="370">
        <f t="shared" si="1"/>
        <v>0</v>
      </c>
      <c r="G61" s="371"/>
      <c r="H61" s="369">
        <v>0</v>
      </c>
      <c r="I61" s="372">
        <f t="shared" si="2"/>
        <v>0</v>
      </c>
      <c r="J61" s="373">
        <f t="shared" si="3"/>
        <v>0</v>
      </c>
      <c r="K61" s="372">
        <f t="shared" si="4"/>
        <v>0</v>
      </c>
      <c r="L61" s="374">
        <f t="shared" si="5"/>
        <v>0</v>
      </c>
      <c r="N61" s="375">
        <f t="shared" si="6"/>
        <v>0</v>
      </c>
      <c r="P61" s="371"/>
      <c r="Q61" s="372">
        <f t="shared" si="7"/>
        <v>0</v>
      </c>
    </row>
    <row r="62" spans="1:17">
      <c r="A62" s="605"/>
      <c r="B62" s="605"/>
      <c r="C62" s="606"/>
      <c r="D62" s="607"/>
      <c r="E62" s="382">
        <f t="shared" si="0"/>
        <v>0</v>
      </c>
      <c r="F62" s="370">
        <f t="shared" si="1"/>
        <v>0</v>
      </c>
      <c r="G62" s="371"/>
      <c r="H62" s="369">
        <v>0</v>
      </c>
      <c r="I62" s="372">
        <f t="shared" si="2"/>
        <v>0</v>
      </c>
      <c r="J62" s="373">
        <f t="shared" si="3"/>
        <v>0</v>
      </c>
      <c r="K62" s="372">
        <f t="shared" si="4"/>
        <v>0</v>
      </c>
      <c r="L62" s="374">
        <f t="shared" si="5"/>
        <v>0</v>
      </c>
      <c r="N62" s="375">
        <f t="shared" si="6"/>
        <v>0</v>
      </c>
      <c r="P62" s="371"/>
      <c r="Q62" s="372">
        <f t="shared" si="7"/>
        <v>0</v>
      </c>
    </row>
    <row r="63" spans="1:17">
      <c r="A63" s="605"/>
      <c r="B63" s="605"/>
      <c r="C63" s="606"/>
      <c r="D63" s="607"/>
      <c r="E63" s="382">
        <f t="shared" si="0"/>
        <v>0</v>
      </c>
      <c r="F63" s="370">
        <f t="shared" si="1"/>
        <v>0</v>
      </c>
      <c r="G63" s="371"/>
      <c r="H63" s="369">
        <v>0</v>
      </c>
      <c r="I63" s="372">
        <f t="shared" si="2"/>
        <v>0</v>
      </c>
      <c r="J63" s="373">
        <f t="shared" si="3"/>
        <v>0</v>
      </c>
      <c r="K63" s="372">
        <f t="shared" si="4"/>
        <v>0</v>
      </c>
      <c r="L63" s="374">
        <f t="shared" si="5"/>
        <v>0</v>
      </c>
      <c r="N63" s="375">
        <f t="shared" si="6"/>
        <v>0</v>
      </c>
      <c r="P63" s="371"/>
      <c r="Q63" s="372">
        <f t="shared" si="7"/>
        <v>0</v>
      </c>
    </row>
    <row r="64" spans="1:17">
      <c r="A64" s="605"/>
      <c r="B64" s="605"/>
      <c r="C64" s="606"/>
      <c r="D64" s="607"/>
      <c r="E64" s="382">
        <f t="shared" si="0"/>
        <v>0</v>
      </c>
      <c r="F64" s="370">
        <f t="shared" si="1"/>
        <v>0</v>
      </c>
      <c r="G64" s="371"/>
      <c r="H64" s="369">
        <v>0</v>
      </c>
      <c r="I64" s="372">
        <f t="shared" si="2"/>
        <v>0</v>
      </c>
      <c r="J64" s="373">
        <f t="shared" si="3"/>
        <v>0</v>
      </c>
      <c r="K64" s="372">
        <f t="shared" si="4"/>
        <v>0</v>
      </c>
      <c r="L64" s="374">
        <f t="shared" si="5"/>
        <v>0</v>
      </c>
      <c r="N64" s="375">
        <f t="shared" si="6"/>
        <v>0</v>
      </c>
      <c r="P64" s="371"/>
      <c r="Q64" s="372">
        <f t="shared" si="7"/>
        <v>0</v>
      </c>
    </row>
    <row r="65" spans="1:17">
      <c r="A65" s="605"/>
      <c r="B65" s="605"/>
      <c r="C65" s="606"/>
      <c r="D65" s="607"/>
      <c r="E65" s="382">
        <f t="shared" si="0"/>
        <v>0</v>
      </c>
      <c r="F65" s="370">
        <f t="shared" si="1"/>
        <v>0</v>
      </c>
      <c r="G65" s="371"/>
      <c r="H65" s="369">
        <v>0</v>
      </c>
      <c r="I65" s="372">
        <f t="shared" si="2"/>
        <v>0</v>
      </c>
      <c r="J65" s="373">
        <f t="shared" si="3"/>
        <v>0</v>
      </c>
      <c r="K65" s="372">
        <f t="shared" si="4"/>
        <v>0</v>
      </c>
      <c r="L65" s="374">
        <f t="shared" si="5"/>
        <v>0</v>
      </c>
      <c r="N65" s="375">
        <f t="shared" si="6"/>
        <v>0</v>
      </c>
      <c r="P65" s="371"/>
      <c r="Q65" s="372">
        <f t="shared" si="7"/>
        <v>0</v>
      </c>
    </row>
    <row r="66" spans="1:17">
      <c r="A66" s="605"/>
      <c r="B66" s="605"/>
      <c r="C66" s="606"/>
      <c r="D66" s="607"/>
      <c r="E66" s="382">
        <f t="shared" si="0"/>
        <v>0</v>
      </c>
      <c r="F66" s="370">
        <f t="shared" si="1"/>
        <v>0</v>
      </c>
      <c r="G66" s="371"/>
      <c r="H66" s="369">
        <v>0</v>
      </c>
      <c r="I66" s="372">
        <f t="shared" si="2"/>
        <v>0</v>
      </c>
      <c r="J66" s="373">
        <f t="shared" si="3"/>
        <v>0</v>
      </c>
      <c r="K66" s="372">
        <f t="shared" si="4"/>
        <v>0</v>
      </c>
      <c r="L66" s="374">
        <f t="shared" si="5"/>
        <v>0</v>
      </c>
      <c r="N66" s="375">
        <f t="shared" si="6"/>
        <v>0</v>
      </c>
      <c r="P66" s="371"/>
      <c r="Q66" s="372">
        <f t="shared" si="7"/>
        <v>0</v>
      </c>
    </row>
    <row r="67" spans="1:17">
      <c r="A67" s="605"/>
      <c r="B67" s="605"/>
      <c r="C67" s="606"/>
      <c r="D67" s="607"/>
      <c r="E67" s="382">
        <f t="shared" si="0"/>
        <v>0</v>
      </c>
      <c r="F67" s="370">
        <f t="shared" si="1"/>
        <v>0</v>
      </c>
      <c r="G67" s="371"/>
      <c r="H67" s="369">
        <v>0</v>
      </c>
      <c r="I67" s="372">
        <f t="shared" si="2"/>
        <v>0</v>
      </c>
      <c r="J67" s="373">
        <f t="shared" si="3"/>
        <v>0</v>
      </c>
      <c r="K67" s="372">
        <f t="shared" si="4"/>
        <v>0</v>
      </c>
      <c r="L67" s="374">
        <f t="shared" si="5"/>
        <v>0</v>
      </c>
      <c r="N67" s="375">
        <f t="shared" si="6"/>
        <v>0</v>
      </c>
      <c r="P67" s="371"/>
      <c r="Q67" s="372">
        <f t="shared" si="7"/>
        <v>0</v>
      </c>
    </row>
    <row r="68" spans="1:17">
      <c r="A68" s="605"/>
      <c r="B68" s="605"/>
      <c r="C68" s="606"/>
      <c r="D68" s="607"/>
      <c r="E68" s="382">
        <f t="shared" si="0"/>
        <v>0</v>
      </c>
      <c r="F68" s="370">
        <f t="shared" si="1"/>
        <v>0</v>
      </c>
      <c r="G68" s="371"/>
      <c r="H68" s="369">
        <v>0</v>
      </c>
      <c r="I68" s="372">
        <f t="shared" si="2"/>
        <v>0</v>
      </c>
      <c r="J68" s="373">
        <f t="shared" si="3"/>
        <v>0</v>
      </c>
      <c r="K68" s="372">
        <f t="shared" si="4"/>
        <v>0</v>
      </c>
      <c r="L68" s="374">
        <f t="shared" si="5"/>
        <v>0</v>
      </c>
      <c r="N68" s="375">
        <f t="shared" si="6"/>
        <v>0</v>
      </c>
      <c r="P68" s="371"/>
      <c r="Q68" s="372">
        <f t="shared" si="7"/>
        <v>0</v>
      </c>
    </row>
    <row r="69" spans="1:17">
      <c r="A69" s="605"/>
      <c r="B69" s="605"/>
      <c r="C69" s="606"/>
      <c r="D69" s="607"/>
      <c r="E69" s="382">
        <f t="shared" si="0"/>
        <v>0</v>
      </c>
      <c r="F69" s="370">
        <f t="shared" si="1"/>
        <v>0</v>
      </c>
      <c r="G69" s="371"/>
      <c r="H69" s="369">
        <v>0</v>
      </c>
      <c r="I69" s="372">
        <f t="shared" si="2"/>
        <v>0</v>
      </c>
      <c r="J69" s="373">
        <f t="shared" si="3"/>
        <v>0</v>
      </c>
      <c r="K69" s="372">
        <f t="shared" si="4"/>
        <v>0</v>
      </c>
      <c r="L69" s="374">
        <f t="shared" si="5"/>
        <v>0</v>
      </c>
      <c r="N69" s="375">
        <f t="shared" si="6"/>
        <v>0</v>
      </c>
      <c r="P69" s="371"/>
      <c r="Q69" s="372">
        <f t="shared" si="7"/>
        <v>0</v>
      </c>
    </row>
    <row r="70" spans="1:17">
      <c r="A70" s="605"/>
      <c r="B70" s="605"/>
      <c r="C70" s="606"/>
      <c r="D70" s="607"/>
      <c r="E70" s="382">
        <f t="shared" si="0"/>
        <v>0</v>
      </c>
      <c r="F70" s="370">
        <f t="shared" si="1"/>
        <v>0</v>
      </c>
      <c r="G70" s="371"/>
      <c r="H70" s="369">
        <v>0</v>
      </c>
      <c r="I70" s="372">
        <f t="shared" si="2"/>
        <v>0</v>
      </c>
      <c r="J70" s="373">
        <f t="shared" si="3"/>
        <v>0</v>
      </c>
      <c r="K70" s="372">
        <f t="shared" si="4"/>
        <v>0</v>
      </c>
      <c r="L70" s="374">
        <f t="shared" si="5"/>
        <v>0</v>
      </c>
      <c r="N70" s="375">
        <f t="shared" si="6"/>
        <v>0</v>
      </c>
      <c r="P70" s="371"/>
      <c r="Q70" s="372">
        <f t="shared" si="7"/>
        <v>0</v>
      </c>
    </row>
    <row r="71" spans="1:17">
      <c r="A71" s="605"/>
      <c r="B71" s="605"/>
      <c r="C71" s="606"/>
      <c r="D71" s="607"/>
      <c r="E71" s="382">
        <f t="shared" si="0"/>
        <v>0</v>
      </c>
      <c r="F71" s="370">
        <f t="shared" si="1"/>
        <v>0</v>
      </c>
      <c r="G71" s="371"/>
      <c r="H71" s="369">
        <v>0</v>
      </c>
      <c r="I71" s="372">
        <f t="shared" si="2"/>
        <v>0</v>
      </c>
      <c r="J71" s="373">
        <f t="shared" si="3"/>
        <v>0</v>
      </c>
      <c r="K71" s="372">
        <f t="shared" si="4"/>
        <v>0</v>
      </c>
      <c r="L71" s="374">
        <f t="shared" si="5"/>
        <v>0</v>
      </c>
      <c r="N71" s="375">
        <f t="shared" si="6"/>
        <v>0</v>
      </c>
      <c r="P71" s="371"/>
      <c r="Q71" s="372">
        <f t="shared" si="7"/>
        <v>0</v>
      </c>
    </row>
    <row r="72" spans="1:17">
      <c r="A72" s="605"/>
      <c r="B72" s="605"/>
      <c r="C72" s="606"/>
      <c r="D72" s="607"/>
      <c r="E72" s="382">
        <f t="shared" si="0"/>
        <v>0</v>
      </c>
      <c r="F72" s="370">
        <f t="shared" si="1"/>
        <v>0</v>
      </c>
      <c r="G72" s="371"/>
      <c r="H72" s="369">
        <v>0</v>
      </c>
      <c r="I72" s="372">
        <f t="shared" si="2"/>
        <v>0</v>
      </c>
      <c r="J72" s="373">
        <f t="shared" si="3"/>
        <v>0</v>
      </c>
      <c r="K72" s="372">
        <f t="shared" si="4"/>
        <v>0</v>
      </c>
      <c r="L72" s="374">
        <f t="shared" si="5"/>
        <v>0</v>
      </c>
      <c r="N72" s="375">
        <f t="shared" si="6"/>
        <v>0</v>
      </c>
      <c r="P72" s="371"/>
      <c r="Q72" s="372">
        <f t="shared" si="7"/>
        <v>0</v>
      </c>
    </row>
    <row r="73" spans="1:17">
      <c r="A73" s="605"/>
      <c r="B73" s="605"/>
      <c r="C73" s="606"/>
      <c r="D73" s="607"/>
      <c r="E73" s="382">
        <f t="shared" si="0"/>
        <v>0</v>
      </c>
      <c r="F73" s="370">
        <f t="shared" si="1"/>
        <v>0</v>
      </c>
      <c r="G73" s="371"/>
      <c r="H73" s="369">
        <v>0</v>
      </c>
      <c r="I73" s="372">
        <f t="shared" si="2"/>
        <v>0</v>
      </c>
      <c r="J73" s="373">
        <f t="shared" si="3"/>
        <v>0</v>
      </c>
      <c r="K73" s="372">
        <f t="shared" si="4"/>
        <v>0</v>
      </c>
      <c r="L73" s="374">
        <f t="shared" si="5"/>
        <v>0</v>
      </c>
      <c r="N73" s="375">
        <f t="shared" si="6"/>
        <v>0</v>
      </c>
      <c r="P73" s="371"/>
      <c r="Q73" s="372">
        <f t="shared" si="7"/>
        <v>0</v>
      </c>
    </row>
    <row r="74" spans="1:17">
      <c r="A74" s="605"/>
      <c r="B74" s="605"/>
      <c r="C74" s="606"/>
      <c r="D74" s="607"/>
      <c r="E74" s="382">
        <f t="shared" si="0"/>
        <v>0</v>
      </c>
      <c r="F74" s="370">
        <f t="shared" si="1"/>
        <v>0</v>
      </c>
      <c r="G74" s="371"/>
      <c r="H74" s="369">
        <v>0</v>
      </c>
      <c r="I74" s="372">
        <f t="shared" si="2"/>
        <v>0</v>
      </c>
      <c r="J74" s="373">
        <f t="shared" si="3"/>
        <v>0</v>
      </c>
      <c r="K74" s="372">
        <f t="shared" si="4"/>
        <v>0</v>
      </c>
      <c r="L74" s="374">
        <f t="shared" si="5"/>
        <v>0</v>
      </c>
      <c r="N74" s="375">
        <f t="shared" si="6"/>
        <v>0</v>
      </c>
      <c r="P74" s="371"/>
      <c r="Q74" s="372">
        <f t="shared" si="7"/>
        <v>0</v>
      </c>
    </row>
    <row r="75" spans="1:17">
      <c r="A75" s="605"/>
      <c r="B75" s="605"/>
      <c r="C75" s="606"/>
      <c r="D75" s="607"/>
      <c r="E75" s="382">
        <f t="shared" si="0"/>
        <v>0</v>
      </c>
      <c r="F75" s="370">
        <f t="shared" si="1"/>
        <v>0</v>
      </c>
      <c r="G75" s="371"/>
      <c r="H75" s="369">
        <v>0</v>
      </c>
      <c r="I75" s="372">
        <f t="shared" si="2"/>
        <v>0</v>
      </c>
      <c r="J75" s="373">
        <f t="shared" si="3"/>
        <v>0</v>
      </c>
      <c r="K75" s="372">
        <f t="shared" si="4"/>
        <v>0</v>
      </c>
      <c r="L75" s="374">
        <f t="shared" si="5"/>
        <v>0</v>
      </c>
      <c r="N75" s="375">
        <f t="shared" si="6"/>
        <v>0</v>
      </c>
      <c r="P75" s="371"/>
      <c r="Q75" s="372">
        <f t="shared" si="7"/>
        <v>0</v>
      </c>
    </row>
    <row r="76" spans="1:17">
      <c r="A76" s="605"/>
      <c r="B76" s="605"/>
      <c r="C76" s="606"/>
      <c r="D76" s="607"/>
      <c r="E76" s="382">
        <f t="shared" si="0"/>
        <v>0</v>
      </c>
      <c r="F76" s="370">
        <f t="shared" si="1"/>
        <v>0</v>
      </c>
      <c r="G76" s="371"/>
      <c r="H76" s="369">
        <v>0</v>
      </c>
      <c r="I76" s="372">
        <f t="shared" si="2"/>
        <v>0</v>
      </c>
      <c r="J76" s="373">
        <f t="shared" si="3"/>
        <v>0</v>
      </c>
      <c r="K76" s="372">
        <f t="shared" si="4"/>
        <v>0</v>
      </c>
      <c r="L76" s="374">
        <f t="shared" si="5"/>
        <v>0</v>
      </c>
      <c r="N76" s="375">
        <f t="shared" si="6"/>
        <v>0</v>
      </c>
      <c r="P76" s="371"/>
      <c r="Q76" s="372">
        <f t="shared" si="7"/>
        <v>0</v>
      </c>
    </row>
    <row r="77" spans="1:17">
      <c r="A77" s="605"/>
      <c r="B77" s="605"/>
      <c r="C77" s="606"/>
      <c r="D77" s="607"/>
      <c r="E77" s="382">
        <f t="shared" si="0"/>
        <v>0</v>
      </c>
      <c r="F77" s="370">
        <f t="shared" si="1"/>
        <v>0</v>
      </c>
      <c r="G77" s="371"/>
      <c r="H77" s="369">
        <v>0</v>
      </c>
      <c r="I77" s="372">
        <f t="shared" si="2"/>
        <v>0</v>
      </c>
      <c r="J77" s="373">
        <f t="shared" si="3"/>
        <v>0</v>
      </c>
      <c r="K77" s="372">
        <f t="shared" si="4"/>
        <v>0</v>
      </c>
      <c r="L77" s="374">
        <f t="shared" si="5"/>
        <v>0</v>
      </c>
      <c r="N77" s="375">
        <f t="shared" si="6"/>
        <v>0</v>
      </c>
      <c r="P77" s="371"/>
      <c r="Q77" s="372">
        <f t="shared" si="7"/>
        <v>0</v>
      </c>
    </row>
    <row r="78" spans="1:17">
      <c r="A78" s="605"/>
      <c r="B78" s="605"/>
      <c r="C78" s="606"/>
      <c r="D78" s="607"/>
      <c r="E78" s="382">
        <f t="shared" si="0"/>
        <v>0</v>
      </c>
      <c r="F78" s="370">
        <f t="shared" si="1"/>
        <v>0</v>
      </c>
      <c r="G78" s="371"/>
      <c r="H78" s="369">
        <v>0</v>
      </c>
      <c r="I78" s="372">
        <f t="shared" si="2"/>
        <v>0</v>
      </c>
      <c r="J78" s="373">
        <f t="shared" si="3"/>
        <v>0</v>
      </c>
      <c r="K78" s="372">
        <f t="shared" si="4"/>
        <v>0</v>
      </c>
      <c r="L78" s="374">
        <f t="shared" si="5"/>
        <v>0</v>
      </c>
      <c r="N78" s="375">
        <f t="shared" si="6"/>
        <v>0</v>
      </c>
      <c r="P78" s="371"/>
      <c r="Q78" s="372">
        <f t="shared" si="7"/>
        <v>0</v>
      </c>
    </row>
    <row r="79" spans="1:17">
      <c r="A79" s="605"/>
      <c r="B79" s="605"/>
      <c r="C79" s="606"/>
      <c r="D79" s="607"/>
      <c r="E79" s="382">
        <f t="shared" si="0"/>
        <v>0</v>
      </c>
      <c r="F79" s="370">
        <f t="shared" si="1"/>
        <v>0</v>
      </c>
      <c r="G79" s="371"/>
      <c r="H79" s="369">
        <v>0</v>
      </c>
      <c r="I79" s="372">
        <f t="shared" si="2"/>
        <v>0</v>
      </c>
      <c r="J79" s="373">
        <f t="shared" si="3"/>
        <v>0</v>
      </c>
      <c r="K79" s="372">
        <f t="shared" si="4"/>
        <v>0</v>
      </c>
      <c r="L79" s="374">
        <f t="shared" si="5"/>
        <v>0</v>
      </c>
      <c r="N79" s="375">
        <f t="shared" si="6"/>
        <v>0</v>
      </c>
      <c r="P79" s="371"/>
      <c r="Q79" s="372">
        <f t="shared" si="7"/>
        <v>0</v>
      </c>
    </row>
    <row r="80" spans="1:17">
      <c r="A80" s="605"/>
      <c r="B80" s="605"/>
      <c r="C80" s="606"/>
      <c r="D80" s="607"/>
      <c r="E80" s="382">
        <f t="shared" si="0"/>
        <v>0</v>
      </c>
      <c r="F80" s="370">
        <f t="shared" si="1"/>
        <v>0</v>
      </c>
      <c r="G80" s="371"/>
      <c r="H80" s="369">
        <v>0</v>
      </c>
      <c r="I80" s="372">
        <f t="shared" si="2"/>
        <v>0</v>
      </c>
      <c r="J80" s="373">
        <f t="shared" si="3"/>
        <v>0</v>
      </c>
      <c r="K80" s="372">
        <f t="shared" si="4"/>
        <v>0</v>
      </c>
      <c r="L80" s="374">
        <f t="shared" si="5"/>
        <v>0</v>
      </c>
      <c r="N80" s="375">
        <f t="shared" si="6"/>
        <v>0</v>
      </c>
      <c r="P80" s="371"/>
      <c r="Q80" s="372">
        <f t="shared" si="7"/>
        <v>0</v>
      </c>
    </row>
    <row r="81" spans="1:17">
      <c r="A81" s="605"/>
      <c r="B81" s="605"/>
      <c r="C81" s="606"/>
      <c r="D81" s="607"/>
      <c r="E81" s="382">
        <f t="shared" si="0"/>
        <v>0</v>
      </c>
      <c r="F81" s="370">
        <f t="shared" si="1"/>
        <v>0</v>
      </c>
      <c r="G81" s="371"/>
      <c r="H81" s="369">
        <v>0</v>
      </c>
      <c r="I81" s="372">
        <f t="shared" si="2"/>
        <v>0</v>
      </c>
      <c r="J81" s="373">
        <f t="shared" si="3"/>
        <v>0</v>
      </c>
      <c r="K81" s="372">
        <f t="shared" si="4"/>
        <v>0</v>
      </c>
      <c r="L81" s="374">
        <f t="shared" si="5"/>
        <v>0</v>
      </c>
      <c r="N81" s="375">
        <f t="shared" si="6"/>
        <v>0</v>
      </c>
      <c r="P81" s="371"/>
      <c r="Q81" s="372">
        <f t="shared" si="7"/>
        <v>0</v>
      </c>
    </row>
    <row r="82" spans="1:17">
      <c r="A82" s="605"/>
      <c r="B82" s="605"/>
      <c r="C82" s="606"/>
      <c r="D82" s="607"/>
      <c r="E82" s="382">
        <f t="shared" si="0"/>
        <v>0</v>
      </c>
      <c r="F82" s="370">
        <f t="shared" si="1"/>
        <v>0</v>
      </c>
      <c r="G82" s="371"/>
      <c r="H82" s="369">
        <v>0</v>
      </c>
      <c r="I82" s="372">
        <f t="shared" si="2"/>
        <v>0</v>
      </c>
      <c r="J82" s="373">
        <f t="shared" si="3"/>
        <v>0</v>
      </c>
      <c r="K82" s="372">
        <f t="shared" si="4"/>
        <v>0</v>
      </c>
      <c r="L82" s="374">
        <f t="shared" si="5"/>
        <v>0</v>
      </c>
      <c r="N82" s="375">
        <f t="shared" si="6"/>
        <v>0</v>
      </c>
      <c r="P82" s="371"/>
      <c r="Q82" s="372">
        <f t="shared" si="7"/>
        <v>0</v>
      </c>
    </row>
    <row r="83" spans="1:17">
      <c r="A83" s="605"/>
      <c r="B83" s="605"/>
      <c r="C83" s="606"/>
      <c r="D83" s="607"/>
      <c r="E83" s="382">
        <f t="shared" si="0"/>
        <v>0</v>
      </c>
      <c r="F83" s="370">
        <f t="shared" si="1"/>
        <v>0</v>
      </c>
      <c r="G83" s="371"/>
      <c r="H83" s="369">
        <v>0</v>
      </c>
      <c r="I83" s="372">
        <f t="shared" si="2"/>
        <v>0</v>
      </c>
      <c r="J83" s="373">
        <f t="shared" si="3"/>
        <v>0</v>
      </c>
      <c r="K83" s="372">
        <f t="shared" si="4"/>
        <v>0</v>
      </c>
      <c r="L83" s="374">
        <f t="shared" si="5"/>
        <v>0</v>
      </c>
      <c r="N83" s="375">
        <f t="shared" si="6"/>
        <v>0</v>
      </c>
      <c r="P83" s="371"/>
      <c r="Q83" s="372">
        <f t="shared" si="7"/>
        <v>0</v>
      </c>
    </row>
    <row r="84" spans="1:17">
      <c r="A84" s="605"/>
      <c r="B84" s="605"/>
      <c r="C84" s="606"/>
      <c r="D84" s="607"/>
      <c r="E84" s="382">
        <f t="shared" si="0"/>
        <v>0</v>
      </c>
      <c r="F84" s="370">
        <f t="shared" si="1"/>
        <v>0</v>
      </c>
      <c r="G84" s="371"/>
      <c r="H84" s="369">
        <v>0</v>
      </c>
      <c r="I84" s="372">
        <f t="shared" si="2"/>
        <v>0</v>
      </c>
      <c r="J84" s="373">
        <f t="shared" si="3"/>
        <v>0</v>
      </c>
      <c r="K84" s="372">
        <f t="shared" si="4"/>
        <v>0</v>
      </c>
      <c r="L84" s="374">
        <f t="shared" si="5"/>
        <v>0</v>
      </c>
      <c r="N84" s="375">
        <f t="shared" si="6"/>
        <v>0</v>
      </c>
      <c r="P84" s="371"/>
      <c r="Q84" s="372">
        <f t="shared" si="7"/>
        <v>0</v>
      </c>
    </row>
    <row r="85" spans="1:17">
      <c r="A85" s="605"/>
      <c r="B85" s="605"/>
      <c r="C85" s="606"/>
      <c r="D85" s="607"/>
      <c r="E85" s="382">
        <f t="shared" si="0"/>
        <v>0</v>
      </c>
      <c r="F85" s="370">
        <f t="shared" si="1"/>
        <v>0</v>
      </c>
      <c r="G85" s="371"/>
      <c r="H85" s="369">
        <v>0</v>
      </c>
      <c r="I85" s="372">
        <f t="shared" si="2"/>
        <v>0</v>
      </c>
      <c r="J85" s="373">
        <f t="shared" si="3"/>
        <v>0</v>
      </c>
      <c r="K85" s="372">
        <f t="shared" si="4"/>
        <v>0</v>
      </c>
      <c r="L85" s="374">
        <f t="shared" si="5"/>
        <v>0</v>
      </c>
      <c r="N85" s="375">
        <f t="shared" si="6"/>
        <v>0</v>
      </c>
      <c r="P85" s="371"/>
      <c r="Q85" s="372">
        <f t="shared" si="7"/>
        <v>0</v>
      </c>
    </row>
    <row r="86" spans="1:17">
      <c r="A86" s="605"/>
      <c r="B86" s="605"/>
      <c r="C86" s="606"/>
      <c r="D86" s="607"/>
      <c r="E86" s="382">
        <f t="shared" si="0"/>
        <v>0</v>
      </c>
      <c r="F86" s="370">
        <f t="shared" si="1"/>
        <v>0</v>
      </c>
      <c r="G86" s="371"/>
      <c r="H86" s="369">
        <v>0</v>
      </c>
      <c r="I86" s="372">
        <f t="shared" si="2"/>
        <v>0</v>
      </c>
      <c r="J86" s="373">
        <f t="shared" si="3"/>
        <v>0</v>
      </c>
      <c r="K86" s="372">
        <f t="shared" si="4"/>
        <v>0</v>
      </c>
      <c r="L86" s="374">
        <f t="shared" si="5"/>
        <v>0</v>
      </c>
      <c r="N86" s="375">
        <f t="shared" si="6"/>
        <v>0</v>
      </c>
      <c r="P86" s="371"/>
      <c r="Q86" s="372">
        <f t="shared" si="7"/>
        <v>0</v>
      </c>
    </row>
    <row r="87" spans="1:17">
      <c r="A87" s="605"/>
      <c r="B87" s="605"/>
      <c r="C87" s="606"/>
      <c r="D87" s="607"/>
      <c r="E87" s="382">
        <f t="shared" si="0"/>
        <v>0</v>
      </c>
      <c r="F87" s="370">
        <f t="shared" si="1"/>
        <v>0</v>
      </c>
      <c r="G87" s="371"/>
      <c r="H87" s="369">
        <v>0</v>
      </c>
      <c r="I87" s="372">
        <f t="shared" si="2"/>
        <v>0</v>
      </c>
      <c r="J87" s="373">
        <f t="shared" si="3"/>
        <v>0</v>
      </c>
      <c r="K87" s="372">
        <f t="shared" si="4"/>
        <v>0</v>
      </c>
      <c r="L87" s="374">
        <f t="shared" si="5"/>
        <v>0</v>
      </c>
      <c r="N87" s="375">
        <f t="shared" si="6"/>
        <v>0</v>
      </c>
      <c r="P87" s="371"/>
      <c r="Q87" s="372">
        <f t="shared" si="7"/>
        <v>0</v>
      </c>
    </row>
    <row r="88" spans="1:17">
      <c r="A88" s="605"/>
      <c r="B88" s="605"/>
      <c r="C88" s="606"/>
      <c r="D88" s="607"/>
      <c r="E88" s="382">
        <f t="shared" si="0"/>
        <v>0</v>
      </c>
      <c r="F88" s="370">
        <f t="shared" si="1"/>
        <v>0</v>
      </c>
      <c r="G88" s="371"/>
      <c r="H88" s="369">
        <v>0</v>
      </c>
      <c r="I88" s="372">
        <f t="shared" si="2"/>
        <v>0</v>
      </c>
      <c r="J88" s="373">
        <f t="shared" si="3"/>
        <v>0</v>
      </c>
      <c r="K88" s="372">
        <f t="shared" si="4"/>
        <v>0</v>
      </c>
      <c r="L88" s="374">
        <f t="shared" si="5"/>
        <v>0</v>
      </c>
      <c r="N88" s="375">
        <f t="shared" si="6"/>
        <v>0</v>
      </c>
      <c r="P88" s="371"/>
      <c r="Q88" s="372">
        <f t="shared" si="7"/>
        <v>0</v>
      </c>
    </row>
    <row r="89" spans="1:17">
      <c r="A89" s="605"/>
      <c r="B89" s="605"/>
      <c r="C89" s="606"/>
      <c r="D89" s="607"/>
      <c r="E89" s="382">
        <f t="shared" si="0"/>
        <v>0</v>
      </c>
      <c r="F89" s="370">
        <f t="shared" si="1"/>
        <v>0</v>
      </c>
      <c r="G89" s="371"/>
      <c r="H89" s="369">
        <v>0</v>
      </c>
      <c r="I89" s="372">
        <f t="shared" si="2"/>
        <v>0</v>
      </c>
      <c r="J89" s="373">
        <f t="shared" si="3"/>
        <v>0</v>
      </c>
      <c r="K89" s="372">
        <f t="shared" si="4"/>
        <v>0</v>
      </c>
      <c r="L89" s="374">
        <f t="shared" si="5"/>
        <v>0</v>
      </c>
      <c r="N89" s="375">
        <f t="shared" si="6"/>
        <v>0</v>
      </c>
      <c r="P89" s="371"/>
      <c r="Q89" s="372">
        <f t="shared" si="7"/>
        <v>0</v>
      </c>
    </row>
    <row r="90" spans="1:17">
      <c r="A90" s="605"/>
      <c r="B90" s="605"/>
      <c r="C90" s="606"/>
      <c r="D90" s="607"/>
      <c r="E90" s="382">
        <f t="shared" si="0"/>
        <v>0</v>
      </c>
      <c r="F90" s="370">
        <f t="shared" si="1"/>
        <v>0</v>
      </c>
      <c r="G90" s="371"/>
      <c r="H90" s="369">
        <v>0</v>
      </c>
      <c r="I90" s="372">
        <f t="shared" si="2"/>
        <v>0</v>
      </c>
      <c r="J90" s="373">
        <f t="shared" si="3"/>
        <v>0</v>
      </c>
      <c r="K90" s="372">
        <f t="shared" si="4"/>
        <v>0</v>
      </c>
      <c r="L90" s="374">
        <f t="shared" si="5"/>
        <v>0</v>
      </c>
      <c r="N90" s="375">
        <f t="shared" si="6"/>
        <v>0</v>
      </c>
      <c r="P90" s="371"/>
      <c r="Q90" s="372">
        <f t="shared" si="7"/>
        <v>0</v>
      </c>
    </row>
    <row r="91" spans="1:17">
      <c r="A91" s="605"/>
      <c r="B91" s="605"/>
      <c r="C91" s="606"/>
      <c r="D91" s="607"/>
      <c r="E91" s="382">
        <f t="shared" si="0"/>
        <v>0</v>
      </c>
      <c r="F91" s="370">
        <f t="shared" si="1"/>
        <v>0</v>
      </c>
      <c r="G91" s="371"/>
      <c r="H91" s="369">
        <v>0</v>
      </c>
      <c r="I91" s="372">
        <f t="shared" si="2"/>
        <v>0</v>
      </c>
      <c r="J91" s="373">
        <f t="shared" si="3"/>
        <v>0</v>
      </c>
      <c r="K91" s="372">
        <f t="shared" si="4"/>
        <v>0</v>
      </c>
      <c r="L91" s="374">
        <f t="shared" si="5"/>
        <v>0</v>
      </c>
      <c r="N91" s="375">
        <f t="shared" si="6"/>
        <v>0</v>
      </c>
      <c r="P91" s="371"/>
      <c r="Q91" s="372">
        <f t="shared" si="7"/>
        <v>0</v>
      </c>
    </row>
    <row r="92" spans="1:17">
      <c r="A92" s="605"/>
      <c r="B92" s="605"/>
      <c r="C92" s="606"/>
      <c r="D92" s="607"/>
      <c r="E92" s="382">
        <f t="shared" si="0"/>
        <v>0</v>
      </c>
      <c r="F92" s="370">
        <f t="shared" si="1"/>
        <v>0</v>
      </c>
      <c r="G92" s="371"/>
      <c r="H92" s="369">
        <v>0</v>
      </c>
      <c r="I92" s="372">
        <f t="shared" si="2"/>
        <v>0</v>
      </c>
      <c r="J92" s="373">
        <f t="shared" si="3"/>
        <v>0</v>
      </c>
      <c r="K92" s="372">
        <f t="shared" si="4"/>
        <v>0</v>
      </c>
      <c r="L92" s="374">
        <f t="shared" si="5"/>
        <v>0</v>
      </c>
      <c r="N92" s="375">
        <f t="shared" si="6"/>
        <v>0</v>
      </c>
      <c r="P92" s="371"/>
      <c r="Q92" s="372">
        <f t="shared" si="7"/>
        <v>0</v>
      </c>
    </row>
    <row r="93" spans="1:17">
      <c r="A93" s="605"/>
      <c r="B93" s="605"/>
      <c r="C93" s="606"/>
      <c r="D93" s="607"/>
      <c r="E93" s="382">
        <f t="shared" si="0"/>
        <v>0</v>
      </c>
      <c r="F93" s="370">
        <f t="shared" si="1"/>
        <v>0</v>
      </c>
      <c r="G93" s="371"/>
      <c r="H93" s="369">
        <v>0</v>
      </c>
      <c r="I93" s="372">
        <f t="shared" si="2"/>
        <v>0</v>
      </c>
      <c r="J93" s="373">
        <f t="shared" si="3"/>
        <v>0</v>
      </c>
      <c r="K93" s="372">
        <f t="shared" si="4"/>
        <v>0</v>
      </c>
      <c r="L93" s="374">
        <f t="shared" si="5"/>
        <v>0</v>
      </c>
      <c r="N93" s="375">
        <f t="shared" si="6"/>
        <v>0</v>
      </c>
      <c r="P93" s="371"/>
      <c r="Q93" s="372">
        <f t="shared" si="7"/>
        <v>0</v>
      </c>
    </row>
    <row r="94" spans="1:17">
      <c r="A94" s="367"/>
      <c r="B94" s="367"/>
      <c r="C94" s="368"/>
      <c r="D94" s="369"/>
      <c r="E94" s="382">
        <f>D94*$E$11</f>
        <v>0</v>
      </c>
      <c r="F94" s="370">
        <f>D94-E94</f>
        <v>0</v>
      </c>
      <c r="G94" s="371"/>
      <c r="H94" s="369">
        <v>0</v>
      </c>
      <c r="I94" s="372">
        <f>IF(G94=0,0,(F94-H94)/G94)</f>
        <v>0</v>
      </c>
      <c r="J94" s="373">
        <f>D94*$J$11</f>
        <v>0</v>
      </c>
      <c r="K94" s="372">
        <f>D94*$K$11</f>
        <v>0</v>
      </c>
      <c r="L94" s="374">
        <f>$L$11*D94</f>
        <v>0</v>
      </c>
      <c r="N94" s="375">
        <f>SUM(I94:L94)</f>
        <v>0</v>
      </c>
      <c r="P94" s="371"/>
      <c r="Q94" s="372">
        <f>N94*P94</f>
        <v>0</v>
      </c>
    </row>
    <row r="95" spans="1:17">
      <c r="A95" s="367"/>
      <c r="B95" s="367"/>
      <c r="C95" s="368"/>
      <c r="D95" s="369"/>
      <c r="E95" s="382">
        <f>D95*$E$11</f>
        <v>0</v>
      </c>
      <c r="F95" s="370">
        <f>D95-E95</f>
        <v>0</v>
      </c>
      <c r="G95" s="371"/>
      <c r="H95" s="369">
        <v>0</v>
      </c>
      <c r="I95" s="372">
        <f>IF(G95=0,0,(F95-H95)/G95)</f>
        <v>0</v>
      </c>
      <c r="J95" s="373">
        <f>D95*$J$11</f>
        <v>0</v>
      </c>
      <c r="K95" s="372">
        <f>D95*$K$11</f>
        <v>0</v>
      </c>
      <c r="L95" s="374">
        <f>$L$11*D95</f>
        <v>0</v>
      </c>
      <c r="N95" s="375">
        <f>SUM(I95:L95)</f>
        <v>0</v>
      </c>
      <c r="P95" s="371"/>
      <c r="Q95" s="372">
        <f>N95*P95</f>
        <v>0</v>
      </c>
    </row>
    <row r="96" spans="1:17">
      <c r="A96" s="367"/>
      <c r="B96" s="367"/>
      <c r="C96" s="368"/>
      <c r="D96" s="369"/>
      <c r="E96" s="382">
        <f>D96*$E$11</f>
        <v>0</v>
      </c>
      <c r="F96" s="370">
        <f>D96-E96</f>
        <v>0</v>
      </c>
      <c r="G96" s="371"/>
      <c r="H96" s="369">
        <v>0</v>
      </c>
      <c r="I96" s="372">
        <f>IF(G96=0,0,(F96-H96)/G96)</f>
        <v>0</v>
      </c>
      <c r="J96" s="373">
        <f>D96*$J$11</f>
        <v>0</v>
      </c>
      <c r="K96" s="372">
        <f>D96*$K$11</f>
        <v>0</v>
      </c>
      <c r="L96" s="374">
        <f>$L$11*D96</f>
        <v>0</v>
      </c>
      <c r="N96" s="375">
        <f>SUM(I96:L96)</f>
        <v>0</v>
      </c>
      <c r="P96" s="371"/>
      <c r="Q96" s="372">
        <f>N96*P96</f>
        <v>0</v>
      </c>
    </row>
    <row r="97" spans="1:17">
      <c r="A97" s="367"/>
      <c r="B97" s="367"/>
      <c r="C97" s="368"/>
      <c r="D97" s="369"/>
      <c r="E97" s="382">
        <f>D97*$E$11</f>
        <v>0</v>
      </c>
      <c r="F97" s="370">
        <f>D97-E97</f>
        <v>0</v>
      </c>
      <c r="G97" s="371"/>
      <c r="H97" s="369">
        <v>0</v>
      </c>
      <c r="I97" s="372">
        <f>IF(G97=0,0,(F97-H97)/G97)</f>
        <v>0</v>
      </c>
      <c r="J97" s="373">
        <f>D97*$J$11</f>
        <v>0</v>
      </c>
      <c r="K97" s="372">
        <f>D97*$K$11</f>
        <v>0</v>
      </c>
      <c r="L97" s="374">
        <f>$L$11*D97</f>
        <v>0</v>
      </c>
      <c r="N97" s="375">
        <f>SUM(I97:L97)</f>
        <v>0</v>
      </c>
      <c r="P97" s="371"/>
      <c r="Q97" s="372">
        <f>N97*P97</f>
        <v>0</v>
      </c>
    </row>
    <row r="98" spans="1:17">
      <c r="A98" s="367"/>
      <c r="B98" s="367"/>
      <c r="C98" s="368"/>
      <c r="D98" s="369"/>
      <c r="E98" s="382">
        <f t="shared" si="0"/>
        <v>0</v>
      </c>
      <c r="F98" s="370">
        <f t="shared" si="1"/>
        <v>0</v>
      </c>
      <c r="G98" s="371"/>
      <c r="H98" s="369">
        <v>0</v>
      </c>
      <c r="I98" s="372">
        <f t="shared" si="2"/>
        <v>0</v>
      </c>
      <c r="J98" s="373">
        <f t="shared" si="3"/>
        <v>0</v>
      </c>
      <c r="K98" s="372">
        <f t="shared" si="4"/>
        <v>0</v>
      </c>
      <c r="L98" s="374">
        <f t="shared" si="5"/>
        <v>0</v>
      </c>
      <c r="N98" s="375">
        <f t="shared" si="6"/>
        <v>0</v>
      </c>
      <c r="P98" s="371"/>
      <c r="Q98" s="372">
        <f t="shared" si="7"/>
        <v>0</v>
      </c>
    </row>
    <row r="99" spans="1:17">
      <c r="A99" s="367"/>
      <c r="B99" s="367"/>
      <c r="C99" s="368"/>
      <c r="D99" s="369"/>
      <c r="E99" s="382">
        <f t="shared" si="0"/>
        <v>0</v>
      </c>
      <c r="F99" s="370">
        <f t="shared" si="1"/>
        <v>0</v>
      </c>
      <c r="G99" s="371"/>
      <c r="H99" s="369">
        <v>0</v>
      </c>
      <c r="I99" s="372">
        <f t="shared" si="2"/>
        <v>0</v>
      </c>
      <c r="J99" s="373">
        <f t="shared" si="3"/>
        <v>0</v>
      </c>
      <c r="K99" s="372">
        <f t="shared" si="4"/>
        <v>0</v>
      </c>
      <c r="L99" s="374">
        <f t="shared" si="5"/>
        <v>0</v>
      </c>
      <c r="N99" s="375">
        <f t="shared" si="6"/>
        <v>0</v>
      </c>
      <c r="P99" s="371"/>
      <c r="Q99" s="372">
        <f t="shared" si="7"/>
        <v>0</v>
      </c>
    </row>
    <row r="100" spans="1:17">
      <c r="A100" s="367"/>
      <c r="B100" s="367"/>
      <c r="C100" s="368"/>
      <c r="D100" s="369"/>
      <c r="E100" s="382">
        <f t="shared" si="0"/>
        <v>0</v>
      </c>
      <c r="F100" s="370">
        <f t="shared" si="1"/>
        <v>0</v>
      </c>
      <c r="G100" s="371"/>
      <c r="H100" s="369">
        <v>0</v>
      </c>
      <c r="I100" s="372">
        <f t="shared" si="2"/>
        <v>0</v>
      </c>
      <c r="J100" s="373">
        <f t="shared" si="3"/>
        <v>0</v>
      </c>
      <c r="K100" s="372">
        <f t="shared" si="4"/>
        <v>0</v>
      </c>
      <c r="L100" s="374">
        <f t="shared" si="5"/>
        <v>0</v>
      </c>
      <c r="N100" s="375">
        <f t="shared" si="6"/>
        <v>0</v>
      </c>
      <c r="P100" s="371"/>
      <c r="Q100" s="372">
        <f t="shared" si="7"/>
        <v>0</v>
      </c>
    </row>
    <row r="101" spans="1:17">
      <c r="A101" s="367"/>
      <c r="B101" s="367"/>
      <c r="C101" s="368"/>
      <c r="D101" s="369"/>
      <c r="E101" s="382">
        <f t="shared" si="0"/>
        <v>0</v>
      </c>
      <c r="F101" s="370">
        <f t="shared" si="1"/>
        <v>0</v>
      </c>
      <c r="G101" s="371"/>
      <c r="H101" s="369">
        <v>0</v>
      </c>
      <c r="I101" s="372">
        <f t="shared" si="2"/>
        <v>0</v>
      </c>
      <c r="J101" s="373">
        <f t="shared" si="3"/>
        <v>0</v>
      </c>
      <c r="K101" s="372">
        <f t="shared" si="4"/>
        <v>0</v>
      </c>
      <c r="L101" s="374">
        <f t="shared" si="5"/>
        <v>0</v>
      </c>
      <c r="N101" s="375">
        <f t="shared" si="6"/>
        <v>0</v>
      </c>
      <c r="P101" s="371"/>
      <c r="Q101" s="372">
        <f t="shared" si="7"/>
        <v>0</v>
      </c>
    </row>
    <row r="102" spans="1:17">
      <c r="A102" s="367"/>
      <c r="B102" s="367"/>
      <c r="C102" s="368"/>
      <c r="D102" s="369"/>
      <c r="E102" s="382">
        <f t="shared" si="0"/>
        <v>0</v>
      </c>
      <c r="F102" s="370">
        <f t="shared" si="1"/>
        <v>0</v>
      </c>
      <c r="G102" s="371"/>
      <c r="H102" s="369">
        <v>0</v>
      </c>
      <c r="I102" s="372">
        <f t="shared" si="2"/>
        <v>0</v>
      </c>
      <c r="J102" s="373">
        <f t="shared" si="3"/>
        <v>0</v>
      </c>
      <c r="K102" s="372">
        <f t="shared" si="4"/>
        <v>0</v>
      </c>
      <c r="L102" s="374">
        <f t="shared" si="5"/>
        <v>0</v>
      </c>
      <c r="N102" s="375">
        <f t="shared" si="6"/>
        <v>0</v>
      </c>
      <c r="P102" s="371"/>
      <c r="Q102" s="372">
        <f t="shared" si="7"/>
        <v>0</v>
      </c>
    </row>
    <row r="103" spans="1:17">
      <c r="A103" s="367"/>
      <c r="B103" s="367"/>
      <c r="C103" s="368"/>
      <c r="D103" s="369"/>
      <c r="E103" s="382">
        <f>D103*$E$11</f>
        <v>0</v>
      </c>
      <c r="F103" s="370">
        <f>D103-E103</f>
        <v>0</v>
      </c>
      <c r="G103" s="371"/>
      <c r="H103" s="369">
        <v>0</v>
      </c>
      <c r="I103" s="372">
        <f>IF(G103=0,0,(F103-H103)/G103)</f>
        <v>0</v>
      </c>
      <c r="J103" s="373">
        <f>D103*$J$11</f>
        <v>0</v>
      </c>
      <c r="K103" s="372">
        <f>D103*$K$11</f>
        <v>0</v>
      </c>
      <c r="L103" s="374">
        <f>$L$11*D103</f>
        <v>0</v>
      </c>
      <c r="N103" s="375">
        <f>SUM(I103:L103)</f>
        <v>0</v>
      </c>
      <c r="P103" s="371"/>
      <c r="Q103" s="372">
        <f>N103*P103</f>
        <v>0</v>
      </c>
    </row>
    <row r="104" spans="1:17">
      <c r="A104" s="367"/>
      <c r="B104" s="367"/>
      <c r="C104" s="368"/>
      <c r="D104" s="369"/>
      <c r="E104" s="382">
        <f t="shared" si="0"/>
        <v>0</v>
      </c>
      <c r="F104" s="370">
        <f t="shared" si="1"/>
        <v>0</v>
      </c>
      <c r="G104" s="371"/>
      <c r="H104" s="369">
        <v>0</v>
      </c>
      <c r="I104" s="372">
        <f t="shared" si="2"/>
        <v>0</v>
      </c>
      <c r="J104" s="373">
        <f t="shared" si="3"/>
        <v>0</v>
      </c>
      <c r="K104" s="372">
        <f t="shared" si="4"/>
        <v>0</v>
      </c>
      <c r="L104" s="374">
        <f t="shared" si="5"/>
        <v>0</v>
      </c>
      <c r="N104" s="375">
        <f t="shared" si="6"/>
        <v>0</v>
      </c>
      <c r="P104" s="371"/>
      <c r="Q104" s="372">
        <f t="shared" si="7"/>
        <v>0</v>
      </c>
    </row>
    <row r="105" spans="1:17">
      <c r="A105" s="367"/>
      <c r="B105" s="367"/>
      <c r="C105" s="368"/>
      <c r="D105" s="369"/>
      <c r="E105" s="382">
        <f>D105*$E$11</f>
        <v>0</v>
      </c>
      <c r="F105" s="370">
        <f>D105-E105</f>
        <v>0</v>
      </c>
      <c r="G105" s="371"/>
      <c r="H105" s="369">
        <v>0</v>
      </c>
      <c r="I105" s="372">
        <f>IF(G105=0,0,(F105-H105)/G105)</f>
        <v>0</v>
      </c>
      <c r="J105" s="373">
        <f>D105*$J$11</f>
        <v>0</v>
      </c>
      <c r="K105" s="372">
        <f>D105*$K$11</f>
        <v>0</v>
      </c>
      <c r="L105" s="374">
        <f>$L$11*D105</f>
        <v>0</v>
      </c>
      <c r="N105" s="375">
        <f>SUM(I105:L105)</f>
        <v>0</v>
      </c>
      <c r="P105" s="371"/>
      <c r="Q105" s="372">
        <f>N105*P105</f>
        <v>0</v>
      </c>
    </row>
    <row r="106" spans="1:17">
      <c r="A106" s="367"/>
      <c r="B106" s="367"/>
      <c r="C106" s="368"/>
      <c r="D106" s="369"/>
      <c r="E106" s="382">
        <f t="shared" si="0"/>
        <v>0</v>
      </c>
      <c r="F106" s="370">
        <f t="shared" si="1"/>
        <v>0</v>
      </c>
      <c r="G106" s="371"/>
      <c r="H106" s="369">
        <v>0</v>
      </c>
      <c r="I106" s="372">
        <f t="shared" si="2"/>
        <v>0</v>
      </c>
      <c r="J106" s="373">
        <f t="shared" si="3"/>
        <v>0</v>
      </c>
      <c r="K106" s="372">
        <f t="shared" si="4"/>
        <v>0</v>
      </c>
      <c r="L106" s="374">
        <f t="shared" si="5"/>
        <v>0</v>
      </c>
      <c r="N106" s="375">
        <f t="shared" si="6"/>
        <v>0</v>
      </c>
      <c r="P106" s="371"/>
      <c r="Q106" s="372">
        <f t="shared" si="7"/>
        <v>0</v>
      </c>
    </row>
    <row r="107" spans="1:17">
      <c r="A107" s="367"/>
      <c r="B107" s="367"/>
      <c r="C107" s="368"/>
      <c r="D107" s="369"/>
      <c r="E107" s="382">
        <f>D107*$E$11</f>
        <v>0</v>
      </c>
      <c r="F107" s="370">
        <f>D107-E107</f>
        <v>0</v>
      </c>
      <c r="G107" s="371"/>
      <c r="H107" s="369">
        <v>0</v>
      </c>
      <c r="I107" s="372">
        <f>IF(G107=0,0,(F107-H107)/G107)</f>
        <v>0</v>
      </c>
      <c r="J107" s="373">
        <f>D107*$J$11</f>
        <v>0</v>
      </c>
      <c r="K107" s="372">
        <f>D107*$K$11</f>
        <v>0</v>
      </c>
      <c r="L107" s="374">
        <f>$L$11*D107</f>
        <v>0</v>
      </c>
      <c r="N107" s="375">
        <f>SUM(I107:L107)</f>
        <v>0</v>
      </c>
      <c r="P107" s="371"/>
      <c r="Q107" s="372">
        <f>N107*P107</f>
        <v>0</v>
      </c>
    </row>
    <row r="108" spans="1:17">
      <c r="A108" s="367"/>
      <c r="B108" s="367"/>
      <c r="C108" s="368"/>
      <c r="D108" s="369"/>
      <c r="E108" s="382">
        <f t="shared" si="0"/>
        <v>0</v>
      </c>
      <c r="F108" s="370">
        <f t="shared" si="1"/>
        <v>0</v>
      </c>
      <c r="G108" s="371"/>
      <c r="H108" s="369">
        <v>0</v>
      </c>
      <c r="I108" s="372">
        <f t="shared" si="2"/>
        <v>0</v>
      </c>
      <c r="J108" s="373">
        <f t="shared" si="3"/>
        <v>0</v>
      </c>
      <c r="K108" s="372">
        <f t="shared" si="4"/>
        <v>0</v>
      </c>
      <c r="L108" s="374">
        <f t="shared" si="5"/>
        <v>0</v>
      </c>
      <c r="N108" s="375">
        <f t="shared" si="6"/>
        <v>0</v>
      </c>
      <c r="P108" s="371"/>
      <c r="Q108" s="372">
        <f t="shared" si="7"/>
        <v>0</v>
      </c>
    </row>
    <row r="109" spans="1:17">
      <c r="A109" s="367"/>
      <c r="B109" s="367"/>
      <c r="C109" s="368"/>
      <c r="D109" s="369"/>
      <c r="E109" s="382">
        <f>D109*$E$11</f>
        <v>0</v>
      </c>
      <c r="F109" s="370">
        <f>D109-E109</f>
        <v>0</v>
      </c>
      <c r="G109" s="371"/>
      <c r="H109" s="369">
        <v>0</v>
      </c>
      <c r="I109" s="372">
        <f>IF(G109=0,0,(F109-H109)/G109)</f>
        <v>0</v>
      </c>
      <c r="J109" s="373">
        <f>D109*$J$11</f>
        <v>0</v>
      </c>
      <c r="K109" s="372">
        <f>D109*$K$11</f>
        <v>0</v>
      </c>
      <c r="L109" s="374">
        <f>$L$11*D109</f>
        <v>0</v>
      </c>
      <c r="N109" s="375">
        <f>SUM(I109:L109)</f>
        <v>0</v>
      </c>
      <c r="P109" s="371"/>
      <c r="Q109" s="372">
        <f>N109*P109</f>
        <v>0</v>
      </c>
    </row>
    <row r="110" spans="1:17">
      <c r="A110" s="367"/>
      <c r="B110" s="367"/>
      <c r="C110" s="368"/>
      <c r="D110" s="369"/>
      <c r="E110" s="382">
        <f t="shared" si="0"/>
        <v>0</v>
      </c>
      <c r="F110" s="370">
        <f t="shared" si="1"/>
        <v>0</v>
      </c>
      <c r="G110" s="371"/>
      <c r="H110" s="369">
        <v>0</v>
      </c>
      <c r="I110" s="372">
        <f t="shared" si="2"/>
        <v>0</v>
      </c>
      <c r="J110" s="373">
        <f t="shared" si="3"/>
        <v>0</v>
      </c>
      <c r="K110" s="372">
        <f t="shared" si="4"/>
        <v>0</v>
      </c>
      <c r="L110" s="374">
        <f t="shared" si="5"/>
        <v>0</v>
      </c>
      <c r="N110" s="375">
        <f t="shared" si="6"/>
        <v>0</v>
      </c>
      <c r="P110" s="371"/>
      <c r="Q110" s="372">
        <f t="shared" si="7"/>
        <v>0</v>
      </c>
    </row>
    <row r="111" spans="1:17">
      <c r="A111" s="367"/>
      <c r="B111" s="367"/>
      <c r="C111" s="368"/>
      <c r="D111" s="369"/>
      <c r="E111" s="382">
        <f>D111*$E$11</f>
        <v>0</v>
      </c>
      <c r="F111" s="370">
        <f>D111-E111</f>
        <v>0</v>
      </c>
      <c r="G111" s="371"/>
      <c r="H111" s="369">
        <v>0</v>
      </c>
      <c r="I111" s="372">
        <f>IF(G111=0,0,(F111-H111)/G111)</f>
        <v>0</v>
      </c>
      <c r="J111" s="373">
        <f>D111*$J$11</f>
        <v>0</v>
      </c>
      <c r="K111" s="372">
        <f>D111*$K$11</f>
        <v>0</v>
      </c>
      <c r="L111" s="374">
        <f>$L$11*D111</f>
        <v>0</v>
      </c>
      <c r="N111" s="375">
        <f>SUM(I111:L111)</f>
        <v>0</v>
      </c>
      <c r="P111" s="371"/>
      <c r="Q111" s="372">
        <f>N111*P111</f>
        <v>0</v>
      </c>
    </row>
    <row r="112" spans="1:17">
      <c r="A112" s="367"/>
      <c r="B112" s="367"/>
      <c r="C112" s="368"/>
      <c r="D112" s="369"/>
      <c r="E112" s="382">
        <f t="shared" si="0"/>
        <v>0</v>
      </c>
      <c r="F112" s="370">
        <f t="shared" si="1"/>
        <v>0</v>
      </c>
      <c r="G112" s="371"/>
      <c r="H112" s="369">
        <v>0</v>
      </c>
      <c r="I112" s="372">
        <f t="shared" si="2"/>
        <v>0</v>
      </c>
      <c r="J112" s="373">
        <f t="shared" si="3"/>
        <v>0</v>
      </c>
      <c r="K112" s="372">
        <f t="shared" si="4"/>
        <v>0</v>
      </c>
      <c r="L112" s="374">
        <f t="shared" si="5"/>
        <v>0</v>
      </c>
      <c r="N112" s="375">
        <f t="shared" si="6"/>
        <v>0</v>
      </c>
      <c r="P112" s="371"/>
      <c r="Q112" s="372">
        <f t="shared" si="7"/>
        <v>0</v>
      </c>
    </row>
    <row r="113" spans="1:18">
      <c r="A113" s="367"/>
      <c r="B113" s="367"/>
      <c r="C113" s="368"/>
      <c r="D113" s="369"/>
      <c r="E113" s="382">
        <f t="shared" si="0"/>
        <v>0</v>
      </c>
      <c r="F113" s="370">
        <f t="shared" si="1"/>
        <v>0</v>
      </c>
      <c r="G113" s="371"/>
      <c r="H113" s="369">
        <v>0</v>
      </c>
      <c r="I113" s="372">
        <f t="shared" si="2"/>
        <v>0</v>
      </c>
      <c r="J113" s="373">
        <f t="shared" si="3"/>
        <v>0</v>
      </c>
      <c r="K113" s="372">
        <f t="shared" si="4"/>
        <v>0</v>
      </c>
      <c r="L113" s="374">
        <f t="shared" si="5"/>
        <v>0</v>
      </c>
      <c r="N113" s="375">
        <f t="shared" si="6"/>
        <v>0</v>
      </c>
      <c r="P113" s="371"/>
      <c r="Q113" s="372">
        <f t="shared" si="7"/>
        <v>0</v>
      </c>
    </row>
    <row r="114" spans="1:18">
      <c r="A114" s="367"/>
      <c r="B114" s="367"/>
      <c r="C114" s="368"/>
      <c r="D114" s="369"/>
      <c r="E114" s="382">
        <f t="shared" si="0"/>
        <v>0</v>
      </c>
      <c r="F114" s="370">
        <f t="shared" si="1"/>
        <v>0</v>
      </c>
      <c r="G114" s="371"/>
      <c r="H114" s="369">
        <v>0</v>
      </c>
      <c r="I114" s="372">
        <f t="shared" si="2"/>
        <v>0</v>
      </c>
      <c r="J114" s="373">
        <f t="shared" si="3"/>
        <v>0</v>
      </c>
      <c r="K114" s="372">
        <f t="shared" si="4"/>
        <v>0</v>
      </c>
      <c r="L114" s="374">
        <f t="shared" si="5"/>
        <v>0</v>
      </c>
      <c r="N114" s="375">
        <f t="shared" si="6"/>
        <v>0</v>
      </c>
      <c r="P114" s="371"/>
      <c r="Q114" s="372">
        <f t="shared" si="7"/>
        <v>0</v>
      </c>
    </row>
    <row r="116" spans="1:18">
      <c r="A116" s="376"/>
      <c r="B116" s="376" t="s">
        <v>9</v>
      </c>
      <c r="C116" s="377"/>
      <c r="D116" s="377"/>
      <c r="E116" s="377"/>
      <c r="F116" s="377"/>
      <c r="G116" s="377"/>
      <c r="H116" s="377"/>
      <c r="I116" s="377"/>
      <c r="J116" s="377"/>
      <c r="K116" s="377"/>
      <c r="L116" s="378"/>
      <c r="P116" s="379">
        <f>SUM(P12:P114)</f>
        <v>0</v>
      </c>
      <c r="Q116" s="380">
        <f>SUM(Q12:Q114)</f>
        <v>0</v>
      </c>
    </row>
    <row r="120" spans="1:18">
      <c r="R120" s="38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theme="0" tint="-0.14999847407452621"/>
    <pageSetUpPr fitToPage="1"/>
  </sheetPr>
  <dimension ref="A1:AQ54"/>
  <sheetViews>
    <sheetView showGridLines="0" zoomScale="70" zoomScaleNormal="70" zoomScaleSheetLayoutView="85" zoomScalePageLayoutView="50" workbookViewId="0">
      <pane xSplit="1" ySplit="25" topLeftCell="Z26" activePane="bottomRight" state="frozen"/>
      <selection pane="topRight" activeCell="B1" sqref="B1"/>
      <selection pane="bottomLeft" activeCell="A26" sqref="A26"/>
      <selection pane="bottomRight" activeCell="AC26" sqref="AC26:AN26"/>
    </sheetView>
  </sheetViews>
  <sheetFormatPr defaultColWidth="9.109375" defaultRowHeight="13.2"/>
  <cols>
    <col min="1" max="1" width="33.109375" style="212" customWidth="1"/>
    <col min="2" max="2" width="31.5546875" style="212" customWidth="1"/>
    <col min="3" max="21" width="14.5546875" style="212" customWidth="1"/>
    <col min="22" max="22" width="1.88671875" style="212" customWidth="1"/>
    <col min="23" max="36" width="14.5546875" style="212" customWidth="1"/>
    <col min="37" max="37" width="17.77734375" style="212" customWidth="1"/>
    <col min="38" max="41" width="14.5546875" style="212" customWidth="1"/>
    <col min="42" max="42" width="1.88671875" style="212" customWidth="1"/>
    <col min="43" max="43" width="14.5546875" style="212" customWidth="1"/>
    <col min="44" max="16384" width="9.109375" style="212"/>
  </cols>
  <sheetData>
    <row r="1" spans="1:16">
      <c r="A1" s="266" t="s">
        <v>23</v>
      </c>
      <c r="B1" s="17"/>
      <c r="C1" s="17"/>
      <c r="D1" s="17"/>
      <c r="E1" s="17"/>
      <c r="F1" s="17"/>
      <c r="G1" s="17"/>
      <c r="K1" s="692" t="s">
        <v>4226</v>
      </c>
      <c r="L1" s="693"/>
    </row>
    <row r="2" spans="1:16" ht="13.8" customHeight="1">
      <c r="A2" s="228"/>
      <c r="B2" s="17"/>
      <c r="C2" s="710" t="s">
        <v>219</v>
      </c>
      <c r="D2" s="710"/>
      <c r="E2" s="710"/>
      <c r="F2" s="418" t="s">
        <v>220</v>
      </c>
      <c r="G2" s="707" t="s">
        <v>221</v>
      </c>
      <c r="H2" s="708"/>
      <c r="I2" s="709"/>
      <c r="K2" s="694"/>
      <c r="L2" s="695"/>
    </row>
    <row r="3" spans="1:16" ht="15" customHeight="1">
      <c r="A3" s="358" t="str">
        <f>'2-Kosten per locatie'!A3</f>
        <v>Naam opdrachtgever</v>
      </c>
      <c r="B3" s="16" t="str">
        <f>'2-Kosten per locatie'!B3</f>
        <v xml:space="preserve">TNO </v>
      </c>
      <c r="C3" s="701" t="s">
        <v>276</v>
      </c>
      <c r="D3" s="701"/>
      <c r="E3" s="701"/>
      <c r="F3" s="405"/>
      <c r="G3" s="702"/>
      <c r="H3" s="702"/>
      <c r="I3" s="702"/>
      <c r="K3" s="696" t="s">
        <v>4227</v>
      </c>
      <c r="L3" s="696" t="s">
        <v>4228</v>
      </c>
    </row>
    <row r="4" spans="1:16" ht="15" customHeight="1">
      <c r="A4" s="358" t="str">
        <f>'2-Kosten per locatie'!A4</f>
        <v>Calculatie onderdeel</v>
      </c>
      <c r="B4" s="48" t="s">
        <v>4224</v>
      </c>
      <c r="C4" s="701" t="s">
        <v>269</v>
      </c>
      <c r="D4" s="701"/>
      <c r="E4" s="701"/>
      <c r="F4" s="405"/>
      <c r="G4" s="702"/>
      <c r="H4" s="702"/>
      <c r="I4" s="702"/>
      <c r="K4" s="697"/>
      <c r="L4" s="697"/>
      <c r="O4" s="541"/>
      <c r="P4" s="25"/>
    </row>
    <row r="5" spans="1:16" ht="15" customHeight="1">
      <c r="A5" s="358" t="str">
        <f>'2-Kosten per locatie'!A5</f>
        <v>Referentie nummer</v>
      </c>
      <c r="B5" s="16" t="str">
        <f>'2-Kosten per locatie'!B5</f>
        <v>2022 FPL/INK 125</v>
      </c>
      <c r="C5" s="701" t="s">
        <v>222</v>
      </c>
      <c r="D5" s="701"/>
      <c r="E5" s="701"/>
      <c r="F5" s="405"/>
      <c r="G5" s="702"/>
      <c r="H5" s="702"/>
      <c r="I5" s="702"/>
      <c r="K5" s="698"/>
      <c r="L5" s="698"/>
      <c r="O5" s="541"/>
      <c r="P5" s="25"/>
    </row>
    <row r="6" spans="1:16" ht="15" customHeight="1">
      <c r="A6" s="358" t="str">
        <f>'2-Kosten per locatie'!A6</f>
        <v>Naam dienstverlener</v>
      </c>
      <c r="B6" s="596">
        <f>'2-Kosten per locatie'!B6</f>
        <v>0</v>
      </c>
      <c r="C6" s="701" t="s">
        <v>277</v>
      </c>
      <c r="D6" s="701"/>
      <c r="E6" s="701"/>
      <c r="F6" s="405"/>
      <c r="G6" s="702"/>
      <c r="H6" s="702"/>
      <c r="I6" s="702"/>
      <c r="K6" s="598">
        <v>0.05</v>
      </c>
      <c r="L6" s="599"/>
      <c r="O6" s="541"/>
      <c r="P6" s="25"/>
    </row>
    <row r="7" spans="1:16" ht="15" customHeight="1">
      <c r="A7" s="358" t="str">
        <f>'2-Kosten per locatie'!A7</f>
        <v>Prijspeil</v>
      </c>
      <c r="B7" s="394">
        <f>'2-Kosten per locatie'!B7</f>
        <v>45383</v>
      </c>
      <c r="C7" s="701" t="s">
        <v>223</v>
      </c>
      <c r="D7" s="701"/>
      <c r="E7" s="701"/>
      <c r="F7" s="405"/>
      <c r="G7" s="702"/>
      <c r="H7" s="702"/>
      <c r="I7" s="702"/>
      <c r="K7" s="600" t="s">
        <v>4229</v>
      </c>
      <c r="L7" s="601"/>
      <c r="O7" s="541"/>
      <c r="P7" s="25"/>
    </row>
    <row r="8" spans="1:16" ht="13.2" customHeight="1">
      <c r="C8" s="701" t="s">
        <v>224</v>
      </c>
      <c r="D8" s="701"/>
      <c r="E8" s="701"/>
      <c r="F8" s="405"/>
      <c r="G8" s="702"/>
      <c r="H8" s="702"/>
      <c r="I8" s="702"/>
      <c r="K8" s="600" t="s">
        <v>4230</v>
      </c>
      <c r="L8" s="601"/>
      <c r="O8" s="541"/>
      <c r="P8" s="25"/>
    </row>
    <row r="9" spans="1:16" ht="15" customHeight="1">
      <c r="B9" s="394"/>
      <c r="C9" s="701" t="s">
        <v>270</v>
      </c>
      <c r="D9" s="701"/>
      <c r="E9" s="701"/>
      <c r="F9" s="405"/>
      <c r="G9" s="702"/>
      <c r="H9" s="702"/>
      <c r="I9" s="702"/>
      <c r="K9" s="600" t="s">
        <v>4231</v>
      </c>
      <c r="L9" s="601"/>
      <c r="O9" s="541"/>
      <c r="P9" s="25"/>
    </row>
    <row r="10" spans="1:16" ht="15" customHeight="1">
      <c r="B10" s="394"/>
      <c r="C10" s="701" t="s">
        <v>225</v>
      </c>
      <c r="D10" s="701"/>
      <c r="E10" s="701"/>
      <c r="F10" s="405"/>
      <c r="G10" s="702"/>
      <c r="H10" s="702"/>
      <c r="I10" s="702"/>
      <c r="K10" s="600" t="s">
        <v>4232</v>
      </c>
      <c r="L10" s="601"/>
      <c r="O10" s="541"/>
      <c r="P10" s="25"/>
    </row>
    <row r="11" spans="1:16" ht="15" customHeight="1">
      <c r="B11" s="394"/>
      <c r="C11" s="701" t="s">
        <v>278</v>
      </c>
      <c r="D11" s="701"/>
      <c r="E11" s="701"/>
      <c r="F11" s="405"/>
      <c r="G11" s="702"/>
      <c r="H11" s="702"/>
      <c r="I11" s="702"/>
      <c r="K11" s="600" t="s">
        <v>4233</v>
      </c>
      <c r="L11" s="601"/>
      <c r="O11" s="541"/>
      <c r="P11" s="25"/>
    </row>
    <row r="12" spans="1:16" ht="15" customHeight="1">
      <c r="B12" s="394"/>
      <c r="C12" s="701" t="s">
        <v>274</v>
      </c>
      <c r="D12" s="701"/>
      <c r="E12" s="701"/>
      <c r="F12" s="405"/>
      <c r="G12" s="702"/>
      <c r="H12" s="702"/>
      <c r="I12" s="702"/>
      <c r="K12" s="600" t="s">
        <v>4234</v>
      </c>
      <c r="L12" s="601"/>
      <c r="O12" s="541"/>
      <c r="P12" s="25"/>
    </row>
    <row r="13" spans="1:16" ht="15" customHeight="1">
      <c r="B13" s="394"/>
      <c r="C13" s="701" t="s">
        <v>226</v>
      </c>
      <c r="D13" s="701"/>
      <c r="E13" s="701"/>
      <c r="F13" s="405"/>
      <c r="G13" s="702"/>
      <c r="H13" s="702"/>
      <c r="I13" s="702"/>
      <c r="K13" s="699" t="s">
        <v>4235</v>
      </c>
      <c r="L13" s="699"/>
      <c r="O13" s="541"/>
      <c r="P13" s="25"/>
    </row>
    <row r="14" spans="1:16" ht="15">
      <c r="B14" s="394"/>
      <c r="C14" s="701" t="s">
        <v>271</v>
      </c>
      <c r="D14" s="701"/>
      <c r="E14" s="701"/>
      <c r="F14" s="405"/>
      <c r="G14" s="702"/>
      <c r="H14" s="702"/>
      <c r="I14" s="702"/>
      <c r="K14" s="700"/>
      <c r="L14" s="700"/>
      <c r="O14" s="541"/>
      <c r="P14" s="25"/>
    </row>
    <row r="15" spans="1:16" ht="15" customHeight="1">
      <c r="B15" s="394"/>
      <c r="C15" s="701" t="s">
        <v>279</v>
      </c>
      <c r="D15" s="701"/>
      <c r="E15" s="701"/>
      <c r="F15" s="405"/>
      <c r="G15" s="702"/>
      <c r="H15" s="702"/>
      <c r="I15" s="702"/>
      <c r="K15" s="700"/>
      <c r="L15" s="700"/>
      <c r="O15" s="541"/>
      <c r="P15" s="25"/>
    </row>
    <row r="16" spans="1:16" ht="15" customHeight="1">
      <c r="B16" s="394"/>
      <c r="C16" s="701" t="s">
        <v>280</v>
      </c>
      <c r="D16" s="701"/>
      <c r="E16" s="701"/>
      <c r="F16" s="405"/>
      <c r="G16" s="702"/>
      <c r="H16" s="702"/>
      <c r="I16" s="702"/>
      <c r="K16" s="700"/>
      <c r="L16" s="700"/>
      <c r="O16" s="541"/>
      <c r="P16" s="25"/>
    </row>
    <row r="17" spans="1:43" ht="15" customHeight="1">
      <c r="B17" s="394"/>
      <c r="C17" s="701" t="s">
        <v>273</v>
      </c>
      <c r="D17" s="701"/>
      <c r="E17" s="701"/>
      <c r="F17" s="405"/>
      <c r="G17" s="702"/>
      <c r="H17" s="702"/>
      <c r="I17" s="702"/>
      <c r="O17" s="541"/>
      <c r="P17" s="25"/>
    </row>
    <row r="18" spans="1:43" ht="15" customHeight="1">
      <c r="B18" s="394"/>
      <c r="C18" s="701" t="s">
        <v>272</v>
      </c>
      <c r="D18" s="701"/>
      <c r="E18" s="701"/>
      <c r="F18" s="405"/>
      <c r="G18" s="702"/>
      <c r="H18" s="702"/>
      <c r="I18" s="702"/>
      <c r="O18" s="541"/>
      <c r="P18" s="25"/>
    </row>
    <row r="19" spans="1:43" ht="15" customHeight="1">
      <c r="B19" s="394"/>
      <c r="C19" s="701" t="s">
        <v>281</v>
      </c>
      <c r="D19" s="701"/>
      <c r="E19" s="701"/>
      <c r="F19" s="405"/>
      <c r="G19" s="702"/>
      <c r="H19" s="702"/>
      <c r="I19" s="702"/>
    </row>
    <row r="20" spans="1:43" ht="15" customHeight="1">
      <c r="B20" s="394"/>
      <c r="C20" s="701" t="s">
        <v>227</v>
      </c>
      <c r="D20" s="701"/>
      <c r="E20" s="701"/>
      <c r="F20" s="405"/>
      <c r="G20" s="702"/>
      <c r="H20" s="702"/>
      <c r="I20" s="702"/>
    </row>
    <row r="21" spans="1:43" ht="15" customHeight="1">
      <c r="B21" s="394"/>
      <c r="C21" s="701" t="s">
        <v>275</v>
      </c>
      <c r="D21" s="701"/>
      <c r="E21" s="701"/>
      <c r="F21" s="405"/>
      <c r="G21" s="702"/>
      <c r="H21" s="702"/>
      <c r="I21" s="702"/>
    </row>
    <row r="22" spans="1:43" ht="15">
      <c r="B22" s="394"/>
    </row>
    <row r="23" spans="1:43" ht="15.6" thickBot="1">
      <c r="B23" s="227"/>
      <c r="I23" s="403"/>
      <c r="J23" s="403"/>
      <c r="K23" s="403"/>
      <c r="M23" s="403"/>
      <c r="N23" s="403"/>
      <c r="O23" s="406"/>
      <c r="P23" s="406"/>
      <c r="V23" s="406"/>
    </row>
    <row r="24" spans="1:43" ht="15">
      <c r="A24" s="227"/>
      <c r="B24" s="227"/>
      <c r="C24" s="704" t="s">
        <v>282</v>
      </c>
      <c r="D24" s="705"/>
      <c r="E24" s="705"/>
      <c r="F24" s="705"/>
      <c r="G24" s="705"/>
      <c r="H24" s="705"/>
      <c r="I24" s="705"/>
      <c r="J24" s="705"/>
      <c r="K24" s="705"/>
      <c r="L24" s="705"/>
      <c r="M24" s="705"/>
      <c r="N24" s="705"/>
      <c r="O24" s="705"/>
      <c r="P24" s="705"/>
      <c r="Q24" s="705"/>
      <c r="R24" s="705"/>
      <c r="S24" s="705"/>
      <c r="T24" s="705"/>
      <c r="U24" s="706"/>
      <c r="W24" s="704" t="s">
        <v>283</v>
      </c>
      <c r="X24" s="705"/>
      <c r="Y24" s="705"/>
      <c r="Z24" s="705"/>
      <c r="AA24" s="705"/>
      <c r="AB24" s="705"/>
      <c r="AC24" s="705"/>
      <c r="AD24" s="705"/>
      <c r="AE24" s="705"/>
      <c r="AF24" s="705"/>
      <c r="AG24" s="705"/>
      <c r="AH24" s="705"/>
      <c r="AI24" s="705"/>
      <c r="AJ24" s="705"/>
      <c r="AK24" s="705"/>
      <c r="AL24" s="705"/>
      <c r="AM24" s="705"/>
      <c r="AN24" s="705"/>
      <c r="AO24" s="706"/>
      <c r="AQ24" s="711" t="s">
        <v>284</v>
      </c>
    </row>
    <row r="25" spans="1:43" ht="50.4">
      <c r="A25" s="401" t="s">
        <v>92</v>
      </c>
      <c r="B25" s="420" t="s">
        <v>260</v>
      </c>
      <c r="C25" s="422" t="s">
        <v>276</v>
      </c>
      <c r="D25" s="402" t="s">
        <v>269</v>
      </c>
      <c r="E25" s="402" t="s">
        <v>222</v>
      </c>
      <c r="F25" s="402" t="s">
        <v>277</v>
      </c>
      <c r="G25" s="402" t="s">
        <v>223</v>
      </c>
      <c r="H25" s="402" t="s">
        <v>224</v>
      </c>
      <c r="I25" s="402" t="s">
        <v>270</v>
      </c>
      <c r="J25" s="402" t="s">
        <v>225</v>
      </c>
      <c r="K25" s="402" t="s">
        <v>278</v>
      </c>
      <c r="L25" s="402" t="s">
        <v>274</v>
      </c>
      <c r="M25" s="402" t="s">
        <v>226</v>
      </c>
      <c r="N25" s="402" t="s">
        <v>271</v>
      </c>
      <c r="O25" s="402" t="s">
        <v>279</v>
      </c>
      <c r="P25" s="407" t="s">
        <v>280</v>
      </c>
      <c r="Q25" s="407" t="s">
        <v>273</v>
      </c>
      <c r="R25" s="407" t="s">
        <v>272</v>
      </c>
      <c r="S25" s="407" t="s">
        <v>281</v>
      </c>
      <c r="T25" s="407" t="s">
        <v>227</v>
      </c>
      <c r="U25" s="423" t="s">
        <v>275</v>
      </c>
      <c r="V25" s="403"/>
      <c r="W25" s="422" t="s">
        <v>276</v>
      </c>
      <c r="X25" s="402" t="s">
        <v>269</v>
      </c>
      <c r="Y25" s="402" t="s">
        <v>222</v>
      </c>
      <c r="Z25" s="402" t="s">
        <v>277</v>
      </c>
      <c r="AA25" s="402" t="s">
        <v>223</v>
      </c>
      <c r="AB25" s="402" t="s">
        <v>224</v>
      </c>
      <c r="AC25" s="402" t="s">
        <v>270</v>
      </c>
      <c r="AD25" s="402" t="s">
        <v>225</v>
      </c>
      <c r="AE25" s="402" t="s">
        <v>278</v>
      </c>
      <c r="AF25" s="402" t="s">
        <v>274</v>
      </c>
      <c r="AG25" s="402" t="s">
        <v>226</v>
      </c>
      <c r="AH25" s="402" t="s">
        <v>271</v>
      </c>
      <c r="AI25" s="402" t="s">
        <v>279</v>
      </c>
      <c r="AJ25" s="407" t="s">
        <v>280</v>
      </c>
      <c r="AK25" s="407" t="s">
        <v>273</v>
      </c>
      <c r="AL25" s="407" t="s">
        <v>272</v>
      </c>
      <c r="AM25" s="407" t="s">
        <v>281</v>
      </c>
      <c r="AN25" s="407" t="s">
        <v>227</v>
      </c>
      <c r="AO25" s="423" t="s">
        <v>275</v>
      </c>
      <c r="AP25" s="408"/>
      <c r="AQ25" s="712"/>
    </row>
    <row r="26" spans="1:43" ht="12.75" customHeight="1">
      <c r="A26" s="415" t="s">
        <v>233</v>
      </c>
      <c r="B26" s="421"/>
      <c r="C26" s="424">
        <v>2</v>
      </c>
      <c r="D26" s="416"/>
      <c r="E26" s="416"/>
      <c r="F26" s="416">
        <v>2</v>
      </c>
      <c r="G26" s="416"/>
      <c r="H26" s="416">
        <v>2</v>
      </c>
      <c r="I26" s="416"/>
      <c r="J26" s="416"/>
      <c r="K26" s="416"/>
      <c r="L26" s="416">
        <v>4</v>
      </c>
      <c r="M26" s="416">
        <v>3</v>
      </c>
      <c r="N26" s="416"/>
      <c r="O26" s="416">
        <v>2</v>
      </c>
      <c r="P26" s="416">
        <v>6</v>
      </c>
      <c r="Q26" s="416">
        <v>6</v>
      </c>
      <c r="R26" s="416"/>
      <c r="S26" s="416"/>
      <c r="T26" s="416"/>
      <c r="U26" s="425"/>
      <c r="V26" s="403"/>
      <c r="W26" s="431">
        <f>C26*$F$3*52</f>
        <v>0</v>
      </c>
      <c r="X26" s="404">
        <f>D26*$F$4*52</f>
        <v>0</v>
      </c>
      <c r="Y26" s="404">
        <f>E26*$F$5*52</f>
        <v>0</v>
      </c>
      <c r="Z26" s="404">
        <f>F26*$F$6*52</f>
        <v>0</v>
      </c>
      <c r="AA26" s="404">
        <f>G26*$F$7*52</f>
        <v>0</v>
      </c>
      <c r="AB26" s="404">
        <f>H26*$F$8*52</f>
        <v>0</v>
      </c>
      <c r="AC26" s="634">
        <f>I26*$F$9*52</f>
        <v>0</v>
      </c>
      <c r="AD26" s="634">
        <f>J26*$F$10*52</f>
        <v>0</v>
      </c>
      <c r="AE26" s="404">
        <f>K26*$F$11*52</f>
        <v>0</v>
      </c>
      <c r="AF26" s="634">
        <f>L26*$F$12*52</f>
        <v>0</v>
      </c>
      <c r="AG26" s="634">
        <f>M26*$F$13*52</f>
        <v>0</v>
      </c>
      <c r="AH26" s="634">
        <f>N26*$F$14*52</f>
        <v>0</v>
      </c>
      <c r="AI26" s="634">
        <f>O26*$F$15*52</f>
        <v>0</v>
      </c>
      <c r="AJ26" s="634">
        <f>P26*$F$16*52</f>
        <v>0</v>
      </c>
      <c r="AK26" s="634">
        <f>Q26*$F$17*52</f>
        <v>0</v>
      </c>
      <c r="AL26" s="634">
        <f>R26*$F$18*52</f>
        <v>0</v>
      </c>
      <c r="AM26" s="634">
        <f>S26*$F$19*52</f>
        <v>0</v>
      </c>
      <c r="AN26" s="634">
        <f>T26*$F$20*52</f>
        <v>0</v>
      </c>
      <c r="AO26" s="432">
        <f>U26*$F$21*52</f>
        <v>0</v>
      </c>
      <c r="AP26" s="409"/>
      <c r="AQ26" s="437">
        <f t="shared" ref="AQ26:AQ48" si="0">SUM(W26:AO26)</f>
        <v>0</v>
      </c>
    </row>
    <row r="27" spans="1:43" ht="12.75" customHeight="1">
      <c r="A27" s="21" t="s">
        <v>234</v>
      </c>
      <c r="B27" s="421"/>
      <c r="C27" s="424">
        <v>3</v>
      </c>
      <c r="D27" s="416"/>
      <c r="E27" s="416"/>
      <c r="F27" s="416">
        <v>3</v>
      </c>
      <c r="G27" s="416"/>
      <c r="H27" s="416"/>
      <c r="I27" s="416"/>
      <c r="J27" s="416"/>
      <c r="K27" s="416">
        <v>2</v>
      </c>
      <c r="L27" s="416">
        <v>1</v>
      </c>
      <c r="M27" s="416"/>
      <c r="N27" s="416"/>
      <c r="O27" s="416">
        <v>1</v>
      </c>
      <c r="P27" s="416">
        <v>2</v>
      </c>
      <c r="Q27" s="416">
        <v>2</v>
      </c>
      <c r="R27" s="416"/>
      <c r="S27" s="416"/>
      <c r="T27" s="416"/>
      <c r="U27" s="425"/>
      <c r="V27" s="403"/>
      <c r="W27" s="431">
        <f t="shared" ref="W27:W48" si="1">C27*$F$3*52</f>
        <v>0</v>
      </c>
      <c r="X27" s="404">
        <f t="shared" ref="X27:X48" si="2">D27*$F$4*52</f>
        <v>0</v>
      </c>
      <c r="Y27" s="404">
        <f t="shared" ref="Y27:Y48" si="3">E27*$F$5*52</f>
        <v>0</v>
      </c>
      <c r="Z27" s="404">
        <f t="shared" ref="Z27:Z48" si="4">F27*$F$6*52</f>
        <v>0</v>
      </c>
      <c r="AA27" s="404">
        <f t="shared" ref="AA27:AA48" si="5">G27*$F$7*52</f>
        <v>0</v>
      </c>
      <c r="AB27" s="404">
        <f t="shared" ref="AB27:AB48" si="6">H27*$F$8*52</f>
        <v>0</v>
      </c>
      <c r="AC27" s="634">
        <f t="shared" ref="AC27:AC48" si="7">I27*$F$9*52</f>
        <v>0</v>
      </c>
      <c r="AD27" s="634">
        <f t="shared" ref="AD27:AD48" si="8">J27*$F$10*52</f>
        <v>0</v>
      </c>
      <c r="AE27" s="404">
        <f t="shared" ref="AE27:AE48" si="9">K27*$F$11*52</f>
        <v>0</v>
      </c>
      <c r="AF27" s="634">
        <f t="shared" ref="AF27:AF48" si="10">L27*$F$12*52</f>
        <v>0</v>
      </c>
      <c r="AG27" s="634">
        <f t="shared" ref="AG27:AG48" si="11">M27*$F$13*52</f>
        <v>0</v>
      </c>
      <c r="AH27" s="634">
        <f t="shared" ref="AH27:AH48" si="12">N27*$F$14*52</f>
        <v>0</v>
      </c>
      <c r="AI27" s="634">
        <f t="shared" ref="AI27:AI48" si="13">O27*$F$15*52</f>
        <v>0</v>
      </c>
      <c r="AJ27" s="634">
        <f t="shared" ref="AJ27:AJ48" si="14">P27*$F$16*52</f>
        <v>0</v>
      </c>
      <c r="AK27" s="634">
        <f t="shared" ref="AK27:AK48" si="15">Q27*$F$17*52</f>
        <v>0</v>
      </c>
      <c r="AL27" s="634">
        <f t="shared" ref="AL27:AL48" si="16">R27*$F$18*52</f>
        <v>0</v>
      </c>
      <c r="AM27" s="634">
        <f t="shared" ref="AM27:AM48" si="17">S27*$F$19*52</f>
        <v>0</v>
      </c>
      <c r="AN27" s="634">
        <f t="shared" ref="AN27:AN48" si="18">T27*$F$20*52</f>
        <v>0</v>
      </c>
      <c r="AO27" s="432">
        <f t="shared" ref="AO27:AO48" si="19">U27*$F$21*52</f>
        <v>0</v>
      </c>
      <c r="AP27" s="409"/>
      <c r="AQ27" s="437">
        <f t="shared" si="0"/>
        <v>0</v>
      </c>
    </row>
    <row r="28" spans="1:43" ht="12.75" customHeight="1">
      <c r="A28" s="21" t="s">
        <v>235</v>
      </c>
      <c r="B28" s="421"/>
      <c r="C28" s="424">
        <v>19</v>
      </c>
      <c r="D28" s="416">
        <v>2</v>
      </c>
      <c r="E28" s="416"/>
      <c r="F28" s="416">
        <v>19</v>
      </c>
      <c r="G28" s="416"/>
      <c r="H28" s="416"/>
      <c r="I28" s="416"/>
      <c r="J28" s="416">
        <v>17</v>
      </c>
      <c r="K28" s="416">
        <v>28</v>
      </c>
      <c r="L28" s="416">
        <v>15</v>
      </c>
      <c r="M28" s="416"/>
      <c r="N28" s="416"/>
      <c r="O28" s="416">
        <v>17</v>
      </c>
      <c r="P28" s="416">
        <f>27+28</f>
        <v>55</v>
      </c>
      <c r="Q28" s="416">
        <v>28</v>
      </c>
      <c r="R28" s="416"/>
      <c r="S28" s="416"/>
      <c r="T28" s="416"/>
      <c r="U28" s="425"/>
      <c r="V28" s="403"/>
      <c r="W28" s="431">
        <f t="shared" si="1"/>
        <v>0</v>
      </c>
      <c r="X28" s="404">
        <f t="shared" si="2"/>
        <v>0</v>
      </c>
      <c r="Y28" s="404">
        <f t="shared" si="3"/>
        <v>0</v>
      </c>
      <c r="Z28" s="404">
        <f t="shared" si="4"/>
        <v>0</v>
      </c>
      <c r="AA28" s="404">
        <f t="shared" si="5"/>
        <v>0</v>
      </c>
      <c r="AB28" s="404">
        <f t="shared" si="6"/>
        <v>0</v>
      </c>
      <c r="AC28" s="634">
        <f t="shared" si="7"/>
        <v>0</v>
      </c>
      <c r="AD28" s="634">
        <f t="shared" si="8"/>
        <v>0</v>
      </c>
      <c r="AE28" s="404">
        <f t="shared" si="9"/>
        <v>0</v>
      </c>
      <c r="AF28" s="634">
        <f t="shared" si="10"/>
        <v>0</v>
      </c>
      <c r="AG28" s="634">
        <f t="shared" si="11"/>
        <v>0</v>
      </c>
      <c r="AH28" s="634">
        <f t="shared" si="12"/>
        <v>0</v>
      </c>
      <c r="AI28" s="634">
        <f t="shared" si="13"/>
        <v>0</v>
      </c>
      <c r="AJ28" s="634">
        <f t="shared" si="14"/>
        <v>0</v>
      </c>
      <c r="AK28" s="634">
        <f t="shared" si="15"/>
        <v>0</v>
      </c>
      <c r="AL28" s="634">
        <f t="shared" si="16"/>
        <v>0</v>
      </c>
      <c r="AM28" s="634">
        <f t="shared" si="17"/>
        <v>0</v>
      </c>
      <c r="AN28" s="634">
        <f t="shared" si="18"/>
        <v>0</v>
      </c>
      <c r="AO28" s="432">
        <f t="shared" si="19"/>
        <v>0</v>
      </c>
      <c r="AP28" s="409"/>
      <c r="AQ28" s="437">
        <f t="shared" si="0"/>
        <v>0</v>
      </c>
    </row>
    <row r="29" spans="1:43" ht="12.75" customHeight="1">
      <c r="A29" s="21" t="s">
        <v>236</v>
      </c>
      <c r="B29" s="421"/>
      <c r="C29" s="424">
        <v>11</v>
      </c>
      <c r="D29" s="416"/>
      <c r="E29" s="416">
        <v>4</v>
      </c>
      <c r="F29" s="416">
        <v>8</v>
      </c>
      <c r="G29" s="416"/>
      <c r="H29" s="416"/>
      <c r="I29" s="416"/>
      <c r="J29" s="416">
        <v>9</v>
      </c>
      <c r="K29" s="416"/>
      <c r="L29" s="416"/>
      <c r="M29" s="416">
        <v>8</v>
      </c>
      <c r="N29" s="416"/>
      <c r="O29" s="416">
        <v>7</v>
      </c>
      <c r="P29" s="416"/>
      <c r="Q29" s="416"/>
      <c r="R29" s="416"/>
      <c r="S29" s="416"/>
      <c r="T29" s="416"/>
      <c r="U29" s="425"/>
      <c r="V29" s="403"/>
      <c r="W29" s="431">
        <f t="shared" si="1"/>
        <v>0</v>
      </c>
      <c r="X29" s="404">
        <f t="shared" si="2"/>
        <v>0</v>
      </c>
      <c r="Y29" s="404">
        <f t="shared" si="3"/>
        <v>0</v>
      </c>
      <c r="Z29" s="404">
        <f t="shared" si="4"/>
        <v>0</v>
      </c>
      <c r="AA29" s="404">
        <f t="shared" si="5"/>
        <v>0</v>
      </c>
      <c r="AB29" s="404">
        <f t="shared" si="6"/>
        <v>0</v>
      </c>
      <c r="AC29" s="634">
        <f t="shared" si="7"/>
        <v>0</v>
      </c>
      <c r="AD29" s="634">
        <f t="shared" si="8"/>
        <v>0</v>
      </c>
      <c r="AE29" s="404">
        <f t="shared" si="9"/>
        <v>0</v>
      </c>
      <c r="AF29" s="634">
        <f t="shared" si="10"/>
        <v>0</v>
      </c>
      <c r="AG29" s="634">
        <f t="shared" si="11"/>
        <v>0</v>
      </c>
      <c r="AH29" s="634">
        <f t="shared" si="12"/>
        <v>0</v>
      </c>
      <c r="AI29" s="634">
        <f t="shared" si="13"/>
        <v>0</v>
      </c>
      <c r="AJ29" s="634">
        <f t="shared" si="14"/>
        <v>0</v>
      </c>
      <c r="AK29" s="634">
        <f t="shared" si="15"/>
        <v>0</v>
      </c>
      <c r="AL29" s="634">
        <f t="shared" si="16"/>
        <v>0</v>
      </c>
      <c r="AM29" s="634">
        <f t="shared" si="17"/>
        <v>0</v>
      </c>
      <c r="AN29" s="634">
        <f t="shared" si="18"/>
        <v>0</v>
      </c>
      <c r="AO29" s="432">
        <f t="shared" si="19"/>
        <v>0</v>
      </c>
      <c r="AP29" s="409"/>
      <c r="AQ29" s="437">
        <f t="shared" si="0"/>
        <v>0</v>
      </c>
    </row>
    <row r="30" spans="1:43" ht="12.75" customHeight="1">
      <c r="A30" s="21" t="s">
        <v>267</v>
      </c>
      <c r="B30" s="421" t="s">
        <v>261</v>
      </c>
      <c r="C30" s="424">
        <v>7</v>
      </c>
      <c r="D30" s="416"/>
      <c r="E30" s="416"/>
      <c r="F30" s="416">
        <v>7</v>
      </c>
      <c r="G30" s="416"/>
      <c r="H30" s="416"/>
      <c r="I30" s="416"/>
      <c r="J30" s="416">
        <v>6</v>
      </c>
      <c r="K30" s="416">
        <v>7</v>
      </c>
      <c r="L30" s="416">
        <v>4</v>
      </c>
      <c r="M30" s="416"/>
      <c r="N30" s="416"/>
      <c r="O30" s="416">
        <v>6</v>
      </c>
      <c r="P30" s="416">
        <v>8</v>
      </c>
      <c r="Q30" s="416">
        <v>8</v>
      </c>
      <c r="R30" s="416"/>
      <c r="S30" s="416"/>
      <c r="T30" s="416"/>
      <c r="U30" s="425"/>
      <c r="V30" s="403"/>
      <c r="W30" s="431">
        <f t="shared" si="1"/>
        <v>0</v>
      </c>
      <c r="X30" s="404">
        <f t="shared" si="2"/>
        <v>0</v>
      </c>
      <c r="Y30" s="404">
        <f t="shared" si="3"/>
        <v>0</v>
      </c>
      <c r="Z30" s="404">
        <f t="shared" si="4"/>
        <v>0</v>
      </c>
      <c r="AA30" s="404">
        <f t="shared" si="5"/>
        <v>0</v>
      </c>
      <c r="AB30" s="404">
        <f t="shared" si="6"/>
        <v>0</v>
      </c>
      <c r="AC30" s="634">
        <f t="shared" si="7"/>
        <v>0</v>
      </c>
      <c r="AD30" s="634">
        <f t="shared" si="8"/>
        <v>0</v>
      </c>
      <c r="AE30" s="404">
        <f t="shared" si="9"/>
        <v>0</v>
      </c>
      <c r="AF30" s="634">
        <f t="shared" si="10"/>
        <v>0</v>
      </c>
      <c r="AG30" s="634">
        <f t="shared" si="11"/>
        <v>0</v>
      </c>
      <c r="AH30" s="634">
        <f t="shared" si="12"/>
        <v>0</v>
      </c>
      <c r="AI30" s="634">
        <f t="shared" si="13"/>
        <v>0</v>
      </c>
      <c r="AJ30" s="634">
        <f t="shared" si="14"/>
        <v>0</v>
      </c>
      <c r="AK30" s="634">
        <f t="shared" si="15"/>
        <v>0</v>
      </c>
      <c r="AL30" s="634">
        <f t="shared" si="16"/>
        <v>0</v>
      </c>
      <c r="AM30" s="634">
        <f t="shared" si="17"/>
        <v>0</v>
      </c>
      <c r="AN30" s="634">
        <f t="shared" si="18"/>
        <v>0</v>
      </c>
      <c r="AO30" s="432">
        <f t="shared" si="19"/>
        <v>0</v>
      </c>
      <c r="AP30" s="409"/>
      <c r="AQ30" s="437">
        <f t="shared" si="0"/>
        <v>0</v>
      </c>
    </row>
    <row r="31" spans="1:43" ht="12.75" customHeight="1">
      <c r="A31" s="21" t="s">
        <v>237</v>
      </c>
      <c r="B31" s="421"/>
      <c r="C31" s="424">
        <v>47</v>
      </c>
      <c r="D31" s="416"/>
      <c r="E31" s="416"/>
      <c r="F31" s="416">
        <v>47</v>
      </c>
      <c r="G31" s="416">
        <v>20</v>
      </c>
      <c r="H31" s="416"/>
      <c r="I31" s="416"/>
      <c r="J31" s="416">
        <v>17</v>
      </c>
      <c r="K31" s="416">
        <v>43</v>
      </c>
      <c r="L31" s="416">
        <v>23</v>
      </c>
      <c r="M31" s="416"/>
      <c r="N31" s="416"/>
      <c r="O31" s="416">
        <v>44</v>
      </c>
      <c r="P31" s="416">
        <v>43</v>
      </c>
      <c r="Q31" s="416">
        <v>43</v>
      </c>
      <c r="R31" s="416"/>
      <c r="S31" s="416"/>
      <c r="T31" s="416"/>
      <c r="U31" s="425"/>
      <c r="V31" s="403"/>
      <c r="W31" s="431">
        <f t="shared" si="1"/>
        <v>0</v>
      </c>
      <c r="X31" s="404">
        <f t="shared" si="2"/>
        <v>0</v>
      </c>
      <c r="Y31" s="404">
        <f t="shared" si="3"/>
        <v>0</v>
      </c>
      <c r="Z31" s="404">
        <f t="shared" si="4"/>
        <v>0</v>
      </c>
      <c r="AA31" s="404">
        <f t="shared" si="5"/>
        <v>0</v>
      </c>
      <c r="AB31" s="404">
        <f t="shared" si="6"/>
        <v>0</v>
      </c>
      <c r="AC31" s="634">
        <f t="shared" si="7"/>
        <v>0</v>
      </c>
      <c r="AD31" s="634">
        <f t="shared" si="8"/>
        <v>0</v>
      </c>
      <c r="AE31" s="404">
        <f t="shared" si="9"/>
        <v>0</v>
      </c>
      <c r="AF31" s="634">
        <f t="shared" si="10"/>
        <v>0</v>
      </c>
      <c r="AG31" s="634">
        <f t="shared" si="11"/>
        <v>0</v>
      </c>
      <c r="AH31" s="634">
        <f t="shared" si="12"/>
        <v>0</v>
      </c>
      <c r="AI31" s="634">
        <f t="shared" si="13"/>
        <v>0</v>
      </c>
      <c r="AJ31" s="634">
        <f t="shared" si="14"/>
        <v>0</v>
      </c>
      <c r="AK31" s="634">
        <f t="shared" si="15"/>
        <v>0</v>
      </c>
      <c r="AL31" s="634">
        <f t="shared" si="16"/>
        <v>0</v>
      </c>
      <c r="AM31" s="634">
        <f t="shared" si="17"/>
        <v>0</v>
      </c>
      <c r="AN31" s="634">
        <f t="shared" si="18"/>
        <v>0</v>
      </c>
      <c r="AO31" s="432">
        <f t="shared" si="19"/>
        <v>0</v>
      </c>
      <c r="AP31" s="409"/>
      <c r="AQ31" s="437">
        <f t="shared" si="0"/>
        <v>0</v>
      </c>
    </row>
    <row r="32" spans="1:43" ht="12.75" customHeight="1">
      <c r="A32" s="21" t="s">
        <v>238</v>
      </c>
      <c r="B32" s="421"/>
      <c r="C32" s="424">
        <v>53</v>
      </c>
      <c r="D32" s="416"/>
      <c r="E32" s="416"/>
      <c r="F32" s="416">
        <v>51</v>
      </c>
      <c r="G32" s="416">
        <v>21</v>
      </c>
      <c r="H32" s="416"/>
      <c r="I32" s="416"/>
      <c r="J32" s="416">
        <v>34</v>
      </c>
      <c r="K32" s="416">
        <v>56</v>
      </c>
      <c r="L32" s="416">
        <v>55</v>
      </c>
      <c r="M32" s="416"/>
      <c r="N32" s="416"/>
      <c r="O32" s="416">
        <v>32</v>
      </c>
      <c r="P32" s="416">
        <v>2</v>
      </c>
      <c r="Q32" s="416">
        <v>56</v>
      </c>
      <c r="R32" s="416"/>
      <c r="S32" s="416"/>
      <c r="T32" s="416"/>
      <c r="U32" s="425"/>
      <c r="V32" s="403"/>
      <c r="W32" s="431">
        <f t="shared" si="1"/>
        <v>0</v>
      </c>
      <c r="X32" s="404">
        <f t="shared" si="2"/>
        <v>0</v>
      </c>
      <c r="Y32" s="404">
        <f t="shared" si="3"/>
        <v>0</v>
      </c>
      <c r="Z32" s="404">
        <f t="shared" si="4"/>
        <v>0</v>
      </c>
      <c r="AA32" s="404">
        <f t="shared" si="5"/>
        <v>0</v>
      </c>
      <c r="AB32" s="404">
        <f t="shared" si="6"/>
        <v>0</v>
      </c>
      <c r="AC32" s="634">
        <f t="shared" si="7"/>
        <v>0</v>
      </c>
      <c r="AD32" s="634">
        <f t="shared" si="8"/>
        <v>0</v>
      </c>
      <c r="AE32" s="404">
        <f t="shared" si="9"/>
        <v>0</v>
      </c>
      <c r="AF32" s="634">
        <f t="shared" si="10"/>
        <v>0</v>
      </c>
      <c r="AG32" s="634">
        <f t="shared" si="11"/>
        <v>0</v>
      </c>
      <c r="AH32" s="634">
        <f t="shared" si="12"/>
        <v>0</v>
      </c>
      <c r="AI32" s="634">
        <f t="shared" si="13"/>
        <v>0</v>
      </c>
      <c r="AJ32" s="634">
        <f t="shared" si="14"/>
        <v>0</v>
      </c>
      <c r="AK32" s="634">
        <f t="shared" si="15"/>
        <v>0</v>
      </c>
      <c r="AL32" s="634">
        <f t="shared" si="16"/>
        <v>0</v>
      </c>
      <c r="AM32" s="634">
        <f t="shared" si="17"/>
        <v>0</v>
      </c>
      <c r="AN32" s="634">
        <f t="shared" si="18"/>
        <v>0</v>
      </c>
      <c r="AO32" s="432">
        <f t="shared" si="19"/>
        <v>0</v>
      </c>
      <c r="AP32" s="409"/>
      <c r="AQ32" s="437">
        <f t="shared" si="0"/>
        <v>0</v>
      </c>
    </row>
    <row r="33" spans="1:43" ht="12.75" customHeight="1">
      <c r="A33" s="21" t="s">
        <v>238</v>
      </c>
      <c r="B33" s="421" t="s">
        <v>262</v>
      </c>
      <c r="C33" s="424">
        <v>1</v>
      </c>
      <c r="D33" s="416"/>
      <c r="E33" s="416"/>
      <c r="F33" s="416">
        <v>2</v>
      </c>
      <c r="G33" s="416">
        <v>1</v>
      </c>
      <c r="H33" s="416"/>
      <c r="I33" s="416"/>
      <c r="J33" s="416"/>
      <c r="K33" s="416">
        <v>1</v>
      </c>
      <c r="L33" s="416">
        <v>1</v>
      </c>
      <c r="M33" s="416"/>
      <c r="N33" s="416"/>
      <c r="O33" s="416">
        <v>1</v>
      </c>
      <c r="P33" s="416">
        <v>1</v>
      </c>
      <c r="Q33" s="416">
        <v>1</v>
      </c>
      <c r="R33" s="416"/>
      <c r="S33" s="416"/>
      <c r="T33" s="416"/>
      <c r="U33" s="425"/>
      <c r="V33" s="403"/>
      <c r="W33" s="431">
        <f t="shared" si="1"/>
        <v>0</v>
      </c>
      <c r="X33" s="404">
        <f t="shared" si="2"/>
        <v>0</v>
      </c>
      <c r="Y33" s="404">
        <f t="shared" si="3"/>
        <v>0</v>
      </c>
      <c r="Z33" s="404">
        <f t="shared" si="4"/>
        <v>0</v>
      </c>
      <c r="AA33" s="404">
        <f t="shared" si="5"/>
        <v>0</v>
      </c>
      <c r="AB33" s="404">
        <f t="shared" si="6"/>
        <v>0</v>
      </c>
      <c r="AC33" s="634">
        <f t="shared" si="7"/>
        <v>0</v>
      </c>
      <c r="AD33" s="634">
        <f t="shared" si="8"/>
        <v>0</v>
      </c>
      <c r="AE33" s="404">
        <f t="shared" si="9"/>
        <v>0</v>
      </c>
      <c r="AF33" s="634">
        <f t="shared" si="10"/>
        <v>0</v>
      </c>
      <c r="AG33" s="634">
        <f t="shared" si="11"/>
        <v>0</v>
      </c>
      <c r="AH33" s="634">
        <f t="shared" si="12"/>
        <v>0</v>
      </c>
      <c r="AI33" s="634">
        <f t="shared" si="13"/>
        <v>0</v>
      </c>
      <c r="AJ33" s="634">
        <f t="shared" si="14"/>
        <v>0</v>
      </c>
      <c r="AK33" s="634">
        <f t="shared" si="15"/>
        <v>0</v>
      </c>
      <c r="AL33" s="634">
        <f t="shared" si="16"/>
        <v>0</v>
      </c>
      <c r="AM33" s="634">
        <f t="shared" si="17"/>
        <v>0</v>
      </c>
      <c r="AN33" s="634">
        <f t="shared" si="18"/>
        <v>0</v>
      </c>
      <c r="AO33" s="432">
        <f t="shared" si="19"/>
        <v>0</v>
      </c>
      <c r="AP33" s="409"/>
      <c r="AQ33" s="437">
        <f t="shared" si="0"/>
        <v>0</v>
      </c>
    </row>
    <row r="34" spans="1:43" ht="12.75" customHeight="1">
      <c r="A34" s="21" t="s">
        <v>239</v>
      </c>
      <c r="B34" s="421"/>
      <c r="C34" s="424">
        <v>34</v>
      </c>
      <c r="D34" s="416"/>
      <c r="E34" s="416"/>
      <c r="F34" s="416">
        <v>34</v>
      </c>
      <c r="G34" s="416">
        <v>21</v>
      </c>
      <c r="H34" s="416"/>
      <c r="I34" s="416"/>
      <c r="J34" s="416"/>
      <c r="K34" s="416">
        <v>21</v>
      </c>
      <c r="L34" s="416">
        <v>12</v>
      </c>
      <c r="M34" s="416"/>
      <c r="N34" s="416"/>
      <c r="O34" s="416">
        <v>16</v>
      </c>
      <c r="P34" s="416">
        <v>19</v>
      </c>
      <c r="Q34" s="416">
        <v>21</v>
      </c>
      <c r="R34" s="416"/>
      <c r="S34" s="416"/>
      <c r="T34" s="416"/>
      <c r="U34" s="425"/>
      <c r="V34" s="403"/>
      <c r="W34" s="431">
        <f t="shared" si="1"/>
        <v>0</v>
      </c>
      <c r="X34" s="404">
        <f t="shared" si="2"/>
        <v>0</v>
      </c>
      <c r="Y34" s="404">
        <f t="shared" si="3"/>
        <v>0</v>
      </c>
      <c r="Z34" s="404">
        <f t="shared" si="4"/>
        <v>0</v>
      </c>
      <c r="AA34" s="404">
        <f t="shared" si="5"/>
        <v>0</v>
      </c>
      <c r="AB34" s="404">
        <f t="shared" si="6"/>
        <v>0</v>
      </c>
      <c r="AC34" s="634">
        <f t="shared" si="7"/>
        <v>0</v>
      </c>
      <c r="AD34" s="634">
        <f t="shared" si="8"/>
        <v>0</v>
      </c>
      <c r="AE34" s="404">
        <f t="shared" si="9"/>
        <v>0</v>
      </c>
      <c r="AF34" s="634">
        <f t="shared" si="10"/>
        <v>0</v>
      </c>
      <c r="AG34" s="634">
        <f t="shared" si="11"/>
        <v>0</v>
      </c>
      <c r="AH34" s="634">
        <f t="shared" si="12"/>
        <v>0</v>
      </c>
      <c r="AI34" s="634">
        <f t="shared" si="13"/>
        <v>0</v>
      </c>
      <c r="AJ34" s="634">
        <f t="shared" si="14"/>
        <v>0</v>
      </c>
      <c r="AK34" s="634">
        <f t="shared" si="15"/>
        <v>0</v>
      </c>
      <c r="AL34" s="634">
        <f t="shared" si="16"/>
        <v>0</v>
      </c>
      <c r="AM34" s="634">
        <f t="shared" si="17"/>
        <v>0</v>
      </c>
      <c r="AN34" s="634">
        <f t="shared" si="18"/>
        <v>0</v>
      </c>
      <c r="AO34" s="432">
        <f t="shared" si="19"/>
        <v>0</v>
      </c>
      <c r="AP34" s="409"/>
      <c r="AQ34" s="437">
        <f t="shared" si="0"/>
        <v>0</v>
      </c>
    </row>
    <row r="35" spans="1:43" ht="12.75" customHeight="1">
      <c r="A35" s="21" t="s">
        <v>240</v>
      </c>
      <c r="B35" s="421"/>
      <c r="C35" s="424">
        <v>3</v>
      </c>
      <c r="D35" s="416"/>
      <c r="E35" s="416"/>
      <c r="F35" s="416">
        <v>3</v>
      </c>
      <c r="G35" s="416"/>
      <c r="H35" s="416"/>
      <c r="I35" s="416"/>
      <c r="J35" s="416"/>
      <c r="K35" s="416"/>
      <c r="L35" s="416"/>
      <c r="M35" s="416"/>
      <c r="N35" s="416"/>
      <c r="O35" s="416"/>
      <c r="P35" s="416"/>
      <c r="Q35" s="416"/>
      <c r="R35" s="416"/>
      <c r="S35" s="416"/>
      <c r="T35" s="416"/>
      <c r="U35" s="425"/>
      <c r="V35" s="403"/>
      <c r="W35" s="431">
        <f t="shared" si="1"/>
        <v>0</v>
      </c>
      <c r="X35" s="404">
        <f t="shared" si="2"/>
        <v>0</v>
      </c>
      <c r="Y35" s="404">
        <f t="shared" si="3"/>
        <v>0</v>
      </c>
      <c r="Z35" s="404">
        <f t="shared" si="4"/>
        <v>0</v>
      </c>
      <c r="AA35" s="404">
        <f t="shared" si="5"/>
        <v>0</v>
      </c>
      <c r="AB35" s="404">
        <f t="shared" si="6"/>
        <v>0</v>
      </c>
      <c r="AC35" s="634">
        <f t="shared" si="7"/>
        <v>0</v>
      </c>
      <c r="AD35" s="634">
        <f t="shared" si="8"/>
        <v>0</v>
      </c>
      <c r="AE35" s="404">
        <f t="shared" si="9"/>
        <v>0</v>
      </c>
      <c r="AF35" s="634">
        <f t="shared" si="10"/>
        <v>0</v>
      </c>
      <c r="AG35" s="634">
        <f t="shared" si="11"/>
        <v>0</v>
      </c>
      <c r="AH35" s="634">
        <f t="shared" si="12"/>
        <v>0</v>
      </c>
      <c r="AI35" s="634">
        <f t="shared" si="13"/>
        <v>0</v>
      </c>
      <c r="AJ35" s="634">
        <f t="shared" si="14"/>
        <v>0</v>
      </c>
      <c r="AK35" s="634">
        <f t="shared" si="15"/>
        <v>0</v>
      </c>
      <c r="AL35" s="634">
        <f t="shared" si="16"/>
        <v>0</v>
      </c>
      <c r="AM35" s="634">
        <f t="shared" si="17"/>
        <v>0</v>
      </c>
      <c r="AN35" s="634">
        <f t="shared" si="18"/>
        <v>0</v>
      </c>
      <c r="AO35" s="432">
        <f t="shared" si="19"/>
        <v>0</v>
      </c>
      <c r="AP35" s="409"/>
      <c r="AQ35" s="437">
        <f t="shared" si="0"/>
        <v>0</v>
      </c>
    </row>
    <row r="36" spans="1:43" ht="12.75" customHeight="1">
      <c r="A36" s="21" t="s">
        <v>241</v>
      </c>
      <c r="B36" s="421" t="s">
        <v>264</v>
      </c>
      <c r="C36" s="424">
        <v>4</v>
      </c>
      <c r="D36" s="416"/>
      <c r="E36" s="416"/>
      <c r="F36" s="416">
        <v>4</v>
      </c>
      <c r="G36" s="416"/>
      <c r="H36" s="416"/>
      <c r="I36" s="416"/>
      <c r="J36" s="416">
        <v>3</v>
      </c>
      <c r="K36" s="416">
        <v>3</v>
      </c>
      <c r="L36" s="416">
        <v>2</v>
      </c>
      <c r="M36" s="416"/>
      <c r="N36" s="416"/>
      <c r="O36" s="416">
        <v>3</v>
      </c>
      <c r="P36" s="416">
        <v>3</v>
      </c>
      <c r="Q36" s="416">
        <v>3</v>
      </c>
      <c r="R36" s="416"/>
      <c r="S36" s="416"/>
      <c r="T36" s="416"/>
      <c r="U36" s="425"/>
      <c r="V36" s="403"/>
      <c r="W36" s="431">
        <f t="shared" si="1"/>
        <v>0</v>
      </c>
      <c r="X36" s="404">
        <f t="shared" si="2"/>
        <v>0</v>
      </c>
      <c r="Y36" s="404">
        <f t="shared" si="3"/>
        <v>0</v>
      </c>
      <c r="Z36" s="404">
        <f t="shared" si="4"/>
        <v>0</v>
      </c>
      <c r="AA36" s="404">
        <f t="shared" si="5"/>
        <v>0</v>
      </c>
      <c r="AB36" s="404">
        <f t="shared" si="6"/>
        <v>0</v>
      </c>
      <c r="AC36" s="634">
        <f t="shared" si="7"/>
        <v>0</v>
      </c>
      <c r="AD36" s="634">
        <f t="shared" si="8"/>
        <v>0</v>
      </c>
      <c r="AE36" s="404">
        <f t="shared" si="9"/>
        <v>0</v>
      </c>
      <c r="AF36" s="634">
        <f t="shared" si="10"/>
        <v>0</v>
      </c>
      <c r="AG36" s="634">
        <f t="shared" si="11"/>
        <v>0</v>
      </c>
      <c r="AH36" s="634">
        <f t="shared" si="12"/>
        <v>0</v>
      </c>
      <c r="AI36" s="634">
        <f t="shared" si="13"/>
        <v>0</v>
      </c>
      <c r="AJ36" s="634">
        <f t="shared" si="14"/>
        <v>0</v>
      </c>
      <c r="AK36" s="634">
        <f t="shared" si="15"/>
        <v>0</v>
      </c>
      <c r="AL36" s="634">
        <f t="shared" si="16"/>
        <v>0</v>
      </c>
      <c r="AM36" s="634">
        <f t="shared" si="17"/>
        <v>0</v>
      </c>
      <c r="AN36" s="634">
        <f t="shared" si="18"/>
        <v>0</v>
      </c>
      <c r="AO36" s="432">
        <f t="shared" si="19"/>
        <v>0</v>
      </c>
      <c r="AP36" s="409"/>
      <c r="AQ36" s="437">
        <f t="shared" si="0"/>
        <v>0</v>
      </c>
    </row>
    <row r="37" spans="1:43" ht="12.75" customHeight="1">
      <c r="A37" s="21" t="s">
        <v>242</v>
      </c>
      <c r="B37" s="421" t="s">
        <v>263</v>
      </c>
      <c r="C37" s="424">
        <v>5</v>
      </c>
      <c r="D37" s="416"/>
      <c r="E37" s="416"/>
      <c r="F37" s="416">
        <v>5</v>
      </c>
      <c r="G37" s="416"/>
      <c r="H37" s="416"/>
      <c r="I37" s="416"/>
      <c r="J37" s="416">
        <v>3</v>
      </c>
      <c r="K37" s="416">
        <v>3</v>
      </c>
      <c r="L37" s="416">
        <v>1</v>
      </c>
      <c r="M37" s="416"/>
      <c r="N37" s="416"/>
      <c r="O37" s="416">
        <v>4</v>
      </c>
      <c r="P37" s="416">
        <v>3</v>
      </c>
      <c r="Q37" s="416">
        <v>3</v>
      </c>
      <c r="R37" s="416"/>
      <c r="S37" s="416"/>
      <c r="T37" s="416"/>
      <c r="U37" s="425"/>
      <c r="V37" s="403"/>
      <c r="W37" s="431">
        <f t="shared" si="1"/>
        <v>0</v>
      </c>
      <c r="X37" s="404">
        <f t="shared" si="2"/>
        <v>0</v>
      </c>
      <c r="Y37" s="404">
        <f t="shared" si="3"/>
        <v>0</v>
      </c>
      <c r="Z37" s="404">
        <f t="shared" si="4"/>
        <v>0</v>
      </c>
      <c r="AA37" s="404">
        <f t="shared" si="5"/>
        <v>0</v>
      </c>
      <c r="AB37" s="404">
        <f t="shared" si="6"/>
        <v>0</v>
      </c>
      <c r="AC37" s="634">
        <f t="shared" si="7"/>
        <v>0</v>
      </c>
      <c r="AD37" s="634">
        <f t="shared" si="8"/>
        <v>0</v>
      </c>
      <c r="AE37" s="404">
        <f t="shared" si="9"/>
        <v>0</v>
      </c>
      <c r="AF37" s="634">
        <f t="shared" si="10"/>
        <v>0</v>
      </c>
      <c r="AG37" s="634">
        <f t="shared" si="11"/>
        <v>0</v>
      </c>
      <c r="AH37" s="634">
        <f t="shared" si="12"/>
        <v>0</v>
      </c>
      <c r="AI37" s="634">
        <f t="shared" si="13"/>
        <v>0</v>
      </c>
      <c r="AJ37" s="634">
        <f t="shared" si="14"/>
        <v>0</v>
      </c>
      <c r="AK37" s="634">
        <f t="shared" si="15"/>
        <v>0</v>
      </c>
      <c r="AL37" s="634">
        <f t="shared" si="16"/>
        <v>0</v>
      </c>
      <c r="AM37" s="634">
        <f t="shared" si="17"/>
        <v>0</v>
      </c>
      <c r="AN37" s="634">
        <f t="shared" si="18"/>
        <v>0</v>
      </c>
      <c r="AO37" s="432">
        <f t="shared" si="19"/>
        <v>0</v>
      </c>
      <c r="AP37" s="409"/>
      <c r="AQ37" s="437">
        <f t="shared" si="0"/>
        <v>0</v>
      </c>
    </row>
    <row r="38" spans="1:43" ht="12.75" customHeight="1">
      <c r="A38" s="21" t="s">
        <v>243</v>
      </c>
      <c r="B38" s="421" t="s">
        <v>265</v>
      </c>
      <c r="C38" s="424">
        <v>8</v>
      </c>
      <c r="D38" s="416"/>
      <c r="E38" s="416"/>
      <c r="F38" s="416">
        <v>10</v>
      </c>
      <c r="G38" s="416"/>
      <c r="H38" s="416"/>
      <c r="I38" s="416"/>
      <c r="J38" s="416">
        <v>8</v>
      </c>
      <c r="K38" s="416">
        <v>10</v>
      </c>
      <c r="L38" s="416">
        <v>4</v>
      </c>
      <c r="M38" s="416"/>
      <c r="N38" s="416"/>
      <c r="O38" s="416">
        <v>5</v>
      </c>
      <c r="P38" s="416">
        <v>10</v>
      </c>
      <c r="Q38" s="416">
        <v>10</v>
      </c>
      <c r="R38" s="416"/>
      <c r="S38" s="416"/>
      <c r="T38" s="416"/>
      <c r="U38" s="425"/>
      <c r="V38" s="403"/>
      <c r="W38" s="431">
        <f t="shared" si="1"/>
        <v>0</v>
      </c>
      <c r="X38" s="404">
        <f t="shared" si="2"/>
        <v>0</v>
      </c>
      <c r="Y38" s="404">
        <f t="shared" si="3"/>
        <v>0</v>
      </c>
      <c r="Z38" s="404">
        <f t="shared" si="4"/>
        <v>0</v>
      </c>
      <c r="AA38" s="404">
        <f t="shared" si="5"/>
        <v>0</v>
      </c>
      <c r="AB38" s="404">
        <f t="shared" si="6"/>
        <v>0</v>
      </c>
      <c r="AC38" s="634">
        <f t="shared" si="7"/>
        <v>0</v>
      </c>
      <c r="AD38" s="634">
        <f t="shared" si="8"/>
        <v>0</v>
      </c>
      <c r="AE38" s="404">
        <f t="shared" si="9"/>
        <v>0</v>
      </c>
      <c r="AF38" s="634">
        <f t="shared" si="10"/>
        <v>0</v>
      </c>
      <c r="AG38" s="634">
        <f t="shared" si="11"/>
        <v>0</v>
      </c>
      <c r="AH38" s="634">
        <f t="shared" si="12"/>
        <v>0</v>
      </c>
      <c r="AI38" s="634">
        <f t="shared" si="13"/>
        <v>0</v>
      </c>
      <c r="AJ38" s="634">
        <f t="shared" si="14"/>
        <v>0</v>
      </c>
      <c r="AK38" s="634">
        <f t="shared" si="15"/>
        <v>0</v>
      </c>
      <c r="AL38" s="634">
        <f t="shared" si="16"/>
        <v>0</v>
      </c>
      <c r="AM38" s="634">
        <f t="shared" si="17"/>
        <v>0</v>
      </c>
      <c r="AN38" s="634">
        <f t="shared" si="18"/>
        <v>0</v>
      </c>
      <c r="AO38" s="432">
        <f t="shared" si="19"/>
        <v>0</v>
      </c>
      <c r="AP38" s="409"/>
      <c r="AQ38" s="437">
        <f t="shared" si="0"/>
        <v>0</v>
      </c>
    </row>
    <row r="39" spans="1:43" ht="12.75" customHeight="1">
      <c r="A39" s="21" t="s">
        <v>244</v>
      </c>
      <c r="B39" s="421"/>
      <c r="C39" s="424">
        <v>6</v>
      </c>
      <c r="D39" s="416"/>
      <c r="E39" s="416"/>
      <c r="F39" s="416">
        <v>8</v>
      </c>
      <c r="G39" s="416"/>
      <c r="H39" s="416"/>
      <c r="I39" s="416"/>
      <c r="J39" s="416"/>
      <c r="K39" s="416">
        <v>6</v>
      </c>
      <c r="L39" s="416">
        <v>3</v>
      </c>
      <c r="M39" s="416">
        <v>15</v>
      </c>
      <c r="N39" s="416"/>
      <c r="O39" s="416">
        <v>3</v>
      </c>
      <c r="P39" s="416">
        <v>3</v>
      </c>
      <c r="Q39" s="416">
        <v>5</v>
      </c>
      <c r="R39" s="416"/>
      <c r="S39" s="416"/>
      <c r="T39" s="416">
        <v>9</v>
      </c>
      <c r="U39" s="425">
        <v>17</v>
      </c>
      <c r="V39" s="403"/>
      <c r="W39" s="431">
        <f t="shared" si="1"/>
        <v>0</v>
      </c>
      <c r="X39" s="404">
        <f t="shared" si="2"/>
        <v>0</v>
      </c>
      <c r="Y39" s="404">
        <f t="shared" si="3"/>
        <v>0</v>
      </c>
      <c r="Z39" s="404">
        <f t="shared" si="4"/>
        <v>0</v>
      </c>
      <c r="AA39" s="404">
        <f t="shared" si="5"/>
        <v>0</v>
      </c>
      <c r="AB39" s="404">
        <f t="shared" si="6"/>
        <v>0</v>
      </c>
      <c r="AC39" s="634">
        <f t="shared" si="7"/>
        <v>0</v>
      </c>
      <c r="AD39" s="634">
        <f t="shared" si="8"/>
        <v>0</v>
      </c>
      <c r="AE39" s="404">
        <f t="shared" si="9"/>
        <v>0</v>
      </c>
      <c r="AF39" s="634">
        <f t="shared" si="10"/>
        <v>0</v>
      </c>
      <c r="AG39" s="634">
        <f t="shared" si="11"/>
        <v>0</v>
      </c>
      <c r="AH39" s="634">
        <f t="shared" si="12"/>
        <v>0</v>
      </c>
      <c r="AI39" s="634">
        <f t="shared" si="13"/>
        <v>0</v>
      </c>
      <c r="AJ39" s="634">
        <f t="shared" si="14"/>
        <v>0</v>
      </c>
      <c r="AK39" s="634">
        <f t="shared" si="15"/>
        <v>0</v>
      </c>
      <c r="AL39" s="634">
        <f t="shared" si="16"/>
        <v>0</v>
      </c>
      <c r="AM39" s="634">
        <f t="shared" si="17"/>
        <v>0</v>
      </c>
      <c r="AN39" s="634">
        <f t="shared" si="18"/>
        <v>0</v>
      </c>
      <c r="AO39" s="432">
        <f t="shared" si="19"/>
        <v>0</v>
      </c>
      <c r="AP39" s="409"/>
      <c r="AQ39" s="437">
        <f t="shared" si="0"/>
        <v>0</v>
      </c>
    </row>
    <row r="40" spans="1:43" ht="12.75" customHeight="1">
      <c r="A40" s="21" t="s">
        <v>245</v>
      </c>
      <c r="B40" s="421" t="s">
        <v>302</v>
      </c>
      <c r="C40" s="424">
        <v>7</v>
      </c>
      <c r="D40" s="416"/>
      <c r="E40" s="416"/>
      <c r="F40" s="416">
        <v>7</v>
      </c>
      <c r="G40" s="416"/>
      <c r="H40" s="416"/>
      <c r="I40" s="416">
        <v>2</v>
      </c>
      <c r="J40" s="416"/>
      <c r="K40" s="416">
        <v>2</v>
      </c>
      <c r="L40" s="416"/>
      <c r="M40" s="416"/>
      <c r="N40" s="416"/>
      <c r="O40" s="416"/>
      <c r="P40" s="416"/>
      <c r="Q40" s="416">
        <v>4</v>
      </c>
      <c r="R40" s="416"/>
      <c r="S40" s="416"/>
      <c r="T40" s="416"/>
      <c r="U40" s="425"/>
      <c r="V40" s="403"/>
      <c r="W40" s="431">
        <f t="shared" si="1"/>
        <v>0</v>
      </c>
      <c r="X40" s="404">
        <f t="shared" si="2"/>
        <v>0</v>
      </c>
      <c r="Y40" s="404">
        <f t="shared" si="3"/>
        <v>0</v>
      </c>
      <c r="Z40" s="404">
        <f t="shared" si="4"/>
        <v>0</v>
      </c>
      <c r="AA40" s="404">
        <f t="shared" si="5"/>
        <v>0</v>
      </c>
      <c r="AB40" s="404">
        <f t="shared" si="6"/>
        <v>0</v>
      </c>
      <c r="AC40" s="634">
        <f t="shared" si="7"/>
        <v>0</v>
      </c>
      <c r="AD40" s="634">
        <f t="shared" si="8"/>
        <v>0</v>
      </c>
      <c r="AE40" s="404">
        <f t="shared" si="9"/>
        <v>0</v>
      </c>
      <c r="AF40" s="634">
        <f t="shared" si="10"/>
        <v>0</v>
      </c>
      <c r="AG40" s="634">
        <f t="shared" si="11"/>
        <v>0</v>
      </c>
      <c r="AH40" s="634">
        <f t="shared" si="12"/>
        <v>0</v>
      </c>
      <c r="AI40" s="634">
        <f t="shared" si="13"/>
        <v>0</v>
      </c>
      <c r="AJ40" s="634">
        <f t="shared" si="14"/>
        <v>0</v>
      </c>
      <c r="AK40" s="634">
        <f t="shared" si="15"/>
        <v>0</v>
      </c>
      <c r="AL40" s="634">
        <f t="shared" si="16"/>
        <v>0</v>
      </c>
      <c r="AM40" s="634">
        <f t="shared" si="17"/>
        <v>0</v>
      </c>
      <c r="AN40" s="634">
        <f t="shared" si="18"/>
        <v>0</v>
      </c>
      <c r="AO40" s="432">
        <f t="shared" si="19"/>
        <v>0</v>
      </c>
      <c r="AP40" s="409"/>
      <c r="AQ40" s="437">
        <f t="shared" si="0"/>
        <v>0</v>
      </c>
    </row>
    <row r="41" spans="1:43" ht="12.75" customHeight="1">
      <c r="A41" s="21" t="s">
        <v>245</v>
      </c>
      <c r="B41" s="421" t="s">
        <v>303</v>
      </c>
      <c r="C41" s="424">
        <v>37</v>
      </c>
      <c r="D41" s="416"/>
      <c r="E41" s="416"/>
      <c r="F41" s="416">
        <f>12+24+1</f>
        <v>37</v>
      </c>
      <c r="G41" s="416"/>
      <c r="H41" s="416"/>
      <c r="I41" s="416"/>
      <c r="J41" s="416"/>
      <c r="K41" s="416">
        <v>8</v>
      </c>
      <c r="L41" s="416">
        <v>4</v>
      </c>
      <c r="M41" s="416"/>
      <c r="N41" s="416"/>
      <c r="O41" s="416"/>
      <c r="P41" s="416"/>
      <c r="Q41" s="416">
        <v>16</v>
      </c>
      <c r="R41" s="416"/>
      <c r="S41" s="416"/>
      <c r="T41" s="416"/>
      <c r="U41" s="425"/>
      <c r="V41" s="403"/>
      <c r="W41" s="431">
        <f t="shared" si="1"/>
        <v>0</v>
      </c>
      <c r="X41" s="404">
        <f t="shared" si="2"/>
        <v>0</v>
      </c>
      <c r="Y41" s="404">
        <f t="shared" si="3"/>
        <v>0</v>
      </c>
      <c r="Z41" s="404">
        <f t="shared" si="4"/>
        <v>0</v>
      </c>
      <c r="AA41" s="404">
        <f t="shared" si="5"/>
        <v>0</v>
      </c>
      <c r="AB41" s="404">
        <f t="shared" si="6"/>
        <v>0</v>
      </c>
      <c r="AC41" s="634">
        <f t="shared" si="7"/>
        <v>0</v>
      </c>
      <c r="AD41" s="634">
        <f t="shared" si="8"/>
        <v>0</v>
      </c>
      <c r="AE41" s="404">
        <f t="shared" si="9"/>
        <v>0</v>
      </c>
      <c r="AF41" s="634">
        <f t="shared" si="10"/>
        <v>0</v>
      </c>
      <c r="AG41" s="634">
        <f t="shared" si="11"/>
        <v>0</v>
      </c>
      <c r="AH41" s="634">
        <f t="shared" si="12"/>
        <v>0</v>
      </c>
      <c r="AI41" s="634">
        <f t="shared" si="13"/>
        <v>0</v>
      </c>
      <c r="AJ41" s="634">
        <f t="shared" si="14"/>
        <v>0</v>
      </c>
      <c r="AK41" s="634">
        <f t="shared" si="15"/>
        <v>0</v>
      </c>
      <c r="AL41" s="634">
        <f t="shared" si="16"/>
        <v>0</v>
      </c>
      <c r="AM41" s="634">
        <f t="shared" si="17"/>
        <v>0</v>
      </c>
      <c r="AN41" s="634">
        <f t="shared" si="18"/>
        <v>0</v>
      </c>
      <c r="AO41" s="432">
        <f t="shared" si="19"/>
        <v>0</v>
      </c>
      <c r="AP41" s="409"/>
      <c r="AQ41" s="437">
        <f t="shared" si="0"/>
        <v>0</v>
      </c>
    </row>
    <row r="42" spans="1:43" ht="12.6" customHeight="1">
      <c r="A42" s="21" t="s">
        <v>245</v>
      </c>
      <c r="B42" s="421" t="s">
        <v>304</v>
      </c>
      <c r="C42" s="424">
        <v>32</v>
      </c>
      <c r="D42" s="416"/>
      <c r="E42" s="416"/>
      <c r="F42" s="416">
        <v>23</v>
      </c>
      <c r="G42" s="416"/>
      <c r="H42" s="416"/>
      <c r="I42" s="416">
        <v>10</v>
      </c>
      <c r="J42" s="416"/>
      <c r="K42" s="416">
        <v>14</v>
      </c>
      <c r="L42" s="416">
        <v>5</v>
      </c>
      <c r="M42" s="416"/>
      <c r="N42" s="416"/>
      <c r="O42" s="416"/>
      <c r="P42" s="416"/>
      <c r="Q42" s="416">
        <v>14</v>
      </c>
      <c r="R42" s="416"/>
      <c r="S42" s="416"/>
      <c r="T42" s="416"/>
      <c r="U42" s="425"/>
      <c r="V42" s="403"/>
      <c r="W42" s="431">
        <f t="shared" si="1"/>
        <v>0</v>
      </c>
      <c r="X42" s="404">
        <f t="shared" si="2"/>
        <v>0</v>
      </c>
      <c r="Y42" s="404">
        <f t="shared" si="3"/>
        <v>0</v>
      </c>
      <c r="Z42" s="404">
        <f t="shared" si="4"/>
        <v>0</v>
      </c>
      <c r="AA42" s="404">
        <f t="shared" si="5"/>
        <v>0</v>
      </c>
      <c r="AB42" s="404">
        <f t="shared" si="6"/>
        <v>0</v>
      </c>
      <c r="AC42" s="634">
        <f t="shared" si="7"/>
        <v>0</v>
      </c>
      <c r="AD42" s="634">
        <f t="shared" si="8"/>
        <v>0</v>
      </c>
      <c r="AE42" s="404">
        <f t="shared" si="9"/>
        <v>0</v>
      </c>
      <c r="AF42" s="634">
        <f t="shared" si="10"/>
        <v>0</v>
      </c>
      <c r="AG42" s="634">
        <f t="shared" si="11"/>
        <v>0</v>
      </c>
      <c r="AH42" s="634">
        <f t="shared" si="12"/>
        <v>0</v>
      </c>
      <c r="AI42" s="634">
        <f t="shared" si="13"/>
        <v>0</v>
      </c>
      <c r="AJ42" s="634">
        <f t="shared" si="14"/>
        <v>0</v>
      </c>
      <c r="AK42" s="634">
        <f t="shared" si="15"/>
        <v>0</v>
      </c>
      <c r="AL42" s="634">
        <f t="shared" si="16"/>
        <v>0</v>
      </c>
      <c r="AM42" s="634">
        <f t="shared" si="17"/>
        <v>0</v>
      </c>
      <c r="AN42" s="634">
        <f t="shared" si="18"/>
        <v>0</v>
      </c>
      <c r="AO42" s="432">
        <f t="shared" si="19"/>
        <v>0</v>
      </c>
      <c r="AP42" s="409"/>
      <c r="AQ42" s="437">
        <f t="shared" si="0"/>
        <v>0</v>
      </c>
    </row>
    <row r="43" spans="1:43" ht="12.6" customHeight="1">
      <c r="A43" s="21" t="s">
        <v>245</v>
      </c>
      <c r="B43" s="421" t="s">
        <v>317</v>
      </c>
      <c r="C43" s="424">
        <v>2</v>
      </c>
      <c r="D43" s="416"/>
      <c r="E43" s="416"/>
      <c r="F43" s="416">
        <v>3</v>
      </c>
      <c r="G43" s="416"/>
      <c r="H43" s="416"/>
      <c r="I43" s="416">
        <v>1</v>
      </c>
      <c r="J43" s="416"/>
      <c r="K43" s="416">
        <v>1</v>
      </c>
      <c r="L43" s="416"/>
      <c r="M43" s="416"/>
      <c r="N43" s="416"/>
      <c r="O43" s="416"/>
      <c r="P43" s="416"/>
      <c r="Q43" s="416">
        <v>1</v>
      </c>
      <c r="R43" s="416"/>
      <c r="S43" s="416"/>
      <c r="T43" s="416"/>
      <c r="U43" s="425"/>
      <c r="V43" s="403"/>
      <c r="W43" s="431">
        <f t="shared" si="1"/>
        <v>0</v>
      </c>
      <c r="X43" s="404">
        <f t="shared" si="2"/>
        <v>0</v>
      </c>
      <c r="Y43" s="404">
        <f t="shared" si="3"/>
        <v>0</v>
      </c>
      <c r="Z43" s="404">
        <f t="shared" si="4"/>
        <v>0</v>
      </c>
      <c r="AA43" s="404">
        <f t="shared" si="5"/>
        <v>0</v>
      </c>
      <c r="AB43" s="404">
        <f t="shared" si="6"/>
        <v>0</v>
      </c>
      <c r="AC43" s="634">
        <f t="shared" si="7"/>
        <v>0</v>
      </c>
      <c r="AD43" s="634">
        <f t="shared" si="8"/>
        <v>0</v>
      </c>
      <c r="AE43" s="404">
        <f t="shared" si="9"/>
        <v>0</v>
      </c>
      <c r="AF43" s="634">
        <f t="shared" si="10"/>
        <v>0</v>
      </c>
      <c r="AG43" s="634">
        <f t="shared" si="11"/>
        <v>0</v>
      </c>
      <c r="AH43" s="634">
        <f t="shared" si="12"/>
        <v>0</v>
      </c>
      <c r="AI43" s="634">
        <f t="shared" si="13"/>
        <v>0</v>
      </c>
      <c r="AJ43" s="634">
        <f t="shared" si="14"/>
        <v>0</v>
      </c>
      <c r="AK43" s="634">
        <f t="shared" si="15"/>
        <v>0</v>
      </c>
      <c r="AL43" s="634">
        <f t="shared" si="16"/>
        <v>0</v>
      </c>
      <c r="AM43" s="634">
        <f t="shared" si="17"/>
        <v>0</v>
      </c>
      <c r="AN43" s="634">
        <f t="shared" si="18"/>
        <v>0</v>
      </c>
      <c r="AO43" s="432">
        <f t="shared" si="19"/>
        <v>0</v>
      </c>
      <c r="AP43" s="409"/>
      <c r="AQ43" s="437">
        <f t="shared" si="0"/>
        <v>0</v>
      </c>
    </row>
    <row r="44" spans="1:43" ht="12.6" customHeight="1">
      <c r="A44" s="21" t="s">
        <v>245</v>
      </c>
      <c r="B44" s="421" t="s">
        <v>318</v>
      </c>
      <c r="C44" s="424">
        <v>13</v>
      </c>
      <c r="D44" s="416"/>
      <c r="E44" s="416"/>
      <c r="F44" s="416">
        <v>14</v>
      </c>
      <c r="G44" s="416"/>
      <c r="H44" s="416"/>
      <c r="I44" s="416">
        <v>10</v>
      </c>
      <c r="J44" s="416"/>
      <c r="K44" s="416">
        <v>14</v>
      </c>
      <c r="L44" s="416">
        <v>7</v>
      </c>
      <c r="M44" s="416"/>
      <c r="N44" s="416"/>
      <c r="O44" s="416"/>
      <c r="P44" s="416"/>
      <c r="Q44" s="416">
        <v>14</v>
      </c>
      <c r="R44" s="416"/>
      <c r="S44" s="416"/>
      <c r="T44" s="416"/>
      <c r="U44" s="425"/>
      <c r="V44" s="403"/>
      <c r="W44" s="431">
        <f t="shared" si="1"/>
        <v>0</v>
      </c>
      <c r="X44" s="404">
        <f t="shared" si="2"/>
        <v>0</v>
      </c>
      <c r="Y44" s="404">
        <f t="shared" si="3"/>
        <v>0</v>
      </c>
      <c r="Z44" s="404">
        <f t="shared" si="4"/>
        <v>0</v>
      </c>
      <c r="AA44" s="404">
        <f t="shared" si="5"/>
        <v>0</v>
      </c>
      <c r="AB44" s="404">
        <f t="shared" si="6"/>
        <v>0</v>
      </c>
      <c r="AC44" s="634">
        <f t="shared" si="7"/>
        <v>0</v>
      </c>
      <c r="AD44" s="634">
        <f t="shared" si="8"/>
        <v>0</v>
      </c>
      <c r="AE44" s="404">
        <f t="shared" si="9"/>
        <v>0</v>
      </c>
      <c r="AF44" s="634">
        <f t="shared" si="10"/>
        <v>0</v>
      </c>
      <c r="AG44" s="634">
        <f t="shared" si="11"/>
        <v>0</v>
      </c>
      <c r="AH44" s="634">
        <f t="shared" si="12"/>
        <v>0</v>
      </c>
      <c r="AI44" s="634">
        <f t="shared" si="13"/>
        <v>0</v>
      </c>
      <c r="AJ44" s="634">
        <f t="shared" si="14"/>
        <v>0</v>
      </c>
      <c r="AK44" s="634">
        <f t="shared" si="15"/>
        <v>0</v>
      </c>
      <c r="AL44" s="634">
        <f t="shared" si="16"/>
        <v>0</v>
      </c>
      <c r="AM44" s="634">
        <f t="shared" si="17"/>
        <v>0</v>
      </c>
      <c r="AN44" s="634">
        <f t="shared" si="18"/>
        <v>0</v>
      </c>
      <c r="AO44" s="432">
        <f t="shared" si="19"/>
        <v>0</v>
      </c>
      <c r="AP44" s="409"/>
      <c r="AQ44" s="437">
        <f t="shared" si="0"/>
        <v>0</v>
      </c>
    </row>
    <row r="45" spans="1:43" ht="12.75" customHeight="1">
      <c r="A45" s="21" t="s">
        <v>248</v>
      </c>
      <c r="B45" s="421"/>
      <c r="C45" s="424">
        <v>35</v>
      </c>
      <c r="D45" s="416">
        <v>18</v>
      </c>
      <c r="E45" s="416"/>
      <c r="F45" s="416">
        <v>55</v>
      </c>
      <c r="G45" s="416">
        <v>30</v>
      </c>
      <c r="H45" s="417"/>
      <c r="I45" s="416"/>
      <c r="J45" s="416"/>
      <c r="K45" s="416">
        <v>44</v>
      </c>
      <c r="L45" s="416">
        <v>20</v>
      </c>
      <c r="M45" s="416"/>
      <c r="N45" s="416"/>
      <c r="O45" s="416">
        <v>28</v>
      </c>
      <c r="P45" s="416">
        <v>40</v>
      </c>
      <c r="Q45" s="416">
        <v>44</v>
      </c>
      <c r="R45" s="416">
        <v>2</v>
      </c>
      <c r="S45" s="416">
        <v>2</v>
      </c>
      <c r="T45" s="416"/>
      <c r="U45" s="425"/>
      <c r="V45" s="403"/>
      <c r="W45" s="431">
        <f t="shared" si="1"/>
        <v>0</v>
      </c>
      <c r="X45" s="404">
        <f t="shared" si="2"/>
        <v>0</v>
      </c>
      <c r="Y45" s="404">
        <f t="shared" si="3"/>
        <v>0</v>
      </c>
      <c r="Z45" s="404">
        <f t="shared" si="4"/>
        <v>0</v>
      </c>
      <c r="AA45" s="404">
        <f t="shared" si="5"/>
        <v>0</v>
      </c>
      <c r="AB45" s="404">
        <f t="shared" si="6"/>
        <v>0</v>
      </c>
      <c r="AC45" s="634">
        <f t="shared" si="7"/>
        <v>0</v>
      </c>
      <c r="AD45" s="634">
        <f t="shared" si="8"/>
        <v>0</v>
      </c>
      <c r="AE45" s="404">
        <f t="shared" si="9"/>
        <v>0</v>
      </c>
      <c r="AF45" s="634">
        <f t="shared" si="10"/>
        <v>0</v>
      </c>
      <c r="AG45" s="634">
        <f t="shared" si="11"/>
        <v>0</v>
      </c>
      <c r="AH45" s="634">
        <f t="shared" si="12"/>
        <v>0</v>
      </c>
      <c r="AI45" s="634">
        <f t="shared" si="13"/>
        <v>0</v>
      </c>
      <c r="AJ45" s="634">
        <f t="shared" si="14"/>
        <v>0</v>
      </c>
      <c r="AK45" s="634">
        <f t="shared" si="15"/>
        <v>0</v>
      </c>
      <c r="AL45" s="634">
        <f t="shared" si="16"/>
        <v>0</v>
      </c>
      <c r="AM45" s="634">
        <f t="shared" si="17"/>
        <v>0</v>
      </c>
      <c r="AN45" s="634">
        <f t="shared" si="18"/>
        <v>0</v>
      </c>
      <c r="AO45" s="432">
        <f t="shared" si="19"/>
        <v>0</v>
      </c>
      <c r="AP45" s="409"/>
      <c r="AQ45" s="437">
        <f t="shared" si="0"/>
        <v>0</v>
      </c>
    </row>
    <row r="46" spans="1:43" ht="12.75" customHeight="1">
      <c r="A46" s="21" t="s">
        <v>249</v>
      </c>
      <c r="B46" s="421" t="s">
        <v>266</v>
      </c>
      <c r="C46" s="424">
        <v>48</v>
      </c>
      <c r="D46" s="416"/>
      <c r="E46" s="416"/>
      <c r="F46" s="416">
        <v>50</v>
      </c>
      <c r="G46" s="416"/>
      <c r="H46" s="416"/>
      <c r="I46" s="416"/>
      <c r="J46" s="416">
        <v>24</v>
      </c>
      <c r="K46" s="416">
        <v>41</v>
      </c>
      <c r="L46" s="416">
        <v>18</v>
      </c>
      <c r="M46" s="416"/>
      <c r="N46" s="416"/>
      <c r="O46" s="416">
        <v>21</v>
      </c>
      <c r="P46" s="416">
        <v>41</v>
      </c>
      <c r="Q46" s="416">
        <v>41</v>
      </c>
      <c r="R46" s="416"/>
      <c r="S46" s="416"/>
      <c r="T46" s="416"/>
      <c r="U46" s="425"/>
      <c r="V46" s="403"/>
      <c r="W46" s="431">
        <f t="shared" si="1"/>
        <v>0</v>
      </c>
      <c r="X46" s="404">
        <f t="shared" si="2"/>
        <v>0</v>
      </c>
      <c r="Y46" s="404">
        <f t="shared" si="3"/>
        <v>0</v>
      </c>
      <c r="Z46" s="404">
        <f t="shared" si="4"/>
        <v>0</v>
      </c>
      <c r="AA46" s="404">
        <f t="shared" si="5"/>
        <v>0</v>
      </c>
      <c r="AB46" s="404">
        <f t="shared" si="6"/>
        <v>0</v>
      </c>
      <c r="AC46" s="634">
        <f t="shared" si="7"/>
        <v>0</v>
      </c>
      <c r="AD46" s="634">
        <f t="shared" si="8"/>
        <v>0</v>
      </c>
      <c r="AE46" s="404">
        <f t="shared" si="9"/>
        <v>0</v>
      </c>
      <c r="AF46" s="634">
        <f t="shared" si="10"/>
        <v>0</v>
      </c>
      <c r="AG46" s="634">
        <f t="shared" si="11"/>
        <v>0</v>
      </c>
      <c r="AH46" s="634">
        <f t="shared" si="12"/>
        <v>0</v>
      </c>
      <c r="AI46" s="634">
        <f t="shared" si="13"/>
        <v>0</v>
      </c>
      <c r="AJ46" s="634">
        <f t="shared" si="14"/>
        <v>0</v>
      </c>
      <c r="AK46" s="634">
        <f t="shared" si="15"/>
        <v>0</v>
      </c>
      <c r="AL46" s="634">
        <f t="shared" si="16"/>
        <v>0</v>
      </c>
      <c r="AM46" s="634">
        <f t="shared" si="17"/>
        <v>0</v>
      </c>
      <c r="AN46" s="634">
        <f t="shared" si="18"/>
        <v>0</v>
      </c>
      <c r="AO46" s="432">
        <f t="shared" si="19"/>
        <v>0</v>
      </c>
      <c r="AP46" s="409"/>
      <c r="AQ46" s="437">
        <f t="shared" si="0"/>
        <v>0</v>
      </c>
    </row>
    <row r="47" spans="1:43" ht="12.75" customHeight="1">
      <c r="A47" s="21" t="s">
        <v>250</v>
      </c>
      <c r="B47" s="421"/>
      <c r="C47" s="424">
        <v>20</v>
      </c>
      <c r="D47" s="416"/>
      <c r="E47" s="416"/>
      <c r="F47" s="416">
        <v>25</v>
      </c>
      <c r="G47" s="416"/>
      <c r="H47" s="416"/>
      <c r="I47" s="416"/>
      <c r="J47" s="416">
        <v>17</v>
      </c>
      <c r="K47" s="416">
        <v>28</v>
      </c>
      <c r="L47" s="416">
        <v>16</v>
      </c>
      <c r="M47" s="416"/>
      <c r="N47" s="416"/>
      <c r="O47" s="416">
        <v>16</v>
      </c>
      <c r="P47" s="416">
        <v>28</v>
      </c>
      <c r="Q47" s="416">
        <v>28</v>
      </c>
      <c r="R47" s="416"/>
      <c r="S47" s="416"/>
      <c r="T47" s="416"/>
      <c r="U47" s="425"/>
      <c r="V47" s="403"/>
      <c r="W47" s="431">
        <f t="shared" si="1"/>
        <v>0</v>
      </c>
      <c r="X47" s="404">
        <f t="shared" si="2"/>
        <v>0</v>
      </c>
      <c r="Y47" s="404">
        <f t="shared" si="3"/>
        <v>0</v>
      </c>
      <c r="Z47" s="404">
        <f t="shared" si="4"/>
        <v>0</v>
      </c>
      <c r="AA47" s="404">
        <f t="shared" si="5"/>
        <v>0</v>
      </c>
      <c r="AB47" s="404">
        <f t="shared" si="6"/>
        <v>0</v>
      </c>
      <c r="AC47" s="634">
        <f t="shared" si="7"/>
        <v>0</v>
      </c>
      <c r="AD47" s="634">
        <f t="shared" si="8"/>
        <v>0</v>
      </c>
      <c r="AE47" s="404">
        <f t="shared" si="9"/>
        <v>0</v>
      </c>
      <c r="AF47" s="634">
        <f t="shared" si="10"/>
        <v>0</v>
      </c>
      <c r="AG47" s="634">
        <f t="shared" si="11"/>
        <v>0</v>
      </c>
      <c r="AH47" s="634">
        <f t="shared" si="12"/>
        <v>0</v>
      </c>
      <c r="AI47" s="634">
        <f t="shared" si="13"/>
        <v>0</v>
      </c>
      <c r="AJ47" s="634">
        <f t="shared" si="14"/>
        <v>0</v>
      </c>
      <c r="AK47" s="634">
        <f t="shared" si="15"/>
        <v>0</v>
      </c>
      <c r="AL47" s="634">
        <f t="shared" si="16"/>
        <v>0</v>
      </c>
      <c r="AM47" s="634">
        <f t="shared" si="17"/>
        <v>0</v>
      </c>
      <c r="AN47" s="634">
        <f t="shared" si="18"/>
        <v>0</v>
      </c>
      <c r="AO47" s="432">
        <f t="shared" si="19"/>
        <v>0</v>
      </c>
      <c r="AP47" s="409"/>
      <c r="AQ47" s="437">
        <f t="shared" si="0"/>
        <v>0</v>
      </c>
    </row>
    <row r="48" spans="1:43" ht="12.75" customHeight="1">
      <c r="A48" s="21" t="s">
        <v>251</v>
      </c>
      <c r="B48" s="421"/>
      <c r="C48" s="424">
        <v>2</v>
      </c>
      <c r="D48" s="416"/>
      <c r="E48" s="416"/>
      <c r="F48" s="416">
        <v>2</v>
      </c>
      <c r="G48" s="416"/>
      <c r="H48" s="416"/>
      <c r="I48" s="416"/>
      <c r="J48" s="416">
        <v>1</v>
      </c>
      <c r="K48" s="416">
        <v>2</v>
      </c>
      <c r="L48" s="416">
        <v>3</v>
      </c>
      <c r="M48" s="416"/>
      <c r="N48" s="416"/>
      <c r="O48" s="416">
        <v>2</v>
      </c>
      <c r="P48" s="416">
        <v>2</v>
      </c>
      <c r="Q48" s="416">
        <v>2</v>
      </c>
      <c r="R48" s="416"/>
      <c r="S48" s="416"/>
      <c r="T48" s="416"/>
      <c r="U48" s="425"/>
      <c r="V48" s="403"/>
      <c r="W48" s="431">
        <f t="shared" si="1"/>
        <v>0</v>
      </c>
      <c r="X48" s="404">
        <f t="shared" si="2"/>
        <v>0</v>
      </c>
      <c r="Y48" s="404">
        <f t="shared" si="3"/>
        <v>0</v>
      </c>
      <c r="Z48" s="404">
        <f t="shared" si="4"/>
        <v>0</v>
      </c>
      <c r="AA48" s="404">
        <f t="shared" si="5"/>
        <v>0</v>
      </c>
      <c r="AB48" s="404">
        <f t="shared" si="6"/>
        <v>0</v>
      </c>
      <c r="AC48" s="634">
        <f t="shared" si="7"/>
        <v>0</v>
      </c>
      <c r="AD48" s="634">
        <f t="shared" si="8"/>
        <v>0</v>
      </c>
      <c r="AE48" s="404">
        <f t="shared" si="9"/>
        <v>0</v>
      </c>
      <c r="AF48" s="634">
        <f t="shared" si="10"/>
        <v>0</v>
      </c>
      <c r="AG48" s="634">
        <f t="shared" si="11"/>
        <v>0</v>
      </c>
      <c r="AH48" s="634">
        <f t="shared" si="12"/>
        <v>0</v>
      </c>
      <c r="AI48" s="634">
        <f t="shared" si="13"/>
        <v>0</v>
      </c>
      <c r="AJ48" s="634">
        <f t="shared" si="14"/>
        <v>0</v>
      </c>
      <c r="AK48" s="634">
        <f t="shared" si="15"/>
        <v>0</v>
      </c>
      <c r="AL48" s="634">
        <f t="shared" si="16"/>
        <v>0</v>
      </c>
      <c r="AM48" s="634">
        <f t="shared" si="17"/>
        <v>0</v>
      </c>
      <c r="AN48" s="634">
        <f t="shared" si="18"/>
        <v>0</v>
      </c>
      <c r="AO48" s="432">
        <f t="shared" si="19"/>
        <v>0</v>
      </c>
      <c r="AP48" s="409"/>
      <c r="AQ48" s="437">
        <f t="shared" si="0"/>
        <v>0</v>
      </c>
    </row>
    <row r="49" spans="1:43" ht="12" customHeight="1">
      <c r="C49" s="426"/>
      <c r="K49" s="179"/>
      <c r="L49" s="179"/>
      <c r="U49" s="427"/>
      <c r="V49" s="403"/>
      <c r="W49" s="426"/>
      <c r="AO49" s="427"/>
      <c r="AQ49" s="438"/>
    </row>
    <row r="50" spans="1:43" s="229" customFormat="1" ht="15" customHeight="1" thickBot="1">
      <c r="A50" s="399" t="s">
        <v>9</v>
      </c>
      <c r="B50" s="399"/>
      <c r="C50" s="428">
        <f t="shared" ref="C50:U50" si="20">SUM(C26:C48)</f>
        <v>399</v>
      </c>
      <c r="D50" s="429">
        <f t="shared" si="20"/>
        <v>20</v>
      </c>
      <c r="E50" s="429">
        <f t="shared" si="20"/>
        <v>4</v>
      </c>
      <c r="F50" s="429">
        <f t="shared" si="20"/>
        <v>419</v>
      </c>
      <c r="G50" s="429">
        <f t="shared" si="20"/>
        <v>93</v>
      </c>
      <c r="H50" s="429">
        <f t="shared" si="20"/>
        <v>2</v>
      </c>
      <c r="I50" s="429">
        <f t="shared" si="20"/>
        <v>23</v>
      </c>
      <c r="J50" s="429">
        <f t="shared" si="20"/>
        <v>139</v>
      </c>
      <c r="K50" s="429">
        <f t="shared" si="20"/>
        <v>334</v>
      </c>
      <c r="L50" s="429">
        <f t="shared" si="20"/>
        <v>198</v>
      </c>
      <c r="M50" s="429">
        <f t="shared" si="20"/>
        <v>26</v>
      </c>
      <c r="N50" s="429">
        <f t="shared" si="20"/>
        <v>0</v>
      </c>
      <c r="O50" s="429">
        <f t="shared" si="20"/>
        <v>208</v>
      </c>
      <c r="P50" s="429">
        <f t="shared" si="20"/>
        <v>266</v>
      </c>
      <c r="Q50" s="429">
        <f t="shared" si="20"/>
        <v>350</v>
      </c>
      <c r="R50" s="429">
        <f t="shared" si="20"/>
        <v>2</v>
      </c>
      <c r="S50" s="429">
        <f t="shared" si="20"/>
        <v>2</v>
      </c>
      <c r="T50" s="429">
        <f t="shared" si="20"/>
        <v>9</v>
      </c>
      <c r="U50" s="430">
        <f t="shared" si="20"/>
        <v>17</v>
      </c>
      <c r="V50" s="403"/>
      <c r="W50" s="433">
        <f t="shared" ref="W50:AO50" si="21">SUM(W26:W49)</f>
        <v>0</v>
      </c>
      <c r="X50" s="434">
        <f t="shared" si="21"/>
        <v>0</v>
      </c>
      <c r="Y50" s="434">
        <f t="shared" si="21"/>
        <v>0</v>
      </c>
      <c r="Z50" s="434">
        <f t="shared" si="21"/>
        <v>0</v>
      </c>
      <c r="AA50" s="434">
        <f t="shared" si="21"/>
        <v>0</v>
      </c>
      <c r="AB50" s="434">
        <f t="shared" si="21"/>
        <v>0</v>
      </c>
      <c r="AC50" s="435">
        <f t="shared" si="21"/>
        <v>0</v>
      </c>
      <c r="AD50" s="435">
        <f t="shared" si="21"/>
        <v>0</v>
      </c>
      <c r="AE50" s="435">
        <f t="shared" si="21"/>
        <v>0</v>
      </c>
      <c r="AF50" s="435">
        <f t="shared" si="21"/>
        <v>0</v>
      </c>
      <c r="AG50" s="435">
        <f t="shared" si="21"/>
        <v>0</v>
      </c>
      <c r="AH50" s="435">
        <f t="shared" si="21"/>
        <v>0</v>
      </c>
      <c r="AI50" s="435">
        <f t="shared" si="21"/>
        <v>0</v>
      </c>
      <c r="AJ50" s="435">
        <f t="shared" si="21"/>
        <v>0</v>
      </c>
      <c r="AK50" s="435">
        <f t="shared" si="21"/>
        <v>0</v>
      </c>
      <c r="AL50" s="435">
        <f t="shared" si="21"/>
        <v>0</v>
      </c>
      <c r="AM50" s="435">
        <f t="shared" si="21"/>
        <v>0</v>
      </c>
      <c r="AN50" s="435">
        <f t="shared" si="21"/>
        <v>0</v>
      </c>
      <c r="AO50" s="436">
        <f t="shared" si="21"/>
        <v>0</v>
      </c>
      <c r="AP50" s="410"/>
      <c r="AQ50" s="400">
        <f>SUM(AQ26:AQ49)</f>
        <v>0</v>
      </c>
    </row>
    <row r="51" spans="1:43" ht="15">
      <c r="F51" s="179"/>
      <c r="I51" s="403"/>
      <c r="J51" s="403"/>
    </row>
    <row r="52" spans="1:43" ht="13.5" customHeight="1">
      <c r="A52" s="232" t="s">
        <v>183</v>
      </c>
      <c r="B52" s="228"/>
      <c r="C52" s="17"/>
      <c r="D52" s="179"/>
      <c r="E52" s="179"/>
      <c r="G52" s="179"/>
      <c r="K52" s="403"/>
    </row>
    <row r="53" spans="1:43" ht="12.75" customHeight="1">
      <c r="A53" s="230"/>
      <c r="B53" s="228"/>
      <c r="C53" s="17"/>
      <c r="D53" s="179"/>
      <c r="E53" s="179"/>
    </row>
    <row r="54" spans="1:43" ht="34.200000000000003" customHeight="1">
      <c r="A54" s="703" t="s">
        <v>184</v>
      </c>
      <c r="B54" s="703"/>
      <c r="C54" s="703"/>
      <c r="D54" s="703"/>
      <c r="E54" s="231"/>
    </row>
  </sheetData>
  <sortState xmlns:xlrd2="http://schemas.microsoft.com/office/spreadsheetml/2017/richdata2" ref="A26:AR48">
    <sortCondition ref="A26:A48"/>
  </sortState>
  <mergeCells count="48">
    <mergeCell ref="G14:I14"/>
    <mergeCell ref="W24:AO24"/>
    <mergeCell ref="AQ24:AQ25"/>
    <mergeCell ref="G18:I18"/>
    <mergeCell ref="G19:I19"/>
    <mergeCell ref="G20:I20"/>
    <mergeCell ref="G21:I21"/>
    <mergeCell ref="G17:I17"/>
    <mergeCell ref="C7:E7"/>
    <mergeCell ref="G2:I2"/>
    <mergeCell ref="C20:E20"/>
    <mergeCell ref="C21:E21"/>
    <mergeCell ref="C2:E2"/>
    <mergeCell ref="G3:I3"/>
    <mergeCell ref="G4:I4"/>
    <mergeCell ref="G5:I5"/>
    <mergeCell ref="G6:I6"/>
    <mergeCell ref="G7:I7"/>
    <mergeCell ref="G8:I8"/>
    <mergeCell ref="G9:I9"/>
    <mergeCell ref="G10:I10"/>
    <mergeCell ref="G11:I11"/>
    <mergeCell ref="G12:I12"/>
    <mergeCell ref="G13:I13"/>
    <mergeCell ref="A54:D54"/>
    <mergeCell ref="G15:I15"/>
    <mergeCell ref="C15:E15"/>
    <mergeCell ref="C16:E16"/>
    <mergeCell ref="C17:E17"/>
    <mergeCell ref="C18:E18"/>
    <mergeCell ref="C24:U24"/>
    <mergeCell ref="C19:E19"/>
    <mergeCell ref="K1:L2"/>
    <mergeCell ref="K3:K5"/>
    <mergeCell ref="L3:L5"/>
    <mergeCell ref="K13:L16"/>
    <mergeCell ref="C13:E13"/>
    <mergeCell ref="C14:E14"/>
    <mergeCell ref="G16:I16"/>
    <mergeCell ref="C8:E8"/>
    <mergeCell ref="C9:E9"/>
    <mergeCell ref="C10:E10"/>
    <mergeCell ref="C11:E11"/>
    <mergeCell ref="C12:E12"/>
    <mergeCell ref="C3:E3"/>
    <mergeCell ref="C4:E4"/>
    <mergeCell ref="C5:E5"/>
    <mergeCell ref="C6:E6"/>
  </mergeCells>
  <pageMargins left="0.59055118110236227" right="0.59055118110236227" top="0.59055118110236227" bottom="0.78740157480314965" header="0.39370078740157483" footer="0.19685039370078741"/>
  <pageSetup paperSize="9" scale="2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BAEA-DF59-4050-871E-79650DA15F23}">
  <sheetPr codeName="Blad13">
    <tabColor theme="0" tint="-0.14999847407452621"/>
    <pageSetUpPr fitToPage="1"/>
  </sheetPr>
  <dimension ref="A1:AI38"/>
  <sheetViews>
    <sheetView showGridLines="0" zoomScale="85" zoomScaleNormal="85" zoomScaleSheetLayoutView="85" zoomScalePageLayoutView="50" workbookViewId="0">
      <pane xSplit="1" ySplit="20" topLeftCell="B21" activePane="bottomRight" state="frozen"/>
      <selection pane="topRight" activeCell="B1" sqref="B1"/>
      <selection pane="bottomLeft" activeCell="A26" sqref="A26"/>
      <selection pane="bottomRight" activeCell="A12" sqref="A12"/>
    </sheetView>
  </sheetViews>
  <sheetFormatPr defaultColWidth="9.109375" defaultRowHeight="13.2"/>
  <cols>
    <col min="1" max="1" width="38" style="212" customWidth="1"/>
    <col min="2" max="2" width="31.5546875" style="212" customWidth="1"/>
    <col min="3" max="10" width="10.6640625" style="212" customWidth="1"/>
    <col min="11" max="11" width="19" style="212" customWidth="1"/>
    <col min="12" max="17" width="10.6640625" style="212" customWidth="1"/>
    <col min="18" max="18" width="1.88671875" style="212" customWidth="1"/>
    <col min="19" max="19" width="10.6640625" style="212" customWidth="1"/>
    <col min="20" max="20" width="14.44140625" style="212" bestFit="1" customWidth="1"/>
    <col min="21" max="28" width="10.6640625" style="212" customWidth="1"/>
    <col min="29" max="29" width="11.6640625" style="212" bestFit="1" customWidth="1"/>
    <col min="30" max="32" width="10.6640625" style="212" customWidth="1"/>
    <col min="33" max="33" width="11.109375" style="212" bestFit="1" customWidth="1"/>
    <col min="34" max="34" width="1.88671875" style="212" customWidth="1"/>
    <col min="35" max="35" width="14.5546875" style="212" customWidth="1"/>
    <col min="36" max="16384" width="9.109375" style="212"/>
  </cols>
  <sheetData>
    <row r="1" spans="1:9">
      <c r="A1" s="266" t="s">
        <v>23</v>
      </c>
      <c r="B1" s="17"/>
      <c r="C1" s="17"/>
      <c r="D1" s="17"/>
      <c r="E1" s="17"/>
      <c r="F1" s="17"/>
      <c r="G1" s="17"/>
    </row>
    <row r="2" spans="1:9" ht="22.8" customHeight="1">
      <c r="A2" s="228"/>
      <c r="B2" s="17"/>
      <c r="C2" s="710" t="s">
        <v>219</v>
      </c>
      <c r="D2" s="710"/>
      <c r="E2" s="710"/>
      <c r="F2" s="418" t="s">
        <v>220</v>
      </c>
      <c r="G2" s="707" t="s">
        <v>221</v>
      </c>
      <c r="H2" s="708"/>
      <c r="I2" s="709"/>
    </row>
    <row r="3" spans="1:9" ht="15" customHeight="1">
      <c r="A3" s="358" t="str">
        <f>'2-Kosten per locatie'!A3</f>
        <v>Naam opdrachtgever</v>
      </c>
      <c r="B3" s="16" t="str">
        <f>'2-Kosten per locatie'!B3</f>
        <v xml:space="preserve">TNO </v>
      </c>
      <c r="C3" s="713" t="s">
        <v>301</v>
      </c>
      <c r="D3" s="714"/>
      <c r="E3" s="715"/>
      <c r="F3" s="405"/>
      <c r="G3" s="702"/>
      <c r="H3" s="702"/>
      <c r="I3" s="702"/>
    </row>
    <row r="4" spans="1:9" ht="15" customHeight="1">
      <c r="A4" s="358" t="str">
        <f>'2-Kosten per locatie'!A4</f>
        <v>Calculatie onderdeel</v>
      </c>
      <c r="B4" s="48" t="s">
        <v>4225</v>
      </c>
      <c r="C4" s="713" t="s">
        <v>290</v>
      </c>
      <c r="D4" s="714"/>
      <c r="E4" s="715"/>
      <c r="F4" s="405"/>
      <c r="G4" s="702"/>
      <c r="H4" s="702"/>
      <c r="I4" s="702"/>
    </row>
    <row r="5" spans="1:9" ht="15" customHeight="1">
      <c r="A5" s="358" t="str">
        <f>'2-Kosten per locatie'!A5</f>
        <v>Referentie nummer</v>
      </c>
      <c r="B5" s="16" t="str">
        <f>'2-Kosten per locatie'!B5</f>
        <v>2022 FPL/INK 125</v>
      </c>
      <c r="C5" s="713" t="s">
        <v>300</v>
      </c>
      <c r="D5" s="714"/>
      <c r="E5" s="715"/>
      <c r="F5" s="405"/>
      <c r="G5" s="702"/>
      <c r="H5" s="702"/>
      <c r="I5" s="702"/>
    </row>
    <row r="6" spans="1:9" ht="15" customHeight="1">
      <c r="A6" s="358" t="str">
        <f>'2-Kosten per locatie'!A6</f>
        <v>Naam dienstverlener</v>
      </c>
      <c r="B6" s="596">
        <f>'2-Kosten per locatie'!B6</f>
        <v>0</v>
      </c>
      <c r="C6" s="713" t="s">
        <v>289</v>
      </c>
      <c r="D6" s="714"/>
      <c r="E6" s="715"/>
      <c r="F6" s="405"/>
      <c r="G6" s="702"/>
      <c r="H6" s="702"/>
      <c r="I6" s="702"/>
    </row>
    <row r="7" spans="1:9" ht="15" customHeight="1">
      <c r="A7" s="358" t="str">
        <f>'2-Kosten per locatie'!A7</f>
        <v>Prijspeil</v>
      </c>
      <c r="B7" s="394">
        <f>'2-Kosten per locatie'!B7</f>
        <v>45383</v>
      </c>
      <c r="C7" s="713" t="s">
        <v>292</v>
      </c>
      <c r="D7" s="714"/>
      <c r="E7" s="715"/>
      <c r="F7" s="405"/>
      <c r="G7" s="702"/>
      <c r="H7" s="702"/>
      <c r="I7" s="702"/>
    </row>
    <row r="8" spans="1:9" ht="13.2" customHeight="1">
      <c r="C8" s="713" t="s">
        <v>297</v>
      </c>
      <c r="D8" s="714"/>
      <c r="E8" s="715"/>
      <c r="F8" s="405"/>
      <c r="G8" s="702"/>
      <c r="H8" s="702"/>
      <c r="I8" s="702"/>
    </row>
    <row r="9" spans="1:9" ht="15" customHeight="1">
      <c r="B9" s="394"/>
      <c r="C9" s="713" t="s">
        <v>293</v>
      </c>
      <c r="D9" s="714"/>
      <c r="E9" s="715"/>
      <c r="F9" s="405"/>
      <c r="G9" s="702"/>
      <c r="H9" s="702"/>
      <c r="I9" s="702"/>
    </row>
    <row r="10" spans="1:9" ht="15" customHeight="1">
      <c r="B10" s="394"/>
      <c r="C10" s="713" t="s">
        <v>298</v>
      </c>
      <c r="D10" s="714"/>
      <c r="E10" s="715"/>
      <c r="F10" s="405"/>
      <c r="G10" s="702"/>
      <c r="H10" s="702"/>
      <c r="I10" s="702"/>
    </row>
    <row r="11" spans="1:9" ht="15" customHeight="1">
      <c r="B11" s="394"/>
      <c r="C11" s="713" t="s">
        <v>299</v>
      </c>
      <c r="D11" s="714"/>
      <c r="E11" s="715"/>
      <c r="F11" s="405"/>
      <c r="G11" s="702"/>
      <c r="H11" s="702"/>
      <c r="I11" s="702"/>
    </row>
    <row r="12" spans="1:9" ht="15" customHeight="1">
      <c r="B12" s="394"/>
      <c r="C12" s="713" t="s">
        <v>287</v>
      </c>
      <c r="D12" s="714"/>
      <c r="E12" s="715"/>
      <c r="F12" s="405"/>
      <c r="G12" s="702"/>
      <c r="H12" s="702"/>
      <c r="I12" s="702"/>
    </row>
    <row r="13" spans="1:9" ht="15" customHeight="1">
      <c r="B13" s="394"/>
      <c r="C13" s="713" t="s">
        <v>288</v>
      </c>
      <c r="D13" s="714"/>
      <c r="E13" s="715"/>
      <c r="F13" s="405"/>
      <c r="G13" s="702"/>
      <c r="H13" s="702"/>
      <c r="I13" s="702"/>
    </row>
    <row r="14" spans="1:9" ht="15">
      <c r="B14" s="394"/>
      <c r="C14" s="713" t="s">
        <v>294</v>
      </c>
      <c r="D14" s="714"/>
      <c r="E14" s="715"/>
      <c r="F14" s="405"/>
      <c r="G14" s="702"/>
      <c r="H14" s="702"/>
      <c r="I14" s="702"/>
    </row>
    <row r="15" spans="1:9" ht="15" customHeight="1">
      <c r="B15" s="394"/>
      <c r="C15" s="713" t="s">
        <v>291</v>
      </c>
      <c r="D15" s="714"/>
      <c r="E15" s="715"/>
      <c r="F15" s="405"/>
      <c r="G15" s="702"/>
      <c r="H15" s="702"/>
      <c r="I15" s="702"/>
    </row>
    <row r="16" spans="1:9" ht="15" customHeight="1">
      <c r="B16" s="394"/>
      <c r="C16" s="713" t="s">
        <v>296</v>
      </c>
      <c r="D16" s="714"/>
      <c r="E16" s="715"/>
      <c r="F16" s="405"/>
      <c r="G16" s="702"/>
      <c r="H16" s="702"/>
      <c r="I16" s="702"/>
    </row>
    <row r="17" spans="1:35" ht="15" customHeight="1">
      <c r="B17" s="394"/>
      <c r="C17" s="713" t="s">
        <v>295</v>
      </c>
      <c r="D17" s="714"/>
      <c r="E17" s="715"/>
      <c r="F17" s="405"/>
      <c r="G17" s="702"/>
      <c r="H17" s="702"/>
      <c r="I17" s="702"/>
    </row>
    <row r="18" spans="1:35" ht="15.6" thickBot="1">
      <c r="B18" s="227"/>
      <c r="I18" s="403"/>
      <c r="J18" s="403"/>
      <c r="R18" s="406"/>
    </row>
    <row r="19" spans="1:35" ht="15" customHeight="1">
      <c r="A19" s="227"/>
      <c r="B19" s="227"/>
      <c r="C19" s="704" t="s">
        <v>282</v>
      </c>
      <c r="D19" s="705"/>
      <c r="E19" s="705"/>
      <c r="F19" s="705"/>
      <c r="G19" s="705"/>
      <c r="H19" s="705"/>
      <c r="I19" s="705"/>
      <c r="J19" s="705"/>
      <c r="K19" s="705"/>
      <c r="L19" s="705"/>
      <c r="M19" s="705"/>
      <c r="N19" s="705"/>
      <c r="O19" s="705"/>
      <c r="P19" s="705"/>
      <c r="Q19" s="706"/>
      <c r="S19" s="704" t="s">
        <v>283</v>
      </c>
      <c r="T19" s="705"/>
      <c r="U19" s="705"/>
      <c r="V19" s="705"/>
      <c r="W19" s="705"/>
      <c r="X19" s="705"/>
      <c r="Y19" s="705"/>
      <c r="Z19" s="705"/>
      <c r="AA19" s="705"/>
      <c r="AB19" s="705"/>
      <c r="AC19" s="705"/>
      <c r="AD19" s="705"/>
      <c r="AE19" s="705"/>
      <c r="AF19" s="705"/>
      <c r="AG19" s="705"/>
      <c r="AI19" s="711" t="s">
        <v>284</v>
      </c>
    </row>
    <row r="20" spans="1:35" ht="37.799999999999997">
      <c r="A20" s="401" t="s">
        <v>92</v>
      </c>
      <c r="B20" s="420" t="s">
        <v>338</v>
      </c>
      <c r="C20" s="422" t="s">
        <v>301</v>
      </c>
      <c r="D20" s="402" t="s">
        <v>290</v>
      </c>
      <c r="E20" s="402" t="s">
        <v>300</v>
      </c>
      <c r="F20" s="402" t="s">
        <v>289</v>
      </c>
      <c r="G20" s="402" t="s">
        <v>292</v>
      </c>
      <c r="H20" s="402" t="s">
        <v>297</v>
      </c>
      <c r="I20" s="402" t="s">
        <v>293</v>
      </c>
      <c r="J20" s="402" t="s">
        <v>298</v>
      </c>
      <c r="K20" s="402" t="s">
        <v>299</v>
      </c>
      <c r="L20" s="402" t="s">
        <v>287</v>
      </c>
      <c r="M20" s="407" t="s">
        <v>288</v>
      </c>
      <c r="N20" s="407" t="s">
        <v>294</v>
      </c>
      <c r="O20" s="407" t="s">
        <v>291</v>
      </c>
      <c r="P20" s="407" t="s">
        <v>296</v>
      </c>
      <c r="Q20" s="423" t="s">
        <v>295</v>
      </c>
      <c r="R20" s="403"/>
      <c r="S20" s="422" t="s">
        <v>301</v>
      </c>
      <c r="T20" s="402" t="s">
        <v>290</v>
      </c>
      <c r="U20" s="402" t="s">
        <v>300</v>
      </c>
      <c r="V20" s="402" t="s">
        <v>289</v>
      </c>
      <c r="W20" s="402" t="s">
        <v>292</v>
      </c>
      <c r="X20" s="402" t="s">
        <v>297</v>
      </c>
      <c r="Y20" s="402" t="s">
        <v>293</v>
      </c>
      <c r="Z20" s="402" t="s">
        <v>298</v>
      </c>
      <c r="AA20" s="402" t="s">
        <v>299</v>
      </c>
      <c r="AB20" s="402" t="s">
        <v>287</v>
      </c>
      <c r="AC20" s="407" t="s">
        <v>288</v>
      </c>
      <c r="AD20" s="407" t="s">
        <v>294</v>
      </c>
      <c r="AE20" s="407" t="s">
        <v>291</v>
      </c>
      <c r="AF20" s="407" t="s">
        <v>296</v>
      </c>
      <c r="AG20" s="423" t="s">
        <v>295</v>
      </c>
      <c r="AH20" s="408"/>
      <c r="AI20" s="712"/>
    </row>
    <row r="21" spans="1:35" ht="12.75" customHeight="1">
      <c r="A21" s="21" t="s">
        <v>235</v>
      </c>
      <c r="B21" s="421" t="s">
        <v>339</v>
      </c>
      <c r="C21" s="424"/>
      <c r="D21" s="416"/>
      <c r="E21" s="416"/>
      <c r="F21" s="416"/>
      <c r="G21" s="416"/>
      <c r="H21" s="416"/>
      <c r="I21" s="416"/>
      <c r="J21" s="416"/>
      <c r="K21" s="416"/>
      <c r="L21" s="416">
        <v>1</v>
      </c>
      <c r="M21" s="416"/>
      <c r="N21" s="416"/>
      <c r="O21" s="416"/>
      <c r="P21" s="416"/>
      <c r="Q21" s="425"/>
      <c r="R21" s="403"/>
      <c r="S21" s="431">
        <f t="shared" ref="S21:S32" si="0">C21*$F$3*52</f>
        <v>0</v>
      </c>
      <c r="T21" s="404">
        <f t="shared" ref="T21:T32" si="1">D21*$F$4*52</f>
        <v>0</v>
      </c>
      <c r="U21" s="404">
        <f t="shared" ref="U21:U32" si="2">E21*$F$5*52</f>
        <v>0</v>
      </c>
      <c r="V21" s="404">
        <f t="shared" ref="V21:V32" si="3">F21*$F$6*52</f>
        <v>0</v>
      </c>
      <c r="W21" s="404">
        <f t="shared" ref="W21:W32" si="4">G21*$F$7*52</f>
        <v>0</v>
      </c>
      <c r="X21" s="404">
        <f t="shared" ref="X21:X32" si="5">H21*$F$8*52</f>
        <v>0</v>
      </c>
      <c r="Y21" s="404">
        <f t="shared" ref="Y21:Y32" si="6">I21*$F$9*52</f>
        <v>0</v>
      </c>
      <c r="Z21" s="404">
        <f t="shared" ref="Z21:Z32" si="7">J21*$F$10*52</f>
        <v>0</v>
      </c>
      <c r="AA21" s="404">
        <f t="shared" ref="AA21:AA32" si="8">K21*$F$11*52</f>
        <v>0</v>
      </c>
      <c r="AB21" s="404">
        <f t="shared" ref="AB21:AB32" si="9">L21*$F$12*52</f>
        <v>0</v>
      </c>
      <c r="AC21" s="404">
        <f t="shared" ref="AC21:AC32" si="10">M21*$F$13*52</f>
        <v>0</v>
      </c>
      <c r="AD21" s="404">
        <f t="shared" ref="AD21:AD32" si="11">N21*$F$14*52</f>
        <v>0</v>
      </c>
      <c r="AE21" s="404">
        <f t="shared" ref="AE21:AE32" si="12">O21*$F$15*52</f>
        <v>0</v>
      </c>
      <c r="AF21" s="404">
        <f t="shared" ref="AF21:AF32" si="13">P21*$F$16*52</f>
        <v>0</v>
      </c>
      <c r="AG21" s="404">
        <f t="shared" ref="AG21:AG32" si="14">Q21*$F$17*52</f>
        <v>0</v>
      </c>
      <c r="AH21" s="409"/>
      <c r="AI21" s="437">
        <f t="shared" ref="AI21:AI32" si="15">SUM(S21:AG21)</f>
        <v>0</v>
      </c>
    </row>
    <row r="22" spans="1:35" ht="12.75" customHeight="1">
      <c r="A22" s="21" t="s">
        <v>267</v>
      </c>
      <c r="B22" s="421" t="s">
        <v>340</v>
      </c>
      <c r="C22" s="424"/>
      <c r="D22" s="416"/>
      <c r="E22" s="416"/>
      <c r="F22" s="416"/>
      <c r="G22" s="416"/>
      <c r="H22" s="416"/>
      <c r="I22" s="416"/>
      <c r="J22" s="416"/>
      <c r="K22" s="416"/>
      <c r="L22" s="416"/>
      <c r="M22" s="416">
        <v>1</v>
      </c>
      <c r="N22" s="416"/>
      <c r="O22" s="416"/>
      <c r="P22" s="416"/>
      <c r="Q22" s="425"/>
      <c r="R22" s="403"/>
      <c r="S22" s="431">
        <f t="shared" si="0"/>
        <v>0</v>
      </c>
      <c r="T22" s="404">
        <f t="shared" si="1"/>
        <v>0</v>
      </c>
      <c r="U22" s="404">
        <f t="shared" si="2"/>
        <v>0</v>
      </c>
      <c r="V22" s="404">
        <f t="shared" si="3"/>
        <v>0</v>
      </c>
      <c r="W22" s="404">
        <f t="shared" si="4"/>
        <v>0</v>
      </c>
      <c r="X22" s="404">
        <f t="shared" si="5"/>
        <v>0</v>
      </c>
      <c r="Y22" s="404">
        <f t="shared" si="6"/>
        <v>0</v>
      </c>
      <c r="Z22" s="404">
        <f t="shared" si="7"/>
        <v>0</v>
      </c>
      <c r="AA22" s="404">
        <f t="shared" si="8"/>
        <v>0</v>
      </c>
      <c r="AB22" s="404">
        <f t="shared" si="9"/>
        <v>0</v>
      </c>
      <c r="AC22" s="404">
        <f t="shared" si="10"/>
        <v>0</v>
      </c>
      <c r="AD22" s="404">
        <f t="shared" si="11"/>
        <v>0</v>
      </c>
      <c r="AE22" s="404">
        <f t="shared" si="12"/>
        <v>0</v>
      </c>
      <c r="AF22" s="404">
        <f t="shared" si="13"/>
        <v>0</v>
      </c>
      <c r="AG22" s="404">
        <f t="shared" si="14"/>
        <v>0</v>
      </c>
      <c r="AH22" s="409"/>
      <c r="AI22" s="437">
        <f t="shared" si="15"/>
        <v>0</v>
      </c>
    </row>
    <row r="23" spans="1:35" ht="12.75" customHeight="1">
      <c r="A23" s="21" t="s">
        <v>237</v>
      </c>
      <c r="B23" s="421" t="s">
        <v>173</v>
      </c>
      <c r="C23" s="424"/>
      <c r="D23" s="416"/>
      <c r="E23" s="416"/>
      <c r="F23" s="416">
        <v>2</v>
      </c>
      <c r="G23" s="416"/>
      <c r="H23" s="416"/>
      <c r="I23" s="416"/>
      <c r="J23" s="416"/>
      <c r="K23" s="416"/>
      <c r="L23" s="416"/>
      <c r="M23" s="416"/>
      <c r="N23" s="416"/>
      <c r="O23" s="416"/>
      <c r="P23" s="416"/>
      <c r="Q23" s="425"/>
      <c r="R23" s="403"/>
      <c r="S23" s="431">
        <f t="shared" si="0"/>
        <v>0</v>
      </c>
      <c r="T23" s="404">
        <f t="shared" si="1"/>
        <v>0</v>
      </c>
      <c r="U23" s="404">
        <f t="shared" si="2"/>
        <v>0</v>
      </c>
      <c r="V23" s="404">
        <f t="shared" si="3"/>
        <v>0</v>
      </c>
      <c r="W23" s="404">
        <f t="shared" si="4"/>
        <v>0</v>
      </c>
      <c r="X23" s="404">
        <f t="shared" si="5"/>
        <v>0</v>
      </c>
      <c r="Y23" s="404">
        <f t="shared" si="6"/>
        <v>0</v>
      </c>
      <c r="Z23" s="404">
        <f t="shared" si="7"/>
        <v>0</v>
      </c>
      <c r="AA23" s="404">
        <f t="shared" si="8"/>
        <v>0</v>
      </c>
      <c r="AB23" s="404">
        <f t="shared" si="9"/>
        <v>0</v>
      </c>
      <c r="AC23" s="404">
        <f t="shared" si="10"/>
        <v>0</v>
      </c>
      <c r="AD23" s="404">
        <f t="shared" si="11"/>
        <v>0</v>
      </c>
      <c r="AE23" s="404">
        <f t="shared" si="12"/>
        <v>0</v>
      </c>
      <c r="AF23" s="404">
        <f t="shared" si="13"/>
        <v>0</v>
      </c>
      <c r="AG23" s="404">
        <f t="shared" si="14"/>
        <v>0</v>
      </c>
      <c r="AH23" s="409"/>
      <c r="AI23" s="437">
        <f t="shared" si="15"/>
        <v>0</v>
      </c>
    </row>
    <row r="24" spans="1:35" ht="12.75" customHeight="1">
      <c r="A24" s="21" t="s">
        <v>238</v>
      </c>
      <c r="B24" s="421" t="s">
        <v>231</v>
      </c>
      <c r="C24" s="424"/>
      <c r="D24" s="416">
        <v>5</v>
      </c>
      <c r="E24" s="416"/>
      <c r="F24" s="416"/>
      <c r="G24" s="416"/>
      <c r="H24" s="416"/>
      <c r="I24" s="416"/>
      <c r="J24" s="416"/>
      <c r="K24" s="416"/>
      <c r="L24" s="416"/>
      <c r="M24" s="416"/>
      <c r="N24" s="416"/>
      <c r="O24" s="416"/>
      <c r="P24" s="416"/>
      <c r="Q24" s="425"/>
      <c r="R24" s="403"/>
      <c r="S24" s="431">
        <f t="shared" si="0"/>
        <v>0</v>
      </c>
      <c r="T24" s="404">
        <f t="shared" si="1"/>
        <v>0</v>
      </c>
      <c r="U24" s="404">
        <f t="shared" si="2"/>
        <v>0</v>
      </c>
      <c r="V24" s="404">
        <f t="shared" si="3"/>
        <v>0</v>
      </c>
      <c r="W24" s="404">
        <f t="shared" si="4"/>
        <v>0</v>
      </c>
      <c r="X24" s="404">
        <f t="shared" si="5"/>
        <v>0</v>
      </c>
      <c r="Y24" s="404">
        <f t="shared" si="6"/>
        <v>0</v>
      </c>
      <c r="Z24" s="404">
        <f t="shared" si="7"/>
        <v>0</v>
      </c>
      <c r="AA24" s="404">
        <f t="shared" si="8"/>
        <v>0</v>
      </c>
      <c r="AB24" s="404">
        <f t="shared" si="9"/>
        <v>0</v>
      </c>
      <c r="AC24" s="404">
        <f t="shared" si="10"/>
        <v>0</v>
      </c>
      <c r="AD24" s="404">
        <f t="shared" si="11"/>
        <v>0</v>
      </c>
      <c r="AE24" s="404">
        <f t="shared" si="12"/>
        <v>0</v>
      </c>
      <c r="AF24" s="404">
        <f t="shared" si="13"/>
        <v>0</v>
      </c>
      <c r="AG24" s="404">
        <f t="shared" si="14"/>
        <v>0</v>
      </c>
      <c r="AH24" s="409"/>
      <c r="AI24" s="437">
        <f t="shared" si="15"/>
        <v>0</v>
      </c>
    </row>
    <row r="25" spans="1:35" ht="12.75" customHeight="1">
      <c r="A25" s="21" t="s">
        <v>239</v>
      </c>
      <c r="B25" s="421" t="s">
        <v>341</v>
      </c>
      <c r="C25" s="424"/>
      <c r="D25" s="416"/>
      <c r="E25" s="416"/>
      <c r="F25" s="416"/>
      <c r="G25" s="416">
        <v>1</v>
      </c>
      <c r="H25" s="416"/>
      <c r="I25" s="416">
        <v>1</v>
      </c>
      <c r="J25" s="416"/>
      <c r="K25" s="416"/>
      <c r="L25" s="416"/>
      <c r="M25" s="416">
        <v>4</v>
      </c>
      <c r="N25" s="416">
        <v>1</v>
      </c>
      <c r="O25" s="416">
        <v>2</v>
      </c>
      <c r="P25" s="416"/>
      <c r="Q25" s="425"/>
      <c r="R25" s="403"/>
      <c r="S25" s="431">
        <f t="shared" si="0"/>
        <v>0</v>
      </c>
      <c r="T25" s="404">
        <f t="shared" si="1"/>
        <v>0</v>
      </c>
      <c r="U25" s="404">
        <f t="shared" si="2"/>
        <v>0</v>
      </c>
      <c r="V25" s="404">
        <f t="shared" si="3"/>
        <v>0</v>
      </c>
      <c r="W25" s="404">
        <f t="shared" si="4"/>
        <v>0</v>
      </c>
      <c r="X25" s="404">
        <f t="shared" si="5"/>
        <v>0</v>
      </c>
      <c r="Y25" s="404">
        <f t="shared" si="6"/>
        <v>0</v>
      </c>
      <c r="Z25" s="404">
        <f t="shared" si="7"/>
        <v>0</v>
      </c>
      <c r="AA25" s="404">
        <f t="shared" si="8"/>
        <v>0</v>
      </c>
      <c r="AB25" s="404">
        <f t="shared" si="9"/>
        <v>0</v>
      </c>
      <c r="AC25" s="404">
        <f t="shared" si="10"/>
        <v>0</v>
      </c>
      <c r="AD25" s="404">
        <f t="shared" si="11"/>
        <v>0</v>
      </c>
      <c r="AE25" s="404">
        <f t="shared" si="12"/>
        <v>0</v>
      </c>
      <c r="AF25" s="404">
        <f t="shared" si="13"/>
        <v>0</v>
      </c>
      <c r="AG25" s="404">
        <f t="shared" si="14"/>
        <v>0</v>
      </c>
      <c r="AH25" s="409"/>
      <c r="AI25" s="437">
        <f t="shared" si="15"/>
        <v>0</v>
      </c>
    </row>
    <row r="26" spans="1:35" ht="12.75" customHeight="1">
      <c r="A26" s="21" t="s">
        <v>241</v>
      </c>
      <c r="B26" s="421" t="s">
        <v>339</v>
      </c>
      <c r="C26" s="424"/>
      <c r="D26" s="416"/>
      <c r="E26" s="416"/>
      <c r="F26" s="416"/>
      <c r="G26" s="416"/>
      <c r="H26" s="416"/>
      <c r="I26" s="416"/>
      <c r="J26" s="416"/>
      <c r="K26" s="416"/>
      <c r="L26" s="416"/>
      <c r="M26" s="416"/>
      <c r="N26" s="416"/>
      <c r="O26" s="416"/>
      <c r="P26" s="416"/>
      <c r="Q26" s="425">
        <v>4</v>
      </c>
      <c r="R26" s="403"/>
      <c r="S26" s="431">
        <f t="shared" si="0"/>
        <v>0</v>
      </c>
      <c r="T26" s="404">
        <f t="shared" si="1"/>
        <v>0</v>
      </c>
      <c r="U26" s="404">
        <f t="shared" si="2"/>
        <v>0</v>
      </c>
      <c r="V26" s="404">
        <f t="shared" si="3"/>
        <v>0</v>
      </c>
      <c r="W26" s="404">
        <f t="shared" si="4"/>
        <v>0</v>
      </c>
      <c r="X26" s="404">
        <f t="shared" si="5"/>
        <v>0</v>
      </c>
      <c r="Y26" s="404">
        <f t="shared" si="6"/>
        <v>0</v>
      </c>
      <c r="Z26" s="404">
        <f t="shared" si="7"/>
        <v>0</v>
      </c>
      <c r="AA26" s="404">
        <f t="shared" si="8"/>
        <v>0</v>
      </c>
      <c r="AB26" s="404">
        <f t="shared" si="9"/>
        <v>0</v>
      </c>
      <c r="AC26" s="404">
        <f t="shared" si="10"/>
        <v>0</v>
      </c>
      <c r="AD26" s="404">
        <f t="shared" si="11"/>
        <v>0</v>
      </c>
      <c r="AE26" s="404">
        <f t="shared" si="12"/>
        <v>0</v>
      </c>
      <c r="AF26" s="404">
        <f t="shared" si="13"/>
        <v>0</v>
      </c>
      <c r="AG26" s="404">
        <f t="shared" si="14"/>
        <v>0</v>
      </c>
      <c r="AH26" s="409"/>
      <c r="AI26" s="437">
        <f t="shared" si="15"/>
        <v>0</v>
      </c>
    </row>
    <row r="27" spans="1:35" ht="12.75" customHeight="1">
      <c r="A27" s="21" t="s">
        <v>242</v>
      </c>
      <c r="B27" s="421" t="s">
        <v>339</v>
      </c>
      <c r="C27" s="424"/>
      <c r="D27" s="416"/>
      <c r="E27" s="416"/>
      <c r="F27" s="416"/>
      <c r="G27" s="416"/>
      <c r="H27" s="416"/>
      <c r="I27" s="416"/>
      <c r="J27" s="416"/>
      <c r="K27" s="416"/>
      <c r="L27" s="416"/>
      <c r="M27" s="416"/>
      <c r="N27" s="416"/>
      <c r="O27" s="416"/>
      <c r="P27" s="416"/>
      <c r="Q27" s="425">
        <v>2</v>
      </c>
      <c r="R27" s="403"/>
      <c r="S27" s="431">
        <f t="shared" si="0"/>
        <v>0</v>
      </c>
      <c r="T27" s="404">
        <f t="shared" si="1"/>
        <v>0</v>
      </c>
      <c r="U27" s="404">
        <f t="shared" si="2"/>
        <v>0</v>
      </c>
      <c r="V27" s="404">
        <f t="shared" si="3"/>
        <v>0</v>
      </c>
      <c r="W27" s="404">
        <f t="shared" si="4"/>
        <v>0</v>
      </c>
      <c r="X27" s="404">
        <f t="shared" si="5"/>
        <v>0</v>
      </c>
      <c r="Y27" s="404">
        <f t="shared" si="6"/>
        <v>0</v>
      </c>
      <c r="Z27" s="404">
        <f t="shared" si="7"/>
        <v>0</v>
      </c>
      <c r="AA27" s="404">
        <f t="shared" si="8"/>
        <v>0</v>
      </c>
      <c r="AB27" s="404">
        <f t="shared" si="9"/>
        <v>0</v>
      </c>
      <c r="AC27" s="404">
        <f t="shared" si="10"/>
        <v>0</v>
      </c>
      <c r="AD27" s="404">
        <f t="shared" si="11"/>
        <v>0</v>
      </c>
      <c r="AE27" s="404">
        <f t="shared" si="12"/>
        <v>0</v>
      </c>
      <c r="AF27" s="404">
        <f t="shared" si="13"/>
        <v>0</v>
      </c>
      <c r="AG27" s="404">
        <f t="shared" si="14"/>
        <v>0</v>
      </c>
      <c r="AH27" s="409"/>
      <c r="AI27" s="437">
        <f t="shared" si="15"/>
        <v>0</v>
      </c>
    </row>
    <row r="28" spans="1:35" ht="12.75" customHeight="1">
      <c r="A28" s="21" t="s">
        <v>244</v>
      </c>
      <c r="B28" s="421" t="s">
        <v>173</v>
      </c>
      <c r="C28" s="424"/>
      <c r="D28" s="416"/>
      <c r="E28" s="416"/>
      <c r="F28" s="416"/>
      <c r="G28" s="416">
        <v>2</v>
      </c>
      <c r="H28" s="416"/>
      <c r="I28" s="416"/>
      <c r="J28" s="416"/>
      <c r="K28" s="416"/>
      <c r="L28" s="416"/>
      <c r="M28" s="416"/>
      <c r="N28" s="416"/>
      <c r="O28" s="416"/>
      <c r="P28" s="416">
        <v>1</v>
      </c>
      <c r="Q28" s="425">
        <v>1</v>
      </c>
      <c r="R28" s="403"/>
      <c r="S28" s="431">
        <f t="shared" si="0"/>
        <v>0</v>
      </c>
      <c r="T28" s="404">
        <f t="shared" si="1"/>
        <v>0</v>
      </c>
      <c r="U28" s="404">
        <f t="shared" si="2"/>
        <v>0</v>
      </c>
      <c r="V28" s="404">
        <f t="shared" si="3"/>
        <v>0</v>
      </c>
      <c r="W28" s="404">
        <f t="shared" si="4"/>
        <v>0</v>
      </c>
      <c r="X28" s="404">
        <f t="shared" si="5"/>
        <v>0</v>
      </c>
      <c r="Y28" s="404">
        <f t="shared" si="6"/>
        <v>0</v>
      </c>
      <c r="Z28" s="404">
        <f t="shared" si="7"/>
        <v>0</v>
      </c>
      <c r="AA28" s="404">
        <f t="shared" si="8"/>
        <v>0</v>
      </c>
      <c r="AB28" s="404">
        <f t="shared" si="9"/>
        <v>0</v>
      </c>
      <c r="AC28" s="404">
        <f t="shared" si="10"/>
        <v>0</v>
      </c>
      <c r="AD28" s="404">
        <f t="shared" si="11"/>
        <v>0</v>
      </c>
      <c r="AE28" s="404">
        <f t="shared" si="12"/>
        <v>0</v>
      </c>
      <c r="AF28" s="404">
        <f t="shared" si="13"/>
        <v>0</v>
      </c>
      <c r="AG28" s="404">
        <f t="shared" si="14"/>
        <v>0</v>
      </c>
      <c r="AH28" s="409"/>
      <c r="AI28" s="437">
        <f t="shared" si="15"/>
        <v>0</v>
      </c>
    </row>
    <row r="29" spans="1:35" ht="12.75" customHeight="1">
      <c r="A29" s="21" t="s">
        <v>245</v>
      </c>
      <c r="B29" s="421" t="s">
        <v>342</v>
      </c>
      <c r="C29" s="424"/>
      <c r="D29" s="416"/>
      <c r="E29" s="416"/>
      <c r="F29" s="416"/>
      <c r="G29" s="416"/>
      <c r="H29" s="416">
        <v>1</v>
      </c>
      <c r="I29" s="416"/>
      <c r="J29" s="416">
        <v>1</v>
      </c>
      <c r="K29" s="416"/>
      <c r="L29" s="416"/>
      <c r="M29" s="416"/>
      <c r="N29" s="416"/>
      <c r="O29" s="416"/>
      <c r="P29" s="416"/>
      <c r="Q29" s="425"/>
      <c r="R29" s="403"/>
      <c r="S29" s="431">
        <f t="shared" si="0"/>
        <v>0</v>
      </c>
      <c r="T29" s="404">
        <f t="shared" si="1"/>
        <v>0</v>
      </c>
      <c r="U29" s="404">
        <f t="shared" si="2"/>
        <v>0</v>
      </c>
      <c r="V29" s="404">
        <f t="shared" si="3"/>
        <v>0</v>
      </c>
      <c r="W29" s="404">
        <f t="shared" si="4"/>
        <v>0</v>
      </c>
      <c r="X29" s="404">
        <f t="shared" si="5"/>
        <v>0</v>
      </c>
      <c r="Y29" s="404">
        <f t="shared" si="6"/>
        <v>0</v>
      </c>
      <c r="Z29" s="404">
        <f t="shared" si="7"/>
        <v>0</v>
      </c>
      <c r="AA29" s="404">
        <f t="shared" si="8"/>
        <v>0</v>
      </c>
      <c r="AB29" s="404">
        <f t="shared" si="9"/>
        <v>0</v>
      </c>
      <c r="AC29" s="404">
        <f t="shared" si="10"/>
        <v>0</v>
      </c>
      <c r="AD29" s="404">
        <f t="shared" si="11"/>
        <v>0</v>
      </c>
      <c r="AE29" s="404">
        <f t="shared" si="12"/>
        <v>0</v>
      </c>
      <c r="AF29" s="404">
        <f t="shared" si="13"/>
        <v>0</v>
      </c>
      <c r="AG29" s="404">
        <f t="shared" si="14"/>
        <v>0</v>
      </c>
      <c r="AH29" s="409"/>
      <c r="AI29" s="437">
        <f t="shared" si="15"/>
        <v>0</v>
      </c>
    </row>
    <row r="30" spans="1:35" ht="12.75" customHeight="1">
      <c r="A30" s="21" t="s">
        <v>245</v>
      </c>
      <c r="B30" s="421" t="s">
        <v>343</v>
      </c>
      <c r="C30" s="424"/>
      <c r="D30" s="416"/>
      <c r="E30" s="416"/>
      <c r="F30" s="416"/>
      <c r="G30" s="416"/>
      <c r="H30" s="416"/>
      <c r="I30" s="416"/>
      <c r="J30" s="416">
        <v>1</v>
      </c>
      <c r="K30" s="416"/>
      <c r="L30" s="416"/>
      <c r="M30" s="416"/>
      <c r="N30" s="416"/>
      <c r="O30" s="416"/>
      <c r="P30" s="416"/>
      <c r="Q30" s="425"/>
      <c r="R30" s="403"/>
      <c r="S30" s="431">
        <f t="shared" si="0"/>
        <v>0</v>
      </c>
      <c r="T30" s="404">
        <f t="shared" si="1"/>
        <v>0</v>
      </c>
      <c r="U30" s="404">
        <f t="shared" si="2"/>
        <v>0</v>
      </c>
      <c r="V30" s="404">
        <f t="shared" si="3"/>
        <v>0</v>
      </c>
      <c r="W30" s="404">
        <f t="shared" si="4"/>
        <v>0</v>
      </c>
      <c r="X30" s="404">
        <f t="shared" si="5"/>
        <v>0</v>
      </c>
      <c r="Y30" s="404">
        <f t="shared" si="6"/>
        <v>0</v>
      </c>
      <c r="Z30" s="404">
        <f t="shared" si="7"/>
        <v>0</v>
      </c>
      <c r="AA30" s="404">
        <f t="shared" si="8"/>
        <v>0</v>
      </c>
      <c r="AB30" s="404">
        <f t="shared" si="9"/>
        <v>0</v>
      </c>
      <c r="AC30" s="404">
        <f t="shared" si="10"/>
        <v>0</v>
      </c>
      <c r="AD30" s="404">
        <f t="shared" si="11"/>
        <v>0</v>
      </c>
      <c r="AE30" s="404">
        <f t="shared" si="12"/>
        <v>0</v>
      </c>
      <c r="AF30" s="404">
        <f t="shared" si="13"/>
        <v>0</v>
      </c>
      <c r="AG30" s="404">
        <f t="shared" si="14"/>
        <v>0</v>
      </c>
      <c r="AH30" s="409"/>
      <c r="AI30" s="437">
        <f t="shared" si="15"/>
        <v>0</v>
      </c>
    </row>
    <row r="31" spans="1:35" ht="12.6" customHeight="1">
      <c r="A31" s="21" t="s">
        <v>245</v>
      </c>
      <c r="B31" s="421" t="s">
        <v>344</v>
      </c>
      <c r="C31" s="424"/>
      <c r="D31" s="416"/>
      <c r="E31" s="416"/>
      <c r="F31" s="416"/>
      <c r="G31" s="416"/>
      <c r="H31" s="416"/>
      <c r="I31" s="416"/>
      <c r="J31" s="416"/>
      <c r="K31" s="416">
        <v>1</v>
      </c>
      <c r="L31" s="416"/>
      <c r="M31" s="416"/>
      <c r="N31" s="416"/>
      <c r="O31" s="416"/>
      <c r="P31" s="416"/>
      <c r="Q31" s="425"/>
      <c r="R31" s="403"/>
      <c r="S31" s="431">
        <f t="shared" si="0"/>
        <v>0</v>
      </c>
      <c r="T31" s="404">
        <f t="shared" si="1"/>
        <v>0</v>
      </c>
      <c r="U31" s="404">
        <f t="shared" si="2"/>
        <v>0</v>
      </c>
      <c r="V31" s="404">
        <f t="shared" si="3"/>
        <v>0</v>
      </c>
      <c r="W31" s="404">
        <f t="shared" si="4"/>
        <v>0</v>
      </c>
      <c r="X31" s="404">
        <f t="shared" si="5"/>
        <v>0</v>
      </c>
      <c r="Y31" s="404">
        <f t="shared" si="6"/>
        <v>0</v>
      </c>
      <c r="Z31" s="404">
        <f t="shared" si="7"/>
        <v>0</v>
      </c>
      <c r="AA31" s="404">
        <f t="shared" si="8"/>
        <v>0</v>
      </c>
      <c r="AB31" s="404">
        <f t="shared" si="9"/>
        <v>0</v>
      </c>
      <c r="AC31" s="404">
        <f t="shared" si="10"/>
        <v>0</v>
      </c>
      <c r="AD31" s="404">
        <f t="shared" si="11"/>
        <v>0</v>
      </c>
      <c r="AE31" s="404">
        <f t="shared" si="12"/>
        <v>0</v>
      </c>
      <c r="AF31" s="404">
        <f t="shared" si="13"/>
        <v>0</v>
      </c>
      <c r="AG31" s="404">
        <f t="shared" si="14"/>
        <v>0</v>
      </c>
      <c r="AH31" s="409"/>
      <c r="AI31" s="437">
        <f t="shared" si="15"/>
        <v>0</v>
      </c>
    </row>
    <row r="32" spans="1:35" ht="12.75" customHeight="1">
      <c r="A32" s="21" t="s">
        <v>248</v>
      </c>
      <c r="B32" s="421" t="s">
        <v>341</v>
      </c>
      <c r="C32" s="424">
        <v>4</v>
      </c>
      <c r="D32" s="416">
        <v>9</v>
      </c>
      <c r="E32" s="416">
        <v>2</v>
      </c>
      <c r="F32" s="416"/>
      <c r="G32" s="416"/>
      <c r="H32" s="417"/>
      <c r="I32" s="416"/>
      <c r="J32" s="416"/>
      <c r="K32" s="416"/>
      <c r="L32" s="416"/>
      <c r="M32" s="416"/>
      <c r="N32" s="416"/>
      <c r="O32" s="416"/>
      <c r="P32" s="416"/>
      <c r="Q32" s="425"/>
      <c r="R32" s="403"/>
      <c r="S32" s="431">
        <f t="shared" si="0"/>
        <v>0</v>
      </c>
      <c r="T32" s="404">
        <f t="shared" si="1"/>
        <v>0</v>
      </c>
      <c r="U32" s="404">
        <f t="shared" si="2"/>
        <v>0</v>
      </c>
      <c r="V32" s="404">
        <f t="shared" si="3"/>
        <v>0</v>
      </c>
      <c r="W32" s="404">
        <f t="shared" si="4"/>
        <v>0</v>
      </c>
      <c r="X32" s="404">
        <f t="shared" si="5"/>
        <v>0</v>
      </c>
      <c r="Y32" s="404">
        <f t="shared" si="6"/>
        <v>0</v>
      </c>
      <c r="Z32" s="404">
        <f t="shared" si="7"/>
        <v>0</v>
      </c>
      <c r="AA32" s="404">
        <f t="shared" si="8"/>
        <v>0</v>
      </c>
      <c r="AB32" s="404">
        <f t="shared" si="9"/>
        <v>0</v>
      </c>
      <c r="AC32" s="404">
        <f t="shared" si="10"/>
        <v>0</v>
      </c>
      <c r="AD32" s="404">
        <f t="shared" si="11"/>
        <v>0</v>
      </c>
      <c r="AE32" s="404">
        <f t="shared" si="12"/>
        <v>0</v>
      </c>
      <c r="AF32" s="404">
        <f t="shared" si="13"/>
        <v>0</v>
      </c>
      <c r="AG32" s="404">
        <f t="shared" si="14"/>
        <v>0</v>
      </c>
      <c r="AH32" s="409"/>
      <c r="AI32" s="437">
        <f t="shared" si="15"/>
        <v>0</v>
      </c>
    </row>
    <row r="33" spans="1:35" ht="12" customHeight="1">
      <c r="C33" s="426"/>
      <c r="J33" s="179"/>
      <c r="K33" s="179"/>
      <c r="Q33" s="427"/>
      <c r="R33" s="403"/>
      <c r="S33" s="426"/>
      <c r="AI33" s="438"/>
    </row>
    <row r="34" spans="1:35" s="229" customFormat="1" ht="15" customHeight="1" thickBot="1">
      <c r="A34" s="399" t="s">
        <v>9</v>
      </c>
      <c r="B34" s="399"/>
      <c r="C34" s="428">
        <f t="shared" ref="C34:Q34" si="16">SUM(C21:C32)</f>
        <v>4</v>
      </c>
      <c r="D34" s="429">
        <f t="shared" si="16"/>
        <v>14</v>
      </c>
      <c r="E34" s="429">
        <f t="shared" si="16"/>
        <v>2</v>
      </c>
      <c r="F34" s="429">
        <f t="shared" si="16"/>
        <v>2</v>
      </c>
      <c r="G34" s="429">
        <f t="shared" si="16"/>
        <v>3</v>
      </c>
      <c r="H34" s="429">
        <f t="shared" si="16"/>
        <v>1</v>
      </c>
      <c r="I34" s="429">
        <f t="shared" si="16"/>
        <v>1</v>
      </c>
      <c r="J34" s="429">
        <f t="shared" si="16"/>
        <v>2</v>
      </c>
      <c r="K34" s="429">
        <f t="shared" si="16"/>
        <v>1</v>
      </c>
      <c r="L34" s="429">
        <f t="shared" si="16"/>
        <v>1</v>
      </c>
      <c r="M34" s="429">
        <f t="shared" si="16"/>
        <v>5</v>
      </c>
      <c r="N34" s="429">
        <f t="shared" si="16"/>
        <v>1</v>
      </c>
      <c r="O34" s="429">
        <f t="shared" si="16"/>
        <v>2</v>
      </c>
      <c r="P34" s="429">
        <f t="shared" si="16"/>
        <v>1</v>
      </c>
      <c r="Q34" s="430">
        <f t="shared" si="16"/>
        <v>7</v>
      </c>
      <c r="R34" s="403"/>
      <c r="S34" s="433">
        <f t="shared" ref="S34:AG34" si="17">SUM(S21:S33)</f>
        <v>0</v>
      </c>
      <c r="T34" s="434">
        <f t="shared" si="17"/>
        <v>0</v>
      </c>
      <c r="U34" s="434">
        <f t="shared" si="17"/>
        <v>0</v>
      </c>
      <c r="V34" s="434">
        <f t="shared" si="17"/>
        <v>0</v>
      </c>
      <c r="W34" s="434">
        <f t="shared" si="17"/>
        <v>0</v>
      </c>
      <c r="X34" s="434">
        <f t="shared" si="17"/>
        <v>0</v>
      </c>
      <c r="Y34" s="435">
        <f t="shared" si="17"/>
        <v>0</v>
      </c>
      <c r="Z34" s="435">
        <f t="shared" si="17"/>
        <v>0</v>
      </c>
      <c r="AA34" s="435">
        <f t="shared" si="17"/>
        <v>0</v>
      </c>
      <c r="AB34" s="435">
        <f t="shared" si="17"/>
        <v>0</v>
      </c>
      <c r="AC34" s="435">
        <f t="shared" si="17"/>
        <v>0</v>
      </c>
      <c r="AD34" s="435">
        <f t="shared" si="17"/>
        <v>0</v>
      </c>
      <c r="AE34" s="435">
        <f t="shared" si="17"/>
        <v>0</v>
      </c>
      <c r="AF34" s="435">
        <f t="shared" si="17"/>
        <v>0</v>
      </c>
      <c r="AG34" s="435">
        <f t="shared" si="17"/>
        <v>0</v>
      </c>
      <c r="AH34" s="410"/>
      <c r="AI34" s="400">
        <f>SUM(AI21:AI33)</f>
        <v>0</v>
      </c>
    </row>
    <row r="35" spans="1:35" ht="15">
      <c r="F35" s="179"/>
      <c r="I35" s="403"/>
    </row>
    <row r="36" spans="1:35" ht="13.5" customHeight="1">
      <c r="A36" s="232" t="s">
        <v>183</v>
      </c>
      <c r="B36" s="228"/>
      <c r="C36" s="17"/>
      <c r="D36" s="179"/>
      <c r="E36" s="179"/>
      <c r="G36" s="179"/>
      <c r="J36" s="403"/>
    </row>
    <row r="37" spans="1:35" ht="12.75" customHeight="1">
      <c r="A37" s="230"/>
      <c r="B37" s="228"/>
      <c r="C37" s="17"/>
      <c r="D37" s="179"/>
      <c r="E37" s="179"/>
    </row>
    <row r="38" spans="1:35" ht="34.200000000000003" customHeight="1">
      <c r="A38" s="703" t="s">
        <v>184</v>
      </c>
      <c r="B38" s="703"/>
      <c r="C38" s="703"/>
      <c r="D38" s="703"/>
      <c r="E38" s="231"/>
    </row>
  </sheetData>
  <sortState xmlns:xlrd2="http://schemas.microsoft.com/office/spreadsheetml/2017/richdata2" ref="L3:L17">
    <sortCondition ref="L3:L17"/>
  </sortState>
  <mergeCells count="36">
    <mergeCell ref="AI19:AI20"/>
    <mergeCell ref="A38:D38"/>
    <mergeCell ref="C16:E16"/>
    <mergeCell ref="G16:I16"/>
    <mergeCell ref="C17:E17"/>
    <mergeCell ref="G17:I17"/>
    <mergeCell ref="C19:Q19"/>
    <mergeCell ref="S19:AG19"/>
    <mergeCell ref="C14:E14"/>
    <mergeCell ref="G14:I14"/>
    <mergeCell ref="C15:E15"/>
    <mergeCell ref="G15:I15"/>
    <mergeCell ref="C11:E11"/>
    <mergeCell ref="G11:I11"/>
    <mergeCell ref="C12:E12"/>
    <mergeCell ref="G12:I12"/>
    <mergeCell ref="C13:E13"/>
    <mergeCell ref="G13:I13"/>
    <mergeCell ref="C8:E8"/>
    <mergeCell ref="G8:I8"/>
    <mergeCell ref="C9:E9"/>
    <mergeCell ref="G9:I9"/>
    <mergeCell ref="C10:E10"/>
    <mergeCell ref="G10:I10"/>
    <mergeCell ref="C5:E5"/>
    <mergeCell ref="G5:I5"/>
    <mergeCell ref="C6:E6"/>
    <mergeCell ref="G6:I6"/>
    <mergeCell ref="C7:E7"/>
    <mergeCell ref="G7:I7"/>
    <mergeCell ref="C2:E2"/>
    <mergeCell ref="G2:I2"/>
    <mergeCell ref="C3:E3"/>
    <mergeCell ref="G3:I3"/>
    <mergeCell ref="C4:E4"/>
    <mergeCell ref="G4:I4"/>
  </mergeCells>
  <pageMargins left="0.59055118110236227" right="0.59055118110236227"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BCCD-F6C3-4F39-8692-C3CE4372696E}">
  <sheetPr>
    <tabColor theme="0" tint="-0.14999847407452621"/>
  </sheetPr>
  <dimension ref="A1:AS210"/>
  <sheetViews>
    <sheetView zoomScale="85" zoomScaleNormal="85" workbookViewId="0"/>
  </sheetViews>
  <sheetFormatPr defaultRowHeight="12.6"/>
  <cols>
    <col min="1" max="1" width="34.33203125" bestFit="1" customWidth="1"/>
    <col min="2" max="2" width="58.5546875" bestFit="1" customWidth="1"/>
    <col min="3" max="3" width="12.44140625" style="579" customWidth="1"/>
    <col min="4" max="45" width="18.88671875" customWidth="1"/>
  </cols>
  <sheetData>
    <row r="1" spans="1:45" ht="25.2">
      <c r="A1" s="402" t="s">
        <v>252</v>
      </c>
      <c r="B1" s="402" t="s">
        <v>219</v>
      </c>
      <c r="C1" s="402" t="s">
        <v>4200</v>
      </c>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row>
    <row r="2" spans="1:45" ht="14.4">
      <c r="A2" s="21" t="s">
        <v>237</v>
      </c>
      <c r="B2" s="21" t="s">
        <v>4145</v>
      </c>
      <c r="C2" s="580">
        <v>122</v>
      </c>
      <c r="D2" s="578"/>
      <c r="E2" s="578"/>
      <c r="F2" s="578"/>
      <c r="G2" s="578"/>
      <c r="H2" s="578"/>
      <c r="I2" s="578"/>
      <c r="J2" s="578"/>
      <c r="K2" s="578"/>
      <c r="L2" s="578"/>
      <c r="M2" s="578"/>
      <c r="N2" s="578"/>
      <c r="O2" s="578"/>
      <c r="P2" s="578"/>
      <c r="Q2" s="578"/>
      <c r="R2" s="578"/>
      <c r="S2" s="578"/>
      <c r="T2" s="578"/>
      <c r="U2" s="578"/>
      <c r="V2" s="578"/>
      <c r="W2" s="578"/>
      <c r="X2" s="578"/>
      <c r="Y2" s="578"/>
      <c r="Z2" s="578"/>
      <c r="AA2" s="578"/>
      <c r="AB2" s="578"/>
      <c r="AC2" s="578"/>
      <c r="AD2" s="578"/>
      <c r="AE2" s="578"/>
      <c r="AF2" s="578"/>
      <c r="AG2" s="578"/>
      <c r="AH2" s="578"/>
      <c r="AI2" s="578"/>
      <c r="AJ2" s="578"/>
      <c r="AK2" s="578"/>
      <c r="AL2" s="578"/>
      <c r="AM2" s="578"/>
      <c r="AN2" s="578"/>
      <c r="AO2" s="578"/>
      <c r="AP2" s="578"/>
      <c r="AQ2" s="578"/>
      <c r="AR2" s="578"/>
      <c r="AS2" s="578"/>
    </row>
    <row r="3" spans="1:45" ht="14.4">
      <c r="A3" s="21" t="s">
        <v>237</v>
      </c>
      <c r="B3" s="21" t="s">
        <v>4146</v>
      </c>
      <c r="C3" s="580">
        <v>32</v>
      </c>
      <c r="D3" s="578"/>
      <c r="E3" s="578"/>
      <c r="F3" s="578"/>
      <c r="G3" s="578"/>
      <c r="H3" s="578"/>
      <c r="I3" s="578"/>
      <c r="J3" s="578"/>
      <c r="K3" s="578"/>
      <c r="L3" s="578"/>
      <c r="M3" s="578"/>
      <c r="N3" s="578"/>
      <c r="O3" s="578"/>
      <c r="P3" s="578"/>
      <c r="Q3" s="578"/>
      <c r="R3" s="578"/>
      <c r="S3" s="578"/>
      <c r="T3" s="578"/>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row>
    <row r="4" spans="1:45" ht="14.4">
      <c r="A4" s="21" t="s">
        <v>237</v>
      </c>
      <c r="B4" s="21" t="s">
        <v>4148</v>
      </c>
      <c r="C4" s="580">
        <v>142</v>
      </c>
      <c r="D4" s="578"/>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row>
    <row r="5" spans="1:45" ht="14.4">
      <c r="A5" s="21" t="s">
        <v>237</v>
      </c>
      <c r="B5" s="21" t="s">
        <v>4149</v>
      </c>
      <c r="C5" s="580">
        <v>8</v>
      </c>
      <c r="D5" s="578"/>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row>
    <row r="6" spans="1:45" ht="14.4">
      <c r="A6" s="21" t="s">
        <v>237</v>
      </c>
      <c r="B6" s="21" t="s">
        <v>4151</v>
      </c>
      <c r="C6" s="580">
        <v>312</v>
      </c>
      <c r="D6" s="578"/>
      <c r="E6" s="578"/>
      <c r="F6" s="578"/>
      <c r="G6" s="578"/>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row>
    <row r="7" spans="1:45" ht="14.4">
      <c r="A7" s="21" t="s">
        <v>237</v>
      </c>
      <c r="B7" s="21" t="s">
        <v>4157</v>
      </c>
      <c r="C7" s="580">
        <v>8</v>
      </c>
      <c r="D7" s="578"/>
      <c r="E7" s="578"/>
      <c r="F7" s="578"/>
      <c r="G7" s="578"/>
      <c r="H7" s="578"/>
      <c r="I7" s="578"/>
      <c r="J7" s="578"/>
      <c r="K7" s="578"/>
      <c r="L7" s="578"/>
      <c r="M7" s="578"/>
      <c r="N7" s="578"/>
      <c r="O7" s="578"/>
      <c r="P7" s="578"/>
      <c r="Q7" s="578"/>
      <c r="R7" s="578"/>
      <c r="S7" s="578"/>
      <c r="T7" s="578"/>
      <c r="U7" s="578"/>
      <c r="V7" s="578"/>
      <c r="W7" s="578"/>
      <c r="X7" s="578"/>
      <c r="Y7" s="578"/>
      <c r="Z7" s="578"/>
      <c r="AA7" s="578"/>
      <c r="AB7" s="578"/>
      <c r="AC7" s="578"/>
      <c r="AD7" s="578"/>
      <c r="AE7" s="578"/>
      <c r="AF7" s="578"/>
      <c r="AG7" s="578"/>
      <c r="AH7" s="578"/>
      <c r="AI7" s="578"/>
      <c r="AJ7" s="578"/>
      <c r="AK7" s="578"/>
      <c r="AL7" s="578"/>
      <c r="AM7" s="578"/>
      <c r="AN7" s="578"/>
      <c r="AO7" s="578"/>
      <c r="AP7" s="578"/>
      <c r="AQ7" s="578"/>
      <c r="AR7" s="578"/>
      <c r="AS7" s="578"/>
    </row>
    <row r="8" spans="1:45" ht="14.4">
      <c r="A8" s="21" t="s">
        <v>237</v>
      </c>
      <c r="B8" s="21" t="s">
        <v>4159</v>
      </c>
      <c r="C8" s="580">
        <v>0</v>
      </c>
      <c r="D8" s="578"/>
      <c r="E8" s="578"/>
      <c r="F8" s="578"/>
      <c r="G8" s="578"/>
      <c r="H8" s="578"/>
      <c r="I8" s="578"/>
      <c r="J8" s="578"/>
      <c r="K8" s="578"/>
      <c r="L8" s="578"/>
      <c r="M8" s="578"/>
      <c r="N8" s="578"/>
      <c r="O8" s="578"/>
      <c r="P8" s="578"/>
      <c r="Q8" s="578"/>
      <c r="R8" s="578"/>
      <c r="S8" s="578"/>
      <c r="T8" s="578"/>
      <c r="U8" s="578"/>
      <c r="V8" s="578"/>
      <c r="W8" s="578"/>
      <c r="X8" s="578"/>
      <c r="Y8" s="578"/>
      <c r="Z8" s="578"/>
      <c r="AA8" s="578"/>
      <c r="AB8" s="578"/>
      <c r="AC8" s="578"/>
      <c r="AD8" s="578"/>
      <c r="AE8" s="578"/>
      <c r="AF8" s="578"/>
      <c r="AG8" s="578"/>
      <c r="AH8" s="578"/>
      <c r="AI8" s="578"/>
      <c r="AJ8" s="578"/>
      <c r="AK8" s="578"/>
      <c r="AL8" s="578"/>
      <c r="AM8" s="578"/>
      <c r="AN8" s="578"/>
      <c r="AO8" s="578"/>
      <c r="AP8" s="578"/>
      <c r="AQ8" s="578"/>
      <c r="AR8" s="578"/>
      <c r="AS8" s="578"/>
    </row>
    <row r="9" spans="1:45" ht="14.4">
      <c r="A9" s="21" t="s">
        <v>237</v>
      </c>
      <c r="B9" s="21" t="s">
        <v>4161</v>
      </c>
      <c r="C9" s="580">
        <v>32</v>
      </c>
      <c r="D9" s="578"/>
      <c r="E9" s="578"/>
      <c r="F9" s="578"/>
      <c r="G9" s="578"/>
      <c r="H9" s="578"/>
      <c r="I9" s="578"/>
      <c r="J9" s="578"/>
      <c r="K9" s="578"/>
      <c r="L9" s="578"/>
      <c r="M9" s="578"/>
      <c r="N9" s="578"/>
      <c r="O9" s="578"/>
      <c r="P9" s="578"/>
      <c r="Q9" s="578"/>
      <c r="R9" s="578"/>
      <c r="S9" s="578"/>
      <c r="T9" s="578"/>
      <c r="U9" s="578"/>
      <c r="V9" s="578"/>
      <c r="W9" s="578"/>
      <c r="X9" s="578"/>
      <c r="Y9" s="578"/>
      <c r="Z9" s="578"/>
      <c r="AA9" s="578"/>
      <c r="AB9" s="578"/>
      <c r="AC9" s="578"/>
      <c r="AD9" s="578"/>
      <c r="AE9" s="578"/>
      <c r="AF9" s="578"/>
      <c r="AG9" s="578"/>
      <c r="AH9" s="578"/>
      <c r="AI9" s="578"/>
      <c r="AJ9" s="578"/>
      <c r="AK9" s="578"/>
      <c r="AL9" s="578"/>
      <c r="AM9" s="578"/>
      <c r="AN9" s="578"/>
      <c r="AO9" s="578"/>
      <c r="AP9" s="578"/>
      <c r="AQ9" s="578"/>
      <c r="AR9" s="578"/>
      <c r="AS9" s="578"/>
    </row>
    <row r="10" spans="1:45" ht="14.4">
      <c r="A10" s="21" t="s">
        <v>237</v>
      </c>
      <c r="B10" s="21" t="s">
        <v>4164</v>
      </c>
      <c r="C10" s="580">
        <v>64</v>
      </c>
      <c r="D10" s="578"/>
      <c r="E10" s="578"/>
      <c r="F10" s="578"/>
      <c r="G10" s="578"/>
      <c r="H10" s="578"/>
      <c r="I10" s="578"/>
      <c r="J10" s="578"/>
      <c r="K10" s="578"/>
      <c r="L10" s="578"/>
      <c r="M10" s="578"/>
      <c r="N10" s="578"/>
      <c r="O10" s="578"/>
      <c r="P10" s="578"/>
      <c r="Q10" s="578"/>
      <c r="R10" s="578"/>
      <c r="S10" s="578"/>
      <c r="T10" s="578"/>
      <c r="U10" s="578"/>
      <c r="V10" s="578"/>
      <c r="W10" s="578"/>
      <c r="X10" s="578"/>
      <c r="Y10" s="578"/>
      <c r="Z10" s="578"/>
      <c r="AA10" s="578"/>
      <c r="AB10" s="578"/>
      <c r="AC10" s="578"/>
      <c r="AD10" s="578"/>
      <c r="AE10" s="578"/>
      <c r="AF10" s="578"/>
      <c r="AG10" s="578"/>
      <c r="AH10" s="578"/>
      <c r="AI10" s="578"/>
      <c r="AJ10" s="578"/>
      <c r="AK10" s="578"/>
      <c r="AL10" s="578"/>
      <c r="AM10" s="578"/>
      <c r="AN10" s="578"/>
      <c r="AO10" s="578"/>
      <c r="AP10" s="578"/>
      <c r="AQ10" s="578"/>
      <c r="AR10" s="578"/>
      <c r="AS10" s="578"/>
    </row>
    <row r="11" spans="1:45" ht="14.4">
      <c r="A11" s="21" t="s">
        <v>237</v>
      </c>
      <c r="B11" s="21" t="s">
        <v>4167</v>
      </c>
      <c r="C11" s="580">
        <v>188</v>
      </c>
      <c r="D11" s="578"/>
      <c r="E11" s="578"/>
      <c r="F11" s="578"/>
      <c r="G11" s="578"/>
      <c r="H11" s="578"/>
      <c r="I11" s="578"/>
      <c r="J11" s="578"/>
      <c r="K11" s="578"/>
      <c r="L11" s="578"/>
      <c r="M11" s="578"/>
      <c r="N11" s="578"/>
      <c r="O11" s="578"/>
      <c r="P11" s="578"/>
      <c r="Q11" s="578"/>
      <c r="R11" s="578"/>
      <c r="S11" s="578"/>
      <c r="T11" s="578"/>
      <c r="U11" s="578"/>
      <c r="V11" s="578"/>
      <c r="W11" s="578"/>
      <c r="X11" s="578"/>
      <c r="Y11" s="578"/>
      <c r="Z11" s="578"/>
      <c r="AA11" s="578"/>
      <c r="AB11" s="578"/>
      <c r="AC11" s="578"/>
      <c r="AD11" s="578"/>
      <c r="AE11" s="578"/>
      <c r="AF11" s="578"/>
      <c r="AG11" s="578"/>
      <c r="AH11" s="578"/>
      <c r="AI11" s="578"/>
      <c r="AJ11" s="578"/>
      <c r="AK11" s="578"/>
      <c r="AL11" s="578"/>
      <c r="AM11" s="578"/>
      <c r="AN11" s="578"/>
      <c r="AO11" s="578"/>
      <c r="AP11" s="578"/>
      <c r="AQ11" s="578"/>
      <c r="AR11" s="578"/>
      <c r="AS11" s="578"/>
    </row>
    <row r="12" spans="1:45" ht="14.4">
      <c r="A12" s="21" t="s">
        <v>237</v>
      </c>
      <c r="B12" s="21" t="s">
        <v>4168</v>
      </c>
      <c r="C12" s="580">
        <v>24</v>
      </c>
      <c r="D12" s="578"/>
      <c r="E12" s="578"/>
      <c r="F12" s="578"/>
      <c r="G12" s="578"/>
      <c r="H12" s="578"/>
      <c r="I12" s="578"/>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8"/>
      <c r="AH12" s="578"/>
      <c r="AI12" s="578"/>
      <c r="AJ12" s="578"/>
      <c r="AK12" s="578"/>
      <c r="AL12" s="578"/>
      <c r="AM12" s="578"/>
      <c r="AN12" s="578"/>
      <c r="AO12" s="578"/>
      <c r="AP12" s="578"/>
      <c r="AQ12" s="578"/>
      <c r="AR12" s="578"/>
      <c r="AS12" s="578"/>
    </row>
    <row r="13" spans="1:45" ht="14.4">
      <c r="A13" s="21" t="s">
        <v>237</v>
      </c>
      <c r="B13" s="21" t="s">
        <v>4174</v>
      </c>
      <c r="C13" s="580">
        <v>1</v>
      </c>
      <c r="D13" s="578"/>
      <c r="E13" s="578"/>
      <c r="F13" s="578"/>
      <c r="G13" s="578"/>
      <c r="H13" s="578"/>
      <c r="I13" s="578"/>
      <c r="J13" s="578"/>
      <c r="K13" s="578"/>
      <c r="L13" s="578"/>
      <c r="M13" s="578"/>
      <c r="N13" s="578"/>
      <c r="O13" s="578"/>
      <c r="P13" s="578"/>
      <c r="Q13" s="578"/>
      <c r="R13" s="578"/>
      <c r="S13" s="578"/>
      <c r="T13" s="578"/>
      <c r="U13" s="578"/>
      <c r="V13" s="578"/>
      <c r="W13" s="578"/>
      <c r="X13" s="578"/>
      <c r="Y13" s="578"/>
      <c r="Z13" s="578"/>
      <c r="AA13" s="578"/>
      <c r="AB13" s="578"/>
      <c r="AC13" s="578"/>
      <c r="AD13" s="578"/>
      <c r="AE13" s="578"/>
      <c r="AF13" s="578"/>
      <c r="AG13" s="578"/>
      <c r="AH13" s="578"/>
      <c r="AI13" s="578"/>
      <c r="AJ13" s="578"/>
      <c r="AK13" s="578"/>
      <c r="AL13" s="578"/>
      <c r="AM13" s="578"/>
      <c r="AN13" s="578"/>
      <c r="AO13" s="578"/>
      <c r="AP13" s="578"/>
      <c r="AQ13" s="578"/>
      <c r="AR13" s="578"/>
      <c r="AS13" s="578"/>
    </row>
    <row r="14" spans="1:45" ht="14.4">
      <c r="A14" s="21" t="s">
        <v>237</v>
      </c>
      <c r="B14" s="21" t="s">
        <v>4175</v>
      </c>
      <c r="C14" s="580">
        <v>174</v>
      </c>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78"/>
      <c r="AM14" s="578"/>
      <c r="AN14" s="578"/>
      <c r="AO14" s="578"/>
      <c r="AP14" s="578"/>
      <c r="AQ14" s="578"/>
      <c r="AR14" s="578"/>
      <c r="AS14" s="578"/>
    </row>
    <row r="15" spans="1:45" ht="14.4">
      <c r="A15" s="21" t="s">
        <v>237</v>
      </c>
      <c r="B15" s="21" t="s">
        <v>4176</v>
      </c>
      <c r="C15" s="580">
        <v>5</v>
      </c>
      <c r="D15" s="578"/>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78"/>
      <c r="AM15" s="578"/>
      <c r="AN15" s="578"/>
      <c r="AO15" s="578"/>
      <c r="AP15" s="578"/>
      <c r="AQ15" s="578"/>
      <c r="AR15" s="578"/>
      <c r="AS15" s="578"/>
    </row>
    <row r="16" spans="1:45" ht="14.4">
      <c r="A16" s="21" t="s">
        <v>241</v>
      </c>
      <c r="B16" s="21" t="s">
        <v>4145</v>
      </c>
      <c r="C16" s="580">
        <v>4</v>
      </c>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578"/>
      <c r="AL16" s="578"/>
      <c r="AM16" s="578"/>
      <c r="AN16" s="578"/>
      <c r="AO16" s="578"/>
      <c r="AP16" s="578"/>
      <c r="AQ16" s="578"/>
      <c r="AR16" s="578"/>
      <c r="AS16" s="578"/>
    </row>
    <row r="17" spans="1:45" ht="14.4">
      <c r="A17" s="21" t="s">
        <v>241</v>
      </c>
      <c r="B17" s="21" t="s">
        <v>4148</v>
      </c>
      <c r="C17" s="580">
        <v>18</v>
      </c>
      <c r="D17" s="578"/>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row>
    <row r="18" spans="1:45" ht="14.4">
      <c r="A18" s="21" t="s">
        <v>241</v>
      </c>
      <c r="B18" s="21" t="s">
        <v>4151</v>
      </c>
      <c r="C18" s="580">
        <v>28</v>
      </c>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8"/>
      <c r="AE18" s="578"/>
      <c r="AF18" s="578"/>
      <c r="AG18" s="578"/>
      <c r="AH18" s="578"/>
      <c r="AI18" s="578"/>
      <c r="AJ18" s="578"/>
      <c r="AK18" s="578"/>
      <c r="AL18" s="578"/>
      <c r="AM18" s="578"/>
      <c r="AN18" s="578"/>
      <c r="AO18" s="578"/>
      <c r="AP18" s="578"/>
      <c r="AQ18" s="578"/>
      <c r="AR18" s="578"/>
      <c r="AS18" s="578"/>
    </row>
    <row r="19" spans="1:45" ht="14.4">
      <c r="A19" s="21" t="s">
        <v>241</v>
      </c>
      <c r="B19" s="21" t="s">
        <v>4159</v>
      </c>
      <c r="C19" s="580">
        <v>12</v>
      </c>
      <c r="D19" s="578"/>
      <c r="E19" s="578"/>
      <c r="F19" s="578"/>
      <c r="G19" s="578"/>
      <c r="H19" s="578"/>
      <c r="I19" s="578"/>
      <c r="J19" s="578"/>
      <c r="K19" s="578"/>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row>
    <row r="20" spans="1:45" ht="13.2">
      <c r="A20" s="21" t="s">
        <v>241</v>
      </c>
      <c r="B20" s="21" t="s">
        <v>4161</v>
      </c>
      <c r="C20" s="580">
        <v>4</v>
      </c>
    </row>
    <row r="21" spans="1:45" ht="13.2">
      <c r="A21" s="21" t="s">
        <v>241</v>
      </c>
      <c r="B21" s="21" t="s">
        <v>4165</v>
      </c>
      <c r="C21" s="580">
        <v>6</v>
      </c>
    </row>
    <row r="22" spans="1:45" ht="13.2">
      <c r="A22" s="21" t="s">
        <v>241</v>
      </c>
      <c r="B22" s="21" t="s">
        <v>4166</v>
      </c>
      <c r="C22" s="580">
        <v>3</v>
      </c>
    </row>
    <row r="23" spans="1:45" ht="13.2">
      <c r="A23" s="21" t="s">
        <v>241</v>
      </c>
      <c r="B23" s="21" t="s">
        <v>4167</v>
      </c>
      <c r="C23" s="580">
        <v>15</v>
      </c>
    </row>
    <row r="24" spans="1:45" ht="13.2">
      <c r="A24" s="21" t="s">
        <v>241</v>
      </c>
      <c r="B24" s="21" t="s">
        <v>4171</v>
      </c>
      <c r="C24" s="580">
        <v>60</v>
      </c>
    </row>
    <row r="25" spans="1:45" ht="13.2">
      <c r="A25" s="21" t="s">
        <v>241</v>
      </c>
      <c r="B25" s="21" t="s">
        <v>4175</v>
      </c>
      <c r="C25" s="580">
        <v>10</v>
      </c>
    </row>
    <row r="26" spans="1:45" ht="13.2">
      <c r="A26" s="21" t="s">
        <v>242</v>
      </c>
      <c r="B26" s="21" t="s">
        <v>4178</v>
      </c>
      <c r="C26" s="580"/>
    </row>
    <row r="27" spans="1:45" ht="13.2">
      <c r="A27" s="21" t="s">
        <v>242</v>
      </c>
      <c r="B27" s="21" t="s">
        <v>4145</v>
      </c>
      <c r="C27" s="580">
        <v>27</v>
      </c>
    </row>
    <row r="28" spans="1:45" ht="13.2">
      <c r="A28" s="21" t="s">
        <v>242</v>
      </c>
      <c r="B28" s="21" t="s">
        <v>4148</v>
      </c>
      <c r="C28" s="580">
        <v>32</v>
      </c>
    </row>
    <row r="29" spans="1:45" ht="13.2">
      <c r="A29" s="21" t="s">
        <v>242</v>
      </c>
      <c r="B29" s="21" t="s">
        <v>4151</v>
      </c>
      <c r="C29" s="580">
        <v>13</v>
      </c>
    </row>
    <row r="30" spans="1:45" ht="13.2">
      <c r="A30" s="21" t="s">
        <v>242</v>
      </c>
      <c r="B30" s="21" t="s">
        <v>4159</v>
      </c>
      <c r="C30" s="580">
        <v>3</v>
      </c>
    </row>
    <row r="31" spans="1:45" ht="13.2">
      <c r="A31" s="21" t="s">
        <v>242</v>
      </c>
      <c r="B31" s="21" t="s">
        <v>4161</v>
      </c>
      <c r="C31" s="580">
        <v>5</v>
      </c>
    </row>
    <row r="32" spans="1:45" ht="13.2">
      <c r="A32" s="21" t="s">
        <v>242</v>
      </c>
      <c r="B32" s="21" t="s">
        <v>4165</v>
      </c>
      <c r="C32" s="580">
        <v>5</v>
      </c>
    </row>
    <row r="33" spans="1:3" ht="13.2">
      <c r="A33" s="21" t="s">
        <v>242</v>
      </c>
      <c r="B33" s="21" t="s">
        <v>4166</v>
      </c>
      <c r="C33" s="580">
        <v>3</v>
      </c>
    </row>
    <row r="34" spans="1:3" ht="13.2">
      <c r="A34" s="21" t="s">
        <v>242</v>
      </c>
      <c r="B34" s="21" t="s">
        <v>4167</v>
      </c>
      <c r="C34" s="580">
        <v>20</v>
      </c>
    </row>
    <row r="35" spans="1:3" ht="13.2">
      <c r="A35" s="21" t="s">
        <v>242</v>
      </c>
      <c r="B35" s="21" t="s">
        <v>4171</v>
      </c>
      <c r="C35" s="580">
        <v>26</v>
      </c>
    </row>
    <row r="36" spans="1:3" ht="13.2">
      <c r="A36" s="21" t="s">
        <v>242</v>
      </c>
      <c r="B36" s="21" t="s">
        <v>4174</v>
      </c>
      <c r="C36" s="580">
        <v>2</v>
      </c>
    </row>
    <row r="37" spans="1:3" ht="13.2">
      <c r="A37" s="21" t="s">
        <v>242</v>
      </c>
      <c r="B37" s="21" t="s">
        <v>4175</v>
      </c>
      <c r="C37" s="580">
        <v>43</v>
      </c>
    </row>
    <row r="38" spans="1:3" ht="13.2">
      <c r="A38" s="21" t="s">
        <v>242</v>
      </c>
      <c r="B38" s="21" t="s">
        <v>4176</v>
      </c>
      <c r="C38" s="580">
        <v>2</v>
      </c>
    </row>
    <row r="39" spans="1:3" ht="13.2">
      <c r="A39" s="21" t="s">
        <v>243</v>
      </c>
      <c r="B39" s="21" t="s">
        <v>4179</v>
      </c>
      <c r="C39" s="580"/>
    </row>
    <row r="40" spans="1:3" ht="13.2">
      <c r="A40" s="21" t="s">
        <v>243</v>
      </c>
      <c r="B40" s="21" t="s">
        <v>4145</v>
      </c>
      <c r="C40" s="580">
        <v>13</v>
      </c>
    </row>
    <row r="41" spans="1:3" ht="13.2">
      <c r="A41" s="21" t="s">
        <v>243</v>
      </c>
      <c r="B41" s="21" t="s">
        <v>4148</v>
      </c>
      <c r="C41" s="580">
        <v>40</v>
      </c>
    </row>
    <row r="42" spans="1:3" ht="13.2">
      <c r="A42" s="21" t="s">
        <v>243</v>
      </c>
      <c r="B42" s="21" t="s">
        <v>4151</v>
      </c>
      <c r="C42" s="580">
        <v>52</v>
      </c>
    </row>
    <row r="43" spans="1:3" ht="13.2">
      <c r="A43" s="21" t="s">
        <v>243</v>
      </c>
      <c r="B43" s="21" t="s">
        <v>4159</v>
      </c>
      <c r="C43" s="580">
        <v>20</v>
      </c>
    </row>
    <row r="44" spans="1:3" ht="13.2">
      <c r="A44" s="21" t="s">
        <v>243</v>
      </c>
      <c r="B44" s="21" t="s">
        <v>4161</v>
      </c>
      <c r="C44" s="580">
        <v>36</v>
      </c>
    </row>
    <row r="45" spans="1:3" ht="13.2">
      <c r="A45" s="21" t="s">
        <v>243</v>
      </c>
      <c r="B45" s="21" t="s">
        <v>4165</v>
      </c>
      <c r="C45" s="580">
        <v>14</v>
      </c>
    </row>
    <row r="46" spans="1:3" ht="13.2">
      <c r="A46" s="21" t="s">
        <v>243</v>
      </c>
      <c r="B46" s="21" t="s">
        <v>4166</v>
      </c>
      <c r="C46" s="580">
        <v>0</v>
      </c>
    </row>
    <row r="47" spans="1:3" ht="13.2">
      <c r="A47" s="21" t="s">
        <v>243</v>
      </c>
      <c r="B47" s="21" t="s">
        <v>4167</v>
      </c>
      <c r="C47" s="580">
        <v>25</v>
      </c>
    </row>
    <row r="48" spans="1:3" ht="13.2">
      <c r="A48" s="21" t="s">
        <v>243</v>
      </c>
      <c r="B48" s="21" t="s">
        <v>4175</v>
      </c>
      <c r="C48" s="580">
        <v>25</v>
      </c>
    </row>
    <row r="49" spans="1:3" ht="13.2">
      <c r="A49" s="21" t="s">
        <v>243</v>
      </c>
      <c r="B49" s="21" t="s">
        <v>4176</v>
      </c>
      <c r="C49" s="580">
        <v>4</v>
      </c>
    </row>
    <row r="50" spans="1:3" ht="13.2">
      <c r="A50" s="21" t="s">
        <v>249</v>
      </c>
      <c r="B50" s="21" t="s">
        <v>4180</v>
      </c>
      <c r="C50" s="580"/>
    </row>
    <row r="51" spans="1:3" ht="13.2">
      <c r="A51" s="21" t="s">
        <v>249</v>
      </c>
      <c r="B51" s="21" t="s">
        <v>4145</v>
      </c>
      <c r="C51" s="580">
        <v>71</v>
      </c>
    </row>
    <row r="52" spans="1:3" ht="13.2">
      <c r="A52" s="21" t="s">
        <v>249</v>
      </c>
      <c r="B52" s="21" t="s">
        <v>4146</v>
      </c>
      <c r="C52" s="580">
        <v>4</v>
      </c>
    </row>
    <row r="53" spans="1:3" ht="13.2">
      <c r="A53" s="21" t="s">
        <v>249</v>
      </c>
      <c r="B53" s="21" t="s">
        <v>4148</v>
      </c>
      <c r="C53" s="580">
        <v>229</v>
      </c>
    </row>
    <row r="54" spans="1:3" ht="13.2">
      <c r="A54" s="21" t="s">
        <v>249</v>
      </c>
      <c r="B54" s="21" t="s">
        <v>4149</v>
      </c>
      <c r="C54" s="580">
        <v>2</v>
      </c>
    </row>
    <row r="55" spans="1:3" ht="13.2">
      <c r="A55" s="21" t="s">
        <v>249</v>
      </c>
      <c r="B55" s="21" t="s">
        <v>4151</v>
      </c>
      <c r="C55" s="580">
        <v>247</v>
      </c>
    </row>
    <row r="56" spans="1:3" ht="13.2">
      <c r="A56" s="21" t="s">
        <v>249</v>
      </c>
      <c r="B56" s="21" t="s">
        <v>4159</v>
      </c>
      <c r="C56" s="580">
        <v>39</v>
      </c>
    </row>
    <row r="57" spans="1:3" ht="13.2">
      <c r="A57" s="21" t="s">
        <v>249</v>
      </c>
      <c r="B57" s="21" t="s">
        <v>4161</v>
      </c>
      <c r="C57" s="580">
        <v>30</v>
      </c>
    </row>
    <row r="58" spans="1:3" ht="13.2">
      <c r="A58" s="21" t="s">
        <v>249</v>
      </c>
      <c r="B58" s="21" t="s">
        <v>4164</v>
      </c>
      <c r="C58" s="580">
        <v>28</v>
      </c>
    </row>
    <row r="59" spans="1:3" ht="13.2">
      <c r="A59" s="21" t="s">
        <v>249</v>
      </c>
      <c r="B59" s="21" t="s">
        <v>4166</v>
      </c>
      <c r="C59" s="580">
        <v>53</v>
      </c>
    </row>
    <row r="60" spans="1:3" ht="13.2">
      <c r="A60" s="21" t="s">
        <v>249</v>
      </c>
      <c r="B60" s="21" t="s">
        <v>4167</v>
      </c>
      <c r="C60" s="580">
        <v>191</v>
      </c>
    </row>
    <row r="61" spans="1:3" ht="13.2">
      <c r="A61" s="21" t="s">
        <v>249</v>
      </c>
      <c r="B61" s="21" t="s">
        <v>4173</v>
      </c>
      <c r="C61" s="580">
        <v>0</v>
      </c>
    </row>
    <row r="62" spans="1:3" ht="13.2">
      <c r="A62" s="21" t="s">
        <v>249</v>
      </c>
      <c r="B62" s="21" t="s">
        <v>4175</v>
      </c>
      <c r="C62" s="580">
        <v>82</v>
      </c>
    </row>
    <row r="63" spans="1:3" ht="13.2">
      <c r="A63" s="21" t="s">
        <v>248</v>
      </c>
      <c r="B63" s="21" t="s">
        <v>4145</v>
      </c>
      <c r="C63" s="580">
        <v>45</v>
      </c>
    </row>
    <row r="64" spans="1:3" ht="13.2">
      <c r="A64" s="21" t="s">
        <v>248</v>
      </c>
      <c r="B64" s="21" t="s">
        <v>4146</v>
      </c>
      <c r="C64" s="580">
        <v>8</v>
      </c>
    </row>
    <row r="65" spans="1:3" ht="13.2">
      <c r="A65" s="21" t="s">
        <v>248</v>
      </c>
      <c r="B65" s="21" t="s">
        <v>4148</v>
      </c>
      <c r="C65" s="580">
        <v>124</v>
      </c>
    </row>
    <row r="66" spans="1:3" ht="13.2">
      <c r="A66" s="21" t="s">
        <v>248</v>
      </c>
      <c r="B66" s="21" t="s">
        <v>4149</v>
      </c>
      <c r="C66" s="580">
        <v>2</v>
      </c>
    </row>
    <row r="67" spans="1:3" ht="13.2">
      <c r="A67" s="21" t="s">
        <v>248</v>
      </c>
      <c r="B67" s="21" t="s">
        <v>4151</v>
      </c>
      <c r="C67" s="580">
        <v>260</v>
      </c>
    </row>
    <row r="68" spans="1:3" ht="13.2">
      <c r="A68" s="21" t="s">
        <v>248</v>
      </c>
      <c r="B68" s="21" t="s">
        <v>4156</v>
      </c>
      <c r="C68" s="580">
        <v>46</v>
      </c>
    </row>
    <row r="69" spans="1:3" ht="13.2">
      <c r="A69" s="21" t="s">
        <v>248</v>
      </c>
      <c r="B69" s="21" t="s">
        <v>4158</v>
      </c>
      <c r="C69" s="580">
        <v>1</v>
      </c>
    </row>
    <row r="70" spans="1:3" ht="13.2">
      <c r="A70" s="21" t="s">
        <v>248</v>
      </c>
      <c r="B70" s="21" t="s">
        <v>4159</v>
      </c>
      <c r="C70" s="580">
        <v>48</v>
      </c>
    </row>
    <row r="71" spans="1:3" ht="13.2">
      <c r="A71" s="21" t="s">
        <v>248</v>
      </c>
      <c r="B71" s="21" t="s">
        <v>4161</v>
      </c>
      <c r="C71" s="580">
        <v>6</v>
      </c>
    </row>
    <row r="72" spans="1:3" ht="13.2">
      <c r="A72" s="21" t="s">
        <v>248</v>
      </c>
      <c r="B72" s="21" t="s">
        <v>4164</v>
      </c>
      <c r="C72" s="580">
        <v>10</v>
      </c>
    </row>
    <row r="73" spans="1:3" ht="13.2">
      <c r="A73" s="21" t="s">
        <v>248</v>
      </c>
      <c r="B73" s="21" t="s">
        <v>4166</v>
      </c>
      <c r="C73" s="580">
        <v>0</v>
      </c>
    </row>
    <row r="74" spans="1:3" ht="13.2">
      <c r="A74" s="21" t="s">
        <v>248</v>
      </c>
      <c r="B74" s="21" t="s">
        <v>4167</v>
      </c>
      <c r="C74" s="580">
        <v>124</v>
      </c>
    </row>
    <row r="75" spans="1:3" ht="13.2">
      <c r="A75" s="21" t="s">
        <v>248</v>
      </c>
      <c r="B75" s="21" t="s">
        <v>4169</v>
      </c>
      <c r="C75" s="580">
        <v>26</v>
      </c>
    </row>
    <row r="76" spans="1:3" ht="13.2">
      <c r="A76" s="21" t="s">
        <v>248</v>
      </c>
      <c r="B76" s="21" t="s">
        <v>4170</v>
      </c>
      <c r="C76" s="580">
        <v>52</v>
      </c>
    </row>
    <row r="77" spans="1:3" ht="13.2">
      <c r="A77" s="21" t="s">
        <v>248</v>
      </c>
      <c r="B77" s="21" t="s">
        <v>4171</v>
      </c>
      <c r="C77" s="580">
        <v>26</v>
      </c>
    </row>
    <row r="78" spans="1:3" ht="13.2">
      <c r="A78" s="21" t="s">
        <v>248</v>
      </c>
      <c r="B78" s="21" t="s">
        <v>4174</v>
      </c>
      <c r="C78" s="580">
        <v>5</v>
      </c>
    </row>
    <row r="79" spans="1:3" ht="13.2">
      <c r="A79" s="21" t="s">
        <v>248</v>
      </c>
      <c r="B79" s="21" t="s">
        <v>4175</v>
      </c>
      <c r="C79" s="580">
        <v>103</v>
      </c>
    </row>
    <row r="80" spans="1:3" ht="13.2">
      <c r="A80" s="21" t="s">
        <v>246</v>
      </c>
      <c r="B80" s="21" t="s">
        <v>4148</v>
      </c>
      <c r="C80" s="580">
        <v>16</v>
      </c>
    </row>
    <row r="81" spans="1:3" ht="13.2">
      <c r="A81" s="21" t="s">
        <v>246</v>
      </c>
      <c r="B81" s="21" t="s">
        <v>4150</v>
      </c>
      <c r="C81" s="580">
        <v>13</v>
      </c>
    </row>
    <row r="82" spans="1:3" ht="13.2">
      <c r="A82" s="21" t="s">
        <v>246</v>
      </c>
      <c r="B82" s="21" t="s">
        <v>4152</v>
      </c>
      <c r="C82" s="580">
        <v>0</v>
      </c>
    </row>
    <row r="83" spans="1:3" ht="13.2">
      <c r="A83" s="21" t="s">
        <v>246</v>
      </c>
      <c r="B83" s="21" t="s">
        <v>4154</v>
      </c>
      <c r="C83" s="580">
        <v>1</v>
      </c>
    </row>
    <row r="84" spans="1:3" ht="13.2">
      <c r="A84" s="21" t="s">
        <v>246</v>
      </c>
      <c r="B84" s="21" t="s">
        <v>4155</v>
      </c>
      <c r="C84" s="580">
        <v>43</v>
      </c>
    </row>
    <row r="85" spans="1:3" ht="13.2">
      <c r="A85" s="21" t="s">
        <v>246</v>
      </c>
      <c r="B85" s="21" t="s">
        <v>4161</v>
      </c>
      <c r="C85" s="580">
        <v>8</v>
      </c>
    </row>
    <row r="86" spans="1:3" ht="13.2">
      <c r="A86" s="21" t="s">
        <v>246</v>
      </c>
      <c r="B86" s="21" t="s">
        <v>4167</v>
      </c>
      <c r="C86" s="580">
        <v>12</v>
      </c>
    </row>
    <row r="87" spans="1:3" ht="13.2">
      <c r="A87" s="21" t="s">
        <v>246</v>
      </c>
      <c r="B87" s="21" t="s">
        <v>4168</v>
      </c>
      <c r="C87" s="580">
        <v>0</v>
      </c>
    </row>
    <row r="88" spans="1:3" ht="13.2">
      <c r="A88" s="21" t="s">
        <v>246</v>
      </c>
      <c r="B88" s="21" t="s">
        <v>4172</v>
      </c>
      <c r="C88" s="580">
        <v>4</v>
      </c>
    </row>
    <row r="89" spans="1:3" ht="13.2">
      <c r="A89" s="21" t="s">
        <v>246</v>
      </c>
      <c r="B89" s="21" t="s">
        <v>4174</v>
      </c>
      <c r="C89" s="580">
        <v>1</v>
      </c>
    </row>
    <row r="90" spans="1:3" ht="13.2">
      <c r="A90" s="21" t="s">
        <v>246</v>
      </c>
      <c r="B90" s="21" t="s">
        <v>4175</v>
      </c>
      <c r="C90" s="580">
        <v>4</v>
      </c>
    </row>
    <row r="91" spans="1:3" ht="13.2">
      <c r="A91" s="21" t="s">
        <v>246</v>
      </c>
      <c r="B91" s="21" t="s">
        <v>4176</v>
      </c>
      <c r="C91" s="580">
        <v>2</v>
      </c>
    </row>
    <row r="92" spans="1:3" ht="13.2">
      <c r="A92" s="21" t="s">
        <v>251</v>
      </c>
      <c r="B92" s="21" t="s">
        <v>4145</v>
      </c>
      <c r="C92" s="580">
        <v>2</v>
      </c>
    </row>
    <row r="93" spans="1:3" ht="13.2">
      <c r="A93" s="21" t="s">
        <v>251</v>
      </c>
      <c r="B93" s="21" t="s">
        <v>4148</v>
      </c>
      <c r="C93" s="580">
        <v>8</v>
      </c>
    </row>
    <row r="94" spans="1:3" ht="13.2">
      <c r="A94" s="21" t="s">
        <v>251</v>
      </c>
      <c r="B94" s="21" t="s">
        <v>4151</v>
      </c>
      <c r="C94" s="580">
        <v>39</v>
      </c>
    </row>
    <row r="95" spans="1:3" ht="13.2">
      <c r="A95" s="21" t="s">
        <v>251</v>
      </c>
      <c r="B95" s="21" t="s">
        <v>4159</v>
      </c>
      <c r="C95" s="580">
        <v>2</v>
      </c>
    </row>
    <row r="96" spans="1:3" ht="13.2">
      <c r="A96" s="21" t="s">
        <v>251</v>
      </c>
      <c r="B96" s="21" t="s">
        <v>4161</v>
      </c>
      <c r="C96" s="580">
        <v>3</v>
      </c>
    </row>
    <row r="97" spans="1:3" ht="13.2">
      <c r="A97" s="21" t="s">
        <v>251</v>
      </c>
      <c r="B97" s="21" t="s">
        <v>4166</v>
      </c>
      <c r="C97" s="580">
        <v>4</v>
      </c>
    </row>
    <row r="98" spans="1:3" ht="13.2">
      <c r="A98" s="21" t="s">
        <v>251</v>
      </c>
      <c r="B98" s="21" t="s">
        <v>4167</v>
      </c>
      <c r="C98" s="580">
        <v>10</v>
      </c>
    </row>
    <row r="99" spans="1:3" ht="13.2">
      <c r="A99" s="21" t="s">
        <v>251</v>
      </c>
      <c r="B99" s="21" t="s">
        <v>4175</v>
      </c>
      <c r="C99" s="580">
        <v>3</v>
      </c>
    </row>
    <row r="100" spans="1:3" ht="13.2">
      <c r="A100" s="21" t="s">
        <v>238</v>
      </c>
      <c r="B100" s="21" t="s">
        <v>4145</v>
      </c>
      <c r="C100" s="580">
        <v>152</v>
      </c>
    </row>
    <row r="101" spans="1:3" ht="13.2">
      <c r="A101" s="21" t="s">
        <v>238</v>
      </c>
      <c r="B101" s="21" t="s">
        <v>4146</v>
      </c>
      <c r="C101" s="580">
        <v>8</v>
      </c>
    </row>
    <row r="102" spans="1:3" ht="13.2">
      <c r="A102" s="21" t="s">
        <v>238</v>
      </c>
      <c r="B102" s="21" t="s">
        <v>4148</v>
      </c>
      <c r="C102" s="580">
        <v>280</v>
      </c>
    </row>
    <row r="103" spans="1:3" ht="13.2">
      <c r="A103" s="21" t="s">
        <v>238</v>
      </c>
      <c r="B103" s="21" t="s">
        <v>4149</v>
      </c>
      <c r="C103" s="580">
        <v>4</v>
      </c>
    </row>
    <row r="104" spans="1:3" ht="13.2">
      <c r="A104" s="21" t="s">
        <v>238</v>
      </c>
      <c r="B104" s="21" t="s">
        <v>4151</v>
      </c>
      <c r="C104" s="580">
        <v>345</v>
      </c>
    </row>
    <row r="105" spans="1:3" ht="13.2">
      <c r="A105" s="21" t="s">
        <v>238</v>
      </c>
      <c r="B105" s="21" t="s">
        <v>4159</v>
      </c>
      <c r="C105" s="580">
        <v>0</v>
      </c>
    </row>
    <row r="106" spans="1:3" ht="13.2">
      <c r="A106" s="21" t="s">
        <v>238</v>
      </c>
      <c r="B106" s="21" t="s">
        <v>4161</v>
      </c>
      <c r="C106" s="580">
        <v>51</v>
      </c>
    </row>
    <row r="107" spans="1:3" ht="13.2">
      <c r="A107" s="21" t="s">
        <v>238</v>
      </c>
      <c r="B107" s="21" t="s">
        <v>4164</v>
      </c>
      <c r="C107" s="580">
        <v>6</v>
      </c>
    </row>
    <row r="108" spans="1:3" ht="13.2">
      <c r="A108" s="21" t="s">
        <v>238</v>
      </c>
      <c r="B108" s="21" t="s">
        <v>4166</v>
      </c>
      <c r="C108" s="580">
        <v>67</v>
      </c>
    </row>
    <row r="109" spans="1:3" ht="13.2">
      <c r="A109" s="21" t="s">
        <v>238</v>
      </c>
      <c r="B109" s="21" t="s">
        <v>4167</v>
      </c>
      <c r="C109" s="580">
        <v>113</v>
      </c>
    </row>
    <row r="110" spans="1:3" ht="13.2">
      <c r="A110" s="21" t="s">
        <v>238</v>
      </c>
      <c r="B110" s="21" t="s">
        <v>4168</v>
      </c>
      <c r="C110" s="580">
        <v>0</v>
      </c>
    </row>
    <row r="111" spans="1:3" ht="13.2">
      <c r="A111" s="21" t="s">
        <v>238</v>
      </c>
      <c r="B111" s="21" t="s">
        <v>4169</v>
      </c>
      <c r="C111" s="580">
        <v>250</v>
      </c>
    </row>
    <row r="112" spans="1:3" ht="13.2">
      <c r="A112" s="21" t="s">
        <v>238</v>
      </c>
      <c r="B112" s="21" t="s">
        <v>4170</v>
      </c>
      <c r="C112" s="580">
        <v>225</v>
      </c>
    </row>
    <row r="113" spans="1:3" ht="13.2">
      <c r="A113" s="21" t="s">
        <v>238</v>
      </c>
      <c r="B113" s="21" t="s">
        <v>4175</v>
      </c>
      <c r="C113" s="580">
        <v>220</v>
      </c>
    </row>
    <row r="114" spans="1:3" ht="13.2">
      <c r="A114" s="21" t="s">
        <v>234</v>
      </c>
      <c r="B114" s="21" t="s">
        <v>4145</v>
      </c>
      <c r="C114" s="580">
        <v>2</v>
      </c>
    </row>
    <row r="115" spans="1:3" ht="13.2">
      <c r="A115" s="21" t="s">
        <v>234</v>
      </c>
      <c r="B115" s="21" t="s">
        <v>4148</v>
      </c>
      <c r="C115" s="580">
        <v>16</v>
      </c>
    </row>
    <row r="116" spans="1:3" ht="13.2">
      <c r="A116" s="21" t="s">
        <v>234</v>
      </c>
      <c r="B116" s="21" t="s">
        <v>4151</v>
      </c>
      <c r="C116" s="580">
        <v>13</v>
      </c>
    </row>
    <row r="117" spans="1:3" ht="13.2">
      <c r="A117" s="21" t="s">
        <v>234</v>
      </c>
      <c r="B117" s="21" t="s">
        <v>4159</v>
      </c>
      <c r="C117" s="580">
        <v>2</v>
      </c>
    </row>
    <row r="118" spans="1:3" ht="13.2">
      <c r="A118" s="21" t="s">
        <v>234</v>
      </c>
      <c r="B118" s="21" t="s">
        <v>4161</v>
      </c>
      <c r="C118" s="580">
        <v>3</v>
      </c>
    </row>
    <row r="119" spans="1:3" ht="13.2">
      <c r="A119" s="21" t="s">
        <v>234</v>
      </c>
      <c r="B119" s="21" t="s">
        <v>4166</v>
      </c>
      <c r="C119" s="580">
        <v>4</v>
      </c>
    </row>
    <row r="120" spans="1:3" ht="13.2">
      <c r="A120" s="21" t="s">
        <v>234</v>
      </c>
      <c r="B120" s="21" t="s">
        <v>4167</v>
      </c>
      <c r="C120" s="580">
        <v>12</v>
      </c>
    </row>
    <row r="121" spans="1:3" ht="13.2">
      <c r="A121" s="21" t="s">
        <v>234</v>
      </c>
      <c r="B121" s="21" t="s">
        <v>4175</v>
      </c>
      <c r="C121" s="580">
        <v>4</v>
      </c>
    </row>
    <row r="122" spans="1:3" ht="13.2">
      <c r="A122" s="21" t="s">
        <v>250</v>
      </c>
      <c r="B122" s="21" t="s">
        <v>4145</v>
      </c>
      <c r="C122" s="580">
        <v>109</v>
      </c>
    </row>
    <row r="123" spans="1:3" ht="13.2">
      <c r="A123" s="21" t="s">
        <v>250</v>
      </c>
      <c r="B123" s="21" t="s">
        <v>4146</v>
      </c>
      <c r="C123" s="580">
        <v>12</v>
      </c>
    </row>
    <row r="124" spans="1:3" ht="13.2">
      <c r="A124" s="21" t="s">
        <v>250</v>
      </c>
      <c r="B124" s="21" t="s">
        <v>4148</v>
      </c>
      <c r="C124" s="580">
        <v>136</v>
      </c>
    </row>
    <row r="125" spans="1:3" ht="13.2">
      <c r="A125" s="21" t="s">
        <v>250</v>
      </c>
      <c r="B125" s="21" t="s">
        <v>4149</v>
      </c>
      <c r="C125" s="580">
        <v>6</v>
      </c>
    </row>
    <row r="126" spans="1:3" ht="13.2">
      <c r="A126" s="21" t="s">
        <v>250</v>
      </c>
      <c r="B126" s="21" t="s">
        <v>4151</v>
      </c>
      <c r="C126" s="580">
        <v>208</v>
      </c>
    </row>
    <row r="127" spans="1:3" ht="13.2">
      <c r="A127" s="21" t="s">
        <v>250</v>
      </c>
      <c r="B127" s="21" t="s">
        <v>4159</v>
      </c>
      <c r="C127" s="580">
        <v>50</v>
      </c>
    </row>
    <row r="128" spans="1:3" ht="13.2">
      <c r="A128" s="21" t="s">
        <v>250</v>
      </c>
      <c r="B128" s="21" t="s">
        <v>4161</v>
      </c>
      <c r="C128" s="580">
        <v>74</v>
      </c>
    </row>
    <row r="129" spans="1:3" ht="13.2">
      <c r="A129" s="21" t="s">
        <v>250</v>
      </c>
      <c r="B129" s="21" t="s">
        <v>4164</v>
      </c>
      <c r="C129" s="580">
        <v>78</v>
      </c>
    </row>
    <row r="130" spans="1:3" ht="13.2">
      <c r="A130" s="21" t="s">
        <v>250</v>
      </c>
      <c r="B130" s="21" t="s">
        <v>4166</v>
      </c>
      <c r="C130" s="580">
        <v>29</v>
      </c>
    </row>
    <row r="131" spans="1:3" ht="13.2">
      <c r="A131" s="21" t="s">
        <v>250</v>
      </c>
      <c r="B131" s="21" t="s">
        <v>4167</v>
      </c>
      <c r="C131" s="580">
        <v>102</v>
      </c>
    </row>
    <row r="132" spans="1:3" ht="13.2">
      <c r="A132" s="21" t="s">
        <v>250</v>
      </c>
      <c r="B132" s="21" t="s">
        <v>4174</v>
      </c>
      <c r="C132" s="580">
        <v>1</v>
      </c>
    </row>
    <row r="133" spans="1:3" ht="13.2">
      <c r="A133" s="21" t="s">
        <v>250</v>
      </c>
      <c r="B133" s="21" t="s">
        <v>4175</v>
      </c>
      <c r="C133" s="580">
        <v>105</v>
      </c>
    </row>
    <row r="134" spans="1:3" ht="13.2">
      <c r="A134" s="21" t="s">
        <v>235</v>
      </c>
      <c r="B134" s="21" t="s">
        <v>4145</v>
      </c>
      <c r="C134" s="580">
        <v>114</v>
      </c>
    </row>
    <row r="135" spans="1:3" ht="13.2">
      <c r="A135" s="21" t="s">
        <v>235</v>
      </c>
      <c r="B135" s="21" t="s">
        <v>4148</v>
      </c>
      <c r="C135" s="580">
        <v>102</v>
      </c>
    </row>
    <row r="136" spans="1:3" ht="13.2">
      <c r="A136" s="21" t="s">
        <v>235</v>
      </c>
      <c r="B136" s="21" t="s">
        <v>4151</v>
      </c>
      <c r="C136" s="580">
        <v>168</v>
      </c>
    </row>
    <row r="137" spans="1:3" ht="13.2">
      <c r="A137" s="21" t="s">
        <v>235</v>
      </c>
      <c r="B137" s="21" t="s">
        <v>4153</v>
      </c>
      <c r="C137" s="580">
        <v>1</v>
      </c>
    </row>
    <row r="138" spans="1:3" ht="13.2">
      <c r="A138" s="21" t="s">
        <v>235</v>
      </c>
      <c r="B138" s="21" t="s">
        <v>4156</v>
      </c>
      <c r="C138" s="580">
        <v>17</v>
      </c>
    </row>
    <row r="139" spans="1:3" ht="13.2">
      <c r="A139" s="21" t="s">
        <v>235</v>
      </c>
      <c r="B139" s="21" t="s">
        <v>4159</v>
      </c>
      <c r="C139" s="580">
        <v>28</v>
      </c>
    </row>
    <row r="140" spans="1:3" ht="13.2">
      <c r="A140" s="21" t="s">
        <v>235</v>
      </c>
      <c r="B140" s="21" t="s">
        <v>4160</v>
      </c>
      <c r="C140" s="580">
        <v>4</v>
      </c>
    </row>
    <row r="141" spans="1:3" ht="13.2">
      <c r="A141" s="21" t="s">
        <v>235</v>
      </c>
      <c r="B141" s="21" t="s">
        <v>4162</v>
      </c>
      <c r="C141" s="580">
        <v>8</v>
      </c>
    </row>
    <row r="142" spans="1:3" ht="13.2">
      <c r="A142" s="21" t="s">
        <v>235</v>
      </c>
      <c r="B142" s="21" t="s">
        <v>4166</v>
      </c>
      <c r="C142" s="580">
        <v>51</v>
      </c>
    </row>
    <row r="143" spans="1:3" ht="13.2">
      <c r="A143" s="21" t="s">
        <v>235</v>
      </c>
      <c r="B143" s="21" t="s">
        <v>4167</v>
      </c>
      <c r="C143" s="580">
        <v>102</v>
      </c>
    </row>
    <row r="144" spans="1:3" ht="13.2">
      <c r="A144" s="21" t="s">
        <v>235</v>
      </c>
      <c r="B144" s="21" t="s">
        <v>4170</v>
      </c>
      <c r="C144" s="580">
        <v>2</v>
      </c>
    </row>
    <row r="145" spans="1:3" ht="13.2">
      <c r="A145" s="21" t="s">
        <v>235</v>
      </c>
      <c r="B145" s="21" t="s">
        <v>4174</v>
      </c>
      <c r="C145" s="580">
        <v>1</v>
      </c>
    </row>
    <row r="146" spans="1:3" ht="13.2">
      <c r="A146" s="21" t="s">
        <v>235</v>
      </c>
      <c r="B146" s="21" t="s">
        <v>4175</v>
      </c>
      <c r="C146" s="580">
        <v>184</v>
      </c>
    </row>
    <row r="147" spans="1:3" ht="13.2">
      <c r="A147" s="21" t="s">
        <v>267</v>
      </c>
      <c r="B147" s="21" t="s">
        <v>4181</v>
      </c>
      <c r="C147" s="580"/>
    </row>
    <row r="148" spans="1:3" ht="13.2">
      <c r="A148" s="21" t="s">
        <v>267</v>
      </c>
      <c r="B148" s="21" t="s">
        <v>4145</v>
      </c>
      <c r="C148" s="580">
        <v>7</v>
      </c>
    </row>
    <row r="149" spans="1:3" ht="13.2">
      <c r="A149" s="21" t="s">
        <v>267</v>
      </c>
      <c r="B149" s="21" t="s">
        <v>4148</v>
      </c>
      <c r="C149" s="580">
        <v>24</v>
      </c>
    </row>
    <row r="150" spans="1:3" ht="13.2">
      <c r="A150" s="21" t="s">
        <v>267</v>
      </c>
      <c r="B150" s="21" t="s">
        <v>4151</v>
      </c>
      <c r="C150" s="580">
        <v>48</v>
      </c>
    </row>
    <row r="151" spans="1:3" ht="13.2">
      <c r="A151" s="21" t="s">
        <v>267</v>
      </c>
      <c r="B151" s="21" t="s">
        <v>4159</v>
      </c>
      <c r="C151" s="580">
        <v>8</v>
      </c>
    </row>
    <row r="152" spans="1:3" ht="13.2">
      <c r="A152" s="21" t="s">
        <v>267</v>
      </c>
      <c r="B152" s="21" t="s">
        <v>4161</v>
      </c>
      <c r="C152" s="580">
        <v>59</v>
      </c>
    </row>
    <row r="153" spans="1:3" ht="13.2">
      <c r="A153" s="21" t="s">
        <v>267</v>
      </c>
      <c r="B153" s="21" t="s">
        <v>4165</v>
      </c>
      <c r="C153" s="580">
        <v>3</v>
      </c>
    </row>
    <row r="154" spans="1:3" ht="13.2">
      <c r="A154" s="21" t="s">
        <v>267</v>
      </c>
      <c r="B154" s="21" t="s">
        <v>4166</v>
      </c>
      <c r="C154" s="580">
        <v>7</v>
      </c>
    </row>
    <row r="155" spans="1:3" ht="13.2">
      <c r="A155" s="21" t="s">
        <v>267</v>
      </c>
      <c r="B155" s="21" t="s">
        <v>4167</v>
      </c>
      <c r="C155" s="580">
        <v>24</v>
      </c>
    </row>
    <row r="156" spans="1:3" ht="13.2">
      <c r="A156" s="21" t="s">
        <v>267</v>
      </c>
      <c r="B156" s="21" t="s">
        <v>4170</v>
      </c>
      <c r="C156" s="580">
        <v>12</v>
      </c>
    </row>
    <row r="157" spans="1:3" ht="13.2">
      <c r="A157" s="21" t="s">
        <v>267</v>
      </c>
      <c r="B157" s="21" t="s">
        <v>4174</v>
      </c>
      <c r="C157" s="580">
        <v>2</v>
      </c>
    </row>
    <row r="158" spans="1:3" ht="13.2">
      <c r="A158" s="21" t="s">
        <v>267</v>
      </c>
      <c r="B158" s="21" t="s">
        <v>4175</v>
      </c>
      <c r="C158" s="580">
        <v>16</v>
      </c>
    </row>
    <row r="159" spans="1:3" ht="13.2">
      <c r="A159" s="21" t="s">
        <v>239</v>
      </c>
      <c r="B159" s="21" t="s">
        <v>4182</v>
      </c>
      <c r="C159" s="580"/>
    </row>
    <row r="160" spans="1:3" ht="13.2">
      <c r="A160" s="21" t="s">
        <v>239</v>
      </c>
      <c r="B160" s="21" t="s">
        <v>4145</v>
      </c>
      <c r="C160" s="580">
        <v>35</v>
      </c>
    </row>
    <row r="161" spans="1:3" ht="13.2">
      <c r="A161" s="21" t="s">
        <v>239</v>
      </c>
      <c r="B161" s="21" t="s">
        <v>4146</v>
      </c>
      <c r="C161" s="580">
        <v>10</v>
      </c>
    </row>
    <row r="162" spans="1:3" ht="13.2">
      <c r="A162" s="21" t="s">
        <v>239</v>
      </c>
      <c r="B162" s="21" t="s">
        <v>4148</v>
      </c>
      <c r="C162" s="580">
        <v>72</v>
      </c>
    </row>
    <row r="163" spans="1:3" ht="13.2">
      <c r="A163" s="21" t="s">
        <v>239</v>
      </c>
      <c r="B163" s="21" t="s">
        <v>4149</v>
      </c>
      <c r="C163" s="580">
        <v>5</v>
      </c>
    </row>
    <row r="164" spans="1:3" ht="13.2">
      <c r="A164" s="21" t="s">
        <v>239</v>
      </c>
      <c r="B164" s="21" t="s">
        <v>4151</v>
      </c>
      <c r="C164" s="580">
        <v>182</v>
      </c>
    </row>
    <row r="165" spans="1:3" ht="13.2">
      <c r="A165" s="21" t="s">
        <v>239</v>
      </c>
      <c r="B165" s="21" t="s">
        <v>4159</v>
      </c>
      <c r="C165" s="580">
        <v>22</v>
      </c>
    </row>
    <row r="166" spans="1:3" ht="13.2">
      <c r="A166" s="21" t="s">
        <v>239</v>
      </c>
      <c r="B166" s="21" t="s">
        <v>4161</v>
      </c>
      <c r="C166" s="580">
        <v>30</v>
      </c>
    </row>
    <row r="167" spans="1:3" ht="13.2">
      <c r="A167" s="21" t="s">
        <v>239</v>
      </c>
      <c r="B167" s="21" t="s">
        <v>4164</v>
      </c>
      <c r="C167" s="580">
        <v>55</v>
      </c>
    </row>
    <row r="168" spans="1:3" ht="13.2">
      <c r="A168" s="21" t="s">
        <v>239</v>
      </c>
      <c r="B168" s="21" t="s">
        <v>4166</v>
      </c>
      <c r="C168" s="580">
        <v>0</v>
      </c>
    </row>
    <row r="169" spans="1:3" ht="13.2">
      <c r="A169" s="21" t="s">
        <v>239</v>
      </c>
      <c r="B169" s="21" t="s">
        <v>4167</v>
      </c>
      <c r="C169" s="580">
        <v>90</v>
      </c>
    </row>
    <row r="170" spans="1:3" ht="13.2">
      <c r="A170" s="21" t="s">
        <v>239</v>
      </c>
      <c r="B170" s="21" t="s">
        <v>4169</v>
      </c>
      <c r="C170" s="580">
        <v>52</v>
      </c>
    </row>
    <row r="171" spans="1:3" ht="13.2">
      <c r="A171" s="21" t="s">
        <v>239</v>
      </c>
      <c r="B171" s="21" t="s">
        <v>4175</v>
      </c>
      <c r="C171" s="580">
        <v>117</v>
      </c>
    </row>
    <row r="172" spans="1:3" ht="13.2">
      <c r="A172" s="21" t="s">
        <v>244</v>
      </c>
      <c r="B172" s="21" t="s">
        <v>4183</v>
      </c>
      <c r="C172" s="580"/>
    </row>
    <row r="173" spans="1:3" ht="13.2">
      <c r="A173" s="21" t="s">
        <v>244</v>
      </c>
      <c r="B173" s="21" t="s">
        <v>4145</v>
      </c>
      <c r="C173" s="580">
        <v>21</v>
      </c>
    </row>
    <row r="174" spans="1:3" ht="13.2">
      <c r="A174" s="21" t="s">
        <v>244</v>
      </c>
      <c r="B174" s="21" t="s">
        <v>4146</v>
      </c>
      <c r="C174" s="580">
        <v>12</v>
      </c>
    </row>
    <row r="175" spans="1:3" ht="13.2">
      <c r="A175" s="21" t="s">
        <v>244</v>
      </c>
      <c r="B175" s="21" t="s">
        <v>4147</v>
      </c>
      <c r="C175" s="580">
        <v>124</v>
      </c>
    </row>
    <row r="176" spans="1:3" ht="13.2">
      <c r="A176" s="21" t="s">
        <v>244</v>
      </c>
      <c r="B176" s="21" t="s">
        <v>4148</v>
      </c>
      <c r="C176" s="580">
        <v>32</v>
      </c>
    </row>
    <row r="177" spans="1:3" ht="13.2">
      <c r="A177" s="21" t="s">
        <v>244</v>
      </c>
      <c r="B177" s="21" t="s">
        <v>4149</v>
      </c>
      <c r="C177" s="580">
        <v>3</v>
      </c>
    </row>
    <row r="178" spans="1:3" ht="13.2">
      <c r="A178" s="21" t="s">
        <v>244</v>
      </c>
      <c r="B178" s="21" t="s">
        <v>4151</v>
      </c>
      <c r="C178" s="580">
        <v>39</v>
      </c>
    </row>
    <row r="179" spans="1:3" ht="13.2">
      <c r="A179" s="21" t="s">
        <v>244</v>
      </c>
      <c r="B179" s="21" t="s">
        <v>4159</v>
      </c>
      <c r="C179" s="580">
        <v>0</v>
      </c>
    </row>
    <row r="180" spans="1:3" ht="13.2">
      <c r="A180" s="21" t="s">
        <v>244</v>
      </c>
      <c r="B180" s="21" t="s">
        <v>4160</v>
      </c>
      <c r="C180" s="580">
        <v>30</v>
      </c>
    </row>
    <row r="181" spans="1:3" ht="13.2">
      <c r="A181" s="21" t="s">
        <v>244</v>
      </c>
      <c r="B181" s="21" t="s">
        <v>4161</v>
      </c>
      <c r="C181" s="580">
        <v>23</v>
      </c>
    </row>
    <row r="182" spans="1:3" ht="13.2">
      <c r="A182" s="21" t="s">
        <v>244</v>
      </c>
      <c r="B182" s="21" t="s">
        <v>4163</v>
      </c>
      <c r="C182" s="580">
        <v>0</v>
      </c>
    </row>
    <row r="183" spans="1:3" ht="13.2">
      <c r="A183" s="21" t="s">
        <v>244</v>
      </c>
      <c r="B183" s="21" t="s">
        <v>4164</v>
      </c>
      <c r="C183" s="580">
        <v>26</v>
      </c>
    </row>
    <row r="184" spans="1:3" ht="13.2">
      <c r="A184" s="21" t="s">
        <v>244</v>
      </c>
      <c r="B184" s="21" t="s">
        <v>4166</v>
      </c>
      <c r="C184" s="580">
        <v>12</v>
      </c>
    </row>
    <row r="185" spans="1:3" ht="13.2">
      <c r="A185" s="21" t="s">
        <v>244</v>
      </c>
      <c r="B185" s="21" t="s">
        <v>4167</v>
      </c>
      <c r="C185" s="580">
        <v>28</v>
      </c>
    </row>
    <row r="186" spans="1:3" ht="13.2">
      <c r="A186" s="21" t="s">
        <v>244</v>
      </c>
      <c r="B186" s="21" t="s">
        <v>4169</v>
      </c>
      <c r="C186" s="580">
        <v>13</v>
      </c>
    </row>
    <row r="187" spans="1:3" ht="13.2">
      <c r="A187" s="21" t="s">
        <v>244</v>
      </c>
      <c r="B187" s="21" t="s">
        <v>4171</v>
      </c>
      <c r="C187" s="580">
        <v>26</v>
      </c>
    </row>
    <row r="188" spans="1:3" ht="13.2">
      <c r="A188" s="21" t="s">
        <v>244</v>
      </c>
      <c r="B188" s="21" t="s">
        <v>4175</v>
      </c>
      <c r="C188" s="580">
        <v>26</v>
      </c>
    </row>
    <row r="189" spans="1:3" ht="13.2">
      <c r="A189" s="21" t="s">
        <v>244</v>
      </c>
      <c r="B189" s="21" t="s">
        <v>4176</v>
      </c>
      <c r="C189" s="580">
        <v>1</v>
      </c>
    </row>
    <row r="190" spans="1:3" ht="13.2">
      <c r="A190" s="21" t="s">
        <v>244</v>
      </c>
      <c r="B190" s="21" t="s">
        <v>4177</v>
      </c>
      <c r="C190" s="580">
        <v>1</v>
      </c>
    </row>
    <row r="191" spans="1:3" ht="13.2">
      <c r="A191" s="21" t="s">
        <v>240</v>
      </c>
      <c r="B191" s="21" t="s">
        <v>4184</v>
      </c>
      <c r="C191" s="580"/>
    </row>
    <row r="192" spans="1:3" ht="13.2">
      <c r="A192" s="21" t="s">
        <v>240</v>
      </c>
      <c r="B192" s="21" t="s">
        <v>4161</v>
      </c>
      <c r="C192" s="580">
        <v>3</v>
      </c>
    </row>
    <row r="193" spans="1:3" ht="13.2">
      <c r="A193" s="21" t="s">
        <v>240</v>
      </c>
      <c r="B193" s="21" t="s">
        <v>4174</v>
      </c>
      <c r="C193" s="580">
        <v>3</v>
      </c>
    </row>
    <row r="194" spans="1:3" ht="13.2">
      <c r="A194" s="21" t="s">
        <v>240</v>
      </c>
      <c r="B194" s="21" t="s">
        <v>4175</v>
      </c>
      <c r="C194" s="580">
        <v>1</v>
      </c>
    </row>
    <row r="195" spans="1:3" ht="13.2">
      <c r="A195" s="21" t="s">
        <v>240</v>
      </c>
      <c r="B195" s="21" t="s">
        <v>4176</v>
      </c>
      <c r="C195" s="580">
        <v>3</v>
      </c>
    </row>
    <row r="196" spans="1:3" ht="13.2">
      <c r="A196" s="54" t="s">
        <v>233</v>
      </c>
      <c r="B196" s="21" t="s">
        <v>4191</v>
      </c>
      <c r="C196" s="580">
        <v>4</v>
      </c>
    </row>
    <row r="197" spans="1:3" ht="13.2">
      <c r="A197" s="54" t="s">
        <v>233</v>
      </c>
      <c r="B197" s="21" t="s">
        <v>4192</v>
      </c>
      <c r="C197" s="580">
        <v>2</v>
      </c>
    </row>
    <row r="198" spans="1:3" ht="13.2">
      <c r="A198" s="54" t="s">
        <v>233</v>
      </c>
      <c r="B198" s="21" t="s">
        <v>4193</v>
      </c>
      <c r="C198" s="580">
        <v>0</v>
      </c>
    </row>
    <row r="199" spans="1:3" ht="13.2">
      <c r="A199" s="54" t="s">
        <v>233</v>
      </c>
      <c r="B199" s="21" t="s">
        <v>4185</v>
      </c>
      <c r="C199" s="580">
        <v>0</v>
      </c>
    </row>
    <row r="200" spans="1:3" ht="13.2">
      <c r="A200" s="54" t="s">
        <v>233</v>
      </c>
      <c r="B200" s="21" t="s">
        <v>4186</v>
      </c>
      <c r="C200" s="580">
        <v>4</v>
      </c>
    </row>
    <row r="201" spans="1:3" ht="13.2">
      <c r="A201" s="54" t="s">
        <v>233</v>
      </c>
      <c r="B201" s="21" t="s">
        <v>4194</v>
      </c>
      <c r="C201" s="580">
        <v>2</v>
      </c>
    </row>
    <row r="202" spans="1:3" ht="13.2">
      <c r="A202" s="54" t="s">
        <v>233</v>
      </c>
      <c r="B202" s="21" t="s">
        <v>4195</v>
      </c>
      <c r="C202" s="580">
        <v>4</v>
      </c>
    </row>
    <row r="203" spans="1:3" ht="13.2">
      <c r="A203" s="54" t="s">
        <v>233</v>
      </c>
      <c r="B203" s="21" t="s">
        <v>4187</v>
      </c>
      <c r="C203" s="580">
        <v>6</v>
      </c>
    </row>
    <row r="204" spans="1:3" ht="13.2">
      <c r="A204" s="54" t="s">
        <v>233</v>
      </c>
      <c r="B204" s="21" t="s">
        <v>4196</v>
      </c>
      <c r="C204" s="580">
        <v>6</v>
      </c>
    </row>
    <row r="205" spans="1:3" ht="13.2">
      <c r="A205" s="54" t="s">
        <v>233</v>
      </c>
      <c r="B205" s="21" t="s">
        <v>4188</v>
      </c>
      <c r="C205" s="580">
        <v>19</v>
      </c>
    </row>
    <row r="206" spans="1:3" ht="13.2">
      <c r="A206" s="54" t="s">
        <v>233</v>
      </c>
      <c r="B206" s="21" t="s">
        <v>4197</v>
      </c>
      <c r="C206" s="580">
        <v>1</v>
      </c>
    </row>
    <row r="207" spans="1:3" ht="13.2">
      <c r="A207" s="54" t="s">
        <v>233</v>
      </c>
      <c r="B207" s="21" t="s">
        <v>4189</v>
      </c>
      <c r="C207" s="580">
        <v>5</v>
      </c>
    </row>
    <row r="208" spans="1:3" ht="13.2">
      <c r="A208" s="54" t="s">
        <v>233</v>
      </c>
      <c r="B208" s="21" t="s">
        <v>4198</v>
      </c>
      <c r="C208" s="580">
        <v>6</v>
      </c>
    </row>
    <row r="209" spans="1:3" ht="13.2">
      <c r="A209" s="54" t="s">
        <v>233</v>
      </c>
      <c r="B209" s="21" t="s">
        <v>4190</v>
      </c>
      <c r="C209" s="580">
        <v>6</v>
      </c>
    </row>
    <row r="210" spans="1:3" ht="13.2">
      <c r="A210" s="54" t="s">
        <v>233</v>
      </c>
      <c r="B210" s="21" t="s">
        <v>4199</v>
      </c>
      <c r="C210" s="580">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0" tint="-0.14999847407452621"/>
    <pageSetUpPr fitToPage="1"/>
  </sheetPr>
  <dimension ref="A1:U54"/>
  <sheetViews>
    <sheetView showGridLines="0" showZeros="0" tabSelected="1" zoomScale="85" zoomScaleNormal="85" workbookViewId="0">
      <pane xSplit="1" ySplit="14" topLeftCell="B15" activePane="bottomRight" state="frozen"/>
      <selection pane="topRight" activeCell="B1" sqref="B1"/>
      <selection pane="bottomLeft" activeCell="A15" sqref="A15"/>
      <selection pane="bottomRight" activeCell="B8" sqref="B8"/>
    </sheetView>
  </sheetViews>
  <sheetFormatPr defaultColWidth="8.6640625" defaultRowHeight="14.1" customHeight="1"/>
  <cols>
    <col min="1" max="1" width="36.6640625" style="17" bestFit="1" customWidth="1"/>
    <col min="2" max="2" width="24" style="17" bestFit="1" customWidth="1"/>
    <col min="3" max="4" width="16" style="17" customWidth="1"/>
    <col min="5" max="5" width="13.6640625" style="25" customWidth="1"/>
    <col min="6" max="6" width="16" style="25" customWidth="1"/>
    <col min="7" max="7" width="13.77734375" style="25" customWidth="1"/>
    <col min="8" max="8" width="16.33203125" style="25" customWidth="1"/>
    <col min="9" max="9" width="17.5546875" style="25" customWidth="1"/>
    <col min="10" max="10" width="3" style="25" customWidth="1"/>
    <col min="11" max="11" width="21.77734375" style="25" customWidth="1"/>
    <col min="12" max="16" width="15.33203125" style="25" customWidth="1"/>
    <col min="17" max="20" width="15.33203125" style="17" customWidth="1"/>
    <col min="21" max="16384" width="8.6640625" style="17"/>
  </cols>
  <sheetData>
    <row r="1" spans="1:21" ht="14.1" customHeight="1">
      <c r="A1" s="257" t="s">
        <v>23</v>
      </c>
      <c r="E1" s="331" t="s">
        <v>192</v>
      </c>
      <c r="F1" s="332"/>
      <c r="G1" s="18"/>
      <c r="K1" s="590" t="s">
        <v>189</v>
      </c>
      <c r="L1" s="326"/>
      <c r="M1" s="326"/>
      <c r="N1" s="327"/>
      <c r="O1" s="589" t="e">
        <f>+S43</f>
        <v>#DIV/0!</v>
      </c>
      <c r="Q1" s="25"/>
      <c r="R1" s="25"/>
      <c r="S1" s="25"/>
    </row>
    <row r="2" spans="1:21" ht="14.1" customHeight="1">
      <c r="E2" s="344"/>
      <c r="F2" s="333" t="s">
        <v>193</v>
      </c>
      <c r="G2" s="18"/>
      <c r="K2" s="591" t="s">
        <v>10</v>
      </c>
      <c r="L2" s="592"/>
      <c r="M2" s="592"/>
      <c r="N2" s="593">
        <v>0.21</v>
      </c>
      <c r="O2" s="594" t="e">
        <f>N2*O1</f>
        <v>#DIV/0!</v>
      </c>
      <c r="Q2" s="25"/>
      <c r="R2" s="25"/>
      <c r="S2" s="25"/>
    </row>
    <row r="3" spans="1:21" ht="14.1" customHeight="1">
      <c r="A3" s="27" t="s">
        <v>27</v>
      </c>
      <c r="B3" s="48" t="s">
        <v>230</v>
      </c>
      <c r="E3" s="18"/>
      <c r="F3" s="18"/>
      <c r="K3" s="591" t="s">
        <v>24</v>
      </c>
      <c r="L3" s="592"/>
      <c r="M3" s="592"/>
      <c r="N3" s="592"/>
      <c r="O3" s="595" t="e">
        <f>O1+O2</f>
        <v>#DIV/0!</v>
      </c>
      <c r="Q3" s="25"/>
      <c r="R3" s="25"/>
      <c r="S3" s="25"/>
    </row>
    <row r="4" spans="1:21" ht="14.1" customHeight="1">
      <c r="A4" s="27" t="s">
        <v>14</v>
      </c>
      <c r="B4" s="48" t="s">
        <v>4214</v>
      </c>
      <c r="K4" s="384"/>
      <c r="L4" s="384"/>
      <c r="M4" s="384"/>
      <c r="N4" s="384"/>
      <c r="O4" s="384"/>
      <c r="Q4" s="25"/>
      <c r="R4" s="25"/>
      <c r="S4" s="25"/>
    </row>
    <row r="5" spans="1:21" ht="14.1" customHeight="1">
      <c r="A5" s="27" t="s">
        <v>180</v>
      </c>
      <c r="B5" s="48" t="s">
        <v>229</v>
      </c>
      <c r="K5" s="328" t="s">
        <v>196</v>
      </c>
      <c r="L5" s="329"/>
      <c r="M5" s="329"/>
      <c r="N5" s="329"/>
      <c r="O5" s="330">
        <v>2800000</v>
      </c>
      <c r="Q5" s="25"/>
      <c r="R5" s="25"/>
      <c r="S5" s="25"/>
    </row>
    <row r="6" spans="1:21" ht="14.1" customHeight="1">
      <c r="A6" s="27" t="s">
        <v>163</v>
      </c>
      <c r="B6" s="353"/>
      <c r="K6" s="328" t="s">
        <v>197</v>
      </c>
      <c r="L6" s="329"/>
      <c r="M6" s="329"/>
      <c r="N6" s="329"/>
      <c r="O6" s="330">
        <f>+O5*0.9</f>
        <v>2520000</v>
      </c>
      <c r="Q6" s="25"/>
      <c r="R6" s="25"/>
      <c r="S6" s="25"/>
    </row>
    <row r="7" spans="1:21" ht="14.1" customHeight="1">
      <c r="A7" s="27" t="s">
        <v>11</v>
      </c>
      <c r="B7" s="28">
        <v>45383</v>
      </c>
      <c r="E7" s="17"/>
      <c r="F7" s="18"/>
      <c r="Q7" s="25"/>
      <c r="R7" s="25"/>
      <c r="S7" s="25"/>
    </row>
    <row r="8" spans="1:21" ht="14.1" customHeight="1">
      <c r="A8" s="27" t="s">
        <v>218</v>
      </c>
      <c r="B8" s="398" t="s">
        <v>4264</v>
      </c>
      <c r="C8" s="25"/>
      <c r="D8" s="25"/>
    </row>
    <row r="9" spans="1:21" ht="14.1" customHeight="1">
      <c r="C9" s="25"/>
      <c r="D9" s="25"/>
      <c r="G9" s="546"/>
      <c r="K9" s="397"/>
      <c r="N9" s="18"/>
    </row>
    <row r="10" spans="1:21" ht="14.1" customHeight="1">
      <c r="A10" s="20"/>
      <c r="B10" s="27"/>
      <c r="C10" s="25"/>
      <c r="D10" s="25"/>
      <c r="K10" s="561"/>
      <c r="L10" s="18"/>
      <c r="M10" s="18"/>
      <c r="N10" s="18"/>
    </row>
    <row r="11" spans="1:21" ht="14.1" customHeight="1">
      <c r="A11" s="20"/>
      <c r="B11" s="27"/>
      <c r="C11" s="25"/>
      <c r="D11" s="25"/>
      <c r="K11" s="392"/>
      <c r="L11" s="18"/>
      <c r="M11" s="18"/>
      <c r="N11" s="18"/>
    </row>
    <row r="12" spans="1:21" ht="14.1" customHeight="1" thickBot="1">
      <c r="C12" s="28"/>
      <c r="D12" s="28"/>
      <c r="G12" s="397"/>
      <c r="K12" s="18"/>
      <c r="L12" s="18"/>
      <c r="M12" s="17"/>
      <c r="N12" s="17"/>
    </row>
    <row r="13" spans="1:21" ht="25.8" customHeight="1">
      <c r="A13" s="20"/>
      <c r="B13" s="20"/>
      <c r="C13" s="20"/>
      <c r="D13" s="20"/>
      <c r="E13" s="20"/>
      <c r="F13" s="20"/>
      <c r="G13" s="636" t="s">
        <v>352</v>
      </c>
      <c r="H13" s="637"/>
      <c r="I13" s="638"/>
      <c r="J13" s="18"/>
      <c r="K13" s="636" t="s">
        <v>283</v>
      </c>
      <c r="L13" s="637"/>
      <c r="M13" s="637"/>
      <c r="N13" s="637"/>
      <c r="O13" s="637"/>
      <c r="P13" s="637"/>
      <c r="Q13" s="637"/>
      <c r="R13" s="637"/>
      <c r="S13" s="637"/>
      <c r="T13" s="638"/>
    </row>
    <row r="14" spans="1:21" ht="64.5" customHeight="1">
      <c r="A14" s="296" t="s">
        <v>92</v>
      </c>
      <c r="B14" s="413" t="s">
        <v>149</v>
      </c>
      <c r="C14" s="313" t="s">
        <v>4241</v>
      </c>
      <c r="D14" s="313" t="s">
        <v>4242</v>
      </c>
      <c r="E14" s="356" t="s">
        <v>349</v>
      </c>
      <c r="F14" s="419" t="s">
        <v>350</v>
      </c>
      <c r="G14" s="447" t="s">
        <v>170</v>
      </c>
      <c r="H14" s="355" t="s">
        <v>4074</v>
      </c>
      <c r="I14" s="448" t="s">
        <v>351</v>
      </c>
      <c r="J14" s="18"/>
      <c r="K14" s="449" t="s">
        <v>4072</v>
      </c>
      <c r="L14" s="26" t="s">
        <v>4073</v>
      </c>
      <c r="M14" s="26" t="s">
        <v>353</v>
      </c>
      <c r="N14" s="26" t="s">
        <v>150</v>
      </c>
      <c r="O14" s="26" t="s">
        <v>151</v>
      </c>
      <c r="P14" s="26" t="s">
        <v>4208</v>
      </c>
      <c r="Q14" s="26" t="s">
        <v>285</v>
      </c>
      <c r="R14" s="26" t="s">
        <v>305</v>
      </c>
      <c r="S14" s="26" t="s">
        <v>152</v>
      </c>
      <c r="T14" s="450" t="s">
        <v>153</v>
      </c>
      <c r="U14" s="25"/>
    </row>
    <row r="15" spans="1:21" s="22" customFormat="1" ht="15" customHeight="1">
      <c r="A15" s="54" t="s">
        <v>232</v>
      </c>
      <c r="B15" s="456">
        <f>SUMIF('4-Basis ruimtestaat'!B:B,'2-Kosten per locatie'!A15,'4-Basis ruimtestaat'!J:J)</f>
        <v>958.05000000000007</v>
      </c>
      <c r="C15" s="334">
        <v>1</v>
      </c>
      <c r="D15" s="603">
        <v>1</v>
      </c>
      <c r="E15" s="357">
        <f>_xlfn.MAXIFS('4-Basis ruimtestaat'!M:M,'4-Basis ruimtestaat'!B:B,'2-Kosten per locatie'!A15)</f>
        <v>255</v>
      </c>
      <c r="F15" s="445">
        <f>_xlfn.MAXIFS('4-Basis ruimtestaat'!N:N,'4-Basis ruimtestaat'!B:B,'2-Kosten per locatie'!A15)</f>
        <v>0</v>
      </c>
      <c r="G15" s="530" t="e">
        <f>SUMIF('4-Basis ruimtestaat'!B:B,'2-Kosten per locatie'!A15,'4-Basis ruimtestaat'!P:P)*C15</f>
        <v>#DIV/0!</v>
      </c>
      <c r="H15" s="531">
        <f>SUMIF('4-Basis ruimtestaat'!B:B,'2-Kosten per locatie'!A15,'4-Basis ruimtestaat'!Q:Q)*D15</f>
        <v>0</v>
      </c>
      <c r="I15" s="532" t="e">
        <f>+SUM(G15:H15)*$E$2</f>
        <v>#DIV/0!</v>
      </c>
      <c r="J15" s="18"/>
      <c r="K15" s="451" t="e">
        <f>(G15)*'6-Opbouw uurtarief productie'!$E$47</f>
        <v>#DIV/0!</v>
      </c>
      <c r="L15" s="559" t="e">
        <f>(H15)*'6-Opbouw uurtarief productie'!$E$47</f>
        <v>#DIV/0!</v>
      </c>
      <c r="M15" s="560" t="e">
        <f>I15*'7-Opbouw uurtarief toezicht'!$E$47</f>
        <v>#DIV/0!</v>
      </c>
      <c r="N15" s="560">
        <f>SUMIF('8-Additionele kosten'!A:A,'2-Kosten per locatie'!A15,'8-Additionele kosten'!H:H)</f>
        <v>0</v>
      </c>
      <c r="O15" s="560">
        <f>SUMIF('10-Glasbewassing'!A:A,'2-Kosten per locatie'!A15,'10-Glasbewassing'!H:H)</f>
        <v>0</v>
      </c>
      <c r="P15" s="588">
        <f>+SUMIF('11-Machinekosten'!$A$12:$A$114,A15,'11-Machinekosten'!$Q$12:$Q$114)</f>
        <v>0</v>
      </c>
      <c r="Q15" s="560">
        <f ca="1">+SUMIF('12-Sanitaire voorzieningen'!$A$26:$A$49,A15,'12-Sanitaire voorzieningen'!$AQ$26:$AQ$48)</f>
        <v>0</v>
      </c>
      <c r="R15" s="560">
        <f ca="1">+SUMIF('13-Inloopmatten'!$A$21:$A$33,A15,'13-Inloopmatten'!$AI$21:$AI$32)</f>
        <v>0</v>
      </c>
      <c r="S15" s="560" t="e">
        <f>+SUM(K15:R15)</f>
        <v>#DIV/0!</v>
      </c>
      <c r="T15" s="452" t="e">
        <f>S15/12</f>
        <v>#DIV/0!</v>
      </c>
      <c r="U15" s="25"/>
    </row>
    <row r="16" spans="1:21" ht="15" customHeight="1">
      <c r="A16" s="54" t="s">
        <v>233</v>
      </c>
      <c r="B16" s="456">
        <f>SUMIF('4-Basis ruimtestaat'!B:B,'2-Kosten per locatie'!A16,'4-Basis ruimtestaat'!J:J)</f>
        <v>2491</v>
      </c>
      <c r="C16" s="334">
        <v>1</v>
      </c>
      <c r="D16" s="603">
        <v>1</v>
      </c>
      <c r="E16" s="357">
        <f>_xlfn.MAXIFS('4-Basis ruimtestaat'!M:M,'4-Basis ruimtestaat'!B:B,'2-Kosten per locatie'!A16)</f>
        <v>255</v>
      </c>
      <c r="F16" s="445">
        <f>_xlfn.MAXIFS('4-Basis ruimtestaat'!N:N,'4-Basis ruimtestaat'!B:B,'2-Kosten per locatie'!A16)</f>
        <v>0</v>
      </c>
      <c r="G16" s="530" t="e">
        <f>SUMIF('4-Basis ruimtestaat'!B:B,'2-Kosten per locatie'!A16,'4-Basis ruimtestaat'!P:P)*C16</f>
        <v>#DIV/0!</v>
      </c>
      <c r="H16" s="531">
        <f>SUMIF('4-Basis ruimtestaat'!B:B,'2-Kosten per locatie'!A16,'4-Basis ruimtestaat'!Q:Q)*D16</f>
        <v>0</v>
      </c>
      <c r="I16" s="532" t="e">
        <f t="shared" ref="I16:I42" si="0">+SUM(G16:H16)*$E$2</f>
        <v>#DIV/0!</v>
      </c>
      <c r="J16" s="18"/>
      <c r="K16" s="451" t="e">
        <f>(G16)*'6-Opbouw uurtarief productie'!$E$47</f>
        <v>#DIV/0!</v>
      </c>
      <c r="L16" s="559" t="e">
        <f>(H16)*'6-Opbouw uurtarief productie'!$E$47</f>
        <v>#DIV/0!</v>
      </c>
      <c r="M16" s="560" t="e">
        <f>I16*'7-Opbouw uurtarief toezicht'!$E$47</f>
        <v>#DIV/0!</v>
      </c>
      <c r="N16" s="560">
        <f>SUMIF('8-Additionele kosten'!A:A,'2-Kosten per locatie'!A16,'8-Additionele kosten'!H:H)</f>
        <v>0</v>
      </c>
      <c r="O16" s="560">
        <f>SUMIF('10-Glasbewassing'!A:A,'2-Kosten per locatie'!A16,'10-Glasbewassing'!H:H)</f>
        <v>0</v>
      </c>
      <c r="P16" s="588">
        <f>+SUMIF('11-Machinekosten'!$A$12:$A$114,A16,'11-Machinekosten'!$Q$12:$Q$114)</f>
        <v>0</v>
      </c>
      <c r="Q16" s="560">
        <f ca="1">+SUMIF('12-Sanitaire voorzieningen'!$A$26:$A$49,A16,'12-Sanitaire voorzieningen'!$AQ$26:$AQ$48)</f>
        <v>0</v>
      </c>
      <c r="R16" s="560">
        <f ca="1">+SUMIF('13-Inloopmatten'!$A$21:$A$33,A16,'13-Inloopmatten'!$AI$21:$AI$32)</f>
        <v>0</v>
      </c>
      <c r="S16" s="560" t="e">
        <f t="shared" ref="S16:S42" si="1">+SUM(K16:R16)</f>
        <v>#DIV/0!</v>
      </c>
      <c r="T16" s="452" t="e">
        <f t="shared" ref="T16:T42" si="2">S16/12</f>
        <v>#DIV/0!</v>
      </c>
      <c r="U16" s="25"/>
    </row>
    <row r="17" spans="1:21" ht="15" customHeight="1">
      <c r="A17" s="21" t="s">
        <v>234</v>
      </c>
      <c r="B17" s="456">
        <f>SUMIF('4-Basis ruimtestaat'!B:B,'2-Kosten per locatie'!A17,'4-Basis ruimtestaat'!J:J)</f>
        <v>1071.57</v>
      </c>
      <c r="C17" s="334">
        <v>1</v>
      </c>
      <c r="D17" s="603">
        <v>1</v>
      </c>
      <c r="E17" s="357">
        <f>_xlfn.MAXIFS('4-Basis ruimtestaat'!M:M,'4-Basis ruimtestaat'!B:B,'2-Kosten per locatie'!A17)</f>
        <v>255</v>
      </c>
      <c r="F17" s="445">
        <f>_xlfn.MAXIFS('4-Basis ruimtestaat'!N:N,'4-Basis ruimtestaat'!B:B,'2-Kosten per locatie'!A17)</f>
        <v>255</v>
      </c>
      <c r="G17" s="530" t="e">
        <f>SUMIF('4-Basis ruimtestaat'!B:B,'2-Kosten per locatie'!A17,'4-Basis ruimtestaat'!P:P)*C17</f>
        <v>#DIV/0!</v>
      </c>
      <c r="H17" s="531" t="e">
        <f>SUMIF('4-Basis ruimtestaat'!B:B,'2-Kosten per locatie'!A17,'4-Basis ruimtestaat'!Q:Q)*D17</f>
        <v>#DIV/0!</v>
      </c>
      <c r="I17" s="532" t="e">
        <f t="shared" si="0"/>
        <v>#DIV/0!</v>
      </c>
      <c r="J17" s="18"/>
      <c r="K17" s="451" t="e">
        <f>(G17)*'6-Opbouw uurtarief productie'!$E$47</f>
        <v>#DIV/0!</v>
      </c>
      <c r="L17" s="559" t="e">
        <f>(H17)*'6-Opbouw uurtarief productie'!$E$47</f>
        <v>#DIV/0!</v>
      </c>
      <c r="M17" s="560" t="e">
        <f>I17*'7-Opbouw uurtarief toezicht'!$E$47</f>
        <v>#DIV/0!</v>
      </c>
      <c r="N17" s="560">
        <f>SUMIF('8-Additionele kosten'!A:A,'2-Kosten per locatie'!A17,'8-Additionele kosten'!H:H)</f>
        <v>0</v>
      </c>
      <c r="O17" s="560">
        <f>SUMIF('10-Glasbewassing'!A:A,'2-Kosten per locatie'!A17,'10-Glasbewassing'!H:H)</f>
        <v>0</v>
      </c>
      <c r="P17" s="588">
        <f>+SUMIF('11-Machinekosten'!$A$12:$A$114,A17,'11-Machinekosten'!$Q$12:$Q$114)</f>
        <v>0</v>
      </c>
      <c r="Q17" s="560">
        <f ca="1">+SUMIF('12-Sanitaire voorzieningen'!$A$26:$A$49,A17,'12-Sanitaire voorzieningen'!$AQ$26:$AQ$48)</f>
        <v>0</v>
      </c>
      <c r="R17" s="560">
        <f ca="1">+SUMIF('13-Inloopmatten'!$A$21:$A$33,A17,'13-Inloopmatten'!$AI$21:$AI$32)</f>
        <v>0</v>
      </c>
      <c r="S17" s="560" t="e">
        <f t="shared" si="1"/>
        <v>#DIV/0!</v>
      </c>
      <c r="T17" s="452" t="e">
        <f t="shared" si="2"/>
        <v>#DIV/0!</v>
      </c>
      <c r="U17" s="25"/>
    </row>
    <row r="18" spans="1:21" ht="15" customHeight="1">
      <c r="A18" s="21" t="s">
        <v>235</v>
      </c>
      <c r="B18" s="456">
        <f>SUMIF('4-Basis ruimtestaat'!B:B,'2-Kosten per locatie'!A18,'4-Basis ruimtestaat'!J:J)</f>
        <v>7285.96</v>
      </c>
      <c r="C18" s="334">
        <v>1</v>
      </c>
      <c r="D18" s="603">
        <v>1</v>
      </c>
      <c r="E18" s="357">
        <f>_xlfn.MAXIFS('4-Basis ruimtestaat'!M:M,'4-Basis ruimtestaat'!B:B,'2-Kosten per locatie'!A18)</f>
        <v>255</v>
      </c>
      <c r="F18" s="445">
        <f>_xlfn.MAXIFS('4-Basis ruimtestaat'!N:N,'4-Basis ruimtestaat'!B:B,'2-Kosten per locatie'!A18)</f>
        <v>255</v>
      </c>
      <c r="G18" s="530" t="e">
        <f>SUMIF('4-Basis ruimtestaat'!B:B,'2-Kosten per locatie'!A18,'4-Basis ruimtestaat'!P:P)*C18</f>
        <v>#DIV/0!</v>
      </c>
      <c r="H18" s="531" t="e">
        <f>SUMIF('4-Basis ruimtestaat'!B:B,'2-Kosten per locatie'!A18,'4-Basis ruimtestaat'!Q:Q)*D18</f>
        <v>#DIV/0!</v>
      </c>
      <c r="I18" s="532" t="e">
        <f t="shared" si="0"/>
        <v>#DIV/0!</v>
      </c>
      <c r="J18" s="18"/>
      <c r="K18" s="451" t="e">
        <f>(G18)*'6-Opbouw uurtarief productie'!$E$47</f>
        <v>#DIV/0!</v>
      </c>
      <c r="L18" s="559" t="e">
        <f>(H18)*'6-Opbouw uurtarief productie'!$E$47</f>
        <v>#DIV/0!</v>
      </c>
      <c r="M18" s="560" t="e">
        <f>I18*'7-Opbouw uurtarief toezicht'!$E$47</f>
        <v>#DIV/0!</v>
      </c>
      <c r="N18" s="560">
        <f>SUMIF('8-Additionele kosten'!A:A,'2-Kosten per locatie'!A18,'8-Additionele kosten'!H:H)</f>
        <v>0</v>
      </c>
      <c r="O18" s="560">
        <f>SUMIF('10-Glasbewassing'!A:A,'2-Kosten per locatie'!A18,'10-Glasbewassing'!H:H)</f>
        <v>0</v>
      </c>
      <c r="P18" s="588">
        <f>+SUMIF('11-Machinekosten'!$A$12:$A$114,A18,'11-Machinekosten'!$Q$12:$Q$114)</f>
        <v>0</v>
      </c>
      <c r="Q18" s="560">
        <f ca="1">+SUMIF('12-Sanitaire voorzieningen'!$A$26:$A$49,A18,'12-Sanitaire voorzieningen'!$AQ$26:$AQ$48)</f>
        <v>0</v>
      </c>
      <c r="R18" s="560">
        <f ca="1">+SUMIF('13-Inloopmatten'!$A$21:$A$33,A18,'13-Inloopmatten'!$AI$21:$AI$32)</f>
        <v>0</v>
      </c>
      <c r="S18" s="560" t="e">
        <f t="shared" si="1"/>
        <v>#DIV/0!</v>
      </c>
      <c r="T18" s="452" t="e">
        <f t="shared" si="2"/>
        <v>#DIV/0!</v>
      </c>
      <c r="U18" s="25"/>
    </row>
    <row r="19" spans="1:21" ht="15" customHeight="1">
      <c r="A19" s="21" t="s">
        <v>236</v>
      </c>
      <c r="B19" s="456">
        <f>SUMIF('4-Basis ruimtestaat'!B:B,'2-Kosten per locatie'!A19,'4-Basis ruimtestaat'!J:J)</f>
        <v>3376.920000000001</v>
      </c>
      <c r="C19" s="334">
        <v>1</v>
      </c>
      <c r="D19" s="603">
        <v>1</v>
      </c>
      <c r="E19" s="357">
        <f>_xlfn.MAXIFS('4-Basis ruimtestaat'!M:M,'4-Basis ruimtestaat'!B:B,'2-Kosten per locatie'!A19)</f>
        <v>255</v>
      </c>
      <c r="F19" s="445">
        <f>_xlfn.MAXIFS('4-Basis ruimtestaat'!N:N,'4-Basis ruimtestaat'!B:B,'2-Kosten per locatie'!A19)</f>
        <v>255</v>
      </c>
      <c r="G19" s="530" t="e">
        <f>SUMIF('4-Basis ruimtestaat'!B:B,'2-Kosten per locatie'!A19,'4-Basis ruimtestaat'!P:P)*C19</f>
        <v>#DIV/0!</v>
      </c>
      <c r="H19" s="531" t="e">
        <f>SUMIF('4-Basis ruimtestaat'!B:B,'2-Kosten per locatie'!A19,'4-Basis ruimtestaat'!Q:Q)*D19</f>
        <v>#DIV/0!</v>
      </c>
      <c r="I19" s="532" t="e">
        <f t="shared" si="0"/>
        <v>#DIV/0!</v>
      </c>
      <c r="J19" s="18"/>
      <c r="K19" s="451" t="e">
        <f>(G19)*'6-Opbouw uurtarief productie'!$E$47</f>
        <v>#DIV/0!</v>
      </c>
      <c r="L19" s="559" t="e">
        <f>(H19)*'6-Opbouw uurtarief productie'!$E$47</f>
        <v>#DIV/0!</v>
      </c>
      <c r="M19" s="560" t="e">
        <f>I19*'7-Opbouw uurtarief toezicht'!$E$47</f>
        <v>#DIV/0!</v>
      </c>
      <c r="N19" s="560">
        <f>SUMIF('8-Additionele kosten'!A:A,'2-Kosten per locatie'!A19,'8-Additionele kosten'!H:H)</f>
        <v>0</v>
      </c>
      <c r="O19" s="560">
        <f>SUMIF('10-Glasbewassing'!A:A,'2-Kosten per locatie'!A19,'10-Glasbewassing'!H:H)</f>
        <v>0</v>
      </c>
      <c r="P19" s="588">
        <f>+SUMIF('11-Machinekosten'!$A$12:$A$114,A19,'11-Machinekosten'!$Q$12:$Q$114)</f>
        <v>0</v>
      </c>
      <c r="Q19" s="560">
        <f ca="1">+SUMIF('12-Sanitaire voorzieningen'!$A$26:$A$49,A19,'12-Sanitaire voorzieningen'!$AQ$26:$AQ$48)</f>
        <v>0</v>
      </c>
      <c r="R19" s="560">
        <f ca="1">+SUMIF('13-Inloopmatten'!$A$21:$A$33,A19,'13-Inloopmatten'!$AI$21:$AI$32)</f>
        <v>0</v>
      </c>
      <c r="S19" s="560" t="e">
        <f t="shared" si="1"/>
        <v>#DIV/0!</v>
      </c>
      <c r="T19" s="452" t="e">
        <f t="shared" si="2"/>
        <v>#DIV/0!</v>
      </c>
      <c r="U19" s="25"/>
    </row>
    <row r="20" spans="1:21" ht="15" customHeight="1">
      <c r="A20" s="21" t="s">
        <v>267</v>
      </c>
      <c r="B20" s="456">
        <f>SUMIF('4-Basis ruimtestaat'!B:B,'2-Kosten per locatie'!A20,'4-Basis ruimtestaat'!J:J)</f>
        <v>12883.889999999994</v>
      </c>
      <c r="C20" s="334">
        <v>1</v>
      </c>
      <c r="D20" s="603">
        <v>1</v>
      </c>
      <c r="E20" s="357">
        <f>_xlfn.MAXIFS('4-Basis ruimtestaat'!M:M,'4-Basis ruimtestaat'!B:B,'2-Kosten per locatie'!A20)</f>
        <v>255</v>
      </c>
      <c r="F20" s="445">
        <f>_xlfn.MAXIFS('4-Basis ruimtestaat'!N:N,'4-Basis ruimtestaat'!B:B,'2-Kosten per locatie'!A20)</f>
        <v>255</v>
      </c>
      <c r="G20" s="530" t="e">
        <f>SUMIF('4-Basis ruimtestaat'!B:B,'2-Kosten per locatie'!A20,'4-Basis ruimtestaat'!P:P)*C20</f>
        <v>#DIV/0!</v>
      </c>
      <c r="H20" s="531" t="e">
        <f>SUMIF('4-Basis ruimtestaat'!B:B,'2-Kosten per locatie'!A20,'4-Basis ruimtestaat'!Q:Q)*D20</f>
        <v>#DIV/0!</v>
      </c>
      <c r="I20" s="532" t="e">
        <f t="shared" si="0"/>
        <v>#DIV/0!</v>
      </c>
      <c r="J20" s="18"/>
      <c r="K20" s="451" t="e">
        <f>(G20)*'6-Opbouw uurtarief productie'!$E$47</f>
        <v>#DIV/0!</v>
      </c>
      <c r="L20" s="559" t="e">
        <f>(H20)*'6-Opbouw uurtarief productie'!$E$47</f>
        <v>#DIV/0!</v>
      </c>
      <c r="M20" s="560" t="e">
        <f>I20*'7-Opbouw uurtarief toezicht'!$E$47</f>
        <v>#DIV/0!</v>
      </c>
      <c r="N20" s="560">
        <f>SUMIF('8-Additionele kosten'!A:A,'2-Kosten per locatie'!A20,'8-Additionele kosten'!H:H)</f>
        <v>0</v>
      </c>
      <c r="O20" s="560">
        <f>SUMIF('10-Glasbewassing'!A:A,'2-Kosten per locatie'!A20,'10-Glasbewassing'!H:H)</f>
        <v>0</v>
      </c>
      <c r="P20" s="588">
        <f>+SUMIF('11-Machinekosten'!$A$12:$A$114,A20,'11-Machinekosten'!$Q$12:$Q$114)</f>
        <v>0</v>
      </c>
      <c r="Q20" s="560">
        <f ca="1">+SUMIF('12-Sanitaire voorzieningen'!$A$26:$A$49,A20,'12-Sanitaire voorzieningen'!$AQ$26:$AQ$48)</f>
        <v>0</v>
      </c>
      <c r="R20" s="560">
        <f ca="1">+SUMIF('13-Inloopmatten'!$A$21:$A$33,A20,'13-Inloopmatten'!$AI$21:$AI$32)</f>
        <v>0</v>
      </c>
      <c r="S20" s="560" t="e">
        <f t="shared" si="1"/>
        <v>#DIV/0!</v>
      </c>
      <c r="T20" s="452" t="e">
        <f t="shared" si="2"/>
        <v>#DIV/0!</v>
      </c>
      <c r="U20" s="25"/>
    </row>
    <row r="21" spans="1:21" ht="15" customHeight="1">
      <c r="A21" s="21" t="s">
        <v>237</v>
      </c>
      <c r="B21" s="456">
        <f>SUMIF('4-Basis ruimtestaat'!B:B,'2-Kosten per locatie'!A21,'4-Basis ruimtestaat'!J:J)</f>
        <v>9540.0500000000029</v>
      </c>
      <c r="C21" s="334">
        <v>1</v>
      </c>
      <c r="D21" s="603">
        <v>1</v>
      </c>
      <c r="E21" s="357">
        <f>_xlfn.MAXIFS('4-Basis ruimtestaat'!M:M,'4-Basis ruimtestaat'!B:B,'2-Kosten per locatie'!A21)</f>
        <v>255</v>
      </c>
      <c r="F21" s="445">
        <f>_xlfn.MAXIFS('4-Basis ruimtestaat'!N:N,'4-Basis ruimtestaat'!B:B,'2-Kosten per locatie'!A21)</f>
        <v>255</v>
      </c>
      <c r="G21" s="530" t="e">
        <f>SUMIF('4-Basis ruimtestaat'!B:B,'2-Kosten per locatie'!A21,'4-Basis ruimtestaat'!P:P)*C21</f>
        <v>#DIV/0!</v>
      </c>
      <c r="H21" s="531" t="e">
        <f>SUMIF('4-Basis ruimtestaat'!B:B,'2-Kosten per locatie'!A21,'4-Basis ruimtestaat'!Q:Q)*D21</f>
        <v>#DIV/0!</v>
      </c>
      <c r="I21" s="532" t="e">
        <f t="shared" si="0"/>
        <v>#DIV/0!</v>
      </c>
      <c r="J21" s="18"/>
      <c r="K21" s="451" t="e">
        <f>(G21)*'6-Opbouw uurtarief productie'!$E$47</f>
        <v>#DIV/0!</v>
      </c>
      <c r="L21" s="559" t="e">
        <f>(H21)*'6-Opbouw uurtarief productie'!$E$47</f>
        <v>#DIV/0!</v>
      </c>
      <c r="M21" s="560" t="e">
        <f>I21*'7-Opbouw uurtarief toezicht'!$E$47</f>
        <v>#DIV/0!</v>
      </c>
      <c r="N21" s="560">
        <f>SUMIF('8-Additionele kosten'!A:A,'2-Kosten per locatie'!A21,'8-Additionele kosten'!H:H)</f>
        <v>0</v>
      </c>
      <c r="O21" s="560">
        <f>SUMIF('10-Glasbewassing'!A:A,'2-Kosten per locatie'!A21,'10-Glasbewassing'!H:H)</f>
        <v>0</v>
      </c>
      <c r="P21" s="588">
        <f>+SUMIF('11-Machinekosten'!$A$12:$A$114,A21,'11-Machinekosten'!$Q$12:$Q$114)</f>
        <v>0</v>
      </c>
      <c r="Q21" s="560">
        <f ca="1">+SUMIF('12-Sanitaire voorzieningen'!$A$26:$A$49,A21,'12-Sanitaire voorzieningen'!$AQ$26:$AQ$48)</f>
        <v>0</v>
      </c>
      <c r="R21" s="560">
        <f ca="1">+SUMIF('13-Inloopmatten'!$A$21:$A$33,A21,'13-Inloopmatten'!$AI$21:$AI$32)</f>
        <v>0</v>
      </c>
      <c r="S21" s="560" t="e">
        <f t="shared" si="1"/>
        <v>#DIV/0!</v>
      </c>
      <c r="T21" s="452" t="e">
        <f t="shared" si="2"/>
        <v>#DIV/0!</v>
      </c>
      <c r="U21" s="25"/>
    </row>
    <row r="22" spans="1:21" ht="15" customHeight="1">
      <c r="A22" s="21" t="s">
        <v>238</v>
      </c>
      <c r="B22" s="456">
        <f>SUMIF('4-Basis ruimtestaat'!B:B,'2-Kosten per locatie'!A22,'4-Basis ruimtestaat'!J:J)</f>
        <v>27483.119999999963</v>
      </c>
      <c r="C22" s="334">
        <v>1</v>
      </c>
      <c r="D22" s="603">
        <v>1</v>
      </c>
      <c r="E22" s="357">
        <f>_xlfn.MAXIFS('4-Basis ruimtestaat'!M:M,'4-Basis ruimtestaat'!B:B,'2-Kosten per locatie'!A22)</f>
        <v>255</v>
      </c>
      <c r="F22" s="445">
        <f>_xlfn.MAXIFS('4-Basis ruimtestaat'!N:N,'4-Basis ruimtestaat'!B:B,'2-Kosten per locatie'!A22)</f>
        <v>255</v>
      </c>
      <c r="G22" s="530" t="e">
        <f>SUMIF('4-Basis ruimtestaat'!B:B,'2-Kosten per locatie'!A22,'4-Basis ruimtestaat'!P:P)*C22</f>
        <v>#DIV/0!</v>
      </c>
      <c r="H22" s="531" t="e">
        <f>SUMIF('4-Basis ruimtestaat'!B:B,'2-Kosten per locatie'!A22,'4-Basis ruimtestaat'!Q:Q)*D22</f>
        <v>#DIV/0!</v>
      </c>
      <c r="I22" s="532" t="e">
        <f t="shared" si="0"/>
        <v>#DIV/0!</v>
      </c>
      <c r="J22" s="18"/>
      <c r="K22" s="451" t="e">
        <f>(G22)*'6-Opbouw uurtarief productie'!$E$47</f>
        <v>#DIV/0!</v>
      </c>
      <c r="L22" s="559" t="e">
        <f>(H22)*'6-Opbouw uurtarief productie'!$E$47</f>
        <v>#DIV/0!</v>
      </c>
      <c r="M22" s="560" t="e">
        <f>I22*'7-Opbouw uurtarief toezicht'!$E$47</f>
        <v>#DIV/0!</v>
      </c>
      <c r="N22" s="560">
        <f>SUMIF('8-Additionele kosten'!A:A,'2-Kosten per locatie'!A22,'8-Additionele kosten'!H:H)</f>
        <v>0</v>
      </c>
      <c r="O22" s="560">
        <f>SUMIF('10-Glasbewassing'!A:A,'2-Kosten per locatie'!A22,'10-Glasbewassing'!H:H)</f>
        <v>0</v>
      </c>
      <c r="P22" s="588">
        <f>+SUMIF('11-Machinekosten'!$A$12:$A$114,A22,'11-Machinekosten'!$Q$12:$Q$114)</f>
        <v>0</v>
      </c>
      <c r="Q22" s="560">
        <f ca="1">+SUMIF('12-Sanitaire voorzieningen'!$A$26:$A$49,A22,'12-Sanitaire voorzieningen'!$AQ$26:$AQ$48)</f>
        <v>0</v>
      </c>
      <c r="R22" s="560">
        <f ca="1">+SUMIF('13-Inloopmatten'!$A$21:$A$33,A22,'13-Inloopmatten'!$AI$21:$AI$32)</f>
        <v>0</v>
      </c>
      <c r="S22" s="560" t="e">
        <f t="shared" si="1"/>
        <v>#DIV/0!</v>
      </c>
      <c r="T22" s="452" t="e">
        <f t="shared" si="2"/>
        <v>#DIV/0!</v>
      </c>
      <c r="U22" s="25"/>
    </row>
    <row r="23" spans="1:21" ht="15" customHeight="1">
      <c r="A23" s="21" t="s">
        <v>239</v>
      </c>
      <c r="B23" s="456">
        <f>SUMIF('4-Basis ruimtestaat'!B:B,'2-Kosten per locatie'!A23,'4-Basis ruimtestaat'!J:J)</f>
        <v>13694.630000000005</v>
      </c>
      <c r="C23" s="334">
        <v>1</v>
      </c>
      <c r="D23" s="603">
        <v>1</v>
      </c>
      <c r="E23" s="357">
        <f>_xlfn.MAXIFS('4-Basis ruimtestaat'!M:M,'4-Basis ruimtestaat'!B:B,'2-Kosten per locatie'!A23)</f>
        <v>255</v>
      </c>
      <c r="F23" s="445">
        <f>_xlfn.MAXIFS('4-Basis ruimtestaat'!N:N,'4-Basis ruimtestaat'!B:B,'2-Kosten per locatie'!A23)</f>
        <v>255</v>
      </c>
      <c r="G23" s="530" t="e">
        <f>SUMIF('4-Basis ruimtestaat'!B:B,'2-Kosten per locatie'!A23,'4-Basis ruimtestaat'!P:P)*C23</f>
        <v>#DIV/0!</v>
      </c>
      <c r="H23" s="531" t="e">
        <f>SUMIF('4-Basis ruimtestaat'!B:B,'2-Kosten per locatie'!A23,'4-Basis ruimtestaat'!Q:Q)*D23</f>
        <v>#DIV/0!</v>
      </c>
      <c r="I23" s="532" t="e">
        <f t="shared" si="0"/>
        <v>#DIV/0!</v>
      </c>
      <c r="J23" s="18"/>
      <c r="K23" s="451" t="e">
        <f>(G23)*'6-Opbouw uurtarief productie'!$E$47</f>
        <v>#DIV/0!</v>
      </c>
      <c r="L23" s="559" t="e">
        <f>(H23)*'6-Opbouw uurtarief productie'!$E$47</f>
        <v>#DIV/0!</v>
      </c>
      <c r="M23" s="560" t="e">
        <f>I23*'7-Opbouw uurtarief toezicht'!$E$47</f>
        <v>#DIV/0!</v>
      </c>
      <c r="N23" s="560">
        <f>SUMIF('8-Additionele kosten'!A:A,'2-Kosten per locatie'!A23,'8-Additionele kosten'!H:H)</f>
        <v>0</v>
      </c>
      <c r="O23" s="560">
        <f>SUMIF('10-Glasbewassing'!A:A,'2-Kosten per locatie'!A23,'10-Glasbewassing'!H:H)</f>
        <v>0</v>
      </c>
      <c r="P23" s="588">
        <f>+SUMIF('11-Machinekosten'!$A$12:$A$114,A23,'11-Machinekosten'!$Q$12:$Q$114)</f>
        <v>0</v>
      </c>
      <c r="Q23" s="560">
        <f ca="1">+SUMIF('12-Sanitaire voorzieningen'!$A$26:$A$49,A23,'12-Sanitaire voorzieningen'!$AQ$26:$AQ$48)</f>
        <v>0</v>
      </c>
      <c r="R23" s="560">
        <f ca="1">+SUMIF('13-Inloopmatten'!$A$21:$A$33,A23,'13-Inloopmatten'!$AI$21:$AI$32)</f>
        <v>0</v>
      </c>
      <c r="S23" s="560" t="e">
        <f t="shared" si="1"/>
        <v>#DIV/0!</v>
      </c>
      <c r="T23" s="452" t="e">
        <f t="shared" si="2"/>
        <v>#DIV/0!</v>
      </c>
      <c r="U23" s="25"/>
    </row>
    <row r="24" spans="1:21" ht="15" customHeight="1">
      <c r="A24" s="40" t="s">
        <v>4127</v>
      </c>
      <c r="B24" s="456">
        <f>SUMIF('4-Basis ruimtestaat'!B:B,'2-Kosten per locatie'!A24,'4-Basis ruimtestaat'!J:J)</f>
        <v>0</v>
      </c>
      <c r="C24" s="334">
        <v>1</v>
      </c>
      <c r="D24" s="603">
        <v>1</v>
      </c>
      <c r="E24" s="357">
        <f>_xlfn.MAXIFS('4-Basis ruimtestaat'!M:M,'4-Basis ruimtestaat'!B:B,'2-Kosten per locatie'!A24)</f>
        <v>0</v>
      </c>
      <c r="F24" s="445">
        <f>_xlfn.MAXIFS('4-Basis ruimtestaat'!N:N,'4-Basis ruimtestaat'!B:B,'2-Kosten per locatie'!A24)</f>
        <v>0</v>
      </c>
      <c r="G24" s="530">
        <f>SUMIF('4-Basis ruimtestaat'!B:B,'2-Kosten per locatie'!A24,'4-Basis ruimtestaat'!P:P)*C24</f>
        <v>0</v>
      </c>
      <c r="H24" s="531">
        <f>SUMIF('4-Basis ruimtestaat'!B:B,'2-Kosten per locatie'!A24,'4-Basis ruimtestaat'!Q:Q)*D24</f>
        <v>0</v>
      </c>
      <c r="I24" s="532">
        <f t="shared" si="0"/>
        <v>0</v>
      </c>
      <c r="J24" s="18"/>
      <c r="K24" s="451" t="e">
        <f>(G24)*'6-Opbouw uurtarief productie'!$E$47</f>
        <v>#DIV/0!</v>
      </c>
      <c r="L24" s="559" t="e">
        <f>(H24)*'6-Opbouw uurtarief productie'!$E$47</f>
        <v>#DIV/0!</v>
      </c>
      <c r="M24" s="560" t="e">
        <f>I24*'7-Opbouw uurtarief toezicht'!$E$47</f>
        <v>#DIV/0!</v>
      </c>
      <c r="N24" s="560">
        <f>SUMIF('8-Additionele kosten'!A:A,'2-Kosten per locatie'!A24,'8-Additionele kosten'!H:H)</f>
        <v>0</v>
      </c>
      <c r="O24" s="560">
        <f>SUMIF('10-Glasbewassing'!A:A,'2-Kosten per locatie'!A24,'10-Glasbewassing'!H:H)</f>
        <v>0</v>
      </c>
      <c r="P24" s="588">
        <f>+SUMIF('11-Machinekosten'!$A$12:$A$114,A24,'11-Machinekosten'!$Q$12:$Q$114)</f>
        <v>0</v>
      </c>
      <c r="Q24" s="560">
        <f ca="1">+SUMIF('12-Sanitaire voorzieningen'!$A$26:$A$49,A24,'12-Sanitaire voorzieningen'!$AQ$26:$AQ$48)</f>
        <v>0</v>
      </c>
      <c r="R24" s="560">
        <f ca="1">+SUMIF('13-Inloopmatten'!$A$21:$A$33,A24,'13-Inloopmatten'!$AI$21:$AI$32)</f>
        <v>0</v>
      </c>
      <c r="S24" s="560" t="e">
        <f t="shared" si="1"/>
        <v>#DIV/0!</v>
      </c>
      <c r="T24" s="452" t="e">
        <f t="shared" si="2"/>
        <v>#DIV/0!</v>
      </c>
      <c r="U24" s="25"/>
    </row>
    <row r="25" spans="1:21" ht="15" customHeight="1">
      <c r="A25" s="40" t="s">
        <v>4128</v>
      </c>
      <c r="B25" s="456">
        <f>SUMIF('4-Basis ruimtestaat'!B:B,'2-Kosten per locatie'!A25,'4-Basis ruimtestaat'!J:J)</f>
        <v>0</v>
      </c>
      <c r="C25" s="334">
        <v>1</v>
      </c>
      <c r="D25" s="603">
        <v>1</v>
      </c>
      <c r="E25" s="357">
        <f>_xlfn.MAXIFS('4-Basis ruimtestaat'!M:M,'4-Basis ruimtestaat'!B:B,'2-Kosten per locatie'!A25)</f>
        <v>0</v>
      </c>
      <c r="F25" s="445">
        <f>_xlfn.MAXIFS('4-Basis ruimtestaat'!N:N,'4-Basis ruimtestaat'!B:B,'2-Kosten per locatie'!A25)</f>
        <v>0</v>
      </c>
      <c r="G25" s="530">
        <f>SUMIF('4-Basis ruimtestaat'!B:B,'2-Kosten per locatie'!A25,'4-Basis ruimtestaat'!P:P)*C25</f>
        <v>0</v>
      </c>
      <c r="H25" s="531">
        <f>SUMIF('4-Basis ruimtestaat'!B:B,'2-Kosten per locatie'!A25,'4-Basis ruimtestaat'!Q:Q)*D25</f>
        <v>0</v>
      </c>
      <c r="I25" s="532">
        <f t="shared" si="0"/>
        <v>0</v>
      </c>
      <c r="J25" s="18"/>
      <c r="K25" s="451" t="e">
        <f>(G25)*'6-Opbouw uurtarief productie'!$E$47</f>
        <v>#DIV/0!</v>
      </c>
      <c r="L25" s="559" t="e">
        <f>(H25)*'6-Opbouw uurtarief productie'!$E$47</f>
        <v>#DIV/0!</v>
      </c>
      <c r="M25" s="560" t="e">
        <f>I25*'7-Opbouw uurtarief toezicht'!$E$47</f>
        <v>#DIV/0!</v>
      </c>
      <c r="N25" s="560">
        <f>SUMIF('8-Additionele kosten'!A:A,'2-Kosten per locatie'!A25,'8-Additionele kosten'!H:H)</f>
        <v>0</v>
      </c>
      <c r="O25" s="560">
        <f>SUMIF('10-Glasbewassing'!A:A,'2-Kosten per locatie'!A25,'10-Glasbewassing'!H:H)</f>
        <v>0</v>
      </c>
      <c r="P25" s="588">
        <f>+SUMIF('11-Machinekosten'!$A$12:$A$114,A25,'11-Machinekosten'!$Q$12:$Q$114)</f>
        <v>0</v>
      </c>
      <c r="Q25" s="560">
        <f ca="1">+SUMIF('12-Sanitaire voorzieningen'!$A$26:$A$49,A25,'12-Sanitaire voorzieningen'!$AQ$26:$AQ$48)</f>
        <v>0</v>
      </c>
      <c r="R25" s="560">
        <f ca="1">+SUMIF('13-Inloopmatten'!$A$21:$A$33,A25,'13-Inloopmatten'!$AI$21:$AI$32)</f>
        <v>0</v>
      </c>
      <c r="S25" s="560" t="e">
        <f t="shared" si="1"/>
        <v>#DIV/0!</v>
      </c>
      <c r="T25" s="452" t="e">
        <f>S25/12</f>
        <v>#DIV/0!</v>
      </c>
      <c r="U25" s="25"/>
    </row>
    <row r="26" spans="1:21" ht="15" customHeight="1">
      <c r="A26" s="40" t="s">
        <v>258</v>
      </c>
      <c r="B26" s="456">
        <f>SUMIF('4-Basis ruimtestaat'!B:B,'2-Kosten per locatie'!A26,'4-Basis ruimtestaat'!J:J)</f>
        <v>0</v>
      </c>
      <c r="C26" s="334">
        <v>1</v>
      </c>
      <c r="D26" s="603">
        <v>1</v>
      </c>
      <c r="E26" s="357">
        <f>_xlfn.MAXIFS('4-Basis ruimtestaat'!M:M,'4-Basis ruimtestaat'!B:B,'2-Kosten per locatie'!A26)</f>
        <v>0</v>
      </c>
      <c r="F26" s="445">
        <f>_xlfn.MAXIFS('4-Basis ruimtestaat'!N:N,'4-Basis ruimtestaat'!B:B,'2-Kosten per locatie'!A26)</f>
        <v>0</v>
      </c>
      <c r="G26" s="530">
        <f>SUMIF('4-Basis ruimtestaat'!B:B,'2-Kosten per locatie'!A26,'4-Basis ruimtestaat'!P:P)*C26</f>
        <v>0</v>
      </c>
      <c r="H26" s="531">
        <f>SUMIF('4-Basis ruimtestaat'!B:B,'2-Kosten per locatie'!A26,'4-Basis ruimtestaat'!Q:Q)*D26</f>
        <v>0</v>
      </c>
      <c r="I26" s="532">
        <f t="shared" si="0"/>
        <v>0</v>
      </c>
      <c r="J26" s="18"/>
      <c r="K26" s="451" t="e">
        <f>(G26)*'6-Opbouw uurtarief productie'!$E$47</f>
        <v>#DIV/0!</v>
      </c>
      <c r="L26" s="559" t="e">
        <f>(H26)*'6-Opbouw uurtarief productie'!$E$47</f>
        <v>#DIV/0!</v>
      </c>
      <c r="M26" s="560" t="e">
        <f>I26*'7-Opbouw uurtarief toezicht'!$E$47</f>
        <v>#DIV/0!</v>
      </c>
      <c r="N26" s="560">
        <f>SUMIF('8-Additionele kosten'!A:A,'2-Kosten per locatie'!A26,'8-Additionele kosten'!H:H)</f>
        <v>0</v>
      </c>
      <c r="O26" s="560">
        <f>SUMIF('10-Glasbewassing'!A:A,'2-Kosten per locatie'!A26,'10-Glasbewassing'!H:H)</f>
        <v>0</v>
      </c>
      <c r="P26" s="588">
        <f>+SUMIF('11-Machinekosten'!$A$12:$A$114,A26,'11-Machinekosten'!$Q$12:$Q$114)</f>
        <v>0</v>
      </c>
      <c r="Q26" s="560">
        <f ca="1">+SUMIF('12-Sanitaire voorzieningen'!$A$26:$A$49,A26,'12-Sanitaire voorzieningen'!$AQ$26:$AQ$48)</f>
        <v>0</v>
      </c>
      <c r="R26" s="560">
        <f ca="1">+SUMIF('13-Inloopmatten'!$A$21:$A$33,A26,'13-Inloopmatten'!$AI$21:$AI$32)</f>
        <v>0</v>
      </c>
      <c r="S26" s="560" t="e">
        <f t="shared" si="1"/>
        <v>#DIV/0!</v>
      </c>
      <c r="T26" s="452" t="e">
        <f>S26/12</f>
        <v>#DIV/0!</v>
      </c>
      <c r="U26" s="25"/>
    </row>
    <row r="27" spans="1:21" ht="15" customHeight="1">
      <c r="A27" s="21" t="s">
        <v>240</v>
      </c>
      <c r="B27" s="456">
        <f>SUMIF('4-Basis ruimtestaat'!B:B,'2-Kosten per locatie'!A27,'4-Basis ruimtestaat'!J:J)</f>
        <v>1421.7</v>
      </c>
      <c r="C27" s="334">
        <v>1</v>
      </c>
      <c r="D27" s="603">
        <v>1</v>
      </c>
      <c r="E27" s="357">
        <f>_xlfn.MAXIFS('4-Basis ruimtestaat'!M:M,'4-Basis ruimtestaat'!B:B,'2-Kosten per locatie'!A27)</f>
        <v>255</v>
      </c>
      <c r="F27" s="445">
        <f>_xlfn.MAXIFS('4-Basis ruimtestaat'!N:N,'4-Basis ruimtestaat'!B:B,'2-Kosten per locatie'!A27)</f>
        <v>0</v>
      </c>
      <c r="G27" s="530" t="e">
        <f>SUMIF('4-Basis ruimtestaat'!B:B,'2-Kosten per locatie'!A27,'4-Basis ruimtestaat'!P:P)*C27</f>
        <v>#DIV/0!</v>
      </c>
      <c r="H27" s="531">
        <f>SUMIF('4-Basis ruimtestaat'!B:B,'2-Kosten per locatie'!A27,'4-Basis ruimtestaat'!Q:Q)*D27</f>
        <v>0</v>
      </c>
      <c r="I27" s="532" t="e">
        <f t="shared" si="0"/>
        <v>#DIV/0!</v>
      </c>
      <c r="J27" s="18"/>
      <c r="K27" s="451" t="e">
        <f>(G27)*'6-Opbouw uurtarief productie'!$E$47</f>
        <v>#DIV/0!</v>
      </c>
      <c r="L27" s="559" t="e">
        <f>(H27)*'6-Opbouw uurtarief productie'!$E$47</f>
        <v>#DIV/0!</v>
      </c>
      <c r="M27" s="560" t="e">
        <f>I27*'7-Opbouw uurtarief toezicht'!$E$47</f>
        <v>#DIV/0!</v>
      </c>
      <c r="N27" s="560">
        <f>SUMIF('8-Additionele kosten'!A:A,'2-Kosten per locatie'!A27,'8-Additionele kosten'!H:H)</f>
        <v>0</v>
      </c>
      <c r="O27" s="560">
        <f>SUMIF('10-Glasbewassing'!A:A,'2-Kosten per locatie'!A27,'10-Glasbewassing'!H:H)</f>
        <v>0</v>
      </c>
      <c r="P27" s="588">
        <f>+SUMIF('11-Machinekosten'!$A$12:$A$114,A27,'11-Machinekosten'!$Q$12:$Q$114)</f>
        <v>0</v>
      </c>
      <c r="Q27" s="560">
        <f ca="1">+SUMIF('12-Sanitaire voorzieningen'!$A$26:$A$49,A27,'12-Sanitaire voorzieningen'!$AQ$26:$AQ$48)</f>
        <v>0</v>
      </c>
      <c r="R27" s="560">
        <f ca="1">+SUMIF('13-Inloopmatten'!$A$21:$A$33,A27,'13-Inloopmatten'!$AI$21:$AI$32)</f>
        <v>0</v>
      </c>
      <c r="S27" s="560" t="e">
        <f t="shared" si="1"/>
        <v>#DIV/0!</v>
      </c>
      <c r="T27" s="452" t="e">
        <f t="shared" si="2"/>
        <v>#DIV/0!</v>
      </c>
      <c r="U27" s="25"/>
    </row>
    <row r="28" spans="1:21" ht="15" customHeight="1">
      <c r="A28" s="21" t="s">
        <v>241</v>
      </c>
      <c r="B28" s="456">
        <f>SUMIF('4-Basis ruimtestaat'!B:B,'2-Kosten per locatie'!A28,'4-Basis ruimtestaat'!J:J)</f>
        <v>9084.58</v>
      </c>
      <c r="C28" s="334">
        <v>1</v>
      </c>
      <c r="D28" s="603">
        <v>1</v>
      </c>
      <c r="E28" s="357">
        <f>_xlfn.MAXIFS('4-Basis ruimtestaat'!M:M,'4-Basis ruimtestaat'!B:B,'2-Kosten per locatie'!A28)</f>
        <v>255</v>
      </c>
      <c r="F28" s="445">
        <f>_xlfn.MAXIFS('4-Basis ruimtestaat'!N:N,'4-Basis ruimtestaat'!B:B,'2-Kosten per locatie'!A28)</f>
        <v>0</v>
      </c>
      <c r="G28" s="530" t="e">
        <f>SUMIF('4-Basis ruimtestaat'!B:B,'2-Kosten per locatie'!A28,'4-Basis ruimtestaat'!P:P)*C28</f>
        <v>#DIV/0!</v>
      </c>
      <c r="H28" s="531">
        <f>SUMIF('4-Basis ruimtestaat'!B:B,'2-Kosten per locatie'!A28,'4-Basis ruimtestaat'!Q:Q)*D28</f>
        <v>0</v>
      </c>
      <c r="I28" s="532" t="e">
        <f t="shared" si="0"/>
        <v>#DIV/0!</v>
      </c>
      <c r="J28" s="18"/>
      <c r="K28" s="451" t="e">
        <f>(G28)*'6-Opbouw uurtarief productie'!$E$47</f>
        <v>#DIV/0!</v>
      </c>
      <c r="L28" s="559" t="e">
        <f>(H28)*'6-Opbouw uurtarief productie'!$E$47</f>
        <v>#DIV/0!</v>
      </c>
      <c r="M28" s="560" t="e">
        <f>I28*'7-Opbouw uurtarief toezicht'!$E$47</f>
        <v>#DIV/0!</v>
      </c>
      <c r="N28" s="560">
        <f>SUMIF('8-Additionele kosten'!A:A,'2-Kosten per locatie'!A28,'8-Additionele kosten'!H:H)</f>
        <v>0</v>
      </c>
      <c r="O28" s="560">
        <f>SUMIF('10-Glasbewassing'!A:A,'2-Kosten per locatie'!A28,'10-Glasbewassing'!H:H)</f>
        <v>0</v>
      </c>
      <c r="P28" s="588">
        <f>+SUMIF('11-Machinekosten'!$A$12:$A$114,A28,'11-Machinekosten'!$Q$12:$Q$114)</f>
        <v>0</v>
      </c>
      <c r="Q28" s="560">
        <f ca="1">+SUMIF('12-Sanitaire voorzieningen'!$A$26:$A$49,A28,'12-Sanitaire voorzieningen'!$AQ$26:$AQ$48)</f>
        <v>0</v>
      </c>
      <c r="R28" s="560">
        <f ca="1">+SUMIF('13-Inloopmatten'!$A$21:$A$33,A28,'13-Inloopmatten'!$AI$21:$AI$32)</f>
        <v>0</v>
      </c>
      <c r="S28" s="560" t="e">
        <f t="shared" si="1"/>
        <v>#DIV/0!</v>
      </c>
      <c r="T28" s="452" t="e">
        <f t="shared" si="2"/>
        <v>#DIV/0!</v>
      </c>
      <c r="U28" s="25"/>
    </row>
    <row r="29" spans="1:21" ht="15" customHeight="1">
      <c r="A29" s="21" t="s">
        <v>242</v>
      </c>
      <c r="B29" s="456">
        <f>SUMIF('4-Basis ruimtestaat'!B:B,'2-Kosten per locatie'!A29,'4-Basis ruimtestaat'!J:J)</f>
        <v>5157.2099999999973</v>
      </c>
      <c r="C29" s="334">
        <v>1</v>
      </c>
      <c r="D29" s="603">
        <v>1</v>
      </c>
      <c r="E29" s="357">
        <f>_xlfn.MAXIFS('4-Basis ruimtestaat'!M:M,'4-Basis ruimtestaat'!B:B,'2-Kosten per locatie'!A29)</f>
        <v>255</v>
      </c>
      <c r="F29" s="445">
        <f>_xlfn.MAXIFS('4-Basis ruimtestaat'!N:N,'4-Basis ruimtestaat'!B:B,'2-Kosten per locatie'!A29)</f>
        <v>0</v>
      </c>
      <c r="G29" s="530" t="e">
        <f>SUMIF('4-Basis ruimtestaat'!B:B,'2-Kosten per locatie'!A29,'4-Basis ruimtestaat'!P:P)*C29</f>
        <v>#DIV/0!</v>
      </c>
      <c r="H29" s="531">
        <f>SUMIF('4-Basis ruimtestaat'!B:B,'2-Kosten per locatie'!A29,'4-Basis ruimtestaat'!Q:Q)*D29</f>
        <v>0</v>
      </c>
      <c r="I29" s="532" t="e">
        <f t="shared" si="0"/>
        <v>#DIV/0!</v>
      </c>
      <c r="J29" s="18"/>
      <c r="K29" s="451" t="e">
        <f>(G29)*'6-Opbouw uurtarief productie'!$E$47</f>
        <v>#DIV/0!</v>
      </c>
      <c r="L29" s="559" t="e">
        <f>(H29)*'6-Opbouw uurtarief productie'!$E$47</f>
        <v>#DIV/0!</v>
      </c>
      <c r="M29" s="560" t="e">
        <f>I29*'7-Opbouw uurtarief toezicht'!$E$47</f>
        <v>#DIV/0!</v>
      </c>
      <c r="N29" s="560">
        <f>SUMIF('8-Additionele kosten'!A:A,'2-Kosten per locatie'!A29,'8-Additionele kosten'!H:H)</f>
        <v>0</v>
      </c>
      <c r="O29" s="560">
        <f>SUMIF('10-Glasbewassing'!A:A,'2-Kosten per locatie'!A29,'10-Glasbewassing'!H:H)</f>
        <v>0</v>
      </c>
      <c r="P29" s="588">
        <f>+SUMIF('11-Machinekosten'!$A$12:$A$114,A29,'11-Machinekosten'!$Q$12:$Q$114)</f>
        <v>0</v>
      </c>
      <c r="Q29" s="560">
        <f ca="1">+SUMIF('12-Sanitaire voorzieningen'!$A$26:$A$49,A29,'12-Sanitaire voorzieningen'!$AQ$26:$AQ$48)</f>
        <v>0</v>
      </c>
      <c r="R29" s="560">
        <f ca="1">+SUMIF('13-Inloopmatten'!$A$21:$A$33,A29,'13-Inloopmatten'!$AI$21:$AI$32)</f>
        <v>0</v>
      </c>
      <c r="S29" s="560" t="e">
        <f t="shared" si="1"/>
        <v>#DIV/0!</v>
      </c>
      <c r="T29" s="452" t="e">
        <f t="shared" si="2"/>
        <v>#DIV/0!</v>
      </c>
      <c r="U29" s="25"/>
    </row>
    <row r="30" spans="1:21" ht="15" customHeight="1">
      <c r="A30" s="21" t="s">
        <v>243</v>
      </c>
      <c r="B30" s="456">
        <f>SUMIF('4-Basis ruimtestaat'!B:B,'2-Kosten per locatie'!A30,'4-Basis ruimtestaat'!J:J)</f>
        <v>1943.9599999999998</v>
      </c>
      <c r="C30" s="334">
        <v>1</v>
      </c>
      <c r="D30" s="603">
        <v>1</v>
      </c>
      <c r="E30" s="357">
        <f>_xlfn.MAXIFS('4-Basis ruimtestaat'!M:M,'4-Basis ruimtestaat'!B:B,'2-Kosten per locatie'!A30)</f>
        <v>255</v>
      </c>
      <c r="F30" s="445">
        <f>_xlfn.MAXIFS('4-Basis ruimtestaat'!N:N,'4-Basis ruimtestaat'!B:B,'2-Kosten per locatie'!A30)</f>
        <v>255</v>
      </c>
      <c r="G30" s="530" t="e">
        <f>SUMIF('4-Basis ruimtestaat'!B:B,'2-Kosten per locatie'!A30,'4-Basis ruimtestaat'!P:P)*C30</f>
        <v>#DIV/0!</v>
      </c>
      <c r="H30" s="531" t="e">
        <f>SUMIF('4-Basis ruimtestaat'!B:B,'2-Kosten per locatie'!A30,'4-Basis ruimtestaat'!Q:Q)*D30</f>
        <v>#DIV/0!</v>
      </c>
      <c r="I30" s="532" t="e">
        <f t="shared" si="0"/>
        <v>#DIV/0!</v>
      </c>
      <c r="J30" s="18"/>
      <c r="K30" s="451" t="e">
        <f>(G30)*'6-Opbouw uurtarief productie'!$E$47</f>
        <v>#DIV/0!</v>
      </c>
      <c r="L30" s="559" t="e">
        <f>(H30)*'6-Opbouw uurtarief productie'!$E$47</f>
        <v>#DIV/0!</v>
      </c>
      <c r="M30" s="560" t="e">
        <f>I30*'7-Opbouw uurtarief toezicht'!$E$47</f>
        <v>#DIV/0!</v>
      </c>
      <c r="N30" s="560">
        <f>SUMIF('8-Additionele kosten'!A:A,'2-Kosten per locatie'!A30,'8-Additionele kosten'!H:H)</f>
        <v>0</v>
      </c>
      <c r="O30" s="560">
        <f>SUMIF('10-Glasbewassing'!A:A,'2-Kosten per locatie'!A30,'10-Glasbewassing'!H:H)</f>
        <v>0</v>
      </c>
      <c r="P30" s="588">
        <f>+SUMIF('11-Machinekosten'!$A$12:$A$114,A30,'11-Machinekosten'!$Q$12:$Q$114)</f>
        <v>0</v>
      </c>
      <c r="Q30" s="560">
        <f ca="1">+SUMIF('12-Sanitaire voorzieningen'!$A$26:$A$49,A30,'12-Sanitaire voorzieningen'!$AQ$26:$AQ$48)</f>
        <v>0</v>
      </c>
      <c r="R30" s="560">
        <f ca="1">+SUMIF('13-Inloopmatten'!$A$21:$A$33,A30,'13-Inloopmatten'!$AI$21:$AI$32)</f>
        <v>0</v>
      </c>
      <c r="S30" s="560" t="e">
        <f t="shared" si="1"/>
        <v>#DIV/0!</v>
      </c>
      <c r="T30" s="452" t="e">
        <f t="shared" si="2"/>
        <v>#DIV/0!</v>
      </c>
      <c r="U30" s="25"/>
    </row>
    <row r="31" spans="1:21" ht="15" customHeight="1">
      <c r="A31" s="21" t="s">
        <v>268</v>
      </c>
      <c r="B31" s="456">
        <f>SUMIF('4-Basis ruimtestaat'!B:B,'2-Kosten per locatie'!A31,'4-Basis ruimtestaat'!J:J)</f>
        <v>7325.1199999999963</v>
      </c>
      <c r="C31" s="334">
        <v>1</v>
      </c>
      <c r="D31" s="603">
        <v>1</v>
      </c>
      <c r="E31" s="357">
        <f>_xlfn.MAXIFS('4-Basis ruimtestaat'!M:M,'4-Basis ruimtestaat'!B:B,'2-Kosten per locatie'!A31)</f>
        <v>255</v>
      </c>
      <c r="F31" s="445">
        <f>_xlfn.MAXIFS('4-Basis ruimtestaat'!N:N,'4-Basis ruimtestaat'!B:B,'2-Kosten per locatie'!A31)</f>
        <v>0</v>
      </c>
      <c r="G31" s="530" t="e">
        <f>SUMIF('4-Basis ruimtestaat'!B:B,'2-Kosten per locatie'!A31,'4-Basis ruimtestaat'!P:P)*C31</f>
        <v>#DIV/0!</v>
      </c>
      <c r="H31" s="531">
        <f>SUMIF('4-Basis ruimtestaat'!B:B,'2-Kosten per locatie'!A31,'4-Basis ruimtestaat'!Q:Q)*D31</f>
        <v>0</v>
      </c>
      <c r="I31" s="532" t="e">
        <f t="shared" si="0"/>
        <v>#DIV/0!</v>
      </c>
      <c r="J31" s="18"/>
      <c r="K31" s="451" t="e">
        <f>(G31)*'6-Opbouw uurtarief productie'!$E$47</f>
        <v>#DIV/0!</v>
      </c>
      <c r="L31" s="559" t="e">
        <f>(H31)*'6-Opbouw uurtarief productie'!$E$47</f>
        <v>#DIV/0!</v>
      </c>
      <c r="M31" s="560" t="e">
        <f>I31*'7-Opbouw uurtarief toezicht'!$E$47</f>
        <v>#DIV/0!</v>
      </c>
      <c r="N31" s="560">
        <f>SUMIF('8-Additionele kosten'!A:A,'2-Kosten per locatie'!A31,'8-Additionele kosten'!H:H)</f>
        <v>0</v>
      </c>
      <c r="O31" s="560">
        <f>SUMIF('10-Glasbewassing'!A:A,'2-Kosten per locatie'!A31,'10-Glasbewassing'!H:H)</f>
        <v>0</v>
      </c>
      <c r="P31" s="588">
        <f>+SUMIF('11-Machinekosten'!$A$12:$A$114,A31,'11-Machinekosten'!$Q$12:$Q$114)</f>
        <v>0</v>
      </c>
      <c r="Q31" s="560">
        <f ca="1">+SUMIF('12-Sanitaire voorzieningen'!$A$26:$A$49,A31,'12-Sanitaire voorzieningen'!$AQ$26:$AQ$48)</f>
        <v>0</v>
      </c>
      <c r="R31" s="560">
        <f ca="1">+SUMIF('13-Inloopmatten'!$A$21:$A$33,A31,'13-Inloopmatten'!$AI$21:$AI$32)</f>
        <v>0</v>
      </c>
      <c r="S31" s="560" t="e">
        <f t="shared" si="1"/>
        <v>#DIV/0!</v>
      </c>
      <c r="T31" s="452" t="e">
        <f t="shared" si="2"/>
        <v>#DIV/0!</v>
      </c>
      <c r="U31" s="25"/>
    </row>
    <row r="32" spans="1:21" ht="15" customHeight="1">
      <c r="A32" s="21" t="s">
        <v>244</v>
      </c>
      <c r="B32" s="456">
        <f>SUMIF('4-Basis ruimtestaat'!B:B,'2-Kosten per locatie'!A32,'4-Basis ruimtestaat'!J:J)</f>
        <v>1301.7</v>
      </c>
      <c r="C32" s="334">
        <v>1</v>
      </c>
      <c r="D32" s="603">
        <v>1</v>
      </c>
      <c r="E32" s="357">
        <f>_xlfn.MAXIFS('4-Basis ruimtestaat'!M:M,'4-Basis ruimtestaat'!B:B,'2-Kosten per locatie'!A32)</f>
        <v>255</v>
      </c>
      <c r="F32" s="445">
        <f>_xlfn.MAXIFS('4-Basis ruimtestaat'!N:N,'4-Basis ruimtestaat'!B:B,'2-Kosten per locatie'!A32)</f>
        <v>0</v>
      </c>
      <c r="G32" s="530" t="e">
        <f>SUMIF('4-Basis ruimtestaat'!B:B,'2-Kosten per locatie'!A32,'4-Basis ruimtestaat'!P:P)*C32</f>
        <v>#DIV/0!</v>
      </c>
      <c r="H32" s="531">
        <f>SUMIF('4-Basis ruimtestaat'!B:B,'2-Kosten per locatie'!A32,'4-Basis ruimtestaat'!Q:Q)*D32</f>
        <v>0</v>
      </c>
      <c r="I32" s="532" t="e">
        <f t="shared" si="0"/>
        <v>#DIV/0!</v>
      </c>
      <c r="J32" s="18"/>
      <c r="K32" s="451" t="e">
        <f>(G32)*'6-Opbouw uurtarief productie'!$E$47</f>
        <v>#DIV/0!</v>
      </c>
      <c r="L32" s="559" t="e">
        <f>(H32)*'6-Opbouw uurtarief productie'!$E$47</f>
        <v>#DIV/0!</v>
      </c>
      <c r="M32" s="560" t="e">
        <f>I32*'7-Opbouw uurtarief toezicht'!$E$47</f>
        <v>#DIV/0!</v>
      </c>
      <c r="N32" s="560">
        <f>SUMIF('8-Additionele kosten'!A:A,'2-Kosten per locatie'!A32,'8-Additionele kosten'!H:H)</f>
        <v>0</v>
      </c>
      <c r="O32" s="560">
        <f>SUMIF('10-Glasbewassing'!A:A,'2-Kosten per locatie'!A32,'10-Glasbewassing'!H:H)</f>
        <v>0</v>
      </c>
      <c r="P32" s="588">
        <f>+SUMIF('11-Machinekosten'!$A$12:$A$114,A32,'11-Machinekosten'!$Q$12:$Q$114)</f>
        <v>0</v>
      </c>
      <c r="Q32" s="560">
        <f ca="1">+SUMIF('12-Sanitaire voorzieningen'!$A$26:$A$49,A32,'12-Sanitaire voorzieningen'!$AQ$26:$AQ$48)</f>
        <v>0</v>
      </c>
      <c r="R32" s="560">
        <f ca="1">+SUMIF('13-Inloopmatten'!$A$21:$A$33,A32,'13-Inloopmatten'!$AI$21:$AI$32)</f>
        <v>0</v>
      </c>
      <c r="S32" s="560" t="e">
        <f t="shared" si="1"/>
        <v>#DIV/0!</v>
      </c>
      <c r="T32" s="452" t="e">
        <f t="shared" si="2"/>
        <v>#DIV/0!</v>
      </c>
      <c r="U32" s="25"/>
    </row>
    <row r="33" spans="1:21" ht="15" customHeight="1">
      <c r="A33" s="21" t="s">
        <v>245</v>
      </c>
      <c r="B33" s="456">
        <f>SUMIF('4-Basis ruimtestaat'!B:B,'2-Kosten per locatie'!A33,'4-Basis ruimtestaat'!J:J)</f>
        <v>17968.359999999997</v>
      </c>
      <c r="C33" s="334">
        <v>1</v>
      </c>
      <c r="D33" s="603">
        <v>1</v>
      </c>
      <c r="E33" s="357">
        <f>_xlfn.MAXIFS('4-Basis ruimtestaat'!M:M,'4-Basis ruimtestaat'!B:B,'2-Kosten per locatie'!A33)</f>
        <v>255</v>
      </c>
      <c r="F33" s="445">
        <f>_xlfn.MAXIFS('4-Basis ruimtestaat'!N:N,'4-Basis ruimtestaat'!B:B,'2-Kosten per locatie'!A33)</f>
        <v>0</v>
      </c>
      <c r="G33" s="530" t="e">
        <f>SUMIF('4-Basis ruimtestaat'!B:B,'2-Kosten per locatie'!A33,'4-Basis ruimtestaat'!P:P)*C33</f>
        <v>#DIV/0!</v>
      </c>
      <c r="H33" s="531">
        <f>SUMIF('4-Basis ruimtestaat'!B:B,'2-Kosten per locatie'!A33,'4-Basis ruimtestaat'!Q:Q)*D33</f>
        <v>0</v>
      </c>
      <c r="I33" s="532" t="e">
        <f t="shared" si="0"/>
        <v>#DIV/0!</v>
      </c>
      <c r="J33" s="18"/>
      <c r="K33" s="451" t="e">
        <f>(G33)*'6-Opbouw uurtarief productie'!$E$47</f>
        <v>#DIV/0!</v>
      </c>
      <c r="L33" s="559" t="e">
        <f>(H33)*'6-Opbouw uurtarief productie'!$E$47</f>
        <v>#DIV/0!</v>
      </c>
      <c r="M33" s="560" t="e">
        <f>I33*'7-Opbouw uurtarief toezicht'!$E$47</f>
        <v>#DIV/0!</v>
      </c>
      <c r="N33" s="560">
        <f>SUMIF('8-Additionele kosten'!A:A,'2-Kosten per locatie'!A33,'8-Additionele kosten'!H:H)</f>
        <v>0</v>
      </c>
      <c r="O33" s="560">
        <f>SUMIF('10-Glasbewassing'!A:A,'2-Kosten per locatie'!A33,'10-Glasbewassing'!H:H)</f>
        <v>0</v>
      </c>
      <c r="P33" s="588">
        <f>+SUMIF('11-Machinekosten'!$A$12:$A$114,A33,'11-Machinekosten'!$Q$12:$Q$114)</f>
        <v>0</v>
      </c>
      <c r="Q33" s="560">
        <f ca="1">+SUMIF('12-Sanitaire voorzieningen'!$A$26:$A$49,A33,'12-Sanitaire voorzieningen'!$AQ$26:$AQ$48)</f>
        <v>0</v>
      </c>
      <c r="R33" s="560">
        <f ca="1">+SUMIF('13-Inloopmatten'!$A$21:$A$33,A33,'13-Inloopmatten'!$AI$21:$AI$32)</f>
        <v>0</v>
      </c>
      <c r="S33" s="560" t="e">
        <f t="shared" si="1"/>
        <v>#DIV/0!</v>
      </c>
      <c r="T33" s="452" t="e">
        <f t="shared" si="2"/>
        <v>#DIV/0!</v>
      </c>
      <c r="U33" s="25"/>
    </row>
    <row r="34" spans="1:21" ht="15" customHeight="1">
      <c r="A34" s="21" t="s">
        <v>246</v>
      </c>
      <c r="B34" s="456">
        <f>SUMIF('4-Basis ruimtestaat'!B:B,'2-Kosten per locatie'!A34,'4-Basis ruimtestaat'!J:J)</f>
        <v>695.07999999999993</v>
      </c>
      <c r="C34" s="334">
        <v>1</v>
      </c>
      <c r="D34" s="603">
        <v>1</v>
      </c>
      <c r="E34" s="357">
        <f>_xlfn.MAXIFS('4-Basis ruimtestaat'!M:M,'4-Basis ruimtestaat'!B:B,'2-Kosten per locatie'!A34)</f>
        <v>255</v>
      </c>
      <c r="F34" s="445">
        <f>_xlfn.MAXIFS('4-Basis ruimtestaat'!N:N,'4-Basis ruimtestaat'!B:B,'2-Kosten per locatie'!A34)</f>
        <v>0</v>
      </c>
      <c r="G34" s="530" t="e">
        <f>SUMIF('4-Basis ruimtestaat'!B:B,'2-Kosten per locatie'!A34,'4-Basis ruimtestaat'!P:P)*C34</f>
        <v>#DIV/0!</v>
      </c>
      <c r="H34" s="531">
        <f>SUMIF('4-Basis ruimtestaat'!B:B,'2-Kosten per locatie'!A34,'4-Basis ruimtestaat'!Q:Q)*D34</f>
        <v>0</v>
      </c>
      <c r="I34" s="532" t="e">
        <f t="shared" si="0"/>
        <v>#DIV/0!</v>
      </c>
      <c r="J34" s="18"/>
      <c r="K34" s="451" t="e">
        <f>(G34)*'6-Opbouw uurtarief productie'!$E$47</f>
        <v>#DIV/0!</v>
      </c>
      <c r="L34" s="559" t="e">
        <f>(H34)*'6-Opbouw uurtarief productie'!$E$47</f>
        <v>#DIV/0!</v>
      </c>
      <c r="M34" s="560" t="e">
        <f>I34*'7-Opbouw uurtarief toezicht'!$E$47</f>
        <v>#DIV/0!</v>
      </c>
      <c r="N34" s="560">
        <f>SUMIF('8-Additionele kosten'!A:A,'2-Kosten per locatie'!A34,'8-Additionele kosten'!H:H)</f>
        <v>0</v>
      </c>
      <c r="O34" s="560">
        <f>SUMIF('10-Glasbewassing'!A:A,'2-Kosten per locatie'!A34,'10-Glasbewassing'!H:H)</f>
        <v>0</v>
      </c>
      <c r="P34" s="588">
        <f>+SUMIF('11-Machinekosten'!$A$12:$A$114,A34,'11-Machinekosten'!$Q$12:$Q$114)</f>
        <v>0</v>
      </c>
      <c r="Q34" s="560">
        <f ca="1">+SUMIF('12-Sanitaire voorzieningen'!$A$26:$A$49,A34,'12-Sanitaire voorzieningen'!$AQ$26:$AQ$48)</f>
        <v>0</v>
      </c>
      <c r="R34" s="560">
        <f ca="1">+SUMIF('13-Inloopmatten'!$A$21:$A$33,A34,'13-Inloopmatten'!$AI$21:$AI$32)</f>
        <v>0</v>
      </c>
      <c r="S34" s="560" t="e">
        <f t="shared" si="1"/>
        <v>#DIV/0!</v>
      </c>
      <c r="T34" s="452" t="e">
        <f t="shared" si="2"/>
        <v>#DIV/0!</v>
      </c>
      <c r="U34" s="25"/>
    </row>
    <row r="35" spans="1:21" ht="15" customHeight="1">
      <c r="A35" s="21" t="s">
        <v>247</v>
      </c>
      <c r="B35" s="456">
        <f>SUMIF('4-Basis ruimtestaat'!B:B,'2-Kosten per locatie'!A35,'4-Basis ruimtestaat'!J:J)</f>
        <v>0</v>
      </c>
      <c r="C35" s="334">
        <v>1</v>
      </c>
      <c r="D35" s="603">
        <v>1</v>
      </c>
      <c r="E35" s="357">
        <f>_xlfn.MAXIFS('4-Basis ruimtestaat'!M:M,'4-Basis ruimtestaat'!B:B,'2-Kosten per locatie'!A35)</f>
        <v>0</v>
      </c>
      <c r="F35" s="445">
        <f>_xlfn.MAXIFS('4-Basis ruimtestaat'!N:N,'4-Basis ruimtestaat'!B:B,'2-Kosten per locatie'!A35)</f>
        <v>0</v>
      </c>
      <c r="G35" s="530">
        <f>SUMIF('4-Basis ruimtestaat'!B:B,'2-Kosten per locatie'!A35,'4-Basis ruimtestaat'!P:P)*C35</f>
        <v>0</v>
      </c>
      <c r="H35" s="531">
        <f>SUMIF('4-Basis ruimtestaat'!B:B,'2-Kosten per locatie'!A35,'4-Basis ruimtestaat'!Q:Q)*D35</f>
        <v>0</v>
      </c>
      <c r="I35" s="532">
        <f t="shared" si="0"/>
        <v>0</v>
      </c>
      <c r="J35" s="18"/>
      <c r="K35" s="451" t="e">
        <f>(G35)*'6-Opbouw uurtarief productie'!$E$47</f>
        <v>#DIV/0!</v>
      </c>
      <c r="L35" s="559" t="e">
        <f>(H35)*'6-Opbouw uurtarief productie'!$E$47</f>
        <v>#DIV/0!</v>
      </c>
      <c r="M35" s="560" t="e">
        <f>I35*'7-Opbouw uurtarief toezicht'!$E$47</f>
        <v>#DIV/0!</v>
      </c>
      <c r="N35" s="560">
        <f>SUMIF('8-Additionele kosten'!A:A,'2-Kosten per locatie'!A35,'8-Additionele kosten'!H:H)</f>
        <v>0</v>
      </c>
      <c r="O35" s="560">
        <f>SUMIF('10-Glasbewassing'!A:A,'2-Kosten per locatie'!A35,'10-Glasbewassing'!H:H)</f>
        <v>0</v>
      </c>
      <c r="P35" s="588">
        <f>+SUMIF('11-Machinekosten'!$A$12:$A$114,A35,'11-Machinekosten'!$Q$12:$Q$114)</f>
        <v>0</v>
      </c>
      <c r="Q35" s="560">
        <f ca="1">+SUMIF('12-Sanitaire voorzieningen'!$A$26:$A$49,A35,'12-Sanitaire voorzieningen'!$AQ$26:$AQ$48)</f>
        <v>0</v>
      </c>
      <c r="R35" s="560">
        <f ca="1">+SUMIF('13-Inloopmatten'!$A$21:$A$33,A35,'13-Inloopmatten'!$AI$21:$AI$32)</f>
        <v>0</v>
      </c>
      <c r="S35" s="560" t="e">
        <f t="shared" si="1"/>
        <v>#DIV/0!</v>
      </c>
      <c r="T35" s="452" t="e">
        <f t="shared" si="2"/>
        <v>#DIV/0!</v>
      </c>
      <c r="U35" s="25"/>
    </row>
    <row r="36" spans="1:21" ht="15" customHeight="1">
      <c r="A36" s="21" t="s">
        <v>248</v>
      </c>
      <c r="B36" s="456">
        <f>SUMIF('4-Basis ruimtestaat'!B:B,'2-Kosten per locatie'!A36,'4-Basis ruimtestaat'!J:J)</f>
        <v>20442.519999999997</v>
      </c>
      <c r="C36" s="334">
        <v>1</v>
      </c>
      <c r="D36" s="603">
        <v>1</v>
      </c>
      <c r="E36" s="357">
        <f>_xlfn.MAXIFS('4-Basis ruimtestaat'!M:M,'4-Basis ruimtestaat'!B:B,'2-Kosten per locatie'!A36)</f>
        <v>255</v>
      </c>
      <c r="F36" s="445">
        <f>_xlfn.MAXIFS('4-Basis ruimtestaat'!N:N,'4-Basis ruimtestaat'!B:B,'2-Kosten per locatie'!A36)</f>
        <v>255</v>
      </c>
      <c r="G36" s="530" t="e">
        <f>SUMIF('4-Basis ruimtestaat'!B:B,'2-Kosten per locatie'!A36,'4-Basis ruimtestaat'!P:P)*C36</f>
        <v>#DIV/0!</v>
      </c>
      <c r="H36" s="531" t="e">
        <f>SUMIF('4-Basis ruimtestaat'!B:B,'2-Kosten per locatie'!A36,'4-Basis ruimtestaat'!Q:Q)*D36</f>
        <v>#DIV/0!</v>
      </c>
      <c r="I36" s="532" t="e">
        <f t="shared" si="0"/>
        <v>#DIV/0!</v>
      </c>
      <c r="J36" s="18"/>
      <c r="K36" s="451" t="e">
        <f>(G36)*'6-Opbouw uurtarief productie'!$E$47</f>
        <v>#DIV/0!</v>
      </c>
      <c r="L36" s="559" t="e">
        <f>(H36)*'6-Opbouw uurtarief productie'!$E$47</f>
        <v>#DIV/0!</v>
      </c>
      <c r="M36" s="560" t="e">
        <f>I36*'7-Opbouw uurtarief toezicht'!$E$47</f>
        <v>#DIV/0!</v>
      </c>
      <c r="N36" s="560">
        <f>SUMIF('8-Additionele kosten'!A:A,'2-Kosten per locatie'!A36,'8-Additionele kosten'!H:H)</f>
        <v>0</v>
      </c>
      <c r="O36" s="560">
        <f>SUMIF('10-Glasbewassing'!A:A,'2-Kosten per locatie'!A36,'10-Glasbewassing'!H:H)</f>
        <v>0</v>
      </c>
      <c r="P36" s="588">
        <f>+SUMIF('11-Machinekosten'!$A$12:$A$114,A36,'11-Machinekosten'!$Q$12:$Q$114)</f>
        <v>0</v>
      </c>
      <c r="Q36" s="560">
        <f ca="1">+SUMIF('12-Sanitaire voorzieningen'!$A$26:$A$49,A36,'12-Sanitaire voorzieningen'!$AQ$26:$AQ$48)</f>
        <v>0</v>
      </c>
      <c r="R36" s="560">
        <f ca="1">+SUMIF('13-Inloopmatten'!$A$21:$A$33,A36,'13-Inloopmatten'!$AI$21:$AI$32)</f>
        <v>0</v>
      </c>
      <c r="S36" s="560" t="e">
        <f t="shared" si="1"/>
        <v>#DIV/0!</v>
      </c>
      <c r="T36" s="452" t="e">
        <f t="shared" si="2"/>
        <v>#DIV/0!</v>
      </c>
      <c r="U36" s="25"/>
    </row>
    <row r="37" spans="1:21" ht="15" customHeight="1">
      <c r="A37" s="21" t="s">
        <v>4067</v>
      </c>
      <c r="B37" s="456">
        <f>SUMIF('4-Basis ruimtestaat'!B:B,'2-Kosten per locatie'!A37,'4-Basis ruimtestaat'!J:J)</f>
        <v>240</v>
      </c>
      <c r="C37" s="334">
        <v>1</v>
      </c>
      <c r="D37" s="603">
        <v>1</v>
      </c>
      <c r="E37" s="357">
        <f>_xlfn.MAXIFS('4-Basis ruimtestaat'!M:M,'4-Basis ruimtestaat'!B:B,'2-Kosten per locatie'!A37)</f>
        <v>255</v>
      </c>
      <c r="F37" s="445">
        <f>_xlfn.MAXIFS('4-Basis ruimtestaat'!N:N,'4-Basis ruimtestaat'!B:B,'2-Kosten per locatie'!A37)</f>
        <v>0</v>
      </c>
      <c r="G37" s="530" t="e">
        <f>SUMIF('4-Basis ruimtestaat'!B:B,'2-Kosten per locatie'!A37,'4-Basis ruimtestaat'!P:P)*C37</f>
        <v>#DIV/0!</v>
      </c>
      <c r="H37" s="531">
        <f>SUMIF('4-Basis ruimtestaat'!B:B,'2-Kosten per locatie'!A37,'4-Basis ruimtestaat'!Q:Q)*D37</f>
        <v>0</v>
      </c>
      <c r="I37" s="532" t="e">
        <f t="shared" si="0"/>
        <v>#DIV/0!</v>
      </c>
      <c r="J37" s="18"/>
      <c r="K37" s="451" t="e">
        <f>(G37)*'6-Opbouw uurtarief productie'!$E$47</f>
        <v>#DIV/0!</v>
      </c>
      <c r="L37" s="559" t="e">
        <f>(H37)*'6-Opbouw uurtarief productie'!$E$47</f>
        <v>#DIV/0!</v>
      </c>
      <c r="M37" s="560" t="e">
        <f>I37*'7-Opbouw uurtarief toezicht'!$E$47</f>
        <v>#DIV/0!</v>
      </c>
      <c r="N37" s="560">
        <f>SUMIF('8-Additionele kosten'!A:A,'2-Kosten per locatie'!A37,'8-Additionele kosten'!H:H)</f>
        <v>0</v>
      </c>
      <c r="O37" s="560">
        <f>SUMIF('10-Glasbewassing'!A:A,'2-Kosten per locatie'!A37,'10-Glasbewassing'!H:H)</f>
        <v>0</v>
      </c>
      <c r="P37" s="588">
        <f>+SUMIF('11-Machinekosten'!$A$12:$A$114,A37,'11-Machinekosten'!$Q$12:$Q$114)</f>
        <v>0</v>
      </c>
      <c r="Q37" s="560">
        <f ca="1">+SUMIF('12-Sanitaire voorzieningen'!$A$26:$A$49,A37,'12-Sanitaire voorzieningen'!$AQ$26:$AQ$48)</f>
        <v>0</v>
      </c>
      <c r="R37" s="560">
        <f ca="1">+SUMIF('13-Inloopmatten'!$A$21:$A$33,A37,'13-Inloopmatten'!$AI$21:$AI$32)</f>
        <v>0</v>
      </c>
      <c r="S37" s="560" t="e">
        <f t="shared" si="1"/>
        <v>#DIV/0!</v>
      </c>
      <c r="T37" s="452" t="e">
        <f>S37/12</f>
        <v>#DIV/0!</v>
      </c>
      <c r="U37" s="25"/>
    </row>
    <row r="38" spans="1:21" ht="15" customHeight="1">
      <c r="A38" s="21" t="s">
        <v>249</v>
      </c>
      <c r="B38" s="456">
        <f>SUMIF('4-Basis ruimtestaat'!B:B,'2-Kosten per locatie'!A38,'4-Basis ruimtestaat'!J:J)</f>
        <v>10890.440000000015</v>
      </c>
      <c r="C38" s="334">
        <v>1</v>
      </c>
      <c r="D38" s="603">
        <v>1</v>
      </c>
      <c r="E38" s="357">
        <f>_xlfn.MAXIFS('4-Basis ruimtestaat'!M:M,'4-Basis ruimtestaat'!B:B,'2-Kosten per locatie'!A38)</f>
        <v>255</v>
      </c>
      <c r="F38" s="445">
        <f>_xlfn.MAXIFS('4-Basis ruimtestaat'!N:N,'4-Basis ruimtestaat'!B:B,'2-Kosten per locatie'!A38)</f>
        <v>255</v>
      </c>
      <c r="G38" s="530" t="e">
        <f>SUMIF('4-Basis ruimtestaat'!B:B,'2-Kosten per locatie'!A38,'4-Basis ruimtestaat'!P:P)*C38</f>
        <v>#DIV/0!</v>
      </c>
      <c r="H38" s="531" t="e">
        <f>SUMIF('4-Basis ruimtestaat'!B:B,'2-Kosten per locatie'!A38,'4-Basis ruimtestaat'!Q:Q)*D38</f>
        <v>#DIV/0!</v>
      </c>
      <c r="I38" s="532" t="e">
        <f t="shared" si="0"/>
        <v>#DIV/0!</v>
      </c>
      <c r="J38" s="18"/>
      <c r="K38" s="451" t="e">
        <f>(G38)*'6-Opbouw uurtarief productie'!$E$47</f>
        <v>#DIV/0!</v>
      </c>
      <c r="L38" s="559" t="e">
        <f>(H38)*'6-Opbouw uurtarief productie'!$E$47</f>
        <v>#DIV/0!</v>
      </c>
      <c r="M38" s="560" t="e">
        <f>I38*'7-Opbouw uurtarief toezicht'!$E$47</f>
        <v>#DIV/0!</v>
      </c>
      <c r="N38" s="560">
        <f>SUMIF('8-Additionele kosten'!A:A,'2-Kosten per locatie'!A38,'8-Additionele kosten'!H:H)</f>
        <v>0</v>
      </c>
      <c r="O38" s="560">
        <f>SUMIF('10-Glasbewassing'!A:A,'2-Kosten per locatie'!A38,'10-Glasbewassing'!H:H)</f>
        <v>0</v>
      </c>
      <c r="P38" s="588">
        <f>+SUMIF('11-Machinekosten'!$A$12:$A$114,A38,'11-Machinekosten'!$Q$12:$Q$114)</f>
        <v>0</v>
      </c>
      <c r="Q38" s="560">
        <f ca="1">+SUMIF('12-Sanitaire voorzieningen'!$A$26:$A$49,A38,'12-Sanitaire voorzieningen'!$AQ$26:$AQ$48)</f>
        <v>0</v>
      </c>
      <c r="R38" s="560">
        <f ca="1">+SUMIF('13-Inloopmatten'!$A$21:$A$33,A38,'13-Inloopmatten'!$AI$21:$AI$32)</f>
        <v>0</v>
      </c>
      <c r="S38" s="560" t="e">
        <f t="shared" si="1"/>
        <v>#DIV/0!</v>
      </c>
      <c r="T38" s="452" t="e">
        <f t="shared" si="2"/>
        <v>#DIV/0!</v>
      </c>
      <c r="U38" s="25"/>
    </row>
    <row r="39" spans="1:21" ht="15" customHeight="1">
      <c r="A39" s="21" t="s">
        <v>250</v>
      </c>
      <c r="B39" s="456">
        <f>SUMIF('4-Basis ruimtestaat'!B:B,'2-Kosten per locatie'!A39,'4-Basis ruimtestaat'!J:J)</f>
        <v>11927.890000000007</v>
      </c>
      <c r="C39" s="334">
        <v>1</v>
      </c>
      <c r="D39" s="603">
        <v>1</v>
      </c>
      <c r="E39" s="357">
        <f>_xlfn.MAXIFS('4-Basis ruimtestaat'!M:M,'4-Basis ruimtestaat'!B:B,'2-Kosten per locatie'!A39)</f>
        <v>255</v>
      </c>
      <c r="F39" s="445">
        <f>_xlfn.MAXIFS('4-Basis ruimtestaat'!N:N,'4-Basis ruimtestaat'!B:B,'2-Kosten per locatie'!A39)</f>
        <v>255</v>
      </c>
      <c r="G39" s="530" t="e">
        <f>SUMIF('4-Basis ruimtestaat'!B:B,'2-Kosten per locatie'!A39,'4-Basis ruimtestaat'!P:P)*C39</f>
        <v>#DIV/0!</v>
      </c>
      <c r="H39" s="531" t="e">
        <f>SUMIF('4-Basis ruimtestaat'!B:B,'2-Kosten per locatie'!A39,'4-Basis ruimtestaat'!Q:Q)*D39</f>
        <v>#DIV/0!</v>
      </c>
      <c r="I39" s="532" t="e">
        <f t="shared" si="0"/>
        <v>#DIV/0!</v>
      </c>
      <c r="J39" s="18"/>
      <c r="K39" s="451" t="e">
        <f>(G39)*'6-Opbouw uurtarief productie'!$E$47</f>
        <v>#DIV/0!</v>
      </c>
      <c r="L39" s="559" t="e">
        <f>(H39)*'6-Opbouw uurtarief productie'!$E$47</f>
        <v>#DIV/0!</v>
      </c>
      <c r="M39" s="560" t="e">
        <f>I39*'7-Opbouw uurtarief toezicht'!$E$47</f>
        <v>#DIV/0!</v>
      </c>
      <c r="N39" s="560">
        <f>SUMIF('8-Additionele kosten'!A:A,'2-Kosten per locatie'!A39,'8-Additionele kosten'!H:H)</f>
        <v>0</v>
      </c>
      <c r="O39" s="560">
        <f>SUMIF('10-Glasbewassing'!A:A,'2-Kosten per locatie'!A39,'10-Glasbewassing'!H:H)</f>
        <v>0</v>
      </c>
      <c r="P39" s="588">
        <f>+SUMIF('11-Machinekosten'!$A$12:$A$114,A39,'11-Machinekosten'!$Q$12:$Q$114)</f>
        <v>0</v>
      </c>
      <c r="Q39" s="560">
        <f ca="1">+SUMIF('12-Sanitaire voorzieningen'!$A$26:$A$49,A39,'12-Sanitaire voorzieningen'!$AQ$26:$AQ$48)</f>
        <v>0</v>
      </c>
      <c r="R39" s="560">
        <f ca="1">+SUMIF('13-Inloopmatten'!$A$21:$A$33,A39,'13-Inloopmatten'!$AI$21:$AI$32)</f>
        <v>0</v>
      </c>
      <c r="S39" s="560" t="e">
        <f t="shared" si="1"/>
        <v>#DIV/0!</v>
      </c>
      <c r="T39" s="452" t="e">
        <f t="shared" si="2"/>
        <v>#DIV/0!</v>
      </c>
      <c r="U39" s="25"/>
    </row>
    <row r="40" spans="1:21" ht="15" customHeight="1">
      <c r="A40" s="21" t="s">
        <v>259</v>
      </c>
      <c r="B40" s="456">
        <f>SUMIF('4-Basis ruimtestaat'!B:B,'2-Kosten per locatie'!A40,'4-Basis ruimtestaat'!J:J)</f>
        <v>0</v>
      </c>
      <c r="C40" s="334">
        <v>1</v>
      </c>
      <c r="D40" s="603">
        <v>1</v>
      </c>
      <c r="E40" s="357">
        <f>_xlfn.MAXIFS('4-Basis ruimtestaat'!M:M,'4-Basis ruimtestaat'!B:B,'2-Kosten per locatie'!A40)</f>
        <v>0</v>
      </c>
      <c r="F40" s="445">
        <f>_xlfn.MAXIFS('4-Basis ruimtestaat'!N:N,'4-Basis ruimtestaat'!B:B,'2-Kosten per locatie'!A40)</f>
        <v>0</v>
      </c>
      <c r="G40" s="530">
        <f>SUMIF('4-Basis ruimtestaat'!B:B,'2-Kosten per locatie'!A40,'4-Basis ruimtestaat'!P:P)*C40</f>
        <v>0</v>
      </c>
      <c r="H40" s="531">
        <f>SUMIF('4-Basis ruimtestaat'!B:B,'2-Kosten per locatie'!A40,'4-Basis ruimtestaat'!Q:Q)*D40</f>
        <v>0</v>
      </c>
      <c r="I40" s="532">
        <f t="shared" si="0"/>
        <v>0</v>
      </c>
      <c r="J40" s="18"/>
      <c r="K40" s="451" t="e">
        <f>(G40)*'6-Opbouw uurtarief productie'!$E$47</f>
        <v>#DIV/0!</v>
      </c>
      <c r="L40" s="559" t="e">
        <f>(H40)*'6-Opbouw uurtarief productie'!$E$47</f>
        <v>#DIV/0!</v>
      </c>
      <c r="M40" s="560" t="e">
        <f>I40*'7-Opbouw uurtarief toezicht'!$E$47</f>
        <v>#DIV/0!</v>
      </c>
      <c r="N40" s="560">
        <f>SUMIF('8-Additionele kosten'!A:A,'2-Kosten per locatie'!A40,'8-Additionele kosten'!H:H)</f>
        <v>0</v>
      </c>
      <c r="O40" s="560">
        <f>SUMIF('10-Glasbewassing'!A:A,'2-Kosten per locatie'!A40,'10-Glasbewassing'!H:H)</f>
        <v>0</v>
      </c>
      <c r="P40" s="588">
        <f>+SUMIF('11-Machinekosten'!$A$12:$A$114,A40,'11-Machinekosten'!$Q$12:$Q$114)</f>
        <v>0</v>
      </c>
      <c r="Q40" s="560">
        <f ca="1">+SUMIF('12-Sanitaire voorzieningen'!$A$26:$A$49,A40,'12-Sanitaire voorzieningen'!$AQ$26:$AQ$48)</f>
        <v>0</v>
      </c>
      <c r="R40" s="560">
        <f ca="1">+SUMIF('13-Inloopmatten'!$A$21:$A$33,A40,'13-Inloopmatten'!$AI$21:$AI$32)</f>
        <v>0</v>
      </c>
      <c r="S40" s="560" t="e">
        <f t="shared" si="1"/>
        <v>#DIV/0!</v>
      </c>
      <c r="T40" s="452" t="e">
        <f t="shared" si="2"/>
        <v>#DIV/0!</v>
      </c>
      <c r="U40" s="25"/>
    </row>
    <row r="41" spans="1:21" ht="15" customHeight="1">
      <c r="A41" s="21" t="s">
        <v>251</v>
      </c>
      <c r="B41" s="456">
        <f>SUMIF('4-Basis ruimtestaat'!B:B,'2-Kosten per locatie'!A41,'4-Basis ruimtestaat'!J:J)</f>
        <v>4675.09</v>
      </c>
      <c r="C41" s="334">
        <v>1</v>
      </c>
      <c r="D41" s="603">
        <v>1</v>
      </c>
      <c r="E41" s="357">
        <f>_xlfn.MAXIFS('4-Basis ruimtestaat'!M:M,'4-Basis ruimtestaat'!B:B,'2-Kosten per locatie'!A41)</f>
        <v>255</v>
      </c>
      <c r="F41" s="445">
        <f>_xlfn.MAXIFS('4-Basis ruimtestaat'!N:N,'4-Basis ruimtestaat'!B:B,'2-Kosten per locatie'!A41)</f>
        <v>0</v>
      </c>
      <c r="G41" s="530" t="e">
        <f>SUMIF('4-Basis ruimtestaat'!B:B,'2-Kosten per locatie'!A41,'4-Basis ruimtestaat'!P:P)*C41</f>
        <v>#DIV/0!</v>
      </c>
      <c r="H41" s="531">
        <f>SUMIF('4-Basis ruimtestaat'!B:B,'2-Kosten per locatie'!A41,'4-Basis ruimtestaat'!Q:Q)*D41</f>
        <v>0</v>
      </c>
      <c r="I41" s="532" t="e">
        <f t="shared" si="0"/>
        <v>#DIV/0!</v>
      </c>
      <c r="J41" s="18"/>
      <c r="K41" s="451" t="e">
        <f>(G41)*'6-Opbouw uurtarief productie'!$E$47</f>
        <v>#DIV/0!</v>
      </c>
      <c r="L41" s="559" t="e">
        <f>(H41)*'6-Opbouw uurtarief productie'!$E$47</f>
        <v>#DIV/0!</v>
      </c>
      <c r="M41" s="560" t="e">
        <f>I41*'7-Opbouw uurtarief toezicht'!$E$47</f>
        <v>#DIV/0!</v>
      </c>
      <c r="N41" s="560">
        <f>SUMIF('8-Additionele kosten'!A:A,'2-Kosten per locatie'!A41,'8-Additionele kosten'!H:H)</f>
        <v>0</v>
      </c>
      <c r="O41" s="560">
        <f>SUMIF('10-Glasbewassing'!A:A,'2-Kosten per locatie'!A41,'10-Glasbewassing'!H:H)</f>
        <v>0</v>
      </c>
      <c r="P41" s="588">
        <f>+SUMIF('11-Machinekosten'!$A$12:$A$114,A41,'11-Machinekosten'!$Q$12:$Q$114)</f>
        <v>0</v>
      </c>
      <c r="Q41" s="560">
        <f ca="1">+SUMIF('12-Sanitaire voorzieningen'!$A$26:$A$49,A41,'12-Sanitaire voorzieningen'!$AQ$26:$AQ$48)</f>
        <v>0</v>
      </c>
      <c r="R41" s="560">
        <f ca="1">+SUMIF('13-Inloopmatten'!$A$21:$A$33,A41,'13-Inloopmatten'!$AI$21:$AI$32)</f>
        <v>0</v>
      </c>
      <c r="S41" s="560" t="e">
        <f t="shared" si="1"/>
        <v>#DIV/0!</v>
      </c>
      <c r="T41" s="452" t="e">
        <f>S41/12</f>
        <v>#DIV/0!</v>
      </c>
      <c r="U41" s="25"/>
    </row>
    <row r="42" spans="1:21" ht="15" customHeight="1">
      <c r="A42" s="40" t="s">
        <v>4129</v>
      </c>
      <c r="B42" s="456">
        <f>SUMIF('4-Basis ruimtestaat'!B:B,'2-Kosten per locatie'!A42,'4-Basis ruimtestaat'!J:J)</f>
        <v>0</v>
      </c>
      <c r="C42" s="334">
        <v>1</v>
      </c>
      <c r="D42" s="603">
        <v>1</v>
      </c>
      <c r="E42" s="357">
        <f>_xlfn.MAXIFS('4-Basis ruimtestaat'!M:M,'4-Basis ruimtestaat'!B:B,'2-Kosten per locatie'!A42)</f>
        <v>0</v>
      </c>
      <c r="F42" s="445">
        <f>_xlfn.MAXIFS('4-Basis ruimtestaat'!N:N,'4-Basis ruimtestaat'!B:B,'2-Kosten per locatie'!A42)</f>
        <v>0</v>
      </c>
      <c r="G42" s="530">
        <f>SUMIF('4-Basis ruimtestaat'!B:B,'2-Kosten per locatie'!A42,'4-Basis ruimtestaat'!P:P)*C42</f>
        <v>0</v>
      </c>
      <c r="H42" s="531">
        <f>SUMIF('4-Basis ruimtestaat'!B:B,'2-Kosten per locatie'!A42,'4-Basis ruimtestaat'!Q:Q)*D42</f>
        <v>0</v>
      </c>
      <c r="I42" s="532">
        <f t="shared" si="0"/>
        <v>0</v>
      </c>
      <c r="J42" s="18"/>
      <c r="K42" s="451" t="e">
        <f>(G42)*'6-Opbouw uurtarief productie'!$E$47</f>
        <v>#DIV/0!</v>
      </c>
      <c r="L42" s="559" t="e">
        <f>(H42)*'6-Opbouw uurtarief productie'!$E$47</f>
        <v>#DIV/0!</v>
      </c>
      <c r="M42" s="560" t="e">
        <f>I42*'7-Opbouw uurtarief toezicht'!$E$47</f>
        <v>#DIV/0!</v>
      </c>
      <c r="N42" s="560">
        <f>SUMIF('8-Additionele kosten'!A:A,'2-Kosten per locatie'!A42,'8-Additionele kosten'!H:H)</f>
        <v>0</v>
      </c>
      <c r="O42" s="560">
        <f>SUMIF('10-Glasbewassing'!A:A,'2-Kosten per locatie'!A42,'10-Glasbewassing'!H:H)</f>
        <v>0</v>
      </c>
      <c r="P42" s="588">
        <f>+SUMIF('11-Machinekosten'!$A$12:$A$114,A42,'11-Machinekosten'!$Q$12:$Q$114)</f>
        <v>0</v>
      </c>
      <c r="Q42" s="560">
        <f ca="1">+SUMIF('12-Sanitaire voorzieningen'!$A$26:$A$49,A42,'12-Sanitaire voorzieningen'!$AQ$26:$AQ$48)</f>
        <v>0</v>
      </c>
      <c r="R42" s="560">
        <f ca="1">+SUMIF('13-Inloopmatten'!$A$21:$A$33,A42,'13-Inloopmatten'!$AI$21:$AI$32)</f>
        <v>0</v>
      </c>
      <c r="S42" s="560" t="e">
        <f t="shared" si="1"/>
        <v>#DIV/0!</v>
      </c>
      <c r="T42" s="452" t="e">
        <f t="shared" si="2"/>
        <v>#DIV/0!</v>
      </c>
      <c r="U42" s="25"/>
    </row>
    <row r="43" spans="1:21" s="24" customFormat="1" ht="15" customHeight="1" thickBot="1">
      <c r="A43" s="23" t="s">
        <v>9</v>
      </c>
      <c r="B43" s="457">
        <f>SUM(B15:B42)</f>
        <v>171858.83999999997</v>
      </c>
      <c r="C43" s="345"/>
      <c r="D43" s="604"/>
      <c r="E43" s="314"/>
      <c r="F43" s="446"/>
      <c r="G43" s="533" t="e">
        <f>SUM(G15:G42)</f>
        <v>#DIV/0!</v>
      </c>
      <c r="H43" s="534" t="e">
        <f>SUM(H15:H42)</f>
        <v>#DIV/0!</v>
      </c>
      <c r="I43" s="535" t="e">
        <f>SUM(I15:I42)</f>
        <v>#DIV/0!</v>
      </c>
      <c r="J43" s="18"/>
      <c r="K43" s="453" t="e">
        <f t="shared" ref="K43:T43" si="3">SUM(K15:K42)</f>
        <v>#DIV/0!</v>
      </c>
      <c r="L43" s="454" t="e">
        <f t="shared" si="3"/>
        <v>#DIV/0!</v>
      </c>
      <c r="M43" s="454" t="e">
        <f t="shared" si="3"/>
        <v>#DIV/0!</v>
      </c>
      <c r="N43" s="454">
        <f t="shared" si="3"/>
        <v>0</v>
      </c>
      <c r="O43" s="454">
        <f t="shared" si="3"/>
        <v>0</v>
      </c>
      <c r="P43" s="454">
        <f t="shared" si="3"/>
        <v>0</v>
      </c>
      <c r="Q43" s="454">
        <f t="shared" ca="1" si="3"/>
        <v>0</v>
      </c>
      <c r="R43" s="454">
        <f t="shared" ca="1" si="3"/>
        <v>0</v>
      </c>
      <c r="S43" s="454" t="e">
        <f t="shared" si="3"/>
        <v>#DIV/0!</v>
      </c>
      <c r="T43" s="455" t="e">
        <f t="shared" si="3"/>
        <v>#DIV/0!</v>
      </c>
    </row>
    <row r="44" spans="1:21" ht="15" customHeight="1">
      <c r="A44" s="25"/>
      <c r="Q44" s="22"/>
    </row>
    <row r="45" spans="1:21" ht="15" customHeight="1">
      <c r="A45" s="602" t="s">
        <v>4236</v>
      </c>
      <c r="B45" s="639"/>
      <c r="C45" s="635"/>
      <c r="D45" s="635"/>
      <c r="E45" s="635"/>
      <c r="F45" s="635"/>
      <c r="Q45" s="22"/>
    </row>
    <row r="46" spans="1:21" ht="30" customHeight="1">
      <c r="A46" s="602" t="s">
        <v>4237</v>
      </c>
      <c r="B46" s="635"/>
      <c r="C46" s="635"/>
      <c r="D46" s="635"/>
      <c r="E46" s="635"/>
      <c r="F46" s="635"/>
      <c r="Q46" s="22"/>
    </row>
    <row r="47" spans="1:21" ht="15" customHeight="1">
      <c r="A47" s="602" t="s">
        <v>4238</v>
      </c>
      <c r="B47" s="635"/>
      <c r="C47" s="635"/>
      <c r="D47" s="635"/>
      <c r="E47" s="635"/>
      <c r="F47" s="635"/>
      <c r="Q47" s="22"/>
    </row>
    <row r="48" spans="1:21" ht="15" customHeight="1">
      <c r="A48" s="602" t="s">
        <v>4239</v>
      </c>
      <c r="B48" s="635"/>
      <c r="C48" s="635"/>
      <c r="D48" s="635"/>
      <c r="E48" s="635"/>
      <c r="F48" s="635"/>
      <c r="Q48" s="22"/>
    </row>
    <row r="49" spans="1:17" ht="15" customHeight="1">
      <c r="A49" s="602" t="s">
        <v>4240</v>
      </c>
      <c r="B49" s="635"/>
      <c r="C49" s="635"/>
      <c r="D49" s="635"/>
      <c r="E49" s="635"/>
      <c r="F49" s="635"/>
      <c r="Q49" s="22"/>
    </row>
    <row r="50" spans="1:17" ht="15" customHeight="1">
      <c r="A50" s="25"/>
      <c r="Q50" s="22"/>
    </row>
    <row r="51" spans="1:17" ht="15" customHeight="1">
      <c r="A51" s="25"/>
      <c r="Q51" s="22"/>
    </row>
    <row r="52" spans="1:17" ht="15" customHeight="1">
      <c r="A52" s="25"/>
      <c r="Q52" s="22"/>
    </row>
    <row r="53" spans="1:17" s="24" customFormat="1" ht="15" customHeight="1">
      <c r="A53" s="25"/>
      <c r="L53" s="22"/>
      <c r="M53" s="22"/>
      <c r="N53" s="22"/>
      <c r="O53" s="22"/>
      <c r="P53" s="22"/>
      <c r="Q53" s="22"/>
    </row>
    <row r="54" spans="1:17" ht="14.1" customHeight="1">
      <c r="A54" s="25"/>
      <c r="L54" s="22"/>
      <c r="M54" s="22"/>
      <c r="N54" s="22"/>
      <c r="O54" s="22"/>
      <c r="P54" s="22"/>
      <c r="Q54" s="22"/>
    </row>
  </sheetData>
  <mergeCells count="7">
    <mergeCell ref="B48:F48"/>
    <mergeCell ref="B49:F49"/>
    <mergeCell ref="G13:I13"/>
    <mergeCell ref="K13:T13"/>
    <mergeCell ref="B45:F45"/>
    <mergeCell ref="B46:F46"/>
    <mergeCell ref="B47:F47"/>
  </mergeCells>
  <conditionalFormatting sqref="O1">
    <cfRule type="cellIs" dxfId="10" priority="1" operator="greaterThan">
      <formula>$O$5</formula>
    </cfRule>
    <cfRule type="cellIs" dxfId="9" priority="2" operator="lessThan">
      <formula>$O$6</formula>
    </cfRule>
  </conditionalFormatting>
  <printOptions horizontalCentered="1" gridLinesSet="0"/>
  <pageMargins left="0.19685039370078741" right="0.19685039370078741" top="0.59055118110236227" bottom="0.78740157480314965" header="0.39370078740157483" footer="0.19685039370078741"/>
  <pageSetup paperSize="9" scale="8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14999847407452621"/>
  </sheetPr>
  <dimension ref="A1:N42"/>
  <sheetViews>
    <sheetView showGridLines="0" zoomScale="85" zoomScaleNormal="85" workbookViewId="0">
      <pane ySplit="9" topLeftCell="A10" activePane="bottomLeft" state="frozen"/>
      <selection activeCell="B1" sqref="B1"/>
      <selection pane="bottomLeft" activeCell="B11" sqref="B11"/>
    </sheetView>
  </sheetViews>
  <sheetFormatPr defaultColWidth="9.109375" defaultRowHeight="13.2"/>
  <cols>
    <col min="1" max="1" width="28.88671875" style="3" bestFit="1" customWidth="1"/>
    <col min="2" max="2" width="9.109375" style="3" customWidth="1"/>
    <col min="3" max="6" width="9.109375" style="3"/>
    <col min="7" max="7" width="9.6640625" style="3" customWidth="1"/>
    <col min="8" max="8" width="9.109375" style="3"/>
    <col min="9" max="9" width="2.109375" style="3" customWidth="1"/>
    <col min="10" max="10" width="11.44140625" style="29" bestFit="1" customWidth="1"/>
    <col min="11" max="11" width="12.88671875" style="3" customWidth="1"/>
    <col min="12" max="12" width="12.33203125" style="3" customWidth="1"/>
    <col min="13" max="13" width="10.109375" style="3" customWidth="1"/>
    <col min="14" max="14" width="3" style="3" customWidth="1"/>
    <col min="15" max="15" width="9.109375" style="3"/>
    <col min="16" max="16" width="30.44140625" style="3" customWidth="1"/>
    <col min="17" max="16384" width="9.109375" style="3"/>
  </cols>
  <sheetData>
    <row r="1" spans="1:14">
      <c r="A1" s="255" t="s">
        <v>23</v>
      </c>
    </row>
    <row r="3" spans="1:14" ht="15">
      <c r="A3" s="27" t="str">
        <f>'2-Kosten per locatie'!A3</f>
        <v>Naam opdrachtgever</v>
      </c>
      <c r="B3" s="48" t="str">
        <f>'2-Kosten per locatie'!B3</f>
        <v xml:space="preserve">TNO </v>
      </c>
      <c r="C3" s="254"/>
    </row>
    <row r="4" spans="1:14" ht="15">
      <c r="A4" s="27" t="str">
        <f>'2-Kosten per locatie'!A4</f>
        <v>Calculatie onderdeel</v>
      </c>
      <c r="B4" s="48" t="s">
        <v>4215</v>
      </c>
      <c r="C4" s="48"/>
    </row>
    <row r="5" spans="1:14" ht="15">
      <c r="A5" s="27" t="str">
        <f>'2-Kosten per locatie'!A5</f>
        <v>Referentie nummer</v>
      </c>
      <c r="B5" s="48" t="str">
        <f>'2-Kosten per locatie'!B5</f>
        <v>2022 FPL/INK 125</v>
      </c>
      <c r="C5" s="48"/>
    </row>
    <row r="6" spans="1:14">
      <c r="E6" s="252" t="s">
        <v>157</v>
      </c>
      <c r="F6" s="253"/>
      <c r="G6" s="46" t="e">
        <f>SUM('4-Basis ruimtestaat'!X:X)/SUM('4-Basis ruimtestaat'!P:R)</f>
        <v>#DIV/0!</v>
      </c>
      <c r="H6" s="47" t="s">
        <v>158</v>
      </c>
    </row>
    <row r="7" spans="1:14">
      <c r="A7" s="30"/>
      <c r="B7" s="31"/>
      <c r="C7" s="31"/>
      <c r="D7" s="32"/>
      <c r="E7" s="33"/>
      <c r="F7" s="33"/>
      <c r="G7" s="34"/>
      <c r="H7" s="35"/>
      <c r="I7" s="37"/>
      <c r="K7" s="36"/>
      <c r="L7" s="36"/>
      <c r="M7" s="37"/>
      <c r="N7" s="37"/>
    </row>
    <row r="8" spans="1:14" ht="27.75" customHeight="1">
      <c r="A8" s="44" t="s">
        <v>95</v>
      </c>
      <c r="B8" s="443">
        <v>1</v>
      </c>
      <c r="C8" s="443">
        <v>12</v>
      </c>
      <c r="D8" s="443">
        <v>26</v>
      </c>
      <c r="E8" s="443">
        <v>52</v>
      </c>
      <c r="F8" s="443">
        <v>104</v>
      </c>
      <c r="G8" s="443">
        <v>156</v>
      </c>
      <c r="H8" s="443">
        <v>255</v>
      </c>
      <c r="I8" s="37"/>
      <c r="K8" s="256"/>
      <c r="L8" s="256" t="s">
        <v>231</v>
      </c>
      <c r="M8" s="256" t="s">
        <v>231</v>
      </c>
      <c r="N8" s="38"/>
    </row>
    <row r="9" spans="1:14" ht="51" customHeight="1">
      <c r="A9" s="249" t="s">
        <v>52</v>
      </c>
      <c r="B9" s="640" t="s">
        <v>111</v>
      </c>
      <c r="C9" s="641"/>
      <c r="D9" s="641"/>
      <c r="E9" s="641"/>
      <c r="F9" s="641"/>
      <c r="G9" s="641"/>
      <c r="H9" s="642"/>
      <c r="I9" s="37"/>
      <c r="J9" s="248" t="s">
        <v>159</v>
      </c>
      <c r="K9" s="45" t="s">
        <v>212</v>
      </c>
      <c r="L9" s="45" t="s">
        <v>4209</v>
      </c>
      <c r="M9" s="45" t="s">
        <v>213</v>
      </c>
      <c r="N9" s="38"/>
    </row>
    <row r="10" spans="1:14">
      <c r="A10" s="562" t="s">
        <v>253</v>
      </c>
      <c r="B10" s="439"/>
      <c r="C10" s="439"/>
      <c r="D10" s="439"/>
      <c r="E10" s="439"/>
      <c r="F10" s="440"/>
      <c r="G10" s="439"/>
      <c r="H10" s="440"/>
      <c r="I10" s="37"/>
      <c r="J10" s="563">
        <f>+SUMIF('4-Basis ruimtestaat'!H:H,A10,'4-Basis ruimtestaat'!J:J)</f>
        <v>34332.910000000076</v>
      </c>
      <c r="K10" s="383"/>
      <c r="M10" s="37"/>
      <c r="N10" s="37"/>
    </row>
    <row r="11" spans="1:14">
      <c r="A11" s="390" t="s">
        <v>254</v>
      </c>
      <c r="B11" s="439"/>
      <c r="C11" s="439"/>
      <c r="D11" s="439"/>
      <c r="E11" s="439"/>
      <c r="F11" s="439"/>
      <c r="G11" s="439"/>
      <c r="H11" s="440"/>
      <c r="I11" s="37"/>
      <c r="J11" s="563">
        <f>+SUMIF('4-Basis ruimtestaat'!H:H,A11,'4-Basis ruimtestaat'!J:J)</f>
        <v>330</v>
      </c>
      <c r="N11" s="37"/>
    </row>
    <row r="12" spans="1:14">
      <c r="A12" s="390" t="s">
        <v>4205</v>
      </c>
      <c r="B12" s="439"/>
      <c r="C12" s="439"/>
      <c r="D12" s="439"/>
      <c r="E12" s="439"/>
      <c r="F12" s="439"/>
      <c r="G12" s="439"/>
      <c r="H12" s="440"/>
      <c r="I12" s="37"/>
      <c r="J12" s="563">
        <f>+SUMIF('4-Basis ruimtestaat'!H:H,A12,'4-Basis ruimtestaat'!J:J)</f>
        <v>732.77000000000021</v>
      </c>
    </row>
    <row r="13" spans="1:14">
      <c r="A13" s="390" t="s">
        <v>4207</v>
      </c>
      <c r="B13" s="439"/>
      <c r="C13" s="439"/>
      <c r="D13" s="439"/>
      <c r="E13" s="439"/>
      <c r="F13" s="439"/>
      <c r="G13" s="439"/>
      <c r="H13" s="440"/>
      <c r="I13" s="37"/>
      <c r="J13" s="563">
        <f>+SUMIF('4-Basis ruimtestaat'!H:H,A13,'4-Basis ruimtestaat'!J:J)</f>
        <v>1908.7500000000002</v>
      </c>
    </row>
    <row r="14" spans="1:14">
      <c r="A14" s="390" t="s">
        <v>88</v>
      </c>
      <c r="B14" s="439"/>
      <c r="C14" s="439"/>
      <c r="D14" s="439"/>
      <c r="E14" s="439"/>
      <c r="F14" s="439"/>
      <c r="G14" s="439"/>
      <c r="H14" s="440"/>
      <c r="I14" s="37"/>
      <c r="J14" s="563">
        <f>+SUMIF('4-Basis ruimtestaat'!H:H,A14,'4-Basis ruimtestaat'!J:J)</f>
        <v>933.4799999999999</v>
      </c>
    </row>
    <row r="15" spans="1:14">
      <c r="A15" s="58" t="s">
        <v>4033</v>
      </c>
      <c r="B15" s="439"/>
      <c r="C15" s="439"/>
      <c r="D15" s="439"/>
      <c r="E15" s="439"/>
      <c r="F15" s="440"/>
      <c r="G15" s="440"/>
      <c r="H15" s="440"/>
      <c r="I15" s="37"/>
      <c r="J15" s="563">
        <f>+SUMIF('4-Basis ruimtestaat'!H:H,A15,'4-Basis ruimtestaat'!J:J)</f>
        <v>22320.990000000009</v>
      </c>
    </row>
    <row r="16" spans="1:14">
      <c r="A16" s="564" t="s">
        <v>1</v>
      </c>
      <c r="B16" s="439"/>
      <c r="C16" s="439"/>
      <c r="D16" s="439"/>
      <c r="E16" s="439"/>
      <c r="F16" s="439"/>
      <c r="G16" s="439"/>
      <c r="H16" s="440"/>
      <c r="I16" s="37"/>
      <c r="J16" s="563">
        <f>+SUMIF('4-Basis ruimtestaat'!H:H,A16,'4-Basis ruimtestaat'!J:J)</f>
        <v>66.740000000000009</v>
      </c>
    </row>
    <row r="17" spans="1:14">
      <c r="A17" s="390" t="s">
        <v>255</v>
      </c>
      <c r="B17" s="439"/>
      <c r="C17" s="439"/>
      <c r="D17" s="439"/>
      <c r="E17" s="439"/>
      <c r="F17" s="440"/>
      <c r="G17" s="439"/>
      <c r="H17" s="441"/>
      <c r="I17" s="37"/>
      <c r="J17" s="563">
        <f>+SUMIF('4-Basis ruimtestaat'!H:H,A17,'4-Basis ruimtestaat'!J:J)</f>
        <v>17272.149999999994</v>
      </c>
    </row>
    <row r="18" spans="1:14">
      <c r="A18" s="564" t="s">
        <v>347</v>
      </c>
      <c r="B18" s="439"/>
      <c r="C18" s="439"/>
      <c r="D18" s="439"/>
      <c r="E18" s="439"/>
      <c r="F18" s="440"/>
      <c r="G18" s="439"/>
      <c r="H18" s="441"/>
      <c r="I18" s="37"/>
      <c r="J18" s="563">
        <f>+SUMIF('4-Basis ruimtestaat'!H:H,A18,'4-Basis ruimtestaat'!J:J)</f>
        <v>289.6600000000002</v>
      </c>
    </row>
    <row r="19" spans="1:14">
      <c r="A19" s="565" t="s">
        <v>4024</v>
      </c>
      <c r="B19" s="439"/>
      <c r="C19" s="439"/>
      <c r="D19" s="439"/>
      <c r="E19" s="439"/>
      <c r="F19" s="439"/>
      <c r="G19" s="439"/>
      <c r="H19" s="441"/>
      <c r="I19" s="37"/>
      <c r="J19" s="563">
        <f>+SUMIF('4-Basis ruimtestaat'!H:H,A19,'4-Basis ruimtestaat'!J:J)</f>
        <v>0</v>
      </c>
    </row>
    <row r="20" spans="1:14">
      <c r="A20" s="564" t="s">
        <v>348</v>
      </c>
      <c r="B20" s="439"/>
      <c r="C20" s="439"/>
      <c r="D20" s="439"/>
      <c r="E20" s="439"/>
      <c r="F20" s="439"/>
      <c r="G20" s="439"/>
      <c r="H20" s="440"/>
      <c r="I20" s="566"/>
      <c r="J20" s="563">
        <f>+SUMIF('4-Basis ruimtestaat'!H:H,A20,'4-Basis ruimtestaat'!J:J)</f>
        <v>1484.7099999999998</v>
      </c>
      <c r="M20" s="306"/>
    </row>
    <row r="21" spans="1:14">
      <c r="A21" s="390" t="s">
        <v>4029</v>
      </c>
      <c r="B21" s="439"/>
      <c r="C21" s="439"/>
      <c r="D21" s="439"/>
      <c r="E21" s="439"/>
      <c r="F21" s="439"/>
      <c r="G21" s="439"/>
      <c r="H21" s="440"/>
      <c r="I21" s="37"/>
      <c r="J21" s="563">
        <f>+SUMIF('4-Basis ruimtestaat'!H:H,A21,'4-Basis ruimtestaat'!J:J)</f>
        <v>2382.16</v>
      </c>
      <c r="M21" s="306"/>
    </row>
    <row r="22" spans="1:14">
      <c r="A22" s="564" t="s">
        <v>17</v>
      </c>
      <c r="B22" s="439"/>
      <c r="C22" s="439"/>
      <c r="D22" s="439"/>
      <c r="E22" s="439"/>
      <c r="F22" s="439"/>
      <c r="G22" s="439"/>
      <c r="H22" s="440"/>
      <c r="I22" s="37"/>
      <c r="J22" s="563">
        <f>+SUMIF('4-Basis ruimtestaat'!H:H,A22,'4-Basis ruimtestaat'!J:J)</f>
        <v>2397.6600000000026</v>
      </c>
      <c r="M22" s="306"/>
    </row>
    <row r="23" spans="1:14">
      <c r="A23" s="390" t="s">
        <v>256</v>
      </c>
      <c r="B23" s="439"/>
      <c r="C23" s="439"/>
      <c r="D23" s="439"/>
      <c r="E23" s="439"/>
      <c r="F23" s="440"/>
      <c r="G23" s="439"/>
      <c r="H23" s="439"/>
      <c r="I23" s="37"/>
      <c r="J23" s="563">
        <f>+SUMIF('4-Basis ruimtestaat'!H:H,A23,'4-Basis ruimtestaat'!J:J)</f>
        <v>84.89</v>
      </c>
      <c r="M23" s="37"/>
    </row>
    <row r="24" spans="1:14">
      <c r="A24" s="390" t="s">
        <v>216</v>
      </c>
      <c r="B24" s="439"/>
      <c r="C24" s="439"/>
      <c r="D24" s="439"/>
      <c r="E24" s="439"/>
      <c r="F24" s="440"/>
      <c r="G24" s="439"/>
      <c r="H24" s="439"/>
      <c r="I24" s="37"/>
      <c r="J24" s="563">
        <f>+SUMIF('4-Basis ruimtestaat'!H:H,A24,'4-Basis ruimtestaat'!J:J)</f>
        <v>2467.4100000000003</v>
      </c>
      <c r="M24" s="37"/>
    </row>
    <row r="25" spans="1:14">
      <c r="A25" s="54" t="s">
        <v>4038</v>
      </c>
      <c r="B25" s="439"/>
      <c r="C25" s="439"/>
      <c r="D25" s="439"/>
      <c r="E25" s="439"/>
      <c r="F25" s="439"/>
      <c r="G25" s="439"/>
      <c r="H25" s="440"/>
      <c r="I25" s="37"/>
      <c r="J25" s="563">
        <f>+SUMIF('4-Basis ruimtestaat'!H:H,A25,'4-Basis ruimtestaat'!J:J)</f>
        <v>6584.8900000000085</v>
      </c>
      <c r="M25" s="37"/>
    </row>
    <row r="26" spans="1:14">
      <c r="A26" s="390" t="s">
        <v>4025</v>
      </c>
      <c r="B26" s="439"/>
      <c r="C26" s="439"/>
      <c r="D26" s="439"/>
      <c r="E26" s="439"/>
      <c r="F26" s="439"/>
      <c r="G26" s="439"/>
      <c r="H26" s="439"/>
      <c r="I26" s="37"/>
      <c r="J26" s="563">
        <f>+SUMIF('4-Basis ruimtestaat'!H:H,A26,'4-Basis ruimtestaat'!J:J)</f>
        <v>1329.28</v>
      </c>
      <c r="M26" s="37"/>
    </row>
    <row r="27" spans="1:14">
      <c r="A27" s="390" t="s">
        <v>4026</v>
      </c>
      <c r="B27" s="439"/>
      <c r="C27" s="439"/>
      <c r="D27" s="439"/>
      <c r="E27" s="439"/>
      <c r="F27" s="439"/>
      <c r="G27" s="439"/>
      <c r="H27" s="439"/>
      <c r="I27" s="37"/>
      <c r="J27" s="563">
        <f>+SUMIF('4-Basis ruimtestaat'!H:H,A27,'4-Basis ruimtestaat'!J:J)</f>
        <v>27726.750000000004</v>
      </c>
      <c r="M27" s="37"/>
    </row>
    <row r="28" spans="1:14">
      <c r="A28" s="390" t="s">
        <v>286</v>
      </c>
      <c r="B28" s="439"/>
      <c r="C28" s="439"/>
      <c r="D28" s="439"/>
      <c r="E28" s="439"/>
      <c r="F28" s="439"/>
      <c r="G28" s="439"/>
      <c r="H28" s="442"/>
      <c r="I28" s="37"/>
      <c r="J28" s="563">
        <f>+SUMIF('4-Basis ruimtestaat'!H:H,A28,'4-Basis ruimtestaat'!J:J)</f>
        <v>49213.640000000094</v>
      </c>
      <c r="M28" s="37"/>
    </row>
    <row r="29" spans="1:14">
      <c r="A29" s="414"/>
      <c r="B29" s="439"/>
      <c r="C29" s="439"/>
      <c r="D29" s="439"/>
      <c r="E29" s="439"/>
      <c r="F29" s="439"/>
      <c r="G29" s="439"/>
      <c r="H29" s="442"/>
      <c r="I29" s="37"/>
      <c r="J29" s="458"/>
      <c r="M29" s="37"/>
    </row>
    <row r="30" spans="1:14">
      <c r="A30" s="414"/>
      <c r="B30" s="439"/>
      <c r="C30" s="439"/>
      <c r="D30" s="439"/>
      <c r="E30" s="439"/>
      <c r="F30" s="439"/>
      <c r="G30" s="439"/>
      <c r="H30" s="442"/>
      <c r="I30" s="37"/>
      <c r="J30" s="458"/>
      <c r="M30" s="37"/>
      <c r="N30" s="38"/>
    </row>
    <row r="31" spans="1:14">
      <c r="A31" s="250" t="s">
        <v>9</v>
      </c>
      <c r="B31" s="142"/>
      <c r="C31" s="142"/>
      <c r="D31" s="142"/>
      <c r="E31" s="142"/>
      <c r="F31" s="142"/>
      <c r="G31" s="142"/>
      <c r="H31" s="41"/>
      <c r="I31" s="251"/>
      <c r="J31" s="459">
        <f>SUM(J10:J30)</f>
        <v>171858.8400000002</v>
      </c>
      <c r="M31" s="37"/>
      <c r="N31" s="37"/>
    </row>
    <row r="32" spans="1:14">
      <c r="J32" s="3"/>
      <c r="M32" s="37"/>
      <c r="N32" s="37"/>
    </row>
    <row r="33" spans="1:13">
      <c r="A33" s="42" t="s">
        <v>156</v>
      </c>
      <c r="B33" s="43">
        <v>2</v>
      </c>
      <c r="C33" s="43">
        <v>3</v>
      </c>
      <c r="D33" s="43">
        <v>4</v>
      </c>
      <c r="E33" s="43">
        <v>5</v>
      </c>
      <c r="F33" s="43">
        <v>6</v>
      </c>
      <c r="G33" s="43">
        <v>7</v>
      </c>
      <c r="H33" s="43">
        <v>8</v>
      </c>
      <c r="I33" s="37"/>
      <c r="M33" s="37"/>
    </row>
    <row r="35" spans="1:13">
      <c r="A35" s="385" t="s">
        <v>172</v>
      </c>
      <c r="B35" s="385" t="s">
        <v>96</v>
      </c>
      <c r="C35" s="386" t="s">
        <v>154</v>
      </c>
    </row>
    <row r="36" spans="1:13">
      <c r="A36" s="390" t="s">
        <v>4039</v>
      </c>
      <c r="B36" s="387">
        <v>1</v>
      </c>
      <c r="C36" s="388">
        <v>2</v>
      </c>
    </row>
    <row r="37" spans="1:13">
      <c r="A37" s="390" t="s">
        <v>174</v>
      </c>
      <c r="B37" s="387">
        <v>12</v>
      </c>
      <c r="C37" s="388">
        <v>3</v>
      </c>
    </row>
    <row r="38" spans="1:13">
      <c r="A38" s="390" t="s">
        <v>4040</v>
      </c>
      <c r="B38" s="387">
        <v>26</v>
      </c>
      <c r="C38" s="388">
        <v>4</v>
      </c>
    </row>
    <row r="39" spans="1:13">
      <c r="A39" s="390" t="s">
        <v>175</v>
      </c>
      <c r="B39" s="387">
        <v>52</v>
      </c>
      <c r="C39" s="388">
        <v>5</v>
      </c>
    </row>
    <row r="40" spans="1:13">
      <c r="A40" s="390" t="s">
        <v>177</v>
      </c>
      <c r="B40" s="387">
        <v>104</v>
      </c>
      <c r="C40" s="388">
        <v>6</v>
      </c>
    </row>
    <row r="41" spans="1:13">
      <c r="A41" s="390" t="s">
        <v>178</v>
      </c>
      <c r="B41" s="389">
        <v>156</v>
      </c>
      <c r="C41" s="388">
        <v>7</v>
      </c>
    </row>
    <row r="42" spans="1:13">
      <c r="A42" s="390" t="s">
        <v>176</v>
      </c>
      <c r="B42" s="389">
        <v>255</v>
      </c>
      <c r="C42" s="388">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theme="0" tint="-0.14999847407452621"/>
    <pageSetUpPr fitToPage="1"/>
  </sheetPr>
  <dimension ref="A1:Y5367"/>
  <sheetViews>
    <sheetView showGridLines="0" showZeros="0" zoomScale="70" zoomScaleNormal="70" zoomScalePageLayoutView="75" workbookViewId="0">
      <pane xSplit="2" ySplit="9" topLeftCell="C10" activePane="bottomRight" state="frozen"/>
      <selection pane="topRight" activeCell="C1" sqref="C1"/>
      <selection pane="bottomLeft" activeCell="A10" sqref="A10"/>
      <selection pane="bottomRight" activeCell="A56" sqref="A56"/>
    </sheetView>
  </sheetViews>
  <sheetFormatPr defaultColWidth="8.6640625" defaultRowHeight="14.1" customHeight="1"/>
  <cols>
    <col min="1" max="1" width="5" style="63" bestFit="1" customWidth="1"/>
    <col min="2" max="2" width="36.6640625" style="63" bestFit="1" customWidth="1"/>
    <col min="3" max="3" width="52.88671875" style="63" bestFit="1" customWidth="1"/>
    <col min="4" max="4" width="12" style="29" bestFit="1" customWidth="1"/>
    <col min="5" max="5" width="12" style="29" customWidth="1"/>
    <col min="6" max="6" width="24.109375" style="29" bestFit="1" customWidth="1"/>
    <col min="7" max="7" width="31.33203125" style="488" bestFit="1" customWidth="1"/>
    <col min="8" max="8" width="48" style="488" bestFit="1" customWidth="1"/>
    <col min="9" max="9" width="25.44140625" style="488" bestFit="1" customWidth="1"/>
    <col min="10" max="10" width="11.5546875" style="499" bestFit="1" customWidth="1"/>
    <col min="11" max="11" width="36.109375" style="488" customWidth="1"/>
    <col min="12" max="12" width="14.77734375" style="506" customWidth="1"/>
    <col min="13" max="15" width="16.21875" style="525" customWidth="1"/>
    <col min="16" max="18" width="16.44140625" style="29" customWidth="1"/>
    <col min="19" max="19" width="12" style="29" bestFit="1" customWidth="1"/>
    <col min="20" max="20" width="16.6640625" style="29" customWidth="1"/>
    <col min="21" max="21" width="13" style="3" customWidth="1"/>
    <col min="22" max="22" width="35.109375" style="488" customWidth="1"/>
    <col min="23" max="23" width="3" style="3" customWidth="1"/>
    <col min="24" max="24" width="11.109375" style="29" customWidth="1"/>
    <col min="25" max="25" width="15.5546875" style="3" bestFit="1" customWidth="1"/>
    <col min="26" max="16384" width="8.6640625" style="3"/>
  </cols>
  <sheetData>
    <row r="1" spans="1:24" ht="13.2">
      <c r="B1" s="461" t="s">
        <v>23</v>
      </c>
      <c r="M1" s="29"/>
      <c r="N1" s="29"/>
      <c r="O1" s="29"/>
    </row>
    <row r="2" spans="1:24" ht="14.1" customHeight="1">
      <c r="A2" s="460">
        <v>2</v>
      </c>
      <c r="B2" s="462"/>
      <c r="F2" s="469"/>
      <c r="G2" s="489"/>
      <c r="H2" s="489"/>
      <c r="I2" s="490"/>
      <c r="J2" s="500"/>
      <c r="K2" s="489"/>
      <c r="L2" s="507"/>
      <c r="M2" s="508"/>
      <c r="N2" s="508"/>
      <c r="O2" s="508"/>
      <c r="P2" s="509"/>
      <c r="Q2" s="509"/>
      <c r="R2" s="510"/>
      <c r="S2" s="510"/>
      <c r="T2" s="510"/>
      <c r="U2" s="51"/>
      <c r="V2" s="489"/>
    </row>
    <row r="3" spans="1:24" ht="14.1" customHeight="1">
      <c r="A3" s="460">
        <v>3</v>
      </c>
      <c r="B3" s="463" t="str">
        <f>'2-Kosten per locatie'!A3</f>
        <v>Naam opdrachtgever</v>
      </c>
      <c r="C3" s="464" t="str">
        <f>'2-Kosten per locatie'!B3</f>
        <v xml:space="preserve">TNO </v>
      </c>
      <c r="F3" s="470"/>
      <c r="J3" s="488"/>
      <c r="L3" s="507"/>
      <c r="M3" s="508"/>
      <c r="N3" s="508"/>
      <c r="O3" s="508"/>
      <c r="P3" s="509"/>
      <c r="Q3" s="509"/>
      <c r="R3" s="510"/>
      <c r="S3" s="510"/>
      <c r="T3" s="510"/>
      <c r="U3" s="51"/>
      <c r="V3" s="489"/>
    </row>
    <row r="4" spans="1:24" ht="14.1" customHeight="1">
      <c r="A4" s="460">
        <v>4</v>
      </c>
      <c r="B4" s="463" t="str">
        <f>'2-Kosten per locatie'!A4</f>
        <v>Calculatie onderdeel</v>
      </c>
      <c r="C4" s="464" t="s">
        <v>4216</v>
      </c>
      <c r="F4" s="471"/>
      <c r="J4" s="488"/>
      <c r="L4" s="507"/>
      <c r="M4" s="508"/>
      <c r="N4" s="508"/>
      <c r="O4" s="508"/>
      <c r="P4" s="509"/>
      <c r="Q4" s="509"/>
      <c r="R4" s="510"/>
      <c r="S4" s="510"/>
      <c r="T4" s="510"/>
      <c r="U4" s="51"/>
      <c r="V4" s="489"/>
    </row>
    <row r="5" spans="1:24" ht="14.1" customHeight="1">
      <c r="A5" s="460">
        <v>5</v>
      </c>
      <c r="B5" s="463" t="str">
        <f>'2-Kosten per locatie'!A5</f>
        <v>Referentie nummer</v>
      </c>
      <c r="C5" s="464" t="str">
        <f>'2-Kosten per locatie'!B5</f>
        <v>2022 FPL/INK 125</v>
      </c>
      <c r="F5" s="470"/>
      <c r="J5" s="488"/>
      <c r="L5" s="507"/>
      <c r="M5" s="508"/>
      <c r="N5" s="508"/>
      <c r="O5" s="508"/>
      <c r="P5" s="509"/>
      <c r="Q5" s="509"/>
      <c r="R5" s="510"/>
      <c r="S5" s="510"/>
      <c r="T5" s="510"/>
      <c r="U5" s="51"/>
      <c r="V5" s="489"/>
    </row>
    <row r="6" spans="1:24" ht="12" customHeight="1">
      <c r="A6" s="460">
        <v>6</v>
      </c>
      <c r="B6" s="463" t="str">
        <f>'2-Kosten per locatie'!A6</f>
        <v>Naam dienstverlener</v>
      </c>
      <c r="C6" s="464">
        <f>'2-Kosten per locatie'!B6</f>
        <v>0</v>
      </c>
      <c r="F6" s="470"/>
      <c r="J6" s="488"/>
      <c r="L6" s="507"/>
      <c r="M6" s="508"/>
      <c r="N6" s="508"/>
      <c r="O6" s="508"/>
      <c r="P6" s="509"/>
      <c r="Q6" s="509"/>
      <c r="R6" s="510"/>
      <c r="S6" s="510"/>
      <c r="T6" s="643" t="s">
        <v>97</v>
      </c>
      <c r="U6" s="644"/>
      <c r="V6" s="489"/>
    </row>
    <row r="7" spans="1:24" ht="12.75" customHeight="1">
      <c r="A7" s="460">
        <v>7</v>
      </c>
      <c r="B7" s="465"/>
      <c r="E7" s="469"/>
      <c r="F7" s="470"/>
      <c r="J7" s="488"/>
      <c r="L7" s="507"/>
      <c r="M7" s="508"/>
      <c r="N7" s="508"/>
      <c r="O7" s="508"/>
      <c r="P7" s="509"/>
      <c r="Q7" s="509"/>
      <c r="R7" s="510"/>
      <c r="S7" s="510"/>
      <c r="T7" s="645"/>
      <c r="U7" s="646"/>
      <c r="V7" s="489"/>
    </row>
    <row r="8" spans="1:24" ht="12.75" customHeight="1">
      <c r="A8" s="460">
        <v>8</v>
      </c>
      <c r="B8" s="465"/>
      <c r="E8" s="469"/>
      <c r="F8" s="470"/>
      <c r="I8" s="490"/>
      <c r="J8" s="500"/>
      <c r="L8" s="507"/>
      <c r="M8" s="508"/>
      <c r="N8" s="508"/>
      <c r="O8" s="508"/>
      <c r="P8" s="509"/>
      <c r="Q8" s="509"/>
      <c r="R8" s="510"/>
      <c r="S8" s="510"/>
      <c r="T8" s="511">
        <f>'3-Productie normen'!K8</f>
        <v>0</v>
      </c>
      <c r="U8" s="52" t="str">
        <f>'3-Productie normen'!L8</f>
        <v>nvt</v>
      </c>
      <c r="V8" s="489"/>
    </row>
    <row r="9" spans="1:24" s="577" customFormat="1" ht="44.1" customHeight="1">
      <c r="A9" s="567">
        <v>9</v>
      </c>
      <c r="B9" s="568" t="s">
        <v>252</v>
      </c>
      <c r="C9" s="568" t="s">
        <v>4036</v>
      </c>
      <c r="D9" s="569" t="s">
        <v>345</v>
      </c>
      <c r="E9" s="569" t="s">
        <v>75</v>
      </c>
      <c r="F9" s="569" t="s">
        <v>80</v>
      </c>
      <c r="G9" s="570" t="s">
        <v>81</v>
      </c>
      <c r="H9" s="570" t="s">
        <v>82</v>
      </c>
      <c r="I9" s="571" t="s">
        <v>83</v>
      </c>
      <c r="J9" s="572" t="s">
        <v>84</v>
      </c>
      <c r="K9" s="570" t="s">
        <v>4035</v>
      </c>
      <c r="L9" s="53" t="s">
        <v>194</v>
      </c>
      <c r="M9" s="573" t="s">
        <v>4203</v>
      </c>
      <c r="N9" s="573" t="s">
        <v>4204</v>
      </c>
      <c r="O9" s="573" t="s">
        <v>4210</v>
      </c>
      <c r="P9" s="53" t="s">
        <v>85</v>
      </c>
      <c r="Q9" s="53" t="s">
        <v>155</v>
      </c>
      <c r="R9" s="53" t="s">
        <v>4211</v>
      </c>
      <c r="S9" s="53" t="s">
        <v>98</v>
      </c>
      <c r="T9" s="53" t="s">
        <v>212</v>
      </c>
      <c r="U9" s="53" t="s">
        <v>4212</v>
      </c>
      <c r="V9" s="574" t="s">
        <v>165</v>
      </c>
      <c r="W9" s="575"/>
      <c r="X9" s="576" t="s">
        <v>86</v>
      </c>
    </row>
    <row r="10" spans="1:24" s="56" customFormat="1" ht="14.1" customHeight="1">
      <c r="A10" s="460">
        <v>10</v>
      </c>
      <c r="B10" s="466" t="s">
        <v>232</v>
      </c>
      <c r="C10" s="466" t="s">
        <v>354</v>
      </c>
      <c r="D10" s="473" t="s">
        <v>433</v>
      </c>
      <c r="E10" s="472" t="s">
        <v>87</v>
      </c>
      <c r="F10" s="474">
        <v>0</v>
      </c>
      <c r="G10" s="491" t="s">
        <v>254</v>
      </c>
      <c r="H10" s="491" t="s">
        <v>254</v>
      </c>
      <c r="I10" s="492"/>
      <c r="J10" s="501">
        <v>15</v>
      </c>
      <c r="K10" s="491"/>
      <c r="L10" s="512">
        <f>SUM(M10:O10)</f>
        <v>255</v>
      </c>
      <c r="M10" s="513">
        <v>255</v>
      </c>
      <c r="N10" s="514"/>
      <c r="O10" s="514"/>
      <c r="P10" s="515" t="e">
        <f t="shared" ref="P10:P73" si="0">IF(M10="nio",0,IF(M10&gt;0,M10*J10/S10,0))</f>
        <v>#DIV/0!</v>
      </c>
      <c r="Q10" s="515">
        <f t="shared" ref="Q10:Q73" si="1">IF(N10&gt;0,N10*J10/T10,0)</f>
        <v>0</v>
      </c>
      <c r="R10" s="515">
        <f t="shared" ref="R10:R73" si="2">IF(O10&gt;0,O10*J10/U10,0)</f>
        <v>0</v>
      </c>
      <c r="S10" s="516">
        <f>IF(M10="nio",0,IF(M10&gt;0,VLOOKUP(H10,'3-Productie normen'!A:L,VLOOKUP(M10,'3-Productie normen'!$B$36:$C$42,2,FALSE),FALSE)))</f>
        <v>0</v>
      </c>
      <c r="T10" s="516">
        <f t="shared" ref="T10:T75" si="3">IF(N10&gt;0,S10*$T$8,0)</f>
        <v>0</v>
      </c>
      <c r="U10" s="55">
        <f t="shared" ref="U10:U75" si="4">IF((OR(O10&gt;0,)),S10*$U$8,0)</f>
        <v>0</v>
      </c>
      <c r="V10" s="527"/>
      <c r="W10" s="3"/>
      <c r="X10" s="529">
        <f t="shared" ref="X10:X73" si="5">L10*J10</f>
        <v>3825</v>
      </c>
    </row>
    <row r="11" spans="1:24" s="56" customFormat="1" ht="14.1" customHeight="1">
      <c r="A11" s="460">
        <v>11</v>
      </c>
      <c r="B11" s="466" t="s">
        <v>232</v>
      </c>
      <c r="C11" s="466" t="s">
        <v>354</v>
      </c>
      <c r="D11" s="473" t="s">
        <v>433</v>
      </c>
      <c r="E11" s="472">
        <v>1</v>
      </c>
      <c r="F11" s="474" t="s">
        <v>528</v>
      </c>
      <c r="G11" s="491" t="s">
        <v>529</v>
      </c>
      <c r="H11" s="491" t="s">
        <v>286</v>
      </c>
      <c r="I11" s="492" t="s">
        <v>3974</v>
      </c>
      <c r="J11" s="501">
        <v>21.41</v>
      </c>
      <c r="K11" s="491" t="s">
        <v>253</v>
      </c>
      <c r="L11" s="512">
        <f>SUM(M11:O11)</f>
        <v>0</v>
      </c>
      <c r="M11" s="513" t="s">
        <v>4037</v>
      </c>
      <c r="N11" s="514"/>
      <c r="O11" s="514"/>
      <c r="P11" s="515">
        <f t="shared" si="0"/>
        <v>0</v>
      </c>
      <c r="Q11" s="515">
        <f t="shared" si="1"/>
        <v>0</v>
      </c>
      <c r="R11" s="515">
        <f t="shared" si="2"/>
        <v>0</v>
      </c>
      <c r="S11" s="516">
        <f>IF(M11="nio",0,IF(M11&gt;0,VLOOKUP(H11,'3-Productie normen'!A:L,VLOOKUP(M11,'3-Productie normen'!$B$36:$C$42,2,FALSE),FALSE)))</f>
        <v>0</v>
      </c>
      <c r="T11" s="516">
        <f>IF(N11&gt;0,S11*$T$8,0)</f>
        <v>0</v>
      </c>
      <c r="U11" s="55">
        <f>IF((OR(O11&gt;0,)),S11*$U$8,0)</f>
        <v>0</v>
      </c>
      <c r="V11" s="527"/>
      <c r="W11" s="3"/>
      <c r="X11" s="529">
        <f t="shared" si="5"/>
        <v>0</v>
      </c>
    </row>
    <row r="12" spans="1:24" ht="14.1" customHeight="1">
      <c r="A12" s="460">
        <v>12</v>
      </c>
      <c r="B12" s="466" t="s">
        <v>232</v>
      </c>
      <c r="C12" s="466" t="s">
        <v>354</v>
      </c>
      <c r="D12" s="473" t="s">
        <v>433</v>
      </c>
      <c r="E12" s="472">
        <v>1</v>
      </c>
      <c r="F12" s="474" t="s">
        <v>530</v>
      </c>
      <c r="G12" s="491" t="s">
        <v>529</v>
      </c>
      <c r="H12" s="491" t="s">
        <v>286</v>
      </c>
      <c r="I12" s="492" t="s">
        <v>3974</v>
      </c>
      <c r="J12" s="501">
        <v>17.86</v>
      </c>
      <c r="K12" s="491" t="s">
        <v>253</v>
      </c>
      <c r="L12" s="512">
        <f t="shared" ref="L12:L62" si="6">SUM(M12:O12)</f>
        <v>0</v>
      </c>
      <c r="M12" s="513" t="s">
        <v>4037</v>
      </c>
      <c r="N12" s="514"/>
      <c r="O12" s="514"/>
      <c r="P12" s="515">
        <f t="shared" si="0"/>
        <v>0</v>
      </c>
      <c r="Q12" s="515">
        <f t="shared" si="1"/>
        <v>0</v>
      </c>
      <c r="R12" s="515">
        <f t="shared" si="2"/>
        <v>0</v>
      </c>
      <c r="S12" s="516">
        <f>IF(M12="nio",0,IF(M12&gt;0,VLOOKUP(H12,'3-Productie normen'!A:L,VLOOKUP(M12,'3-Productie normen'!$B$36:$C$42,2,FALSE),FALSE)))</f>
        <v>0</v>
      </c>
      <c r="T12" s="516">
        <f t="shared" si="3"/>
        <v>0</v>
      </c>
      <c r="U12" s="55">
        <f t="shared" si="4"/>
        <v>0</v>
      </c>
      <c r="V12" s="527"/>
      <c r="X12" s="529">
        <f t="shared" si="5"/>
        <v>0</v>
      </c>
    </row>
    <row r="13" spans="1:24" ht="14.1" customHeight="1">
      <c r="A13" s="460">
        <v>13</v>
      </c>
      <c r="B13" s="466" t="s">
        <v>232</v>
      </c>
      <c r="C13" s="466" t="s">
        <v>354</v>
      </c>
      <c r="D13" s="473" t="s">
        <v>433</v>
      </c>
      <c r="E13" s="472">
        <v>1</v>
      </c>
      <c r="F13" s="474" t="s">
        <v>531</v>
      </c>
      <c r="G13" s="491" t="s">
        <v>529</v>
      </c>
      <c r="H13" s="491" t="s">
        <v>286</v>
      </c>
      <c r="I13" s="492" t="s">
        <v>3974</v>
      </c>
      <c r="J13" s="501">
        <v>38.21</v>
      </c>
      <c r="K13" s="491" t="s">
        <v>253</v>
      </c>
      <c r="L13" s="512">
        <f t="shared" si="6"/>
        <v>0</v>
      </c>
      <c r="M13" s="513" t="s">
        <v>4037</v>
      </c>
      <c r="N13" s="514"/>
      <c r="O13" s="514"/>
      <c r="P13" s="515">
        <f t="shared" si="0"/>
        <v>0</v>
      </c>
      <c r="Q13" s="515">
        <f t="shared" si="1"/>
        <v>0</v>
      </c>
      <c r="R13" s="515">
        <f t="shared" si="2"/>
        <v>0</v>
      </c>
      <c r="S13" s="516">
        <f>IF(M13="nio",0,IF(M13&gt;0,VLOOKUP(H13,'3-Productie normen'!A:L,VLOOKUP(M13,'3-Productie normen'!$B$36:$C$42,2,FALSE),FALSE)))</f>
        <v>0</v>
      </c>
      <c r="T13" s="516">
        <f t="shared" si="3"/>
        <v>0</v>
      </c>
      <c r="U13" s="55">
        <f t="shared" si="4"/>
        <v>0</v>
      </c>
      <c r="V13" s="527"/>
      <c r="X13" s="529">
        <f t="shared" si="5"/>
        <v>0</v>
      </c>
    </row>
    <row r="14" spans="1:24" ht="14.1" customHeight="1">
      <c r="A14" s="460">
        <v>14</v>
      </c>
      <c r="B14" s="466" t="s">
        <v>232</v>
      </c>
      <c r="C14" s="466" t="s">
        <v>354</v>
      </c>
      <c r="D14" s="473" t="s">
        <v>433</v>
      </c>
      <c r="E14" s="472">
        <v>1</v>
      </c>
      <c r="F14" s="474" t="s">
        <v>532</v>
      </c>
      <c r="G14" s="492" t="s">
        <v>529</v>
      </c>
      <c r="H14" s="491" t="s">
        <v>286</v>
      </c>
      <c r="I14" s="492" t="s">
        <v>3974</v>
      </c>
      <c r="J14" s="501">
        <v>25.02</v>
      </c>
      <c r="K14" s="491" t="s">
        <v>253</v>
      </c>
      <c r="L14" s="512">
        <f t="shared" si="6"/>
        <v>0</v>
      </c>
      <c r="M14" s="513" t="s">
        <v>4037</v>
      </c>
      <c r="N14" s="514"/>
      <c r="O14" s="514"/>
      <c r="P14" s="515">
        <f t="shared" si="0"/>
        <v>0</v>
      </c>
      <c r="Q14" s="515">
        <f t="shared" si="1"/>
        <v>0</v>
      </c>
      <c r="R14" s="515">
        <f t="shared" si="2"/>
        <v>0</v>
      </c>
      <c r="S14" s="516">
        <f>IF(M14="nio",0,IF(M14&gt;0,VLOOKUP(H14,'3-Productie normen'!A:L,VLOOKUP(M14,'3-Productie normen'!$B$36:$C$42,2,FALSE),FALSE)))</f>
        <v>0</v>
      </c>
      <c r="T14" s="516">
        <f t="shared" si="3"/>
        <v>0</v>
      </c>
      <c r="U14" s="55">
        <f t="shared" si="4"/>
        <v>0</v>
      </c>
      <c r="V14" s="527"/>
      <c r="X14" s="529">
        <f t="shared" si="5"/>
        <v>0</v>
      </c>
    </row>
    <row r="15" spans="1:24" ht="14.1" customHeight="1">
      <c r="A15" s="460">
        <v>15</v>
      </c>
      <c r="B15" s="466" t="s">
        <v>232</v>
      </c>
      <c r="C15" s="466" t="s">
        <v>354</v>
      </c>
      <c r="D15" s="473" t="s">
        <v>433</v>
      </c>
      <c r="E15" s="472">
        <v>1</v>
      </c>
      <c r="F15" s="482" t="s">
        <v>533</v>
      </c>
      <c r="G15" s="493" t="s">
        <v>529</v>
      </c>
      <c r="H15" s="491" t="s">
        <v>286</v>
      </c>
      <c r="I15" s="492" t="s">
        <v>3974</v>
      </c>
      <c r="J15" s="501">
        <v>24.75</v>
      </c>
      <c r="K15" s="491" t="s">
        <v>253</v>
      </c>
      <c r="L15" s="512">
        <f t="shared" si="6"/>
        <v>0</v>
      </c>
      <c r="M15" s="513" t="s">
        <v>4037</v>
      </c>
      <c r="N15" s="514"/>
      <c r="O15" s="514"/>
      <c r="P15" s="515">
        <f t="shared" si="0"/>
        <v>0</v>
      </c>
      <c r="Q15" s="515">
        <f t="shared" si="1"/>
        <v>0</v>
      </c>
      <c r="R15" s="515">
        <f t="shared" si="2"/>
        <v>0</v>
      </c>
      <c r="S15" s="516">
        <f>IF(M15="nio",0,IF(M15&gt;0,VLOOKUP(H15,'3-Productie normen'!A:L,VLOOKUP(M15,'3-Productie normen'!$B$36:$C$42,2,FALSE),FALSE)))</f>
        <v>0</v>
      </c>
      <c r="T15" s="516">
        <f t="shared" si="3"/>
        <v>0</v>
      </c>
      <c r="U15" s="55">
        <f t="shared" si="4"/>
        <v>0</v>
      </c>
      <c r="V15" s="527"/>
      <c r="X15" s="529">
        <f t="shared" si="5"/>
        <v>0</v>
      </c>
    </row>
    <row r="16" spans="1:24" ht="14.1" customHeight="1">
      <c r="A16" s="460">
        <v>16</v>
      </c>
      <c r="B16" s="466" t="s">
        <v>232</v>
      </c>
      <c r="C16" s="466" t="s">
        <v>354</v>
      </c>
      <c r="D16" s="473" t="s">
        <v>433</v>
      </c>
      <c r="E16" s="472">
        <v>1</v>
      </c>
      <c r="F16" s="474" t="s">
        <v>534</v>
      </c>
      <c r="G16" s="491" t="s">
        <v>529</v>
      </c>
      <c r="H16" s="491" t="s">
        <v>286</v>
      </c>
      <c r="I16" s="492" t="s">
        <v>3974</v>
      </c>
      <c r="J16" s="501">
        <v>23.95</v>
      </c>
      <c r="K16" s="491" t="s">
        <v>253</v>
      </c>
      <c r="L16" s="512">
        <f t="shared" si="6"/>
        <v>0</v>
      </c>
      <c r="M16" s="513" t="s">
        <v>4037</v>
      </c>
      <c r="N16" s="514"/>
      <c r="O16" s="514"/>
      <c r="P16" s="515">
        <f t="shared" si="0"/>
        <v>0</v>
      </c>
      <c r="Q16" s="515">
        <f t="shared" si="1"/>
        <v>0</v>
      </c>
      <c r="R16" s="515">
        <f t="shared" si="2"/>
        <v>0</v>
      </c>
      <c r="S16" s="516">
        <f>IF(M16="nio",0,IF(M16&gt;0,VLOOKUP(H16,'3-Productie normen'!A:L,VLOOKUP(M16,'3-Productie normen'!$B$36:$C$42,2,FALSE),FALSE)))</f>
        <v>0</v>
      </c>
      <c r="T16" s="516">
        <f t="shared" si="3"/>
        <v>0</v>
      </c>
      <c r="U16" s="55">
        <f t="shared" si="4"/>
        <v>0</v>
      </c>
      <c r="V16" s="527"/>
      <c r="X16" s="529">
        <f t="shared" si="5"/>
        <v>0</v>
      </c>
    </row>
    <row r="17" spans="1:24" ht="14.1" customHeight="1">
      <c r="A17" s="567">
        <v>17</v>
      </c>
      <c r="B17" s="466" t="s">
        <v>232</v>
      </c>
      <c r="C17" s="466" t="s">
        <v>354</v>
      </c>
      <c r="D17" s="473" t="s">
        <v>433</v>
      </c>
      <c r="E17" s="472">
        <v>1</v>
      </c>
      <c r="F17" s="474" t="s">
        <v>535</v>
      </c>
      <c r="G17" s="491" t="s">
        <v>536</v>
      </c>
      <c r="H17" s="491" t="s">
        <v>286</v>
      </c>
      <c r="I17" s="492" t="s">
        <v>3974</v>
      </c>
      <c r="J17" s="501">
        <v>18.73</v>
      </c>
      <c r="K17" s="491" t="s">
        <v>4038</v>
      </c>
      <c r="L17" s="512">
        <f t="shared" si="6"/>
        <v>0</v>
      </c>
      <c r="M17" s="513" t="s">
        <v>4037</v>
      </c>
      <c r="N17" s="514"/>
      <c r="O17" s="514"/>
      <c r="P17" s="515">
        <f t="shared" si="0"/>
        <v>0</v>
      </c>
      <c r="Q17" s="515">
        <f t="shared" si="1"/>
        <v>0</v>
      </c>
      <c r="R17" s="515">
        <f t="shared" si="2"/>
        <v>0</v>
      </c>
      <c r="S17" s="516">
        <f>IF(M17="nio",0,IF(M17&gt;0,VLOOKUP(H17,'3-Productie normen'!A:L,VLOOKUP(M17,'3-Productie normen'!$B$36:$C$42,2,FALSE),FALSE)))</f>
        <v>0</v>
      </c>
      <c r="T17" s="516">
        <f t="shared" si="3"/>
        <v>0</v>
      </c>
      <c r="U17" s="55">
        <f t="shared" si="4"/>
        <v>0</v>
      </c>
      <c r="V17" s="527"/>
      <c r="X17" s="529">
        <f t="shared" si="5"/>
        <v>0</v>
      </c>
    </row>
    <row r="18" spans="1:24" ht="14.1" customHeight="1">
      <c r="A18" s="460">
        <v>18</v>
      </c>
      <c r="B18" s="466" t="s">
        <v>232</v>
      </c>
      <c r="C18" s="466" t="s">
        <v>354</v>
      </c>
      <c r="D18" s="473" t="s">
        <v>433</v>
      </c>
      <c r="E18" s="472">
        <v>1</v>
      </c>
      <c r="F18" s="474" t="s">
        <v>537</v>
      </c>
      <c r="G18" s="491" t="s">
        <v>529</v>
      </c>
      <c r="H18" s="491" t="s">
        <v>286</v>
      </c>
      <c r="I18" s="492" t="s">
        <v>3974</v>
      </c>
      <c r="J18" s="501">
        <v>18.73</v>
      </c>
      <c r="K18" s="491" t="s">
        <v>253</v>
      </c>
      <c r="L18" s="512">
        <f t="shared" si="6"/>
        <v>0</v>
      </c>
      <c r="M18" s="513" t="s">
        <v>4037</v>
      </c>
      <c r="N18" s="514"/>
      <c r="O18" s="514"/>
      <c r="P18" s="515">
        <f t="shared" si="0"/>
        <v>0</v>
      </c>
      <c r="Q18" s="515">
        <f t="shared" si="1"/>
        <v>0</v>
      </c>
      <c r="R18" s="515">
        <f t="shared" si="2"/>
        <v>0</v>
      </c>
      <c r="S18" s="516">
        <f>IF(M18="nio",0,IF(M18&gt;0,VLOOKUP(H18,'3-Productie normen'!A:L,VLOOKUP(M18,'3-Productie normen'!$B$36:$C$42,2,FALSE),FALSE)))</f>
        <v>0</v>
      </c>
      <c r="T18" s="516">
        <f t="shared" si="3"/>
        <v>0</v>
      </c>
      <c r="U18" s="55">
        <f t="shared" si="4"/>
        <v>0</v>
      </c>
      <c r="V18" s="527"/>
      <c r="X18" s="529">
        <f t="shared" si="5"/>
        <v>0</v>
      </c>
    </row>
    <row r="19" spans="1:24" ht="14.1" customHeight="1">
      <c r="A19" s="460">
        <v>19</v>
      </c>
      <c r="B19" s="466" t="s">
        <v>232</v>
      </c>
      <c r="C19" s="466" t="s">
        <v>354</v>
      </c>
      <c r="D19" s="473" t="s">
        <v>433</v>
      </c>
      <c r="E19" s="472">
        <v>1</v>
      </c>
      <c r="F19" s="474" t="s">
        <v>538</v>
      </c>
      <c r="G19" s="492" t="s">
        <v>529</v>
      </c>
      <c r="H19" s="491" t="s">
        <v>286</v>
      </c>
      <c r="I19" s="492" t="s">
        <v>3974</v>
      </c>
      <c r="J19" s="501">
        <v>18.690000000000001</v>
      </c>
      <c r="K19" s="491" t="s">
        <v>253</v>
      </c>
      <c r="L19" s="512">
        <f t="shared" si="6"/>
        <v>0</v>
      </c>
      <c r="M19" s="513" t="s">
        <v>4037</v>
      </c>
      <c r="N19" s="514"/>
      <c r="O19" s="514"/>
      <c r="P19" s="515">
        <f t="shared" si="0"/>
        <v>0</v>
      </c>
      <c r="Q19" s="515">
        <f t="shared" si="1"/>
        <v>0</v>
      </c>
      <c r="R19" s="515">
        <f t="shared" si="2"/>
        <v>0</v>
      </c>
      <c r="S19" s="516">
        <f>IF(M19="nio",0,IF(M19&gt;0,VLOOKUP(H19,'3-Productie normen'!A:L,VLOOKUP(M19,'3-Productie normen'!$B$36:$C$42,2,FALSE),FALSE)))</f>
        <v>0</v>
      </c>
      <c r="T19" s="516">
        <f t="shared" si="3"/>
        <v>0</v>
      </c>
      <c r="U19" s="55">
        <f t="shared" si="4"/>
        <v>0</v>
      </c>
      <c r="V19" s="527"/>
      <c r="X19" s="529">
        <f t="shared" si="5"/>
        <v>0</v>
      </c>
    </row>
    <row r="20" spans="1:24" ht="14.1" customHeight="1">
      <c r="A20" s="460">
        <v>20</v>
      </c>
      <c r="B20" s="466" t="s">
        <v>232</v>
      </c>
      <c r="C20" s="466" t="s">
        <v>354</v>
      </c>
      <c r="D20" s="473" t="s">
        <v>433</v>
      </c>
      <c r="E20" s="472">
        <v>1</v>
      </c>
      <c r="F20" s="482" t="s">
        <v>539</v>
      </c>
      <c r="G20" s="493" t="s">
        <v>529</v>
      </c>
      <c r="H20" s="491" t="s">
        <v>253</v>
      </c>
      <c r="I20" s="492" t="s">
        <v>3974</v>
      </c>
      <c r="J20" s="501">
        <v>18.690000000000001</v>
      </c>
      <c r="K20" s="491" t="s">
        <v>253</v>
      </c>
      <c r="L20" s="512">
        <f t="shared" si="6"/>
        <v>104</v>
      </c>
      <c r="M20" s="514">
        <v>104</v>
      </c>
      <c r="N20" s="514"/>
      <c r="O20" s="514"/>
      <c r="P20" s="515" t="e">
        <f t="shared" si="0"/>
        <v>#DIV/0!</v>
      </c>
      <c r="Q20" s="515">
        <f t="shared" si="1"/>
        <v>0</v>
      </c>
      <c r="R20" s="515">
        <f t="shared" si="2"/>
        <v>0</v>
      </c>
      <c r="S20" s="516">
        <f>IF(M20="nio",0,IF(M20&gt;0,VLOOKUP(H20,'3-Productie normen'!A:L,VLOOKUP(M20,'3-Productie normen'!$B$36:$C$42,2,FALSE),FALSE)))</f>
        <v>0</v>
      </c>
      <c r="T20" s="516">
        <f t="shared" si="3"/>
        <v>0</v>
      </c>
      <c r="U20" s="55">
        <f t="shared" si="4"/>
        <v>0</v>
      </c>
      <c r="V20" s="527"/>
      <c r="X20" s="529">
        <f t="shared" si="5"/>
        <v>1943.7600000000002</v>
      </c>
    </row>
    <row r="21" spans="1:24" ht="14.1" customHeight="1">
      <c r="A21" s="460">
        <v>21</v>
      </c>
      <c r="B21" s="466" t="s">
        <v>232</v>
      </c>
      <c r="C21" s="466" t="s">
        <v>354</v>
      </c>
      <c r="D21" s="473" t="s">
        <v>433</v>
      </c>
      <c r="E21" s="472">
        <v>1</v>
      </c>
      <c r="F21" s="474" t="s">
        <v>540</v>
      </c>
      <c r="G21" s="491" t="s">
        <v>529</v>
      </c>
      <c r="H21" s="491" t="s">
        <v>253</v>
      </c>
      <c r="I21" s="492" t="s">
        <v>3974</v>
      </c>
      <c r="J21" s="501">
        <v>18.989999999999998</v>
      </c>
      <c r="K21" s="491" t="s">
        <v>253</v>
      </c>
      <c r="L21" s="512">
        <f t="shared" si="6"/>
        <v>104</v>
      </c>
      <c r="M21" s="514">
        <v>104</v>
      </c>
      <c r="N21" s="514"/>
      <c r="O21" s="514"/>
      <c r="P21" s="515" t="e">
        <f t="shared" si="0"/>
        <v>#DIV/0!</v>
      </c>
      <c r="Q21" s="515">
        <f t="shared" si="1"/>
        <v>0</v>
      </c>
      <c r="R21" s="515">
        <f t="shared" si="2"/>
        <v>0</v>
      </c>
      <c r="S21" s="516">
        <f>IF(M21="nio",0,IF(M21&gt;0,VLOOKUP(H21,'3-Productie normen'!A:L,VLOOKUP(M21,'3-Productie normen'!$B$36:$C$42,2,FALSE),FALSE)))</f>
        <v>0</v>
      </c>
      <c r="T21" s="516">
        <f t="shared" si="3"/>
        <v>0</v>
      </c>
      <c r="U21" s="55">
        <f t="shared" si="4"/>
        <v>0</v>
      </c>
      <c r="V21" s="527"/>
      <c r="X21" s="529">
        <f t="shared" si="5"/>
        <v>1974.9599999999998</v>
      </c>
    </row>
    <row r="22" spans="1:24" ht="14.1" customHeight="1">
      <c r="A22" s="460">
        <v>22</v>
      </c>
      <c r="B22" s="466" t="s">
        <v>232</v>
      </c>
      <c r="C22" s="466" t="s">
        <v>354</v>
      </c>
      <c r="D22" s="473" t="s">
        <v>433</v>
      </c>
      <c r="E22" s="472">
        <v>1</v>
      </c>
      <c r="F22" s="474" t="s">
        <v>541</v>
      </c>
      <c r="G22" s="491" t="s">
        <v>529</v>
      </c>
      <c r="H22" s="491" t="s">
        <v>253</v>
      </c>
      <c r="I22" s="492" t="s">
        <v>3974</v>
      </c>
      <c r="J22" s="501">
        <v>18.850000000000001</v>
      </c>
      <c r="K22" s="491" t="s">
        <v>253</v>
      </c>
      <c r="L22" s="512">
        <f t="shared" si="6"/>
        <v>104</v>
      </c>
      <c r="M22" s="514">
        <v>104</v>
      </c>
      <c r="N22" s="514"/>
      <c r="O22" s="514"/>
      <c r="P22" s="515" t="e">
        <f t="shared" si="0"/>
        <v>#DIV/0!</v>
      </c>
      <c r="Q22" s="515">
        <f t="shared" si="1"/>
        <v>0</v>
      </c>
      <c r="R22" s="515">
        <f t="shared" si="2"/>
        <v>0</v>
      </c>
      <c r="S22" s="516">
        <f>IF(M22="nio",0,IF(M22&gt;0,VLOOKUP(H22,'3-Productie normen'!A:L,VLOOKUP(M22,'3-Productie normen'!$B$36:$C$42,2,FALSE),FALSE)))</f>
        <v>0</v>
      </c>
      <c r="T22" s="516">
        <f t="shared" si="3"/>
        <v>0</v>
      </c>
      <c r="U22" s="55">
        <f t="shared" si="4"/>
        <v>0</v>
      </c>
      <c r="V22" s="527"/>
      <c r="X22" s="529">
        <f t="shared" si="5"/>
        <v>1960.4</v>
      </c>
    </row>
    <row r="23" spans="1:24" ht="14.1" customHeight="1">
      <c r="A23" s="460">
        <v>23</v>
      </c>
      <c r="B23" s="466" t="s">
        <v>232</v>
      </c>
      <c r="C23" s="466" t="s">
        <v>354</v>
      </c>
      <c r="D23" s="473" t="s">
        <v>433</v>
      </c>
      <c r="E23" s="472">
        <v>1</v>
      </c>
      <c r="F23" s="474" t="s">
        <v>542</v>
      </c>
      <c r="G23" s="491" t="s">
        <v>529</v>
      </c>
      <c r="H23" s="491" t="s">
        <v>253</v>
      </c>
      <c r="I23" s="492" t="s">
        <v>3974</v>
      </c>
      <c r="J23" s="501">
        <v>18.71</v>
      </c>
      <c r="K23" s="491" t="s">
        <v>253</v>
      </c>
      <c r="L23" s="512">
        <f t="shared" si="6"/>
        <v>104</v>
      </c>
      <c r="M23" s="514">
        <v>104</v>
      </c>
      <c r="N23" s="514"/>
      <c r="O23" s="514"/>
      <c r="P23" s="515" t="e">
        <f t="shared" si="0"/>
        <v>#DIV/0!</v>
      </c>
      <c r="Q23" s="515">
        <f t="shared" si="1"/>
        <v>0</v>
      </c>
      <c r="R23" s="515">
        <f t="shared" si="2"/>
        <v>0</v>
      </c>
      <c r="S23" s="516">
        <f>IF(M23="nio",0,IF(M23&gt;0,VLOOKUP(H23,'3-Productie normen'!A:L,VLOOKUP(M23,'3-Productie normen'!$B$36:$C$42,2,FALSE),FALSE)))</f>
        <v>0</v>
      </c>
      <c r="T23" s="516">
        <f t="shared" si="3"/>
        <v>0</v>
      </c>
      <c r="U23" s="55">
        <f t="shared" si="4"/>
        <v>0</v>
      </c>
      <c r="V23" s="527"/>
      <c r="X23" s="529">
        <f t="shared" si="5"/>
        <v>1945.8400000000001</v>
      </c>
    </row>
    <row r="24" spans="1:24" ht="14.1" customHeight="1">
      <c r="A24" s="460">
        <v>24</v>
      </c>
      <c r="B24" s="466" t="s">
        <v>232</v>
      </c>
      <c r="C24" s="466" t="s">
        <v>354</v>
      </c>
      <c r="D24" s="473" t="s">
        <v>433</v>
      </c>
      <c r="E24" s="472">
        <v>1</v>
      </c>
      <c r="F24" s="474" t="s">
        <v>543</v>
      </c>
      <c r="G24" s="492" t="s">
        <v>529</v>
      </c>
      <c r="H24" s="491" t="s">
        <v>253</v>
      </c>
      <c r="I24" s="492" t="s">
        <v>3974</v>
      </c>
      <c r="J24" s="501">
        <v>18.72</v>
      </c>
      <c r="K24" s="491" t="s">
        <v>253</v>
      </c>
      <c r="L24" s="512">
        <f t="shared" si="6"/>
        <v>104</v>
      </c>
      <c r="M24" s="514">
        <v>104</v>
      </c>
      <c r="N24" s="514"/>
      <c r="O24" s="514"/>
      <c r="P24" s="515" t="e">
        <f t="shared" si="0"/>
        <v>#DIV/0!</v>
      </c>
      <c r="Q24" s="515">
        <f t="shared" si="1"/>
        <v>0</v>
      </c>
      <c r="R24" s="515">
        <f t="shared" si="2"/>
        <v>0</v>
      </c>
      <c r="S24" s="516">
        <f>IF(M24="nio",0,IF(M24&gt;0,VLOOKUP(H24,'3-Productie normen'!A:L,VLOOKUP(M24,'3-Productie normen'!$B$36:$C$42,2,FALSE),FALSE)))</f>
        <v>0</v>
      </c>
      <c r="T24" s="516">
        <f t="shared" si="3"/>
        <v>0</v>
      </c>
      <c r="U24" s="55">
        <f t="shared" si="4"/>
        <v>0</v>
      </c>
      <c r="V24" s="527"/>
      <c r="X24" s="529">
        <f t="shared" si="5"/>
        <v>1946.8799999999999</v>
      </c>
    </row>
    <row r="25" spans="1:24" ht="14.1" customHeight="1">
      <c r="A25" s="567">
        <v>25</v>
      </c>
      <c r="B25" s="466" t="s">
        <v>232</v>
      </c>
      <c r="C25" s="466" t="s">
        <v>354</v>
      </c>
      <c r="D25" s="473" t="s">
        <v>433</v>
      </c>
      <c r="E25" s="472">
        <v>1</v>
      </c>
      <c r="F25" s="482" t="s">
        <v>544</v>
      </c>
      <c r="G25" s="493" t="s">
        <v>529</v>
      </c>
      <c r="H25" s="491" t="s">
        <v>253</v>
      </c>
      <c r="I25" s="492" t="s">
        <v>3974</v>
      </c>
      <c r="J25" s="501">
        <v>18.62</v>
      </c>
      <c r="K25" s="491" t="s">
        <v>253</v>
      </c>
      <c r="L25" s="512">
        <f t="shared" si="6"/>
        <v>104</v>
      </c>
      <c r="M25" s="514">
        <v>104</v>
      </c>
      <c r="N25" s="514"/>
      <c r="O25" s="514"/>
      <c r="P25" s="515" t="e">
        <f t="shared" si="0"/>
        <v>#DIV/0!</v>
      </c>
      <c r="Q25" s="515">
        <f t="shared" si="1"/>
        <v>0</v>
      </c>
      <c r="R25" s="515">
        <f t="shared" si="2"/>
        <v>0</v>
      </c>
      <c r="S25" s="516">
        <f>IF(M25="nio",0,IF(M25&gt;0,VLOOKUP(H25,'3-Productie normen'!A:L,VLOOKUP(M25,'3-Productie normen'!$B$36:$C$42,2,FALSE),FALSE)))</f>
        <v>0</v>
      </c>
      <c r="T25" s="516">
        <f t="shared" si="3"/>
        <v>0</v>
      </c>
      <c r="U25" s="55">
        <f t="shared" si="4"/>
        <v>0</v>
      </c>
      <c r="V25" s="527"/>
      <c r="X25" s="529">
        <f t="shared" si="5"/>
        <v>1936.48</v>
      </c>
    </row>
    <row r="26" spans="1:24" ht="14.1" customHeight="1">
      <c r="A26" s="460">
        <v>26</v>
      </c>
      <c r="B26" s="466" t="s">
        <v>232</v>
      </c>
      <c r="C26" s="466" t="s">
        <v>354</v>
      </c>
      <c r="D26" s="473" t="s">
        <v>433</v>
      </c>
      <c r="E26" s="472">
        <v>1</v>
      </c>
      <c r="F26" s="474" t="s">
        <v>545</v>
      </c>
      <c r="G26" s="491" t="s">
        <v>536</v>
      </c>
      <c r="H26" s="491" t="s">
        <v>286</v>
      </c>
      <c r="I26" s="492" t="s">
        <v>3975</v>
      </c>
      <c r="J26" s="501">
        <v>35.94</v>
      </c>
      <c r="K26" s="491" t="s">
        <v>4038</v>
      </c>
      <c r="L26" s="512">
        <f t="shared" si="6"/>
        <v>0</v>
      </c>
      <c r="M26" s="513" t="s">
        <v>4037</v>
      </c>
      <c r="N26" s="514"/>
      <c r="O26" s="514"/>
      <c r="P26" s="515">
        <f t="shared" si="0"/>
        <v>0</v>
      </c>
      <c r="Q26" s="515">
        <f t="shared" si="1"/>
        <v>0</v>
      </c>
      <c r="R26" s="515">
        <f t="shared" si="2"/>
        <v>0</v>
      </c>
      <c r="S26" s="516">
        <f>IF(M26="nio",0,IF(M26&gt;0,VLOOKUP(H26,'3-Productie normen'!A:L,VLOOKUP(M26,'3-Productie normen'!$B$36:$C$42,2,FALSE),FALSE)))</f>
        <v>0</v>
      </c>
      <c r="T26" s="516">
        <f t="shared" si="3"/>
        <v>0</v>
      </c>
      <c r="U26" s="55">
        <f t="shared" si="4"/>
        <v>0</v>
      </c>
      <c r="V26" s="527"/>
      <c r="X26" s="529">
        <f t="shared" si="5"/>
        <v>0</v>
      </c>
    </row>
    <row r="27" spans="1:24" ht="14.1" customHeight="1">
      <c r="A27" s="460">
        <v>27</v>
      </c>
      <c r="B27" s="466" t="s">
        <v>232</v>
      </c>
      <c r="C27" s="466" t="s">
        <v>354</v>
      </c>
      <c r="D27" s="473" t="s">
        <v>433</v>
      </c>
      <c r="E27" s="472">
        <v>1</v>
      </c>
      <c r="F27" s="474" t="s">
        <v>546</v>
      </c>
      <c r="G27" s="491" t="s">
        <v>529</v>
      </c>
      <c r="H27" s="491" t="s">
        <v>286</v>
      </c>
      <c r="I27" s="492" t="s">
        <v>3975</v>
      </c>
      <c r="J27" s="501">
        <v>18.38</v>
      </c>
      <c r="K27" s="491" t="s">
        <v>253</v>
      </c>
      <c r="L27" s="512">
        <f t="shared" si="6"/>
        <v>0</v>
      </c>
      <c r="M27" s="513" t="s">
        <v>4037</v>
      </c>
      <c r="N27" s="514"/>
      <c r="O27" s="514"/>
      <c r="P27" s="515">
        <f t="shared" si="0"/>
        <v>0</v>
      </c>
      <c r="Q27" s="515">
        <f t="shared" si="1"/>
        <v>0</v>
      </c>
      <c r="R27" s="515">
        <f t="shared" si="2"/>
        <v>0</v>
      </c>
      <c r="S27" s="516">
        <f>IF(M27="nio",0,IF(M27&gt;0,VLOOKUP(H27,'3-Productie normen'!A:L,VLOOKUP(M27,'3-Productie normen'!$B$36:$C$42,2,FALSE),FALSE)))</f>
        <v>0</v>
      </c>
      <c r="T27" s="516">
        <f t="shared" si="3"/>
        <v>0</v>
      </c>
      <c r="U27" s="55">
        <f t="shared" si="4"/>
        <v>0</v>
      </c>
      <c r="V27" s="527"/>
      <c r="X27" s="529">
        <f t="shared" si="5"/>
        <v>0</v>
      </c>
    </row>
    <row r="28" spans="1:24" ht="14.1" customHeight="1">
      <c r="A28" s="460">
        <v>28</v>
      </c>
      <c r="B28" s="466" t="s">
        <v>232</v>
      </c>
      <c r="C28" s="466" t="s">
        <v>354</v>
      </c>
      <c r="D28" s="473" t="s">
        <v>433</v>
      </c>
      <c r="E28" s="472">
        <v>1</v>
      </c>
      <c r="F28" s="474" t="s">
        <v>547</v>
      </c>
      <c r="G28" s="491" t="s">
        <v>529</v>
      </c>
      <c r="H28" s="491" t="s">
        <v>253</v>
      </c>
      <c r="I28" s="492" t="s">
        <v>3975</v>
      </c>
      <c r="J28" s="501">
        <v>21.01</v>
      </c>
      <c r="K28" s="491" t="s">
        <v>253</v>
      </c>
      <c r="L28" s="512">
        <f t="shared" si="6"/>
        <v>104</v>
      </c>
      <c r="M28" s="514">
        <v>104</v>
      </c>
      <c r="N28" s="514"/>
      <c r="O28" s="514"/>
      <c r="P28" s="515" t="e">
        <f t="shared" si="0"/>
        <v>#DIV/0!</v>
      </c>
      <c r="Q28" s="515">
        <f t="shared" si="1"/>
        <v>0</v>
      </c>
      <c r="R28" s="515">
        <f t="shared" si="2"/>
        <v>0</v>
      </c>
      <c r="S28" s="516">
        <f>IF(M28="nio",0,IF(M28&gt;0,VLOOKUP(H28,'3-Productie normen'!A:L,VLOOKUP(M28,'3-Productie normen'!$B$36:$C$42,2,FALSE),FALSE)))</f>
        <v>0</v>
      </c>
      <c r="T28" s="516">
        <f t="shared" si="3"/>
        <v>0</v>
      </c>
      <c r="U28" s="55">
        <f t="shared" si="4"/>
        <v>0</v>
      </c>
      <c r="V28" s="527"/>
      <c r="X28" s="529">
        <f t="shared" si="5"/>
        <v>2185.04</v>
      </c>
    </row>
    <row r="29" spans="1:24" ht="14.1" customHeight="1">
      <c r="A29" s="460">
        <v>29</v>
      </c>
      <c r="B29" s="466" t="s">
        <v>232</v>
      </c>
      <c r="C29" s="466" t="s">
        <v>354</v>
      </c>
      <c r="D29" s="473" t="s">
        <v>433</v>
      </c>
      <c r="E29" s="472">
        <v>1</v>
      </c>
      <c r="F29" s="474" t="s">
        <v>548</v>
      </c>
      <c r="G29" s="491" t="s">
        <v>536</v>
      </c>
      <c r="H29" s="491" t="s">
        <v>4038</v>
      </c>
      <c r="I29" s="492" t="s">
        <v>3975</v>
      </c>
      <c r="J29" s="501">
        <v>25.79</v>
      </c>
      <c r="K29" s="491" t="s">
        <v>4038</v>
      </c>
      <c r="L29" s="512">
        <f t="shared" si="6"/>
        <v>255</v>
      </c>
      <c r="M29" s="514">
        <v>255</v>
      </c>
      <c r="N29" s="514"/>
      <c r="O29" s="514"/>
      <c r="P29" s="515" t="e">
        <f t="shared" si="0"/>
        <v>#DIV/0!</v>
      </c>
      <c r="Q29" s="515">
        <f t="shared" si="1"/>
        <v>0</v>
      </c>
      <c r="R29" s="515">
        <f t="shared" si="2"/>
        <v>0</v>
      </c>
      <c r="S29" s="516">
        <f>IF(M29="nio",0,IF(M29&gt;0,VLOOKUP(H29,'3-Productie normen'!A:L,VLOOKUP(M29,'3-Productie normen'!$B$36:$C$42,2,FALSE),FALSE)))</f>
        <v>0</v>
      </c>
      <c r="T29" s="516">
        <f t="shared" si="3"/>
        <v>0</v>
      </c>
      <c r="U29" s="55">
        <f t="shared" si="4"/>
        <v>0</v>
      </c>
      <c r="V29" s="527"/>
      <c r="X29" s="529">
        <f t="shared" si="5"/>
        <v>6576.45</v>
      </c>
    </row>
    <row r="30" spans="1:24" ht="14.1" customHeight="1">
      <c r="A30" s="460">
        <v>30</v>
      </c>
      <c r="B30" s="466" t="s">
        <v>232</v>
      </c>
      <c r="C30" s="466" t="s">
        <v>354</v>
      </c>
      <c r="D30" s="473" t="s">
        <v>433</v>
      </c>
      <c r="E30" s="472">
        <v>1</v>
      </c>
      <c r="F30" s="474" t="s">
        <v>549</v>
      </c>
      <c r="G30" s="491" t="s">
        <v>529</v>
      </c>
      <c r="H30" s="491" t="s">
        <v>253</v>
      </c>
      <c r="I30" s="492" t="s">
        <v>3975</v>
      </c>
      <c r="J30" s="501">
        <v>18.73</v>
      </c>
      <c r="K30" s="491" t="s">
        <v>253</v>
      </c>
      <c r="L30" s="512">
        <f t="shared" si="6"/>
        <v>104</v>
      </c>
      <c r="M30" s="514">
        <v>104</v>
      </c>
      <c r="N30" s="514"/>
      <c r="O30" s="514"/>
      <c r="P30" s="515" t="e">
        <f t="shared" si="0"/>
        <v>#DIV/0!</v>
      </c>
      <c r="Q30" s="515">
        <f t="shared" si="1"/>
        <v>0</v>
      </c>
      <c r="R30" s="515">
        <f t="shared" si="2"/>
        <v>0</v>
      </c>
      <c r="S30" s="516">
        <f>IF(M30="nio",0,IF(M30&gt;0,VLOOKUP(H30,'3-Productie normen'!A:L,VLOOKUP(M30,'3-Productie normen'!$B$36:$C$42,2,FALSE),FALSE)))</f>
        <v>0</v>
      </c>
      <c r="T30" s="516">
        <f t="shared" si="3"/>
        <v>0</v>
      </c>
      <c r="U30" s="55">
        <f t="shared" si="4"/>
        <v>0</v>
      </c>
      <c r="V30" s="527"/>
      <c r="X30" s="529">
        <f t="shared" si="5"/>
        <v>1947.92</v>
      </c>
    </row>
    <row r="31" spans="1:24" ht="14.1" customHeight="1">
      <c r="A31" s="460">
        <v>31</v>
      </c>
      <c r="B31" s="466" t="s">
        <v>232</v>
      </c>
      <c r="C31" s="466" t="s">
        <v>354</v>
      </c>
      <c r="D31" s="473" t="s">
        <v>433</v>
      </c>
      <c r="E31" s="472">
        <v>1</v>
      </c>
      <c r="F31" s="474" t="s">
        <v>550</v>
      </c>
      <c r="G31" s="491" t="s">
        <v>529</v>
      </c>
      <c r="H31" s="491" t="s">
        <v>253</v>
      </c>
      <c r="I31" s="492" t="s">
        <v>3975</v>
      </c>
      <c r="J31" s="501">
        <v>18.73</v>
      </c>
      <c r="K31" s="491" t="s">
        <v>253</v>
      </c>
      <c r="L31" s="512">
        <f t="shared" si="6"/>
        <v>104</v>
      </c>
      <c r="M31" s="514">
        <v>104</v>
      </c>
      <c r="N31" s="514"/>
      <c r="O31" s="514"/>
      <c r="P31" s="515" t="e">
        <f t="shared" si="0"/>
        <v>#DIV/0!</v>
      </c>
      <c r="Q31" s="515">
        <f t="shared" si="1"/>
        <v>0</v>
      </c>
      <c r="R31" s="515">
        <f t="shared" si="2"/>
        <v>0</v>
      </c>
      <c r="S31" s="516">
        <f>IF(M31="nio",0,IF(M31&gt;0,VLOOKUP(H31,'3-Productie normen'!A:L,VLOOKUP(M31,'3-Productie normen'!$B$36:$C$42,2,FALSE),FALSE)))</f>
        <v>0</v>
      </c>
      <c r="T31" s="516">
        <f t="shared" si="3"/>
        <v>0</v>
      </c>
      <c r="U31" s="55">
        <f t="shared" si="4"/>
        <v>0</v>
      </c>
      <c r="V31" s="527"/>
      <c r="X31" s="529">
        <f t="shared" si="5"/>
        <v>1947.92</v>
      </c>
    </row>
    <row r="32" spans="1:24" ht="14.1" customHeight="1">
      <c r="A32" s="460">
        <v>32</v>
      </c>
      <c r="B32" s="466" t="s">
        <v>232</v>
      </c>
      <c r="C32" s="466" t="s">
        <v>354</v>
      </c>
      <c r="D32" s="473" t="s">
        <v>433</v>
      </c>
      <c r="E32" s="472">
        <v>1</v>
      </c>
      <c r="F32" s="474" t="s">
        <v>551</v>
      </c>
      <c r="G32" s="491" t="s">
        <v>529</v>
      </c>
      <c r="H32" s="491" t="s">
        <v>253</v>
      </c>
      <c r="I32" s="492" t="s">
        <v>3975</v>
      </c>
      <c r="J32" s="501">
        <v>18.73</v>
      </c>
      <c r="K32" s="491" t="s">
        <v>253</v>
      </c>
      <c r="L32" s="512">
        <f t="shared" si="6"/>
        <v>104</v>
      </c>
      <c r="M32" s="514">
        <v>104</v>
      </c>
      <c r="N32" s="514"/>
      <c r="O32" s="514"/>
      <c r="P32" s="515" t="e">
        <f t="shared" si="0"/>
        <v>#DIV/0!</v>
      </c>
      <c r="Q32" s="515">
        <f t="shared" si="1"/>
        <v>0</v>
      </c>
      <c r="R32" s="515">
        <f t="shared" si="2"/>
        <v>0</v>
      </c>
      <c r="S32" s="516">
        <f>IF(M32="nio",0,IF(M32&gt;0,VLOOKUP(H32,'3-Productie normen'!A:L,VLOOKUP(M32,'3-Productie normen'!$B$36:$C$42,2,FALSE),FALSE)))</f>
        <v>0</v>
      </c>
      <c r="T32" s="516">
        <f t="shared" si="3"/>
        <v>0</v>
      </c>
      <c r="U32" s="55">
        <f t="shared" si="4"/>
        <v>0</v>
      </c>
      <c r="V32" s="527"/>
      <c r="X32" s="529">
        <f t="shared" si="5"/>
        <v>1947.92</v>
      </c>
    </row>
    <row r="33" spans="1:24" ht="14.1" customHeight="1">
      <c r="A33" s="567">
        <v>33</v>
      </c>
      <c r="B33" s="466" t="s">
        <v>232</v>
      </c>
      <c r="C33" s="466" t="s">
        <v>354</v>
      </c>
      <c r="D33" s="473" t="s">
        <v>433</v>
      </c>
      <c r="E33" s="472">
        <v>1</v>
      </c>
      <c r="F33" s="474" t="s">
        <v>552</v>
      </c>
      <c r="G33" s="491" t="s">
        <v>529</v>
      </c>
      <c r="H33" s="491" t="s">
        <v>286</v>
      </c>
      <c r="I33" s="492" t="s">
        <v>3975</v>
      </c>
      <c r="J33" s="501">
        <v>18.73</v>
      </c>
      <c r="K33" s="491" t="s">
        <v>253</v>
      </c>
      <c r="L33" s="512">
        <f t="shared" si="6"/>
        <v>0</v>
      </c>
      <c r="M33" s="513" t="s">
        <v>4037</v>
      </c>
      <c r="N33" s="514"/>
      <c r="O33" s="514"/>
      <c r="P33" s="515">
        <f t="shared" si="0"/>
        <v>0</v>
      </c>
      <c r="Q33" s="515">
        <f t="shared" si="1"/>
        <v>0</v>
      </c>
      <c r="R33" s="515">
        <f t="shared" si="2"/>
        <v>0</v>
      </c>
      <c r="S33" s="516">
        <f>IF(M33="nio",0,IF(M33&gt;0,VLOOKUP(H33,'3-Productie normen'!A:L,VLOOKUP(M33,'3-Productie normen'!$B$36:$C$42,2,FALSE),FALSE)))</f>
        <v>0</v>
      </c>
      <c r="T33" s="516">
        <f t="shared" si="3"/>
        <v>0</v>
      </c>
      <c r="U33" s="55">
        <f t="shared" si="4"/>
        <v>0</v>
      </c>
      <c r="V33" s="527"/>
      <c r="X33" s="529">
        <f t="shared" si="5"/>
        <v>0</v>
      </c>
    </row>
    <row r="34" spans="1:24" ht="14.1" customHeight="1">
      <c r="A34" s="460">
        <v>34</v>
      </c>
      <c r="B34" s="466" t="s">
        <v>232</v>
      </c>
      <c r="C34" s="466" t="s">
        <v>354</v>
      </c>
      <c r="D34" s="473" t="s">
        <v>433</v>
      </c>
      <c r="E34" s="472">
        <v>1</v>
      </c>
      <c r="F34" s="474" t="s">
        <v>553</v>
      </c>
      <c r="G34" s="491" t="s">
        <v>529</v>
      </c>
      <c r="H34" s="491" t="s">
        <v>253</v>
      </c>
      <c r="I34" s="492" t="s">
        <v>3975</v>
      </c>
      <c r="J34" s="501">
        <v>18.73</v>
      </c>
      <c r="K34" s="491" t="s">
        <v>253</v>
      </c>
      <c r="L34" s="512">
        <f t="shared" si="6"/>
        <v>104</v>
      </c>
      <c r="M34" s="514">
        <v>104</v>
      </c>
      <c r="N34" s="514"/>
      <c r="O34" s="514"/>
      <c r="P34" s="515" t="e">
        <f t="shared" si="0"/>
        <v>#DIV/0!</v>
      </c>
      <c r="Q34" s="515">
        <f t="shared" si="1"/>
        <v>0</v>
      </c>
      <c r="R34" s="515">
        <f t="shared" si="2"/>
        <v>0</v>
      </c>
      <c r="S34" s="516">
        <f>IF(M34="nio",0,IF(M34&gt;0,VLOOKUP(H34,'3-Productie normen'!A:L,VLOOKUP(M34,'3-Productie normen'!$B$36:$C$42,2,FALSE),FALSE)))</f>
        <v>0</v>
      </c>
      <c r="T34" s="516">
        <f t="shared" si="3"/>
        <v>0</v>
      </c>
      <c r="U34" s="55">
        <f t="shared" si="4"/>
        <v>0</v>
      </c>
      <c r="V34" s="527"/>
      <c r="X34" s="529">
        <f t="shared" si="5"/>
        <v>1947.92</v>
      </c>
    </row>
    <row r="35" spans="1:24" ht="14.1" customHeight="1">
      <c r="A35" s="460">
        <v>35</v>
      </c>
      <c r="B35" s="466" t="s">
        <v>232</v>
      </c>
      <c r="C35" s="466" t="s">
        <v>354</v>
      </c>
      <c r="D35" s="473" t="s">
        <v>433</v>
      </c>
      <c r="E35" s="472">
        <v>1</v>
      </c>
      <c r="F35" s="474" t="s">
        <v>554</v>
      </c>
      <c r="G35" s="491" t="s">
        <v>529</v>
      </c>
      <c r="H35" s="491" t="s">
        <v>253</v>
      </c>
      <c r="I35" s="492" t="s">
        <v>3975</v>
      </c>
      <c r="J35" s="501">
        <v>18.73</v>
      </c>
      <c r="K35" s="491" t="s">
        <v>253</v>
      </c>
      <c r="L35" s="512">
        <f t="shared" si="6"/>
        <v>104</v>
      </c>
      <c r="M35" s="514">
        <v>104</v>
      </c>
      <c r="N35" s="514"/>
      <c r="O35" s="514"/>
      <c r="P35" s="515" t="e">
        <f t="shared" si="0"/>
        <v>#DIV/0!</v>
      </c>
      <c r="Q35" s="515">
        <f t="shared" si="1"/>
        <v>0</v>
      </c>
      <c r="R35" s="515">
        <f t="shared" si="2"/>
        <v>0</v>
      </c>
      <c r="S35" s="516">
        <f>IF(M35="nio",0,IF(M35&gt;0,VLOOKUP(H35,'3-Productie normen'!A:L,VLOOKUP(M35,'3-Productie normen'!$B$36:$C$42,2,FALSE),FALSE)))</f>
        <v>0</v>
      </c>
      <c r="T35" s="516">
        <f t="shared" si="3"/>
        <v>0</v>
      </c>
      <c r="U35" s="55">
        <f t="shared" si="4"/>
        <v>0</v>
      </c>
      <c r="V35" s="527"/>
      <c r="X35" s="529">
        <f t="shared" si="5"/>
        <v>1947.92</v>
      </c>
    </row>
    <row r="36" spans="1:24" ht="14.1" customHeight="1">
      <c r="A36" s="460">
        <v>36</v>
      </c>
      <c r="B36" s="466" t="s">
        <v>232</v>
      </c>
      <c r="C36" s="466" t="s">
        <v>354</v>
      </c>
      <c r="D36" s="473" t="s">
        <v>433</v>
      </c>
      <c r="E36" s="472">
        <v>1</v>
      </c>
      <c r="F36" s="474" t="s">
        <v>555</v>
      </c>
      <c r="G36" s="491" t="s">
        <v>536</v>
      </c>
      <c r="H36" s="491" t="s">
        <v>4038</v>
      </c>
      <c r="I36" s="492" t="s">
        <v>3975</v>
      </c>
      <c r="J36" s="501">
        <v>33.450000000000003</v>
      </c>
      <c r="K36" s="491" t="s">
        <v>4038</v>
      </c>
      <c r="L36" s="512">
        <f t="shared" si="6"/>
        <v>255</v>
      </c>
      <c r="M36" s="514">
        <v>255</v>
      </c>
      <c r="N36" s="514"/>
      <c r="O36" s="514"/>
      <c r="P36" s="515" t="e">
        <f t="shared" si="0"/>
        <v>#DIV/0!</v>
      </c>
      <c r="Q36" s="515">
        <f t="shared" si="1"/>
        <v>0</v>
      </c>
      <c r="R36" s="515">
        <f t="shared" si="2"/>
        <v>0</v>
      </c>
      <c r="S36" s="516">
        <f>IF(M36="nio",0,IF(M36&gt;0,VLOOKUP(H36,'3-Productie normen'!A:L,VLOOKUP(M36,'3-Productie normen'!$B$36:$C$42,2,FALSE),FALSE)))</f>
        <v>0</v>
      </c>
      <c r="T36" s="516">
        <f t="shared" si="3"/>
        <v>0</v>
      </c>
      <c r="U36" s="55">
        <f t="shared" si="4"/>
        <v>0</v>
      </c>
      <c r="V36" s="527"/>
      <c r="X36" s="529">
        <f t="shared" si="5"/>
        <v>8529.75</v>
      </c>
    </row>
    <row r="37" spans="1:24" ht="14.1" customHeight="1">
      <c r="A37" s="460">
        <v>37</v>
      </c>
      <c r="B37" s="466" t="s">
        <v>232</v>
      </c>
      <c r="C37" s="466" t="s">
        <v>354</v>
      </c>
      <c r="D37" s="473" t="s">
        <v>433</v>
      </c>
      <c r="E37" s="472">
        <v>1</v>
      </c>
      <c r="F37" s="474" t="s">
        <v>556</v>
      </c>
      <c r="G37" s="491" t="s">
        <v>557</v>
      </c>
      <c r="H37" s="491" t="s">
        <v>286</v>
      </c>
      <c r="I37" s="492"/>
      <c r="J37" s="501">
        <v>7.04</v>
      </c>
      <c r="K37" s="491" t="s">
        <v>4016</v>
      </c>
      <c r="L37" s="512">
        <f t="shared" si="6"/>
        <v>0</v>
      </c>
      <c r="M37" s="513" t="s">
        <v>4037</v>
      </c>
      <c r="N37" s="514"/>
      <c r="O37" s="514"/>
      <c r="P37" s="515">
        <f t="shared" si="0"/>
        <v>0</v>
      </c>
      <c r="Q37" s="515">
        <f t="shared" si="1"/>
        <v>0</v>
      </c>
      <c r="R37" s="515">
        <f t="shared" si="2"/>
        <v>0</v>
      </c>
      <c r="S37" s="516">
        <f>IF(M37="nio",0,IF(M37&gt;0,VLOOKUP(H37,'3-Productie normen'!A:L,VLOOKUP(M37,'3-Productie normen'!$B$36:$C$42,2,FALSE),FALSE)))</f>
        <v>0</v>
      </c>
      <c r="T37" s="516">
        <f t="shared" si="3"/>
        <v>0</v>
      </c>
      <c r="U37" s="55">
        <f t="shared" si="4"/>
        <v>0</v>
      </c>
      <c r="V37" s="527"/>
      <c r="X37" s="529">
        <f t="shared" si="5"/>
        <v>0</v>
      </c>
    </row>
    <row r="38" spans="1:24" ht="14.1" customHeight="1">
      <c r="A38" s="460">
        <v>38</v>
      </c>
      <c r="B38" s="466" t="s">
        <v>232</v>
      </c>
      <c r="C38" s="466" t="s">
        <v>354</v>
      </c>
      <c r="D38" s="473" t="s">
        <v>433</v>
      </c>
      <c r="E38" s="472">
        <v>1</v>
      </c>
      <c r="F38" s="474" t="s">
        <v>558</v>
      </c>
      <c r="G38" s="491" t="s">
        <v>559</v>
      </c>
      <c r="H38" s="491" t="s">
        <v>286</v>
      </c>
      <c r="I38" s="492"/>
      <c r="J38" s="501">
        <v>0.75</v>
      </c>
      <c r="K38" s="491" t="s">
        <v>4016</v>
      </c>
      <c r="L38" s="512">
        <f t="shared" si="6"/>
        <v>0</v>
      </c>
      <c r="M38" s="513" t="s">
        <v>4037</v>
      </c>
      <c r="N38" s="514"/>
      <c r="O38" s="514"/>
      <c r="P38" s="515">
        <f t="shared" si="0"/>
        <v>0</v>
      </c>
      <c r="Q38" s="515">
        <f t="shared" si="1"/>
        <v>0</v>
      </c>
      <c r="R38" s="515">
        <f t="shared" si="2"/>
        <v>0</v>
      </c>
      <c r="S38" s="516">
        <f>IF(M38="nio",0,IF(M38&gt;0,VLOOKUP(H38,'3-Productie normen'!A:L,VLOOKUP(M38,'3-Productie normen'!$B$36:$C$42,2,FALSE),FALSE)))</f>
        <v>0</v>
      </c>
      <c r="T38" s="516">
        <f t="shared" si="3"/>
        <v>0</v>
      </c>
      <c r="U38" s="55">
        <f t="shared" si="4"/>
        <v>0</v>
      </c>
      <c r="V38" s="527"/>
      <c r="X38" s="529">
        <f t="shared" si="5"/>
        <v>0</v>
      </c>
    </row>
    <row r="39" spans="1:24" ht="14.1" customHeight="1">
      <c r="A39" s="460">
        <v>39</v>
      </c>
      <c r="B39" s="466" t="s">
        <v>232</v>
      </c>
      <c r="C39" s="466" t="s">
        <v>354</v>
      </c>
      <c r="D39" s="473" t="s">
        <v>433</v>
      </c>
      <c r="E39" s="472">
        <v>1</v>
      </c>
      <c r="F39" s="474" t="s">
        <v>560</v>
      </c>
      <c r="G39" s="491" t="s">
        <v>561</v>
      </c>
      <c r="H39" s="491" t="s">
        <v>286</v>
      </c>
      <c r="I39" s="492"/>
      <c r="J39" s="501">
        <v>2.98</v>
      </c>
      <c r="K39" s="491" t="s">
        <v>4016</v>
      </c>
      <c r="L39" s="512">
        <f t="shared" si="6"/>
        <v>0</v>
      </c>
      <c r="M39" s="513" t="s">
        <v>4037</v>
      </c>
      <c r="N39" s="514"/>
      <c r="O39" s="514"/>
      <c r="P39" s="515">
        <f t="shared" si="0"/>
        <v>0</v>
      </c>
      <c r="Q39" s="515">
        <f t="shared" si="1"/>
        <v>0</v>
      </c>
      <c r="R39" s="515">
        <f t="shared" si="2"/>
        <v>0</v>
      </c>
      <c r="S39" s="516">
        <f>IF(M39="nio",0,IF(M39&gt;0,VLOOKUP(H39,'3-Productie normen'!A:L,VLOOKUP(M39,'3-Productie normen'!$B$36:$C$42,2,FALSE),FALSE)))</f>
        <v>0</v>
      </c>
      <c r="T39" s="516">
        <f t="shared" si="3"/>
        <v>0</v>
      </c>
      <c r="U39" s="55">
        <f t="shared" si="4"/>
        <v>0</v>
      </c>
      <c r="V39" s="527"/>
      <c r="X39" s="529">
        <f t="shared" si="5"/>
        <v>0</v>
      </c>
    </row>
    <row r="40" spans="1:24" ht="14.1" customHeight="1">
      <c r="A40" s="460">
        <v>40</v>
      </c>
      <c r="B40" s="466" t="s">
        <v>232</v>
      </c>
      <c r="C40" s="466" t="s">
        <v>354</v>
      </c>
      <c r="D40" s="473" t="s">
        <v>433</v>
      </c>
      <c r="E40" s="472">
        <v>1</v>
      </c>
      <c r="F40" s="474" t="s">
        <v>562</v>
      </c>
      <c r="G40" s="491" t="s">
        <v>561</v>
      </c>
      <c r="H40" s="491" t="s">
        <v>286</v>
      </c>
      <c r="I40" s="492"/>
      <c r="J40" s="501">
        <v>2.98</v>
      </c>
      <c r="K40" s="491" t="s">
        <v>4016</v>
      </c>
      <c r="L40" s="512">
        <f t="shared" si="6"/>
        <v>0</v>
      </c>
      <c r="M40" s="513" t="s">
        <v>4037</v>
      </c>
      <c r="N40" s="514"/>
      <c r="O40" s="514"/>
      <c r="P40" s="515">
        <f t="shared" si="0"/>
        <v>0</v>
      </c>
      <c r="Q40" s="515">
        <f t="shared" si="1"/>
        <v>0</v>
      </c>
      <c r="R40" s="515">
        <f t="shared" si="2"/>
        <v>0</v>
      </c>
      <c r="S40" s="516">
        <f>IF(M40="nio",0,IF(M40&gt;0,VLOOKUP(H40,'3-Productie normen'!A:L,VLOOKUP(M40,'3-Productie normen'!$B$36:$C$42,2,FALSE),FALSE)))</f>
        <v>0</v>
      </c>
      <c r="T40" s="516">
        <f t="shared" si="3"/>
        <v>0</v>
      </c>
      <c r="U40" s="55">
        <f t="shared" si="4"/>
        <v>0</v>
      </c>
      <c r="V40" s="527"/>
      <c r="X40" s="529">
        <f t="shared" si="5"/>
        <v>0</v>
      </c>
    </row>
    <row r="41" spans="1:24" ht="14.1" customHeight="1">
      <c r="A41" s="567">
        <v>41</v>
      </c>
      <c r="B41" s="466" t="s">
        <v>232</v>
      </c>
      <c r="C41" s="466" t="s">
        <v>354</v>
      </c>
      <c r="D41" s="473" t="s">
        <v>433</v>
      </c>
      <c r="E41" s="472">
        <v>1</v>
      </c>
      <c r="F41" s="474" t="s">
        <v>563</v>
      </c>
      <c r="G41" s="491" t="s">
        <v>561</v>
      </c>
      <c r="H41" s="491" t="s">
        <v>286</v>
      </c>
      <c r="I41" s="492"/>
      <c r="J41" s="501">
        <v>2.98</v>
      </c>
      <c r="K41" s="491" t="s">
        <v>4016</v>
      </c>
      <c r="L41" s="512">
        <f t="shared" si="6"/>
        <v>0</v>
      </c>
      <c r="M41" s="513" t="s">
        <v>4037</v>
      </c>
      <c r="N41" s="514"/>
      <c r="O41" s="514"/>
      <c r="P41" s="515">
        <f t="shared" si="0"/>
        <v>0</v>
      </c>
      <c r="Q41" s="515">
        <f t="shared" si="1"/>
        <v>0</v>
      </c>
      <c r="R41" s="515">
        <f t="shared" si="2"/>
        <v>0</v>
      </c>
      <c r="S41" s="516">
        <f>IF(M41="nio",0,IF(M41&gt;0,VLOOKUP(H41,'3-Productie normen'!A:L,VLOOKUP(M41,'3-Productie normen'!$B$36:$C$42,2,FALSE),FALSE)))</f>
        <v>0</v>
      </c>
      <c r="T41" s="516">
        <f t="shared" si="3"/>
        <v>0</v>
      </c>
      <c r="U41" s="55">
        <f t="shared" si="4"/>
        <v>0</v>
      </c>
      <c r="V41" s="527"/>
      <c r="X41" s="529">
        <f t="shared" si="5"/>
        <v>0</v>
      </c>
    </row>
    <row r="42" spans="1:24" ht="14.1" customHeight="1">
      <c r="A42" s="460">
        <v>42</v>
      </c>
      <c r="B42" s="466" t="s">
        <v>232</v>
      </c>
      <c r="C42" s="466" t="s">
        <v>354</v>
      </c>
      <c r="D42" s="473" t="s">
        <v>433</v>
      </c>
      <c r="E42" s="472">
        <v>1</v>
      </c>
      <c r="F42" s="474" t="s">
        <v>564</v>
      </c>
      <c r="G42" s="491" t="s">
        <v>561</v>
      </c>
      <c r="H42" s="491" t="s">
        <v>286</v>
      </c>
      <c r="I42" s="492"/>
      <c r="J42" s="501">
        <v>4.74</v>
      </c>
      <c r="K42" s="491" t="s">
        <v>4016</v>
      </c>
      <c r="L42" s="512">
        <f t="shared" si="6"/>
        <v>0</v>
      </c>
      <c r="M42" s="513" t="s">
        <v>4037</v>
      </c>
      <c r="N42" s="514"/>
      <c r="O42" s="514"/>
      <c r="P42" s="515">
        <f t="shared" si="0"/>
        <v>0</v>
      </c>
      <c r="Q42" s="515">
        <f t="shared" si="1"/>
        <v>0</v>
      </c>
      <c r="R42" s="515">
        <f t="shared" si="2"/>
        <v>0</v>
      </c>
      <c r="S42" s="516">
        <f>IF(M42="nio",0,IF(M42&gt;0,VLOOKUP(H42,'3-Productie normen'!A:L,VLOOKUP(M42,'3-Productie normen'!$B$36:$C$42,2,FALSE),FALSE)))</f>
        <v>0</v>
      </c>
      <c r="T42" s="516">
        <f t="shared" si="3"/>
        <v>0</v>
      </c>
      <c r="U42" s="55">
        <f t="shared" si="4"/>
        <v>0</v>
      </c>
      <c r="V42" s="527"/>
      <c r="X42" s="529">
        <f t="shared" si="5"/>
        <v>0</v>
      </c>
    </row>
    <row r="43" spans="1:24" ht="14.1" customHeight="1">
      <c r="A43" s="460">
        <v>43</v>
      </c>
      <c r="B43" s="466" t="s">
        <v>232</v>
      </c>
      <c r="C43" s="466" t="s">
        <v>354</v>
      </c>
      <c r="D43" s="473" t="s">
        <v>433</v>
      </c>
      <c r="E43" s="472">
        <v>1</v>
      </c>
      <c r="F43" s="474" t="s">
        <v>565</v>
      </c>
      <c r="G43" s="491" t="s">
        <v>566</v>
      </c>
      <c r="H43" s="491" t="s">
        <v>286</v>
      </c>
      <c r="I43" s="492"/>
      <c r="J43" s="501">
        <v>19.329999999999998</v>
      </c>
      <c r="K43" s="491" t="s">
        <v>4016</v>
      </c>
      <c r="L43" s="512">
        <f t="shared" si="6"/>
        <v>0</v>
      </c>
      <c r="M43" s="513" t="s">
        <v>4037</v>
      </c>
      <c r="N43" s="514"/>
      <c r="O43" s="514"/>
      <c r="P43" s="515">
        <f t="shared" si="0"/>
        <v>0</v>
      </c>
      <c r="Q43" s="515">
        <f t="shared" si="1"/>
        <v>0</v>
      </c>
      <c r="R43" s="515">
        <f t="shared" si="2"/>
        <v>0</v>
      </c>
      <c r="S43" s="516">
        <f>IF(M43="nio",0,IF(M43&gt;0,VLOOKUP(H43,'3-Productie normen'!A:L,VLOOKUP(M43,'3-Productie normen'!$B$36:$C$42,2,FALSE),FALSE)))</f>
        <v>0</v>
      </c>
      <c r="T43" s="516">
        <f t="shared" si="3"/>
        <v>0</v>
      </c>
      <c r="U43" s="55">
        <f t="shared" si="4"/>
        <v>0</v>
      </c>
      <c r="V43" s="527"/>
      <c r="X43" s="529">
        <f t="shared" si="5"/>
        <v>0</v>
      </c>
    </row>
    <row r="44" spans="1:24" ht="14.1" customHeight="1">
      <c r="A44" s="460">
        <v>44</v>
      </c>
      <c r="B44" s="466" t="s">
        <v>232</v>
      </c>
      <c r="C44" s="466" t="s">
        <v>354</v>
      </c>
      <c r="D44" s="473" t="s">
        <v>433</v>
      </c>
      <c r="E44" s="472">
        <v>1</v>
      </c>
      <c r="F44" s="474" t="s">
        <v>567</v>
      </c>
      <c r="G44" s="491" t="s">
        <v>568</v>
      </c>
      <c r="H44" s="491" t="s">
        <v>286</v>
      </c>
      <c r="I44" s="492"/>
      <c r="J44" s="501">
        <v>11.79</v>
      </c>
      <c r="K44" s="491" t="s">
        <v>4016</v>
      </c>
      <c r="L44" s="512">
        <f t="shared" si="6"/>
        <v>0</v>
      </c>
      <c r="M44" s="513" t="s">
        <v>4037</v>
      </c>
      <c r="N44" s="514"/>
      <c r="O44" s="514"/>
      <c r="P44" s="515">
        <f t="shared" si="0"/>
        <v>0</v>
      </c>
      <c r="Q44" s="515">
        <f t="shared" si="1"/>
        <v>0</v>
      </c>
      <c r="R44" s="515">
        <f t="shared" si="2"/>
        <v>0</v>
      </c>
      <c r="S44" s="516">
        <f>IF(M44="nio",0,IF(M44&gt;0,VLOOKUP(H44,'3-Productie normen'!A:L,VLOOKUP(M44,'3-Productie normen'!$B$36:$C$42,2,FALSE),FALSE)))</f>
        <v>0</v>
      </c>
      <c r="T44" s="516">
        <f t="shared" si="3"/>
        <v>0</v>
      </c>
      <c r="U44" s="55">
        <f t="shared" si="4"/>
        <v>0</v>
      </c>
      <c r="V44" s="527"/>
      <c r="X44" s="529">
        <f t="shared" si="5"/>
        <v>0</v>
      </c>
    </row>
    <row r="45" spans="1:24" ht="14.1" customHeight="1">
      <c r="A45" s="460">
        <v>45</v>
      </c>
      <c r="B45" s="466" t="s">
        <v>232</v>
      </c>
      <c r="C45" s="466" t="s">
        <v>354</v>
      </c>
      <c r="D45" s="473" t="s">
        <v>433</v>
      </c>
      <c r="E45" s="472">
        <v>1</v>
      </c>
      <c r="F45" s="474" t="s">
        <v>569</v>
      </c>
      <c r="G45" s="491" t="s">
        <v>568</v>
      </c>
      <c r="H45" s="491" t="s">
        <v>286</v>
      </c>
      <c r="I45" s="492"/>
      <c r="J45" s="501">
        <v>2.73</v>
      </c>
      <c r="K45" s="491" t="s">
        <v>4016</v>
      </c>
      <c r="L45" s="512">
        <f t="shared" si="6"/>
        <v>0</v>
      </c>
      <c r="M45" s="513" t="s">
        <v>4037</v>
      </c>
      <c r="N45" s="514"/>
      <c r="O45" s="514"/>
      <c r="P45" s="515">
        <f t="shared" si="0"/>
        <v>0</v>
      </c>
      <c r="Q45" s="515">
        <f t="shared" si="1"/>
        <v>0</v>
      </c>
      <c r="R45" s="515">
        <f t="shared" si="2"/>
        <v>0</v>
      </c>
      <c r="S45" s="516">
        <f>IF(M45="nio",0,IF(M45&gt;0,VLOOKUP(H45,'3-Productie normen'!A:L,VLOOKUP(M45,'3-Productie normen'!$B$36:$C$42,2,FALSE),FALSE)))</f>
        <v>0</v>
      </c>
      <c r="T45" s="516">
        <f t="shared" si="3"/>
        <v>0</v>
      </c>
      <c r="U45" s="55">
        <f t="shared" si="4"/>
        <v>0</v>
      </c>
      <c r="V45" s="527"/>
      <c r="X45" s="529">
        <f t="shared" si="5"/>
        <v>0</v>
      </c>
    </row>
    <row r="46" spans="1:24" ht="14.1" customHeight="1">
      <c r="A46" s="460">
        <v>46</v>
      </c>
      <c r="B46" s="466" t="s">
        <v>232</v>
      </c>
      <c r="C46" s="466" t="s">
        <v>354</v>
      </c>
      <c r="D46" s="473" t="s">
        <v>433</v>
      </c>
      <c r="E46" s="472">
        <v>1</v>
      </c>
      <c r="F46" s="474" t="s">
        <v>570</v>
      </c>
      <c r="G46" s="491" t="s">
        <v>568</v>
      </c>
      <c r="H46" s="491" t="s">
        <v>286</v>
      </c>
      <c r="I46" s="492"/>
      <c r="J46" s="501">
        <v>1.1200000000000001</v>
      </c>
      <c r="K46" s="491" t="s">
        <v>4016</v>
      </c>
      <c r="L46" s="512">
        <f t="shared" si="6"/>
        <v>0</v>
      </c>
      <c r="M46" s="513" t="s">
        <v>4037</v>
      </c>
      <c r="N46" s="514"/>
      <c r="O46" s="514"/>
      <c r="P46" s="515">
        <f t="shared" si="0"/>
        <v>0</v>
      </c>
      <c r="Q46" s="515">
        <f t="shared" si="1"/>
        <v>0</v>
      </c>
      <c r="R46" s="515">
        <f t="shared" si="2"/>
        <v>0</v>
      </c>
      <c r="S46" s="516">
        <f>IF(M46="nio",0,IF(M46&gt;0,VLOOKUP(H46,'3-Productie normen'!A:L,VLOOKUP(M46,'3-Productie normen'!$B$36:$C$42,2,FALSE),FALSE)))</f>
        <v>0</v>
      </c>
      <c r="T46" s="516">
        <f t="shared" si="3"/>
        <v>0</v>
      </c>
      <c r="U46" s="55">
        <f t="shared" si="4"/>
        <v>0</v>
      </c>
      <c r="V46" s="527"/>
      <c r="X46" s="529">
        <f t="shared" si="5"/>
        <v>0</v>
      </c>
    </row>
    <row r="47" spans="1:24" ht="14.1" customHeight="1">
      <c r="A47" s="460">
        <v>47</v>
      </c>
      <c r="B47" s="466" t="s">
        <v>232</v>
      </c>
      <c r="C47" s="466" t="s">
        <v>354</v>
      </c>
      <c r="D47" s="473" t="s">
        <v>433</v>
      </c>
      <c r="E47" s="472">
        <v>1</v>
      </c>
      <c r="F47" s="474" t="s">
        <v>571</v>
      </c>
      <c r="G47" s="491" t="s">
        <v>568</v>
      </c>
      <c r="H47" s="491" t="s">
        <v>286</v>
      </c>
      <c r="I47" s="492"/>
      <c r="J47" s="501">
        <v>1.1200000000000001</v>
      </c>
      <c r="K47" s="491" t="s">
        <v>4016</v>
      </c>
      <c r="L47" s="512">
        <f t="shared" si="6"/>
        <v>0</v>
      </c>
      <c r="M47" s="513" t="s">
        <v>4037</v>
      </c>
      <c r="N47" s="514"/>
      <c r="O47" s="514"/>
      <c r="P47" s="515">
        <f t="shared" si="0"/>
        <v>0</v>
      </c>
      <c r="Q47" s="515">
        <f t="shared" si="1"/>
        <v>0</v>
      </c>
      <c r="R47" s="515">
        <f t="shared" si="2"/>
        <v>0</v>
      </c>
      <c r="S47" s="516">
        <f>IF(M47="nio",0,IF(M47&gt;0,VLOOKUP(H47,'3-Productie normen'!A:L,VLOOKUP(M47,'3-Productie normen'!$B$36:$C$42,2,FALSE),FALSE)))</f>
        <v>0</v>
      </c>
      <c r="T47" s="516">
        <f t="shared" si="3"/>
        <v>0</v>
      </c>
      <c r="U47" s="55">
        <f t="shared" si="4"/>
        <v>0</v>
      </c>
      <c r="V47" s="527"/>
      <c r="X47" s="529">
        <f t="shared" si="5"/>
        <v>0</v>
      </c>
    </row>
    <row r="48" spans="1:24" ht="14.1" customHeight="1">
      <c r="A48" s="460">
        <v>48</v>
      </c>
      <c r="B48" s="466" t="s">
        <v>232</v>
      </c>
      <c r="C48" s="466" t="s">
        <v>354</v>
      </c>
      <c r="D48" s="473" t="s">
        <v>433</v>
      </c>
      <c r="E48" s="472">
        <v>1</v>
      </c>
      <c r="F48" s="474" t="s">
        <v>572</v>
      </c>
      <c r="G48" s="491" t="s">
        <v>568</v>
      </c>
      <c r="H48" s="491" t="s">
        <v>286</v>
      </c>
      <c r="I48" s="492"/>
      <c r="J48" s="501">
        <v>1.1200000000000001</v>
      </c>
      <c r="K48" s="491" t="s">
        <v>4016</v>
      </c>
      <c r="L48" s="512">
        <f t="shared" si="6"/>
        <v>0</v>
      </c>
      <c r="M48" s="513" t="s">
        <v>4037</v>
      </c>
      <c r="N48" s="514"/>
      <c r="O48" s="514"/>
      <c r="P48" s="515">
        <f t="shared" si="0"/>
        <v>0</v>
      </c>
      <c r="Q48" s="515">
        <f t="shared" si="1"/>
        <v>0</v>
      </c>
      <c r="R48" s="515">
        <f t="shared" si="2"/>
        <v>0</v>
      </c>
      <c r="S48" s="516">
        <f>IF(M48="nio",0,IF(M48&gt;0,VLOOKUP(H48,'3-Productie normen'!A:L,VLOOKUP(M48,'3-Productie normen'!$B$36:$C$42,2,FALSE),FALSE)))</f>
        <v>0</v>
      </c>
      <c r="T48" s="516">
        <f t="shared" si="3"/>
        <v>0</v>
      </c>
      <c r="U48" s="55">
        <f t="shared" si="4"/>
        <v>0</v>
      </c>
      <c r="V48" s="527"/>
      <c r="X48" s="529">
        <f t="shared" si="5"/>
        <v>0</v>
      </c>
    </row>
    <row r="49" spans="1:24" ht="14.1" customHeight="1">
      <c r="A49" s="567">
        <v>49</v>
      </c>
      <c r="B49" s="466" t="s">
        <v>232</v>
      </c>
      <c r="C49" s="466" t="s">
        <v>354</v>
      </c>
      <c r="D49" s="473" t="s">
        <v>433</v>
      </c>
      <c r="E49" s="472">
        <v>1</v>
      </c>
      <c r="F49" s="474" t="s">
        <v>573</v>
      </c>
      <c r="G49" s="491" t="s">
        <v>568</v>
      </c>
      <c r="H49" s="491" t="s">
        <v>286</v>
      </c>
      <c r="I49" s="492"/>
      <c r="J49" s="501">
        <v>1.1200000000000001</v>
      </c>
      <c r="K49" s="491" t="s">
        <v>4016</v>
      </c>
      <c r="L49" s="512">
        <f t="shared" si="6"/>
        <v>0</v>
      </c>
      <c r="M49" s="513" t="s">
        <v>4037</v>
      </c>
      <c r="N49" s="514"/>
      <c r="O49" s="514"/>
      <c r="P49" s="515">
        <f t="shared" si="0"/>
        <v>0</v>
      </c>
      <c r="Q49" s="515">
        <f t="shared" si="1"/>
        <v>0</v>
      </c>
      <c r="R49" s="515">
        <f t="shared" si="2"/>
        <v>0</v>
      </c>
      <c r="S49" s="516">
        <f>IF(M49="nio",0,IF(M49&gt;0,VLOOKUP(H49,'3-Productie normen'!A:L,VLOOKUP(M49,'3-Productie normen'!$B$36:$C$42,2,FALSE),FALSE)))</f>
        <v>0</v>
      </c>
      <c r="T49" s="516">
        <f t="shared" si="3"/>
        <v>0</v>
      </c>
      <c r="U49" s="55">
        <f t="shared" si="4"/>
        <v>0</v>
      </c>
      <c r="V49" s="527"/>
      <c r="X49" s="529">
        <f t="shared" si="5"/>
        <v>0</v>
      </c>
    </row>
    <row r="50" spans="1:24" ht="14.1" customHeight="1">
      <c r="A50" s="460">
        <v>50</v>
      </c>
      <c r="B50" s="466" t="s">
        <v>232</v>
      </c>
      <c r="C50" s="466" t="s">
        <v>354</v>
      </c>
      <c r="D50" s="473" t="s">
        <v>433</v>
      </c>
      <c r="E50" s="472">
        <v>1</v>
      </c>
      <c r="F50" s="474" t="s">
        <v>574</v>
      </c>
      <c r="G50" s="491" t="s">
        <v>568</v>
      </c>
      <c r="H50" s="491" t="s">
        <v>286</v>
      </c>
      <c r="I50" s="492"/>
      <c r="J50" s="501">
        <v>5.79</v>
      </c>
      <c r="K50" s="491" t="s">
        <v>4016</v>
      </c>
      <c r="L50" s="512">
        <f t="shared" si="6"/>
        <v>0</v>
      </c>
      <c r="M50" s="513" t="s">
        <v>4037</v>
      </c>
      <c r="N50" s="514"/>
      <c r="O50" s="514"/>
      <c r="P50" s="515">
        <f t="shared" si="0"/>
        <v>0</v>
      </c>
      <c r="Q50" s="515">
        <f t="shared" si="1"/>
        <v>0</v>
      </c>
      <c r="R50" s="515">
        <f t="shared" si="2"/>
        <v>0</v>
      </c>
      <c r="S50" s="516">
        <f>IF(M50="nio",0,IF(M50&gt;0,VLOOKUP(H50,'3-Productie normen'!A:L,VLOOKUP(M50,'3-Productie normen'!$B$36:$C$42,2,FALSE),FALSE)))</f>
        <v>0</v>
      </c>
      <c r="T50" s="516">
        <f t="shared" si="3"/>
        <v>0</v>
      </c>
      <c r="U50" s="55">
        <f t="shared" si="4"/>
        <v>0</v>
      </c>
      <c r="V50" s="527"/>
      <c r="X50" s="529">
        <f t="shared" si="5"/>
        <v>0</v>
      </c>
    </row>
    <row r="51" spans="1:24" ht="14.1" customHeight="1">
      <c r="A51" s="460">
        <v>51</v>
      </c>
      <c r="B51" s="466" t="s">
        <v>232</v>
      </c>
      <c r="C51" s="466" t="s">
        <v>354</v>
      </c>
      <c r="D51" s="473" t="s">
        <v>433</v>
      </c>
      <c r="E51" s="472">
        <v>1</v>
      </c>
      <c r="F51" s="474" t="s">
        <v>575</v>
      </c>
      <c r="G51" s="491" t="s">
        <v>568</v>
      </c>
      <c r="H51" s="491" t="s">
        <v>286</v>
      </c>
      <c r="I51" s="492"/>
      <c r="J51" s="501">
        <v>1.1200000000000001</v>
      </c>
      <c r="K51" s="491" t="s">
        <v>4016</v>
      </c>
      <c r="L51" s="512">
        <f t="shared" si="6"/>
        <v>0</v>
      </c>
      <c r="M51" s="513" t="s">
        <v>4037</v>
      </c>
      <c r="N51" s="514"/>
      <c r="O51" s="514"/>
      <c r="P51" s="515">
        <f t="shared" si="0"/>
        <v>0</v>
      </c>
      <c r="Q51" s="515">
        <f t="shared" si="1"/>
        <v>0</v>
      </c>
      <c r="R51" s="515">
        <f t="shared" si="2"/>
        <v>0</v>
      </c>
      <c r="S51" s="516">
        <f>IF(M51="nio",0,IF(M51&gt;0,VLOOKUP(H51,'3-Productie normen'!A:L,VLOOKUP(M51,'3-Productie normen'!$B$36:$C$42,2,FALSE),FALSE)))</f>
        <v>0</v>
      </c>
      <c r="T51" s="516">
        <f t="shared" si="3"/>
        <v>0</v>
      </c>
      <c r="U51" s="55">
        <f t="shared" si="4"/>
        <v>0</v>
      </c>
      <c r="V51" s="527"/>
      <c r="X51" s="529">
        <f t="shared" si="5"/>
        <v>0</v>
      </c>
    </row>
    <row r="52" spans="1:24" ht="14.1" customHeight="1">
      <c r="A52" s="460">
        <v>52</v>
      </c>
      <c r="B52" s="466" t="s">
        <v>232</v>
      </c>
      <c r="C52" s="466" t="s">
        <v>354</v>
      </c>
      <c r="D52" s="473" t="s">
        <v>433</v>
      </c>
      <c r="E52" s="472">
        <v>1</v>
      </c>
      <c r="F52" s="474" t="s">
        <v>576</v>
      </c>
      <c r="G52" s="491" t="s">
        <v>568</v>
      </c>
      <c r="H52" s="491" t="s">
        <v>286</v>
      </c>
      <c r="I52" s="492"/>
      <c r="J52" s="501">
        <v>1.1200000000000001</v>
      </c>
      <c r="K52" s="491" t="s">
        <v>4016</v>
      </c>
      <c r="L52" s="512">
        <f t="shared" si="6"/>
        <v>0</v>
      </c>
      <c r="M52" s="513" t="s">
        <v>4037</v>
      </c>
      <c r="N52" s="514"/>
      <c r="O52" s="514"/>
      <c r="P52" s="515">
        <f t="shared" si="0"/>
        <v>0</v>
      </c>
      <c r="Q52" s="515">
        <f t="shared" si="1"/>
        <v>0</v>
      </c>
      <c r="R52" s="515">
        <f t="shared" si="2"/>
        <v>0</v>
      </c>
      <c r="S52" s="516">
        <f>IF(M52="nio",0,IF(M52&gt;0,VLOOKUP(H52,'3-Productie normen'!A:L,VLOOKUP(M52,'3-Productie normen'!$B$36:$C$42,2,FALSE),FALSE)))</f>
        <v>0</v>
      </c>
      <c r="T52" s="516">
        <f t="shared" si="3"/>
        <v>0</v>
      </c>
      <c r="U52" s="55">
        <f t="shared" si="4"/>
        <v>0</v>
      </c>
      <c r="V52" s="527"/>
      <c r="X52" s="529">
        <f t="shared" si="5"/>
        <v>0</v>
      </c>
    </row>
    <row r="53" spans="1:24" ht="14.1" customHeight="1">
      <c r="A53" s="460">
        <v>53</v>
      </c>
      <c r="B53" s="466" t="s">
        <v>232</v>
      </c>
      <c r="C53" s="466" t="s">
        <v>354</v>
      </c>
      <c r="D53" s="473" t="s">
        <v>433</v>
      </c>
      <c r="E53" s="472">
        <v>1</v>
      </c>
      <c r="F53" s="474" t="s">
        <v>577</v>
      </c>
      <c r="G53" s="491" t="s">
        <v>557</v>
      </c>
      <c r="H53" s="491" t="s">
        <v>286</v>
      </c>
      <c r="I53" s="492"/>
      <c r="J53" s="501">
        <v>7.04</v>
      </c>
      <c r="K53" s="491" t="s">
        <v>4016</v>
      </c>
      <c r="L53" s="512">
        <f t="shared" si="6"/>
        <v>0</v>
      </c>
      <c r="M53" s="513" t="s">
        <v>4037</v>
      </c>
      <c r="N53" s="514"/>
      <c r="O53" s="514"/>
      <c r="P53" s="515">
        <f t="shared" si="0"/>
        <v>0</v>
      </c>
      <c r="Q53" s="515">
        <f t="shared" si="1"/>
        <v>0</v>
      </c>
      <c r="R53" s="515">
        <f t="shared" si="2"/>
        <v>0</v>
      </c>
      <c r="S53" s="516">
        <f>IF(M53="nio",0,IF(M53&gt;0,VLOOKUP(H53,'3-Productie normen'!A:L,VLOOKUP(M53,'3-Productie normen'!$B$36:$C$42,2,FALSE),FALSE)))</f>
        <v>0</v>
      </c>
      <c r="T53" s="516">
        <f t="shared" si="3"/>
        <v>0</v>
      </c>
      <c r="U53" s="55">
        <f t="shared" si="4"/>
        <v>0</v>
      </c>
      <c r="V53" s="527"/>
      <c r="X53" s="529">
        <f t="shared" si="5"/>
        <v>0</v>
      </c>
    </row>
    <row r="54" spans="1:24" ht="14.1" customHeight="1">
      <c r="A54" s="460">
        <v>54</v>
      </c>
      <c r="B54" s="466" t="s">
        <v>232</v>
      </c>
      <c r="C54" s="466" t="s">
        <v>354</v>
      </c>
      <c r="D54" s="473" t="s">
        <v>433</v>
      </c>
      <c r="E54" s="472">
        <v>1</v>
      </c>
      <c r="F54" s="474" t="s">
        <v>578</v>
      </c>
      <c r="G54" s="491" t="s">
        <v>559</v>
      </c>
      <c r="H54" s="491" t="s">
        <v>286</v>
      </c>
      <c r="I54" s="492"/>
      <c r="J54" s="501">
        <v>0.75</v>
      </c>
      <c r="K54" s="491" t="s">
        <v>4016</v>
      </c>
      <c r="L54" s="512">
        <f t="shared" si="6"/>
        <v>0</v>
      </c>
      <c r="M54" s="513" t="s">
        <v>4037</v>
      </c>
      <c r="N54" s="514"/>
      <c r="O54" s="514"/>
      <c r="P54" s="515">
        <f t="shared" si="0"/>
        <v>0</v>
      </c>
      <c r="Q54" s="515">
        <f t="shared" si="1"/>
        <v>0</v>
      </c>
      <c r="R54" s="515">
        <f t="shared" si="2"/>
        <v>0</v>
      </c>
      <c r="S54" s="516">
        <f>IF(M54="nio",0,IF(M54&gt;0,VLOOKUP(H54,'3-Productie normen'!A:L,VLOOKUP(M54,'3-Productie normen'!$B$36:$C$42,2,FALSE),FALSE)))</f>
        <v>0</v>
      </c>
      <c r="T54" s="516">
        <f t="shared" si="3"/>
        <v>0</v>
      </c>
      <c r="U54" s="55">
        <f t="shared" si="4"/>
        <v>0</v>
      </c>
      <c r="V54" s="527"/>
      <c r="X54" s="529">
        <f t="shared" si="5"/>
        <v>0</v>
      </c>
    </row>
    <row r="55" spans="1:24" ht="14.1" customHeight="1">
      <c r="A55" s="460">
        <v>55</v>
      </c>
      <c r="B55" s="466" t="s">
        <v>232</v>
      </c>
      <c r="C55" s="466" t="s">
        <v>354</v>
      </c>
      <c r="D55" s="473" t="s">
        <v>433</v>
      </c>
      <c r="E55" s="472">
        <v>1</v>
      </c>
      <c r="F55" s="474" t="s">
        <v>579</v>
      </c>
      <c r="G55" s="491" t="s">
        <v>580</v>
      </c>
      <c r="H55" s="491" t="s">
        <v>286</v>
      </c>
      <c r="I55" s="492"/>
      <c r="J55" s="501">
        <v>4.62</v>
      </c>
      <c r="K55" s="491" t="s">
        <v>4016</v>
      </c>
      <c r="L55" s="512">
        <f t="shared" si="6"/>
        <v>0</v>
      </c>
      <c r="M55" s="513" t="s">
        <v>4037</v>
      </c>
      <c r="N55" s="514"/>
      <c r="O55" s="514"/>
      <c r="P55" s="515">
        <f t="shared" si="0"/>
        <v>0</v>
      </c>
      <c r="Q55" s="515">
        <f t="shared" si="1"/>
        <v>0</v>
      </c>
      <c r="R55" s="515">
        <f t="shared" si="2"/>
        <v>0</v>
      </c>
      <c r="S55" s="516">
        <f>IF(M55="nio",0,IF(M55&gt;0,VLOOKUP(H55,'3-Productie normen'!A:L,VLOOKUP(M55,'3-Productie normen'!$B$36:$C$42,2,FALSE),FALSE)))</f>
        <v>0</v>
      </c>
      <c r="T55" s="516">
        <f t="shared" si="3"/>
        <v>0</v>
      </c>
      <c r="U55" s="55">
        <f t="shared" si="4"/>
        <v>0</v>
      </c>
      <c r="V55" s="527"/>
      <c r="X55" s="529">
        <f t="shared" si="5"/>
        <v>0</v>
      </c>
    </row>
    <row r="56" spans="1:24" ht="14.1" customHeight="1">
      <c r="A56" s="460">
        <v>56</v>
      </c>
      <c r="B56" s="466" t="s">
        <v>232</v>
      </c>
      <c r="C56" s="466" t="s">
        <v>354</v>
      </c>
      <c r="D56" s="473" t="s">
        <v>433</v>
      </c>
      <c r="E56" s="472">
        <v>1</v>
      </c>
      <c r="F56" s="474" t="s">
        <v>581</v>
      </c>
      <c r="G56" s="491" t="s">
        <v>582</v>
      </c>
      <c r="H56" s="494" t="s">
        <v>4033</v>
      </c>
      <c r="I56" s="492" t="s">
        <v>3975</v>
      </c>
      <c r="J56" s="501">
        <v>132.63999999999999</v>
      </c>
      <c r="K56" s="494" t="s">
        <v>4033</v>
      </c>
      <c r="L56" s="512">
        <f t="shared" si="6"/>
        <v>104</v>
      </c>
      <c r="M56" s="514">
        <v>104</v>
      </c>
      <c r="N56" s="514"/>
      <c r="O56" s="514"/>
      <c r="P56" s="515" t="e">
        <f t="shared" si="0"/>
        <v>#DIV/0!</v>
      </c>
      <c r="Q56" s="515">
        <f t="shared" si="1"/>
        <v>0</v>
      </c>
      <c r="R56" s="515">
        <f t="shared" si="2"/>
        <v>0</v>
      </c>
      <c r="S56" s="516">
        <f>IF(M56="nio",0,IF(M56&gt;0,VLOOKUP(H56,'3-Productie normen'!A:L,VLOOKUP(M56,'3-Productie normen'!$B$36:$C$42,2,FALSE),FALSE)))</f>
        <v>0</v>
      </c>
      <c r="T56" s="516">
        <f t="shared" si="3"/>
        <v>0</v>
      </c>
      <c r="U56" s="55">
        <f t="shared" si="4"/>
        <v>0</v>
      </c>
      <c r="V56" s="527"/>
      <c r="X56" s="529">
        <f t="shared" si="5"/>
        <v>13794.559999999998</v>
      </c>
    </row>
    <row r="57" spans="1:24" ht="14.1" customHeight="1">
      <c r="A57" s="567">
        <v>57</v>
      </c>
      <c r="B57" s="466" t="s">
        <v>232</v>
      </c>
      <c r="C57" s="466" t="s">
        <v>354</v>
      </c>
      <c r="D57" s="473" t="s">
        <v>433</v>
      </c>
      <c r="E57" s="472">
        <v>1</v>
      </c>
      <c r="F57" s="474" t="s">
        <v>583</v>
      </c>
      <c r="G57" s="491" t="s">
        <v>584</v>
      </c>
      <c r="H57" s="491" t="s">
        <v>286</v>
      </c>
      <c r="I57" s="492"/>
      <c r="J57" s="501">
        <v>34.56</v>
      </c>
      <c r="K57" s="491" t="s">
        <v>4016</v>
      </c>
      <c r="L57" s="512">
        <f t="shared" si="6"/>
        <v>0</v>
      </c>
      <c r="M57" s="513" t="s">
        <v>4037</v>
      </c>
      <c r="N57" s="514"/>
      <c r="O57" s="514"/>
      <c r="P57" s="515">
        <f t="shared" si="0"/>
        <v>0</v>
      </c>
      <c r="Q57" s="515">
        <f t="shared" si="1"/>
        <v>0</v>
      </c>
      <c r="R57" s="515">
        <f t="shared" si="2"/>
        <v>0</v>
      </c>
      <c r="S57" s="516">
        <f>IF(M57="nio",0,IF(M57&gt;0,VLOOKUP(H57,'3-Productie normen'!A:L,VLOOKUP(M57,'3-Productie normen'!$B$36:$C$42,2,FALSE),FALSE)))</f>
        <v>0</v>
      </c>
      <c r="T57" s="516">
        <f t="shared" si="3"/>
        <v>0</v>
      </c>
      <c r="U57" s="55">
        <f t="shared" si="4"/>
        <v>0</v>
      </c>
      <c r="V57" s="527"/>
      <c r="X57" s="529">
        <f t="shared" si="5"/>
        <v>0</v>
      </c>
    </row>
    <row r="58" spans="1:24" ht="14.1" customHeight="1">
      <c r="A58" s="460">
        <v>58</v>
      </c>
      <c r="B58" s="466" t="s">
        <v>232</v>
      </c>
      <c r="C58" s="466" t="s">
        <v>354</v>
      </c>
      <c r="D58" s="473" t="s">
        <v>433</v>
      </c>
      <c r="E58" s="472">
        <v>1</v>
      </c>
      <c r="F58" s="474" t="s">
        <v>585</v>
      </c>
      <c r="G58" s="491" t="s">
        <v>582</v>
      </c>
      <c r="H58" s="494" t="s">
        <v>4033</v>
      </c>
      <c r="I58" s="492" t="s">
        <v>3975</v>
      </c>
      <c r="J58" s="501">
        <v>24.37</v>
      </c>
      <c r="K58" s="494" t="s">
        <v>4033</v>
      </c>
      <c r="L58" s="512">
        <f t="shared" si="6"/>
        <v>104</v>
      </c>
      <c r="M58" s="514">
        <v>104</v>
      </c>
      <c r="N58" s="514"/>
      <c r="O58" s="514"/>
      <c r="P58" s="515" t="e">
        <f t="shared" si="0"/>
        <v>#DIV/0!</v>
      </c>
      <c r="Q58" s="515">
        <f t="shared" si="1"/>
        <v>0</v>
      </c>
      <c r="R58" s="515">
        <f t="shared" si="2"/>
        <v>0</v>
      </c>
      <c r="S58" s="516">
        <f>IF(M58="nio",0,IF(M58&gt;0,VLOOKUP(H58,'3-Productie normen'!A:L,VLOOKUP(M58,'3-Productie normen'!$B$36:$C$42,2,FALSE),FALSE)))</f>
        <v>0</v>
      </c>
      <c r="T58" s="516">
        <f t="shared" si="3"/>
        <v>0</v>
      </c>
      <c r="U58" s="55">
        <f t="shared" si="4"/>
        <v>0</v>
      </c>
      <c r="V58" s="527"/>
      <c r="X58" s="529">
        <f t="shared" si="5"/>
        <v>2534.48</v>
      </c>
    </row>
    <row r="59" spans="1:24" ht="14.1" customHeight="1">
      <c r="A59" s="460">
        <v>59</v>
      </c>
      <c r="B59" s="466" t="s">
        <v>232</v>
      </c>
      <c r="C59" s="466" t="s">
        <v>354</v>
      </c>
      <c r="D59" s="473" t="s">
        <v>433</v>
      </c>
      <c r="E59" s="472">
        <v>1</v>
      </c>
      <c r="F59" s="474" t="s">
        <v>586</v>
      </c>
      <c r="G59" s="491" t="s">
        <v>582</v>
      </c>
      <c r="H59" s="491" t="s">
        <v>286</v>
      </c>
      <c r="I59" s="492"/>
      <c r="J59" s="501">
        <v>41.79</v>
      </c>
      <c r="K59" s="491" t="s">
        <v>4016</v>
      </c>
      <c r="L59" s="512">
        <f t="shared" si="6"/>
        <v>0</v>
      </c>
      <c r="M59" s="513" t="s">
        <v>4037</v>
      </c>
      <c r="N59" s="514"/>
      <c r="O59" s="514"/>
      <c r="P59" s="515">
        <f t="shared" si="0"/>
        <v>0</v>
      </c>
      <c r="Q59" s="515">
        <f t="shared" si="1"/>
        <v>0</v>
      </c>
      <c r="R59" s="515">
        <f t="shared" si="2"/>
        <v>0</v>
      </c>
      <c r="S59" s="516">
        <f>IF(M59="nio",0,IF(M59&gt;0,VLOOKUP(H59,'3-Productie normen'!A:L,VLOOKUP(M59,'3-Productie normen'!$B$36:$C$42,2,FALSE),FALSE)))</f>
        <v>0</v>
      </c>
      <c r="T59" s="516">
        <f t="shared" si="3"/>
        <v>0</v>
      </c>
      <c r="U59" s="55">
        <f t="shared" si="4"/>
        <v>0</v>
      </c>
      <c r="V59" s="527"/>
      <c r="X59" s="529">
        <f t="shared" si="5"/>
        <v>0</v>
      </c>
    </row>
    <row r="60" spans="1:24" ht="14.1" customHeight="1">
      <c r="A60" s="460">
        <v>60</v>
      </c>
      <c r="B60" s="466" t="s">
        <v>232</v>
      </c>
      <c r="C60" s="466" t="s">
        <v>354</v>
      </c>
      <c r="D60" s="473" t="s">
        <v>433</v>
      </c>
      <c r="E60" s="472">
        <v>1</v>
      </c>
      <c r="F60" s="474" t="s">
        <v>587</v>
      </c>
      <c r="G60" s="491" t="s">
        <v>582</v>
      </c>
      <c r="H60" s="491" t="s">
        <v>286</v>
      </c>
      <c r="I60" s="492"/>
      <c r="J60" s="501">
        <v>11.56</v>
      </c>
      <c r="K60" s="491" t="s">
        <v>4016</v>
      </c>
      <c r="L60" s="512">
        <f t="shared" si="6"/>
        <v>0</v>
      </c>
      <c r="M60" s="513" t="s">
        <v>4037</v>
      </c>
      <c r="N60" s="514"/>
      <c r="O60" s="514"/>
      <c r="P60" s="515">
        <f t="shared" si="0"/>
        <v>0</v>
      </c>
      <c r="Q60" s="515">
        <f t="shared" si="1"/>
        <v>0</v>
      </c>
      <c r="R60" s="515">
        <f t="shared" si="2"/>
        <v>0</v>
      </c>
      <c r="S60" s="516">
        <f>IF(M60="nio",0,IF(M60&gt;0,VLOOKUP(H60,'3-Productie normen'!A:L,VLOOKUP(M60,'3-Productie normen'!$B$36:$C$42,2,FALSE),FALSE)))</f>
        <v>0</v>
      </c>
      <c r="T60" s="516">
        <f t="shared" si="3"/>
        <v>0</v>
      </c>
      <c r="U60" s="55">
        <f t="shared" si="4"/>
        <v>0</v>
      </c>
      <c r="V60" s="527"/>
      <c r="X60" s="529">
        <f t="shared" si="5"/>
        <v>0</v>
      </c>
    </row>
    <row r="61" spans="1:24" ht="14.1" customHeight="1">
      <c r="A61" s="460">
        <v>61</v>
      </c>
      <c r="B61" s="466" t="s">
        <v>232</v>
      </c>
      <c r="C61" s="466" t="s">
        <v>354</v>
      </c>
      <c r="D61" s="473" t="s">
        <v>433</v>
      </c>
      <c r="E61" s="472">
        <v>1</v>
      </c>
      <c r="F61" s="474" t="s">
        <v>588</v>
      </c>
      <c r="G61" s="491" t="s">
        <v>589</v>
      </c>
      <c r="H61" s="491" t="s">
        <v>4026</v>
      </c>
      <c r="I61" s="492" t="s">
        <v>3974</v>
      </c>
      <c r="J61" s="501">
        <v>13.71</v>
      </c>
      <c r="K61" s="491" t="s">
        <v>4024</v>
      </c>
      <c r="L61" s="512">
        <f t="shared" si="6"/>
        <v>0</v>
      </c>
      <c r="M61" s="513" t="s">
        <v>4037</v>
      </c>
      <c r="N61" s="514"/>
      <c r="O61" s="514"/>
      <c r="P61" s="515">
        <f t="shared" si="0"/>
        <v>0</v>
      </c>
      <c r="Q61" s="515">
        <f t="shared" si="1"/>
        <v>0</v>
      </c>
      <c r="R61" s="515">
        <f t="shared" si="2"/>
        <v>0</v>
      </c>
      <c r="S61" s="516">
        <f>IF(M61="nio",0,IF(M61&gt;0,VLOOKUP(H61,'3-Productie normen'!A:L,VLOOKUP(M61,'3-Productie normen'!$B$36:$C$42,2,FALSE),FALSE)))</f>
        <v>0</v>
      </c>
      <c r="T61" s="516">
        <f t="shared" si="3"/>
        <v>0</v>
      </c>
      <c r="U61" s="55">
        <f t="shared" si="4"/>
        <v>0</v>
      </c>
      <c r="V61" s="527"/>
      <c r="X61" s="529">
        <f t="shared" si="5"/>
        <v>0</v>
      </c>
    </row>
    <row r="62" spans="1:24" ht="13.2">
      <c r="A62" s="460">
        <v>62</v>
      </c>
      <c r="B62" s="466" t="s">
        <v>232</v>
      </c>
      <c r="C62" s="466" t="s">
        <v>354</v>
      </c>
      <c r="D62" s="473" t="s">
        <v>433</v>
      </c>
      <c r="E62" s="472">
        <v>1</v>
      </c>
      <c r="F62" s="474" t="s">
        <v>590</v>
      </c>
      <c r="G62" s="491" t="s">
        <v>591</v>
      </c>
      <c r="H62" s="491" t="s">
        <v>253</v>
      </c>
      <c r="I62" s="492" t="s">
        <v>3975</v>
      </c>
      <c r="J62" s="501">
        <v>37.299999999999997</v>
      </c>
      <c r="K62" s="491" t="s">
        <v>253</v>
      </c>
      <c r="L62" s="512">
        <f t="shared" si="6"/>
        <v>104</v>
      </c>
      <c r="M62" s="514">
        <v>104</v>
      </c>
      <c r="N62" s="514"/>
      <c r="O62" s="514"/>
      <c r="P62" s="515" t="e">
        <f t="shared" si="0"/>
        <v>#DIV/0!</v>
      </c>
      <c r="Q62" s="515">
        <f t="shared" si="1"/>
        <v>0</v>
      </c>
      <c r="R62" s="515">
        <f t="shared" si="2"/>
        <v>0</v>
      </c>
      <c r="S62" s="516">
        <f>IF(M62="nio",0,IF(M62&gt;0,VLOOKUP(H62,'3-Productie normen'!A:L,VLOOKUP(M62,'3-Productie normen'!$B$36:$C$42,2,FALSE),FALSE)))</f>
        <v>0</v>
      </c>
      <c r="T62" s="516">
        <f t="shared" si="3"/>
        <v>0</v>
      </c>
      <c r="U62" s="55">
        <f t="shared" si="4"/>
        <v>0</v>
      </c>
      <c r="V62" s="527"/>
      <c r="X62" s="529">
        <f t="shared" si="5"/>
        <v>3879.2</v>
      </c>
    </row>
    <row r="63" spans="1:24" s="56" customFormat="1" ht="14.1" customHeight="1">
      <c r="A63" s="460">
        <v>63</v>
      </c>
      <c r="B63" s="466" t="s">
        <v>234</v>
      </c>
      <c r="C63" s="466" t="s">
        <v>355</v>
      </c>
      <c r="D63" s="473" t="s">
        <v>434</v>
      </c>
      <c r="E63" s="472" t="s">
        <v>87</v>
      </c>
      <c r="F63" s="474">
        <v>0</v>
      </c>
      <c r="G63" s="491" t="s">
        <v>254</v>
      </c>
      <c r="H63" s="491" t="s">
        <v>254</v>
      </c>
      <c r="I63" s="492"/>
      <c r="J63" s="501">
        <v>15</v>
      </c>
      <c r="K63" s="491"/>
      <c r="L63" s="512">
        <f>SUM(M63:O63)</f>
        <v>255</v>
      </c>
      <c r="M63" s="513">
        <v>255</v>
      </c>
      <c r="N63" s="514"/>
      <c r="O63" s="514"/>
      <c r="P63" s="515" t="e">
        <f t="shared" si="0"/>
        <v>#DIV/0!</v>
      </c>
      <c r="Q63" s="515">
        <f t="shared" si="1"/>
        <v>0</v>
      </c>
      <c r="R63" s="515">
        <f t="shared" si="2"/>
        <v>0</v>
      </c>
      <c r="S63" s="516">
        <f>IF(M63="nio",0,IF(M63&gt;0,VLOOKUP(H63,'3-Productie normen'!A:L,VLOOKUP(M63,'3-Productie normen'!$B$36:$C$42,2,FALSE),FALSE)))</f>
        <v>0</v>
      </c>
      <c r="T63" s="516">
        <f>IF(N63&gt;0,S63*$T$8,0)</f>
        <v>0</v>
      </c>
      <c r="U63" s="55">
        <f>IF((OR(O63&gt;0,)),S63*$U$8,0)</f>
        <v>0</v>
      </c>
      <c r="V63" s="527"/>
      <c r="W63" s="3"/>
      <c r="X63" s="529">
        <f t="shared" si="5"/>
        <v>3825</v>
      </c>
    </row>
    <row r="64" spans="1:24" ht="14.1" customHeight="1">
      <c r="A64" s="460">
        <v>64</v>
      </c>
      <c r="B64" s="466" t="s">
        <v>234</v>
      </c>
      <c r="C64" s="466" t="s">
        <v>355</v>
      </c>
      <c r="D64" s="473" t="s">
        <v>434</v>
      </c>
      <c r="E64" s="475">
        <v>0</v>
      </c>
      <c r="F64" s="475" t="s">
        <v>626</v>
      </c>
      <c r="G64" s="494" t="s">
        <v>627</v>
      </c>
      <c r="H64" s="494" t="s">
        <v>4026</v>
      </c>
      <c r="I64" s="494" t="s">
        <v>3983</v>
      </c>
      <c r="J64" s="502">
        <v>490.1</v>
      </c>
      <c r="K64" s="494" t="s">
        <v>4026</v>
      </c>
      <c r="L64" s="512">
        <f t="shared" ref="L64:L123" si="7">SUM(M64:O64)</f>
        <v>0</v>
      </c>
      <c r="M64" s="513" t="s">
        <v>4037</v>
      </c>
      <c r="N64" s="514"/>
      <c r="O64" s="514"/>
      <c r="P64" s="515">
        <f t="shared" si="0"/>
        <v>0</v>
      </c>
      <c r="Q64" s="515">
        <f t="shared" si="1"/>
        <v>0</v>
      </c>
      <c r="R64" s="515">
        <f t="shared" si="2"/>
        <v>0</v>
      </c>
      <c r="S64" s="516">
        <f>IF(M64="nio",0,IF(M64&gt;0,VLOOKUP(H64,'3-Productie normen'!A:L,VLOOKUP(M64,'3-Productie normen'!$B$36:$C$42,2,FALSE),FALSE)))</f>
        <v>0</v>
      </c>
      <c r="T64" s="516">
        <f t="shared" si="3"/>
        <v>0</v>
      </c>
      <c r="U64" s="55">
        <f t="shared" si="4"/>
        <v>0</v>
      </c>
      <c r="V64" s="527"/>
      <c r="X64" s="529">
        <f t="shared" si="5"/>
        <v>0</v>
      </c>
    </row>
    <row r="65" spans="1:24" ht="14.1" customHeight="1">
      <c r="A65" s="567">
        <v>65</v>
      </c>
      <c r="B65" s="466" t="s">
        <v>234</v>
      </c>
      <c r="C65" s="466" t="s">
        <v>355</v>
      </c>
      <c r="D65" s="473" t="s">
        <v>434</v>
      </c>
      <c r="E65" s="475">
        <v>0</v>
      </c>
      <c r="F65" s="475" t="s">
        <v>628</v>
      </c>
      <c r="G65" s="494" t="s">
        <v>627</v>
      </c>
      <c r="H65" s="494" t="s">
        <v>4026</v>
      </c>
      <c r="I65" s="494" t="s">
        <v>3983</v>
      </c>
      <c r="J65" s="502">
        <v>90.26</v>
      </c>
      <c r="K65" s="494" t="s">
        <v>4026</v>
      </c>
      <c r="L65" s="512">
        <f t="shared" si="7"/>
        <v>0</v>
      </c>
      <c r="M65" s="513" t="s">
        <v>4037</v>
      </c>
      <c r="N65" s="514"/>
      <c r="O65" s="514"/>
      <c r="P65" s="515">
        <f t="shared" si="0"/>
        <v>0</v>
      </c>
      <c r="Q65" s="515">
        <f t="shared" si="1"/>
        <v>0</v>
      </c>
      <c r="R65" s="515">
        <f t="shared" si="2"/>
        <v>0</v>
      </c>
      <c r="S65" s="516">
        <f>IF(M65="nio",0,IF(M65&gt;0,VLOOKUP(H65,'3-Productie normen'!A:L,VLOOKUP(M65,'3-Productie normen'!$B$36:$C$42,2,FALSE),FALSE)))</f>
        <v>0</v>
      </c>
      <c r="T65" s="516">
        <f t="shared" si="3"/>
        <v>0</v>
      </c>
      <c r="U65" s="55">
        <f t="shared" si="4"/>
        <v>0</v>
      </c>
      <c r="V65" s="527"/>
      <c r="X65" s="529">
        <f t="shared" si="5"/>
        <v>0</v>
      </c>
    </row>
    <row r="66" spans="1:24" ht="14.1" customHeight="1">
      <c r="A66" s="460">
        <v>66</v>
      </c>
      <c r="B66" s="466" t="s">
        <v>234</v>
      </c>
      <c r="C66" s="466" t="s">
        <v>355</v>
      </c>
      <c r="D66" s="473" t="s">
        <v>434</v>
      </c>
      <c r="E66" s="475">
        <v>0</v>
      </c>
      <c r="F66" s="475" t="s">
        <v>629</v>
      </c>
      <c r="G66" s="494" t="s">
        <v>529</v>
      </c>
      <c r="H66" s="491" t="s">
        <v>253</v>
      </c>
      <c r="I66" s="494" t="s">
        <v>3974</v>
      </c>
      <c r="J66" s="502">
        <v>16.149999999999999</v>
      </c>
      <c r="K66" s="491" t="s">
        <v>253</v>
      </c>
      <c r="L66" s="512">
        <f t="shared" si="7"/>
        <v>104</v>
      </c>
      <c r="M66" s="514">
        <v>104</v>
      </c>
      <c r="N66" s="514"/>
      <c r="O66" s="514"/>
      <c r="P66" s="515" t="e">
        <f t="shared" si="0"/>
        <v>#DIV/0!</v>
      </c>
      <c r="Q66" s="515">
        <f t="shared" si="1"/>
        <v>0</v>
      </c>
      <c r="R66" s="515">
        <f t="shared" si="2"/>
        <v>0</v>
      </c>
      <c r="S66" s="516">
        <f>IF(M66="nio",0,IF(M66&gt;0,VLOOKUP(H66,'3-Productie normen'!A:L,VLOOKUP(M66,'3-Productie normen'!$B$36:$C$42,2,FALSE),FALSE)))</f>
        <v>0</v>
      </c>
      <c r="T66" s="516">
        <f t="shared" si="3"/>
        <v>0</v>
      </c>
      <c r="U66" s="55">
        <f t="shared" si="4"/>
        <v>0</v>
      </c>
      <c r="V66" s="527"/>
      <c r="X66" s="529">
        <f t="shared" si="5"/>
        <v>1679.6</v>
      </c>
    </row>
    <row r="67" spans="1:24" ht="14.1" customHeight="1">
      <c r="A67" s="460">
        <v>67</v>
      </c>
      <c r="B67" s="466" t="s">
        <v>234</v>
      </c>
      <c r="C67" s="466" t="s">
        <v>355</v>
      </c>
      <c r="D67" s="473" t="s">
        <v>434</v>
      </c>
      <c r="E67" s="475">
        <v>0</v>
      </c>
      <c r="F67" s="475" t="s">
        <v>630</v>
      </c>
      <c r="G67" s="494" t="s">
        <v>529</v>
      </c>
      <c r="H67" s="491" t="s">
        <v>253</v>
      </c>
      <c r="I67" s="494" t="s">
        <v>3974</v>
      </c>
      <c r="J67" s="502">
        <v>35.69</v>
      </c>
      <c r="K67" s="491" t="s">
        <v>253</v>
      </c>
      <c r="L67" s="512">
        <f t="shared" si="7"/>
        <v>104</v>
      </c>
      <c r="M67" s="514">
        <v>104</v>
      </c>
      <c r="N67" s="514"/>
      <c r="O67" s="514"/>
      <c r="P67" s="515" t="e">
        <f t="shared" si="0"/>
        <v>#DIV/0!</v>
      </c>
      <c r="Q67" s="515">
        <f t="shared" si="1"/>
        <v>0</v>
      </c>
      <c r="R67" s="515">
        <f t="shared" si="2"/>
        <v>0</v>
      </c>
      <c r="S67" s="516">
        <f>IF(M67="nio",0,IF(M67&gt;0,VLOOKUP(H67,'3-Productie normen'!A:L,VLOOKUP(M67,'3-Productie normen'!$B$36:$C$42,2,FALSE),FALSE)))</f>
        <v>0</v>
      </c>
      <c r="T67" s="516">
        <f t="shared" si="3"/>
        <v>0</v>
      </c>
      <c r="U67" s="55">
        <f t="shared" si="4"/>
        <v>0</v>
      </c>
      <c r="V67" s="527"/>
      <c r="X67" s="529">
        <f t="shared" si="5"/>
        <v>3711.7599999999998</v>
      </c>
    </row>
    <row r="68" spans="1:24" ht="14.1" customHeight="1">
      <c r="A68" s="460">
        <v>68</v>
      </c>
      <c r="B68" s="466" t="s">
        <v>234</v>
      </c>
      <c r="C68" s="466" t="s">
        <v>355</v>
      </c>
      <c r="D68" s="473" t="s">
        <v>434</v>
      </c>
      <c r="E68" s="475">
        <v>0</v>
      </c>
      <c r="F68" s="475" t="s">
        <v>631</v>
      </c>
      <c r="G68" s="494" t="s">
        <v>600</v>
      </c>
      <c r="H68" s="494" t="s">
        <v>4033</v>
      </c>
      <c r="I68" s="494" t="s">
        <v>3974</v>
      </c>
      <c r="J68" s="502">
        <v>4.1500000000000004</v>
      </c>
      <c r="K68" s="494" t="s">
        <v>4033</v>
      </c>
      <c r="L68" s="512">
        <f t="shared" si="7"/>
        <v>104</v>
      </c>
      <c r="M68" s="514">
        <v>104</v>
      </c>
      <c r="N68" s="514"/>
      <c r="O68" s="514"/>
      <c r="P68" s="515" t="e">
        <f t="shared" si="0"/>
        <v>#DIV/0!</v>
      </c>
      <c r="Q68" s="515">
        <f t="shared" si="1"/>
        <v>0</v>
      </c>
      <c r="R68" s="515">
        <f t="shared" si="2"/>
        <v>0</v>
      </c>
      <c r="S68" s="516">
        <f>IF(M68="nio",0,IF(M68&gt;0,VLOOKUP(H68,'3-Productie normen'!A:L,VLOOKUP(M68,'3-Productie normen'!$B$36:$C$42,2,FALSE),FALSE)))</f>
        <v>0</v>
      </c>
      <c r="T68" s="516">
        <f t="shared" si="3"/>
        <v>0</v>
      </c>
      <c r="U68" s="55">
        <f t="shared" si="4"/>
        <v>0</v>
      </c>
      <c r="V68" s="527"/>
      <c r="X68" s="529">
        <f t="shared" si="5"/>
        <v>431.6</v>
      </c>
    </row>
    <row r="69" spans="1:24" ht="14.1" customHeight="1">
      <c r="A69" s="460">
        <v>69</v>
      </c>
      <c r="B69" s="466" t="s">
        <v>234</v>
      </c>
      <c r="C69" s="466" t="s">
        <v>355</v>
      </c>
      <c r="D69" s="473" t="s">
        <v>434</v>
      </c>
      <c r="E69" s="475">
        <v>0</v>
      </c>
      <c r="F69" s="475" t="s">
        <v>632</v>
      </c>
      <c r="G69" s="494" t="s">
        <v>598</v>
      </c>
      <c r="H69" s="487" t="s">
        <v>17</v>
      </c>
      <c r="I69" s="494" t="s">
        <v>3977</v>
      </c>
      <c r="J69" s="502">
        <v>2.25</v>
      </c>
      <c r="K69" s="494" t="s">
        <v>4030</v>
      </c>
      <c r="L69" s="512">
        <f t="shared" si="7"/>
        <v>510</v>
      </c>
      <c r="M69" s="514">
        <v>255</v>
      </c>
      <c r="N69" s="514">
        <v>255</v>
      </c>
      <c r="O69" s="514"/>
      <c r="P69" s="515" t="e">
        <f t="shared" si="0"/>
        <v>#DIV/0!</v>
      </c>
      <c r="Q69" s="515" t="e">
        <f t="shared" si="1"/>
        <v>#DIV/0!</v>
      </c>
      <c r="R69" s="515">
        <f t="shared" si="2"/>
        <v>0</v>
      </c>
      <c r="S69" s="516">
        <f>IF(M69="nio",0,IF(M69&gt;0,VLOOKUP(H69,'3-Productie normen'!A:L,VLOOKUP(M69,'3-Productie normen'!$B$36:$C$42,2,FALSE),FALSE)))</f>
        <v>0</v>
      </c>
      <c r="T69" s="516">
        <f t="shared" si="3"/>
        <v>0</v>
      </c>
      <c r="U69" s="55">
        <f t="shared" si="4"/>
        <v>0</v>
      </c>
      <c r="V69" s="527"/>
      <c r="X69" s="529">
        <f t="shared" si="5"/>
        <v>1147.5</v>
      </c>
    </row>
    <row r="70" spans="1:24" ht="14.1" customHeight="1">
      <c r="A70" s="460">
        <v>70</v>
      </c>
      <c r="B70" s="466" t="s">
        <v>234</v>
      </c>
      <c r="C70" s="466" t="s">
        <v>355</v>
      </c>
      <c r="D70" s="473" t="s">
        <v>434</v>
      </c>
      <c r="E70" s="475">
        <v>0</v>
      </c>
      <c r="F70" s="475" t="s">
        <v>633</v>
      </c>
      <c r="G70" s="494" t="s">
        <v>598</v>
      </c>
      <c r="H70" s="487" t="s">
        <v>17</v>
      </c>
      <c r="I70" s="494" t="s">
        <v>3977</v>
      </c>
      <c r="J70" s="502">
        <v>1.08</v>
      </c>
      <c r="K70" s="487" t="s">
        <v>17</v>
      </c>
      <c r="L70" s="512">
        <f t="shared" si="7"/>
        <v>255</v>
      </c>
      <c r="M70" s="514">
        <v>255</v>
      </c>
      <c r="N70" s="514"/>
      <c r="O70" s="514"/>
      <c r="P70" s="515" t="e">
        <f t="shared" si="0"/>
        <v>#DIV/0!</v>
      </c>
      <c r="Q70" s="515">
        <f t="shared" si="1"/>
        <v>0</v>
      </c>
      <c r="R70" s="515">
        <f t="shared" si="2"/>
        <v>0</v>
      </c>
      <c r="S70" s="516">
        <f>IF(M70="nio",0,IF(M70&gt;0,VLOOKUP(H70,'3-Productie normen'!A:L,VLOOKUP(M70,'3-Productie normen'!$B$36:$C$42,2,FALSE),FALSE)))</f>
        <v>0</v>
      </c>
      <c r="T70" s="516">
        <f t="shared" si="3"/>
        <v>0</v>
      </c>
      <c r="U70" s="55">
        <f t="shared" si="4"/>
        <v>0</v>
      </c>
      <c r="V70" s="527"/>
      <c r="X70" s="529">
        <f t="shared" si="5"/>
        <v>275.40000000000003</v>
      </c>
    </row>
    <row r="71" spans="1:24" ht="14.1" customHeight="1">
      <c r="A71" s="460">
        <v>71</v>
      </c>
      <c r="B71" s="466" t="s">
        <v>234</v>
      </c>
      <c r="C71" s="466" t="s">
        <v>355</v>
      </c>
      <c r="D71" s="473" t="s">
        <v>434</v>
      </c>
      <c r="E71" s="475">
        <v>0</v>
      </c>
      <c r="F71" s="475" t="s">
        <v>634</v>
      </c>
      <c r="G71" s="494" t="s">
        <v>598</v>
      </c>
      <c r="H71" s="487" t="s">
        <v>17</v>
      </c>
      <c r="I71" s="494" t="s">
        <v>3977</v>
      </c>
      <c r="J71" s="502">
        <v>1.08</v>
      </c>
      <c r="K71" s="487" t="s">
        <v>17</v>
      </c>
      <c r="L71" s="512">
        <f t="shared" si="7"/>
        <v>255</v>
      </c>
      <c r="M71" s="514">
        <v>255</v>
      </c>
      <c r="N71" s="514"/>
      <c r="O71" s="514"/>
      <c r="P71" s="515" t="e">
        <f t="shared" si="0"/>
        <v>#DIV/0!</v>
      </c>
      <c r="Q71" s="515">
        <f t="shared" si="1"/>
        <v>0</v>
      </c>
      <c r="R71" s="515">
        <f t="shared" si="2"/>
        <v>0</v>
      </c>
      <c r="S71" s="516">
        <f>IF(M71="nio",0,IF(M71&gt;0,VLOOKUP(H71,'3-Productie normen'!A:L,VLOOKUP(M71,'3-Productie normen'!$B$36:$C$42,2,FALSE),FALSE)))</f>
        <v>0</v>
      </c>
      <c r="T71" s="516">
        <f t="shared" si="3"/>
        <v>0</v>
      </c>
      <c r="U71" s="55">
        <f t="shared" si="4"/>
        <v>0</v>
      </c>
      <c r="V71" s="527"/>
      <c r="X71" s="529">
        <f t="shared" si="5"/>
        <v>275.40000000000003</v>
      </c>
    </row>
    <row r="72" spans="1:24" ht="14.1" customHeight="1">
      <c r="A72" s="460">
        <v>72</v>
      </c>
      <c r="B72" s="466" t="s">
        <v>234</v>
      </c>
      <c r="C72" s="466" t="s">
        <v>355</v>
      </c>
      <c r="D72" s="473" t="s">
        <v>434</v>
      </c>
      <c r="E72" s="475">
        <v>0</v>
      </c>
      <c r="F72" s="475" t="s">
        <v>635</v>
      </c>
      <c r="G72" s="494" t="s">
        <v>600</v>
      </c>
      <c r="H72" s="487" t="s">
        <v>4033</v>
      </c>
      <c r="I72" s="494" t="s">
        <v>3977</v>
      </c>
      <c r="J72" s="502">
        <v>4.29</v>
      </c>
      <c r="K72" s="487" t="s">
        <v>348</v>
      </c>
      <c r="L72" s="512">
        <f t="shared" si="7"/>
        <v>104</v>
      </c>
      <c r="M72" s="514">
        <v>104</v>
      </c>
      <c r="N72" s="514"/>
      <c r="O72" s="514"/>
      <c r="P72" s="515" t="e">
        <f t="shared" si="0"/>
        <v>#DIV/0!</v>
      </c>
      <c r="Q72" s="515">
        <f t="shared" si="1"/>
        <v>0</v>
      </c>
      <c r="R72" s="515">
        <f t="shared" si="2"/>
        <v>0</v>
      </c>
      <c r="S72" s="516">
        <f>IF(M72="nio",0,IF(M72&gt;0,VLOOKUP(H72,'3-Productie normen'!A:L,VLOOKUP(M72,'3-Productie normen'!$B$36:$C$42,2,FALSE),FALSE)))</f>
        <v>0</v>
      </c>
      <c r="T72" s="516">
        <f t="shared" si="3"/>
        <v>0</v>
      </c>
      <c r="U72" s="55">
        <f t="shared" si="4"/>
        <v>0</v>
      </c>
      <c r="V72" s="527"/>
      <c r="X72" s="529">
        <f t="shared" si="5"/>
        <v>446.16</v>
      </c>
    </row>
    <row r="73" spans="1:24" ht="14.1" customHeight="1">
      <c r="A73" s="567">
        <v>73</v>
      </c>
      <c r="B73" s="466" t="s">
        <v>234</v>
      </c>
      <c r="C73" s="466" t="s">
        <v>355</v>
      </c>
      <c r="D73" s="473" t="s">
        <v>434</v>
      </c>
      <c r="E73" s="475">
        <v>0</v>
      </c>
      <c r="F73" s="475" t="s">
        <v>636</v>
      </c>
      <c r="G73" s="494" t="s">
        <v>598</v>
      </c>
      <c r="H73" s="494" t="s">
        <v>4026</v>
      </c>
      <c r="I73" s="494" t="s">
        <v>3977</v>
      </c>
      <c r="J73" s="502">
        <v>2.33</v>
      </c>
      <c r="K73" s="494" t="s">
        <v>4026</v>
      </c>
      <c r="L73" s="512">
        <f t="shared" si="7"/>
        <v>0</v>
      </c>
      <c r="M73" s="513" t="s">
        <v>4037</v>
      </c>
      <c r="N73" s="514"/>
      <c r="O73" s="514"/>
      <c r="P73" s="515">
        <f t="shared" si="0"/>
        <v>0</v>
      </c>
      <c r="Q73" s="515">
        <f t="shared" si="1"/>
        <v>0</v>
      </c>
      <c r="R73" s="515">
        <f t="shared" si="2"/>
        <v>0</v>
      </c>
      <c r="S73" s="516">
        <f>IF(M73="nio",0,IF(M73&gt;0,VLOOKUP(H73,'3-Productie normen'!A:L,VLOOKUP(M73,'3-Productie normen'!$B$36:$C$42,2,FALSE),FALSE)))</f>
        <v>0</v>
      </c>
      <c r="T73" s="516">
        <f t="shared" si="3"/>
        <v>0</v>
      </c>
      <c r="U73" s="55">
        <f t="shared" si="4"/>
        <v>0</v>
      </c>
      <c r="V73" s="527"/>
      <c r="X73" s="529">
        <f t="shared" si="5"/>
        <v>0</v>
      </c>
    </row>
    <row r="74" spans="1:24" ht="14.1" customHeight="1">
      <c r="A74" s="460">
        <v>74</v>
      </c>
      <c r="B74" s="466" t="s">
        <v>234</v>
      </c>
      <c r="C74" s="466" t="s">
        <v>355</v>
      </c>
      <c r="D74" s="473" t="s">
        <v>434</v>
      </c>
      <c r="E74" s="475">
        <v>0</v>
      </c>
      <c r="F74" s="475" t="s">
        <v>637</v>
      </c>
      <c r="G74" s="494" t="s">
        <v>596</v>
      </c>
      <c r="H74" s="494" t="s">
        <v>4026</v>
      </c>
      <c r="I74" s="494" t="s">
        <v>3983</v>
      </c>
      <c r="J74" s="502">
        <v>29.79</v>
      </c>
      <c r="K74" s="494" t="s">
        <v>4026</v>
      </c>
      <c r="L74" s="512">
        <f t="shared" si="7"/>
        <v>0</v>
      </c>
      <c r="M74" s="513" t="s">
        <v>4037</v>
      </c>
      <c r="N74" s="514"/>
      <c r="O74" s="514"/>
      <c r="P74" s="515">
        <f t="shared" ref="P74:P137" si="8">IF(M74="nio",0,IF(M74&gt;0,M74*J74/S74,0))</f>
        <v>0</v>
      </c>
      <c r="Q74" s="515">
        <f t="shared" ref="Q74:Q137" si="9">IF(N74&gt;0,N74*J74/T74,0)</f>
        <v>0</v>
      </c>
      <c r="R74" s="515">
        <f t="shared" ref="R74:R137" si="10">IF(O74&gt;0,O74*J74/U74,0)</f>
        <v>0</v>
      </c>
      <c r="S74" s="516">
        <f>IF(M74="nio",0,IF(M74&gt;0,VLOOKUP(H74,'3-Productie normen'!A:L,VLOOKUP(M74,'3-Productie normen'!$B$36:$C$42,2,FALSE),FALSE)))</f>
        <v>0</v>
      </c>
      <c r="T74" s="516">
        <f t="shared" si="3"/>
        <v>0</v>
      </c>
      <c r="U74" s="55">
        <f t="shared" si="4"/>
        <v>0</v>
      </c>
      <c r="V74" s="527"/>
      <c r="X74" s="529">
        <f t="shared" ref="X74:X137" si="11">L74*J74</f>
        <v>0</v>
      </c>
    </row>
    <row r="75" spans="1:24" ht="14.1" customHeight="1">
      <c r="A75" s="460">
        <v>75</v>
      </c>
      <c r="B75" s="466" t="s">
        <v>234</v>
      </c>
      <c r="C75" s="466" t="s">
        <v>355</v>
      </c>
      <c r="D75" s="473" t="s">
        <v>434</v>
      </c>
      <c r="E75" s="475">
        <v>0</v>
      </c>
      <c r="F75" s="475" t="s">
        <v>638</v>
      </c>
      <c r="G75" s="494" t="s">
        <v>606</v>
      </c>
      <c r="H75" s="494" t="s">
        <v>4026</v>
      </c>
      <c r="I75" s="494" t="s">
        <v>3983</v>
      </c>
      <c r="J75" s="502">
        <v>3.68</v>
      </c>
      <c r="K75" s="494" t="s">
        <v>4026</v>
      </c>
      <c r="L75" s="512">
        <f t="shared" si="7"/>
        <v>0</v>
      </c>
      <c r="M75" s="513" t="s">
        <v>4037</v>
      </c>
      <c r="N75" s="514"/>
      <c r="O75" s="514"/>
      <c r="P75" s="515">
        <f t="shared" si="8"/>
        <v>0</v>
      </c>
      <c r="Q75" s="515">
        <f t="shared" si="9"/>
        <v>0</v>
      </c>
      <c r="R75" s="515">
        <f t="shared" si="10"/>
        <v>0</v>
      </c>
      <c r="S75" s="516">
        <f>IF(M75="nio",0,IF(M75&gt;0,VLOOKUP(H75,'3-Productie normen'!A:L,VLOOKUP(M75,'3-Productie normen'!$B$36:$C$42,2,FALSE),FALSE)))</f>
        <v>0</v>
      </c>
      <c r="T75" s="516">
        <f t="shared" si="3"/>
        <v>0</v>
      </c>
      <c r="U75" s="55">
        <f t="shared" si="4"/>
        <v>0</v>
      </c>
      <c r="V75" s="527"/>
      <c r="X75" s="529">
        <f t="shared" si="11"/>
        <v>0</v>
      </c>
    </row>
    <row r="76" spans="1:24" ht="14.1" customHeight="1">
      <c r="A76" s="460">
        <v>76</v>
      </c>
      <c r="B76" s="466" t="s">
        <v>234</v>
      </c>
      <c r="C76" s="466" t="s">
        <v>355</v>
      </c>
      <c r="D76" s="473" t="s">
        <v>434</v>
      </c>
      <c r="E76" s="475">
        <v>0</v>
      </c>
      <c r="F76" s="475" t="s">
        <v>612</v>
      </c>
      <c r="G76" s="494" t="s">
        <v>606</v>
      </c>
      <c r="H76" s="494" t="s">
        <v>4026</v>
      </c>
      <c r="I76" s="494" t="s">
        <v>3983</v>
      </c>
      <c r="J76" s="502">
        <v>3.5</v>
      </c>
      <c r="K76" s="494" t="s">
        <v>4026</v>
      </c>
      <c r="L76" s="512">
        <f t="shared" si="7"/>
        <v>0</v>
      </c>
      <c r="M76" s="513" t="s">
        <v>4037</v>
      </c>
      <c r="N76" s="514"/>
      <c r="O76" s="514"/>
      <c r="P76" s="515">
        <f t="shared" si="8"/>
        <v>0</v>
      </c>
      <c r="Q76" s="515">
        <f t="shared" si="9"/>
        <v>0</v>
      </c>
      <c r="R76" s="515">
        <f t="shared" si="10"/>
        <v>0</v>
      </c>
      <c r="S76" s="516">
        <f>IF(M76="nio",0,IF(M76&gt;0,VLOOKUP(H76,'3-Productie normen'!A:L,VLOOKUP(M76,'3-Productie normen'!$B$36:$C$42,2,FALSE),FALSE)))</f>
        <v>0</v>
      </c>
      <c r="T76" s="516">
        <f t="shared" ref="T76:T140" si="12">IF(N76&gt;0,S76*$T$8,0)</f>
        <v>0</v>
      </c>
      <c r="U76" s="55">
        <f t="shared" ref="U76:U140" si="13">IF((OR(O76&gt;0,)),S76*$U$8,0)</f>
        <v>0</v>
      </c>
      <c r="V76" s="527"/>
      <c r="X76" s="529">
        <f t="shared" si="11"/>
        <v>0</v>
      </c>
    </row>
    <row r="77" spans="1:24" ht="14.1" customHeight="1">
      <c r="A77" s="460">
        <v>77</v>
      </c>
      <c r="B77" s="466" t="s">
        <v>234</v>
      </c>
      <c r="C77" s="466" t="s">
        <v>355</v>
      </c>
      <c r="D77" s="473" t="s">
        <v>434</v>
      </c>
      <c r="E77" s="475">
        <v>0</v>
      </c>
      <c r="F77" s="475" t="s">
        <v>613</v>
      </c>
      <c r="G77" s="494" t="s">
        <v>606</v>
      </c>
      <c r="H77" s="494" t="s">
        <v>4026</v>
      </c>
      <c r="I77" s="494" t="s">
        <v>3983</v>
      </c>
      <c r="J77" s="502">
        <v>6.06</v>
      </c>
      <c r="K77" s="494" t="s">
        <v>4026</v>
      </c>
      <c r="L77" s="512">
        <f t="shared" si="7"/>
        <v>0</v>
      </c>
      <c r="M77" s="513" t="s">
        <v>4037</v>
      </c>
      <c r="N77" s="514"/>
      <c r="O77" s="514"/>
      <c r="P77" s="515">
        <f t="shared" si="8"/>
        <v>0</v>
      </c>
      <c r="Q77" s="515">
        <f t="shared" si="9"/>
        <v>0</v>
      </c>
      <c r="R77" s="515">
        <f t="shared" si="10"/>
        <v>0</v>
      </c>
      <c r="S77" s="516">
        <f>IF(M77="nio",0,IF(M77&gt;0,VLOOKUP(H77,'3-Productie normen'!A:L,VLOOKUP(M77,'3-Productie normen'!$B$36:$C$42,2,FALSE),FALSE)))</f>
        <v>0</v>
      </c>
      <c r="T77" s="516">
        <f t="shared" si="12"/>
        <v>0</v>
      </c>
      <c r="U77" s="55">
        <f t="shared" si="13"/>
        <v>0</v>
      </c>
      <c r="V77" s="527"/>
      <c r="X77" s="529">
        <f t="shared" si="11"/>
        <v>0</v>
      </c>
    </row>
    <row r="78" spans="1:24" ht="14.1" customHeight="1">
      <c r="A78" s="460">
        <v>78</v>
      </c>
      <c r="B78" s="466" t="s">
        <v>234</v>
      </c>
      <c r="C78" s="466" t="s">
        <v>355</v>
      </c>
      <c r="D78" s="473" t="s">
        <v>434</v>
      </c>
      <c r="E78" s="475">
        <v>0</v>
      </c>
      <c r="F78" s="475" t="s">
        <v>614</v>
      </c>
      <c r="G78" s="494" t="s">
        <v>606</v>
      </c>
      <c r="H78" s="494" t="s">
        <v>4026</v>
      </c>
      <c r="I78" s="494" t="s">
        <v>3983</v>
      </c>
      <c r="J78" s="502">
        <v>0.48</v>
      </c>
      <c r="K78" s="494" t="s">
        <v>4026</v>
      </c>
      <c r="L78" s="512">
        <f t="shared" si="7"/>
        <v>0</v>
      </c>
      <c r="M78" s="513" t="s">
        <v>4037</v>
      </c>
      <c r="N78" s="514"/>
      <c r="O78" s="514"/>
      <c r="P78" s="515">
        <f t="shared" si="8"/>
        <v>0</v>
      </c>
      <c r="Q78" s="515">
        <f t="shared" si="9"/>
        <v>0</v>
      </c>
      <c r="R78" s="515">
        <f t="shared" si="10"/>
        <v>0</v>
      </c>
      <c r="S78" s="516">
        <f>IF(M78="nio",0,IF(M78&gt;0,VLOOKUP(H78,'3-Productie normen'!A:L,VLOOKUP(M78,'3-Productie normen'!$B$36:$C$42,2,FALSE),FALSE)))</f>
        <v>0</v>
      </c>
      <c r="T78" s="516">
        <f t="shared" si="12"/>
        <v>0</v>
      </c>
      <c r="U78" s="55">
        <f t="shared" si="13"/>
        <v>0</v>
      </c>
      <c r="V78" s="527"/>
      <c r="X78" s="529">
        <f t="shared" si="11"/>
        <v>0</v>
      </c>
    </row>
    <row r="79" spans="1:24" ht="14.1" customHeight="1">
      <c r="A79" s="460">
        <v>79</v>
      </c>
      <c r="B79" s="466" t="s">
        <v>234</v>
      </c>
      <c r="C79" s="466" t="s">
        <v>355</v>
      </c>
      <c r="D79" s="473" t="s">
        <v>434</v>
      </c>
      <c r="E79" s="475">
        <v>0</v>
      </c>
      <c r="F79" s="475" t="s">
        <v>639</v>
      </c>
      <c r="G79" s="494" t="s">
        <v>600</v>
      </c>
      <c r="H79" s="494" t="s">
        <v>4026</v>
      </c>
      <c r="I79" s="494" t="s">
        <v>3980</v>
      </c>
      <c r="J79" s="502">
        <v>3.72</v>
      </c>
      <c r="K79" s="494" t="s">
        <v>4026</v>
      </c>
      <c r="L79" s="512">
        <f t="shared" si="7"/>
        <v>0</v>
      </c>
      <c r="M79" s="513" t="s">
        <v>4037</v>
      </c>
      <c r="N79" s="514"/>
      <c r="O79" s="514"/>
      <c r="P79" s="515">
        <f t="shared" si="8"/>
        <v>0</v>
      </c>
      <c r="Q79" s="515">
        <f t="shared" si="9"/>
        <v>0</v>
      </c>
      <c r="R79" s="515">
        <f t="shared" si="10"/>
        <v>0</v>
      </c>
      <c r="S79" s="516">
        <f>IF(M79="nio",0,IF(M79&gt;0,VLOOKUP(H79,'3-Productie normen'!A:L,VLOOKUP(M79,'3-Productie normen'!$B$36:$C$42,2,FALSE),FALSE)))</f>
        <v>0</v>
      </c>
      <c r="T79" s="516">
        <f t="shared" si="12"/>
        <v>0</v>
      </c>
      <c r="U79" s="55">
        <f t="shared" si="13"/>
        <v>0</v>
      </c>
      <c r="V79" s="527"/>
      <c r="X79" s="529">
        <f t="shared" si="11"/>
        <v>0</v>
      </c>
    </row>
    <row r="80" spans="1:24" ht="14.1" customHeight="1">
      <c r="A80" s="460">
        <v>80</v>
      </c>
      <c r="B80" s="466" t="s">
        <v>234</v>
      </c>
      <c r="C80" s="466" t="s">
        <v>355</v>
      </c>
      <c r="D80" s="473" t="s">
        <v>434</v>
      </c>
      <c r="E80" s="475">
        <v>0</v>
      </c>
      <c r="F80" s="475" t="s">
        <v>640</v>
      </c>
      <c r="G80" s="494" t="s">
        <v>600</v>
      </c>
      <c r="H80" s="494" t="s">
        <v>4026</v>
      </c>
      <c r="I80" s="494" t="s">
        <v>3980</v>
      </c>
      <c r="J80" s="502">
        <v>2.66</v>
      </c>
      <c r="K80" s="494" t="s">
        <v>4026</v>
      </c>
      <c r="L80" s="512">
        <f t="shared" si="7"/>
        <v>0</v>
      </c>
      <c r="M80" s="513" t="s">
        <v>4037</v>
      </c>
      <c r="N80" s="514"/>
      <c r="O80" s="514"/>
      <c r="P80" s="515">
        <f t="shared" si="8"/>
        <v>0</v>
      </c>
      <c r="Q80" s="515">
        <f t="shared" si="9"/>
        <v>0</v>
      </c>
      <c r="R80" s="515">
        <f t="shared" si="10"/>
        <v>0</v>
      </c>
      <c r="S80" s="516">
        <f>IF(M80="nio",0,IF(M80&gt;0,VLOOKUP(H80,'3-Productie normen'!A:L,VLOOKUP(M80,'3-Productie normen'!$B$36:$C$42,2,FALSE),FALSE)))</f>
        <v>0</v>
      </c>
      <c r="T80" s="516">
        <f t="shared" si="12"/>
        <v>0</v>
      </c>
      <c r="U80" s="55">
        <f t="shared" si="13"/>
        <v>0</v>
      </c>
      <c r="V80" s="527"/>
      <c r="X80" s="529">
        <f t="shared" si="11"/>
        <v>0</v>
      </c>
    </row>
    <row r="81" spans="1:24" ht="14.1" customHeight="1">
      <c r="A81" s="567">
        <v>81</v>
      </c>
      <c r="B81" s="466" t="s">
        <v>234</v>
      </c>
      <c r="C81" s="466" t="s">
        <v>355</v>
      </c>
      <c r="D81" s="473" t="s">
        <v>434</v>
      </c>
      <c r="E81" s="475">
        <v>0</v>
      </c>
      <c r="F81" s="475" t="s">
        <v>641</v>
      </c>
      <c r="G81" s="494" t="s">
        <v>600</v>
      </c>
      <c r="H81" s="494" t="s">
        <v>4026</v>
      </c>
      <c r="I81" s="494" t="s">
        <v>3980</v>
      </c>
      <c r="J81" s="502">
        <v>3</v>
      </c>
      <c r="K81" s="494" t="s">
        <v>4026</v>
      </c>
      <c r="L81" s="512">
        <f t="shared" si="7"/>
        <v>0</v>
      </c>
      <c r="M81" s="513" t="s">
        <v>4037</v>
      </c>
      <c r="N81" s="514"/>
      <c r="O81" s="514"/>
      <c r="P81" s="515">
        <f t="shared" si="8"/>
        <v>0</v>
      </c>
      <c r="Q81" s="515">
        <f t="shared" si="9"/>
        <v>0</v>
      </c>
      <c r="R81" s="515">
        <f t="shared" si="10"/>
        <v>0</v>
      </c>
      <c r="S81" s="516">
        <f>IF(M81="nio",0,IF(M81&gt;0,VLOOKUP(H81,'3-Productie normen'!A:L,VLOOKUP(M81,'3-Productie normen'!$B$36:$C$42,2,FALSE),FALSE)))</f>
        <v>0</v>
      </c>
      <c r="T81" s="516">
        <f t="shared" si="12"/>
        <v>0</v>
      </c>
      <c r="U81" s="55">
        <f t="shared" si="13"/>
        <v>0</v>
      </c>
      <c r="V81" s="527"/>
      <c r="X81" s="529">
        <f t="shared" si="11"/>
        <v>0</v>
      </c>
    </row>
    <row r="82" spans="1:24" ht="14.1" customHeight="1">
      <c r="A82" s="460">
        <v>82</v>
      </c>
      <c r="B82" s="466" t="s">
        <v>234</v>
      </c>
      <c r="C82" s="466" t="s">
        <v>355</v>
      </c>
      <c r="D82" s="473" t="s">
        <v>434</v>
      </c>
      <c r="E82" s="475">
        <v>1</v>
      </c>
      <c r="F82" s="475" t="s">
        <v>642</v>
      </c>
      <c r="G82" s="494" t="s">
        <v>529</v>
      </c>
      <c r="H82" s="491" t="s">
        <v>253</v>
      </c>
      <c r="I82" s="494" t="s">
        <v>3974</v>
      </c>
      <c r="J82" s="502">
        <v>46.75</v>
      </c>
      <c r="K82" s="491" t="s">
        <v>253</v>
      </c>
      <c r="L82" s="512">
        <f t="shared" si="7"/>
        <v>104</v>
      </c>
      <c r="M82" s="514">
        <v>104</v>
      </c>
      <c r="N82" s="514"/>
      <c r="O82" s="514"/>
      <c r="P82" s="515" t="e">
        <f t="shared" si="8"/>
        <v>#DIV/0!</v>
      </c>
      <c r="Q82" s="515">
        <f t="shared" si="9"/>
        <v>0</v>
      </c>
      <c r="R82" s="515">
        <f t="shared" si="10"/>
        <v>0</v>
      </c>
      <c r="S82" s="516">
        <f>IF(M82="nio",0,IF(M82&gt;0,VLOOKUP(H82,'3-Productie normen'!A:L,VLOOKUP(M82,'3-Productie normen'!$B$36:$C$42,2,FALSE),FALSE)))</f>
        <v>0</v>
      </c>
      <c r="T82" s="516">
        <f t="shared" si="12"/>
        <v>0</v>
      </c>
      <c r="U82" s="55">
        <f t="shared" si="13"/>
        <v>0</v>
      </c>
      <c r="V82" s="527"/>
      <c r="X82" s="529">
        <f t="shared" si="11"/>
        <v>4862</v>
      </c>
    </row>
    <row r="83" spans="1:24" ht="14.1" customHeight="1">
      <c r="A83" s="460">
        <v>83</v>
      </c>
      <c r="B83" s="466" t="s">
        <v>234</v>
      </c>
      <c r="C83" s="466" t="s">
        <v>355</v>
      </c>
      <c r="D83" s="473" t="s">
        <v>434</v>
      </c>
      <c r="E83" s="475">
        <v>1</v>
      </c>
      <c r="F83" s="475" t="s">
        <v>643</v>
      </c>
      <c r="G83" s="494" t="s">
        <v>529</v>
      </c>
      <c r="H83" s="491" t="s">
        <v>253</v>
      </c>
      <c r="I83" s="494" t="s">
        <v>3985</v>
      </c>
      <c r="J83" s="502">
        <v>51.96</v>
      </c>
      <c r="K83" s="491" t="s">
        <v>253</v>
      </c>
      <c r="L83" s="512">
        <f t="shared" si="7"/>
        <v>104</v>
      </c>
      <c r="M83" s="514">
        <v>104</v>
      </c>
      <c r="N83" s="514"/>
      <c r="O83" s="514"/>
      <c r="P83" s="515" t="e">
        <f t="shared" si="8"/>
        <v>#DIV/0!</v>
      </c>
      <c r="Q83" s="515">
        <f t="shared" si="9"/>
        <v>0</v>
      </c>
      <c r="R83" s="515">
        <f t="shared" si="10"/>
        <v>0</v>
      </c>
      <c r="S83" s="516">
        <f>IF(M83="nio",0,IF(M83&gt;0,VLOOKUP(H83,'3-Productie normen'!A:L,VLOOKUP(M83,'3-Productie normen'!$B$36:$C$42,2,FALSE),FALSE)))</f>
        <v>0</v>
      </c>
      <c r="T83" s="516">
        <f t="shared" si="12"/>
        <v>0</v>
      </c>
      <c r="U83" s="55">
        <f t="shared" si="13"/>
        <v>0</v>
      </c>
      <c r="V83" s="527"/>
      <c r="X83" s="529">
        <f t="shared" si="11"/>
        <v>5403.84</v>
      </c>
    </row>
    <row r="84" spans="1:24" ht="14.1" customHeight="1">
      <c r="A84" s="460">
        <v>84</v>
      </c>
      <c r="B84" s="466" t="s">
        <v>234</v>
      </c>
      <c r="C84" s="466" t="s">
        <v>355</v>
      </c>
      <c r="D84" s="473" t="s">
        <v>434</v>
      </c>
      <c r="E84" s="475">
        <v>1</v>
      </c>
      <c r="F84" s="475" t="s">
        <v>644</v>
      </c>
      <c r="G84" s="494" t="s">
        <v>600</v>
      </c>
      <c r="H84" s="494" t="s">
        <v>4026</v>
      </c>
      <c r="I84" s="494" t="s">
        <v>3980</v>
      </c>
      <c r="J84" s="502">
        <v>1.38</v>
      </c>
      <c r="K84" s="494" t="s">
        <v>4026</v>
      </c>
      <c r="L84" s="512">
        <f t="shared" si="7"/>
        <v>0</v>
      </c>
      <c r="M84" s="513" t="s">
        <v>4037</v>
      </c>
      <c r="N84" s="514"/>
      <c r="O84" s="514"/>
      <c r="P84" s="515">
        <f t="shared" si="8"/>
        <v>0</v>
      </c>
      <c r="Q84" s="515">
        <f t="shared" si="9"/>
        <v>0</v>
      </c>
      <c r="R84" s="515">
        <f t="shared" si="10"/>
        <v>0</v>
      </c>
      <c r="S84" s="516">
        <f>IF(M84="nio",0,IF(M84&gt;0,VLOOKUP(H84,'3-Productie normen'!A:L,VLOOKUP(M84,'3-Productie normen'!$B$36:$C$42,2,FALSE),FALSE)))</f>
        <v>0</v>
      </c>
      <c r="T84" s="516">
        <f t="shared" si="12"/>
        <v>0</v>
      </c>
      <c r="U84" s="55">
        <f t="shared" si="13"/>
        <v>0</v>
      </c>
      <c r="V84" s="527"/>
      <c r="X84" s="529">
        <f t="shared" si="11"/>
        <v>0</v>
      </c>
    </row>
    <row r="85" spans="1:24" ht="14.1" customHeight="1">
      <c r="A85" s="460">
        <v>85</v>
      </c>
      <c r="B85" s="466" t="s">
        <v>234</v>
      </c>
      <c r="C85" s="466" t="s">
        <v>355</v>
      </c>
      <c r="D85" s="473" t="s">
        <v>434</v>
      </c>
      <c r="E85" s="475">
        <v>2</v>
      </c>
      <c r="F85" s="475" t="s">
        <v>645</v>
      </c>
      <c r="G85" s="494" t="s">
        <v>596</v>
      </c>
      <c r="H85" s="491" t="s">
        <v>4026</v>
      </c>
      <c r="I85" s="494" t="s">
        <v>3983</v>
      </c>
      <c r="J85" s="502">
        <v>6.19</v>
      </c>
      <c r="K85" s="491" t="s">
        <v>253</v>
      </c>
      <c r="L85" s="512">
        <f t="shared" si="7"/>
        <v>0</v>
      </c>
      <c r="M85" s="513" t="s">
        <v>4037</v>
      </c>
      <c r="N85" s="514"/>
      <c r="O85" s="514"/>
      <c r="P85" s="515">
        <f t="shared" si="8"/>
        <v>0</v>
      </c>
      <c r="Q85" s="515">
        <f t="shared" si="9"/>
        <v>0</v>
      </c>
      <c r="R85" s="515">
        <f t="shared" si="10"/>
        <v>0</v>
      </c>
      <c r="S85" s="516">
        <f>IF(M85="nio",0,IF(M85&gt;0,VLOOKUP(H85,'3-Productie normen'!A:L,VLOOKUP(M85,'3-Productie normen'!$B$36:$C$42,2,FALSE),FALSE)))</f>
        <v>0</v>
      </c>
      <c r="T85" s="516">
        <f t="shared" si="12"/>
        <v>0</v>
      </c>
      <c r="U85" s="55">
        <f t="shared" si="13"/>
        <v>0</v>
      </c>
      <c r="V85" s="527"/>
      <c r="X85" s="529">
        <f t="shared" si="11"/>
        <v>0</v>
      </c>
    </row>
    <row r="86" spans="1:24" ht="14.1" customHeight="1">
      <c r="A86" s="460">
        <v>86</v>
      </c>
      <c r="B86" s="466" t="s">
        <v>234</v>
      </c>
      <c r="C86" s="466" t="s">
        <v>355</v>
      </c>
      <c r="D86" s="473" t="s">
        <v>434</v>
      </c>
      <c r="E86" s="475">
        <v>2</v>
      </c>
      <c r="F86" s="475" t="s">
        <v>646</v>
      </c>
      <c r="G86" s="494" t="s">
        <v>606</v>
      </c>
      <c r="H86" s="494" t="s">
        <v>4026</v>
      </c>
      <c r="I86" s="494" t="s">
        <v>3983</v>
      </c>
      <c r="J86" s="502">
        <v>22</v>
      </c>
      <c r="K86" s="494" t="s">
        <v>4026</v>
      </c>
      <c r="L86" s="512">
        <f t="shared" si="7"/>
        <v>0</v>
      </c>
      <c r="M86" s="513" t="s">
        <v>4037</v>
      </c>
      <c r="N86" s="514"/>
      <c r="O86" s="514"/>
      <c r="P86" s="515">
        <f t="shared" si="8"/>
        <v>0</v>
      </c>
      <c r="Q86" s="515">
        <f t="shared" si="9"/>
        <v>0</v>
      </c>
      <c r="R86" s="515">
        <f t="shared" si="10"/>
        <v>0</v>
      </c>
      <c r="S86" s="516">
        <f>IF(M86="nio",0,IF(M86&gt;0,VLOOKUP(H86,'3-Productie normen'!A:L,VLOOKUP(M86,'3-Productie normen'!$B$36:$C$42,2,FALSE),FALSE)))</f>
        <v>0</v>
      </c>
      <c r="T86" s="516">
        <f t="shared" si="12"/>
        <v>0</v>
      </c>
      <c r="U86" s="55">
        <f t="shared" si="13"/>
        <v>0</v>
      </c>
      <c r="V86" s="527"/>
      <c r="X86" s="529">
        <f t="shared" si="11"/>
        <v>0</v>
      </c>
    </row>
    <row r="87" spans="1:24" ht="14.1" customHeight="1">
      <c r="A87" s="460">
        <v>87</v>
      </c>
      <c r="B87" s="466" t="s">
        <v>234</v>
      </c>
      <c r="C87" s="466" t="s">
        <v>355</v>
      </c>
      <c r="D87" s="473" t="s">
        <v>434</v>
      </c>
      <c r="E87" s="475">
        <v>2</v>
      </c>
      <c r="F87" s="475" t="s">
        <v>647</v>
      </c>
      <c r="G87" s="494" t="s">
        <v>596</v>
      </c>
      <c r="H87" s="494" t="s">
        <v>4026</v>
      </c>
      <c r="I87" s="494" t="s">
        <v>3983</v>
      </c>
      <c r="J87" s="502">
        <v>40.01</v>
      </c>
      <c r="K87" s="494" t="s">
        <v>4026</v>
      </c>
      <c r="L87" s="512">
        <f t="shared" si="7"/>
        <v>0</v>
      </c>
      <c r="M87" s="513" t="s">
        <v>4037</v>
      </c>
      <c r="N87" s="514"/>
      <c r="O87" s="514"/>
      <c r="P87" s="515">
        <f t="shared" si="8"/>
        <v>0</v>
      </c>
      <c r="Q87" s="515">
        <f t="shared" si="9"/>
        <v>0</v>
      </c>
      <c r="R87" s="515">
        <f t="shared" si="10"/>
        <v>0</v>
      </c>
      <c r="S87" s="516">
        <f>IF(M87="nio",0,IF(M87&gt;0,VLOOKUP(H87,'3-Productie normen'!A:L,VLOOKUP(M87,'3-Productie normen'!$B$36:$C$42,2,FALSE),FALSE)))</f>
        <v>0</v>
      </c>
      <c r="T87" s="516">
        <f t="shared" si="12"/>
        <v>0</v>
      </c>
      <c r="U87" s="55">
        <f t="shared" si="13"/>
        <v>0</v>
      </c>
      <c r="V87" s="527"/>
      <c r="X87" s="529">
        <f t="shared" si="11"/>
        <v>0</v>
      </c>
    </row>
    <row r="88" spans="1:24" ht="14.1" customHeight="1">
      <c r="A88" s="460">
        <v>88</v>
      </c>
      <c r="B88" s="466" t="s">
        <v>234</v>
      </c>
      <c r="C88" s="466" t="s">
        <v>355</v>
      </c>
      <c r="D88" s="473" t="s">
        <v>434</v>
      </c>
      <c r="E88" s="475">
        <v>2</v>
      </c>
      <c r="F88" s="475" t="s">
        <v>648</v>
      </c>
      <c r="G88" s="494" t="s">
        <v>649</v>
      </c>
      <c r="H88" s="494" t="s">
        <v>4026</v>
      </c>
      <c r="I88" s="494" t="s">
        <v>3983</v>
      </c>
      <c r="J88" s="502">
        <v>52.67</v>
      </c>
      <c r="K88" s="494" t="s">
        <v>4026</v>
      </c>
      <c r="L88" s="512">
        <f t="shared" si="7"/>
        <v>0</v>
      </c>
      <c r="M88" s="513" t="s">
        <v>4037</v>
      </c>
      <c r="N88" s="514"/>
      <c r="O88" s="514"/>
      <c r="P88" s="515">
        <f t="shared" si="8"/>
        <v>0</v>
      </c>
      <c r="Q88" s="515">
        <f t="shared" si="9"/>
        <v>0</v>
      </c>
      <c r="R88" s="515">
        <f t="shared" si="10"/>
        <v>0</v>
      </c>
      <c r="S88" s="516">
        <f>IF(M88="nio",0,IF(M88&gt;0,VLOOKUP(H88,'3-Productie normen'!A:L,VLOOKUP(M88,'3-Productie normen'!$B$36:$C$42,2,FALSE),FALSE)))</f>
        <v>0</v>
      </c>
      <c r="T88" s="516">
        <f t="shared" si="12"/>
        <v>0</v>
      </c>
      <c r="U88" s="55">
        <f t="shared" si="13"/>
        <v>0</v>
      </c>
      <c r="V88" s="527"/>
      <c r="X88" s="529">
        <f t="shared" si="11"/>
        <v>0</v>
      </c>
    </row>
    <row r="89" spans="1:24" ht="14.1" customHeight="1">
      <c r="A89" s="567">
        <v>89</v>
      </c>
      <c r="B89" s="466" t="s">
        <v>234</v>
      </c>
      <c r="C89" s="466" t="s">
        <v>355</v>
      </c>
      <c r="D89" s="473" t="s">
        <v>434</v>
      </c>
      <c r="E89" s="475">
        <v>2</v>
      </c>
      <c r="F89" s="475" t="s">
        <v>650</v>
      </c>
      <c r="G89" s="494" t="s">
        <v>651</v>
      </c>
      <c r="H89" s="494" t="s">
        <v>4029</v>
      </c>
      <c r="I89" s="494" t="s">
        <v>3974</v>
      </c>
      <c r="J89" s="502">
        <v>51</v>
      </c>
      <c r="K89" s="494" t="s">
        <v>4029</v>
      </c>
      <c r="L89" s="512">
        <f t="shared" si="7"/>
        <v>255</v>
      </c>
      <c r="M89" s="514">
        <v>255</v>
      </c>
      <c r="N89" s="514"/>
      <c r="O89" s="514"/>
      <c r="P89" s="515" t="e">
        <f t="shared" si="8"/>
        <v>#DIV/0!</v>
      </c>
      <c r="Q89" s="515">
        <f t="shared" si="9"/>
        <v>0</v>
      </c>
      <c r="R89" s="515">
        <f t="shared" si="10"/>
        <v>0</v>
      </c>
      <c r="S89" s="516">
        <f>IF(M89="nio",0,IF(M89&gt;0,VLOOKUP(H89,'3-Productie normen'!A:L,VLOOKUP(M89,'3-Productie normen'!$B$36:$C$42,2,FALSE),FALSE)))</f>
        <v>0</v>
      </c>
      <c r="T89" s="516">
        <f t="shared" si="12"/>
        <v>0</v>
      </c>
      <c r="U89" s="55">
        <f t="shared" si="13"/>
        <v>0</v>
      </c>
      <c r="V89" s="527"/>
      <c r="X89" s="529">
        <f t="shared" si="11"/>
        <v>13005</v>
      </c>
    </row>
    <row r="90" spans="1:24" ht="14.1" customHeight="1">
      <c r="A90" s="460">
        <v>90</v>
      </c>
      <c r="B90" s="466" t="s">
        <v>234</v>
      </c>
      <c r="C90" s="466" t="s">
        <v>355</v>
      </c>
      <c r="D90" s="473" t="s">
        <v>434</v>
      </c>
      <c r="E90" s="475">
        <v>2</v>
      </c>
      <c r="F90" s="475" t="s">
        <v>652</v>
      </c>
      <c r="G90" s="494" t="s">
        <v>600</v>
      </c>
      <c r="H90" s="492" t="s">
        <v>216</v>
      </c>
      <c r="I90" s="494" t="s">
        <v>3980</v>
      </c>
      <c r="J90" s="502">
        <v>3.9</v>
      </c>
      <c r="K90" s="505" t="s">
        <v>216</v>
      </c>
      <c r="L90" s="512">
        <f t="shared" si="7"/>
        <v>104</v>
      </c>
      <c r="M90" s="514">
        <v>104</v>
      </c>
      <c r="N90" s="514"/>
      <c r="O90" s="514"/>
      <c r="P90" s="515" t="e">
        <f t="shared" si="8"/>
        <v>#DIV/0!</v>
      </c>
      <c r="Q90" s="515">
        <f t="shared" si="9"/>
        <v>0</v>
      </c>
      <c r="R90" s="515">
        <f t="shared" si="10"/>
        <v>0</v>
      </c>
      <c r="S90" s="516">
        <f>IF(M90="nio",0,IF(M90&gt;0,VLOOKUP(H90,'3-Productie normen'!A:L,VLOOKUP(M90,'3-Productie normen'!$B$36:$C$42,2,FALSE),FALSE)))</f>
        <v>0</v>
      </c>
      <c r="T90" s="516">
        <f t="shared" si="12"/>
        <v>0</v>
      </c>
      <c r="U90" s="55">
        <f t="shared" si="13"/>
        <v>0</v>
      </c>
      <c r="V90" s="527"/>
      <c r="X90" s="529">
        <f t="shared" si="11"/>
        <v>405.59999999999997</v>
      </c>
    </row>
    <row r="91" spans="1:24" ht="14.1" customHeight="1">
      <c r="A91" s="460">
        <v>91</v>
      </c>
      <c r="B91" s="466" t="s">
        <v>234</v>
      </c>
      <c r="C91" s="466" t="s">
        <v>355</v>
      </c>
      <c r="D91" s="473" t="s">
        <v>434</v>
      </c>
      <c r="E91" s="475">
        <v>2</v>
      </c>
      <c r="F91" s="475" t="s">
        <v>653</v>
      </c>
      <c r="G91" s="494" t="s">
        <v>600</v>
      </c>
      <c r="H91" s="492" t="s">
        <v>216</v>
      </c>
      <c r="I91" s="494" t="s">
        <v>3980</v>
      </c>
      <c r="J91" s="502">
        <v>1.38</v>
      </c>
      <c r="K91" s="505" t="s">
        <v>216</v>
      </c>
      <c r="L91" s="512">
        <f t="shared" si="7"/>
        <v>104</v>
      </c>
      <c r="M91" s="514">
        <v>104</v>
      </c>
      <c r="N91" s="514"/>
      <c r="O91" s="514"/>
      <c r="P91" s="515" t="e">
        <f t="shared" si="8"/>
        <v>#DIV/0!</v>
      </c>
      <c r="Q91" s="515">
        <f t="shared" si="9"/>
        <v>0</v>
      </c>
      <c r="R91" s="515">
        <f t="shared" si="10"/>
        <v>0</v>
      </c>
      <c r="S91" s="516">
        <f>IF(M91="nio",0,IF(M91&gt;0,VLOOKUP(H91,'3-Productie normen'!A:L,VLOOKUP(M91,'3-Productie normen'!$B$36:$C$42,2,FALSE),FALSE)))</f>
        <v>0</v>
      </c>
      <c r="T91" s="516">
        <f t="shared" si="12"/>
        <v>0</v>
      </c>
      <c r="U91" s="55">
        <f t="shared" si="13"/>
        <v>0</v>
      </c>
      <c r="V91" s="527"/>
      <c r="X91" s="529">
        <f t="shared" si="11"/>
        <v>143.51999999999998</v>
      </c>
    </row>
    <row r="92" spans="1:24" ht="14.1" customHeight="1">
      <c r="A92" s="460">
        <v>92</v>
      </c>
      <c r="B92" s="466" t="s">
        <v>234</v>
      </c>
      <c r="C92" s="466" t="s">
        <v>355</v>
      </c>
      <c r="D92" s="473" t="s">
        <v>434</v>
      </c>
      <c r="E92" s="475">
        <v>3</v>
      </c>
      <c r="F92" s="475" t="s">
        <v>654</v>
      </c>
      <c r="G92" s="494" t="s">
        <v>606</v>
      </c>
      <c r="H92" s="494" t="s">
        <v>4026</v>
      </c>
      <c r="I92" s="494" t="s">
        <v>3983</v>
      </c>
      <c r="J92" s="502">
        <v>51.27</v>
      </c>
      <c r="K92" s="494" t="s">
        <v>4026</v>
      </c>
      <c r="L92" s="512">
        <f t="shared" si="7"/>
        <v>0</v>
      </c>
      <c r="M92" s="513" t="s">
        <v>4037</v>
      </c>
      <c r="N92" s="514"/>
      <c r="O92" s="514"/>
      <c r="P92" s="515">
        <f t="shared" si="8"/>
        <v>0</v>
      </c>
      <c r="Q92" s="515">
        <f t="shared" si="9"/>
        <v>0</v>
      </c>
      <c r="R92" s="515">
        <f t="shared" si="10"/>
        <v>0</v>
      </c>
      <c r="S92" s="516">
        <f>IF(M92="nio",0,IF(M92&gt;0,VLOOKUP(H92,'3-Productie normen'!A:L,VLOOKUP(M92,'3-Productie normen'!$B$36:$C$42,2,FALSE),FALSE)))</f>
        <v>0</v>
      </c>
      <c r="T92" s="516">
        <f t="shared" si="12"/>
        <v>0</v>
      </c>
      <c r="U92" s="55">
        <f t="shared" si="13"/>
        <v>0</v>
      </c>
      <c r="V92" s="527"/>
      <c r="X92" s="529">
        <f t="shared" si="11"/>
        <v>0</v>
      </c>
    </row>
    <row r="93" spans="1:24" ht="14.1" customHeight="1">
      <c r="A93" s="460">
        <v>93</v>
      </c>
      <c r="B93" s="466" t="s">
        <v>234</v>
      </c>
      <c r="C93" s="466" t="s">
        <v>355</v>
      </c>
      <c r="D93" s="473" t="s">
        <v>434</v>
      </c>
      <c r="E93" s="475">
        <v>3</v>
      </c>
      <c r="F93" s="475" t="s">
        <v>655</v>
      </c>
      <c r="G93" s="494" t="s">
        <v>606</v>
      </c>
      <c r="H93" s="494" t="s">
        <v>4026</v>
      </c>
      <c r="I93" s="494" t="s">
        <v>3983</v>
      </c>
      <c r="J93" s="502">
        <v>7.15</v>
      </c>
      <c r="K93" s="494" t="s">
        <v>4026</v>
      </c>
      <c r="L93" s="512">
        <f t="shared" si="7"/>
        <v>0</v>
      </c>
      <c r="M93" s="513" t="s">
        <v>4037</v>
      </c>
      <c r="N93" s="514"/>
      <c r="O93" s="514"/>
      <c r="P93" s="515">
        <f t="shared" si="8"/>
        <v>0</v>
      </c>
      <c r="Q93" s="515">
        <f t="shared" si="9"/>
        <v>0</v>
      </c>
      <c r="R93" s="515">
        <f t="shared" si="10"/>
        <v>0</v>
      </c>
      <c r="S93" s="516">
        <f>IF(M93="nio",0,IF(M93&gt;0,VLOOKUP(H93,'3-Productie normen'!A:L,VLOOKUP(M93,'3-Productie normen'!$B$36:$C$42,2,FALSE),FALSE)))</f>
        <v>0</v>
      </c>
      <c r="T93" s="516">
        <f t="shared" si="12"/>
        <v>0</v>
      </c>
      <c r="U93" s="55">
        <f t="shared" si="13"/>
        <v>0</v>
      </c>
      <c r="V93" s="527"/>
      <c r="X93" s="529">
        <f t="shared" si="11"/>
        <v>0</v>
      </c>
    </row>
    <row r="94" spans="1:24" ht="14.1" customHeight="1">
      <c r="A94" s="460">
        <v>94</v>
      </c>
      <c r="B94" s="466" t="s">
        <v>234</v>
      </c>
      <c r="C94" s="466" t="s">
        <v>355</v>
      </c>
      <c r="D94" s="473" t="s">
        <v>434</v>
      </c>
      <c r="E94" s="475">
        <v>3</v>
      </c>
      <c r="F94" s="475" t="s">
        <v>656</v>
      </c>
      <c r="G94" s="494" t="s">
        <v>606</v>
      </c>
      <c r="H94" s="494" t="s">
        <v>4026</v>
      </c>
      <c r="I94" s="494" t="s">
        <v>3983</v>
      </c>
      <c r="J94" s="502">
        <v>16.36</v>
      </c>
      <c r="K94" s="494" t="s">
        <v>4026</v>
      </c>
      <c r="L94" s="512">
        <f t="shared" si="7"/>
        <v>0</v>
      </c>
      <c r="M94" s="513" t="s">
        <v>4037</v>
      </c>
      <c r="N94" s="514"/>
      <c r="O94" s="514"/>
      <c r="P94" s="515">
        <f t="shared" si="8"/>
        <v>0</v>
      </c>
      <c r="Q94" s="515">
        <f t="shared" si="9"/>
        <v>0</v>
      </c>
      <c r="R94" s="515">
        <f t="shared" si="10"/>
        <v>0</v>
      </c>
      <c r="S94" s="516">
        <f>IF(M94="nio",0,IF(M94&gt;0,VLOOKUP(H94,'3-Productie normen'!A:L,VLOOKUP(M94,'3-Productie normen'!$B$36:$C$42,2,FALSE),FALSE)))</f>
        <v>0</v>
      </c>
      <c r="T94" s="516">
        <f t="shared" si="12"/>
        <v>0</v>
      </c>
      <c r="U94" s="55">
        <f t="shared" si="13"/>
        <v>0</v>
      </c>
      <c r="V94" s="527"/>
      <c r="X94" s="529">
        <f t="shared" si="11"/>
        <v>0</v>
      </c>
    </row>
    <row r="95" spans="1:24" ht="14.1" customHeight="1">
      <c r="A95" s="460">
        <v>95</v>
      </c>
      <c r="B95" s="466" t="s">
        <v>234</v>
      </c>
      <c r="C95" s="466" t="s">
        <v>355</v>
      </c>
      <c r="D95" s="473" t="s">
        <v>434</v>
      </c>
      <c r="E95" s="475">
        <v>3</v>
      </c>
      <c r="F95" s="475" t="s">
        <v>652</v>
      </c>
      <c r="G95" s="494" t="s">
        <v>606</v>
      </c>
      <c r="H95" s="494" t="s">
        <v>4026</v>
      </c>
      <c r="I95" s="494" t="s">
        <v>3980</v>
      </c>
      <c r="J95" s="502">
        <v>4.28</v>
      </c>
      <c r="K95" s="494" t="s">
        <v>4026</v>
      </c>
      <c r="L95" s="512">
        <f t="shared" si="7"/>
        <v>0</v>
      </c>
      <c r="M95" s="513" t="s">
        <v>4037</v>
      </c>
      <c r="N95" s="514"/>
      <c r="O95" s="514"/>
      <c r="P95" s="515">
        <f t="shared" si="8"/>
        <v>0</v>
      </c>
      <c r="Q95" s="515">
        <f t="shared" si="9"/>
        <v>0</v>
      </c>
      <c r="R95" s="515">
        <f t="shared" si="10"/>
        <v>0</v>
      </c>
      <c r="S95" s="516">
        <f>IF(M95="nio",0,IF(M95&gt;0,VLOOKUP(H95,'3-Productie normen'!A:L,VLOOKUP(M95,'3-Productie normen'!$B$36:$C$42,2,FALSE),FALSE)))</f>
        <v>0</v>
      </c>
      <c r="T95" s="516">
        <f t="shared" si="12"/>
        <v>0</v>
      </c>
      <c r="U95" s="55">
        <f t="shared" si="13"/>
        <v>0</v>
      </c>
      <c r="V95" s="527"/>
      <c r="X95" s="529">
        <f t="shared" si="11"/>
        <v>0</v>
      </c>
    </row>
    <row r="96" spans="1:24" s="56" customFormat="1" ht="14.1" customHeight="1">
      <c r="A96" s="460">
        <v>96</v>
      </c>
      <c r="B96" s="467" t="s">
        <v>235</v>
      </c>
      <c r="C96" s="466" t="s">
        <v>356</v>
      </c>
      <c r="D96" s="473" t="s">
        <v>435</v>
      </c>
      <c r="E96" s="475">
        <v>0</v>
      </c>
      <c r="F96" s="474">
        <v>0</v>
      </c>
      <c r="G96" s="491" t="s">
        <v>254</v>
      </c>
      <c r="H96" s="491" t="s">
        <v>254</v>
      </c>
      <c r="I96" s="492"/>
      <c r="J96" s="501">
        <v>15</v>
      </c>
      <c r="K96" s="491"/>
      <c r="L96" s="512">
        <f>SUM(M96:O96)</f>
        <v>255</v>
      </c>
      <c r="M96" s="513">
        <v>255</v>
      </c>
      <c r="N96" s="514"/>
      <c r="O96" s="514"/>
      <c r="P96" s="515" t="e">
        <f t="shared" si="8"/>
        <v>#DIV/0!</v>
      </c>
      <c r="Q96" s="515">
        <f t="shared" si="9"/>
        <v>0</v>
      </c>
      <c r="R96" s="515">
        <f t="shared" si="10"/>
        <v>0</v>
      </c>
      <c r="S96" s="516">
        <f>IF(M96="nio",0,IF(M96&gt;0,VLOOKUP(H96,'3-Productie normen'!A:L,VLOOKUP(M96,'3-Productie normen'!$B$36:$C$42,2,FALSE),FALSE)))</f>
        <v>0</v>
      </c>
      <c r="T96" s="516">
        <f t="shared" si="12"/>
        <v>0</v>
      </c>
      <c r="U96" s="55">
        <f t="shared" si="13"/>
        <v>0</v>
      </c>
      <c r="V96" s="527"/>
      <c r="W96" s="3"/>
      <c r="X96" s="529">
        <f t="shared" si="11"/>
        <v>3825</v>
      </c>
    </row>
    <row r="97" spans="1:24" ht="14.1" customHeight="1">
      <c r="A97" s="567">
        <v>97</v>
      </c>
      <c r="B97" s="467" t="s">
        <v>235</v>
      </c>
      <c r="C97" s="466" t="s">
        <v>356</v>
      </c>
      <c r="D97" s="473" t="s">
        <v>435</v>
      </c>
      <c r="E97" s="475">
        <v>0</v>
      </c>
      <c r="F97" s="475" t="s">
        <v>657</v>
      </c>
      <c r="G97" s="494" t="s">
        <v>529</v>
      </c>
      <c r="H97" s="491" t="s">
        <v>253</v>
      </c>
      <c r="I97" s="494" t="s">
        <v>3986</v>
      </c>
      <c r="J97" s="502">
        <v>41.3</v>
      </c>
      <c r="K97" s="491" t="s">
        <v>253</v>
      </c>
      <c r="L97" s="512">
        <f t="shared" si="7"/>
        <v>104</v>
      </c>
      <c r="M97" s="514">
        <v>104</v>
      </c>
      <c r="N97" s="514"/>
      <c r="O97" s="514"/>
      <c r="P97" s="515" t="e">
        <f t="shared" si="8"/>
        <v>#DIV/0!</v>
      </c>
      <c r="Q97" s="515">
        <f t="shared" si="9"/>
        <v>0</v>
      </c>
      <c r="R97" s="515">
        <f t="shared" si="10"/>
        <v>0</v>
      </c>
      <c r="S97" s="516">
        <f>IF(M97="nio",0,IF(M97&gt;0,VLOOKUP(H97,'3-Productie normen'!A:L,VLOOKUP(M97,'3-Productie normen'!$B$36:$C$42,2,FALSE),FALSE)))</f>
        <v>0</v>
      </c>
      <c r="T97" s="516">
        <f t="shared" si="12"/>
        <v>0</v>
      </c>
      <c r="U97" s="55">
        <f t="shared" si="13"/>
        <v>0</v>
      </c>
      <c r="V97" s="527"/>
      <c r="X97" s="529">
        <f t="shared" si="11"/>
        <v>4295.2</v>
      </c>
    </row>
    <row r="98" spans="1:24" ht="14.1" customHeight="1">
      <c r="A98" s="460">
        <v>98</v>
      </c>
      <c r="B98" s="467" t="s">
        <v>235</v>
      </c>
      <c r="C98" s="466" t="s">
        <v>356</v>
      </c>
      <c r="D98" s="473" t="s">
        <v>435</v>
      </c>
      <c r="E98" s="475">
        <v>0</v>
      </c>
      <c r="F98" s="475" t="s">
        <v>658</v>
      </c>
      <c r="G98" s="494" t="s">
        <v>529</v>
      </c>
      <c r="H98" s="491" t="s">
        <v>253</v>
      </c>
      <c r="I98" s="494" t="s">
        <v>3986</v>
      </c>
      <c r="J98" s="502">
        <v>14.3</v>
      </c>
      <c r="K98" s="491" t="s">
        <v>253</v>
      </c>
      <c r="L98" s="512">
        <f t="shared" si="7"/>
        <v>104</v>
      </c>
      <c r="M98" s="514">
        <v>104</v>
      </c>
      <c r="N98" s="514"/>
      <c r="O98" s="514"/>
      <c r="P98" s="515" t="e">
        <f t="shared" si="8"/>
        <v>#DIV/0!</v>
      </c>
      <c r="Q98" s="515">
        <f t="shared" si="9"/>
        <v>0</v>
      </c>
      <c r="R98" s="515">
        <f t="shared" si="10"/>
        <v>0</v>
      </c>
      <c r="S98" s="516">
        <f>IF(M98="nio",0,IF(M98&gt;0,VLOOKUP(H98,'3-Productie normen'!A:L,VLOOKUP(M98,'3-Productie normen'!$B$36:$C$42,2,FALSE),FALSE)))</f>
        <v>0</v>
      </c>
      <c r="T98" s="516">
        <f t="shared" si="12"/>
        <v>0</v>
      </c>
      <c r="U98" s="55">
        <f t="shared" si="13"/>
        <v>0</v>
      </c>
      <c r="V98" s="527"/>
      <c r="X98" s="529">
        <f t="shared" si="11"/>
        <v>1487.2</v>
      </c>
    </row>
    <row r="99" spans="1:24" ht="14.1" customHeight="1">
      <c r="A99" s="460">
        <v>99</v>
      </c>
      <c r="B99" s="467" t="s">
        <v>235</v>
      </c>
      <c r="C99" s="466" t="s">
        <v>356</v>
      </c>
      <c r="D99" s="473" t="s">
        <v>435</v>
      </c>
      <c r="E99" s="475">
        <v>0</v>
      </c>
      <c r="F99" s="475" t="s">
        <v>659</v>
      </c>
      <c r="G99" s="494" t="s">
        <v>529</v>
      </c>
      <c r="H99" s="491" t="s">
        <v>253</v>
      </c>
      <c r="I99" s="494" t="s">
        <v>3986</v>
      </c>
      <c r="J99" s="502">
        <v>45.6</v>
      </c>
      <c r="K99" s="491" t="s">
        <v>253</v>
      </c>
      <c r="L99" s="512">
        <f t="shared" si="7"/>
        <v>104</v>
      </c>
      <c r="M99" s="514">
        <v>104</v>
      </c>
      <c r="N99" s="514"/>
      <c r="O99" s="514"/>
      <c r="P99" s="515" t="e">
        <f t="shared" si="8"/>
        <v>#DIV/0!</v>
      </c>
      <c r="Q99" s="515">
        <f t="shared" si="9"/>
        <v>0</v>
      </c>
      <c r="R99" s="515">
        <f t="shared" si="10"/>
        <v>0</v>
      </c>
      <c r="S99" s="516">
        <f>IF(M99="nio",0,IF(M99&gt;0,VLOOKUP(H99,'3-Productie normen'!A:L,VLOOKUP(M99,'3-Productie normen'!$B$36:$C$42,2,FALSE),FALSE)))</f>
        <v>0</v>
      </c>
      <c r="T99" s="516">
        <f t="shared" si="12"/>
        <v>0</v>
      </c>
      <c r="U99" s="55">
        <f t="shared" si="13"/>
        <v>0</v>
      </c>
      <c r="V99" s="527"/>
      <c r="X99" s="529">
        <f t="shared" si="11"/>
        <v>4742.4000000000005</v>
      </c>
    </row>
    <row r="100" spans="1:24" ht="14.1" customHeight="1">
      <c r="A100" s="460">
        <v>100</v>
      </c>
      <c r="B100" s="467" t="s">
        <v>235</v>
      </c>
      <c r="C100" s="466" t="s">
        <v>356</v>
      </c>
      <c r="D100" s="473" t="s">
        <v>435</v>
      </c>
      <c r="E100" s="475">
        <v>0</v>
      </c>
      <c r="F100" s="475" t="s">
        <v>660</v>
      </c>
      <c r="G100" s="494" t="s">
        <v>529</v>
      </c>
      <c r="H100" s="491" t="s">
        <v>253</v>
      </c>
      <c r="I100" s="494" t="s">
        <v>3986</v>
      </c>
      <c r="J100" s="502">
        <v>16.600000000000001</v>
      </c>
      <c r="K100" s="491" t="s">
        <v>253</v>
      </c>
      <c r="L100" s="512">
        <f t="shared" si="7"/>
        <v>104</v>
      </c>
      <c r="M100" s="514">
        <v>104</v>
      </c>
      <c r="N100" s="514"/>
      <c r="O100" s="514"/>
      <c r="P100" s="515" t="e">
        <f t="shared" si="8"/>
        <v>#DIV/0!</v>
      </c>
      <c r="Q100" s="515">
        <f t="shared" si="9"/>
        <v>0</v>
      </c>
      <c r="R100" s="515">
        <f t="shared" si="10"/>
        <v>0</v>
      </c>
      <c r="S100" s="516">
        <f>IF(M100="nio",0,IF(M100&gt;0,VLOOKUP(H100,'3-Productie normen'!A:L,VLOOKUP(M100,'3-Productie normen'!$B$36:$C$42,2,FALSE),FALSE)))</f>
        <v>0</v>
      </c>
      <c r="T100" s="516">
        <f t="shared" si="12"/>
        <v>0</v>
      </c>
      <c r="U100" s="55">
        <f t="shared" si="13"/>
        <v>0</v>
      </c>
      <c r="V100" s="527"/>
      <c r="X100" s="529">
        <f t="shared" si="11"/>
        <v>1726.4</v>
      </c>
    </row>
    <row r="101" spans="1:24" ht="14.1" customHeight="1">
      <c r="A101" s="460">
        <v>101</v>
      </c>
      <c r="B101" s="467" t="s">
        <v>235</v>
      </c>
      <c r="C101" s="466" t="s">
        <v>356</v>
      </c>
      <c r="D101" s="473" t="s">
        <v>435</v>
      </c>
      <c r="E101" s="475">
        <v>0</v>
      </c>
      <c r="F101" s="475" t="s">
        <v>661</v>
      </c>
      <c r="G101" s="494" t="s">
        <v>529</v>
      </c>
      <c r="H101" s="491" t="s">
        <v>253</v>
      </c>
      <c r="I101" s="494" t="s">
        <v>3986</v>
      </c>
      <c r="J101" s="502">
        <v>48.8</v>
      </c>
      <c r="K101" s="491" t="s">
        <v>253</v>
      </c>
      <c r="L101" s="512">
        <f t="shared" si="7"/>
        <v>104</v>
      </c>
      <c r="M101" s="514">
        <v>104</v>
      </c>
      <c r="N101" s="514"/>
      <c r="O101" s="514"/>
      <c r="P101" s="515" t="e">
        <f t="shared" si="8"/>
        <v>#DIV/0!</v>
      </c>
      <c r="Q101" s="515">
        <f t="shared" si="9"/>
        <v>0</v>
      </c>
      <c r="R101" s="515">
        <f t="shared" si="10"/>
        <v>0</v>
      </c>
      <c r="S101" s="516">
        <f>IF(M101="nio",0,IF(M101&gt;0,VLOOKUP(H101,'3-Productie normen'!A:L,VLOOKUP(M101,'3-Productie normen'!$B$36:$C$42,2,FALSE),FALSE)))</f>
        <v>0</v>
      </c>
      <c r="T101" s="516">
        <f t="shared" si="12"/>
        <v>0</v>
      </c>
      <c r="U101" s="55">
        <f t="shared" si="13"/>
        <v>0</v>
      </c>
      <c r="V101" s="527"/>
      <c r="X101" s="529">
        <f t="shared" si="11"/>
        <v>5075.2</v>
      </c>
    </row>
    <row r="102" spans="1:24" ht="14.1" customHeight="1">
      <c r="A102" s="460">
        <v>102</v>
      </c>
      <c r="B102" s="467" t="s">
        <v>235</v>
      </c>
      <c r="C102" s="466" t="s">
        <v>356</v>
      </c>
      <c r="D102" s="473" t="s">
        <v>435</v>
      </c>
      <c r="E102" s="475">
        <v>0</v>
      </c>
      <c r="F102" s="475" t="s">
        <v>662</v>
      </c>
      <c r="G102" s="494" t="s">
        <v>529</v>
      </c>
      <c r="H102" s="491" t="s">
        <v>253</v>
      </c>
      <c r="I102" s="494" t="s">
        <v>3986</v>
      </c>
      <c r="J102" s="502">
        <v>33.700000000000003</v>
      </c>
      <c r="K102" s="491" t="s">
        <v>253</v>
      </c>
      <c r="L102" s="512">
        <f t="shared" si="7"/>
        <v>104</v>
      </c>
      <c r="M102" s="514">
        <v>104</v>
      </c>
      <c r="N102" s="514"/>
      <c r="O102" s="514"/>
      <c r="P102" s="515" t="e">
        <f t="shared" si="8"/>
        <v>#DIV/0!</v>
      </c>
      <c r="Q102" s="515">
        <f t="shared" si="9"/>
        <v>0</v>
      </c>
      <c r="R102" s="515">
        <f t="shared" si="10"/>
        <v>0</v>
      </c>
      <c r="S102" s="516">
        <f>IF(M102="nio",0,IF(M102&gt;0,VLOOKUP(H102,'3-Productie normen'!A:L,VLOOKUP(M102,'3-Productie normen'!$B$36:$C$42,2,FALSE),FALSE)))</f>
        <v>0</v>
      </c>
      <c r="T102" s="516">
        <f t="shared" si="12"/>
        <v>0</v>
      </c>
      <c r="U102" s="55">
        <f t="shared" si="13"/>
        <v>0</v>
      </c>
      <c r="V102" s="527"/>
      <c r="X102" s="529">
        <f t="shared" si="11"/>
        <v>3504.8</v>
      </c>
    </row>
    <row r="103" spans="1:24" ht="14.1" customHeight="1">
      <c r="A103" s="460">
        <v>103</v>
      </c>
      <c r="B103" s="467" t="s">
        <v>235</v>
      </c>
      <c r="C103" s="466" t="s">
        <v>356</v>
      </c>
      <c r="D103" s="473" t="s">
        <v>435</v>
      </c>
      <c r="E103" s="475">
        <v>0</v>
      </c>
      <c r="F103" s="475" t="s">
        <v>663</v>
      </c>
      <c r="G103" s="494" t="s">
        <v>529</v>
      </c>
      <c r="H103" s="491" t="s">
        <v>253</v>
      </c>
      <c r="I103" s="494" t="s">
        <v>3986</v>
      </c>
      <c r="J103" s="502">
        <v>73.599999999999994</v>
      </c>
      <c r="K103" s="491" t="s">
        <v>253</v>
      </c>
      <c r="L103" s="512">
        <f t="shared" si="7"/>
        <v>104</v>
      </c>
      <c r="M103" s="514">
        <v>104</v>
      </c>
      <c r="N103" s="514"/>
      <c r="O103" s="514"/>
      <c r="P103" s="515" t="e">
        <f t="shared" si="8"/>
        <v>#DIV/0!</v>
      </c>
      <c r="Q103" s="515">
        <f t="shared" si="9"/>
        <v>0</v>
      </c>
      <c r="R103" s="515">
        <f t="shared" si="10"/>
        <v>0</v>
      </c>
      <c r="S103" s="516">
        <f>IF(M103="nio",0,IF(M103&gt;0,VLOOKUP(H103,'3-Productie normen'!A:L,VLOOKUP(M103,'3-Productie normen'!$B$36:$C$42,2,FALSE),FALSE)))</f>
        <v>0</v>
      </c>
      <c r="T103" s="516">
        <f t="shared" si="12"/>
        <v>0</v>
      </c>
      <c r="U103" s="55">
        <f t="shared" si="13"/>
        <v>0</v>
      </c>
      <c r="V103" s="527"/>
      <c r="X103" s="529">
        <f t="shared" si="11"/>
        <v>7654.4</v>
      </c>
    </row>
    <row r="104" spans="1:24" ht="14.1" customHeight="1">
      <c r="A104" s="460">
        <v>104</v>
      </c>
      <c r="B104" s="467" t="s">
        <v>235</v>
      </c>
      <c r="C104" s="466" t="s">
        <v>356</v>
      </c>
      <c r="D104" s="473" t="s">
        <v>435</v>
      </c>
      <c r="E104" s="475">
        <v>0</v>
      </c>
      <c r="F104" s="475" t="s">
        <v>664</v>
      </c>
      <c r="G104" s="494" t="s">
        <v>600</v>
      </c>
      <c r="H104" s="494" t="s">
        <v>4033</v>
      </c>
      <c r="I104" s="494" t="s">
        <v>3986</v>
      </c>
      <c r="J104" s="502">
        <v>40.090000000000003</v>
      </c>
      <c r="K104" s="494" t="s">
        <v>4033</v>
      </c>
      <c r="L104" s="512">
        <f t="shared" si="7"/>
        <v>104</v>
      </c>
      <c r="M104" s="514">
        <v>104</v>
      </c>
      <c r="N104" s="514"/>
      <c r="O104" s="514"/>
      <c r="P104" s="515" t="e">
        <f t="shared" si="8"/>
        <v>#DIV/0!</v>
      </c>
      <c r="Q104" s="515">
        <f t="shared" si="9"/>
        <v>0</v>
      </c>
      <c r="R104" s="515">
        <f t="shared" si="10"/>
        <v>0</v>
      </c>
      <c r="S104" s="516">
        <f>IF(M104="nio",0,IF(M104&gt;0,VLOOKUP(H104,'3-Productie normen'!A:L,VLOOKUP(M104,'3-Productie normen'!$B$36:$C$42,2,FALSE),FALSE)))</f>
        <v>0</v>
      </c>
      <c r="T104" s="516">
        <f t="shared" si="12"/>
        <v>0</v>
      </c>
      <c r="U104" s="55">
        <f t="shared" si="13"/>
        <v>0</v>
      </c>
      <c r="V104" s="527"/>
      <c r="X104" s="529">
        <f t="shared" si="11"/>
        <v>4169.3600000000006</v>
      </c>
    </row>
    <row r="105" spans="1:24" ht="14.1" customHeight="1">
      <c r="A105" s="567">
        <v>105</v>
      </c>
      <c r="B105" s="467" t="s">
        <v>235</v>
      </c>
      <c r="C105" s="466" t="s">
        <v>356</v>
      </c>
      <c r="D105" s="473" t="s">
        <v>435</v>
      </c>
      <c r="E105" s="475">
        <v>0</v>
      </c>
      <c r="F105" s="475" t="s">
        <v>665</v>
      </c>
      <c r="G105" s="494" t="s">
        <v>529</v>
      </c>
      <c r="H105" s="491" t="s">
        <v>253</v>
      </c>
      <c r="I105" s="494" t="s">
        <v>3986</v>
      </c>
      <c r="J105" s="502">
        <v>33.700000000000003</v>
      </c>
      <c r="K105" s="491" t="s">
        <v>253</v>
      </c>
      <c r="L105" s="512">
        <f t="shared" si="7"/>
        <v>104</v>
      </c>
      <c r="M105" s="514">
        <v>104</v>
      </c>
      <c r="N105" s="514"/>
      <c r="O105" s="514"/>
      <c r="P105" s="515" t="e">
        <f t="shared" si="8"/>
        <v>#DIV/0!</v>
      </c>
      <c r="Q105" s="515">
        <f t="shared" si="9"/>
        <v>0</v>
      </c>
      <c r="R105" s="515">
        <f t="shared" si="10"/>
        <v>0</v>
      </c>
      <c r="S105" s="516">
        <f>IF(M105="nio",0,IF(M105&gt;0,VLOOKUP(H105,'3-Productie normen'!A:L,VLOOKUP(M105,'3-Productie normen'!$B$36:$C$42,2,FALSE),FALSE)))</f>
        <v>0</v>
      </c>
      <c r="T105" s="516">
        <f t="shared" si="12"/>
        <v>0</v>
      </c>
      <c r="U105" s="55">
        <f t="shared" si="13"/>
        <v>0</v>
      </c>
      <c r="V105" s="527"/>
      <c r="X105" s="529">
        <f t="shared" si="11"/>
        <v>3504.8</v>
      </c>
    </row>
    <row r="106" spans="1:24" ht="14.1" customHeight="1">
      <c r="A106" s="460">
        <v>106</v>
      </c>
      <c r="B106" s="467" t="s">
        <v>235</v>
      </c>
      <c r="C106" s="466" t="s">
        <v>356</v>
      </c>
      <c r="D106" s="473" t="s">
        <v>435</v>
      </c>
      <c r="E106" s="475">
        <v>0</v>
      </c>
      <c r="F106" s="475" t="s">
        <v>666</v>
      </c>
      <c r="G106" s="494" t="s">
        <v>529</v>
      </c>
      <c r="H106" s="491" t="s">
        <v>253</v>
      </c>
      <c r="I106" s="494" t="s">
        <v>3986</v>
      </c>
      <c r="J106" s="502">
        <v>16.600000000000001</v>
      </c>
      <c r="K106" s="491" t="s">
        <v>253</v>
      </c>
      <c r="L106" s="512">
        <f t="shared" si="7"/>
        <v>104</v>
      </c>
      <c r="M106" s="514">
        <v>104</v>
      </c>
      <c r="N106" s="514"/>
      <c r="O106" s="514"/>
      <c r="P106" s="515" t="e">
        <f t="shared" si="8"/>
        <v>#DIV/0!</v>
      </c>
      <c r="Q106" s="515">
        <f t="shared" si="9"/>
        <v>0</v>
      </c>
      <c r="R106" s="515">
        <f t="shared" si="10"/>
        <v>0</v>
      </c>
      <c r="S106" s="516">
        <f>IF(M106="nio",0,IF(M106&gt;0,VLOOKUP(H106,'3-Productie normen'!A:L,VLOOKUP(M106,'3-Productie normen'!$B$36:$C$42,2,FALSE),FALSE)))</f>
        <v>0</v>
      </c>
      <c r="T106" s="516">
        <f t="shared" si="12"/>
        <v>0</v>
      </c>
      <c r="U106" s="55">
        <f t="shared" si="13"/>
        <v>0</v>
      </c>
      <c r="V106" s="527"/>
      <c r="X106" s="529">
        <f t="shared" si="11"/>
        <v>1726.4</v>
      </c>
    </row>
    <row r="107" spans="1:24" ht="14.1" customHeight="1">
      <c r="A107" s="460">
        <v>107</v>
      </c>
      <c r="B107" s="467" t="s">
        <v>235</v>
      </c>
      <c r="C107" s="466" t="s">
        <v>356</v>
      </c>
      <c r="D107" s="473" t="s">
        <v>435</v>
      </c>
      <c r="E107" s="475">
        <v>0</v>
      </c>
      <c r="F107" s="475" t="s">
        <v>667</v>
      </c>
      <c r="G107" s="494" t="s">
        <v>536</v>
      </c>
      <c r="H107" s="491" t="s">
        <v>4038</v>
      </c>
      <c r="I107" s="494" t="s">
        <v>3986</v>
      </c>
      <c r="J107" s="502">
        <v>33.700000000000003</v>
      </c>
      <c r="K107" s="491" t="s">
        <v>4038</v>
      </c>
      <c r="L107" s="512">
        <f t="shared" si="7"/>
        <v>255</v>
      </c>
      <c r="M107" s="514">
        <v>255</v>
      </c>
      <c r="N107" s="514"/>
      <c r="O107" s="514"/>
      <c r="P107" s="515" t="e">
        <f t="shared" si="8"/>
        <v>#DIV/0!</v>
      </c>
      <c r="Q107" s="515">
        <f t="shared" si="9"/>
        <v>0</v>
      </c>
      <c r="R107" s="515">
        <f t="shared" si="10"/>
        <v>0</v>
      </c>
      <c r="S107" s="516">
        <f>IF(M107="nio",0,IF(M107&gt;0,VLOOKUP(H107,'3-Productie normen'!A:L,VLOOKUP(M107,'3-Productie normen'!$B$36:$C$42,2,FALSE),FALSE)))</f>
        <v>0</v>
      </c>
      <c r="T107" s="516">
        <f t="shared" si="12"/>
        <v>0</v>
      </c>
      <c r="U107" s="55">
        <f t="shared" si="13"/>
        <v>0</v>
      </c>
      <c r="V107" s="527"/>
      <c r="X107" s="529">
        <f t="shared" si="11"/>
        <v>8593.5</v>
      </c>
    </row>
    <row r="108" spans="1:24" ht="14.1" customHeight="1">
      <c r="A108" s="460">
        <v>108</v>
      </c>
      <c r="B108" s="467" t="s">
        <v>235</v>
      </c>
      <c r="C108" s="466" t="s">
        <v>356</v>
      </c>
      <c r="D108" s="473" t="s">
        <v>435</v>
      </c>
      <c r="E108" s="475">
        <v>0</v>
      </c>
      <c r="F108" s="475" t="s">
        <v>668</v>
      </c>
      <c r="G108" s="494" t="s">
        <v>529</v>
      </c>
      <c r="H108" s="491" t="s">
        <v>253</v>
      </c>
      <c r="I108" s="494" t="s">
        <v>3986</v>
      </c>
      <c r="J108" s="502">
        <v>48.8</v>
      </c>
      <c r="K108" s="491" t="s">
        <v>253</v>
      </c>
      <c r="L108" s="512">
        <f t="shared" si="7"/>
        <v>104</v>
      </c>
      <c r="M108" s="514">
        <v>104</v>
      </c>
      <c r="N108" s="514"/>
      <c r="O108" s="514"/>
      <c r="P108" s="515" t="e">
        <f t="shared" si="8"/>
        <v>#DIV/0!</v>
      </c>
      <c r="Q108" s="515">
        <f t="shared" si="9"/>
        <v>0</v>
      </c>
      <c r="R108" s="515">
        <f t="shared" si="10"/>
        <v>0</v>
      </c>
      <c r="S108" s="516">
        <f>IF(M108="nio",0,IF(M108&gt;0,VLOOKUP(H108,'3-Productie normen'!A:L,VLOOKUP(M108,'3-Productie normen'!$B$36:$C$42,2,FALSE),FALSE)))</f>
        <v>0</v>
      </c>
      <c r="T108" s="516">
        <f t="shared" si="12"/>
        <v>0</v>
      </c>
      <c r="U108" s="55">
        <f t="shared" si="13"/>
        <v>0</v>
      </c>
      <c r="V108" s="527"/>
      <c r="X108" s="529">
        <f t="shared" si="11"/>
        <v>5075.2</v>
      </c>
    </row>
    <row r="109" spans="1:24" ht="14.1" customHeight="1">
      <c r="A109" s="460">
        <v>109</v>
      </c>
      <c r="B109" s="467" t="s">
        <v>235</v>
      </c>
      <c r="C109" s="466" t="s">
        <v>356</v>
      </c>
      <c r="D109" s="473" t="s">
        <v>435</v>
      </c>
      <c r="E109" s="475">
        <v>0</v>
      </c>
      <c r="F109" s="475" t="s">
        <v>669</v>
      </c>
      <c r="G109" s="494" t="s">
        <v>529</v>
      </c>
      <c r="H109" s="491" t="s">
        <v>253</v>
      </c>
      <c r="I109" s="494" t="s">
        <v>3986</v>
      </c>
      <c r="J109" s="502">
        <v>68.2</v>
      </c>
      <c r="K109" s="491" t="s">
        <v>253</v>
      </c>
      <c r="L109" s="512">
        <f t="shared" si="7"/>
        <v>104</v>
      </c>
      <c r="M109" s="514">
        <v>104</v>
      </c>
      <c r="N109" s="514"/>
      <c r="O109" s="514"/>
      <c r="P109" s="515" t="e">
        <f t="shared" si="8"/>
        <v>#DIV/0!</v>
      </c>
      <c r="Q109" s="515">
        <f t="shared" si="9"/>
        <v>0</v>
      </c>
      <c r="R109" s="515">
        <f t="shared" si="10"/>
        <v>0</v>
      </c>
      <c r="S109" s="516">
        <f>IF(M109="nio",0,IF(M109&gt;0,VLOOKUP(H109,'3-Productie normen'!A:L,VLOOKUP(M109,'3-Productie normen'!$B$36:$C$42,2,FALSE),FALSE)))</f>
        <v>0</v>
      </c>
      <c r="T109" s="516">
        <f t="shared" si="12"/>
        <v>0</v>
      </c>
      <c r="U109" s="55">
        <f t="shared" si="13"/>
        <v>0</v>
      </c>
      <c r="V109" s="527"/>
      <c r="X109" s="529">
        <f t="shared" si="11"/>
        <v>7092.8</v>
      </c>
    </row>
    <row r="110" spans="1:24" ht="14.1" customHeight="1">
      <c r="A110" s="460">
        <v>110</v>
      </c>
      <c r="B110" s="467" t="s">
        <v>235</v>
      </c>
      <c r="C110" s="466" t="s">
        <v>356</v>
      </c>
      <c r="D110" s="473" t="s">
        <v>435</v>
      </c>
      <c r="E110" s="475">
        <v>0</v>
      </c>
      <c r="F110" s="475" t="s">
        <v>670</v>
      </c>
      <c r="G110" s="494" t="s">
        <v>529</v>
      </c>
      <c r="H110" s="491" t="s">
        <v>253</v>
      </c>
      <c r="I110" s="494" t="s">
        <v>3986</v>
      </c>
      <c r="J110" s="502">
        <v>22.8</v>
      </c>
      <c r="K110" s="491" t="s">
        <v>253</v>
      </c>
      <c r="L110" s="512">
        <f t="shared" si="7"/>
        <v>104</v>
      </c>
      <c r="M110" s="514">
        <v>104</v>
      </c>
      <c r="N110" s="514"/>
      <c r="O110" s="514"/>
      <c r="P110" s="515" t="e">
        <f t="shared" si="8"/>
        <v>#DIV/0!</v>
      </c>
      <c r="Q110" s="515">
        <f t="shared" si="9"/>
        <v>0</v>
      </c>
      <c r="R110" s="515">
        <f t="shared" si="10"/>
        <v>0</v>
      </c>
      <c r="S110" s="516">
        <f>IF(M110="nio",0,IF(M110&gt;0,VLOOKUP(H110,'3-Productie normen'!A:L,VLOOKUP(M110,'3-Productie normen'!$B$36:$C$42,2,FALSE),FALSE)))</f>
        <v>0</v>
      </c>
      <c r="T110" s="516">
        <f t="shared" si="12"/>
        <v>0</v>
      </c>
      <c r="U110" s="55">
        <f t="shared" si="13"/>
        <v>0</v>
      </c>
      <c r="V110" s="527"/>
      <c r="X110" s="529">
        <f t="shared" si="11"/>
        <v>2371.2000000000003</v>
      </c>
    </row>
    <row r="111" spans="1:24" ht="14.1" customHeight="1">
      <c r="A111" s="460">
        <v>111</v>
      </c>
      <c r="B111" s="467" t="s">
        <v>235</v>
      </c>
      <c r="C111" s="466" t="s">
        <v>356</v>
      </c>
      <c r="D111" s="473" t="s">
        <v>435</v>
      </c>
      <c r="E111" s="475">
        <v>0</v>
      </c>
      <c r="F111" s="475" t="s">
        <v>671</v>
      </c>
      <c r="G111" s="494" t="s">
        <v>598</v>
      </c>
      <c r="H111" s="487" t="s">
        <v>17</v>
      </c>
      <c r="I111" s="494" t="s">
        <v>3987</v>
      </c>
      <c r="J111" s="502">
        <v>28.04</v>
      </c>
      <c r="K111" s="494" t="s">
        <v>4028</v>
      </c>
      <c r="L111" s="512">
        <f t="shared" si="7"/>
        <v>510</v>
      </c>
      <c r="M111" s="514">
        <v>255</v>
      </c>
      <c r="N111" s="514">
        <v>255</v>
      </c>
      <c r="O111" s="514"/>
      <c r="P111" s="515" t="e">
        <f t="shared" si="8"/>
        <v>#DIV/0!</v>
      </c>
      <c r="Q111" s="515" t="e">
        <f t="shared" si="9"/>
        <v>#DIV/0!</v>
      </c>
      <c r="R111" s="515">
        <f t="shared" si="10"/>
        <v>0</v>
      </c>
      <c r="S111" s="516">
        <f>IF(M111="nio",0,IF(M111&gt;0,VLOOKUP(H111,'3-Productie normen'!A:L,VLOOKUP(M111,'3-Productie normen'!$B$36:$C$42,2,FALSE),FALSE)))</f>
        <v>0</v>
      </c>
      <c r="T111" s="516">
        <f t="shared" si="12"/>
        <v>0</v>
      </c>
      <c r="U111" s="55">
        <f t="shared" si="13"/>
        <v>0</v>
      </c>
      <c r="V111" s="527"/>
      <c r="X111" s="529">
        <f t="shared" si="11"/>
        <v>14300.4</v>
      </c>
    </row>
    <row r="112" spans="1:24" ht="14.1" customHeight="1">
      <c r="A112" s="460">
        <v>112</v>
      </c>
      <c r="B112" s="467" t="s">
        <v>235</v>
      </c>
      <c r="C112" s="466" t="s">
        <v>356</v>
      </c>
      <c r="D112" s="473" t="s">
        <v>435</v>
      </c>
      <c r="E112" s="475">
        <v>0</v>
      </c>
      <c r="F112" s="475" t="s">
        <v>672</v>
      </c>
      <c r="G112" s="494" t="s">
        <v>600</v>
      </c>
      <c r="H112" s="494" t="s">
        <v>4033</v>
      </c>
      <c r="I112" s="494" t="s">
        <v>3974</v>
      </c>
      <c r="J112" s="502">
        <v>123.87</v>
      </c>
      <c r="K112" s="494" t="s">
        <v>4033</v>
      </c>
      <c r="L112" s="512">
        <f t="shared" si="7"/>
        <v>104</v>
      </c>
      <c r="M112" s="514">
        <v>104</v>
      </c>
      <c r="N112" s="514"/>
      <c r="O112" s="514"/>
      <c r="P112" s="515" t="e">
        <f t="shared" si="8"/>
        <v>#DIV/0!</v>
      </c>
      <c r="Q112" s="515">
        <f t="shared" si="9"/>
        <v>0</v>
      </c>
      <c r="R112" s="515">
        <f t="shared" si="10"/>
        <v>0</v>
      </c>
      <c r="S112" s="516">
        <f>IF(M112="nio",0,IF(M112&gt;0,VLOOKUP(H112,'3-Productie normen'!A:L,VLOOKUP(M112,'3-Productie normen'!$B$36:$C$42,2,FALSE),FALSE)))</f>
        <v>0</v>
      </c>
      <c r="T112" s="516">
        <f t="shared" si="12"/>
        <v>0</v>
      </c>
      <c r="U112" s="55">
        <f t="shared" si="13"/>
        <v>0</v>
      </c>
      <c r="V112" s="527"/>
      <c r="X112" s="529">
        <f t="shared" si="11"/>
        <v>12882.48</v>
      </c>
    </row>
    <row r="113" spans="1:24" ht="14.1" customHeight="1">
      <c r="A113" s="567">
        <v>113</v>
      </c>
      <c r="B113" s="467" t="s">
        <v>235</v>
      </c>
      <c r="C113" s="466" t="s">
        <v>356</v>
      </c>
      <c r="D113" s="473" t="s">
        <v>435</v>
      </c>
      <c r="E113" s="475">
        <v>0</v>
      </c>
      <c r="F113" s="475" t="s">
        <v>673</v>
      </c>
      <c r="G113" s="494" t="s">
        <v>600</v>
      </c>
      <c r="H113" s="494" t="s">
        <v>4033</v>
      </c>
      <c r="I113" s="494" t="s">
        <v>3977</v>
      </c>
      <c r="J113" s="502">
        <v>27.71</v>
      </c>
      <c r="K113" s="494" t="s">
        <v>4033</v>
      </c>
      <c r="L113" s="512">
        <f t="shared" si="7"/>
        <v>104</v>
      </c>
      <c r="M113" s="514">
        <v>104</v>
      </c>
      <c r="N113" s="514"/>
      <c r="O113" s="514"/>
      <c r="P113" s="515" t="e">
        <f t="shared" si="8"/>
        <v>#DIV/0!</v>
      </c>
      <c r="Q113" s="515">
        <f t="shared" si="9"/>
        <v>0</v>
      </c>
      <c r="R113" s="515">
        <f t="shared" si="10"/>
        <v>0</v>
      </c>
      <c r="S113" s="516">
        <f>IF(M113="nio",0,IF(M113&gt;0,VLOOKUP(H113,'3-Productie normen'!A:L,VLOOKUP(M113,'3-Productie normen'!$B$36:$C$42,2,FALSE),FALSE)))</f>
        <v>0</v>
      </c>
      <c r="T113" s="516">
        <f t="shared" si="12"/>
        <v>0</v>
      </c>
      <c r="U113" s="55">
        <f t="shared" si="13"/>
        <v>0</v>
      </c>
      <c r="V113" s="527"/>
      <c r="X113" s="529">
        <f t="shared" si="11"/>
        <v>2881.84</v>
      </c>
    </row>
    <row r="114" spans="1:24" ht="14.1" customHeight="1">
      <c r="A114" s="460">
        <v>114</v>
      </c>
      <c r="B114" s="467" t="s">
        <v>235</v>
      </c>
      <c r="C114" s="466" t="s">
        <v>356</v>
      </c>
      <c r="D114" s="473" t="s">
        <v>435</v>
      </c>
      <c r="E114" s="475">
        <v>0</v>
      </c>
      <c r="F114" s="475" t="s">
        <v>674</v>
      </c>
      <c r="G114" s="494" t="s">
        <v>600</v>
      </c>
      <c r="H114" s="494" t="s">
        <v>4033</v>
      </c>
      <c r="I114" s="494" t="s">
        <v>3986</v>
      </c>
      <c r="J114" s="502">
        <v>40.4</v>
      </c>
      <c r="K114" s="494" t="s">
        <v>4033</v>
      </c>
      <c r="L114" s="512">
        <f t="shared" si="7"/>
        <v>104</v>
      </c>
      <c r="M114" s="514">
        <v>104</v>
      </c>
      <c r="N114" s="514"/>
      <c r="O114" s="514"/>
      <c r="P114" s="515" t="e">
        <f t="shared" si="8"/>
        <v>#DIV/0!</v>
      </c>
      <c r="Q114" s="515">
        <f t="shared" si="9"/>
        <v>0</v>
      </c>
      <c r="R114" s="515">
        <f t="shared" si="10"/>
        <v>0</v>
      </c>
      <c r="S114" s="516">
        <f>IF(M114="nio",0,IF(M114&gt;0,VLOOKUP(H114,'3-Productie normen'!A:L,VLOOKUP(M114,'3-Productie normen'!$B$36:$C$42,2,FALSE),FALSE)))</f>
        <v>0</v>
      </c>
      <c r="T114" s="516">
        <f t="shared" si="12"/>
        <v>0</v>
      </c>
      <c r="U114" s="55">
        <f t="shared" si="13"/>
        <v>0</v>
      </c>
      <c r="V114" s="527"/>
      <c r="X114" s="529">
        <f t="shared" si="11"/>
        <v>4201.5999999999995</v>
      </c>
    </row>
    <row r="115" spans="1:24" ht="14.1" customHeight="1">
      <c r="A115" s="460">
        <v>115</v>
      </c>
      <c r="B115" s="467" t="s">
        <v>235</v>
      </c>
      <c r="C115" s="466" t="s">
        <v>356</v>
      </c>
      <c r="D115" s="473" t="s">
        <v>435</v>
      </c>
      <c r="E115" s="475">
        <v>0</v>
      </c>
      <c r="F115" s="475" t="s">
        <v>675</v>
      </c>
      <c r="G115" s="494" t="s">
        <v>600</v>
      </c>
      <c r="H115" s="494" t="s">
        <v>4033</v>
      </c>
      <c r="I115" s="494" t="s">
        <v>3977</v>
      </c>
      <c r="J115" s="502">
        <v>29.8</v>
      </c>
      <c r="K115" s="494" t="s">
        <v>4033</v>
      </c>
      <c r="L115" s="512">
        <f t="shared" si="7"/>
        <v>104</v>
      </c>
      <c r="M115" s="514">
        <v>104</v>
      </c>
      <c r="N115" s="514"/>
      <c r="O115" s="514"/>
      <c r="P115" s="515" t="e">
        <f t="shared" si="8"/>
        <v>#DIV/0!</v>
      </c>
      <c r="Q115" s="515">
        <f t="shared" si="9"/>
        <v>0</v>
      </c>
      <c r="R115" s="515">
        <f t="shared" si="10"/>
        <v>0</v>
      </c>
      <c r="S115" s="516">
        <f>IF(M115="nio",0,IF(M115&gt;0,VLOOKUP(H115,'3-Productie normen'!A:L,VLOOKUP(M115,'3-Productie normen'!$B$36:$C$42,2,FALSE),FALSE)))</f>
        <v>0</v>
      </c>
      <c r="T115" s="516">
        <f t="shared" si="12"/>
        <v>0</v>
      </c>
      <c r="U115" s="55">
        <f t="shared" si="13"/>
        <v>0</v>
      </c>
      <c r="V115" s="527"/>
      <c r="X115" s="529">
        <f t="shared" si="11"/>
        <v>3099.2000000000003</v>
      </c>
    </row>
    <row r="116" spans="1:24" ht="14.1" customHeight="1">
      <c r="A116" s="460">
        <v>116</v>
      </c>
      <c r="B116" s="467" t="s">
        <v>235</v>
      </c>
      <c r="C116" s="466" t="s">
        <v>356</v>
      </c>
      <c r="D116" s="473" t="s">
        <v>435</v>
      </c>
      <c r="E116" s="475">
        <v>0</v>
      </c>
      <c r="F116" s="475" t="s">
        <v>676</v>
      </c>
      <c r="G116" s="494" t="s">
        <v>600</v>
      </c>
      <c r="H116" s="611" t="s">
        <v>347</v>
      </c>
      <c r="I116" s="494" t="s">
        <v>3974</v>
      </c>
      <c r="J116" s="502">
        <v>19</v>
      </c>
      <c r="K116" s="494" t="s">
        <v>347</v>
      </c>
      <c r="L116" s="512">
        <f t="shared" si="7"/>
        <v>104</v>
      </c>
      <c r="M116" s="514">
        <v>104</v>
      </c>
      <c r="N116" s="514"/>
      <c r="O116" s="514"/>
      <c r="P116" s="515" t="e">
        <f t="shared" si="8"/>
        <v>#DIV/0!</v>
      </c>
      <c r="Q116" s="515">
        <f t="shared" si="9"/>
        <v>0</v>
      </c>
      <c r="R116" s="515">
        <f t="shared" si="10"/>
        <v>0</v>
      </c>
      <c r="S116" s="516">
        <f>IF(M116="nio",0,IF(M116&gt;0,VLOOKUP(H116,'3-Productie normen'!A:L,VLOOKUP(M116,'3-Productie normen'!$B$36:$C$42,2,FALSE),FALSE)))</f>
        <v>0</v>
      </c>
      <c r="T116" s="516">
        <f t="shared" si="12"/>
        <v>0</v>
      </c>
      <c r="U116" s="55">
        <f t="shared" si="13"/>
        <v>0</v>
      </c>
      <c r="V116" s="527"/>
      <c r="X116" s="529">
        <f t="shared" si="11"/>
        <v>1976</v>
      </c>
    </row>
    <row r="117" spans="1:24" ht="14.1" customHeight="1">
      <c r="A117" s="460">
        <v>117</v>
      </c>
      <c r="B117" s="467" t="s">
        <v>235</v>
      </c>
      <c r="C117" s="466" t="s">
        <v>356</v>
      </c>
      <c r="D117" s="473" t="s">
        <v>435</v>
      </c>
      <c r="E117" s="475">
        <v>0</v>
      </c>
      <c r="F117" s="475" t="s">
        <v>677</v>
      </c>
      <c r="G117" s="494" t="s">
        <v>606</v>
      </c>
      <c r="H117" s="494" t="s">
        <v>4026</v>
      </c>
      <c r="I117" s="494" t="s">
        <v>3981</v>
      </c>
      <c r="J117" s="502">
        <v>3.9</v>
      </c>
      <c r="K117" s="494" t="s">
        <v>4026</v>
      </c>
      <c r="L117" s="512">
        <f t="shared" si="7"/>
        <v>0</v>
      </c>
      <c r="M117" s="513" t="s">
        <v>4037</v>
      </c>
      <c r="N117" s="514"/>
      <c r="O117" s="514"/>
      <c r="P117" s="515">
        <f t="shared" si="8"/>
        <v>0</v>
      </c>
      <c r="Q117" s="515">
        <f t="shared" si="9"/>
        <v>0</v>
      </c>
      <c r="R117" s="515">
        <f t="shared" si="10"/>
        <v>0</v>
      </c>
      <c r="S117" s="516">
        <f>IF(M117="nio",0,IF(M117&gt;0,VLOOKUP(H117,'3-Productie normen'!A:L,VLOOKUP(M117,'3-Productie normen'!$B$36:$C$42,2,FALSE),FALSE)))</f>
        <v>0</v>
      </c>
      <c r="T117" s="516">
        <f t="shared" si="12"/>
        <v>0</v>
      </c>
      <c r="U117" s="55">
        <f t="shared" si="13"/>
        <v>0</v>
      </c>
      <c r="V117" s="527"/>
      <c r="X117" s="529">
        <f t="shared" si="11"/>
        <v>0</v>
      </c>
    </row>
    <row r="118" spans="1:24" ht="14.1" customHeight="1">
      <c r="A118" s="460">
        <v>118</v>
      </c>
      <c r="B118" s="467" t="s">
        <v>235</v>
      </c>
      <c r="C118" s="466" t="s">
        <v>356</v>
      </c>
      <c r="D118" s="473" t="s">
        <v>435</v>
      </c>
      <c r="E118" s="475">
        <v>0</v>
      </c>
      <c r="F118" s="475" t="s">
        <v>678</v>
      </c>
      <c r="G118" s="494" t="s">
        <v>606</v>
      </c>
      <c r="H118" s="494" t="s">
        <v>4026</v>
      </c>
      <c r="I118" s="494" t="s">
        <v>3981</v>
      </c>
      <c r="J118" s="502">
        <v>32.4</v>
      </c>
      <c r="K118" s="494" t="s">
        <v>4026</v>
      </c>
      <c r="L118" s="512">
        <f t="shared" si="7"/>
        <v>0</v>
      </c>
      <c r="M118" s="513" t="s">
        <v>4037</v>
      </c>
      <c r="N118" s="514"/>
      <c r="O118" s="514"/>
      <c r="P118" s="515">
        <f t="shared" si="8"/>
        <v>0</v>
      </c>
      <c r="Q118" s="515">
        <f t="shared" si="9"/>
        <v>0</v>
      </c>
      <c r="R118" s="515">
        <f t="shared" si="10"/>
        <v>0</v>
      </c>
      <c r="S118" s="516">
        <f>IF(M118="nio",0,IF(M118&gt;0,VLOOKUP(H118,'3-Productie normen'!A:L,VLOOKUP(M118,'3-Productie normen'!$B$36:$C$42,2,FALSE),FALSE)))</f>
        <v>0</v>
      </c>
      <c r="T118" s="516">
        <f t="shared" si="12"/>
        <v>0</v>
      </c>
      <c r="U118" s="55">
        <f t="shared" si="13"/>
        <v>0</v>
      </c>
      <c r="V118" s="527"/>
      <c r="X118" s="529">
        <f t="shared" si="11"/>
        <v>0</v>
      </c>
    </row>
    <row r="119" spans="1:24" ht="14.1" customHeight="1">
      <c r="A119" s="460">
        <v>119</v>
      </c>
      <c r="B119" s="467" t="s">
        <v>235</v>
      </c>
      <c r="C119" s="466" t="s">
        <v>356</v>
      </c>
      <c r="D119" s="473" t="s">
        <v>435</v>
      </c>
      <c r="E119" s="475">
        <v>0</v>
      </c>
      <c r="F119" s="475" t="s">
        <v>679</v>
      </c>
      <c r="G119" s="494" t="s">
        <v>584</v>
      </c>
      <c r="H119" s="494" t="s">
        <v>88</v>
      </c>
      <c r="I119" s="494" t="s">
        <v>3986</v>
      </c>
      <c r="J119" s="502">
        <v>32.4</v>
      </c>
      <c r="K119" s="494" t="s">
        <v>88</v>
      </c>
      <c r="L119" s="512">
        <f t="shared" si="7"/>
        <v>255</v>
      </c>
      <c r="M119" s="514">
        <v>255</v>
      </c>
      <c r="N119" s="514"/>
      <c r="O119" s="514"/>
      <c r="P119" s="515" t="e">
        <f t="shared" si="8"/>
        <v>#DIV/0!</v>
      </c>
      <c r="Q119" s="515">
        <f t="shared" si="9"/>
        <v>0</v>
      </c>
      <c r="R119" s="515">
        <f t="shared" si="10"/>
        <v>0</v>
      </c>
      <c r="S119" s="516">
        <f>IF(M119="nio",0,IF(M119&gt;0,VLOOKUP(H119,'3-Productie normen'!A:L,VLOOKUP(M119,'3-Productie normen'!$B$36:$C$42,2,FALSE),FALSE)))</f>
        <v>0</v>
      </c>
      <c r="T119" s="516">
        <f t="shared" si="12"/>
        <v>0</v>
      </c>
      <c r="U119" s="55">
        <f t="shared" si="13"/>
        <v>0</v>
      </c>
      <c r="V119" s="527"/>
      <c r="X119" s="529">
        <f t="shared" si="11"/>
        <v>8262</v>
      </c>
    </row>
    <row r="120" spans="1:24" ht="14.1" customHeight="1">
      <c r="A120" s="460">
        <v>120</v>
      </c>
      <c r="B120" s="467" t="s">
        <v>235</v>
      </c>
      <c r="C120" s="466" t="s">
        <v>356</v>
      </c>
      <c r="D120" s="473" t="s">
        <v>435</v>
      </c>
      <c r="E120" s="475">
        <v>0</v>
      </c>
      <c r="F120" s="475" t="s">
        <v>680</v>
      </c>
      <c r="G120" s="494" t="s">
        <v>600</v>
      </c>
      <c r="H120" s="492" t="s">
        <v>216</v>
      </c>
      <c r="I120" s="494" t="s">
        <v>3987</v>
      </c>
      <c r="J120" s="502">
        <v>18.39</v>
      </c>
      <c r="K120" s="505" t="s">
        <v>216</v>
      </c>
      <c r="L120" s="512">
        <f t="shared" si="7"/>
        <v>104</v>
      </c>
      <c r="M120" s="514">
        <v>104</v>
      </c>
      <c r="N120" s="514"/>
      <c r="O120" s="514"/>
      <c r="P120" s="515" t="e">
        <f t="shared" si="8"/>
        <v>#DIV/0!</v>
      </c>
      <c r="Q120" s="515">
        <f t="shared" si="9"/>
        <v>0</v>
      </c>
      <c r="R120" s="515">
        <f t="shared" si="10"/>
        <v>0</v>
      </c>
      <c r="S120" s="516">
        <f>IF(M120="nio",0,IF(M120&gt;0,VLOOKUP(H120,'3-Productie normen'!A:L,VLOOKUP(M120,'3-Productie normen'!$B$36:$C$42,2,FALSE),FALSE)))</f>
        <v>0</v>
      </c>
      <c r="T120" s="516">
        <f t="shared" si="12"/>
        <v>0</v>
      </c>
      <c r="U120" s="55">
        <f t="shared" si="13"/>
        <v>0</v>
      </c>
      <c r="V120" s="527"/>
      <c r="X120" s="529">
        <f t="shared" si="11"/>
        <v>1912.56</v>
      </c>
    </row>
    <row r="121" spans="1:24" ht="14.1" customHeight="1">
      <c r="A121" s="567">
        <v>121</v>
      </c>
      <c r="B121" s="467" t="s">
        <v>235</v>
      </c>
      <c r="C121" s="466" t="s">
        <v>356</v>
      </c>
      <c r="D121" s="473" t="s">
        <v>435</v>
      </c>
      <c r="E121" s="475">
        <v>0</v>
      </c>
      <c r="F121" s="475" t="s">
        <v>681</v>
      </c>
      <c r="G121" s="494" t="s">
        <v>682</v>
      </c>
      <c r="H121" s="494" t="s">
        <v>4033</v>
      </c>
      <c r="I121" s="494" t="s">
        <v>3986</v>
      </c>
      <c r="J121" s="502">
        <v>33.5</v>
      </c>
      <c r="K121" s="494" t="s">
        <v>4033</v>
      </c>
      <c r="L121" s="512">
        <f t="shared" si="7"/>
        <v>104</v>
      </c>
      <c r="M121" s="514">
        <v>104</v>
      </c>
      <c r="N121" s="514"/>
      <c r="O121" s="514"/>
      <c r="P121" s="515" t="e">
        <f t="shared" si="8"/>
        <v>#DIV/0!</v>
      </c>
      <c r="Q121" s="515">
        <f t="shared" si="9"/>
        <v>0</v>
      </c>
      <c r="R121" s="515">
        <f t="shared" si="10"/>
        <v>0</v>
      </c>
      <c r="S121" s="516">
        <f>IF(M121="nio",0,IF(M121&gt;0,VLOOKUP(H121,'3-Productie normen'!A:L,VLOOKUP(M121,'3-Productie normen'!$B$36:$C$42,2,FALSE),FALSE)))</f>
        <v>0</v>
      </c>
      <c r="T121" s="516">
        <f t="shared" si="12"/>
        <v>0</v>
      </c>
      <c r="U121" s="55">
        <f t="shared" si="13"/>
        <v>0</v>
      </c>
      <c r="V121" s="527"/>
      <c r="X121" s="529">
        <f t="shared" si="11"/>
        <v>3484</v>
      </c>
    </row>
    <row r="122" spans="1:24" ht="14.1" customHeight="1">
      <c r="A122" s="460">
        <v>122</v>
      </c>
      <c r="B122" s="467" t="s">
        <v>235</v>
      </c>
      <c r="C122" s="466" t="s">
        <v>356</v>
      </c>
      <c r="D122" s="473" t="s">
        <v>435</v>
      </c>
      <c r="E122" s="475">
        <v>1</v>
      </c>
      <c r="F122" s="475" t="s">
        <v>683</v>
      </c>
      <c r="G122" s="494" t="s">
        <v>529</v>
      </c>
      <c r="H122" s="491" t="s">
        <v>253</v>
      </c>
      <c r="I122" s="494" t="s">
        <v>3986</v>
      </c>
      <c r="J122" s="502">
        <v>66.8</v>
      </c>
      <c r="K122" s="491" t="s">
        <v>253</v>
      </c>
      <c r="L122" s="512">
        <f t="shared" si="7"/>
        <v>104</v>
      </c>
      <c r="M122" s="514">
        <v>104</v>
      </c>
      <c r="N122" s="514"/>
      <c r="O122" s="514"/>
      <c r="P122" s="515" t="e">
        <f t="shared" si="8"/>
        <v>#DIV/0!</v>
      </c>
      <c r="Q122" s="515">
        <f t="shared" si="9"/>
        <v>0</v>
      </c>
      <c r="R122" s="515">
        <f t="shared" si="10"/>
        <v>0</v>
      </c>
      <c r="S122" s="516">
        <f>IF(M122="nio",0,IF(M122&gt;0,VLOOKUP(H122,'3-Productie normen'!A:L,VLOOKUP(M122,'3-Productie normen'!$B$36:$C$42,2,FALSE),FALSE)))</f>
        <v>0</v>
      </c>
      <c r="T122" s="516">
        <f t="shared" si="12"/>
        <v>0</v>
      </c>
      <c r="U122" s="55">
        <f t="shared" si="13"/>
        <v>0</v>
      </c>
      <c r="V122" s="527"/>
      <c r="X122" s="529">
        <f t="shared" si="11"/>
        <v>6947.2</v>
      </c>
    </row>
    <row r="123" spans="1:24" ht="14.1" customHeight="1">
      <c r="A123" s="460">
        <v>123</v>
      </c>
      <c r="B123" s="467" t="s">
        <v>235</v>
      </c>
      <c r="C123" s="466" t="s">
        <v>356</v>
      </c>
      <c r="D123" s="473" t="s">
        <v>435</v>
      </c>
      <c r="E123" s="475">
        <v>1</v>
      </c>
      <c r="F123" s="475" t="s">
        <v>684</v>
      </c>
      <c r="G123" s="494" t="s">
        <v>529</v>
      </c>
      <c r="H123" s="491" t="s">
        <v>253</v>
      </c>
      <c r="I123" s="494" t="s">
        <v>3986</v>
      </c>
      <c r="J123" s="502">
        <v>26.37</v>
      </c>
      <c r="K123" s="491" t="s">
        <v>253</v>
      </c>
      <c r="L123" s="512">
        <f t="shared" si="7"/>
        <v>104</v>
      </c>
      <c r="M123" s="514">
        <v>104</v>
      </c>
      <c r="N123" s="514"/>
      <c r="O123" s="514"/>
      <c r="P123" s="515" t="e">
        <f t="shared" si="8"/>
        <v>#DIV/0!</v>
      </c>
      <c r="Q123" s="515">
        <f t="shared" si="9"/>
        <v>0</v>
      </c>
      <c r="R123" s="515">
        <f t="shared" si="10"/>
        <v>0</v>
      </c>
      <c r="S123" s="516">
        <f>IF(M123="nio",0,IF(M123&gt;0,VLOOKUP(H123,'3-Productie normen'!A:L,VLOOKUP(M123,'3-Productie normen'!$B$36:$C$42,2,FALSE),FALSE)))</f>
        <v>0</v>
      </c>
      <c r="T123" s="516">
        <f t="shared" si="12"/>
        <v>0</v>
      </c>
      <c r="U123" s="55">
        <f t="shared" si="13"/>
        <v>0</v>
      </c>
      <c r="V123" s="527"/>
      <c r="X123" s="529">
        <f t="shared" si="11"/>
        <v>2742.48</v>
      </c>
    </row>
    <row r="124" spans="1:24" ht="14.1" customHeight="1">
      <c r="A124" s="460">
        <v>124</v>
      </c>
      <c r="B124" s="467" t="s">
        <v>235</v>
      </c>
      <c r="C124" s="466" t="s">
        <v>356</v>
      </c>
      <c r="D124" s="473" t="s">
        <v>435</v>
      </c>
      <c r="E124" s="475">
        <v>1</v>
      </c>
      <c r="F124" s="475" t="s">
        <v>685</v>
      </c>
      <c r="G124" s="494" t="s">
        <v>600</v>
      </c>
      <c r="H124" s="492" t="s">
        <v>216</v>
      </c>
      <c r="I124" s="494" t="s">
        <v>3986</v>
      </c>
      <c r="J124" s="502">
        <v>17.07</v>
      </c>
      <c r="K124" s="505" t="s">
        <v>216</v>
      </c>
      <c r="L124" s="512">
        <f t="shared" ref="L124:L187" si="14">SUM(M124:O124)</f>
        <v>104</v>
      </c>
      <c r="M124" s="514">
        <v>104</v>
      </c>
      <c r="N124" s="514"/>
      <c r="O124" s="514"/>
      <c r="P124" s="515" t="e">
        <f t="shared" si="8"/>
        <v>#DIV/0!</v>
      </c>
      <c r="Q124" s="515">
        <f t="shared" si="9"/>
        <v>0</v>
      </c>
      <c r="R124" s="515">
        <f t="shared" si="10"/>
        <v>0</v>
      </c>
      <c r="S124" s="516">
        <f>IF(M124="nio",0,IF(M124&gt;0,VLOOKUP(H124,'3-Productie normen'!A:L,VLOOKUP(M124,'3-Productie normen'!$B$36:$C$42,2,FALSE),FALSE)))</f>
        <v>0</v>
      </c>
      <c r="T124" s="516">
        <f t="shared" si="12"/>
        <v>0</v>
      </c>
      <c r="U124" s="55">
        <f t="shared" si="13"/>
        <v>0</v>
      </c>
      <c r="V124" s="527"/>
      <c r="X124" s="529">
        <f t="shared" si="11"/>
        <v>1775.28</v>
      </c>
    </row>
    <row r="125" spans="1:24" ht="14.1" customHeight="1">
      <c r="A125" s="460">
        <v>125</v>
      </c>
      <c r="B125" s="467" t="s">
        <v>235</v>
      </c>
      <c r="C125" s="466" t="s">
        <v>356</v>
      </c>
      <c r="D125" s="473" t="s">
        <v>435</v>
      </c>
      <c r="E125" s="475">
        <v>1</v>
      </c>
      <c r="F125" s="475" t="s">
        <v>686</v>
      </c>
      <c r="G125" s="494" t="s">
        <v>529</v>
      </c>
      <c r="H125" s="491" t="s">
        <v>253</v>
      </c>
      <c r="I125" s="494" t="s">
        <v>3986</v>
      </c>
      <c r="J125" s="502">
        <v>17.57</v>
      </c>
      <c r="K125" s="491" t="s">
        <v>253</v>
      </c>
      <c r="L125" s="512">
        <f t="shared" si="14"/>
        <v>104</v>
      </c>
      <c r="M125" s="514">
        <v>104</v>
      </c>
      <c r="N125" s="514"/>
      <c r="O125" s="514"/>
      <c r="P125" s="515" t="e">
        <f t="shared" si="8"/>
        <v>#DIV/0!</v>
      </c>
      <c r="Q125" s="515">
        <f t="shared" si="9"/>
        <v>0</v>
      </c>
      <c r="R125" s="515">
        <f t="shared" si="10"/>
        <v>0</v>
      </c>
      <c r="S125" s="516">
        <f>IF(M125="nio",0,IF(M125&gt;0,VLOOKUP(H125,'3-Productie normen'!A:L,VLOOKUP(M125,'3-Productie normen'!$B$36:$C$42,2,FALSE),FALSE)))</f>
        <v>0</v>
      </c>
      <c r="T125" s="516">
        <f t="shared" si="12"/>
        <v>0</v>
      </c>
      <c r="U125" s="55">
        <f t="shared" si="13"/>
        <v>0</v>
      </c>
      <c r="V125" s="527"/>
      <c r="X125" s="529">
        <f t="shared" si="11"/>
        <v>1827.28</v>
      </c>
    </row>
    <row r="126" spans="1:24" ht="14.1" customHeight="1">
      <c r="A126" s="460">
        <v>126</v>
      </c>
      <c r="B126" s="467" t="s">
        <v>235</v>
      </c>
      <c r="C126" s="466" t="s">
        <v>356</v>
      </c>
      <c r="D126" s="473" t="s">
        <v>435</v>
      </c>
      <c r="E126" s="475">
        <v>1</v>
      </c>
      <c r="F126" s="475" t="s">
        <v>687</v>
      </c>
      <c r="G126" s="494" t="s">
        <v>529</v>
      </c>
      <c r="H126" s="491" t="s">
        <v>253</v>
      </c>
      <c r="I126" s="494" t="s">
        <v>3986</v>
      </c>
      <c r="J126" s="502">
        <v>24.1</v>
      </c>
      <c r="K126" s="491" t="s">
        <v>253</v>
      </c>
      <c r="L126" s="512">
        <f t="shared" si="14"/>
        <v>104</v>
      </c>
      <c r="M126" s="514">
        <v>104</v>
      </c>
      <c r="N126" s="514"/>
      <c r="O126" s="514"/>
      <c r="P126" s="515" t="e">
        <f t="shared" si="8"/>
        <v>#DIV/0!</v>
      </c>
      <c r="Q126" s="515">
        <f t="shared" si="9"/>
        <v>0</v>
      </c>
      <c r="R126" s="515">
        <f t="shared" si="10"/>
        <v>0</v>
      </c>
      <c r="S126" s="516">
        <f>IF(M126="nio",0,IF(M126&gt;0,VLOOKUP(H126,'3-Productie normen'!A:L,VLOOKUP(M126,'3-Productie normen'!$B$36:$C$42,2,FALSE),FALSE)))</f>
        <v>0</v>
      </c>
      <c r="T126" s="516">
        <f t="shared" si="12"/>
        <v>0</v>
      </c>
      <c r="U126" s="55">
        <f t="shared" si="13"/>
        <v>0</v>
      </c>
      <c r="V126" s="527"/>
      <c r="X126" s="529">
        <f t="shared" si="11"/>
        <v>2506.4</v>
      </c>
    </row>
    <row r="127" spans="1:24" ht="14.1" customHeight="1">
      <c r="A127" s="460">
        <v>127</v>
      </c>
      <c r="B127" s="467" t="s">
        <v>235</v>
      </c>
      <c r="C127" s="466" t="s">
        <v>356</v>
      </c>
      <c r="D127" s="473" t="s">
        <v>435</v>
      </c>
      <c r="E127" s="475">
        <v>1</v>
      </c>
      <c r="F127" s="475" t="s">
        <v>688</v>
      </c>
      <c r="G127" s="494" t="s">
        <v>529</v>
      </c>
      <c r="H127" s="491" t="s">
        <v>253</v>
      </c>
      <c r="I127" s="494" t="s">
        <v>3986</v>
      </c>
      <c r="J127" s="502">
        <v>63</v>
      </c>
      <c r="K127" s="491" t="s">
        <v>253</v>
      </c>
      <c r="L127" s="512">
        <f t="shared" si="14"/>
        <v>104</v>
      </c>
      <c r="M127" s="514">
        <v>104</v>
      </c>
      <c r="N127" s="514"/>
      <c r="O127" s="514"/>
      <c r="P127" s="515" t="e">
        <f t="shared" si="8"/>
        <v>#DIV/0!</v>
      </c>
      <c r="Q127" s="515">
        <f t="shared" si="9"/>
        <v>0</v>
      </c>
      <c r="R127" s="515">
        <f t="shared" si="10"/>
        <v>0</v>
      </c>
      <c r="S127" s="516">
        <f>IF(M127="nio",0,IF(M127&gt;0,VLOOKUP(H127,'3-Productie normen'!A:L,VLOOKUP(M127,'3-Productie normen'!$B$36:$C$42,2,FALSE),FALSE)))</f>
        <v>0</v>
      </c>
      <c r="T127" s="516">
        <f t="shared" si="12"/>
        <v>0</v>
      </c>
      <c r="U127" s="55">
        <f t="shared" si="13"/>
        <v>0</v>
      </c>
      <c r="V127" s="527"/>
      <c r="X127" s="529">
        <f t="shared" si="11"/>
        <v>6552</v>
      </c>
    </row>
    <row r="128" spans="1:24" ht="14.1" customHeight="1">
      <c r="A128" s="460">
        <v>128</v>
      </c>
      <c r="B128" s="467" t="s">
        <v>235</v>
      </c>
      <c r="C128" s="466" t="s">
        <v>356</v>
      </c>
      <c r="D128" s="473" t="s">
        <v>435</v>
      </c>
      <c r="E128" s="475">
        <v>1</v>
      </c>
      <c r="F128" s="475" t="s">
        <v>689</v>
      </c>
      <c r="G128" s="494" t="s">
        <v>529</v>
      </c>
      <c r="H128" s="491" t="s">
        <v>253</v>
      </c>
      <c r="I128" s="494" t="s">
        <v>3986</v>
      </c>
      <c r="J128" s="502">
        <v>16.8</v>
      </c>
      <c r="K128" s="491" t="s">
        <v>253</v>
      </c>
      <c r="L128" s="512">
        <f t="shared" si="14"/>
        <v>104</v>
      </c>
      <c r="M128" s="514">
        <v>104</v>
      </c>
      <c r="N128" s="514"/>
      <c r="O128" s="514"/>
      <c r="P128" s="515" t="e">
        <f t="shared" si="8"/>
        <v>#DIV/0!</v>
      </c>
      <c r="Q128" s="515">
        <f t="shared" si="9"/>
        <v>0</v>
      </c>
      <c r="R128" s="515">
        <f t="shared" si="10"/>
        <v>0</v>
      </c>
      <c r="S128" s="516">
        <f>IF(M128="nio",0,IF(M128&gt;0,VLOOKUP(H128,'3-Productie normen'!A:L,VLOOKUP(M128,'3-Productie normen'!$B$36:$C$42,2,FALSE),FALSE)))</f>
        <v>0</v>
      </c>
      <c r="T128" s="516">
        <f t="shared" si="12"/>
        <v>0</v>
      </c>
      <c r="U128" s="55">
        <f t="shared" si="13"/>
        <v>0</v>
      </c>
      <c r="V128" s="527"/>
      <c r="X128" s="529">
        <f t="shared" si="11"/>
        <v>1747.2</v>
      </c>
    </row>
    <row r="129" spans="1:24" ht="14.1" customHeight="1">
      <c r="A129" s="567">
        <v>129</v>
      </c>
      <c r="B129" s="467" t="s">
        <v>235</v>
      </c>
      <c r="C129" s="466" t="s">
        <v>356</v>
      </c>
      <c r="D129" s="473" t="s">
        <v>435</v>
      </c>
      <c r="E129" s="475">
        <v>1</v>
      </c>
      <c r="F129" s="475" t="s">
        <v>690</v>
      </c>
      <c r="G129" s="494" t="s">
        <v>600</v>
      </c>
      <c r="H129" s="494" t="s">
        <v>4033</v>
      </c>
      <c r="I129" s="494" t="s">
        <v>3986</v>
      </c>
      <c r="J129" s="502">
        <v>64.290000000000006</v>
      </c>
      <c r="K129" s="494" t="s">
        <v>4033</v>
      </c>
      <c r="L129" s="512">
        <f t="shared" si="14"/>
        <v>104</v>
      </c>
      <c r="M129" s="514">
        <v>104</v>
      </c>
      <c r="N129" s="514"/>
      <c r="O129" s="514"/>
      <c r="P129" s="515" t="e">
        <f t="shared" si="8"/>
        <v>#DIV/0!</v>
      </c>
      <c r="Q129" s="515">
        <f t="shared" si="9"/>
        <v>0</v>
      </c>
      <c r="R129" s="515">
        <f t="shared" si="10"/>
        <v>0</v>
      </c>
      <c r="S129" s="516">
        <f>IF(M129="nio",0,IF(M129&gt;0,VLOOKUP(H129,'3-Productie normen'!A:L,VLOOKUP(M129,'3-Productie normen'!$B$36:$C$42,2,FALSE),FALSE)))</f>
        <v>0</v>
      </c>
      <c r="T129" s="516">
        <f t="shared" si="12"/>
        <v>0</v>
      </c>
      <c r="U129" s="55">
        <f t="shared" si="13"/>
        <v>0</v>
      </c>
      <c r="V129" s="527"/>
      <c r="X129" s="529">
        <f t="shared" si="11"/>
        <v>6686.1600000000008</v>
      </c>
    </row>
    <row r="130" spans="1:24" ht="14.1" customHeight="1">
      <c r="A130" s="460">
        <v>130</v>
      </c>
      <c r="B130" s="467" t="s">
        <v>235</v>
      </c>
      <c r="C130" s="466" t="s">
        <v>356</v>
      </c>
      <c r="D130" s="473" t="s">
        <v>435</v>
      </c>
      <c r="E130" s="475">
        <v>1</v>
      </c>
      <c r="F130" s="475" t="s">
        <v>691</v>
      </c>
      <c r="G130" s="494" t="s">
        <v>529</v>
      </c>
      <c r="H130" s="491" t="s">
        <v>253</v>
      </c>
      <c r="I130" s="494" t="s">
        <v>3986</v>
      </c>
      <c r="J130" s="502">
        <v>16.7</v>
      </c>
      <c r="K130" s="491" t="s">
        <v>253</v>
      </c>
      <c r="L130" s="512">
        <f t="shared" si="14"/>
        <v>104</v>
      </c>
      <c r="M130" s="514">
        <v>104</v>
      </c>
      <c r="N130" s="514"/>
      <c r="O130" s="514"/>
      <c r="P130" s="515" t="e">
        <f t="shared" si="8"/>
        <v>#DIV/0!</v>
      </c>
      <c r="Q130" s="515">
        <f t="shared" si="9"/>
        <v>0</v>
      </c>
      <c r="R130" s="515">
        <f t="shared" si="10"/>
        <v>0</v>
      </c>
      <c r="S130" s="516">
        <f>IF(M130="nio",0,IF(M130&gt;0,VLOOKUP(H130,'3-Productie normen'!A:L,VLOOKUP(M130,'3-Productie normen'!$B$36:$C$42,2,FALSE),FALSE)))</f>
        <v>0</v>
      </c>
      <c r="T130" s="516">
        <f t="shared" si="12"/>
        <v>0</v>
      </c>
      <c r="U130" s="55">
        <f t="shared" si="13"/>
        <v>0</v>
      </c>
      <c r="V130" s="527"/>
      <c r="X130" s="529">
        <f t="shared" si="11"/>
        <v>1736.8</v>
      </c>
    </row>
    <row r="131" spans="1:24" ht="14.1" customHeight="1">
      <c r="A131" s="460">
        <v>131</v>
      </c>
      <c r="B131" s="467" t="s">
        <v>235</v>
      </c>
      <c r="C131" s="466" t="s">
        <v>356</v>
      </c>
      <c r="D131" s="473" t="s">
        <v>435</v>
      </c>
      <c r="E131" s="475">
        <v>1</v>
      </c>
      <c r="F131" s="475" t="s">
        <v>692</v>
      </c>
      <c r="G131" s="494" t="s">
        <v>529</v>
      </c>
      <c r="H131" s="491" t="s">
        <v>253</v>
      </c>
      <c r="I131" s="494" t="s">
        <v>3986</v>
      </c>
      <c r="J131" s="502">
        <v>16.7</v>
      </c>
      <c r="K131" s="491" t="s">
        <v>253</v>
      </c>
      <c r="L131" s="512">
        <f t="shared" si="14"/>
        <v>104</v>
      </c>
      <c r="M131" s="514">
        <v>104</v>
      </c>
      <c r="N131" s="514"/>
      <c r="O131" s="514"/>
      <c r="P131" s="515" t="e">
        <f t="shared" si="8"/>
        <v>#DIV/0!</v>
      </c>
      <c r="Q131" s="515">
        <f t="shared" si="9"/>
        <v>0</v>
      </c>
      <c r="R131" s="515">
        <f t="shared" si="10"/>
        <v>0</v>
      </c>
      <c r="S131" s="516">
        <f>IF(M131="nio",0,IF(M131&gt;0,VLOOKUP(H131,'3-Productie normen'!A:L,VLOOKUP(M131,'3-Productie normen'!$B$36:$C$42,2,FALSE),FALSE)))</f>
        <v>0</v>
      </c>
      <c r="T131" s="516">
        <f t="shared" si="12"/>
        <v>0</v>
      </c>
      <c r="U131" s="55">
        <f t="shared" si="13"/>
        <v>0</v>
      </c>
      <c r="V131" s="527"/>
      <c r="X131" s="529">
        <f t="shared" si="11"/>
        <v>1736.8</v>
      </c>
    </row>
    <row r="132" spans="1:24" ht="14.1" customHeight="1">
      <c r="A132" s="460">
        <v>132</v>
      </c>
      <c r="B132" s="467" t="s">
        <v>235</v>
      </c>
      <c r="C132" s="466" t="s">
        <v>356</v>
      </c>
      <c r="D132" s="473" t="s">
        <v>435</v>
      </c>
      <c r="E132" s="475">
        <v>1</v>
      </c>
      <c r="F132" s="475" t="s">
        <v>693</v>
      </c>
      <c r="G132" s="494" t="s">
        <v>529</v>
      </c>
      <c r="H132" s="491" t="s">
        <v>253</v>
      </c>
      <c r="I132" s="494" t="s">
        <v>3986</v>
      </c>
      <c r="J132" s="502">
        <v>48.8</v>
      </c>
      <c r="K132" s="491" t="s">
        <v>253</v>
      </c>
      <c r="L132" s="512">
        <f t="shared" si="14"/>
        <v>104</v>
      </c>
      <c r="M132" s="514">
        <v>104</v>
      </c>
      <c r="N132" s="514"/>
      <c r="O132" s="514"/>
      <c r="P132" s="515" t="e">
        <f t="shared" si="8"/>
        <v>#DIV/0!</v>
      </c>
      <c r="Q132" s="515">
        <f t="shared" si="9"/>
        <v>0</v>
      </c>
      <c r="R132" s="515">
        <f t="shared" si="10"/>
        <v>0</v>
      </c>
      <c r="S132" s="516">
        <f>IF(M132="nio",0,IF(M132&gt;0,VLOOKUP(H132,'3-Productie normen'!A:L,VLOOKUP(M132,'3-Productie normen'!$B$36:$C$42,2,FALSE),FALSE)))</f>
        <v>0</v>
      </c>
      <c r="T132" s="516">
        <f t="shared" si="12"/>
        <v>0</v>
      </c>
      <c r="U132" s="55">
        <f t="shared" si="13"/>
        <v>0</v>
      </c>
      <c r="V132" s="527"/>
      <c r="X132" s="529">
        <f t="shared" si="11"/>
        <v>5075.2</v>
      </c>
    </row>
    <row r="133" spans="1:24" ht="14.1" customHeight="1">
      <c r="A133" s="460">
        <v>133</v>
      </c>
      <c r="B133" s="467" t="s">
        <v>235</v>
      </c>
      <c r="C133" s="466" t="s">
        <v>356</v>
      </c>
      <c r="D133" s="473" t="s">
        <v>435</v>
      </c>
      <c r="E133" s="475">
        <v>1</v>
      </c>
      <c r="F133" s="475" t="s">
        <v>694</v>
      </c>
      <c r="G133" s="494" t="s">
        <v>529</v>
      </c>
      <c r="H133" s="491" t="s">
        <v>253</v>
      </c>
      <c r="I133" s="494" t="s">
        <v>3986</v>
      </c>
      <c r="J133" s="502">
        <v>16.7</v>
      </c>
      <c r="K133" s="491" t="s">
        <v>253</v>
      </c>
      <c r="L133" s="512">
        <f t="shared" si="14"/>
        <v>104</v>
      </c>
      <c r="M133" s="514">
        <v>104</v>
      </c>
      <c r="N133" s="514"/>
      <c r="O133" s="514"/>
      <c r="P133" s="515" t="e">
        <f t="shared" si="8"/>
        <v>#DIV/0!</v>
      </c>
      <c r="Q133" s="515">
        <f t="shared" si="9"/>
        <v>0</v>
      </c>
      <c r="R133" s="515">
        <f t="shared" si="10"/>
        <v>0</v>
      </c>
      <c r="S133" s="516">
        <f>IF(M133="nio",0,IF(M133&gt;0,VLOOKUP(H133,'3-Productie normen'!A:L,VLOOKUP(M133,'3-Productie normen'!$B$36:$C$42,2,FALSE),FALSE)))</f>
        <v>0</v>
      </c>
      <c r="T133" s="516">
        <f t="shared" si="12"/>
        <v>0</v>
      </c>
      <c r="U133" s="55">
        <f t="shared" si="13"/>
        <v>0</v>
      </c>
      <c r="V133" s="527"/>
      <c r="X133" s="529">
        <f t="shared" si="11"/>
        <v>1736.8</v>
      </c>
    </row>
    <row r="134" spans="1:24" ht="14.1" customHeight="1">
      <c r="A134" s="460">
        <v>134</v>
      </c>
      <c r="B134" s="467" t="s">
        <v>235</v>
      </c>
      <c r="C134" s="466" t="s">
        <v>356</v>
      </c>
      <c r="D134" s="473" t="s">
        <v>435</v>
      </c>
      <c r="E134" s="475">
        <v>1</v>
      </c>
      <c r="F134" s="475" t="s">
        <v>695</v>
      </c>
      <c r="G134" s="494" t="s">
        <v>536</v>
      </c>
      <c r="H134" s="491" t="s">
        <v>4038</v>
      </c>
      <c r="I134" s="494" t="s">
        <v>3986</v>
      </c>
      <c r="J134" s="502">
        <v>20.399999999999999</v>
      </c>
      <c r="K134" s="491" t="s">
        <v>4038</v>
      </c>
      <c r="L134" s="512">
        <f t="shared" si="14"/>
        <v>255</v>
      </c>
      <c r="M134" s="514">
        <v>255</v>
      </c>
      <c r="N134" s="514"/>
      <c r="O134" s="514"/>
      <c r="P134" s="515" t="e">
        <f t="shared" si="8"/>
        <v>#DIV/0!</v>
      </c>
      <c r="Q134" s="515">
        <f t="shared" si="9"/>
        <v>0</v>
      </c>
      <c r="R134" s="515">
        <f t="shared" si="10"/>
        <v>0</v>
      </c>
      <c r="S134" s="516">
        <f>IF(M134="nio",0,IF(M134&gt;0,VLOOKUP(H134,'3-Productie normen'!A:L,VLOOKUP(M134,'3-Productie normen'!$B$36:$C$42,2,FALSE),FALSE)))</f>
        <v>0</v>
      </c>
      <c r="T134" s="516">
        <f t="shared" si="12"/>
        <v>0</v>
      </c>
      <c r="U134" s="55">
        <f t="shared" si="13"/>
        <v>0</v>
      </c>
      <c r="V134" s="527"/>
      <c r="X134" s="529">
        <f t="shared" si="11"/>
        <v>5202</v>
      </c>
    </row>
    <row r="135" spans="1:24" ht="14.1" customHeight="1">
      <c r="A135" s="460">
        <v>135</v>
      </c>
      <c r="B135" s="467" t="s">
        <v>235</v>
      </c>
      <c r="C135" s="466" t="s">
        <v>356</v>
      </c>
      <c r="D135" s="473" t="s">
        <v>435</v>
      </c>
      <c r="E135" s="475">
        <v>1</v>
      </c>
      <c r="F135" s="475" t="s">
        <v>696</v>
      </c>
      <c r="G135" s="494" t="s">
        <v>536</v>
      </c>
      <c r="H135" s="491" t="s">
        <v>4038</v>
      </c>
      <c r="I135" s="494" t="s">
        <v>3986</v>
      </c>
      <c r="J135" s="502">
        <v>17.440000000000001</v>
      </c>
      <c r="K135" s="491" t="s">
        <v>4038</v>
      </c>
      <c r="L135" s="512">
        <f t="shared" si="14"/>
        <v>255</v>
      </c>
      <c r="M135" s="514">
        <v>255</v>
      </c>
      <c r="N135" s="514"/>
      <c r="O135" s="514"/>
      <c r="P135" s="515" t="e">
        <f t="shared" si="8"/>
        <v>#DIV/0!</v>
      </c>
      <c r="Q135" s="515">
        <f t="shared" si="9"/>
        <v>0</v>
      </c>
      <c r="R135" s="515">
        <f t="shared" si="10"/>
        <v>0</v>
      </c>
      <c r="S135" s="516">
        <f>IF(M135="nio",0,IF(M135&gt;0,VLOOKUP(H135,'3-Productie normen'!A:L,VLOOKUP(M135,'3-Productie normen'!$B$36:$C$42,2,FALSE),FALSE)))</f>
        <v>0</v>
      </c>
      <c r="T135" s="516">
        <f t="shared" si="12"/>
        <v>0</v>
      </c>
      <c r="U135" s="55">
        <f t="shared" si="13"/>
        <v>0</v>
      </c>
      <c r="V135" s="527"/>
      <c r="X135" s="529">
        <f t="shared" si="11"/>
        <v>4447.2000000000007</v>
      </c>
    </row>
    <row r="136" spans="1:24" ht="14.1" customHeight="1">
      <c r="A136" s="460">
        <v>136</v>
      </c>
      <c r="B136" s="467" t="s">
        <v>235</v>
      </c>
      <c r="C136" s="466" t="s">
        <v>356</v>
      </c>
      <c r="D136" s="473" t="s">
        <v>435</v>
      </c>
      <c r="E136" s="475">
        <v>1</v>
      </c>
      <c r="F136" s="475" t="s">
        <v>697</v>
      </c>
      <c r="G136" s="494" t="s">
        <v>698</v>
      </c>
      <c r="H136" s="491" t="s">
        <v>4038</v>
      </c>
      <c r="I136" s="494" t="s">
        <v>3986</v>
      </c>
      <c r="J136" s="502">
        <v>85.5</v>
      </c>
      <c r="K136" s="491" t="s">
        <v>4038</v>
      </c>
      <c r="L136" s="512">
        <f t="shared" si="14"/>
        <v>255</v>
      </c>
      <c r="M136" s="514">
        <v>255</v>
      </c>
      <c r="N136" s="514"/>
      <c r="O136" s="514"/>
      <c r="P136" s="515" t="e">
        <f t="shared" si="8"/>
        <v>#DIV/0!</v>
      </c>
      <c r="Q136" s="515">
        <f t="shared" si="9"/>
        <v>0</v>
      </c>
      <c r="R136" s="515">
        <f t="shared" si="10"/>
        <v>0</v>
      </c>
      <c r="S136" s="516">
        <f>IF(M136="nio",0,IF(M136&gt;0,VLOOKUP(H136,'3-Productie normen'!A:L,VLOOKUP(M136,'3-Productie normen'!$B$36:$C$42,2,FALSE),FALSE)))</f>
        <v>0</v>
      </c>
      <c r="T136" s="516">
        <f t="shared" si="12"/>
        <v>0</v>
      </c>
      <c r="U136" s="55">
        <f t="shared" si="13"/>
        <v>0</v>
      </c>
      <c r="V136" s="527"/>
      <c r="X136" s="529">
        <f t="shared" si="11"/>
        <v>21802.5</v>
      </c>
    </row>
    <row r="137" spans="1:24" ht="14.1" customHeight="1">
      <c r="A137" s="567">
        <v>137</v>
      </c>
      <c r="B137" s="467" t="s">
        <v>235</v>
      </c>
      <c r="C137" s="466" t="s">
        <v>356</v>
      </c>
      <c r="D137" s="473" t="s">
        <v>435</v>
      </c>
      <c r="E137" s="475">
        <v>1</v>
      </c>
      <c r="F137" s="475" t="s">
        <v>699</v>
      </c>
      <c r="G137" s="494" t="s">
        <v>600</v>
      </c>
      <c r="H137" s="494" t="s">
        <v>4033</v>
      </c>
      <c r="I137" s="494" t="s">
        <v>3986</v>
      </c>
      <c r="J137" s="502">
        <v>70.7</v>
      </c>
      <c r="K137" s="494" t="s">
        <v>4033</v>
      </c>
      <c r="L137" s="512">
        <f t="shared" si="14"/>
        <v>104</v>
      </c>
      <c r="M137" s="514">
        <v>104</v>
      </c>
      <c r="N137" s="514"/>
      <c r="O137" s="514"/>
      <c r="P137" s="515" t="e">
        <f t="shared" si="8"/>
        <v>#DIV/0!</v>
      </c>
      <c r="Q137" s="515">
        <f t="shared" si="9"/>
        <v>0</v>
      </c>
      <c r="R137" s="515">
        <f t="shared" si="10"/>
        <v>0</v>
      </c>
      <c r="S137" s="516">
        <f>IF(M137="nio",0,IF(M137&gt;0,VLOOKUP(H137,'3-Productie normen'!A:L,VLOOKUP(M137,'3-Productie normen'!$B$36:$C$42,2,FALSE),FALSE)))</f>
        <v>0</v>
      </c>
      <c r="T137" s="516">
        <f t="shared" si="12"/>
        <v>0</v>
      </c>
      <c r="U137" s="55">
        <f t="shared" si="13"/>
        <v>0</v>
      </c>
      <c r="V137" s="527"/>
      <c r="X137" s="529">
        <f t="shared" si="11"/>
        <v>7352.8</v>
      </c>
    </row>
    <row r="138" spans="1:24" ht="14.1" customHeight="1">
      <c r="A138" s="460">
        <v>138</v>
      </c>
      <c r="B138" s="467" t="s">
        <v>235</v>
      </c>
      <c r="C138" s="466" t="s">
        <v>356</v>
      </c>
      <c r="D138" s="473" t="s">
        <v>435</v>
      </c>
      <c r="E138" s="475">
        <v>1</v>
      </c>
      <c r="F138" s="475" t="s">
        <v>700</v>
      </c>
      <c r="G138" s="494" t="s">
        <v>536</v>
      </c>
      <c r="H138" s="491" t="s">
        <v>4038</v>
      </c>
      <c r="I138" s="494" t="s">
        <v>3986</v>
      </c>
      <c r="J138" s="502">
        <v>16.28</v>
      </c>
      <c r="K138" s="491" t="s">
        <v>4038</v>
      </c>
      <c r="L138" s="512">
        <f t="shared" si="14"/>
        <v>255</v>
      </c>
      <c r="M138" s="514">
        <v>255</v>
      </c>
      <c r="N138" s="514"/>
      <c r="O138" s="514"/>
      <c r="P138" s="515" t="e">
        <f t="shared" ref="P138:P201" si="15">IF(M138="nio",0,IF(M138&gt;0,M138*J138/S138,0))</f>
        <v>#DIV/0!</v>
      </c>
      <c r="Q138" s="515">
        <f t="shared" ref="Q138:Q201" si="16">IF(N138&gt;0,N138*J138/T138,0)</f>
        <v>0</v>
      </c>
      <c r="R138" s="515">
        <f t="shared" ref="R138:R201" si="17">IF(O138&gt;0,O138*J138/U138,0)</f>
        <v>0</v>
      </c>
      <c r="S138" s="516">
        <f>IF(M138="nio",0,IF(M138&gt;0,VLOOKUP(H138,'3-Productie normen'!A:L,VLOOKUP(M138,'3-Productie normen'!$B$36:$C$42,2,FALSE),FALSE)))</f>
        <v>0</v>
      </c>
      <c r="T138" s="516">
        <f t="shared" si="12"/>
        <v>0</v>
      </c>
      <c r="U138" s="55">
        <f t="shared" si="13"/>
        <v>0</v>
      </c>
      <c r="V138" s="527"/>
      <c r="X138" s="529">
        <f t="shared" ref="X138:X201" si="18">L138*J138</f>
        <v>4151.4000000000005</v>
      </c>
    </row>
    <row r="139" spans="1:24" ht="14.1" customHeight="1">
      <c r="A139" s="460">
        <v>139</v>
      </c>
      <c r="B139" s="467" t="s">
        <v>235</v>
      </c>
      <c r="C139" s="466" t="s">
        <v>356</v>
      </c>
      <c r="D139" s="473" t="s">
        <v>435</v>
      </c>
      <c r="E139" s="475">
        <v>1</v>
      </c>
      <c r="F139" s="475" t="s">
        <v>701</v>
      </c>
      <c r="G139" s="494" t="s">
        <v>536</v>
      </c>
      <c r="H139" s="491" t="s">
        <v>4038</v>
      </c>
      <c r="I139" s="494" t="s">
        <v>3986</v>
      </c>
      <c r="J139" s="502">
        <v>16.350000000000001</v>
      </c>
      <c r="K139" s="491" t="s">
        <v>4038</v>
      </c>
      <c r="L139" s="512">
        <f t="shared" si="14"/>
        <v>255</v>
      </c>
      <c r="M139" s="514">
        <v>255</v>
      </c>
      <c r="N139" s="514"/>
      <c r="O139" s="514"/>
      <c r="P139" s="515" t="e">
        <f t="shared" si="15"/>
        <v>#DIV/0!</v>
      </c>
      <c r="Q139" s="515">
        <f t="shared" si="16"/>
        <v>0</v>
      </c>
      <c r="R139" s="515">
        <f t="shared" si="17"/>
        <v>0</v>
      </c>
      <c r="S139" s="516">
        <f>IF(M139="nio",0,IF(M139&gt;0,VLOOKUP(H139,'3-Productie normen'!A:L,VLOOKUP(M139,'3-Productie normen'!$B$36:$C$42,2,FALSE),FALSE)))</f>
        <v>0</v>
      </c>
      <c r="T139" s="516">
        <f t="shared" si="12"/>
        <v>0</v>
      </c>
      <c r="U139" s="55">
        <f t="shared" si="13"/>
        <v>0</v>
      </c>
      <c r="V139" s="527"/>
      <c r="X139" s="529">
        <f t="shared" si="18"/>
        <v>4169.25</v>
      </c>
    </row>
    <row r="140" spans="1:24" ht="14.1" customHeight="1">
      <c r="A140" s="460">
        <v>140</v>
      </c>
      <c r="B140" s="467" t="s">
        <v>235</v>
      </c>
      <c r="C140" s="466" t="s">
        <v>356</v>
      </c>
      <c r="D140" s="473" t="s">
        <v>435</v>
      </c>
      <c r="E140" s="475">
        <v>1</v>
      </c>
      <c r="F140" s="475" t="s">
        <v>702</v>
      </c>
      <c r="G140" s="494" t="s">
        <v>529</v>
      </c>
      <c r="H140" s="491" t="s">
        <v>253</v>
      </c>
      <c r="I140" s="494" t="s">
        <v>3986</v>
      </c>
      <c r="J140" s="502">
        <v>24</v>
      </c>
      <c r="K140" s="491" t="s">
        <v>253</v>
      </c>
      <c r="L140" s="512">
        <f t="shared" si="14"/>
        <v>104</v>
      </c>
      <c r="M140" s="514">
        <v>104</v>
      </c>
      <c r="N140" s="514"/>
      <c r="O140" s="514"/>
      <c r="P140" s="515" t="e">
        <f t="shared" si="15"/>
        <v>#DIV/0!</v>
      </c>
      <c r="Q140" s="515">
        <f t="shared" si="16"/>
        <v>0</v>
      </c>
      <c r="R140" s="515">
        <f t="shared" si="17"/>
        <v>0</v>
      </c>
      <c r="S140" s="516">
        <f>IF(M140="nio",0,IF(M140&gt;0,VLOOKUP(H140,'3-Productie normen'!A:L,VLOOKUP(M140,'3-Productie normen'!$B$36:$C$42,2,FALSE),FALSE)))</f>
        <v>0</v>
      </c>
      <c r="T140" s="516">
        <f t="shared" si="12"/>
        <v>0</v>
      </c>
      <c r="U140" s="55">
        <f t="shared" si="13"/>
        <v>0</v>
      </c>
      <c r="V140" s="527"/>
      <c r="X140" s="529">
        <f t="shared" si="18"/>
        <v>2496</v>
      </c>
    </row>
    <row r="141" spans="1:24" ht="14.1" customHeight="1">
      <c r="A141" s="460">
        <v>141</v>
      </c>
      <c r="B141" s="467" t="s">
        <v>235</v>
      </c>
      <c r="C141" s="466" t="s">
        <v>356</v>
      </c>
      <c r="D141" s="473" t="s">
        <v>435</v>
      </c>
      <c r="E141" s="475">
        <v>1</v>
      </c>
      <c r="F141" s="475" t="s">
        <v>703</v>
      </c>
      <c r="G141" s="494" t="s">
        <v>600</v>
      </c>
      <c r="H141" s="494" t="s">
        <v>4033</v>
      </c>
      <c r="I141" s="494" t="s">
        <v>3986</v>
      </c>
      <c r="J141" s="502">
        <v>37.200000000000003</v>
      </c>
      <c r="K141" s="494" t="s">
        <v>4033</v>
      </c>
      <c r="L141" s="512">
        <f t="shared" si="14"/>
        <v>104</v>
      </c>
      <c r="M141" s="514">
        <v>104</v>
      </c>
      <c r="N141" s="514"/>
      <c r="O141" s="514"/>
      <c r="P141" s="515" t="e">
        <f t="shared" si="15"/>
        <v>#DIV/0!</v>
      </c>
      <c r="Q141" s="515">
        <f t="shared" si="16"/>
        <v>0</v>
      </c>
      <c r="R141" s="515">
        <f t="shared" si="17"/>
        <v>0</v>
      </c>
      <c r="S141" s="516">
        <f>IF(M141="nio",0,IF(M141&gt;0,VLOOKUP(H141,'3-Productie normen'!A:L,VLOOKUP(M141,'3-Productie normen'!$B$36:$C$42,2,FALSE),FALSE)))</f>
        <v>0</v>
      </c>
      <c r="T141" s="516">
        <f t="shared" ref="T141:T204" si="19">IF(N141&gt;0,S141*$T$8,0)</f>
        <v>0</v>
      </c>
      <c r="U141" s="55">
        <f t="shared" ref="U141:U204" si="20">IF((OR(O141&gt;0,)),S141*$U$8,0)</f>
        <v>0</v>
      </c>
      <c r="V141" s="527"/>
      <c r="X141" s="529">
        <f t="shared" si="18"/>
        <v>3868.8</v>
      </c>
    </row>
    <row r="142" spans="1:24" ht="14.1" customHeight="1">
      <c r="A142" s="460">
        <v>142</v>
      </c>
      <c r="B142" s="467" t="s">
        <v>235</v>
      </c>
      <c r="C142" s="466" t="s">
        <v>356</v>
      </c>
      <c r="D142" s="473" t="s">
        <v>435</v>
      </c>
      <c r="E142" s="475">
        <v>1</v>
      </c>
      <c r="F142" s="475" t="s">
        <v>704</v>
      </c>
      <c r="G142" s="494" t="s">
        <v>529</v>
      </c>
      <c r="H142" s="491" t="s">
        <v>253</v>
      </c>
      <c r="I142" s="494" t="s">
        <v>3986</v>
      </c>
      <c r="J142" s="502">
        <v>24</v>
      </c>
      <c r="K142" s="491" t="s">
        <v>253</v>
      </c>
      <c r="L142" s="512">
        <f t="shared" si="14"/>
        <v>104</v>
      </c>
      <c r="M142" s="514">
        <v>104</v>
      </c>
      <c r="N142" s="514"/>
      <c r="O142" s="514"/>
      <c r="P142" s="515" t="e">
        <f t="shared" si="15"/>
        <v>#DIV/0!</v>
      </c>
      <c r="Q142" s="515">
        <f t="shared" si="16"/>
        <v>0</v>
      </c>
      <c r="R142" s="515">
        <f t="shared" si="17"/>
        <v>0</v>
      </c>
      <c r="S142" s="516">
        <f>IF(M142="nio",0,IF(M142&gt;0,VLOOKUP(H142,'3-Productie normen'!A:L,VLOOKUP(M142,'3-Productie normen'!$B$36:$C$42,2,FALSE),FALSE)))</f>
        <v>0</v>
      </c>
      <c r="T142" s="516">
        <f t="shared" si="19"/>
        <v>0</v>
      </c>
      <c r="U142" s="55">
        <f t="shared" si="20"/>
        <v>0</v>
      </c>
      <c r="V142" s="527"/>
      <c r="X142" s="529">
        <f t="shared" si="18"/>
        <v>2496</v>
      </c>
    </row>
    <row r="143" spans="1:24" ht="14.1" customHeight="1">
      <c r="A143" s="460">
        <v>143</v>
      </c>
      <c r="B143" s="467" t="s">
        <v>235</v>
      </c>
      <c r="C143" s="466" t="s">
        <v>356</v>
      </c>
      <c r="D143" s="473" t="s">
        <v>435</v>
      </c>
      <c r="E143" s="475">
        <v>1</v>
      </c>
      <c r="F143" s="475" t="s">
        <v>705</v>
      </c>
      <c r="G143" s="494" t="s">
        <v>536</v>
      </c>
      <c r="H143" s="491" t="s">
        <v>4038</v>
      </c>
      <c r="I143" s="494" t="s">
        <v>3986</v>
      </c>
      <c r="J143" s="502">
        <v>33.299999999999997</v>
      </c>
      <c r="K143" s="491" t="s">
        <v>4038</v>
      </c>
      <c r="L143" s="512">
        <f t="shared" si="14"/>
        <v>255</v>
      </c>
      <c r="M143" s="514">
        <v>255</v>
      </c>
      <c r="N143" s="514"/>
      <c r="O143" s="514"/>
      <c r="P143" s="515" t="e">
        <f t="shared" si="15"/>
        <v>#DIV/0!</v>
      </c>
      <c r="Q143" s="515">
        <f t="shared" si="16"/>
        <v>0</v>
      </c>
      <c r="R143" s="515">
        <f t="shared" si="17"/>
        <v>0</v>
      </c>
      <c r="S143" s="516">
        <f>IF(M143="nio",0,IF(M143&gt;0,VLOOKUP(H143,'3-Productie normen'!A:L,VLOOKUP(M143,'3-Productie normen'!$B$36:$C$42,2,FALSE),FALSE)))</f>
        <v>0</v>
      </c>
      <c r="T143" s="516">
        <f t="shared" si="19"/>
        <v>0</v>
      </c>
      <c r="U143" s="55">
        <f t="shared" si="20"/>
        <v>0</v>
      </c>
      <c r="V143" s="527"/>
      <c r="X143" s="529">
        <f t="shared" si="18"/>
        <v>8491.5</v>
      </c>
    </row>
    <row r="144" spans="1:24" ht="14.1" customHeight="1">
      <c r="A144" s="460">
        <v>144</v>
      </c>
      <c r="B144" s="467" t="s">
        <v>235</v>
      </c>
      <c r="C144" s="466" t="s">
        <v>356</v>
      </c>
      <c r="D144" s="473" t="s">
        <v>435</v>
      </c>
      <c r="E144" s="475">
        <v>1</v>
      </c>
      <c r="F144" s="475" t="s">
        <v>706</v>
      </c>
      <c r="G144" s="494" t="s">
        <v>529</v>
      </c>
      <c r="H144" s="491" t="s">
        <v>253</v>
      </c>
      <c r="I144" s="494" t="s">
        <v>3986</v>
      </c>
      <c r="J144" s="502">
        <v>24</v>
      </c>
      <c r="K144" s="491" t="s">
        <v>253</v>
      </c>
      <c r="L144" s="512">
        <f t="shared" si="14"/>
        <v>104</v>
      </c>
      <c r="M144" s="514">
        <v>104</v>
      </c>
      <c r="N144" s="514"/>
      <c r="O144" s="514"/>
      <c r="P144" s="515" t="e">
        <f t="shared" si="15"/>
        <v>#DIV/0!</v>
      </c>
      <c r="Q144" s="515">
        <f t="shared" si="16"/>
        <v>0</v>
      </c>
      <c r="R144" s="515">
        <f t="shared" si="17"/>
        <v>0</v>
      </c>
      <c r="S144" s="516">
        <f>IF(M144="nio",0,IF(M144&gt;0,VLOOKUP(H144,'3-Productie normen'!A:L,VLOOKUP(M144,'3-Productie normen'!$B$36:$C$42,2,FALSE),FALSE)))</f>
        <v>0</v>
      </c>
      <c r="T144" s="516">
        <f t="shared" si="19"/>
        <v>0</v>
      </c>
      <c r="U144" s="55">
        <f t="shared" si="20"/>
        <v>0</v>
      </c>
      <c r="V144" s="527"/>
      <c r="X144" s="529">
        <f t="shared" si="18"/>
        <v>2496</v>
      </c>
    </row>
    <row r="145" spans="1:24" ht="14.1" customHeight="1">
      <c r="A145" s="567">
        <v>145</v>
      </c>
      <c r="B145" s="467" t="s">
        <v>235</v>
      </c>
      <c r="C145" s="466" t="s">
        <v>356</v>
      </c>
      <c r="D145" s="473" t="s">
        <v>435</v>
      </c>
      <c r="E145" s="475">
        <v>1</v>
      </c>
      <c r="F145" s="475" t="s">
        <v>707</v>
      </c>
      <c r="G145" s="494" t="s">
        <v>529</v>
      </c>
      <c r="H145" s="491" t="s">
        <v>253</v>
      </c>
      <c r="I145" s="494" t="s">
        <v>3986</v>
      </c>
      <c r="J145" s="502">
        <v>16.7</v>
      </c>
      <c r="K145" s="491" t="s">
        <v>253</v>
      </c>
      <c r="L145" s="512">
        <f t="shared" si="14"/>
        <v>104</v>
      </c>
      <c r="M145" s="514">
        <v>104</v>
      </c>
      <c r="N145" s="514"/>
      <c r="O145" s="514"/>
      <c r="P145" s="515" t="e">
        <f t="shared" si="15"/>
        <v>#DIV/0!</v>
      </c>
      <c r="Q145" s="515">
        <f t="shared" si="16"/>
        <v>0</v>
      </c>
      <c r="R145" s="515">
        <f t="shared" si="17"/>
        <v>0</v>
      </c>
      <c r="S145" s="516">
        <f>IF(M145="nio",0,IF(M145&gt;0,VLOOKUP(H145,'3-Productie normen'!A:L,VLOOKUP(M145,'3-Productie normen'!$B$36:$C$42,2,FALSE),FALSE)))</f>
        <v>0</v>
      </c>
      <c r="T145" s="516">
        <f t="shared" si="19"/>
        <v>0</v>
      </c>
      <c r="U145" s="55">
        <f t="shared" si="20"/>
        <v>0</v>
      </c>
      <c r="V145" s="527"/>
      <c r="X145" s="529">
        <f t="shared" si="18"/>
        <v>1736.8</v>
      </c>
    </row>
    <row r="146" spans="1:24" ht="14.1" customHeight="1">
      <c r="A146" s="460">
        <v>146</v>
      </c>
      <c r="B146" s="467" t="s">
        <v>235</v>
      </c>
      <c r="C146" s="466" t="s">
        <v>356</v>
      </c>
      <c r="D146" s="473" t="s">
        <v>435</v>
      </c>
      <c r="E146" s="475">
        <v>1</v>
      </c>
      <c r="F146" s="475" t="s">
        <v>708</v>
      </c>
      <c r="G146" s="494" t="s">
        <v>592</v>
      </c>
      <c r="H146" s="487" t="s">
        <v>348</v>
      </c>
      <c r="I146" s="494" t="s">
        <v>3988</v>
      </c>
      <c r="J146" s="502">
        <v>21.8</v>
      </c>
      <c r="K146" s="487" t="s">
        <v>348</v>
      </c>
      <c r="L146" s="512">
        <f t="shared" si="14"/>
        <v>255</v>
      </c>
      <c r="M146" s="514">
        <v>255</v>
      </c>
      <c r="N146" s="514"/>
      <c r="O146" s="514"/>
      <c r="P146" s="515" t="e">
        <f t="shared" si="15"/>
        <v>#DIV/0!</v>
      </c>
      <c r="Q146" s="515">
        <f t="shared" si="16"/>
        <v>0</v>
      </c>
      <c r="R146" s="515">
        <f t="shared" si="17"/>
        <v>0</v>
      </c>
      <c r="S146" s="516">
        <f>IF(M146="nio",0,IF(M146&gt;0,VLOOKUP(H146,'3-Productie normen'!A:L,VLOOKUP(M146,'3-Productie normen'!$B$36:$C$42,2,FALSE),FALSE)))</f>
        <v>0</v>
      </c>
      <c r="T146" s="516">
        <f t="shared" si="19"/>
        <v>0</v>
      </c>
      <c r="U146" s="55">
        <f t="shared" si="20"/>
        <v>0</v>
      </c>
      <c r="V146" s="527"/>
      <c r="X146" s="529">
        <f t="shared" si="18"/>
        <v>5559</v>
      </c>
    </row>
    <row r="147" spans="1:24" ht="14.1" customHeight="1">
      <c r="A147" s="460">
        <v>147</v>
      </c>
      <c r="B147" s="467" t="s">
        <v>235</v>
      </c>
      <c r="C147" s="466" t="s">
        <v>356</v>
      </c>
      <c r="D147" s="473" t="s">
        <v>435</v>
      </c>
      <c r="E147" s="475">
        <v>1</v>
      </c>
      <c r="F147" s="475" t="s">
        <v>709</v>
      </c>
      <c r="G147" s="494" t="s">
        <v>529</v>
      </c>
      <c r="H147" s="491" t="s">
        <v>253</v>
      </c>
      <c r="I147" s="494" t="s">
        <v>3986</v>
      </c>
      <c r="J147" s="502">
        <v>16.7</v>
      </c>
      <c r="K147" s="491" t="s">
        <v>253</v>
      </c>
      <c r="L147" s="512">
        <f t="shared" si="14"/>
        <v>104</v>
      </c>
      <c r="M147" s="514">
        <v>104</v>
      </c>
      <c r="N147" s="514"/>
      <c r="O147" s="514"/>
      <c r="P147" s="515" t="e">
        <f t="shared" si="15"/>
        <v>#DIV/0!</v>
      </c>
      <c r="Q147" s="515">
        <f t="shared" si="16"/>
        <v>0</v>
      </c>
      <c r="R147" s="515">
        <f t="shared" si="17"/>
        <v>0</v>
      </c>
      <c r="S147" s="516">
        <f>IF(M147="nio",0,IF(M147&gt;0,VLOOKUP(H147,'3-Productie normen'!A:L,VLOOKUP(M147,'3-Productie normen'!$B$36:$C$42,2,FALSE),FALSE)))</f>
        <v>0</v>
      </c>
      <c r="T147" s="516">
        <f t="shared" si="19"/>
        <v>0</v>
      </c>
      <c r="U147" s="55">
        <f t="shared" si="20"/>
        <v>0</v>
      </c>
      <c r="V147" s="527"/>
      <c r="X147" s="529">
        <f t="shared" si="18"/>
        <v>1736.8</v>
      </c>
    </row>
    <row r="148" spans="1:24" ht="14.1" customHeight="1">
      <c r="A148" s="460">
        <v>148</v>
      </c>
      <c r="B148" s="467" t="s">
        <v>235</v>
      </c>
      <c r="C148" s="466" t="s">
        <v>356</v>
      </c>
      <c r="D148" s="473" t="s">
        <v>435</v>
      </c>
      <c r="E148" s="475">
        <v>1</v>
      </c>
      <c r="F148" s="475" t="s">
        <v>710</v>
      </c>
      <c r="G148" s="494" t="s">
        <v>598</v>
      </c>
      <c r="H148" s="487" t="s">
        <v>17</v>
      </c>
      <c r="I148" s="494" t="s">
        <v>3987</v>
      </c>
      <c r="J148" s="502">
        <v>23.71</v>
      </c>
      <c r="K148" s="494" t="s">
        <v>4028</v>
      </c>
      <c r="L148" s="512">
        <f t="shared" si="14"/>
        <v>510</v>
      </c>
      <c r="M148" s="514">
        <v>255</v>
      </c>
      <c r="N148" s="514">
        <v>255</v>
      </c>
      <c r="O148" s="514"/>
      <c r="P148" s="515" t="e">
        <f t="shared" si="15"/>
        <v>#DIV/0!</v>
      </c>
      <c r="Q148" s="515" t="e">
        <f t="shared" si="16"/>
        <v>#DIV/0!</v>
      </c>
      <c r="R148" s="515">
        <f t="shared" si="17"/>
        <v>0</v>
      </c>
      <c r="S148" s="516">
        <f>IF(M148="nio",0,IF(M148&gt;0,VLOOKUP(H148,'3-Productie normen'!A:L,VLOOKUP(M148,'3-Productie normen'!$B$36:$C$42,2,FALSE),FALSE)))</f>
        <v>0</v>
      </c>
      <c r="T148" s="516">
        <f t="shared" si="19"/>
        <v>0</v>
      </c>
      <c r="U148" s="55">
        <f t="shared" si="20"/>
        <v>0</v>
      </c>
      <c r="V148" s="527"/>
      <c r="X148" s="529">
        <f t="shared" si="18"/>
        <v>12092.1</v>
      </c>
    </row>
    <row r="149" spans="1:24" ht="14.1" customHeight="1">
      <c r="A149" s="460">
        <v>149</v>
      </c>
      <c r="B149" s="467" t="s">
        <v>235</v>
      </c>
      <c r="C149" s="466" t="s">
        <v>356</v>
      </c>
      <c r="D149" s="473" t="s">
        <v>435</v>
      </c>
      <c r="E149" s="475">
        <v>1</v>
      </c>
      <c r="F149" s="475" t="s">
        <v>711</v>
      </c>
      <c r="G149" s="494" t="s">
        <v>529</v>
      </c>
      <c r="H149" s="491" t="s">
        <v>253</v>
      </c>
      <c r="I149" s="494" t="s">
        <v>3986</v>
      </c>
      <c r="J149" s="502">
        <v>16.600000000000001</v>
      </c>
      <c r="K149" s="491" t="s">
        <v>253</v>
      </c>
      <c r="L149" s="512">
        <f t="shared" si="14"/>
        <v>104</v>
      </c>
      <c r="M149" s="514">
        <v>104</v>
      </c>
      <c r="N149" s="514"/>
      <c r="O149" s="514"/>
      <c r="P149" s="515" t="e">
        <f t="shared" si="15"/>
        <v>#DIV/0!</v>
      </c>
      <c r="Q149" s="515">
        <f t="shared" si="16"/>
        <v>0</v>
      </c>
      <c r="R149" s="515">
        <f t="shared" si="17"/>
        <v>0</v>
      </c>
      <c r="S149" s="516">
        <f>IF(M149="nio",0,IF(M149&gt;0,VLOOKUP(H149,'3-Productie normen'!A:L,VLOOKUP(M149,'3-Productie normen'!$B$36:$C$42,2,FALSE),FALSE)))</f>
        <v>0</v>
      </c>
      <c r="T149" s="516">
        <f t="shared" si="19"/>
        <v>0</v>
      </c>
      <c r="U149" s="55">
        <f t="shared" si="20"/>
        <v>0</v>
      </c>
      <c r="V149" s="527"/>
      <c r="X149" s="529">
        <f t="shared" si="18"/>
        <v>1726.4</v>
      </c>
    </row>
    <row r="150" spans="1:24" ht="14.1" customHeight="1">
      <c r="A150" s="460">
        <v>150</v>
      </c>
      <c r="B150" s="467" t="s">
        <v>235</v>
      </c>
      <c r="C150" s="466" t="s">
        <v>356</v>
      </c>
      <c r="D150" s="473" t="s">
        <v>435</v>
      </c>
      <c r="E150" s="475">
        <v>1</v>
      </c>
      <c r="F150" s="475" t="s">
        <v>712</v>
      </c>
      <c r="G150" s="494" t="s">
        <v>600</v>
      </c>
      <c r="H150" s="492" t="s">
        <v>216</v>
      </c>
      <c r="I150" s="494" t="s">
        <v>3986</v>
      </c>
      <c r="J150" s="502">
        <v>18.489999999999998</v>
      </c>
      <c r="K150" s="505" t="s">
        <v>216</v>
      </c>
      <c r="L150" s="512">
        <f t="shared" si="14"/>
        <v>104</v>
      </c>
      <c r="M150" s="514">
        <v>104</v>
      </c>
      <c r="N150" s="514"/>
      <c r="O150" s="514"/>
      <c r="P150" s="515" t="e">
        <f t="shared" si="15"/>
        <v>#DIV/0!</v>
      </c>
      <c r="Q150" s="515">
        <f t="shared" si="16"/>
        <v>0</v>
      </c>
      <c r="R150" s="515">
        <f t="shared" si="17"/>
        <v>0</v>
      </c>
      <c r="S150" s="516">
        <f>IF(M150="nio",0,IF(M150&gt;0,VLOOKUP(H150,'3-Productie normen'!A:L,VLOOKUP(M150,'3-Productie normen'!$B$36:$C$42,2,FALSE),FALSE)))</f>
        <v>0</v>
      </c>
      <c r="T150" s="516">
        <f t="shared" si="19"/>
        <v>0</v>
      </c>
      <c r="U150" s="55">
        <f t="shared" si="20"/>
        <v>0</v>
      </c>
      <c r="V150" s="527"/>
      <c r="X150" s="529">
        <f t="shared" si="18"/>
        <v>1922.9599999999998</v>
      </c>
    </row>
    <row r="151" spans="1:24" ht="14.1" customHeight="1">
      <c r="A151" s="460">
        <v>151</v>
      </c>
      <c r="B151" s="467" t="s">
        <v>235</v>
      </c>
      <c r="C151" s="466" t="s">
        <v>356</v>
      </c>
      <c r="D151" s="473" t="s">
        <v>435</v>
      </c>
      <c r="E151" s="475">
        <v>1</v>
      </c>
      <c r="F151" s="475" t="s">
        <v>713</v>
      </c>
      <c r="G151" s="494" t="s">
        <v>600</v>
      </c>
      <c r="H151" s="611" t="s">
        <v>347</v>
      </c>
      <c r="I151" s="494" t="s">
        <v>3974</v>
      </c>
      <c r="J151" s="502">
        <v>3.6</v>
      </c>
      <c r="K151" s="494" t="s">
        <v>347</v>
      </c>
      <c r="L151" s="512">
        <f t="shared" si="14"/>
        <v>104</v>
      </c>
      <c r="M151" s="514">
        <v>104</v>
      </c>
      <c r="N151" s="514"/>
      <c r="O151" s="514"/>
      <c r="P151" s="515" t="e">
        <f t="shared" si="15"/>
        <v>#DIV/0!</v>
      </c>
      <c r="Q151" s="515">
        <f t="shared" si="16"/>
        <v>0</v>
      </c>
      <c r="R151" s="515">
        <f t="shared" si="17"/>
        <v>0</v>
      </c>
      <c r="S151" s="516">
        <f>IF(M151="nio",0,IF(M151&gt;0,VLOOKUP(H151,'3-Productie normen'!A:L,VLOOKUP(M151,'3-Productie normen'!$B$36:$C$42,2,FALSE),FALSE)))</f>
        <v>0</v>
      </c>
      <c r="T151" s="516">
        <f t="shared" si="19"/>
        <v>0</v>
      </c>
      <c r="U151" s="55">
        <f t="shared" si="20"/>
        <v>0</v>
      </c>
      <c r="V151" s="527"/>
      <c r="X151" s="529">
        <f t="shared" si="18"/>
        <v>374.40000000000003</v>
      </c>
    </row>
    <row r="152" spans="1:24" ht="14.1" customHeight="1">
      <c r="A152" s="460">
        <v>152</v>
      </c>
      <c r="B152" s="467" t="s">
        <v>235</v>
      </c>
      <c r="C152" s="466" t="s">
        <v>356</v>
      </c>
      <c r="D152" s="473" t="s">
        <v>435</v>
      </c>
      <c r="E152" s="475">
        <v>1</v>
      </c>
      <c r="F152" s="475" t="s">
        <v>714</v>
      </c>
      <c r="G152" s="494" t="s">
        <v>600</v>
      </c>
      <c r="H152" s="611" t="s">
        <v>347</v>
      </c>
      <c r="I152" s="494" t="s">
        <v>3974</v>
      </c>
      <c r="J152" s="502">
        <v>8.82</v>
      </c>
      <c r="K152" s="494" t="s">
        <v>347</v>
      </c>
      <c r="L152" s="512">
        <f t="shared" si="14"/>
        <v>104</v>
      </c>
      <c r="M152" s="514">
        <v>104</v>
      </c>
      <c r="N152" s="514"/>
      <c r="O152" s="514"/>
      <c r="P152" s="515" t="e">
        <f t="shared" si="15"/>
        <v>#DIV/0!</v>
      </c>
      <c r="Q152" s="515">
        <f t="shared" si="16"/>
        <v>0</v>
      </c>
      <c r="R152" s="515">
        <f t="shared" si="17"/>
        <v>0</v>
      </c>
      <c r="S152" s="516">
        <f>IF(M152="nio",0,IF(M152&gt;0,VLOOKUP(H152,'3-Productie normen'!A:L,VLOOKUP(M152,'3-Productie normen'!$B$36:$C$42,2,FALSE),FALSE)))</f>
        <v>0</v>
      </c>
      <c r="T152" s="516">
        <f t="shared" si="19"/>
        <v>0</v>
      </c>
      <c r="U152" s="55">
        <f t="shared" si="20"/>
        <v>0</v>
      </c>
      <c r="V152" s="527"/>
      <c r="X152" s="529">
        <f t="shared" si="18"/>
        <v>917.28</v>
      </c>
    </row>
    <row r="153" spans="1:24" ht="14.1" customHeight="1">
      <c r="A153" s="567">
        <v>153</v>
      </c>
      <c r="B153" s="467" t="s">
        <v>235</v>
      </c>
      <c r="C153" s="466" t="s">
        <v>356</v>
      </c>
      <c r="D153" s="473" t="s">
        <v>435</v>
      </c>
      <c r="E153" s="475">
        <v>1</v>
      </c>
      <c r="F153" s="475" t="s">
        <v>715</v>
      </c>
      <c r="G153" s="494" t="s">
        <v>529</v>
      </c>
      <c r="H153" s="491" t="s">
        <v>253</v>
      </c>
      <c r="I153" s="494" t="s">
        <v>3986</v>
      </c>
      <c r="J153" s="502">
        <v>18.600000000000001</v>
      </c>
      <c r="K153" s="491" t="s">
        <v>253</v>
      </c>
      <c r="L153" s="512">
        <f t="shared" si="14"/>
        <v>104</v>
      </c>
      <c r="M153" s="514">
        <v>104</v>
      </c>
      <c r="N153" s="514"/>
      <c r="O153" s="514"/>
      <c r="P153" s="515" t="e">
        <f t="shared" si="15"/>
        <v>#DIV/0!</v>
      </c>
      <c r="Q153" s="515">
        <f t="shared" si="16"/>
        <v>0</v>
      </c>
      <c r="R153" s="515">
        <f t="shared" si="17"/>
        <v>0</v>
      </c>
      <c r="S153" s="516">
        <f>IF(M153="nio",0,IF(M153&gt;0,VLOOKUP(H153,'3-Productie normen'!A:L,VLOOKUP(M153,'3-Productie normen'!$B$36:$C$42,2,FALSE),FALSE)))</f>
        <v>0</v>
      </c>
      <c r="T153" s="516">
        <f t="shared" si="19"/>
        <v>0</v>
      </c>
      <c r="U153" s="55">
        <f t="shared" si="20"/>
        <v>0</v>
      </c>
      <c r="V153" s="527"/>
      <c r="X153" s="529">
        <f t="shared" si="18"/>
        <v>1934.4</v>
      </c>
    </row>
    <row r="154" spans="1:24" ht="14.1" customHeight="1">
      <c r="A154" s="460">
        <v>154</v>
      </c>
      <c r="B154" s="467" t="s">
        <v>235</v>
      </c>
      <c r="C154" s="466" t="s">
        <v>356</v>
      </c>
      <c r="D154" s="473" t="s">
        <v>435</v>
      </c>
      <c r="E154" s="475">
        <v>1</v>
      </c>
      <c r="F154" s="475" t="s">
        <v>716</v>
      </c>
      <c r="G154" s="494" t="s">
        <v>529</v>
      </c>
      <c r="H154" s="491" t="s">
        <v>253</v>
      </c>
      <c r="I154" s="494" t="s">
        <v>3986</v>
      </c>
      <c r="J154" s="502">
        <v>15.3</v>
      </c>
      <c r="K154" s="491" t="s">
        <v>253</v>
      </c>
      <c r="L154" s="512">
        <f t="shared" si="14"/>
        <v>104</v>
      </c>
      <c r="M154" s="514">
        <v>104</v>
      </c>
      <c r="N154" s="514"/>
      <c r="O154" s="514"/>
      <c r="P154" s="515" t="e">
        <f t="shared" si="15"/>
        <v>#DIV/0!</v>
      </c>
      <c r="Q154" s="515">
        <f t="shared" si="16"/>
        <v>0</v>
      </c>
      <c r="R154" s="515">
        <f t="shared" si="17"/>
        <v>0</v>
      </c>
      <c r="S154" s="516">
        <f>IF(M154="nio",0,IF(M154&gt;0,VLOOKUP(H154,'3-Productie normen'!A:L,VLOOKUP(M154,'3-Productie normen'!$B$36:$C$42,2,FALSE),FALSE)))</f>
        <v>0</v>
      </c>
      <c r="T154" s="516">
        <f t="shared" si="19"/>
        <v>0</v>
      </c>
      <c r="U154" s="55">
        <f t="shared" si="20"/>
        <v>0</v>
      </c>
      <c r="V154" s="527"/>
      <c r="X154" s="529">
        <f t="shared" si="18"/>
        <v>1591.2</v>
      </c>
    </row>
    <row r="155" spans="1:24" ht="14.1" customHeight="1">
      <c r="A155" s="460">
        <v>155</v>
      </c>
      <c r="B155" s="467" t="s">
        <v>235</v>
      </c>
      <c r="C155" s="466" t="s">
        <v>356</v>
      </c>
      <c r="D155" s="473" t="s">
        <v>435</v>
      </c>
      <c r="E155" s="475">
        <v>1</v>
      </c>
      <c r="F155" s="475" t="s">
        <v>717</v>
      </c>
      <c r="G155" s="494" t="s">
        <v>600</v>
      </c>
      <c r="H155" s="494" t="s">
        <v>4033</v>
      </c>
      <c r="I155" s="494" t="s">
        <v>3988</v>
      </c>
      <c r="J155" s="502">
        <v>64.680000000000007</v>
      </c>
      <c r="K155" s="494" t="s">
        <v>4033</v>
      </c>
      <c r="L155" s="512">
        <f t="shared" si="14"/>
        <v>104</v>
      </c>
      <c r="M155" s="514">
        <v>104</v>
      </c>
      <c r="N155" s="514"/>
      <c r="O155" s="514"/>
      <c r="P155" s="515" t="e">
        <f t="shared" si="15"/>
        <v>#DIV/0!</v>
      </c>
      <c r="Q155" s="515">
        <f t="shared" si="16"/>
        <v>0</v>
      </c>
      <c r="R155" s="515">
        <f t="shared" si="17"/>
        <v>0</v>
      </c>
      <c r="S155" s="516">
        <f>IF(M155="nio",0,IF(M155&gt;0,VLOOKUP(H155,'3-Productie normen'!A:L,VLOOKUP(M155,'3-Productie normen'!$B$36:$C$42,2,FALSE),FALSE)))</f>
        <v>0</v>
      </c>
      <c r="T155" s="516">
        <f t="shared" si="19"/>
        <v>0</v>
      </c>
      <c r="U155" s="55">
        <f t="shared" si="20"/>
        <v>0</v>
      </c>
      <c r="V155" s="527"/>
      <c r="X155" s="529">
        <f t="shared" si="18"/>
        <v>6726.7200000000012</v>
      </c>
    </row>
    <row r="156" spans="1:24" ht="14.1" customHeight="1">
      <c r="A156" s="460">
        <v>156</v>
      </c>
      <c r="B156" s="467" t="s">
        <v>235</v>
      </c>
      <c r="C156" s="466" t="s">
        <v>356</v>
      </c>
      <c r="D156" s="473" t="s">
        <v>435</v>
      </c>
      <c r="E156" s="475">
        <v>1</v>
      </c>
      <c r="F156" s="475" t="s">
        <v>718</v>
      </c>
      <c r="G156" s="494" t="s">
        <v>529</v>
      </c>
      <c r="H156" s="491" t="s">
        <v>253</v>
      </c>
      <c r="I156" s="494" t="s">
        <v>3986</v>
      </c>
      <c r="J156" s="502">
        <v>36.299999999999997</v>
      </c>
      <c r="K156" s="491" t="s">
        <v>253</v>
      </c>
      <c r="L156" s="512">
        <f t="shared" si="14"/>
        <v>104</v>
      </c>
      <c r="M156" s="514">
        <v>104</v>
      </c>
      <c r="N156" s="514"/>
      <c r="O156" s="514"/>
      <c r="P156" s="515" t="e">
        <f t="shared" si="15"/>
        <v>#DIV/0!</v>
      </c>
      <c r="Q156" s="515">
        <f t="shared" si="16"/>
        <v>0</v>
      </c>
      <c r="R156" s="515">
        <f t="shared" si="17"/>
        <v>0</v>
      </c>
      <c r="S156" s="516">
        <f>IF(M156="nio",0,IF(M156&gt;0,VLOOKUP(H156,'3-Productie normen'!A:L,VLOOKUP(M156,'3-Productie normen'!$B$36:$C$42,2,FALSE),FALSE)))</f>
        <v>0</v>
      </c>
      <c r="T156" s="516">
        <f t="shared" si="19"/>
        <v>0</v>
      </c>
      <c r="U156" s="55">
        <f t="shared" si="20"/>
        <v>0</v>
      </c>
      <c r="V156" s="527"/>
      <c r="X156" s="529">
        <f t="shared" si="18"/>
        <v>3775.2</v>
      </c>
    </row>
    <row r="157" spans="1:24" ht="14.1" customHeight="1">
      <c r="A157" s="460">
        <v>157</v>
      </c>
      <c r="B157" s="467" t="s">
        <v>235</v>
      </c>
      <c r="C157" s="466" t="s">
        <v>356</v>
      </c>
      <c r="D157" s="473" t="s">
        <v>435</v>
      </c>
      <c r="E157" s="475">
        <v>1</v>
      </c>
      <c r="F157" s="475" t="s">
        <v>719</v>
      </c>
      <c r="G157" s="494" t="s">
        <v>529</v>
      </c>
      <c r="H157" s="491" t="s">
        <v>253</v>
      </c>
      <c r="I157" s="494" t="s">
        <v>3986</v>
      </c>
      <c r="J157" s="502">
        <v>29.9</v>
      </c>
      <c r="K157" s="491" t="s">
        <v>253</v>
      </c>
      <c r="L157" s="512">
        <f t="shared" si="14"/>
        <v>104</v>
      </c>
      <c r="M157" s="514">
        <v>104</v>
      </c>
      <c r="N157" s="514"/>
      <c r="O157" s="514"/>
      <c r="P157" s="515" t="e">
        <f t="shared" si="15"/>
        <v>#DIV/0!</v>
      </c>
      <c r="Q157" s="515">
        <f t="shared" si="16"/>
        <v>0</v>
      </c>
      <c r="R157" s="515">
        <f t="shared" si="17"/>
        <v>0</v>
      </c>
      <c r="S157" s="516">
        <f>IF(M157="nio",0,IF(M157&gt;0,VLOOKUP(H157,'3-Productie normen'!A:L,VLOOKUP(M157,'3-Productie normen'!$B$36:$C$42,2,FALSE),FALSE)))</f>
        <v>0</v>
      </c>
      <c r="T157" s="516">
        <f t="shared" si="19"/>
        <v>0</v>
      </c>
      <c r="U157" s="55">
        <f t="shared" si="20"/>
        <v>0</v>
      </c>
      <c r="V157" s="527"/>
      <c r="X157" s="529">
        <f t="shared" si="18"/>
        <v>3109.6</v>
      </c>
    </row>
    <row r="158" spans="1:24" ht="14.1" customHeight="1">
      <c r="A158" s="460">
        <v>158</v>
      </c>
      <c r="B158" s="467" t="s">
        <v>235</v>
      </c>
      <c r="C158" s="466" t="s">
        <v>356</v>
      </c>
      <c r="D158" s="473" t="s">
        <v>435</v>
      </c>
      <c r="E158" s="475">
        <v>1</v>
      </c>
      <c r="F158" s="475" t="s">
        <v>720</v>
      </c>
      <c r="G158" s="494" t="s">
        <v>529</v>
      </c>
      <c r="H158" s="491" t="s">
        <v>253</v>
      </c>
      <c r="I158" s="494" t="s">
        <v>3986</v>
      </c>
      <c r="J158" s="502">
        <v>30.1</v>
      </c>
      <c r="K158" s="491" t="s">
        <v>253</v>
      </c>
      <c r="L158" s="512">
        <f t="shared" si="14"/>
        <v>104</v>
      </c>
      <c r="M158" s="514">
        <v>104</v>
      </c>
      <c r="N158" s="514"/>
      <c r="O158" s="514"/>
      <c r="P158" s="515" t="e">
        <f t="shared" si="15"/>
        <v>#DIV/0!</v>
      </c>
      <c r="Q158" s="515">
        <f t="shared" si="16"/>
        <v>0</v>
      </c>
      <c r="R158" s="515">
        <f t="shared" si="17"/>
        <v>0</v>
      </c>
      <c r="S158" s="516">
        <f>IF(M158="nio",0,IF(M158&gt;0,VLOOKUP(H158,'3-Productie normen'!A:L,VLOOKUP(M158,'3-Productie normen'!$B$36:$C$42,2,FALSE),FALSE)))</f>
        <v>0</v>
      </c>
      <c r="T158" s="516">
        <f t="shared" si="19"/>
        <v>0</v>
      </c>
      <c r="U158" s="55">
        <f t="shared" si="20"/>
        <v>0</v>
      </c>
      <c r="V158" s="527"/>
      <c r="X158" s="529">
        <f t="shared" si="18"/>
        <v>3130.4</v>
      </c>
    </row>
    <row r="159" spans="1:24" ht="14.1" customHeight="1">
      <c r="A159" s="460">
        <v>159</v>
      </c>
      <c r="B159" s="467" t="s">
        <v>235</v>
      </c>
      <c r="C159" s="466" t="s">
        <v>356</v>
      </c>
      <c r="D159" s="473" t="s">
        <v>435</v>
      </c>
      <c r="E159" s="475">
        <v>1</v>
      </c>
      <c r="F159" s="475" t="s">
        <v>721</v>
      </c>
      <c r="G159" s="494" t="s">
        <v>682</v>
      </c>
      <c r="H159" s="494" t="s">
        <v>4033</v>
      </c>
      <c r="I159" s="494" t="s">
        <v>3986</v>
      </c>
      <c r="J159" s="502">
        <v>33.5</v>
      </c>
      <c r="K159" s="494" t="s">
        <v>4033</v>
      </c>
      <c r="L159" s="512">
        <f t="shared" si="14"/>
        <v>104</v>
      </c>
      <c r="M159" s="514">
        <v>104</v>
      </c>
      <c r="N159" s="514"/>
      <c r="O159" s="514"/>
      <c r="P159" s="515" t="e">
        <f t="shared" si="15"/>
        <v>#DIV/0!</v>
      </c>
      <c r="Q159" s="515">
        <f t="shared" si="16"/>
        <v>0</v>
      </c>
      <c r="R159" s="515">
        <f t="shared" si="17"/>
        <v>0</v>
      </c>
      <c r="S159" s="516">
        <f>IF(M159="nio",0,IF(M159&gt;0,VLOOKUP(H159,'3-Productie normen'!A:L,VLOOKUP(M159,'3-Productie normen'!$B$36:$C$42,2,FALSE),FALSE)))</f>
        <v>0</v>
      </c>
      <c r="T159" s="516">
        <f t="shared" si="19"/>
        <v>0</v>
      </c>
      <c r="U159" s="55">
        <f t="shared" si="20"/>
        <v>0</v>
      </c>
      <c r="V159" s="527"/>
      <c r="X159" s="529">
        <f t="shared" si="18"/>
        <v>3484</v>
      </c>
    </row>
    <row r="160" spans="1:24" ht="14.1" customHeight="1">
      <c r="A160" s="460">
        <v>160</v>
      </c>
      <c r="B160" s="467" t="s">
        <v>235</v>
      </c>
      <c r="C160" s="466" t="s">
        <v>356</v>
      </c>
      <c r="D160" s="473" t="s">
        <v>435</v>
      </c>
      <c r="E160" s="475">
        <v>2</v>
      </c>
      <c r="F160" s="475" t="s">
        <v>722</v>
      </c>
      <c r="G160" s="494" t="s">
        <v>529</v>
      </c>
      <c r="H160" s="491" t="s">
        <v>253</v>
      </c>
      <c r="I160" s="494" t="s">
        <v>3986</v>
      </c>
      <c r="J160" s="502">
        <v>65.8</v>
      </c>
      <c r="K160" s="491" t="s">
        <v>253</v>
      </c>
      <c r="L160" s="512">
        <f t="shared" si="14"/>
        <v>104</v>
      </c>
      <c r="M160" s="514">
        <v>104</v>
      </c>
      <c r="N160" s="514"/>
      <c r="O160" s="514"/>
      <c r="P160" s="515" t="e">
        <f t="shared" si="15"/>
        <v>#DIV/0!</v>
      </c>
      <c r="Q160" s="515">
        <f t="shared" si="16"/>
        <v>0</v>
      </c>
      <c r="R160" s="515">
        <f t="shared" si="17"/>
        <v>0</v>
      </c>
      <c r="S160" s="516">
        <f>IF(M160="nio",0,IF(M160&gt;0,VLOOKUP(H160,'3-Productie normen'!A:L,VLOOKUP(M160,'3-Productie normen'!$B$36:$C$42,2,FALSE),FALSE)))</f>
        <v>0</v>
      </c>
      <c r="T160" s="516">
        <f t="shared" si="19"/>
        <v>0</v>
      </c>
      <c r="U160" s="55">
        <f t="shared" si="20"/>
        <v>0</v>
      </c>
      <c r="V160" s="527"/>
      <c r="X160" s="529">
        <f t="shared" si="18"/>
        <v>6843.2</v>
      </c>
    </row>
    <row r="161" spans="1:24" ht="14.1" customHeight="1">
      <c r="A161" s="567">
        <v>161</v>
      </c>
      <c r="B161" s="467" t="s">
        <v>235</v>
      </c>
      <c r="C161" s="466" t="s">
        <v>356</v>
      </c>
      <c r="D161" s="473" t="s">
        <v>435</v>
      </c>
      <c r="E161" s="475">
        <v>2</v>
      </c>
      <c r="F161" s="475" t="s">
        <v>723</v>
      </c>
      <c r="G161" s="494" t="s">
        <v>529</v>
      </c>
      <c r="H161" s="491" t="s">
        <v>253</v>
      </c>
      <c r="I161" s="494" t="s">
        <v>3986</v>
      </c>
      <c r="J161" s="502">
        <v>44.5</v>
      </c>
      <c r="K161" s="491" t="s">
        <v>253</v>
      </c>
      <c r="L161" s="512">
        <f t="shared" si="14"/>
        <v>104</v>
      </c>
      <c r="M161" s="514">
        <v>104</v>
      </c>
      <c r="N161" s="514"/>
      <c r="O161" s="514"/>
      <c r="P161" s="515" t="e">
        <f t="shared" si="15"/>
        <v>#DIV/0!</v>
      </c>
      <c r="Q161" s="515">
        <f t="shared" si="16"/>
        <v>0</v>
      </c>
      <c r="R161" s="515">
        <f t="shared" si="17"/>
        <v>0</v>
      </c>
      <c r="S161" s="516">
        <f>IF(M161="nio",0,IF(M161&gt;0,VLOOKUP(H161,'3-Productie normen'!A:L,VLOOKUP(M161,'3-Productie normen'!$B$36:$C$42,2,FALSE),FALSE)))</f>
        <v>0</v>
      </c>
      <c r="T161" s="516">
        <f t="shared" si="19"/>
        <v>0</v>
      </c>
      <c r="U161" s="55">
        <f t="shared" si="20"/>
        <v>0</v>
      </c>
      <c r="V161" s="527"/>
      <c r="X161" s="529">
        <f t="shared" si="18"/>
        <v>4628</v>
      </c>
    </row>
    <row r="162" spans="1:24" ht="14.1" customHeight="1">
      <c r="A162" s="460">
        <v>162</v>
      </c>
      <c r="B162" s="467" t="s">
        <v>235</v>
      </c>
      <c r="C162" s="466" t="s">
        <v>356</v>
      </c>
      <c r="D162" s="473" t="s">
        <v>435</v>
      </c>
      <c r="E162" s="475">
        <v>2</v>
      </c>
      <c r="F162" s="475" t="s">
        <v>724</v>
      </c>
      <c r="G162" s="494" t="s">
        <v>536</v>
      </c>
      <c r="H162" s="491" t="s">
        <v>4038</v>
      </c>
      <c r="I162" s="494" t="s">
        <v>3986</v>
      </c>
      <c r="J162" s="502">
        <v>24.2</v>
      </c>
      <c r="K162" s="491" t="s">
        <v>4038</v>
      </c>
      <c r="L162" s="512">
        <f t="shared" si="14"/>
        <v>255</v>
      </c>
      <c r="M162" s="514">
        <v>255</v>
      </c>
      <c r="N162" s="514"/>
      <c r="O162" s="514"/>
      <c r="P162" s="515" t="e">
        <f t="shared" si="15"/>
        <v>#DIV/0!</v>
      </c>
      <c r="Q162" s="515">
        <f t="shared" si="16"/>
        <v>0</v>
      </c>
      <c r="R162" s="515">
        <f t="shared" si="17"/>
        <v>0</v>
      </c>
      <c r="S162" s="516">
        <f>IF(M162="nio",0,IF(M162&gt;0,VLOOKUP(H162,'3-Productie normen'!A:L,VLOOKUP(M162,'3-Productie normen'!$B$36:$C$42,2,FALSE),FALSE)))</f>
        <v>0</v>
      </c>
      <c r="T162" s="516">
        <f t="shared" si="19"/>
        <v>0</v>
      </c>
      <c r="U162" s="55">
        <f t="shared" si="20"/>
        <v>0</v>
      </c>
      <c r="V162" s="527"/>
      <c r="X162" s="529">
        <f t="shared" si="18"/>
        <v>6171</v>
      </c>
    </row>
    <row r="163" spans="1:24" ht="14.1" customHeight="1">
      <c r="A163" s="460">
        <v>163</v>
      </c>
      <c r="B163" s="467" t="s">
        <v>235</v>
      </c>
      <c r="C163" s="466" t="s">
        <v>356</v>
      </c>
      <c r="D163" s="473" t="s">
        <v>435</v>
      </c>
      <c r="E163" s="475">
        <v>2</v>
      </c>
      <c r="F163" s="475" t="s">
        <v>725</v>
      </c>
      <c r="G163" s="494" t="s">
        <v>529</v>
      </c>
      <c r="H163" s="491" t="s">
        <v>253</v>
      </c>
      <c r="I163" s="494" t="s">
        <v>3986</v>
      </c>
      <c r="J163" s="502">
        <v>65.5</v>
      </c>
      <c r="K163" s="491" t="s">
        <v>253</v>
      </c>
      <c r="L163" s="512">
        <f t="shared" si="14"/>
        <v>104</v>
      </c>
      <c r="M163" s="514">
        <v>104</v>
      </c>
      <c r="N163" s="514"/>
      <c r="O163" s="514"/>
      <c r="P163" s="515" t="e">
        <f t="shared" si="15"/>
        <v>#DIV/0!</v>
      </c>
      <c r="Q163" s="515">
        <f t="shared" si="16"/>
        <v>0</v>
      </c>
      <c r="R163" s="515">
        <f t="shared" si="17"/>
        <v>0</v>
      </c>
      <c r="S163" s="516">
        <f>IF(M163="nio",0,IF(M163&gt;0,VLOOKUP(H163,'3-Productie normen'!A:L,VLOOKUP(M163,'3-Productie normen'!$B$36:$C$42,2,FALSE),FALSE)))</f>
        <v>0</v>
      </c>
      <c r="T163" s="516">
        <f t="shared" si="19"/>
        <v>0</v>
      </c>
      <c r="U163" s="55">
        <f t="shared" si="20"/>
        <v>0</v>
      </c>
      <c r="V163" s="527"/>
      <c r="X163" s="529">
        <f t="shared" si="18"/>
        <v>6812</v>
      </c>
    </row>
    <row r="164" spans="1:24" ht="14.1" customHeight="1">
      <c r="A164" s="460">
        <v>164</v>
      </c>
      <c r="B164" s="467" t="s">
        <v>235</v>
      </c>
      <c r="C164" s="466" t="s">
        <v>356</v>
      </c>
      <c r="D164" s="473" t="s">
        <v>435</v>
      </c>
      <c r="E164" s="475">
        <v>2</v>
      </c>
      <c r="F164" s="475" t="s">
        <v>726</v>
      </c>
      <c r="G164" s="494" t="s">
        <v>529</v>
      </c>
      <c r="H164" s="491" t="s">
        <v>253</v>
      </c>
      <c r="I164" s="494" t="s">
        <v>3986</v>
      </c>
      <c r="J164" s="502">
        <v>48.8</v>
      </c>
      <c r="K164" s="491" t="s">
        <v>253</v>
      </c>
      <c r="L164" s="512">
        <f t="shared" si="14"/>
        <v>104</v>
      </c>
      <c r="M164" s="514">
        <v>104</v>
      </c>
      <c r="N164" s="514"/>
      <c r="O164" s="514"/>
      <c r="P164" s="515" t="e">
        <f t="shared" si="15"/>
        <v>#DIV/0!</v>
      </c>
      <c r="Q164" s="515">
        <f t="shared" si="16"/>
        <v>0</v>
      </c>
      <c r="R164" s="515">
        <f t="shared" si="17"/>
        <v>0</v>
      </c>
      <c r="S164" s="516">
        <f>IF(M164="nio",0,IF(M164&gt;0,VLOOKUP(H164,'3-Productie normen'!A:L,VLOOKUP(M164,'3-Productie normen'!$B$36:$C$42,2,FALSE),FALSE)))</f>
        <v>0</v>
      </c>
      <c r="T164" s="516">
        <f t="shared" si="19"/>
        <v>0</v>
      </c>
      <c r="U164" s="55">
        <f t="shared" si="20"/>
        <v>0</v>
      </c>
      <c r="V164" s="527"/>
      <c r="X164" s="529">
        <f t="shared" si="18"/>
        <v>5075.2</v>
      </c>
    </row>
    <row r="165" spans="1:24" ht="14.1" customHeight="1">
      <c r="A165" s="460">
        <v>165</v>
      </c>
      <c r="B165" s="467" t="s">
        <v>235</v>
      </c>
      <c r="C165" s="466" t="s">
        <v>356</v>
      </c>
      <c r="D165" s="473" t="s">
        <v>435</v>
      </c>
      <c r="E165" s="475">
        <v>2</v>
      </c>
      <c r="F165" s="475" t="s">
        <v>727</v>
      </c>
      <c r="G165" s="494" t="s">
        <v>529</v>
      </c>
      <c r="H165" s="491" t="s">
        <v>253</v>
      </c>
      <c r="I165" s="494" t="s">
        <v>3986</v>
      </c>
      <c r="J165" s="502">
        <v>48.8</v>
      </c>
      <c r="K165" s="491" t="s">
        <v>253</v>
      </c>
      <c r="L165" s="512">
        <f t="shared" si="14"/>
        <v>104</v>
      </c>
      <c r="M165" s="514">
        <v>104</v>
      </c>
      <c r="N165" s="514"/>
      <c r="O165" s="514"/>
      <c r="P165" s="515" t="e">
        <f t="shared" si="15"/>
        <v>#DIV/0!</v>
      </c>
      <c r="Q165" s="515">
        <f t="shared" si="16"/>
        <v>0</v>
      </c>
      <c r="R165" s="515">
        <f t="shared" si="17"/>
        <v>0</v>
      </c>
      <c r="S165" s="516">
        <f>IF(M165="nio",0,IF(M165&gt;0,VLOOKUP(H165,'3-Productie normen'!A:L,VLOOKUP(M165,'3-Productie normen'!$B$36:$C$42,2,FALSE),FALSE)))</f>
        <v>0</v>
      </c>
      <c r="T165" s="516">
        <f t="shared" si="19"/>
        <v>0</v>
      </c>
      <c r="U165" s="55">
        <f t="shared" si="20"/>
        <v>0</v>
      </c>
      <c r="V165" s="527"/>
      <c r="X165" s="529">
        <f t="shared" si="18"/>
        <v>5075.2</v>
      </c>
    </row>
    <row r="166" spans="1:24" ht="14.1" customHeight="1">
      <c r="A166" s="460">
        <v>166</v>
      </c>
      <c r="B166" s="467" t="s">
        <v>235</v>
      </c>
      <c r="C166" s="466" t="s">
        <v>356</v>
      </c>
      <c r="D166" s="473" t="s">
        <v>435</v>
      </c>
      <c r="E166" s="475">
        <v>2</v>
      </c>
      <c r="F166" s="475" t="s">
        <v>728</v>
      </c>
      <c r="G166" s="494" t="s">
        <v>529</v>
      </c>
      <c r="H166" s="491" t="s">
        <v>253</v>
      </c>
      <c r="I166" s="494" t="s">
        <v>3986</v>
      </c>
      <c r="J166" s="502">
        <v>33.700000000000003</v>
      </c>
      <c r="K166" s="491" t="s">
        <v>253</v>
      </c>
      <c r="L166" s="512">
        <f t="shared" si="14"/>
        <v>104</v>
      </c>
      <c r="M166" s="514">
        <v>104</v>
      </c>
      <c r="N166" s="514"/>
      <c r="O166" s="514"/>
      <c r="P166" s="515" t="e">
        <f t="shared" si="15"/>
        <v>#DIV/0!</v>
      </c>
      <c r="Q166" s="515">
        <f t="shared" si="16"/>
        <v>0</v>
      </c>
      <c r="R166" s="515">
        <f t="shared" si="17"/>
        <v>0</v>
      </c>
      <c r="S166" s="516">
        <f>IF(M166="nio",0,IF(M166&gt;0,VLOOKUP(H166,'3-Productie normen'!A:L,VLOOKUP(M166,'3-Productie normen'!$B$36:$C$42,2,FALSE),FALSE)))</f>
        <v>0</v>
      </c>
      <c r="T166" s="516">
        <f t="shared" si="19"/>
        <v>0</v>
      </c>
      <c r="U166" s="55">
        <f t="shared" si="20"/>
        <v>0</v>
      </c>
      <c r="V166" s="527"/>
      <c r="X166" s="529">
        <f t="shared" si="18"/>
        <v>3504.8</v>
      </c>
    </row>
    <row r="167" spans="1:24" ht="14.1" customHeight="1">
      <c r="A167" s="460">
        <v>167</v>
      </c>
      <c r="B167" s="467" t="s">
        <v>235</v>
      </c>
      <c r="C167" s="466" t="s">
        <v>356</v>
      </c>
      <c r="D167" s="473" t="s">
        <v>435</v>
      </c>
      <c r="E167" s="475">
        <v>2</v>
      </c>
      <c r="F167" s="475" t="s">
        <v>729</v>
      </c>
      <c r="G167" s="494" t="s">
        <v>698</v>
      </c>
      <c r="H167" s="491" t="s">
        <v>4038</v>
      </c>
      <c r="I167" s="494" t="s">
        <v>3986</v>
      </c>
      <c r="J167" s="502">
        <v>88.8</v>
      </c>
      <c r="K167" s="491" t="s">
        <v>4038</v>
      </c>
      <c r="L167" s="512">
        <f t="shared" si="14"/>
        <v>255</v>
      </c>
      <c r="M167" s="514">
        <v>255</v>
      </c>
      <c r="N167" s="514"/>
      <c r="O167" s="514"/>
      <c r="P167" s="515" t="e">
        <f t="shared" si="15"/>
        <v>#DIV/0!</v>
      </c>
      <c r="Q167" s="515">
        <f t="shared" si="16"/>
        <v>0</v>
      </c>
      <c r="R167" s="515">
        <f t="shared" si="17"/>
        <v>0</v>
      </c>
      <c r="S167" s="516">
        <f>IF(M167="nio",0,IF(M167&gt;0,VLOOKUP(H167,'3-Productie normen'!A:L,VLOOKUP(M167,'3-Productie normen'!$B$36:$C$42,2,FALSE),FALSE)))</f>
        <v>0</v>
      </c>
      <c r="T167" s="516">
        <f t="shared" si="19"/>
        <v>0</v>
      </c>
      <c r="U167" s="55">
        <f t="shared" si="20"/>
        <v>0</v>
      </c>
      <c r="V167" s="527"/>
      <c r="X167" s="529">
        <f t="shared" si="18"/>
        <v>22644</v>
      </c>
    </row>
    <row r="168" spans="1:24" ht="14.1" customHeight="1">
      <c r="A168" s="460">
        <v>168</v>
      </c>
      <c r="B168" s="467" t="s">
        <v>235</v>
      </c>
      <c r="C168" s="466" t="s">
        <v>356</v>
      </c>
      <c r="D168" s="473" t="s">
        <v>435</v>
      </c>
      <c r="E168" s="475">
        <v>2</v>
      </c>
      <c r="F168" s="475" t="s">
        <v>730</v>
      </c>
      <c r="G168" s="494" t="s">
        <v>529</v>
      </c>
      <c r="H168" s="491" t="s">
        <v>253</v>
      </c>
      <c r="I168" s="494" t="s">
        <v>3986</v>
      </c>
      <c r="J168" s="502">
        <v>48.8</v>
      </c>
      <c r="K168" s="491" t="s">
        <v>253</v>
      </c>
      <c r="L168" s="512">
        <f t="shared" si="14"/>
        <v>104</v>
      </c>
      <c r="M168" s="514">
        <v>104</v>
      </c>
      <c r="N168" s="514"/>
      <c r="O168" s="514"/>
      <c r="P168" s="515" t="e">
        <f t="shared" si="15"/>
        <v>#DIV/0!</v>
      </c>
      <c r="Q168" s="515">
        <f t="shared" si="16"/>
        <v>0</v>
      </c>
      <c r="R168" s="515">
        <f t="shared" si="17"/>
        <v>0</v>
      </c>
      <c r="S168" s="516">
        <f>IF(M168="nio",0,IF(M168&gt;0,VLOOKUP(H168,'3-Productie normen'!A:L,VLOOKUP(M168,'3-Productie normen'!$B$36:$C$42,2,FALSE),FALSE)))</f>
        <v>0</v>
      </c>
      <c r="T168" s="516">
        <f t="shared" si="19"/>
        <v>0</v>
      </c>
      <c r="U168" s="55">
        <f t="shared" si="20"/>
        <v>0</v>
      </c>
      <c r="V168" s="527"/>
      <c r="X168" s="529">
        <f t="shared" si="18"/>
        <v>5075.2</v>
      </c>
    </row>
    <row r="169" spans="1:24" ht="14.1" customHeight="1">
      <c r="A169" s="567">
        <v>169</v>
      </c>
      <c r="B169" s="467" t="s">
        <v>235</v>
      </c>
      <c r="C169" s="466" t="s">
        <v>356</v>
      </c>
      <c r="D169" s="473" t="s">
        <v>435</v>
      </c>
      <c r="E169" s="475">
        <v>2</v>
      </c>
      <c r="F169" s="475" t="s">
        <v>731</v>
      </c>
      <c r="G169" s="494" t="s">
        <v>529</v>
      </c>
      <c r="H169" s="491" t="s">
        <v>253</v>
      </c>
      <c r="I169" s="494" t="s">
        <v>3986</v>
      </c>
      <c r="J169" s="502">
        <v>33.700000000000003</v>
      </c>
      <c r="K169" s="491" t="s">
        <v>253</v>
      </c>
      <c r="L169" s="512">
        <f t="shared" si="14"/>
        <v>104</v>
      </c>
      <c r="M169" s="514">
        <v>104</v>
      </c>
      <c r="N169" s="514"/>
      <c r="O169" s="514"/>
      <c r="P169" s="515" t="e">
        <f t="shared" si="15"/>
        <v>#DIV/0!</v>
      </c>
      <c r="Q169" s="515">
        <f t="shared" si="16"/>
        <v>0</v>
      </c>
      <c r="R169" s="515">
        <f t="shared" si="17"/>
        <v>0</v>
      </c>
      <c r="S169" s="516">
        <f>IF(M169="nio",0,IF(M169&gt;0,VLOOKUP(H169,'3-Productie normen'!A:L,VLOOKUP(M169,'3-Productie normen'!$B$36:$C$42,2,FALSE),FALSE)))</f>
        <v>0</v>
      </c>
      <c r="T169" s="516">
        <f t="shared" si="19"/>
        <v>0</v>
      </c>
      <c r="U169" s="55">
        <f t="shared" si="20"/>
        <v>0</v>
      </c>
      <c r="V169" s="527"/>
      <c r="X169" s="529">
        <f t="shared" si="18"/>
        <v>3504.8</v>
      </c>
    </row>
    <row r="170" spans="1:24" ht="14.1" customHeight="1">
      <c r="A170" s="460">
        <v>170</v>
      </c>
      <c r="B170" s="467" t="s">
        <v>235</v>
      </c>
      <c r="C170" s="466" t="s">
        <v>356</v>
      </c>
      <c r="D170" s="473" t="s">
        <v>435</v>
      </c>
      <c r="E170" s="475">
        <v>2</v>
      </c>
      <c r="F170" s="475" t="s">
        <v>732</v>
      </c>
      <c r="G170" s="494" t="s">
        <v>529</v>
      </c>
      <c r="H170" s="491" t="s">
        <v>253</v>
      </c>
      <c r="I170" s="494" t="s">
        <v>3986</v>
      </c>
      <c r="J170" s="502">
        <v>23</v>
      </c>
      <c r="K170" s="491" t="s">
        <v>253</v>
      </c>
      <c r="L170" s="512">
        <f t="shared" si="14"/>
        <v>104</v>
      </c>
      <c r="M170" s="514">
        <v>104</v>
      </c>
      <c r="N170" s="514"/>
      <c r="O170" s="514"/>
      <c r="P170" s="515" t="e">
        <f t="shared" si="15"/>
        <v>#DIV/0!</v>
      </c>
      <c r="Q170" s="515">
        <f t="shared" si="16"/>
        <v>0</v>
      </c>
      <c r="R170" s="515">
        <f t="shared" si="17"/>
        <v>0</v>
      </c>
      <c r="S170" s="516">
        <f>IF(M170="nio",0,IF(M170&gt;0,VLOOKUP(H170,'3-Productie normen'!A:L,VLOOKUP(M170,'3-Productie normen'!$B$36:$C$42,2,FALSE),FALSE)))</f>
        <v>0</v>
      </c>
      <c r="T170" s="516">
        <f t="shared" si="19"/>
        <v>0</v>
      </c>
      <c r="U170" s="55">
        <f t="shared" si="20"/>
        <v>0</v>
      </c>
      <c r="V170" s="527"/>
      <c r="X170" s="529">
        <f t="shared" si="18"/>
        <v>2392</v>
      </c>
    </row>
    <row r="171" spans="1:24" ht="14.1" customHeight="1">
      <c r="A171" s="460">
        <v>171</v>
      </c>
      <c r="B171" s="467" t="s">
        <v>235</v>
      </c>
      <c r="C171" s="466" t="s">
        <v>356</v>
      </c>
      <c r="D171" s="473" t="s">
        <v>435</v>
      </c>
      <c r="E171" s="475">
        <v>2</v>
      </c>
      <c r="F171" s="475" t="s">
        <v>733</v>
      </c>
      <c r="G171" s="494" t="s">
        <v>529</v>
      </c>
      <c r="H171" s="491" t="s">
        <v>253</v>
      </c>
      <c r="I171" s="494" t="s">
        <v>3986</v>
      </c>
      <c r="J171" s="502">
        <v>16.600000000000001</v>
      </c>
      <c r="K171" s="491" t="s">
        <v>253</v>
      </c>
      <c r="L171" s="512">
        <f t="shared" si="14"/>
        <v>104</v>
      </c>
      <c r="M171" s="514">
        <v>104</v>
      </c>
      <c r="N171" s="514"/>
      <c r="O171" s="514"/>
      <c r="P171" s="515" t="e">
        <f t="shared" si="15"/>
        <v>#DIV/0!</v>
      </c>
      <c r="Q171" s="515">
        <f t="shared" si="16"/>
        <v>0</v>
      </c>
      <c r="R171" s="515">
        <f t="shared" si="17"/>
        <v>0</v>
      </c>
      <c r="S171" s="516">
        <f>IF(M171="nio",0,IF(M171&gt;0,VLOOKUP(H171,'3-Productie normen'!A:L,VLOOKUP(M171,'3-Productie normen'!$B$36:$C$42,2,FALSE),FALSE)))</f>
        <v>0</v>
      </c>
      <c r="T171" s="516">
        <f t="shared" si="19"/>
        <v>0</v>
      </c>
      <c r="U171" s="55">
        <f t="shared" si="20"/>
        <v>0</v>
      </c>
      <c r="V171" s="527"/>
      <c r="X171" s="529">
        <f t="shared" si="18"/>
        <v>1726.4</v>
      </c>
    </row>
    <row r="172" spans="1:24" ht="14.1" customHeight="1">
      <c r="A172" s="460">
        <v>172</v>
      </c>
      <c r="B172" s="467" t="s">
        <v>235</v>
      </c>
      <c r="C172" s="466" t="s">
        <v>356</v>
      </c>
      <c r="D172" s="473" t="s">
        <v>435</v>
      </c>
      <c r="E172" s="475">
        <v>2</v>
      </c>
      <c r="F172" s="475" t="s">
        <v>734</v>
      </c>
      <c r="G172" s="494" t="s">
        <v>529</v>
      </c>
      <c r="H172" s="491" t="s">
        <v>253</v>
      </c>
      <c r="I172" s="494" t="s">
        <v>3986</v>
      </c>
      <c r="J172" s="502">
        <v>16.600000000000001</v>
      </c>
      <c r="K172" s="491" t="s">
        <v>253</v>
      </c>
      <c r="L172" s="512">
        <f t="shared" si="14"/>
        <v>104</v>
      </c>
      <c r="M172" s="514">
        <v>104</v>
      </c>
      <c r="N172" s="514"/>
      <c r="O172" s="514"/>
      <c r="P172" s="515" t="e">
        <f t="shared" si="15"/>
        <v>#DIV/0!</v>
      </c>
      <c r="Q172" s="515">
        <f t="shared" si="16"/>
        <v>0</v>
      </c>
      <c r="R172" s="515">
        <f t="shared" si="17"/>
        <v>0</v>
      </c>
      <c r="S172" s="516">
        <f>IF(M172="nio",0,IF(M172&gt;0,VLOOKUP(H172,'3-Productie normen'!A:L,VLOOKUP(M172,'3-Productie normen'!$B$36:$C$42,2,FALSE),FALSE)))</f>
        <v>0</v>
      </c>
      <c r="T172" s="516">
        <f t="shared" si="19"/>
        <v>0</v>
      </c>
      <c r="U172" s="55">
        <f t="shared" si="20"/>
        <v>0</v>
      </c>
      <c r="V172" s="527"/>
      <c r="X172" s="529">
        <f t="shared" si="18"/>
        <v>1726.4</v>
      </c>
    </row>
    <row r="173" spans="1:24" ht="14.1" customHeight="1">
      <c r="A173" s="460">
        <v>173</v>
      </c>
      <c r="B173" s="467" t="s">
        <v>235</v>
      </c>
      <c r="C173" s="466" t="s">
        <v>356</v>
      </c>
      <c r="D173" s="473" t="s">
        <v>435</v>
      </c>
      <c r="E173" s="475">
        <v>2</v>
      </c>
      <c r="F173" s="475" t="s">
        <v>735</v>
      </c>
      <c r="G173" s="494" t="s">
        <v>529</v>
      </c>
      <c r="H173" s="491" t="s">
        <v>253</v>
      </c>
      <c r="I173" s="494" t="s">
        <v>3986</v>
      </c>
      <c r="J173" s="502">
        <v>48.8</v>
      </c>
      <c r="K173" s="491" t="s">
        <v>253</v>
      </c>
      <c r="L173" s="512">
        <f t="shared" si="14"/>
        <v>104</v>
      </c>
      <c r="M173" s="514">
        <v>104</v>
      </c>
      <c r="N173" s="514"/>
      <c r="O173" s="514"/>
      <c r="P173" s="515" t="e">
        <f t="shared" si="15"/>
        <v>#DIV/0!</v>
      </c>
      <c r="Q173" s="515">
        <f t="shared" si="16"/>
        <v>0</v>
      </c>
      <c r="R173" s="515">
        <f t="shared" si="17"/>
        <v>0</v>
      </c>
      <c r="S173" s="516">
        <f>IF(M173="nio",0,IF(M173&gt;0,VLOOKUP(H173,'3-Productie normen'!A:L,VLOOKUP(M173,'3-Productie normen'!$B$36:$C$42,2,FALSE),FALSE)))</f>
        <v>0</v>
      </c>
      <c r="T173" s="516">
        <f t="shared" si="19"/>
        <v>0</v>
      </c>
      <c r="U173" s="55">
        <f t="shared" si="20"/>
        <v>0</v>
      </c>
      <c r="V173" s="527"/>
      <c r="X173" s="529">
        <f t="shared" si="18"/>
        <v>5075.2</v>
      </c>
    </row>
    <row r="174" spans="1:24" ht="14.1" customHeight="1">
      <c r="A174" s="460">
        <v>174</v>
      </c>
      <c r="B174" s="467" t="s">
        <v>235</v>
      </c>
      <c r="C174" s="466" t="s">
        <v>356</v>
      </c>
      <c r="D174" s="473" t="s">
        <v>435</v>
      </c>
      <c r="E174" s="475">
        <v>2</v>
      </c>
      <c r="F174" s="475" t="s">
        <v>736</v>
      </c>
      <c r="G174" s="494" t="s">
        <v>529</v>
      </c>
      <c r="H174" s="491" t="s">
        <v>253</v>
      </c>
      <c r="I174" s="494" t="s">
        <v>3986</v>
      </c>
      <c r="J174" s="502">
        <v>16.600000000000001</v>
      </c>
      <c r="K174" s="491" t="s">
        <v>253</v>
      </c>
      <c r="L174" s="512">
        <f t="shared" si="14"/>
        <v>104</v>
      </c>
      <c r="M174" s="514">
        <v>104</v>
      </c>
      <c r="N174" s="514"/>
      <c r="O174" s="514"/>
      <c r="P174" s="515" t="e">
        <f t="shared" si="15"/>
        <v>#DIV/0!</v>
      </c>
      <c r="Q174" s="515">
        <f t="shared" si="16"/>
        <v>0</v>
      </c>
      <c r="R174" s="515">
        <f t="shared" si="17"/>
        <v>0</v>
      </c>
      <c r="S174" s="516">
        <f>IF(M174="nio",0,IF(M174&gt;0,VLOOKUP(H174,'3-Productie normen'!A:L,VLOOKUP(M174,'3-Productie normen'!$B$36:$C$42,2,FALSE),FALSE)))</f>
        <v>0</v>
      </c>
      <c r="T174" s="516">
        <f t="shared" si="19"/>
        <v>0</v>
      </c>
      <c r="U174" s="55">
        <f t="shared" si="20"/>
        <v>0</v>
      </c>
      <c r="V174" s="527"/>
      <c r="X174" s="529">
        <f t="shared" si="18"/>
        <v>1726.4</v>
      </c>
    </row>
    <row r="175" spans="1:24" ht="14.1" customHeight="1">
      <c r="A175" s="460">
        <v>175</v>
      </c>
      <c r="B175" s="467" t="s">
        <v>235</v>
      </c>
      <c r="C175" s="466" t="s">
        <v>356</v>
      </c>
      <c r="D175" s="473" t="s">
        <v>435</v>
      </c>
      <c r="E175" s="475">
        <v>2</v>
      </c>
      <c r="F175" s="475" t="s">
        <v>737</v>
      </c>
      <c r="G175" s="494" t="s">
        <v>529</v>
      </c>
      <c r="H175" s="491" t="s">
        <v>253</v>
      </c>
      <c r="I175" s="494" t="s">
        <v>3986</v>
      </c>
      <c r="J175" s="502">
        <v>24.1</v>
      </c>
      <c r="K175" s="491" t="s">
        <v>253</v>
      </c>
      <c r="L175" s="512">
        <f t="shared" si="14"/>
        <v>104</v>
      </c>
      <c r="M175" s="514">
        <v>104</v>
      </c>
      <c r="N175" s="514"/>
      <c r="O175" s="514"/>
      <c r="P175" s="515" t="e">
        <f t="shared" si="15"/>
        <v>#DIV/0!</v>
      </c>
      <c r="Q175" s="515">
        <f t="shared" si="16"/>
        <v>0</v>
      </c>
      <c r="R175" s="515">
        <f t="shared" si="17"/>
        <v>0</v>
      </c>
      <c r="S175" s="516">
        <f>IF(M175="nio",0,IF(M175&gt;0,VLOOKUP(H175,'3-Productie normen'!A:L,VLOOKUP(M175,'3-Productie normen'!$B$36:$C$42,2,FALSE),FALSE)))</f>
        <v>0</v>
      </c>
      <c r="T175" s="516">
        <f t="shared" si="19"/>
        <v>0</v>
      </c>
      <c r="U175" s="55">
        <f t="shared" si="20"/>
        <v>0</v>
      </c>
      <c r="V175" s="527"/>
      <c r="X175" s="529">
        <f t="shared" si="18"/>
        <v>2506.4</v>
      </c>
    </row>
    <row r="176" spans="1:24" ht="14.1" customHeight="1">
      <c r="A176" s="460">
        <v>176</v>
      </c>
      <c r="B176" s="467" t="s">
        <v>235</v>
      </c>
      <c r="C176" s="466" t="s">
        <v>356</v>
      </c>
      <c r="D176" s="473" t="s">
        <v>435</v>
      </c>
      <c r="E176" s="475">
        <v>2</v>
      </c>
      <c r="F176" s="475" t="s">
        <v>738</v>
      </c>
      <c r="G176" s="494" t="s">
        <v>529</v>
      </c>
      <c r="H176" s="491" t="s">
        <v>253</v>
      </c>
      <c r="I176" s="494" t="s">
        <v>3986</v>
      </c>
      <c r="J176" s="502">
        <v>16.600000000000001</v>
      </c>
      <c r="K176" s="491" t="s">
        <v>253</v>
      </c>
      <c r="L176" s="512">
        <f t="shared" si="14"/>
        <v>104</v>
      </c>
      <c r="M176" s="514">
        <v>104</v>
      </c>
      <c r="N176" s="514"/>
      <c r="O176" s="514"/>
      <c r="P176" s="515" t="e">
        <f t="shared" si="15"/>
        <v>#DIV/0!</v>
      </c>
      <c r="Q176" s="515">
        <f t="shared" si="16"/>
        <v>0</v>
      </c>
      <c r="R176" s="515">
        <f t="shared" si="17"/>
        <v>0</v>
      </c>
      <c r="S176" s="516">
        <f>IF(M176="nio",0,IF(M176&gt;0,VLOOKUP(H176,'3-Productie normen'!A:L,VLOOKUP(M176,'3-Productie normen'!$B$36:$C$42,2,FALSE),FALSE)))</f>
        <v>0</v>
      </c>
      <c r="T176" s="516">
        <f t="shared" si="19"/>
        <v>0</v>
      </c>
      <c r="U176" s="55">
        <f t="shared" si="20"/>
        <v>0</v>
      </c>
      <c r="V176" s="527"/>
      <c r="X176" s="529">
        <f t="shared" si="18"/>
        <v>1726.4</v>
      </c>
    </row>
    <row r="177" spans="1:24" ht="14.1" customHeight="1">
      <c r="A177" s="567">
        <v>177</v>
      </c>
      <c r="B177" s="467" t="s">
        <v>235</v>
      </c>
      <c r="C177" s="466" t="s">
        <v>356</v>
      </c>
      <c r="D177" s="473" t="s">
        <v>435</v>
      </c>
      <c r="E177" s="475">
        <v>2</v>
      </c>
      <c r="F177" s="475" t="s">
        <v>739</v>
      </c>
      <c r="G177" s="494" t="s">
        <v>592</v>
      </c>
      <c r="H177" s="487" t="s">
        <v>348</v>
      </c>
      <c r="I177" s="494" t="s">
        <v>3986</v>
      </c>
      <c r="J177" s="502">
        <v>24.41</v>
      </c>
      <c r="K177" s="487" t="s">
        <v>348</v>
      </c>
      <c r="L177" s="512">
        <f t="shared" si="14"/>
        <v>255</v>
      </c>
      <c r="M177" s="514">
        <v>255</v>
      </c>
      <c r="N177" s="514"/>
      <c r="O177" s="514"/>
      <c r="P177" s="515" t="e">
        <f t="shared" si="15"/>
        <v>#DIV/0!</v>
      </c>
      <c r="Q177" s="515">
        <f t="shared" si="16"/>
        <v>0</v>
      </c>
      <c r="R177" s="515">
        <f t="shared" si="17"/>
        <v>0</v>
      </c>
      <c r="S177" s="516">
        <f>IF(M177="nio",0,IF(M177&gt;0,VLOOKUP(H177,'3-Productie normen'!A:L,VLOOKUP(M177,'3-Productie normen'!$B$36:$C$42,2,FALSE),FALSE)))</f>
        <v>0</v>
      </c>
      <c r="T177" s="516">
        <f t="shared" si="19"/>
        <v>0</v>
      </c>
      <c r="U177" s="55">
        <f t="shared" si="20"/>
        <v>0</v>
      </c>
      <c r="V177" s="527"/>
      <c r="X177" s="529">
        <f t="shared" si="18"/>
        <v>6224.55</v>
      </c>
    </row>
    <row r="178" spans="1:24" ht="14.1" customHeight="1">
      <c r="A178" s="460">
        <v>178</v>
      </c>
      <c r="B178" s="467" t="s">
        <v>235</v>
      </c>
      <c r="C178" s="466" t="s">
        <v>356</v>
      </c>
      <c r="D178" s="473" t="s">
        <v>435</v>
      </c>
      <c r="E178" s="475">
        <v>2</v>
      </c>
      <c r="F178" s="475" t="s">
        <v>740</v>
      </c>
      <c r="G178" s="494" t="s">
        <v>529</v>
      </c>
      <c r="H178" s="491" t="s">
        <v>253</v>
      </c>
      <c r="I178" s="494" t="s">
        <v>3986</v>
      </c>
      <c r="J178" s="502">
        <v>16.600000000000001</v>
      </c>
      <c r="K178" s="491" t="s">
        <v>253</v>
      </c>
      <c r="L178" s="512">
        <f t="shared" si="14"/>
        <v>104</v>
      </c>
      <c r="M178" s="514">
        <v>104</v>
      </c>
      <c r="N178" s="514"/>
      <c r="O178" s="514"/>
      <c r="P178" s="515" t="e">
        <f t="shared" si="15"/>
        <v>#DIV/0!</v>
      </c>
      <c r="Q178" s="515">
        <f t="shared" si="16"/>
        <v>0</v>
      </c>
      <c r="R178" s="515">
        <f t="shared" si="17"/>
        <v>0</v>
      </c>
      <c r="S178" s="516">
        <f>IF(M178="nio",0,IF(M178&gt;0,VLOOKUP(H178,'3-Productie normen'!A:L,VLOOKUP(M178,'3-Productie normen'!$B$36:$C$42,2,FALSE),FALSE)))</f>
        <v>0</v>
      </c>
      <c r="T178" s="516">
        <f t="shared" si="19"/>
        <v>0</v>
      </c>
      <c r="U178" s="55">
        <f t="shared" si="20"/>
        <v>0</v>
      </c>
      <c r="V178" s="527"/>
      <c r="X178" s="529">
        <f t="shared" si="18"/>
        <v>1726.4</v>
      </c>
    </row>
    <row r="179" spans="1:24" ht="14.1" customHeight="1">
      <c r="A179" s="460">
        <v>179</v>
      </c>
      <c r="B179" s="467" t="s">
        <v>235</v>
      </c>
      <c r="C179" s="466" t="s">
        <v>356</v>
      </c>
      <c r="D179" s="473" t="s">
        <v>435</v>
      </c>
      <c r="E179" s="475">
        <v>2</v>
      </c>
      <c r="F179" s="475" t="s">
        <v>741</v>
      </c>
      <c r="G179" s="494" t="s">
        <v>598</v>
      </c>
      <c r="H179" s="487" t="s">
        <v>17</v>
      </c>
      <c r="I179" s="494" t="s">
        <v>3987</v>
      </c>
      <c r="J179" s="502">
        <v>23.25</v>
      </c>
      <c r="K179" s="494" t="s">
        <v>4028</v>
      </c>
      <c r="L179" s="512">
        <f t="shared" si="14"/>
        <v>510</v>
      </c>
      <c r="M179" s="514">
        <v>255</v>
      </c>
      <c r="N179" s="514">
        <v>255</v>
      </c>
      <c r="O179" s="514"/>
      <c r="P179" s="515" t="e">
        <f t="shared" si="15"/>
        <v>#DIV/0!</v>
      </c>
      <c r="Q179" s="515" t="e">
        <f t="shared" si="16"/>
        <v>#DIV/0!</v>
      </c>
      <c r="R179" s="515">
        <f t="shared" si="17"/>
        <v>0</v>
      </c>
      <c r="S179" s="516">
        <f>IF(M179="nio",0,IF(M179&gt;0,VLOOKUP(H179,'3-Productie normen'!A:L,VLOOKUP(M179,'3-Productie normen'!$B$36:$C$42,2,FALSE),FALSE)))</f>
        <v>0</v>
      </c>
      <c r="T179" s="516">
        <f t="shared" si="19"/>
        <v>0</v>
      </c>
      <c r="U179" s="55">
        <f t="shared" si="20"/>
        <v>0</v>
      </c>
      <c r="V179" s="527"/>
      <c r="X179" s="529">
        <f t="shared" si="18"/>
        <v>11857.5</v>
      </c>
    </row>
    <row r="180" spans="1:24" ht="14.1" customHeight="1">
      <c r="A180" s="460">
        <v>180</v>
      </c>
      <c r="B180" s="467" t="s">
        <v>235</v>
      </c>
      <c r="C180" s="466" t="s">
        <v>356</v>
      </c>
      <c r="D180" s="473" t="s">
        <v>435</v>
      </c>
      <c r="E180" s="475">
        <v>2</v>
      </c>
      <c r="F180" s="475" t="s">
        <v>742</v>
      </c>
      <c r="G180" s="494" t="s">
        <v>529</v>
      </c>
      <c r="H180" s="491" t="s">
        <v>253</v>
      </c>
      <c r="I180" s="494" t="s">
        <v>3986</v>
      </c>
      <c r="J180" s="502">
        <v>16.600000000000001</v>
      </c>
      <c r="K180" s="491" t="s">
        <v>253</v>
      </c>
      <c r="L180" s="512">
        <f t="shared" si="14"/>
        <v>104</v>
      </c>
      <c r="M180" s="514">
        <v>104</v>
      </c>
      <c r="N180" s="514"/>
      <c r="O180" s="514"/>
      <c r="P180" s="515" t="e">
        <f t="shared" si="15"/>
        <v>#DIV/0!</v>
      </c>
      <c r="Q180" s="515">
        <f t="shared" si="16"/>
        <v>0</v>
      </c>
      <c r="R180" s="515">
        <f t="shared" si="17"/>
        <v>0</v>
      </c>
      <c r="S180" s="516">
        <f>IF(M180="nio",0,IF(M180&gt;0,VLOOKUP(H180,'3-Productie normen'!A:L,VLOOKUP(M180,'3-Productie normen'!$B$36:$C$42,2,FALSE),FALSE)))</f>
        <v>0</v>
      </c>
      <c r="T180" s="516">
        <f t="shared" si="19"/>
        <v>0</v>
      </c>
      <c r="U180" s="55">
        <f t="shared" si="20"/>
        <v>0</v>
      </c>
      <c r="V180" s="527"/>
      <c r="X180" s="529">
        <f t="shared" si="18"/>
        <v>1726.4</v>
      </c>
    </row>
    <row r="181" spans="1:24" ht="14.1" customHeight="1">
      <c r="A181" s="460">
        <v>181</v>
      </c>
      <c r="B181" s="467" t="s">
        <v>235</v>
      </c>
      <c r="C181" s="466" t="s">
        <v>356</v>
      </c>
      <c r="D181" s="473" t="s">
        <v>435</v>
      </c>
      <c r="E181" s="475">
        <v>2</v>
      </c>
      <c r="F181" s="475" t="s">
        <v>743</v>
      </c>
      <c r="G181" s="494" t="s">
        <v>529</v>
      </c>
      <c r="H181" s="491" t="s">
        <v>253</v>
      </c>
      <c r="I181" s="494" t="s">
        <v>3986</v>
      </c>
      <c r="J181" s="502">
        <v>15.7</v>
      </c>
      <c r="K181" s="491" t="s">
        <v>253</v>
      </c>
      <c r="L181" s="512">
        <f t="shared" si="14"/>
        <v>104</v>
      </c>
      <c r="M181" s="514">
        <v>104</v>
      </c>
      <c r="N181" s="514"/>
      <c r="O181" s="514"/>
      <c r="P181" s="515" t="e">
        <f t="shared" si="15"/>
        <v>#DIV/0!</v>
      </c>
      <c r="Q181" s="515">
        <f t="shared" si="16"/>
        <v>0</v>
      </c>
      <c r="R181" s="515">
        <f t="shared" si="17"/>
        <v>0</v>
      </c>
      <c r="S181" s="516">
        <f>IF(M181="nio",0,IF(M181&gt;0,VLOOKUP(H181,'3-Productie normen'!A:L,VLOOKUP(M181,'3-Productie normen'!$B$36:$C$42,2,FALSE),FALSE)))</f>
        <v>0</v>
      </c>
      <c r="T181" s="516">
        <f t="shared" si="19"/>
        <v>0</v>
      </c>
      <c r="U181" s="55">
        <f t="shared" si="20"/>
        <v>0</v>
      </c>
      <c r="V181" s="527"/>
      <c r="X181" s="529">
        <f t="shared" si="18"/>
        <v>1632.8</v>
      </c>
    </row>
    <row r="182" spans="1:24" ht="14.1" customHeight="1">
      <c r="A182" s="460">
        <v>182</v>
      </c>
      <c r="B182" s="467" t="s">
        <v>235</v>
      </c>
      <c r="C182" s="466" t="s">
        <v>356</v>
      </c>
      <c r="D182" s="473" t="s">
        <v>435</v>
      </c>
      <c r="E182" s="475">
        <v>2</v>
      </c>
      <c r="F182" s="475" t="s">
        <v>744</v>
      </c>
      <c r="G182" s="494" t="s">
        <v>529</v>
      </c>
      <c r="H182" s="491" t="s">
        <v>253</v>
      </c>
      <c r="I182" s="494" t="s">
        <v>3986</v>
      </c>
      <c r="J182" s="502">
        <v>15.6</v>
      </c>
      <c r="K182" s="491" t="s">
        <v>253</v>
      </c>
      <c r="L182" s="512">
        <f t="shared" si="14"/>
        <v>104</v>
      </c>
      <c r="M182" s="514">
        <v>104</v>
      </c>
      <c r="N182" s="514"/>
      <c r="O182" s="514"/>
      <c r="P182" s="515" t="e">
        <f t="shared" si="15"/>
        <v>#DIV/0!</v>
      </c>
      <c r="Q182" s="515">
        <f t="shared" si="16"/>
        <v>0</v>
      </c>
      <c r="R182" s="515">
        <f t="shared" si="17"/>
        <v>0</v>
      </c>
      <c r="S182" s="516">
        <f>IF(M182="nio",0,IF(M182&gt;0,VLOOKUP(H182,'3-Productie normen'!A:L,VLOOKUP(M182,'3-Productie normen'!$B$36:$C$42,2,FALSE),FALSE)))</f>
        <v>0</v>
      </c>
      <c r="T182" s="516">
        <f t="shared" si="19"/>
        <v>0</v>
      </c>
      <c r="U182" s="55">
        <f t="shared" si="20"/>
        <v>0</v>
      </c>
      <c r="V182" s="527"/>
      <c r="X182" s="529">
        <f t="shared" si="18"/>
        <v>1622.3999999999999</v>
      </c>
    </row>
    <row r="183" spans="1:24" ht="14.1" customHeight="1">
      <c r="A183" s="460">
        <v>183</v>
      </c>
      <c r="B183" s="467" t="s">
        <v>235</v>
      </c>
      <c r="C183" s="466" t="s">
        <v>356</v>
      </c>
      <c r="D183" s="473" t="s">
        <v>435</v>
      </c>
      <c r="E183" s="475">
        <v>2</v>
      </c>
      <c r="F183" s="475" t="s">
        <v>745</v>
      </c>
      <c r="G183" s="494" t="s">
        <v>529</v>
      </c>
      <c r="H183" s="491" t="s">
        <v>253</v>
      </c>
      <c r="I183" s="494" t="s">
        <v>3986</v>
      </c>
      <c r="J183" s="502">
        <v>15.3</v>
      </c>
      <c r="K183" s="491" t="s">
        <v>253</v>
      </c>
      <c r="L183" s="512">
        <f t="shared" si="14"/>
        <v>104</v>
      </c>
      <c r="M183" s="514">
        <v>104</v>
      </c>
      <c r="N183" s="514"/>
      <c r="O183" s="514"/>
      <c r="P183" s="515" t="e">
        <f t="shared" si="15"/>
        <v>#DIV/0!</v>
      </c>
      <c r="Q183" s="515">
        <f t="shared" si="16"/>
        <v>0</v>
      </c>
      <c r="R183" s="515">
        <f t="shared" si="17"/>
        <v>0</v>
      </c>
      <c r="S183" s="516">
        <f>IF(M183="nio",0,IF(M183&gt;0,VLOOKUP(H183,'3-Productie normen'!A:L,VLOOKUP(M183,'3-Productie normen'!$B$36:$C$42,2,FALSE),FALSE)))</f>
        <v>0</v>
      </c>
      <c r="T183" s="516">
        <f t="shared" si="19"/>
        <v>0</v>
      </c>
      <c r="U183" s="55">
        <f t="shared" si="20"/>
        <v>0</v>
      </c>
      <c r="V183" s="527"/>
      <c r="X183" s="529">
        <f t="shared" si="18"/>
        <v>1591.2</v>
      </c>
    </row>
    <row r="184" spans="1:24" ht="14.1" customHeight="1">
      <c r="A184" s="460">
        <v>184</v>
      </c>
      <c r="B184" s="467" t="s">
        <v>235</v>
      </c>
      <c r="C184" s="466" t="s">
        <v>356</v>
      </c>
      <c r="D184" s="473" t="s">
        <v>435</v>
      </c>
      <c r="E184" s="475">
        <v>2</v>
      </c>
      <c r="F184" s="475" t="s">
        <v>746</v>
      </c>
      <c r="G184" s="494" t="s">
        <v>600</v>
      </c>
      <c r="H184" s="494" t="s">
        <v>4033</v>
      </c>
      <c r="I184" s="494" t="s">
        <v>3986</v>
      </c>
      <c r="J184" s="502">
        <v>67.400000000000006</v>
      </c>
      <c r="K184" s="494" t="s">
        <v>4033</v>
      </c>
      <c r="L184" s="512">
        <f t="shared" si="14"/>
        <v>104</v>
      </c>
      <c r="M184" s="514">
        <v>104</v>
      </c>
      <c r="N184" s="514"/>
      <c r="O184" s="514"/>
      <c r="P184" s="515" t="e">
        <f t="shared" si="15"/>
        <v>#DIV/0!</v>
      </c>
      <c r="Q184" s="515">
        <f t="shared" si="16"/>
        <v>0</v>
      </c>
      <c r="R184" s="515">
        <f t="shared" si="17"/>
        <v>0</v>
      </c>
      <c r="S184" s="516">
        <f>IF(M184="nio",0,IF(M184&gt;0,VLOOKUP(H184,'3-Productie normen'!A:L,VLOOKUP(M184,'3-Productie normen'!$B$36:$C$42,2,FALSE),FALSE)))</f>
        <v>0</v>
      </c>
      <c r="T184" s="516">
        <f t="shared" si="19"/>
        <v>0</v>
      </c>
      <c r="U184" s="55">
        <f t="shared" si="20"/>
        <v>0</v>
      </c>
      <c r="V184" s="527"/>
      <c r="X184" s="529">
        <f t="shared" si="18"/>
        <v>7009.6</v>
      </c>
    </row>
    <row r="185" spans="1:24" ht="14.1" customHeight="1">
      <c r="A185" s="567">
        <v>185</v>
      </c>
      <c r="B185" s="467" t="s">
        <v>235</v>
      </c>
      <c r="C185" s="466" t="s">
        <v>356</v>
      </c>
      <c r="D185" s="473" t="s">
        <v>435</v>
      </c>
      <c r="E185" s="475">
        <v>2</v>
      </c>
      <c r="F185" s="475" t="s">
        <v>747</v>
      </c>
      <c r="G185" s="494" t="s">
        <v>600</v>
      </c>
      <c r="H185" s="492" t="s">
        <v>216</v>
      </c>
      <c r="I185" s="494" t="s">
        <v>3986</v>
      </c>
      <c r="J185" s="502">
        <v>39.6</v>
      </c>
      <c r="K185" s="505" t="s">
        <v>216</v>
      </c>
      <c r="L185" s="512">
        <f t="shared" si="14"/>
        <v>104</v>
      </c>
      <c r="M185" s="514">
        <v>104</v>
      </c>
      <c r="N185" s="514"/>
      <c r="O185" s="514"/>
      <c r="P185" s="515" t="e">
        <f t="shared" si="15"/>
        <v>#DIV/0!</v>
      </c>
      <c r="Q185" s="515">
        <f t="shared" si="16"/>
        <v>0</v>
      </c>
      <c r="R185" s="515">
        <f t="shared" si="17"/>
        <v>0</v>
      </c>
      <c r="S185" s="516">
        <f>IF(M185="nio",0,IF(M185&gt;0,VLOOKUP(H185,'3-Productie normen'!A:L,VLOOKUP(M185,'3-Productie normen'!$B$36:$C$42,2,FALSE),FALSE)))</f>
        <v>0</v>
      </c>
      <c r="T185" s="516">
        <f t="shared" si="19"/>
        <v>0</v>
      </c>
      <c r="U185" s="55">
        <f t="shared" si="20"/>
        <v>0</v>
      </c>
      <c r="V185" s="527"/>
      <c r="X185" s="529">
        <f t="shared" si="18"/>
        <v>4118.4000000000005</v>
      </c>
    </row>
    <row r="186" spans="1:24" ht="14.1" customHeight="1">
      <c r="A186" s="460">
        <v>186</v>
      </c>
      <c r="B186" s="467" t="s">
        <v>235</v>
      </c>
      <c r="C186" s="466" t="s">
        <v>356</v>
      </c>
      <c r="D186" s="473" t="s">
        <v>435</v>
      </c>
      <c r="E186" s="475">
        <v>2</v>
      </c>
      <c r="F186" s="475" t="s">
        <v>748</v>
      </c>
      <c r="G186" s="494" t="s">
        <v>600</v>
      </c>
      <c r="H186" s="611" t="s">
        <v>347</v>
      </c>
      <c r="I186" s="494" t="s">
        <v>3974</v>
      </c>
      <c r="J186" s="502">
        <v>38</v>
      </c>
      <c r="K186" s="494" t="s">
        <v>347</v>
      </c>
      <c r="L186" s="512">
        <f t="shared" si="14"/>
        <v>104</v>
      </c>
      <c r="M186" s="514">
        <v>104</v>
      </c>
      <c r="N186" s="514"/>
      <c r="O186" s="514"/>
      <c r="P186" s="515" t="e">
        <f t="shared" si="15"/>
        <v>#DIV/0!</v>
      </c>
      <c r="Q186" s="515">
        <f t="shared" si="16"/>
        <v>0</v>
      </c>
      <c r="R186" s="515">
        <f t="shared" si="17"/>
        <v>0</v>
      </c>
      <c r="S186" s="516">
        <f>IF(M186="nio",0,IF(M186&gt;0,VLOOKUP(H186,'3-Productie normen'!A:L,VLOOKUP(M186,'3-Productie normen'!$B$36:$C$42,2,FALSE),FALSE)))</f>
        <v>0</v>
      </c>
      <c r="T186" s="516">
        <f t="shared" si="19"/>
        <v>0</v>
      </c>
      <c r="U186" s="55">
        <f t="shared" si="20"/>
        <v>0</v>
      </c>
      <c r="V186" s="527"/>
      <c r="X186" s="529">
        <f t="shared" si="18"/>
        <v>3952</v>
      </c>
    </row>
    <row r="187" spans="1:24" ht="14.1" customHeight="1">
      <c r="A187" s="460">
        <v>187</v>
      </c>
      <c r="B187" s="467" t="s">
        <v>235</v>
      </c>
      <c r="C187" s="466" t="s">
        <v>356</v>
      </c>
      <c r="D187" s="473" t="s">
        <v>435</v>
      </c>
      <c r="E187" s="475">
        <v>2</v>
      </c>
      <c r="F187" s="475" t="s">
        <v>749</v>
      </c>
      <c r="G187" s="494" t="s">
        <v>529</v>
      </c>
      <c r="H187" s="491" t="s">
        <v>253</v>
      </c>
      <c r="I187" s="494" t="s">
        <v>3986</v>
      </c>
      <c r="J187" s="502">
        <v>30</v>
      </c>
      <c r="K187" s="491" t="s">
        <v>253</v>
      </c>
      <c r="L187" s="512">
        <f t="shared" si="14"/>
        <v>104</v>
      </c>
      <c r="M187" s="514">
        <v>104</v>
      </c>
      <c r="N187" s="514"/>
      <c r="O187" s="514"/>
      <c r="P187" s="515" t="e">
        <f t="shared" si="15"/>
        <v>#DIV/0!</v>
      </c>
      <c r="Q187" s="515">
        <f t="shared" si="16"/>
        <v>0</v>
      </c>
      <c r="R187" s="515">
        <f t="shared" si="17"/>
        <v>0</v>
      </c>
      <c r="S187" s="516">
        <f>IF(M187="nio",0,IF(M187&gt;0,VLOOKUP(H187,'3-Productie normen'!A:L,VLOOKUP(M187,'3-Productie normen'!$B$36:$C$42,2,FALSE),FALSE)))</f>
        <v>0</v>
      </c>
      <c r="T187" s="516">
        <f t="shared" si="19"/>
        <v>0</v>
      </c>
      <c r="U187" s="55">
        <f t="shared" si="20"/>
        <v>0</v>
      </c>
      <c r="V187" s="527"/>
      <c r="X187" s="529">
        <f t="shared" si="18"/>
        <v>3120</v>
      </c>
    </row>
    <row r="188" spans="1:24" ht="14.1" customHeight="1">
      <c r="A188" s="460">
        <v>188</v>
      </c>
      <c r="B188" s="467" t="s">
        <v>235</v>
      </c>
      <c r="C188" s="466" t="s">
        <v>356</v>
      </c>
      <c r="D188" s="473" t="s">
        <v>435</v>
      </c>
      <c r="E188" s="475">
        <v>2</v>
      </c>
      <c r="F188" s="475" t="s">
        <v>750</v>
      </c>
      <c r="G188" s="494" t="s">
        <v>529</v>
      </c>
      <c r="H188" s="491" t="s">
        <v>253</v>
      </c>
      <c r="I188" s="494" t="s">
        <v>3986</v>
      </c>
      <c r="J188" s="502">
        <v>36.4</v>
      </c>
      <c r="K188" s="491" t="s">
        <v>253</v>
      </c>
      <c r="L188" s="512">
        <f t="shared" ref="L188:L251" si="21">SUM(M188:O188)</f>
        <v>104</v>
      </c>
      <c r="M188" s="514">
        <v>104</v>
      </c>
      <c r="N188" s="514"/>
      <c r="O188" s="514"/>
      <c r="P188" s="515" t="e">
        <f t="shared" si="15"/>
        <v>#DIV/0!</v>
      </c>
      <c r="Q188" s="515">
        <f t="shared" si="16"/>
        <v>0</v>
      </c>
      <c r="R188" s="515">
        <f t="shared" si="17"/>
        <v>0</v>
      </c>
      <c r="S188" s="516">
        <f>IF(M188="nio",0,IF(M188&gt;0,VLOOKUP(H188,'3-Productie normen'!A:L,VLOOKUP(M188,'3-Productie normen'!$B$36:$C$42,2,FALSE),FALSE)))</f>
        <v>0</v>
      </c>
      <c r="T188" s="516">
        <f t="shared" si="19"/>
        <v>0</v>
      </c>
      <c r="U188" s="55">
        <f t="shared" si="20"/>
        <v>0</v>
      </c>
      <c r="V188" s="527"/>
      <c r="X188" s="529">
        <f t="shared" si="18"/>
        <v>3785.6</v>
      </c>
    </row>
    <row r="189" spans="1:24" ht="14.1" customHeight="1">
      <c r="A189" s="460">
        <v>189</v>
      </c>
      <c r="B189" s="467" t="s">
        <v>235</v>
      </c>
      <c r="C189" s="466" t="s">
        <v>356</v>
      </c>
      <c r="D189" s="473" t="s">
        <v>435</v>
      </c>
      <c r="E189" s="475">
        <v>2</v>
      </c>
      <c r="F189" s="475" t="s">
        <v>751</v>
      </c>
      <c r="G189" s="494" t="s">
        <v>529</v>
      </c>
      <c r="H189" s="491" t="s">
        <v>253</v>
      </c>
      <c r="I189" s="494" t="s">
        <v>3986</v>
      </c>
      <c r="J189" s="502">
        <v>30</v>
      </c>
      <c r="K189" s="491" t="s">
        <v>253</v>
      </c>
      <c r="L189" s="512">
        <f t="shared" si="21"/>
        <v>104</v>
      </c>
      <c r="M189" s="514">
        <v>104</v>
      </c>
      <c r="N189" s="514"/>
      <c r="O189" s="514"/>
      <c r="P189" s="515" t="e">
        <f t="shared" si="15"/>
        <v>#DIV/0!</v>
      </c>
      <c r="Q189" s="515">
        <f t="shared" si="16"/>
        <v>0</v>
      </c>
      <c r="R189" s="515">
        <f t="shared" si="17"/>
        <v>0</v>
      </c>
      <c r="S189" s="516">
        <f>IF(M189="nio",0,IF(M189&gt;0,VLOOKUP(H189,'3-Productie normen'!A:L,VLOOKUP(M189,'3-Productie normen'!$B$36:$C$42,2,FALSE),FALSE)))</f>
        <v>0</v>
      </c>
      <c r="T189" s="516">
        <f t="shared" si="19"/>
        <v>0</v>
      </c>
      <c r="U189" s="55">
        <f t="shared" si="20"/>
        <v>0</v>
      </c>
      <c r="V189" s="527"/>
      <c r="X189" s="529">
        <f t="shared" si="18"/>
        <v>3120</v>
      </c>
    </row>
    <row r="190" spans="1:24" ht="14.1" customHeight="1">
      <c r="A190" s="460">
        <v>190</v>
      </c>
      <c r="B190" s="467" t="s">
        <v>235</v>
      </c>
      <c r="C190" s="466" t="s">
        <v>356</v>
      </c>
      <c r="D190" s="473" t="s">
        <v>435</v>
      </c>
      <c r="E190" s="475">
        <v>2</v>
      </c>
      <c r="F190" s="475" t="s">
        <v>752</v>
      </c>
      <c r="G190" s="494" t="s">
        <v>600</v>
      </c>
      <c r="H190" s="611" t="s">
        <v>347</v>
      </c>
      <c r="I190" s="494" t="s">
        <v>3974</v>
      </c>
      <c r="J190" s="502">
        <v>32.9</v>
      </c>
      <c r="K190" s="494" t="s">
        <v>347</v>
      </c>
      <c r="L190" s="512">
        <f t="shared" si="21"/>
        <v>104</v>
      </c>
      <c r="M190" s="514">
        <v>104</v>
      </c>
      <c r="N190" s="514"/>
      <c r="O190" s="514"/>
      <c r="P190" s="515" t="e">
        <f t="shared" si="15"/>
        <v>#DIV/0!</v>
      </c>
      <c r="Q190" s="515">
        <f t="shared" si="16"/>
        <v>0</v>
      </c>
      <c r="R190" s="515">
        <f t="shared" si="17"/>
        <v>0</v>
      </c>
      <c r="S190" s="516">
        <f>IF(M190="nio",0,IF(M190&gt;0,VLOOKUP(H190,'3-Productie normen'!A:L,VLOOKUP(M190,'3-Productie normen'!$B$36:$C$42,2,FALSE),FALSE)))</f>
        <v>0</v>
      </c>
      <c r="T190" s="516">
        <f t="shared" si="19"/>
        <v>0</v>
      </c>
      <c r="U190" s="55">
        <f t="shared" si="20"/>
        <v>0</v>
      </c>
      <c r="V190" s="527"/>
      <c r="X190" s="529">
        <f t="shared" si="18"/>
        <v>3421.6</v>
      </c>
    </row>
    <row r="191" spans="1:24" ht="14.1" customHeight="1">
      <c r="A191" s="460">
        <v>191</v>
      </c>
      <c r="B191" s="467" t="s">
        <v>235</v>
      </c>
      <c r="C191" s="466" t="s">
        <v>356</v>
      </c>
      <c r="D191" s="473" t="s">
        <v>435</v>
      </c>
      <c r="E191" s="475">
        <v>2</v>
      </c>
      <c r="F191" s="475" t="s">
        <v>753</v>
      </c>
      <c r="G191" s="494" t="s">
        <v>682</v>
      </c>
      <c r="H191" s="494" t="s">
        <v>4033</v>
      </c>
      <c r="I191" s="494" t="s">
        <v>3986</v>
      </c>
      <c r="J191" s="502">
        <v>33.5</v>
      </c>
      <c r="K191" s="494" t="s">
        <v>4033</v>
      </c>
      <c r="L191" s="512">
        <f t="shared" si="21"/>
        <v>104</v>
      </c>
      <c r="M191" s="514">
        <v>104</v>
      </c>
      <c r="N191" s="514"/>
      <c r="O191" s="514"/>
      <c r="P191" s="515" t="e">
        <f t="shared" si="15"/>
        <v>#DIV/0!</v>
      </c>
      <c r="Q191" s="515">
        <f t="shared" si="16"/>
        <v>0</v>
      </c>
      <c r="R191" s="515">
        <f t="shared" si="17"/>
        <v>0</v>
      </c>
      <c r="S191" s="516">
        <f>IF(M191="nio",0,IF(M191&gt;0,VLOOKUP(H191,'3-Productie normen'!A:L,VLOOKUP(M191,'3-Productie normen'!$B$36:$C$42,2,FALSE),FALSE)))</f>
        <v>0</v>
      </c>
      <c r="T191" s="516">
        <f t="shared" si="19"/>
        <v>0</v>
      </c>
      <c r="U191" s="55">
        <f t="shared" si="20"/>
        <v>0</v>
      </c>
      <c r="V191" s="527"/>
      <c r="X191" s="529">
        <f t="shared" si="18"/>
        <v>3484</v>
      </c>
    </row>
    <row r="192" spans="1:24" ht="14.1" customHeight="1">
      <c r="A192" s="460">
        <v>192</v>
      </c>
      <c r="B192" s="467" t="s">
        <v>235</v>
      </c>
      <c r="C192" s="466" t="s">
        <v>356</v>
      </c>
      <c r="D192" s="473" t="s">
        <v>435</v>
      </c>
      <c r="E192" s="475">
        <v>3</v>
      </c>
      <c r="F192" s="475" t="s">
        <v>754</v>
      </c>
      <c r="G192" s="494" t="s">
        <v>600</v>
      </c>
      <c r="H192" s="492" t="s">
        <v>216</v>
      </c>
      <c r="I192" s="494" t="s">
        <v>3986</v>
      </c>
      <c r="J192" s="502">
        <v>18.489999999999998</v>
      </c>
      <c r="K192" s="505" t="s">
        <v>216</v>
      </c>
      <c r="L192" s="512">
        <f t="shared" si="21"/>
        <v>104</v>
      </c>
      <c r="M192" s="514">
        <v>104</v>
      </c>
      <c r="N192" s="514"/>
      <c r="O192" s="514"/>
      <c r="P192" s="515" t="e">
        <f t="shared" si="15"/>
        <v>#DIV/0!</v>
      </c>
      <c r="Q192" s="515">
        <f t="shared" si="16"/>
        <v>0</v>
      </c>
      <c r="R192" s="515">
        <f t="shared" si="17"/>
        <v>0</v>
      </c>
      <c r="S192" s="516">
        <f>IF(M192="nio",0,IF(M192&gt;0,VLOOKUP(H192,'3-Productie normen'!A:L,VLOOKUP(M192,'3-Productie normen'!$B$36:$C$42,2,FALSE),FALSE)))</f>
        <v>0</v>
      </c>
      <c r="T192" s="516">
        <f t="shared" si="19"/>
        <v>0</v>
      </c>
      <c r="U192" s="55">
        <f t="shared" si="20"/>
        <v>0</v>
      </c>
      <c r="V192" s="527"/>
      <c r="X192" s="529">
        <f t="shared" si="18"/>
        <v>1922.9599999999998</v>
      </c>
    </row>
    <row r="193" spans="1:24" ht="14.1" customHeight="1">
      <c r="A193" s="567">
        <v>193</v>
      </c>
      <c r="B193" s="467" t="s">
        <v>235</v>
      </c>
      <c r="C193" s="466" t="s">
        <v>356</v>
      </c>
      <c r="D193" s="473" t="s">
        <v>435</v>
      </c>
      <c r="E193" s="475">
        <v>3</v>
      </c>
      <c r="F193" s="475" t="s">
        <v>755</v>
      </c>
      <c r="G193" s="494" t="s">
        <v>600</v>
      </c>
      <c r="H193" s="492" t="s">
        <v>216</v>
      </c>
      <c r="I193" s="494" t="s">
        <v>3986</v>
      </c>
      <c r="J193" s="502">
        <v>8.85</v>
      </c>
      <c r="K193" s="505" t="s">
        <v>216</v>
      </c>
      <c r="L193" s="512">
        <f t="shared" si="21"/>
        <v>104</v>
      </c>
      <c r="M193" s="514">
        <v>104</v>
      </c>
      <c r="N193" s="514"/>
      <c r="O193" s="514"/>
      <c r="P193" s="515" t="e">
        <f t="shared" si="15"/>
        <v>#DIV/0!</v>
      </c>
      <c r="Q193" s="515">
        <f t="shared" si="16"/>
        <v>0</v>
      </c>
      <c r="R193" s="515">
        <f t="shared" si="17"/>
        <v>0</v>
      </c>
      <c r="S193" s="516">
        <f>IF(M193="nio",0,IF(M193&gt;0,VLOOKUP(H193,'3-Productie normen'!A:L,VLOOKUP(M193,'3-Productie normen'!$B$36:$C$42,2,FALSE),FALSE)))</f>
        <v>0</v>
      </c>
      <c r="T193" s="516">
        <f t="shared" si="19"/>
        <v>0</v>
      </c>
      <c r="U193" s="55">
        <f t="shared" si="20"/>
        <v>0</v>
      </c>
      <c r="V193" s="527"/>
      <c r="X193" s="529">
        <f t="shared" si="18"/>
        <v>920.4</v>
      </c>
    </row>
    <row r="194" spans="1:24" ht="14.1" customHeight="1">
      <c r="A194" s="460">
        <v>194</v>
      </c>
      <c r="B194" s="467" t="s">
        <v>235</v>
      </c>
      <c r="C194" s="466" t="s">
        <v>356</v>
      </c>
      <c r="D194" s="473" t="s">
        <v>435</v>
      </c>
      <c r="E194" s="475">
        <v>3</v>
      </c>
      <c r="F194" s="475" t="s">
        <v>756</v>
      </c>
      <c r="G194" s="494" t="s">
        <v>600</v>
      </c>
      <c r="H194" s="611" t="s">
        <v>347</v>
      </c>
      <c r="I194" s="494" t="s">
        <v>3986</v>
      </c>
      <c r="J194" s="502">
        <v>3.6</v>
      </c>
      <c r="K194" s="494" t="s">
        <v>347</v>
      </c>
      <c r="L194" s="512">
        <f t="shared" si="21"/>
        <v>104</v>
      </c>
      <c r="M194" s="514">
        <v>104</v>
      </c>
      <c r="N194" s="514"/>
      <c r="O194" s="514"/>
      <c r="P194" s="515" t="e">
        <f t="shared" si="15"/>
        <v>#DIV/0!</v>
      </c>
      <c r="Q194" s="515">
        <f t="shared" si="16"/>
        <v>0</v>
      </c>
      <c r="R194" s="515">
        <f t="shared" si="17"/>
        <v>0</v>
      </c>
      <c r="S194" s="516">
        <f>IF(M194="nio",0,IF(M194&gt;0,VLOOKUP(H194,'3-Productie normen'!A:L,VLOOKUP(M194,'3-Productie normen'!$B$36:$C$42,2,FALSE),FALSE)))</f>
        <v>0</v>
      </c>
      <c r="T194" s="516">
        <f t="shared" si="19"/>
        <v>0</v>
      </c>
      <c r="U194" s="55">
        <f t="shared" si="20"/>
        <v>0</v>
      </c>
      <c r="V194" s="527"/>
      <c r="X194" s="529">
        <f t="shared" si="18"/>
        <v>374.40000000000003</v>
      </c>
    </row>
    <row r="195" spans="1:24" ht="14.1" customHeight="1">
      <c r="A195" s="460">
        <v>195</v>
      </c>
      <c r="B195" s="467" t="s">
        <v>235</v>
      </c>
      <c r="C195" s="466" t="s">
        <v>356</v>
      </c>
      <c r="D195" s="473" t="s">
        <v>435</v>
      </c>
      <c r="E195" s="475">
        <v>3</v>
      </c>
      <c r="F195" s="475" t="s">
        <v>757</v>
      </c>
      <c r="G195" s="494" t="s">
        <v>600</v>
      </c>
      <c r="H195" s="492" t="s">
        <v>216</v>
      </c>
      <c r="I195" s="494" t="s">
        <v>3986</v>
      </c>
      <c r="J195" s="502">
        <v>11.7</v>
      </c>
      <c r="K195" s="505" t="s">
        <v>216</v>
      </c>
      <c r="L195" s="512">
        <f t="shared" si="21"/>
        <v>104</v>
      </c>
      <c r="M195" s="514">
        <v>104</v>
      </c>
      <c r="N195" s="514"/>
      <c r="O195" s="514"/>
      <c r="P195" s="515" t="e">
        <f t="shared" si="15"/>
        <v>#DIV/0!</v>
      </c>
      <c r="Q195" s="515">
        <f t="shared" si="16"/>
        <v>0</v>
      </c>
      <c r="R195" s="515">
        <f t="shared" si="17"/>
        <v>0</v>
      </c>
      <c r="S195" s="516">
        <f>IF(M195="nio",0,IF(M195&gt;0,VLOOKUP(H195,'3-Productie normen'!A:L,VLOOKUP(M195,'3-Productie normen'!$B$36:$C$42,2,FALSE),FALSE)))</f>
        <v>0</v>
      </c>
      <c r="T195" s="516">
        <f t="shared" si="19"/>
        <v>0</v>
      </c>
      <c r="U195" s="55">
        <f t="shared" si="20"/>
        <v>0</v>
      </c>
      <c r="V195" s="527"/>
      <c r="X195" s="529">
        <f t="shared" si="18"/>
        <v>1216.8</v>
      </c>
    </row>
    <row r="196" spans="1:24" ht="14.1" customHeight="1">
      <c r="A196" s="460">
        <v>196</v>
      </c>
      <c r="B196" s="467" t="s">
        <v>235</v>
      </c>
      <c r="C196" s="466" t="s">
        <v>356</v>
      </c>
      <c r="D196" s="473" t="s">
        <v>435</v>
      </c>
      <c r="E196" s="475">
        <v>3</v>
      </c>
      <c r="F196" s="475" t="s">
        <v>758</v>
      </c>
      <c r="G196" s="494" t="s">
        <v>596</v>
      </c>
      <c r="H196" s="494" t="s">
        <v>4026</v>
      </c>
      <c r="I196" s="494" t="s">
        <v>3986</v>
      </c>
      <c r="J196" s="502">
        <v>5.4</v>
      </c>
      <c r="K196" s="494" t="s">
        <v>4026</v>
      </c>
      <c r="L196" s="512">
        <f t="shared" si="21"/>
        <v>0</v>
      </c>
      <c r="M196" s="513" t="s">
        <v>4037</v>
      </c>
      <c r="N196" s="514"/>
      <c r="O196" s="514"/>
      <c r="P196" s="515">
        <f t="shared" si="15"/>
        <v>0</v>
      </c>
      <c r="Q196" s="515">
        <f t="shared" si="16"/>
        <v>0</v>
      </c>
      <c r="R196" s="515">
        <f t="shared" si="17"/>
        <v>0</v>
      </c>
      <c r="S196" s="516">
        <f>IF(M196="nio",0,IF(M196&gt;0,VLOOKUP(H196,'3-Productie normen'!A:L,VLOOKUP(M196,'3-Productie normen'!$B$36:$C$42,2,FALSE),FALSE)))</f>
        <v>0</v>
      </c>
      <c r="T196" s="516">
        <f t="shared" si="19"/>
        <v>0</v>
      </c>
      <c r="U196" s="55">
        <f t="shared" si="20"/>
        <v>0</v>
      </c>
      <c r="V196" s="527"/>
      <c r="X196" s="529">
        <f t="shared" si="18"/>
        <v>0</v>
      </c>
    </row>
    <row r="197" spans="1:24" ht="14.1" customHeight="1">
      <c r="A197" s="460">
        <v>197</v>
      </c>
      <c r="B197" s="467" t="s">
        <v>235</v>
      </c>
      <c r="C197" s="466" t="s">
        <v>356</v>
      </c>
      <c r="D197" s="473" t="s">
        <v>435</v>
      </c>
      <c r="E197" s="475">
        <v>3</v>
      </c>
      <c r="F197" s="475" t="s">
        <v>759</v>
      </c>
      <c r="G197" s="494" t="s">
        <v>596</v>
      </c>
      <c r="H197" s="494" t="s">
        <v>4026</v>
      </c>
      <c r="I197" s="494" t="s">
        <v>3986</v>
      </c>
      <c r="J197" s="502">
        <v>3.6</v>
      </c>
      <c r="K197" s="494" t="s">
        <v>4026</v>
      </c>
      <c r="L197" s="512">
        <f t="shared" si="21"/>
        <v>0</v>
      </c>
      <c r="M197" s="513" t="s">
        <v>4037</v>
      </c>
      <c r="N197" s="514"/>
      <c r="O197" s="514"/>
      <c r="P197" s="515">
        <f t="shared" si="15"/>
        <v>0</v>
      </c>
      <c r="Q197" s="515">
        <f t="shared" si="16"/>
        <v>0</v>
      </c>
      <c r="R197" s="515">
        <f t="shared" si="17"/>
        <v>0</v>
      </c>
      <c r="S197" s="516">
        <f>IF(M197="nio",0,IF(M197&gt;0,VLOOKUP(H197,'3-Productie normen'!A:L,VLOOKUP(M197,'3-Productie normen'!$B$36:$C$42,2,FALSE),FALSE)))</f>
        <v>0</v>
      </c>
      <c r="T197" s="516">
        <f t="shared" si="19"/>
        <v>0</v>
      </c>
      <c r="U197" s="55">
        <f t="shared" si="20"/>
        <v>0</v>
      </c>
      <c r="V197" s="527"/>
      <c r="X197" s="529">
        <f t="shared" si="18"/>
        <v>0</v>
      </c>
    </row>
    <row r="198" spans="1:24" ht="14.1" customHeight="1">
      <c r="A198" s="460">
        <v>198</v>
      </c>
      <c r="B198" s="467" t="s">
        <v>235</v>
      </c>
      <c r="C198" s="466" t="s">
        <v>356</v>
      </c>
      <c r="D198" s="473" t="s">
        <v>435</v>
      </c>
      <c r="E198" s="475">
        <v>3</v>
      </c>
      <c r="F198" s="475" t="s">
        <v>760</v>
      </c>
      <c r="G198" s="494" t="s">
        <v>536</v>
      </c>
      <c r="H198" s="491" t="s">
        <v>4038</v>
      </c>
      <c r="I198" s="494" t="s">
        <v>3986</v>
      </c>
      <c r="J198" s="502">
        <v>42.2</v>
      </c>
      <c r="K198" s="491" t="s">
        <v>4038</v>
      </c>
      <c r="L198" s="512">
        <f t="shared" si="21"/>
        <v>255</v>
      </c>
      <c r="M198" s="514">
        <v>255</v>
      </c>
      <c r="N198" s="514"/>
      <c r="O198" s="514"/>
      <c r="P198" s="515" t="e">
        <f t="shared" si="15"/>
        <v>#DIV/0!</v>
      </c>
      <c r="Q198" s="515">
        <f t="shared" si="16"/>
        <v>0</v>
      </c>
      <c r="R198" s="515">
        <f t="shared" si="17"/>
        <v>0</v>
      </c>
      <c r="S198" s="516">
        <f>IF(M198="nio",0,IF(M198&gt;0,VLOOKUP(H198,'3-Productie normen'!A:L,VLOOKUP(M198,'3-Productie normen'!$B$36:$C$42,2,FALSE),FALSE)))</f>
        <v>0</v>
      </c>
      <c r="T198" s="516">
        <f t="shared" si="19"/>
        <v>0</v>
      </c>
      <c r="U198" s="55">
        <f t="shared" si="20"/>
        <v>0</v>
      </c>
      <c r="V198" s="527"/>
      <c r="X198" s="529">
        <f t="shared" si="18"/>
        <v>10761</v>
      </c>
    </row>
    <row r="199" spans="1:24" ht="14.1" customHeight="1">
      <c r="A199" s="460">
        <v>199</v>
      </c>
      <c r="B199" s="467" t="s">
        <v>235</v>
      </c>
      <c r="C199" s="466" t="s">
        <v>356</v>
      </c>
      <c r="D199" s="473" t="s">
        <v>435</v>
      </c>
      <c r="E199" s="475">
        <v>3</v>
      </c>
      <c r="F199" s="475" t="s">
        <v>761</v>
      </c>
      <c r="G199" s="494" t="s">
        <v>529</v>
      </c>
      <c r="H199" s="491" t="s">
        <v>253</v>
      </c>
      <c r="I199" s="494" t="s">
        <v>3986</v>
      </c>
      <c r="J199" s="502">
        <v>22.1</v>
      </c>
      <c r="K199" s="491" t="s">
        <v>253</v>
      </c>
      <c r="L199" s="512">
        <f t="shared" si="21"/>
        <v>104</v>
      </c>
      <c r="M199" s="514">
        <v>104</v>
      </c>
      <c r="N199" s="514"/>
      <c r="O199" s="514"/>
      <c r="P199" s="515" t="e">
        <f t="shared" si="15"/>
        <v>#DIV/0!</v>
      </c>
      <c r="Q199" s="515">
        <f t="shared" si="16"/>
        <v>0</v>
      </c>
      <c r="R199" s="515">
        <f t="shared" si="17"/>
        <v>0</v>
      </c>
      <c r="S199" s="516">
        <f>IF(M199="nio",0,IF(M199&gt;0,VLOOKUP(H199,'3-Productie normen'!A:L,VLOOKUP(M199,'3-Productie normen'!$B$36:$C$42,2,FALSE),FALSE)))</f>
        <v>0</v>
      </c>
      <c r="T199" s="516">
        <f t="shared" si="19"/>
        <v>0</v>
      </c>
      <c r="U199" s="55">
        <f t="shared" si="20"/>
        <v>0</v>
      </c>
      <c r="V199" s="527"/>
      <c r="X199" s="529">
        <f t="shared" si="18"/>
        <v>2298.4</v>
      </c>
    </row>
    <row r="200" spans="1:24" ht="14.1" customHeight="1">
      <c r="A200" s="460">
        <v>200</v>
      </c>
      <c r="B200" s="467" t="s">
        <v>235</v>
      </c>
      <c r="C200" s="466" t="s">
        <v>356</v>
      </c>
      <c r="D200" s="473" t="s">
        <v>435</v>
      </c>
      <c r="E200" s="475">
        <v>3</v>
      </c>
      <c r="F200" s="475" t="s">
        <v>762</v>
      </c>
      <c r="G200" s="494" t="s">
        <v>529</v>
      </c>
      <c r="H200" s="491" t="s">
        <v>253</v>
      </c>
      <c r="I200" s="494" t="s">
        <v>3986</v>
      </c>
      <c r="J200" s="502">
        <v>35.200000000000003</v>
      </c>
      <c r="K200" s="491" t="s">
        <v>253</v>
      </c>
      <c r="L200" s="512">
        <f t="shared" si="21"/>
        <v>104</v>
      </c>
      <c r="M200" s="514">
        <v>104</v>
      </c>
      <c r="N200" s="514"/>
      <c r="O200" s="514"/>
      <c r="P200" s="515" t="e">
        <f t="shared" si="15"/>
        <v>#DIV/0!</v>
      </c>
      <c r="Q200" s="515">
        <f t="shared" si="16"/>
        <v>0</v>
      </c>
      <c r="R200" s="515">
        <f t="shared" si="17"/>
        <v>0</v>
      </c>
      <c r="S200" s="516">
        <f>IF(M200="nio",0,IF(M200&gt;0,VLOOKUP(H200,'3-Productie normen'!A:L,VLOOKUP(M200,'3-Productie normen'!$B$36:$C$42,2,FALSE),FALSE)))</f>
        <v>0</v>
      </c>
      <c r="T200" s="516">
        <f t="shared" si="19"/>
        <v>0</v>
      </c>
      <c r="U200" s="55">
        <f t="shared" si="20"/>
        <v>0</v>
      </c>
      <c r="V200" s="527"/>
      <c r="X200" s="529">
        <f t="shared" si="18"/>
        <v>3660.8</v>
      </c>
    </row>
    <row r="201" spans="1:24" ht="14.1" customHeight="1">
      <c r="A201" s="567">
        <v>201</v>
      </c>
      <c r="B201" s="467" t="s">
        <v>235</v>
      </c>
      <c r="C201" s="466" t="s">
        <v>356</v>
      </c>
      <c r="D201" s="473" t="s">
        <v>435</v>
      </c>
      <c r="E201" s="475">
        <v>3</v>
      </c>
      <c r="F201" s="475" t="s">
        <v>763</v>
      </c>
      <c r="G201" s="494" t="s">
        <v>529</v>
      </c>
      <c r="H201" s="491" t="s">
        <v>253</v>
      </c>
      <c r="I201" s="494" t="s">
        <v>3986</v>
      </c>
      <c r="J201" s="502">
        <v>22.1</v>
      </c>
      <c r="K201" s="491" t="s">
        <v>253</v>
      </c>
      <c r="L201" s="512">
        <f t="shared" si="21"/>
        <v>104</v>
      </c>
      <c r="M201" s="514">
        <v>104</v>
      </c>
      <c r="N201" s="514"/>
      <c r="O201" s="514"/>
      <c r="P201" s="515" t="e">
        <f t="shared" si="15"/>
        <v>#DIV/0!</v>
      </c>
      <c r="Q201" s="515">
        <f t="shared" si="16"/>
        <v>0</v>
      </c>
      <c r="R201" s="515">
        <f t="shared" si="17"/>
        <v>0</v>
      </c>
      <c r="S201" s="516">
        <f>IF(M201="nio",0,IF(M201&gt;0,VLOOKUP(H201,'3-Productie normen'!A:L,VLOOKUP(M201,'3-Productie normen'!$B$36:$C$42,2,FALSE),FALSE)))</f>
        <v>0</v>
      </c>
      <c r="T201" s="516">
        <f t="shared" si="19"/>
        <v>0</v>
      </c>
      <c r="U201" s="55">
        <f t="shared" si="20"/>
        <v>0</v>
      </c>
      <c r="V201" s="527"/>
      <c r="X201" s="529">
        <f t="shared" si="18"/>
        <v>2298.4</v>
      </c>
    </row>
    <row r="202" spans="1:24" ht="14.1" customHeight="1">
      <c r="A202" s="460">
        <v>202</v>
      </c>
      <c r="B202" s="467" t="s">
        <v>235</v>
      </c>
      <c r="C202" s="466" t="s">
        <v>356</v>
      </c>
      <c r="D202" s="473" t="s">
        <v>435</v>
      </c>
      <c r="E202" s="475">
        <v>3</v>
      </c>
      <c r="F202" s="475" t="s">
        <v>764</v>
      </c>
      <c r="G202" s="494" t="s">
        <v>529</v>
      </c>
      <c r="H202" s="491" t="s">
        <v>253</v>
      </c>
      <c r="I202" s="494" t="s">
        <v>3986</v>
      </c>
      <c r="J202" s="502">
        <v>43.2</v>
      </c>
      <c r="K202" s="491" t="s">
        <v>253</v>
      </c>
      <c r="L202" s="512">
        <f t="shared" si="21"/>
        <v>104</v>
      </c>
      <c r="M202" s="514">
        <v>104</v>
      </c>
      <c r="N202" s="514"/>
      <c r="O202" s="514"/>
      <c r="P202" s="515" t="e">
        <f t="shared" ref="P202:P265" si="22">IF(M202="nio",0,IF(M202&gt;0,M202*J202/S202,0))</f>
        <v>#DIV/0!</v>
      </c>
      <c r="Q202" s="515">
        <f t="shared" ref="Q202:Q265" si="23">IF(N202&gt;0,N202*J202/T202,0)</f>
        <v>0</v>
      </c>
      <c r="R202" s="515">
        <f t="shared" ref="R202:R265" si="24">IF(O202&gt;0,O202*J202/U202,0)</f>
        <v>0</v>
      </c>
      <c r="S202" s="516">
        <f>IF(M202="nio",0,IF(M202&gt;0,VLOOKUP(H202,'3-Productie normen'!A:L,VLOOKUP(M202,'3-Productie normen'!$B$36:$C$42,2,FALSE),FALSE)))</f>
        <v>0</v>
      </c>
      <c r="T202" s="516">
        <f t="shared" si="19"/>
        <v>0</v>
      </c>
      <c r="U202" s="55">
        <f t="shared" si="20"/>
        <v>0</v>
      </c>
      <c r="V202" s="527"/>
      <c r="X202" s="529">
        <f t="shared" ref="X202:X265" si="25">L202*J202</f>
        <v>4492.8</v>
      </c>
    </row>
    <row r="203" spans="1:24" ht="14.1" customHeight="1">
      <c r="A203" s="460">
        <v>203</v>
      </c>
      <c r="B203" s="467" t="s">
        <v>235</v>
      </c>
      <c r="C203" s="466" t="s">
        <v>356</v>
      </c>
      <c r="D203" s="473" t="s">
        <v>435</v>
      </c>
      <c r="E203" s="475">
        <v>3</v>
      </c>
      <c r="F203" s="475" t="s">
        <v>765</v>
      </c>
      <c r="G203" s="494" t="s">
        <v>529</v>
      </c>
      <c r="H203" s="491" t="s">
        <v>253</v>
      </c>
      <c r="I203" s="494" t="s">
        <v>3986</v>
      </c>
      <c r="J203" s="502">
        <v>10.9</v>
      </c>
      <c r="K203" s="491" t="s">
        <v>253</v>
      </c>
      <c r="L203" s="512">
        <f t="shared" si="21"/>
        <v>104</v>
      </c>
      <c r="M203" s="514">
        <v>104</v>
      </c>
      <c r="N203" s="514"/>
      <c r="O203" s="514"/>
      <c r="P203" s="515" t="e">
        <f t="shared" si="22"/>
        <v>#DIV/0!</v>
      </c>
      <c r="Q203" s="515">
        <f t="shared" si="23"/>
        <v>0</v>
      </c>
      <c r="R203" s="515">
        <f t="shared" si="24"/>
        <v>0</v>
      </c>
      <c r="S203" s="516">
        <f>IF(M203="nio",0,IF(M203&gt;0,VLOOKUP(H203,'3-Productie normen'!A:L,VLOOKUP(M203,'3-Productie normen'!$B$36:$C$42,2,FALSE),FALSE)))</f>
        <v>0</v>
      </c>
      <c r="T203" s="516">
        <f t="shared" si="19"/>
        <v>0</v>
      </c>
      <c r="U203" s="55">
        <f t="shared" si="20"/>
        <v>0</v>
      </c>
      <c r="V203" s="527"/>
      <c r="X203" s="529">
        <f t="shared" si="25"/>
        <v>1133.6000000000001</v>
      </c>
    </row>
    <row r="204" spans="1:24" ht="14.1" customHeight="1">
      <c r="A204" s="460">
        <v>204</v>
      </c>
      <c r="B204" s="467" t="s">
        <v>235</v>
      </c>
      <c r="C204" s="466" t="s">
        <v>356</v>
      </c>
      <c r="D204" s="473" t="s">
        <v>435</v>
      </c>
      <c r="E204" s="475">
        <v>3</v>
      </c>
      <c r="F204" s="475" t="s">
        <v>766</v>
      </c>
      <c r="G204" s="494" t="s">
        <v>529</v>
      </c>
      <c r="H204" s="491" t="s">
        <v>253</v>
      </c>
      <c r="I204" s="494" t="s">
        <v>3986</v>
      </c>
      <c r="J204" s="502">
        <v>5.9</v>
      </c>
      <c r="K204" s="491" t="s">
        <v>253</v>
      </c>
      <c r="L204" s="512">
        <f t="shared" si="21"/>
        <v>104</v>
      </c>
      <c r="M204" s="514">
        <v>104</v>
      </c>
      <c r="N204" s="514"/>
      <c r="O204" s="514"/>
      <c r="P204" s="515" t="e">
        <f t="shared" si="22"/>
        <v>#DIV/0!</v>
      </c>
      <c r="Q204" s="515">
        <f t="shared" si="23"/>
        <v>0</v>
      </c>
      <c r="R204" s="515">
        <f t="shared" si="24"/>
        <v>0</v>
      </c>
      <c r="S204" s="516">
        <f>IF(M204="nio",0,IF(M204&gt;0,VLOOKUP(H204,'3-Productie normen'!A:L,VLOOKUP(M204,'3-Productie normen'!$B$36:$C$42,2,FALSE),FALSE)))</f>
        <v>0</v>
      </c>
      <c r="T204" s="516">
        <f t="shared" si="19"/>
        <v>0</v>
      </c>
      <c r="U204" s="55">
        <f t="shared" si="20"/>
        <v>0</v>
      </c>
      <c r="V204" s="527"/>
      <c r="X204" s="529">
        <f t="shared" si="25"/>
        <v>613.6</v>
      </c>
    </row>
    <row r="205" spans="1:24" ht="14.1" customHeight="1">
      <c r="A205" s="460">
        <v>205</v>
      </c>
      <c r="B205" s="467" t="s">
        <v>235</v>
      </c>
      <c r="C205" s="466" t="s">
        <v>356</v>
      </c>
      <c r="D205" s="473" t="s">
        <v>435</v>
      </c>
      <c r="E205" s="475">
        <v>3</v>
      </c>
      <c r="F205" s="475" t="s">
        <v>767</v>
      </c>
      <c r="G205" s="494" t="s">
        <v>529</v>
      </c>
      <c r="H205" s="491" t="s">
        <v>253</v>
      </c>
      <c r="I205" s="494" t="s">
        <v>3986</v>
      </c>
      <c r="J205" s="502">
        <v>24.9</v>
      </c>
      <c r="K205" s="491" t="s">
        <v>253</v>
      </c>
      <c r="L205" s="512">
        <f t="shared" si="21"/>
        <v>104</v>
      </c>
      <c r="M205" s="514">
        <v>104</v>
      </c>
      <c r="N205" s="514"/>
      <c r="O205" s="514"/>
      <c r="P205" s="515" t="e">
        <f t="shared" si="22"/>
        <v>#DIV/0!</v>
      </c>
      <c r="Q205" s="515">
        <f t="shared" si="23"/>
        <v>0</v>
      </c>
      <c r="R205" s="515">
        <f t="shared" si="24"/>
        <v>0</v>
      </c>
      <c r="S205" s="516">
        <f>IF(M205="nio",0,IF(M205&gt;0,VLOOKUP(H205,'3-Productie normen'!A:L,VLOOKUP(M205,'3-Productie normen'!$B$36:$C$42,2,FALSE),FALSE)))</f>
        <v>0</v>
      </c>
      <c r="T205" s="516">
        <f t="shared" ref="T205:T268" si="26">IF(N205&gt;0,S205*$T$8,0)</f>
        <v>0</v>
      </c>
      <c r="U205" s="55">
        <f t="shared" ref="U205:U268" si="27">IF((OR(O205&gt;0,)),S205*$U$8,0)</f>
        <v>0</v>
      </c>
      <c r="V205" s="527"/>
      <c r="X205" s="529">
        <f t="shared" si="25"/>
        <v>2589.6</v>
      </c>
    </row>
    <row r="206" spans="1:24" ht="14.1" customHeight="1">
      <c r="A206" s="460">
        <v>206</v>
      </c>
      <c r="B206" s="467" t="s">
        <v>235</v>
      </c>
      <c r="C206" s="466" t="s">
        <v>356</v>
      </c>
      <c r="D206" s="473" t="s">
        <v>435</v>
      </c>
      <c r="E206" s="475">
        <v>3</v>
      </c>
      <c r="F206" s="475" t="s">
        <v>768</v>
      </c>
      <c r="G206" s="494" t="s">
        <v>529</v>
      </c>
      <c r="H206" s="491" t="s">
        <v>253</v>
      </c>
      <c r="I206" s="494" t="s">
        <v>3986</v>
      </c>
      <c r="J206" s="502">
        <v>6.5</v>
      </c>
      <c r="K206" s="491" t="s">
        <v>253</v>
      </c>
      <c r="L206" s="512">
        <f t="shared" si="21"/>
        <v>104</v>
      </c>
      <c r="M206" s="514">
        <v>104</v>
      </c>
      <c r="N206" s="514"/>
      <c r="O206" s="514"/>
      <c r="P206" s="515" t="e">
        <f t="shared" si="22"/>
        <v>#DIV/0!</v>
      </c>
      <c r="Q206" s="515">
        <f t="shared" si="23"/>
        <v>0</v>
      </c>
      <c r="R206" s="515">
        <f t="shared" si="24"/>
        <v>0</v>
      </c>
      <c r="S206" s="516">
        <f>IF(M206="nio",0,IF(M206&gt;0,VLOOKUP(H206,'3-Productie normen'!A:L,VLOOKUP(M206,'3-Productie normen'!$B$36:$C$42,2,FALSE),FALSE)))</f>
        <v>0</v>
      </c>
      <c r="T206" s="516">
        <f t="shared" si="26"/>
        <v>0</v>
      </c>
      <c r="U206" s="55">
        <f t="shared" si="27"/>
        <v>0</v>
      </c>
      <c r="V206" s="527"/>
      <c r="X206" s="529">
        <f t="shared" si="25"/>
        <v>676</v>
      </c>
    </row>
    <row r="207" spans="1:24" ht="14.1" customHeight="1">
      <c r="A207" s="460">
        <v>207</v>
      </c>
      <c r="B207" s="467" t="s">
        <v>235</v>
      </c>
      <c r="C207" s="466" t="s">
        <v>356</v>
      </c>
      <c r="D207" s="473" t="s">
        <v>435</v>
      </c>
      <c r="E207" s="475">
        <v>3</v>
      </c>
      <c r="F207" s="475" t="s">
        <v>769</v>
      </c>
      <c r="G207" s="494" t="s">
        <v>529</v>
      </c>
      <c r="H207" s="491" t="s">
        <v>253</v>
      </c>
      <c r="I207" s="494" t="s">
        <v>3986</v>
      </c>
      <c r="J207" s="502">
        <v>32.4</v>
      </c>
      <c r="K207" s="491" t="s">
        <v>253</v>
      </c>
      <c r="L207" s="512">
        <f t="shared" si="21"/>
        <v>104</v>
      </c>
      <c r="M207" s="514">
        <v>104</v>
      </c>
      <c r="N207" s="514"/>
      <c r="O207" s="514"/>
      <c r="P207" s="515" t="e">
        <f t="shared" si="22"/>
        <v>#DIV/0!</v>
      </c>
      <c r="Q207" s="515">
        <f t="shared" si="23"/>
        <v>0</v>
      </c>
      <c r="R207" s="515">
        <f t="shared" si="24"/>
        <v>0</v>
      </c>
      <c r="S207" s="516">
        <f>IF(M207="nio",0,IF(M207&gt;0,VLOOKUP(H207,'3-Productie normen'!A:L,VLOOKUP(M207,'3-Productie normen'!$B$36:$C$42,2,FALSE),FALSE)))</f>
        <v>0</v>
      </c>
      <c r="T207" s="516">
        <f t="shared" si="26"/>
        <v>0</v>
      </c>
      <c r="U207" s="55">
        <f t="shared" si="27"/>
        <v>0</v>
      </c>
      <c r="V207" s="527"/>
      <c r="X207" s="529">
        <f t="shared" si="25"/>
        <v>3369.6</v>
      </c>
    </row>
    <row r="208" spans="1:24" ht="14.1" customHeight="1">
      <c r="A208" s="460">
        <v>208</v>
      </c>
      <c r="B208" s="467" t="s">
        <v>235</v>
      </c>
      <c r="C208" s="466" t="s">
        <v>356</v>
      </c>
      <c r="D208" s="473" t="s">
        <v>435</v>
      </c>
      <c r="E208" s="475">
        <v>3</v>
      </c>
      <c r="F208" s="475" t="s">
        <v>770</v>
      </c>
      <c r="G208" s="494" t="s">
        <v>529</v>
      </c>
      <c r="H208" s="491" t="s">
        <v>253</v>
      </c>
      <c r="I208" s="494" t="s">
        <v>3986</v>
      </c>
      <c r="J208" s="502">
        <v>23.3</v>
      </c>
      <c r="K208" s="491" t="s">
        <v>253</v>
      </c>
      <c r="L208" s="512">
        <f t="shared" si="21"/>
        <v>104</v>
      </c>
      <c r="M208" s="514">
        <v>104</v>
      </c>
      <c r="N208" s="514"/>
      <c r="O208" s="514"/>
      <c r="P208" s="515" t="e">
        <f t="shared" si="22"/>
        <v>#DIV/0!</v>
      </c>
      <c r="Q208" s="515">
        <f t="shared" si="23"/>
        <v>0</v>
      </c>
      <c r="R208" s="515">
        <f t="shared" si="24"/>
        <v>0</v>
      </c>
      <c r="S208" s="516">
        <f>IF(M208="nio",0,IF(M208&gt;0,VLOOKUP(H208,'3-Productie normen'!A:L,VLOOKUP(M208,'3-Productie normen'!$B$36:$C$42,2,FALSE),FALSE)))</f>
        <v>0</v>
      </c>
      <c r="T208" s="516">
        <f t="shared" si="26"/>
        <v>0</v>
      </c>
      <c r="U208" s="55">
        <f t="shared" si="27"/>
        <v>0</v>
      </c>
      <c r="V208" s="527"/>
      <c r="X208" s="529">
        <f t="shared" si="25"/>
        <v>2423.2000000000003</v>
      </c>
    </row>
    <row r="209" spans="1:24" ht="14.1" customHeight="1">
      <c r="A209" s="567">
        <v>209</v>
      </c>
      <c r="B209" s="467" t="s">
        <v>235</v>
      </c>
      <c r="C209" s="466" t="s">
        <v>356</v>
      </c>
      <c r="D209" s="473" t="s">
        <v>435</v>
      </c>
      <c r="E209" s="475">
        <v>3</v>
      </c>
      <c r="F209" s="475" t="s">
        <v>771</v>
      </c>
      <c r="G209" s="494" t="s">
        <v>529</v>
      </c>
      <c r="H209" s="491" t="s">
        <v>253</v>
      </c>
      <c r="I209" s="494" t="s">
        <v>3986</v>
      </c>
      <c r="J209" s="502">
        <v>13.3</v>
      </c>
      <c r="K209" s="491" t="s">
        <v>253</v>
      </c>
      <c r="L209" s="512">
        <f t="shared" si="21"/>
        <v>104</v>
      </c>
      <c r="M209" s="514">
        <v>104</v>
      </c>
      <c r="N209" s="514"/>
      <c r="O209" s="514"/>
      <c r="P209" s="515" t="e">
        <f t="shared" si="22"/>
        <v>#DIV/0!</v>
      </c>
      <c r="Q209" s="515">
        <f t="shared" si="23"/>
        <v>0</v>
      </c>
      <c r="R209" s="515">
        <f t="shared" si="24"/>
        <v>0</v>
      </c>
      <c r="S209" s="516">
        <f>IF(M209="nio",0,IF(M209&gt;0,VLOOKUP(H209,'3-Productie normen'!A:L,VLOOKUP(M209,'3-Productie normen'!$B$36:$C$42,2,FALSE),FALSE)))</f>
        <v>0</v>
      </c>
      <c r="T209" s="516">
        <f t="shared" si="26"/>
        <v>0</v>
      </c>
      <c r="U209" s="55">
        <f t="shared" si="27"/>
        <v>0</v>
      </c>
      <c r="V209" s="527"/>
      <c r="X209" s="529">
        <f t="shared" si="25"/>
        <v>1383.2</v>
      </c>
    </row>
    <row r="210" spans="1:24" ht="14.1" customHeight="1">
      <c r="A210" s="460">
        <v>210</v>
      </c>
      <c r="B210" s="467" t="s">
        <v>235</v>
      </c>
      <c r="C210" s="466" t="s">
        <v>356</v>
      </c>
      <c r="D210" s="473" t="s">
        <v>435</v>
      </c>
      <c r="E210" s="475">
        <v>3</v>
      </c>
      <c r="F210" s="475" t="s">
        <v>772</v>
      </c>
      <c r="G210" s="494" t="s">
        <v>529</v>
      </c>
      <c r="H210" s="491" t="s">
        <v>253</v>
      </c>
      <c r="I210" s="494" t="s">
        <v>3986</v>
      </c>
      <c r="J210" s="502">
        <v>18.5</v>
      </c>
      <c r="K210" s="491" t="s">
        <v>253</v>
      </c>
      <c r="L210" s="512">
        <f t="shared" si="21"/>
        <v>104</v>
      </c>
      <c r="M210" s="514">
        <v>104</v>
      </c>
      <c r="N210" s="514"/>
      <c r="O210" s="514"/>
      <c r="P210" s="515" t="e">
        <f t="shared" si="22"/>
        <v>#DIV/0!</v>
      </c>
      <c r="Q210" s="515">
        <f t="shared" si="23"/>
        <v>0</v>
      </c>
      <c r="R210" s="515">
        <f t="shared" si="24"/>
        <v>0</v>
      </c>
      <c r="S210" s="516">
        <f>IF(M210="nio",0,IF(M210&gt;0,VLOOKUP(H210,'3-Productie normen'!A:L,VLOOKUP(M210,'3-Productie normen'!$B$36:$C$42,2,FALSE),FALSE)))</f>
        <v>0</v>
      </c>
      <c r="T210" s="516">
        <f t="shared" si="26"/>
        <v>0</v>
      </c>
      <c r="U210" s="55">
        <f t="shared" si="27"/>
        <v>0</v>
      </c>
      <c r="V210" s="527"/>
      <c r="X210" s="529">
        <f t="shared" si="25"/>
        <v>1924</v>
      </c>
    </row>
    <row r="211" spans="1:24" ht="14.1" customHeight="1">
      <c r="A211" s="460">
        <v>211</v>
      </c>
      <c r="B211" s="467" t="s">
        <v>235</v>
      </c>
      <c r="C211" s="466" t="s">
        <v>356</v>
      </c>
      <c r="D211" s="473" t="s">
        <v>435</v>
      </c>
      <c r="E211" s="475">
        <v>3</v>
      </c>
      <c r="F211" s="475" t="s">
        <v>773</v>
      </c>
      <c r="G211" s="494" t="s">
        <v>529</v>
      </c>
      <c r="H211" s="491" t="s">
        <v>253</v>
      </c>
      <c r="I211" s="494" t="s">
        <v>3986</v>
      </c>
      <c r="J211" s="502">
        <v>24.1</v>
      </c>
      <c r="K211" s="491" t="s">
        <v>253</v>
      </c>
      <c r="L211" s="512">
        <f t="shared" si="21"/>
        <v>104</v>
      </c>
      <c r="M211" s="514">
        <v>104</v>
      </c>
      <c r="N211" s="514"/>
      <c r="O211" s="514"/>
      <c r="P211" s="515" t="e">
        <f t="shared" si="22"/>
        <v>#DIV/0!</v>
      </c>
      <c r="Q211" s="515">
        <f t="shared" si="23"/>
        <v>0</v>
      </c>
      <c r="R211" s="515">
        <f t="shared" si="24"/>
        <v>0</v>
      </c>
      <c r="S211" s="516">
        <f>IF(M211="nio",0,IF(M211&gt;0,VLOOKUP(H211,'3-Productie normen'!A:L,VLOOKUP(M211,'3-Productie normen'!$B$36:$C$42,2,FALSE),FALSE)))</f>
        <v>0</v>
      </c>
      <c r="T211" s="516">
        <f t="shared" si="26"/>
        <v>0</v>
      </c>
      <c r="U211" s="55">
        <f t="shared" si="27"/>
        <v>0</v>
      </c>
      <c r="V211" s="527"/>
      <c r="X211" s="529">
        <f t="shared" si="25"/>
        <v>2506.4</v>
      </c>
    </row>
    <row r="212" spans="1:24" ht="14.1" customHeight="1">
      <c r="A212" s="460">
        <v>212</v>
      </c>
      <c r="B212" s="467" t="s">
        <v>235</v>
      </c>
      <c r="C212" s="466" t="s">
        <v>356</v>
      </c>
      <c r="D212" s="473" t="s">
        <v>435</v>
      </c>
      <c r="E212" s="475">
        <v>3</v>
      </c>
      <c r="F212" s="475" t="s">
        <v>774</v>
      </c>
      <c r="G212" s="494" t="s">
        <v>529</v>
      </c>
      <c r="H212" s="491" t="s">
        <v>253</v>
      </c>
      <c r="I212" s="494" t="s">
        <v>3986</v>
      </c>
      <c r="J212" s="502">
        <v>18.5</v>
      </c>
      <c r="K212" s="491" t="s">
        <v>253</v>
      </c>
      <c r="L212" s="512">
        <f t="shared" si="21"/>
        <v>104</v>
      </c>
      <c r="M212" s="514">
        <v>104</v>
      </c>
      <c r="N212" s="514"/>
      <c r="O212" s="514"/>
      <c r="P212" s="515" t="e">
        <f t="shared" si="22"/>
        <v>#DIV/0!</v>
      </c>
      <c r="Q212" s="515">
        <f t="shared" si="23"/>
        <v>0</v>
      </c>
      <c r="R212" s="515">
        <f t="shared" si="24"/>
        <v>0</v>
      </c>
      <c r="S212" s="516">
        <f>IF(M212="nio",0,IF(M212&gt;0,VLOOKUP(H212,'3-Productie normen'!A:L,VLOOKUP(M212,'3-Productie normen'!$B$36:$C$42,2,FALSE),FALSE)))</f>
        <v>0</v>
      </c>
      <c r="T212" s="516">
        <f t="shared" si="26"/>
        <v>0</v>
      </c>
      <c r="U212" s="55">
        <f t="shared" si="27"/>
        <v>0</v>
      </c>
      <c r="V212" s="527"/>
      <c r="X212" s="529">
        <f t="shared" si="25"/>
        <v>1924</v>
      </c>
    </row>
    <row r="213" spans="1:24" ht="14.1" customHeight="1">
      <c r="A213" s="460">
        <v>213</v>
      </c>
      <c r="B213" s="467" t="s">
        <v>235</v>
      </c>
      <c r="C213" s="466" t="s">
        <v>356</v>
      </c>
      <c r="D213" s="473" t="s">
        <v>435</v>
      </c>
      <c r="E213" s="475">
        <v>3</v>
      </c>
      <c r="F213" s="475" t="s">
        <v>775</v>
      </c>
      <c r="G213" s="494" t="s">
        <v>529</v>
      </c>
      <c r="H213" s="491" t="s">
        <v>253</v>
      </c>
      <c r="I213" s="494" t="s">
        <v>3986</v>
      </c>
      <c r="J213" s="502">
        <v>8.8000000000000007</v>
      </c>
      <c r="K213" s="491" t="s">
        <v>253</v>
      </c>
      <c r="L213" s="512">
        <f t="shared" si="21"/>
        <v>104</v>
      </c>
      <c r="M213" s="514">
        <v>104</v>
      </c>
      <c r="N213" s="514"/>
      <c r="O213" s="514"/>
      <c r="P213" s="515" t="e">
        <f t="shared" si="22"/>
        <v>#DIV/0!</v>
      </c>
      <c r="Q213" s="515">
        <f t="shared" si="23"/>
        <v>0</v>
      </c>
      <c r="R213" s="515">
        <f t="shared" si="24"/>
        <v>0</v>
      </c>
      <c r="S213" s="516">
        <f>IF(M213="nio",0,IF(M213&gt;0,VLOOKUP(H213,'3-Productie normen'!A:L,VLOOKUP(M213,'3-Productie normen'!$B$36:$C$42,2,FALSE),FALSE)))</f>
        <v>0</v>
      </c>
      <c r="T213" s="516">
        <f t="shared" si="26"/>
        <v>0</v>
      </c>
      <c r="U213" s="55">
        <f t="shared" si="27"/>
        <v>0</v>
      </c>
      <c r="V213" s="527"/>
      <c r="X213" s="529">
        <f t="shared" si="25"/>
        <v>915.2</v>
      </c>
    </row>
    <row r="214" spans="1:24" ht="14.1" customHeight="1">
      <c r="A214" s="460">
        <v>214</v>
      </c>
      <c r="B214" s="467" t="s">
        <v>235</v>
      </c>
      <c r="C214" s="466" t="s">
        <v>356</v>
      </c>
      <c r="D214" s="473" t="s">
        <v>435</v>
      </c>
      <c r="E214" s="475">
        <v>3</v>
      </c>
      <c r="F214" s="475" t="s">
        <v>776</v>
      </c>
      <c r="G214" s="494" t="s">
        <v>529</v>
      </c>
      <c r="H214" s="491" t="s">
        <v>253</v>
      </c>
      <c r="I214" s="494" t="s">
        <v>3986</v>
      </c>
      <c r="J214" s="502">
        <v>28</v>
      </c>
      <c r="K214" s="491" t="s">
        <v>253</v>
      </c>
      <c r="L214" s="512">
        <f t="shared" si="21"/>
        <v>104</v>
      </c>
      <c r="M214" s="514">
        <v>104</v>
      </c>
      <c r="N214" s="514"/>
      <c r="O214" s="514"/>
      <c r="P214" s="515" t="e">
        <f t="shared" si="22"/>
        <v>#DIV/0!</v>
      </c>
      <c r="Q214" s="515">
        <f t="shared" si="23"/>
        <v>0</v>
      </c>
      <c r="R214" s="515">
        <f t="shared" si="24"/>
        <v>0</v>
      </c>
      <c r="S214" s="516">
        <f>IF(M214="nio",0,IF(M214&gt;0,VLOOKUP(H214,'3-Productie normen'!A:L,VLOOKUP(M214,'3-Productie normen'!$B$36:$C$42,2,FALSE),FALSE)))</f>
        <v>0</v>
      </c>
      <c r="T214" s="516">
        <f t="shared" si="26"/>
        <v>0</v>
      </c>
      <c r="U214" s="55">
        <f t="shared" si="27"/>
        <v>0</v>
      </c>
      <c r="V214" s="527"/>
      <c r="X214" s="529">
        <f t="shared" si="25"/>
        <v>2912</v>
      </c>
    </row>
    <row r="215" spans="1:24" ht="14.1" customHeight="1">
      <c r="A215" s="460">
        <v>215</v>
      </c>
      <c r="B215" s="467" t="s">
        <v>235</v>
      </c>
      <c r="C215" s="466" t="s">
        <v>356</v>
      </c>
      <c r="D215" s="473" t="s">
        <v>435</v>
      </c>
      <c r="E215" s="475">
        <v>3</v>
      </c>
      <c r="F215" s="475" t="s">
        <v>777</v>
      </c>
      <c r="G215" s="494" t="s">
        <v>529</v>
      </c>
      <c r="H215" s="491" t="s">
        <v>253</v>
      </c>
      <c r="I215" s="494" t="s">
        <v>3986</v>
      </c>
      <c r="J215" s="502">
        <v>8.8000000000000007</v>
      </c>
      <c r="K215" s="491" t="s">
        <v>253</v>
      </c>
      <c r="L215" s="512">
        <f t="shared" si="21"/>
        <v>104</v>
      </c>
      <c r="M215" s="514">
        <v>104</v>
      </c>
      <c r="N215" s="514"/>
      <c r="O215" s="514"/>
      <c r="P215" s="515" t="e">
        <f t="shared" si="22"/>
        <v>#DIV/0!</v>
      </c>
      <c r="Q215" s="515">
        <f t="shared" si="23"/>
        <v>0</v>
      </c>
      <c r="R215" s="515">
        <f t="shared" si="24"/>
        <v>0</v>
      </c>
      <c r="S215" s="516">
        <f>IF(M215="nio",0,IF(M215&gt;0,VLOOKUP(H215,'3-Productie normen'!A:L,VLOOKUP(M215,'3-Productie normen'!$B$36:$C$42,2,FALSE),FALSE)))</f>
        <v>0</v>
      </c>
      <c r="T215" s="516">
        <f t="shared" si="26"/>
        <v>0</v>
      </c>
      <c r="U215" s="55">
        <f t="shared" si="27"/>
        <v>0</v>
      </c>
      <c r="V215" s="527"/>
      <c r="X215" s="529">
        <f t="shared" si="25"/>
        <v>915.2</v>
      </c>
    </row>
    <row r="216" spans="1:24" ht="14.1" customHeight="1">
      <c r="A216" s="460">
        <v>216</v>
      </c>
      <c r="B216" s="467" t="s">
        <v>235</v>
      </c>
      <c r="C216" s="466" t="s">
        <v>356</v>
      </c>
      <c r="D216" s="473" t="s">
        <v>435</v>
      </c>
      <c r="E216" s="475">
        <v>3</v>
      </c>
      <c r="F216" s="475" t="s">
        <v>778</v>
      </c>
      <c r="G216" s="494" t="s">
        <v>529</v>
      </c>
      <c r="H216" s="491" t="s">
        <v>253</v>
      </c>
      <c r="I216" s="494" t="s">
        <v>3986</v>
      </c>
      <c r="J216" s="502">
        <v>16.5</v>
      </c>
      <c r="K216" s="491" t="s">
        <v>253</v>
      </c>
      <c r="L216" s="512">
        <f t="shared" si="21"/>
        <v>104</v>
      </c>
      <c r="M216" s="514">
        <v>104</v>
      </c>
      <c r="N216" s="514"/>
      <c r="O216" s="514"/>
      <c r="P216" s="515" t="e">
        <f t="shared" si="22"/>
        <v>#DIV/0!</v>
      </c>
      <c r="Q216" s="515">
        <f t="shared" si="23"/>
        <v>0</v>
      </c>
      <c r="R216" s="515">
        <f t="shared" si="24"/>
        <v>0</v>
      </c>
      <c r="S216" s="516">
        <f>IF(M216="nio",0,IF(M216&gt;0,VLOOKUP(H216,'3-Productie normen'!A:L,VLOOKUP(M216,'3-Productie normen'!$B$36:$C$42,2,FALSE),FALSE)))</f>
        <v>0</v>
      </c>
      <c r="T216" s="516">
        <f t="shared" si="26"/>
        <v>0</v>
      </c>
      <c r="U216" s="55">
        <f t="shared" si="27"/>
        <v>0</v>
      </c>
      <c r="V216" s="527"/>
      <c r="X216" s="529">
        <f t="shared" si="25"/>
        <v>1716</v>
      </c>
    </row>
    <row r="217" spans="1:24" ht="14.1" customHeight="1">
      <c r="A217" s="567">
        <v>217</v>
      </c>
      <c r="B217" s="467" t="s">
        <v>235</v>
      </c>
      <c r="C217" s="466" t="s">
        <v>356</v>
      </c>
      <c r="D217" s="473" t="s">
        <v>435</v>
      </c>
      <c r="E217" s="475">
        <v>3</v>
      </c>
      <c r="F217" s="475" t="s">
        <v>779</v>
      </c>
      <c r="G217" s="494" t="s">
        <v>529</v>
      </c>
      <c r="H217" s="491" t="s">
        <v>253</v>
      </c>
      <c r="I217" s="494" t="s">
        <v>3986</v>
      </c>
      <c r="J217" s="502">
        <v>8.8000000000000007</v>
      </c>
      <c r="K217" s="491" t="s">
        <v>253</v>
      </c>
      <c r="L217" s="512">
        <f t="shared" si="21"/>
        <v>104</v>
      </c>
      <c r="M217" s="514">
        <v>104</v>
      </c>
      <c r="N217" s="514"/>
      <c r="O217" s="514"/>
      <c r="P217" s="515" t="e">
        <f t="shared" si="22"/>
        <v>#DIV/0!</v>
      </c>
      <c r="Q217" s="515">
        <f t="shared" si="23"/>
        <v>0</v>
      </c>
      <c r="R217" s="515">
        <f t="shared" si="24"/>
        <v>0</v>
      </c>
      <c r="S217" s="516">
        <f>IF(M217="nio",0,IF(M217&gt;0,VLOOKUP(H217,'3-Productie normen'!A:L,VLOOKUP(M217,'3-Productie normen'!$B$36:$C$42,2,FALSE),FALSE)))</f>
        <v>0</v>
      </c>
      <c r="T217" s="516">
        <f t="shared" si="26"/>
        <v>0</v>
      </c>
      <c r="U217" s="55">
        <f t="shared" si="27"/>
        <v>0</v>
      </c>
      <c r="V217" s="527"/>
      <c r="X217" s="529">
        <f t="shared" si="25"/>
        <v>915.2</v>
      </c>
    </row>
    <row r="218" spans="1:24" ht="14.1" customHeight="1">
      <c r="A218" s="460">
        <v>218</v>
      </c>
      <c r="B218" s="467" t="s">
        <v>235</v>
      </c>
      <c r="C218" s="466" t="s">
        <v>356</v>
      </c>
      <c r="D218" s="473" t="s">
        <v>435</v>
      </c>
      <c r="E218" s="475">
        <v>3</v>
      </c>
      <c r="F218" s="475" t="s">
        <v>780</v>
      </c>
      <c r="G218" s="494" t="s">
        <v>598</v>
      </c>
      <c r="H218" s="487" t="s">
        <v>17</v>
      </c>
      <c r="I218" s="494" t="s">
        <v>3987</v>
      </c>
      <c r="J218" s="502">
        <v>11.72</v>
      </c>
      <c r="K218" s="494" t="s">
        <v>4028</v>
      </c>
      <c r="L218" s="512">
        <f t="shared" si="21"/>
        <v>510</v>
      </c>
      <c r="M218" s="514">
        <v>255</v>
      </c>
      <c r="N218" s="514">
        <v>255</v>
      </c>
      <c r="O218" s="514"/>
      <c r="P218" s="515" t="e">
        <f t="shared" si="22"/>
        <v>#DIV/0!</v>
      </c>
      <c r="Q218" s="515" t="e">
        <f t="shared" si="23"/>
        <v>#DIV/0!</v>
      </c>
      <c r="R218" s="515">
        <f t="shared" si="24"/>
        <v>0</v>
      </c>
      <c r="S218" s="516">
        <f>IF(M218="nio",0,IF(M218&gt;0,VLOOKUP(H218,'3-Productie normen'!A:L,VLOOKUP(M218,'3-Productie normen'!$B$36:$C$42,2,FALSE),FALSE)))</f>
        <v>0</v>
      </c>
      <c r="T218" s="516">
        <f t="shared" si="26"/>
        <v>0</v>
      </c>
      <c r="U218" s="55">
        <f t="shared" si="27"/>
        <v>0</v>
      </c>
      <c r="V218" s="527"/>
      <c r="X218" s="529">
        <f t="shared" si="25"/>
        <v>5977.2000000000007</v>
      </c>
    </row>
    <row r="219" spans="1:24" ht="14.1" customHeight="1">
      <c r="A219" s="460">
        <v>219</v>
      </c>
      <c r="B219" s="467" t="s">
        <v>235</v>
      </c>
      <c r="C219" s="466" t="s">
        <v>356</v>
      </c>
      <c r="D219" s="473" t="s">
        <v>435</v>
      </c>
      <c r="E219" s="475">
        <v>3</v>
      </c>
      <c r="F219" s="475" t="s">
        <v>781</v>
      </c>
      <c r="G219" s="494" t="s">
        <v>598</v>
      </c>
      <c r="H219" s="487" t="s">
        <v>17</v>
      </c>
      <c r="I219" s="494" t="s">
        <v>3987</v>
      </c>
      <c r="J219" s="502">
        <v>14.4</v>
      </c>
      <c r="K219" s="494" t="s">
        <v>4028</v>
      </c>
      <c r="L219" s="512">
        <f t="shared" si="21"/>
        <v>510</v>
      </c>
      <c r="M219" s="514">
        <v>255</v>
      </c>
      <c r="N219" s="514">
        <v>255</v>
      </c>
      <c r="O219" s="514"/>
      <c r="P219" s="515" t="e">
        <f t="shared" si="22"/>
        <v>#DIV/0!</v>
      </c>
      <c r="Q219" s="515" t="e">
        <f t="shared" si="23"/>
        <v>#DIV/0!</v>
      </c>
      <c r="R219" s="515">
        <f t="shared" si="24"/>
        <v>0</v>
      </c>
      <c r="S219" s="516">
        <f>IF(M219="nio",0,IF(M219&gt;0,VLOOKUP(H219,'3-Productie normen'!A:L,VLOOKUP(M219,'3-Productie normen'!$B$36:$C$42,2,FALSE),FALSE)))</f>
        <v>0</v>
      </c>
      <c r="T219" s="516">
        <f t="shared" si="26"/>
        <v>0</v>
      </c>
      <c r="U219" s="55">
        <f t="shared" si="27"/>
        <v>0</v>
      </c>
      <c r="V219" s="527"/>
      <c r="X219" s="529">
        <f t="shared" si="25"/>
        <v>7344</v>
      </c>
    </row>
    <row r="220" spans="1:24" ht="14.1" customHeight="1">
      <c r="A220" s="460">
        <v>220</v>
      </c>
      <c r="B220" s="467" t="s">
        <v>235</v>
      </c>
      <c r="C220" s="466" t="s">
        <v>356</v>
      </c>
      <c r="D220" s="473" t="s">
        <v>435</v>
      </c>
      <c r="E220" s="475">
        <v>3</v>
      </c>
      <c r="F220" s="475" t="s">
        <v>782</v>
      </c>
      <c r="G220" s="494" t="s">
        <v>598</v>
      </c>
      <c r="H220" s="487" t="s">
        <v>17</v>
      </c>
      <c r="I220" s="494" t="s">
        <v>3987</v>
      </c>
      <c r="J220" s="502">
        <v>5.64</v>
      </c>
      <c r="K220" s="494" t="s">
        <v>4028</v>
      </c>
      <c r="L220" s="512">
        <f t="shared" si="21"/>
        <v>510</v>
      </c>
      <c r="M220" s="514">
        <v>255</v>
      </c>
      <c r="N220" s="514">
        <v>255</v>
      </c>
      <c r="O220" s="514"/>
      <c r="P220" s="515" t="e">
        <f t="shared" si="22"/>
        <v>#DIV/0!</v>
      </c>
      <c r="Q220" s="515" t="e">
        <f t="shared" si="23"/>
        <v>#DIV/0!</v>
      </c>
      <c r="R220" s="515">
        <f t="shared" si="24"/>
        <v>0</v>
      </c>
      <c r="S220" s="516">
        <f>IF(M220="nio",0,IF(M220&gt;0,VLOOKUP(H220,'3-Productie normen'!A:L,VLOOKUP(M220,'3-Productie normen'!$B$36:$C$42,2,FALSE),FALSE)))</f>
        <v>0</v>
      </c>
      <c r="T220" s="516">
        <f t="shared" si="26"/>
        <v>0</v>
      </c>
      <c r="U220" s="55">
        <f t="shared" si="27"/>
        <v>0</v>
      </c>
      <c r="V220" s="527"/>
      <c r="X220" s="529">
        <f t="shared" si="25"/>
        <v>2876.3999999999996</v>
      </c>
    </row>
    <row r="221" spans="1:24" ht="14.1" customHeight="1">
      <c r="A221" s="460">
        <v>221</v>
      </c>
      <c r="B221" s="467" t="s">
        <v>235</v>
      </c>
      <c r="C221" s="466" t="s">
        <v>356</v>
      </c>
      <c r="D221" s="473" t="s">
        <v>435</v>
      </c>
      <c r="E221" s="475">
        <v>3</v>
      </c>
      <c r="F221" s="475" t="s">
        <v>783</v>
      </c>
      <c r="G221" s="494" t="s">
        <v>600</v>
      </c>
      <c r="H221" s="494" t="s">
        <v>4033</v>
      </c>
      <c r="I221" s="494" t="s">
        <v>3986</v>
      </c>
      <c r="J221" s="502">
        <v>16.5</v>
      </c>
      <c r="K221" s="494" t="s">
        <v>4033</v>
      </c>
      <c r="L221" s="512">
        <f t="shared" si="21"/>
        <v>104</v>
      </c>
      <c r="M221" s="514">
        <v>104</v>
      </c>
      <c r="N221" s="514"/>
      <c r="O221" s="514"/>
      <c r="P221" s="515" t="e">
        <f t="shared" si="22"/>
        <v>#DIV/0!</v>
      </c>
      <c r="Q221" s="515">
        <f t="shared" si="23"/>
        <v>0</v>
      </c>
      <c r="R221" s="515">
        <f t="shared" si="24"/>
        <v>0</v>
      </c>
      <c r="S221" s="516">
        <f>IF(M221="nio",0,IF(M221&gt;0,VLOOKUP(H221,'3-Productie normen'!A:L,VLOOKUP(M221,'3-Productie normen'!$B$36:$C$42,2,FALSE),FALSE)))</f>
        <v>0</v>
      </c>
      <c r="T221" s="516">
        <f t="shared" si="26"/>
        <v>0</v>
      </c>
      <c r="U221" s="55">
        <f t="shared" si="27"/>
        <v>0</v>
      </c>
      <c r="V221" s="527"/>
      <c r="X221" s="529">
        <f t="shared" si="25"/>
        <v>1716</v>
      </c>
    </row>
    <row r="222" spans="1:24" ht="14.1" customHeight="1">
      <c r="A222" s="460">
        <v>222</v>
      </c>
      <c r="B222" s="467" t="s">
        <v>235</v>
      </c>
      <c r="C222" s="466" t="s">
        <v>356</v>
      </c>
      <c r="D222" s="473" t="s">
        <v>435</v>
      </c>
      <c r="E222" s="475">
        <v>3</v>
      </c>
      <c r="F222" s="475" t="s">
        <v>784</v>
      </c>
      <c r="G222" s="494" t="s">
        <v>600</v>
      </c>
      <c r="H222" s="494" t="s">
        <v>4033</v>
      </c>
      <c r="I222" s="494" t="s">
        <v>3986</v>
      </c>
      <c r="J222" s="502">
        <v>44.8</v>
      </c>
      <c r="K222" s="494" t="s">
        <v>4033</v>
      </c>
      <c r="L222" s="512">
        <f t="shared" si="21"/>
        <v>104</v>
      </c>
      <c r="M222" s="514">
        <v>104</v>
      </c>
      <c r="N222" s="514"/>
      <c r="O222" s="514"/>
      <c r="P222" s="515" t="e">
        <f t="shared" si="22"/>
        <v>#DIV/0!</v>
      </c>
      <c r="Q222" s="515">
        <f t="shared" si="23"/>
        <v>0</v>
      </c>
      <c r="R222" s="515">
        <f t="shared" si="24"/>
        <v>0</v>
      </c>
      <c r="S222" s="516">
        <f>IF(M222="nio",0,IF(M222&gt;0,VLOOKUP(H222,'3-Productie normen'!A:L,VLOOKUP(M222,'3-Productie normen'!$B$36:$C$42,2,FALSE),FALSE)))</f>
        <v>0</v>
      </c>
      <c r="T222" s="516">
        <f t="shared" si="26"/>
        <v>0</v>
      </c>
      <c r="U222" s="55">
        <f t="shared" si="27"/>
        <v>0</v>
      </c>
      <c r="V222" s="527"/>
      <c r="X222" s="529">
        <f t="shared" si="25"/>
        <v>4659.2</v>
      </c>
    </row>
    <row r="223" spans="1:24" ht="14.1" customHeight="1">
      <c r="A223" s="460">
        <v>223</v>
      </c>
      <c r="B223" s="467" t="s">
        <v>235</v>
      </c>
      <c r="C223" s="466" t="s">
        <v>356</v>
      </c>
      <c r="D223" s="473" t="s">
        <v>435</v>
      </c>
      <c r="E223" s="475">
        <v>3</v>
      </c>
      <c r="F223" s="475" t="s">
        <v>785</v>
      </c>
      <c r="G223" s="494" t="s">
        <v>600</v>
      </c>
      <c r="H223" s="494" t="s">
        <v>4033</v>
      </c>
      <c r="I223" s="494" t="s">
        <v>3986</v>
      </c>
      <c r="J223" s="502">
        <v>29.3</v>
      </c>
      <c r="K223" s="494" t="s">
        <v>4033</v>
      </c>
      <c r="L223" s="512">
        <f t="shared" si="21"/>
        <v>104</v>
      </c>
      <c r="M223" s="514">
        <v>104</v>
      </c>
      <c r="N223" s="514"/>
      <c r="O223" s="514"/>
      <c r="P223" s="515" t="e">
        <f t="shared" si="22"/>
        <v>#DIV/0!</v>
      </c>
      <c r="Q223" s="515">
        <f t="shared" si="23"/>
        <v>0</v>
      </c>
      <c r="R223" s="515">
        <f t="shared" si="24"/>
        <v>0</v>
      </c>
      <c r="S223" s="516">
        <f>IF(M223="nio",0,IF(M223&gt;0,VLOOKUP(H223,'3-Productie normen'!A:L,VLOOKUP(M223,'3-Productie normen'!$B$36:$C$42,2,FALSE),FALSE)))</f>
        <v>0</v>
      </c>
      <c r="T223" s="516">
        <f t="shared" si="26"/>
        <v>0</v>
      </c>
      <c r="U223" s="55">
        <f t="shared" si="27"/>
        <v>0</v>
      </c>
      <c r="V223" s="527"/>
      <c r="X223" s="529">
        <f t="shared" si="25"/>
        <v>3047.2000000000003</v>
      </c>
    </row>
    <row r="224" spans="1:24" ht="14.1" customHeight="1">
      <c r="A224" s="460">
        <v>224</v>
      </c>
      <c r="B224" s="467" t="s">
        <v>235</v>
      </c>
      <c r="C224" s="466" t="s">
        <v>356</v>
      </c>
      <c r="D224" s="473" t="s">
        <v>435</v>
      </c>
      <c r="E224" s="475">
        <v>3</v>
      </c>
      <c r="F224" s="475" t="s">
        <v>786</v>
      </c>
      <c r="G224" s="494" t="s">
        <v>600</v>
      </c>
      <c r="H224" s="494" t="s">
        <v>4033</v>
      </c>
      <c r="I224" s="494" t="s">
        <v>3986</v>
      </c>
      <c r="J224" s="502">
        <v>33.5</v>
      </c>
      <c r="K224" s="494" t="s">
        <v>4033</v>
      </c>
      <c r="L224" s="512">
        <f t="shared" si="21"/>
        <v>104</v>
      </c>
      <c r="M224" s="514">
        <v>104</v>
      </c>
      <c r="N224" s="514"/>
      <c r="O224" s="514"/>
      <c r="P224" s="515" t="e">
        <f t="shared" si="22"/>
        <v>#DIV/0!</v>
      </c>
      <c r="Q224" s="515">
        <f t="shared" si="23"/>
        <v>0</v>
      </c>
      <c r="R224" s="515">
        <f t="shared" si="24"/>
        <v>0</v>
      </c>
      <c r="S224" s="516">
        <f>IF(M224="nio",0,IF(M224&gt;0,VLOOKUP(H224,'3-Productie normen'!A:L,VLOOKUP(M224,'3-Productie normen'!$B$36:$C$42,2,FALSE),FALSE)))</f>
        <v>0</v>
      </c>
      <c r="T224" s="516">
        <f t="shared" si="26"/>
        <v>0</v>
      </c>
      <c r="U224" s="55">
        <f t="shared" si="27"/>
        <v>0</v>
      </c>
      <c r="V224" s="527"/>
      <c r="X224" s="529">
        <f t="shared" si="25"/>
        <v>3484</v>
      </c>
    </row>
    <row r="225" spans="1:24" ht="14.1" customHeight="1">
      <c r="A225" s="567">
        <v>225</v>
      </c>
      <c r="B225" s="467" t="s">
        <v>235</v>
      </c>
      <c r="C225" s="466" t="s">
        <v>356</v>
      </c>
      <c r="D225" s="473" t="s">
        <v>435</v>
      </c>
      <c r="E225" s="475">
        <v>3</v>
      </c>
      <c r="F225" s="475" t="s">
        <v>787</v>
      </c>
      <c r="G225" s="494" t="s">
        <v>600</v>
      </c>
      <c r="H225" s="494" t="s">
        <v>4033</v>
      </c>
      <c r="I225" s="494" t="s">
        <v>3986</v>
      </c>
      <c r="J225" s="502">
        <v>55.8</v>
      </c>
      <c r="K225" s="494" t="s">
        <v>4033</v>
      </c>
      <c r="L225" s="512">
        <f t="shared" si="21"/>
        <v>104</v>
      </c>
      <c r="M225" s="514">
        <v>104</v>
      </c>
      <c r="N225" s="514"/>
      <c r="O225" s="514"/>
      <c r="P225" s="515" t="e">
        <f t="shared" si="22"/>
        <v>#DIV/0!</v>
      </c>
      <c r="Q225" s="515">
        <f t="shared" si="23"/>
        <v>0</v>
      </c>
      <c r="R225" s="515">
        <f t="shared" si="24"/>
        <v>0</v>
      </c>
      <c r="S225" s="516">
        <f>IF(M225="nio",0,IF(M225&gt;0,VLOOKUP(H225,'3-Productie normen'!A:L,VLOOKUP(M225,'3-Productie normen'!$B$36:$C$42,2,FALSE),FALSE)))</f>
        <v>0</v>
      </c>
      <c r="T225" s="516">
        <f t="shared" si="26"/>
        <v>0</v>
      </c>
      <c r="U225" s="55">
        <f t="shared" si="27"/>
        <v>0</v>
      </c>
      <c r="V225" s="527"/>
      <c r="X225" s="529">
        <f t="shared" si="25"/>
        <v>5803.2</v>
      </c>
    </row>
    <row r="226" spans="1:24" ht="14.1" customHeight="1">
      <c r="A226" s="460">
        <v>226</v>
      </c>
      <c r="B226" s="467" t="s">
        <v>235</v>
      </c>
      <c r="C226" s="466" t="s">
        <v>356</v>
      </c>
      <c r="D226" s="473" t="s">
        <v>435</v>
      </c>
      <c r="E226" s="475">
        <v>4</v>
      </c>
      <c r="F226" s="475" t="s">
        <v>788</v>
      </c>
      <c r="G226" s="494" t="s">
        <v>606</v>
      </c>
      <c r="H226" s="494" t="s">
        <v>4026</v>
      </c>
      <c r="I226" s="494" t="s">
        <v>3988</v>
      </c>
      <c r="J226" s="502">
        <v>34.64</v>
      </c>
      <c r="K226" s="494" t="s">
        <v>4026</v>
      </c>
      <c r="L226" s="512">
        <f t="shared" si="21"/>
        <v>0</v>
      </c>
      <c r="M226" s="513" t="s">
        <v>4037</v>
      </c>
      <c r="N226" s="514"/>
      <c r="O226" s="514"/>
      <c r="P226" s="515">
        <f t="shared" si="22"/>
        <v>0</v>
      </c>
      <c r="Q226" s="515">
        <f t="shared" si="23"/>
        <v>0</v>
      </c>
      <c r="R226" s="515">
        <f t="shared" si="24"/>
        <v>0</v>
      </c>
      <c r="S226" s="516">
        <f>IF(M226="nio",0,IF(M226&gt;0,VLOOKUP(H226,'3-Productie normen'!A:L,VLOOKUP(M226,'3-Productie normen'!$B$36:$C$42,2,FALSE),FALSE)))</f>
        <v>0</v>
      </c>
      <c r="T226" s="516">
        <f t="shared" si="26"/>
        <v>0</v>
      </c>
      <c r="U226" s="55">
        <f t="shared" si="27"/>
        <v>0</v>
      </c>
      <c r="V226" s="527"/>
      <c r="X226" s="529">
        <f t="shared" si="25"/>
        <v>0</v>
      </c>
    </row>
    <row r="227" spans="1:24" ht="14.1" customHeight="1">
      <c r="A227" s="460">
        <v>227</v>
      </c>
      <c r="B227" s="467" t="s">
        <v>235</v>
      </c>
      <c r="C227" s="466" t="s">
        <v>356</v>
      </c>
      <c r="D227" s="473" t="s">
        <v>435</v>
      </c>
      <c r="E227" s="475">
        <v>4</v>
      </c>
      <c r="F227" s="475" t="s">
        <v>789</v>
      </c>
      <c r="G227" s="494" t="s">
        <v>606</v>
      </c>
      <c r="H227" s="494" t="s">
        <v>4026</v>
      </c>
      <c r="I227" s="494" t="s">
        <v>3988</v>
      </c>
      <c r="J227" s="502">
        <v>21.1</v>
      </c>
      <c r="K227" s="494" t="s">
        <v>4026</v>
      </c>
      <c r="L227" s="512">
        <f t="shared" si="21"/>
        <v>0</v>
      </c>
      <c r="M227" s="513" t="s">
        <v>4037</v>
      </c>
      <c r="N227" s="514"/>
      <c r="O227" s="514"/>
      <c r="P227" s="515">
        <f t="shared" si="22"/>
        <v>0</v>
      </c>
      <c r="Q227" s="515">
        <f t="shared" si="23"/>
        <v>0</v>
      </c>
      <c r="R227" s="515">
        <f t="shared" si="24"/>
        <v>0</v>
      </c>
      <c r="S227" s="516">
        <f>IF(M227="nio",0,IF(M227&gt;0,VLOOKUP(H227,'3-Productie normen'!A:L,VLOOKUP(M227,'3-Productie normen'!$B$36:$C$42,2,FALSE),FALSE)))</f>
        <v>0</v>
      </c>
      <c r="T227" s="516">
        <f t="shared" si="26"/>
        <v>0</v>
      </c>
      <c r="U227" s="55">
        <f t="shared" si="27"/>
        <v>0</v>
      </c>
      <c r="V227" s="527"/>
      <c r="X227" s="529">
        <f t="shared" si="25"/>
        <v>0</v>
      </c>
    </row>
    <row r="228" spans="1:24" ht="14.1" customHeight="1">
      <c r="A228" s="460">
        <v>228</v>
      </c>
      <c r="B228" s="467" t="s">
        <v>235</v>
      </c>
      <c r="C228" s="466" t="s">
        <v>356</v>
      </c>
      <c r="D228" s="473" t="s">
        <v>435</v>
      </c>
      <c r="E228" s="475" t="s">
        <v>790</v>
      </c>
      <c r="F228" s="475" t="s">
        <v>791</v>
      </c>
      <c r="G228" s="494" t="s">
        <v>600</v>
      </c>
      <c r="H228" s="494" t="s">
        <v>4033</v>
      </c>
      <c r="I228" s="494" t="s">
        <v>3981</v>
      </c>
      <c r="J228" s="502">
        <v>6.05</v>
      </c>
      <c r="K228" s="494" t="s">
        <v>4033</v>
      </c>
      <c r="L228" s="512">
        <f t="shared" si="21"/>
        <v>104</v>
      </c>
      <c r="M228" s="514">
        <v>104</v>
      </c>
      <c r="N228" s="514"/>
      <c r="O228" s="514"/>
      <c r="P228" s="515" t="e">
        <f t="shared" si="22"/>
        <v>#DIV/0!</v>
      </c>
      <c r="Q228" s="515">
        <f t="shared" si="23"/>
        <v>0</v>
      </c>
      <c r="R228" s="515">
        <f t="shared" si="24"/>
        <v>0</v>
      </c>
      <c r="S228" s="516">
        <f>IF(M228="nio",0,IF(M228&gt;0,VLOOKUP(H228,'3-Productie normen'!A:L,VLOOKUP(M228,'3-Productie normen'!$B$36:$C$42,2,FALSE),FALSE)))</f>
        <v>0</v>
      </c>
      <c r="T228" s="516">
        <f t="shared" si="26"/>
        <v>0</v>
      </c>
      <c r="U228" s="55">
        <f t="shared" si="27"/>
        <v>0</v>
      </c>
      <c r="V228" s="527"/>
      <c r="X228" s="529">
        <f t="shared" si="25"/>
        <v>629.19999999999993</v>
      </c>
    </row>
    <row r="229" spans="1:24" ht="14.1" customHeight="1">
      <c r="A229" s="460">
        <v>229</v>
      </c>
      <c r="B229" s="467" t="s">
        <v>235</v>
      </c>
      <c r="C229" s="466" t="s">
        <v>356</v>
      </c>
      <c r="D229" s="473" t="s">
        <v>435</v>
      </c>
      <c r="E229" s="475" t="s">
        <v>790</v>
      </c>
      <c r="F229" s="475" t="s">
        <v>792</v>
      </c>
      <c r="G229" s="494" t="s">
        <v>600</v>
      </c>
      <c r="H229" s="494" t="s">
        <v>4033</v>
      </c>
      <c r="I229" s="494" t="s">
        <v>3981</v>
      </c>
      <c r="J229" s="502">
        <v>23.08</v>
      </c>
      <c r="K229" s="494" t="s">
        <v>4033</v>
      </c>
      <c r="L229" s="512">
        <f t="shared" si="21"/>
        <v>104</v>
      </c>
      <c r="M229" s="514">
        <v>104</v>
      </c>
      <c r="N229" s="514"/>
      <c r="O229" s="514"/>
      <c r="P229" s="515" t="e">
        <f t="shared" si="22"/>
        <v>#DIV/0!</v>
      </c>
      <c r="Q229" s="515">
        <f t="shared" si="23"/>
        <v>0</v>
      </c>
      <c r="R229" s="515">
        <f t="shared" si="24"/>
        <v>0</v>
      </c>
      <c r="S229" s="516">
        <f>IF(M229="nio",0,IF(M229&gt;0,VLOOKUP(H229,'3-Productie normen'!A:L,VLOOKUP(M229,'3-Productie normen'!$B$36:$C$42,2,FALSE),FALSE)))</f>
        <v>0</v>
      </c>
      <c r="T229" s="516">
        <f t="shared" si="26"/>
        <v>0</v>
      </c>
      <c r="U229" s="55">
        <f t="shared" si="27"/>
        <v>0</v>
      </c>
      <c r="V229" s="527"/>
      <c r="X229" s="529">
        <f t="shared" si="25"/>
        <v>2400.3199999999997</v>
      </c>
    </row>
    <row r="230" spans="1:24" ht="14.1" customHeight="1">
      <c r="A230" s="460">
        <v>230</v>
      </c>
      <c r="B230" s="467" t="s">
        <v>235</v>
      </c>
      <c r="C230" s="466" t="s">
        <v>356</v>
      </c>
      <c r="D230" s="473" t="s">
        <v>435</v>
      </c>
      <c r="E230" s="475" t="s">
        <v>790</v>
      </c>
      <c r="F230" s="475" t="s">
        <v>793</v>
      </c>
      <c r="G230" s="494" t="s">
        <v>600</v>
      </c>
      <c r="H230" s="492" t="s">
        <v>216</v>
      </c>
      <c r="I230" s="494" t="s">
        <v>3987</v>
      </c>
      <c r="J230" s="502">
        <v>17.03</v>
      </c>
      <c r="K230" s="505" t="s">
        <v>216</v>
      </c>
      <c r="L230" s="512">
        <f t="shared" si="21"/>
        <v>104</v>
      </c>
      <c r="M230" s="514">
        <v>104</v>
      </c>
      <c r="N230" s="514"/>
      <c r="O230" s="514"/>
      <c r="P230" s="515" t="e">
        <f t="shared" si="22"/>
        <v>#DIV/0!</v>
      </c>
      <c r="Q230" s="515">
        <f t="shared" si="23"/>
        <v>0</v>
      </c>
      <c r="R230" s="515">
        <f t="shared" si="24"/>
        <v>0</v>
      </c>
      <c r="S230" s="516">
        <f>IF(M230="nio",0,IF(M230&gt;0,VLOOKUP(H230,'3-Productie normen'!A:L,VLOOKUP(M230,'3-Productie normen'!$B$36:$C$42,2,FALSE),FALSE)))</f>
        <v>0</v>
      </c>
      <c r="T230" s="516">
        <f t="shared" si="26"/>
        <v>0</v>
      </c>
      <c r="U230" s="55">
        <f t="shared" si="27"/>
        <v>0</v>
      </c>
      <c r="V230" s="527"/>
      <c r="X230" s="529">
        <f t="shared" si="25"/>
        <v>1771.1200000000001</v>
      </c>
    </row>
    <row r="231" spans="1:24" ht="14.1" customHeight="1">
      <c r="A231" s="460">
        <v>231</v>
      </c>
      <c r="B231" s="467" t="s">
        <v>235</v>
      </c>
      <c r="C231" s="466" t="s">
        <v>356</v>
      </c>
      <c r="D231" s="473" t="s">
        <v>435</v>
      </c>
      <c r="E231" s="475" t="s">
        <v>790</v>
      </c>
      <c r="F231" s="475" t="s">
        <v>794</v>
      </c>
      <c r="G231" s="494" t="s">
        <v>606</v>
      </c>
      <c r="H231" s="494" t="s">
        <v>4026</v>
      </c>
      <c r="I231" s="494" t="s">
        <v>3988</v>
      </c>
      <c r="J231" s="502">
        <v>117.25</v>
      </c>
      <c r="K231" s="494" t="s">
        <v>4026</v>
      </c>
      <c r="L231" s="512">
        <f t="shared" si="21"/>
        <v>0</v>
      </c>
      <c r="M231" s="513" t="s">
        <v>4037</v>
      </c>
      <c r="N231" s="514"/>
      <c r="O231" s="514"/>
      <c r="P231" s="515">
        <f t="shared" si="22"/>
        <v>0</v>
      </c>
      <c r="Q231" s="515">
        <f t="shared" si="23"/>
        <v>0</v>
      </c>
      <c r="R231" s="515">
        <f t="shared" si="24"/>
        <v>0</v>
      </c>
      <c r="S231" s="516">
        <f>IF(M231="nio",0,IF(M231&gt;0,VLOOKUP(H231,'3-Productie normen'!A:L,VLOOKUP(M231,'3-Productie normen'!$B$36:$C$42,2,FALSE),FALSE)))</f>
        <v>0</v>
      </c>
      <c r="T231" s="516">
        <f t="shared" si="26"/>
        <v>0</v>
      </c>
      <c r="U231" s="55">
        <f t="shared" si="27"/>
        <v>0</v>
      </c>
      <c r="V231" s="527"/>
      <c r="X231" s="529">
        <f t="shared" si="25"/>
        <v>0</v>
      </c>
    </row>
    <row r="232" spans="1:24" ht="14.1" customHeight="1">
      <c r="A232" s="460">
        <v>232</v>
      </c>
      <c r="B232" s="467" t="s">
        <v>235</v>
      </c>
      <c r="C232" s="466" t="s">
        <v>356</v>
      </c>
      <c r="D232" s="473" t="s">
        <v>435</v>
      </c>
      <c r="E232" s="475" t="s">
        <v>790</v>
      </c>
      <c r="F232" s="475" t="s">
        <v>795</v>
      </c>
      <c r="G232" s="494" t="s">
        <v>595</v>
      </c>
      <c r="H232" s="494" t="s">
        <v>255</v>
      </c>
      <c r="I232" s="494" t="s">
        <v>3988</v>
      </c>
      <c r="J232" s="502">
        <v>41.21</v>
      </c>
      <c r="K232" s="494" t="s">
        <v>255</v>
      </c>
      <c r="L232" s="512">
        <f t="shared" si="21"/>
        <v>104</v>
      </c>
      <c r="M232" s="514">
        <v>104</v>
      </c>
      <c r="N232" s="514"/>
      <c r="O232" s="514"/>
      <c r="P232" s="515" t="e">
        <f t="shared" si="22"/>
        <v>#DIV/0!</v>
      </c>
      <c r="Q232" s="515">
        <f t="shared" si="23"/>
        <v>0</v>
      </c>
      <c r="R232" s="515">
        <f t="shared" si="24"/>
        <v>0</v>
      </c>
      <c r="S232" s="516">
        <f>IF(M232="nio",0,IF(M232&gt;0,VLOOKUP(H232,'3-Productie normen'!A:L,VLOOKUP(M232,'3-Productie normen'!$B$36:$C$42,2,FALSE),FALSE)))</f>
        <v>0</v>
      </c>
      <c r="T232" s="516">
        <f t="shared" si="26"/>
        <v>0</v>
      </c>
      <c r="U232" s="55">
        <f t="shared" si="27"/>
        <v>0</v>
      </c>
      <c r="V232" s="527"/>
      <c r="X232" s="529">
        <f t="shared" si="25"/>
        <v>4285.84</v>
      </c>
    </row>
    <row r="233" spans="1:24" ht="14.1" customHeight="1">
      <c r="A233" s="567">
        <v>233</v>
      </c>
      <c r="B233" s="467" t="s">
        <v>235</v>
      </c>
      <c r="C233" s="466" t="s">
        <v>356</v>
      </c>
      <c r="D233" s="473" t="s">
        <v>435</v>
      </c>
      <c r="E233" s="475" t="s">
        <v>790</v>
      </c>
      <c r="F233" s="475" t="s">
        <v>796</v>
      </c>
      <c r="G233" s="494" t="s">
        <v>600</v>
      </c>
      <c r="H233" s="492" t="s">
        <v>216</v>
      </c>
      <c r="I233" s="494" t="s">
        <v>3988</v>
      </c>
      <c r="J233" s="502">
        <v>33.26</v>
      </c>
      <c r="K233" s="505" t="s">
        <v>216</v>
      </c>
      <c r="L233" s="512">
        <f t="shared" si="21"/>
        <v>104</v>
      </c>
      <c r="M233" s="514">
        <v>104</v>
      </c>
      <c r="N233" s="514"/>
      <c r="O233" s="514"/>
      <c r="P233" s="515" t="e">
        <f t="shared" si="22"/>
        <v>#DIV/0!</v>
      </c>
      <c r="Q233" s="515">
        <f t="shared" si="23"/>
        <v>0</v>
      </c>
      <c r="R233" s="515">
        <f t="shared" si="24"/>
        <v>0</v>
      </c>
      <c r="S233" s="516">
        <f>IF(M233="nio",0,IF(M233&gt;0,VLOOKUP(H233,'3-Productie normen'!A:L,VLOOKUP(M233,'3-Productie normen'!$B$36:$C$42,2,FALSE),FALSE)))</f>
        <v>0</v>
      </c>
      <c r="T233" s="516">
        <f t="shared" si="26"/>
        <v>0</v>
      </c>
      <c r="U233" s="55">
        <f t="shared" si="27"/>
        <v>0</v>
      </c>
      <c r="V233" s="527"/>
      <c r="X233" s="529">
        <f t="shared" si="25"/>
        <v>3459.04</v>
      </c>
    </row>
    <row r="234" spans="1:24" ht="14.1" customHeight="1">
      <c r="A234" s="460">
        <v>234</v>
      </c>
      <c r="B234" s="467" t="s">
        <v>235</v>
      </c>
      <c r="C234" s="466" t="s">
        <v>356</v>
      </c>
      <c r="D234" s="473" t="s">
        <v>435</v>
      </c>
      <c r="E234" s="475" t="s">
        <v>790</v>
      </c>
      <c r="F234" s="475" t="s">
        <v>797</v>
      </c>
      <c r="G234" s="494" t="s">
        <v>595</v>
      </c>
      <c r="H234" s="494" t="s">
        <v>255</v>
      </c>
      <c r="I234" s="494" t="s">
        <v>3988</v>
      </c>
      <c r="J234" s="502">
        <v>16.55</v>
      </c>
      <c r="K234" s="494" t="s">
        <v>255</v>
      </c>
      <c r="L234" s="512">
        <f t="shared" si="21"/>
        <v>104</v>
      </c>
      <c r="M234" s="514">
        <v>104</v>
      </c>
      <c r="N234" s="514"/>
      <c r="O234" s="514"/>
      <c r="P234" s="515" t="e">
        <f t="shared" si="22"/>
        <v>#DIV/0!</v>
      </c>
      <c r="Q234" s="515">
        <f t="shared" si="23"/>
        <v>0</v>
      </c>
      <c r="R234" s="515">
        <f t="shared" si="24"/>
        <v>0</v>
      </c>
      <c r="S234" s="516">
        <f>IF(M234="nio",0,IF(M234&gt;0,VLOOKUP(H234,'3-Productie normen'!A:L,VLOOKUP(M234,'3-Productie normen'!$B$36:$C$42,2,FALSE),FALSE)))</f>
        <v>0</v>
      </c>
      <c r="T234" s="516">
        <f t="shared" si="26"/>
        <v>0</v>
      </c>
      <c r="U234" s="55">
        <f t="shared" si="27"/>
        <v>0</v>
      </c>
      <c r="V234" s="527"/>
      <c r="X234" s="529">
        <f t="shared" si="25"/>
        <v>1721.2</v>
      </c>
    </row>
    <row r="235" spans="1:24" ht="14.1" customHeight="1">
      <c r="A235" s="460">
        <v>235</v>
      </c>
      <c r="B235" s="467" t="s">
        <v>235</v>
      </c>
      <c r="C235" s="466" t="s">
        <v>356</v>
      </c>
      <c r="D235" s="473" t="s">
        <v>435</v>
      </c>
      <c r="E235" s="475" t="s">
        <v>790</v>
      </c>
      <c r="F235" s="475" t="s">
        <v>798</v>
      </c>
      <c r="G235" s="494" t="s">
        <v>595</v>
      </c>
      <c r="H235" s="494" t="s">
        <v>255</v>
      </c>
      <c r="I235" s="494" t="s">
        <v>3988</v>
      </c>
      <c r="J235" s="502">
        <v>33.46</v>
      </c>
      <c r="K235" s="494" t="s">
        <v>255</v>
      </c>
      <c r="L235" s="512">
        <f t="shared" si="21"/>
        <v>104</v>
      </c>
      <c r="M235" s="514">
        <v>104</v>
      </c>
      <c r="N235" s="514"/>
      <c r="O235" s="514"/>
      <c r="P235" s="515" t="e">
        <f t="shared" si="22"/>
        <v>#DIV/0!</v>
      </c>
      <c r="Q235" s="515">
        <f t="shared" si="23"/>
        <v>0</v>
      </c>
      <c r="R235" s="515">
        <f t="shared" si="24"/>
        <v>0</v>
      </c>
      <c r="S235" s="516">
        <f>IF(M235="nio",0,IF(M235&gt;0,VLOOKUP(H235,'3-Productie normen'!A:L,VLOOKUP(M235,'3-Productie normen'!$B$36:$C$42,2,FALSE),FALSE)))</f>
        <v>0</v>
      </c>
      <c r="T235" s="516">
        <f t="shared" si="26"/>
        <v>0</v>
      </c>
      <c r="U235" s="55">
        <f t="shared" si="27"/>
        <v>0</v>
      </c>
      <c r="V235" s="527"/>
      <c r="X235" s="529">
        <f t="shared" si="25"/>
        <v>3479.84</v>
      </c>
    </row>
    <row r="236" spans="1:24" ht="14.1" customHeight="1">
      <c r="A236" s="460">
        <v>236</v>
      </c>
      <c r="B236" s="467" t="s">
        <v>235</v>
      </c>
      <c r="C236" s="466" t="s">
        <v>356</v>
      </c>
      <c r="D236" s="473" t="s">
        <v>435</v>
      </c>
      <c r="E236" s="475" t="s">
        <v>790</v>
      </c>
      <c r="F236" s="475" t="s">
        <v>799</v>
      </c>
      <c r="G236" s="494" t="s">
        <v>596</v>
      </c>
      <c r="H236" s="494" t="s">
        <v>4026</v>
      </c>
      <c r="I236" s="494" t="s">
        <v>3981</v>
      </c>
      <c r="J236" s="502">
        <v>31.68</v>
      </c>
      <c r="K236" s="494" t="s">
        <v>4026</v>
      </c>
      <c r="L236" s="512">
        <f t="shared" si="21"/>
        <v>0</v>
      </c>
      <c r="M236" s="513" t="s">
        <v>4037</v>
      </c>
      <c r="N236" s="514"/>
      <c r="O236" s="514"/>
      <c r="P236" s="515">
        <f t="shared" si="22"/>
        <v>0</v>
      </c>
      <c r="Q236" s="515">
        <f t="shared" si="23"/>
        <v>0</v>
      </c>
      <c r="R236" s="515">
        <f t="shared" si="24"/>
        <v>0</v>
      </c>
      <c r="S236" s="516">
        <f>IF(M236="nio",0,IF(M236&gt;0,VLOOKUP(H236,'3-Productie normen'!A:L,VLOOKUP(M236,'3-Productie normen'!$B$36:$C$42,2,FALSE),FALSE)))</f>
        <v>0</v>
      </c>
      <c r="T236" s="516">
        <f t="shared" si="26"/>
        <v>0</v>
      </c>
      <c r="U236" s="55">
        <f t="shared" si="27"/>
        <v>0</v>
      </c>
      <c r="V236" s="527"/>
      <c r="X236" s="529">
        <f t="shared" si="25"/>
        <v>0</v>
      </c>
    </row>
    <row r="237" spans="1:24" ht="14.1" customHeight="1">
      <c r="A237" s="460">
        <v>237</v>
      </c>
      <c r="B237" s="467" t="s">
        <v>235</v>
      </c>
      <c r="C237" s="466" t="s">
        <v>356</v>
      </c>
      <c r="D237" s="473" t="s">
        <v>435</v>
      </c>
      <c r="E237" s="475" t="s">
        <v>790</v>
      </c>
      <c r="F237" s="475" t="s">
        <v>800</v>
      </c>
      <c r="G237" s="494" t="s">
        <v>596</v>
      </c>
      <c r="H237" s="494" t="s">
        <v>4026</v>
      </c>
      <c r="I237" s="494" t="s">
        <v>3981</v>
      </c>
      <c r="J237" s="502">
        <v>41.27</v>
      </c>
      <c r="K237" s="494" t="s">
        <v>4026</v>
      </c>
      <c r="L237" s="512">
        <f t="shared" si="21"/>
        <v>0</v>
      </c>
      <c r="M237" s="513" t="s">
        <v>4037</v>
      </c>
      <c r="N237" s="514"/>
      <c r="O237" s="514"/>
      <c r="P237" s="515">
        <f t="shared" si="22"/>
        <v>0</v>
      </c>
      <c r="Q237" s="515">
        <f t="shared" si="23"/>
        <v>0</v>
      </c>
      <c r="R237" s="515">
        <f t="shared" si="24"/>
        <v>0</v>
      </c>
      <c r="S237" s="516">
        <f>IF(M237="nio",0,IF(M237&gt;0,VLOOKUP(H237,'3-Productie normen'!A:L,VLOOKUP(M237,'3-Productie normen'!$B$36:$C$42,2,FALSE),FALSE)))</f>
        <v>0</v>
      </c>
      <c r="T237" s="516">
        <f t="shared" si="26"/>
        <v>0</v>
      </c>
      <c r="U237" s="55">
        <f t="shared" si="27"/>
        <v>0</v>
      </c>
      <c r="V237" s="527"/>
      <c r="X237" s="529">
        <f t="shared" si="25"/>
        <v>0</v>
      </c>
    </row>
    <row r="238" spans="1:24" ht="14.1" customHeight="1">
      <c r="A238" s="460">
        <v>238</v>
      </c>
      <c r="B238" s="467" t="s">
        <v>235</v>
      </c>
      <c r="C238" s="466" t="s">
        <v>356</v>
      </c>
      <c r="D238" s="473" t="s">
        <v>435</v>
      </c>
      <c r="E238" s="475" t="s">
        <v>790</v>
      </c>
      <c r="F238" s="475" t="s">
        <v>801</v>
      </c>
      <c r="G238" s="494" t="s">
        <v>595</v>
      </c>
      <c r="H238" s="494" t="s">
        <v>255</v>
      </c>
      <c r="I238" s="494" t="s">
        <v>3988</v>
      </c>
      <c r="J238" s="502">
        <v>33.619999999999997</v>
      </c>
      <c r="K238" s="494" t="s">
        <v>255</v>
      </c>
      <c r="L238" s="512">
        <f t="shared" si="21"/>
        <v>104</v>
      </c>
      <c r="M238" s="514">
        <v>104</v>
      </c>
      <c r="N238" s="514"/>
      <c r="O238" s="514"/>
      <c r="P238" s="515" t="e">
        <f t="shared" si="22"/>
        <v>#DIV/0!</v>
      </c>
      <c r="Q238" s="515">
        <f t="shared" si="23"/>
        <v>0</v>
      </c>
      <c r="R238" s="515">
        <f t="shared" si="24"/>
        <v>0</v>
      </c>
      <c r="S238" s="516">
        <f>IF(M238="nio",0,IF(M238&gt;0,VLOOKUP(H238,'3-Productie normen'!A:L,VLOOKUP(M238,'3-Productie normen'!$B$36:$C$42,2,FALSE),FALSE)))</f>
        <v>0</v>
      </c>
      <c r="T238" s="516">
        <f t="shared" si="26"/>
        <v>0</v>
      </c>
      <c r="U238" s="55">
        <f t="shared" si="27"/>
        <v>0</v>
      </c>
      <c r="V238" s="527"/>
      <c r="X238" s="529">
        <f t="shared" si="25"/>
        <v>3496.4799999999996</v>
      </c>
    </row>
    <row r="239" spans="1:24" ht="14.1" customHeight="1">
      <c r="A239" s="460">
        <v>239</v>
      </c>
      <c r="B239" s="467" t="s">
        <v>235</v>
      </c>
      <c r="C239" s="466" t="s">
        <v>356</v>
      </c>
      <c r="D239" s="473" t="s">
        <v>435</v>
      </c>
      <c r="E239" s="475" t="s">
        <v>790</v>
      </c>
      <c r="F239" s="475" t="s">
        <v>802</v>
      </c>
      <c r="G239" s="494" t="s">
        <v>600</v>
      </c>
      <c r="H239" s="494" t="s">
        <v>4033</v>
      </c>
      <c r="I239" s="494" t="s">
        <v>3988</v>
      </c>
      <c r="J239" s="502">
        <v>40.659999999999997</v>
      </c>
      <c r="K239" s="494" t="s">
        <v>4033</v>
      </c>
      <c r="L239" s="512">
        <f t="shared" si="21"/>
        <v>104</v>
      </c>
      <c r="M239" s="514">
        <v>104</v>
      </c>
      <c r="N239" s="514"/>
      <c r="O239" s="514"/>
      <c r="P239" s="515" t="e">
        <f t="shared" si="22"/>
        <v>#DIV/0!</v>
      </c>
      <c r="Q239" s="515">
        <f t="shared" si="23"/>
        <v>0</v>
      </c>
      <c r="R239" s="515">
        <f t="shared" si="24"/>
        <v>0</v>
      </c>
      <c r="S239" s="516">
        <f>IF(M239="nio",0,IF(M239&gt;0,VLOOKUP(H239,'3-Productie normen'!A:L,VLOOKUP(M239,'3-Productie normen'!$B$36:$C$42,2,FALSE),FALSE)))</f>
        <v>0</v>
      </c>
      <c r="T239" s="516">
        <f t="shared" si="26"/>
        <v>0</v>
      </c>
      <c r="U239" s="55">
        <f t="shared" si="27"/>
        <v>0</v>
      </c>
      <c r="V239" s="527"/>
      <c r="X239" s="529">
        <f t="shared" si="25"/>
        <v>4228.6399999999994</v>
      </c>
    </row>
    <row r="240" spans="1:24" ht="14.1" customHeight="1">
      <c r="A240" s="460">
        <v>240</v>
      </c>
      <c r="B240" s="467" t="s">
        <v>235</v>
      </c>
      <c r="C240" s="466" t="s">
        <v>356</v>
      </c>
      <c r="D240" s="473" t="s">
        <v>435</v>
      </c>
      <c r="E240" s="475" t="s">
        <v>790</v>
      </c>
      <c r="F240" s="475" t="s">
        <v>803</v>
      </c>
      <c r="G240" s="494" t="s">
        <v>595</v>
      </c>
      <c r="H240" s="494" t="s">
        <v>255</v>
      </c>
      <c r="I240" s="494" t="s">
        <v>3988</v>
      </c>
      <c r="J240" s="502">
        <v>16.54</v>
      </c>
      <c r="K240" s="494" t="s">
        <v>255</v>
      </c>
      <c r="L240" s="512">
        <f t="shared" si="21"/>
        <v>104</v>
      </c>
      <c r="M240" s="514">
        <v>104</v>
      </c>
      <c r="N240" s="514"/>
      <c r="O240" s="514"/>
      <c r="P240" s="515" t="e">
        <f t="shared" si="22"/>
        <v>#DIV/0!</v>
      </c>
      <c r="Q240" s="515">
        <f t="shared" si="23"/>
        <v>0</v>
      </c>
      <c r="R240" s="515">
        <f t="shared" si="24"/>
        <v>0</v>
      </c>
      <c r="S240" s="516">
        <f>IF(M240="nio",0,IF(M240&gt;0,VLOOKUP(H240,'3-Productie normen'!A:L,VLOOKUP(M240,'3-Productie normen'!$B$36:$C$42,2,FALSE),FALSE)))</f>
        <v>0</v>
      </c>
      <c r="T240" s="516">
        <f t="shared" si="26"/>
        <v>0</v>
      </c>
      <c r="U240" s="55">
        <f t="shared" si="27"/>
        <v>0</v>
      </c>
      <c r="V240" s="527"/>
      <c r="X240" s="529">
        <f t="shared" si="25"/>
        <v>1720.1599999999999</v>
      </c>
    </row>
    <row r="241" spans="1:24" ht="14.1" customHeight="1">
      <c r="A241" s="567">
        <v>241</v>
      </c>
      <c r="B241" s="467" t="s">
        <v>235</v>
      </c>
      <c r="C241" s="466" t="s">
        <v>356</v>
      </c>
      <c r="D241" s="473" t="s">
        <v>435</v>
      </c>
      <c r="E241" s="475" t="s">
        <v>790</v>
      </c>
      <c r="F241" s="475" t="s">
        <v>804</v>
      </c>
      <c r="G241" s="494" t="s">
        <v>596</v>
      </c>
      <c r="H241" s="494" t="s">
        <v>4026</v>
      </c>
      <c r="I241" s="494" t="s">
        <v>3981</v>
      </c>
      <c r="J241" s="502">
        <v>24.21</v>
      </c>
      <c r="K241" s="494" t="s">
        <v>4026</v>
      </c>
      <c r="L241" s="512">
        <f t="shared" si="21"/>
        <v>0</v>
      </c>
      <c r="M241" s="513" t="s">
        <v>4037</v>
      </c>
      <c r="N241" s="514"/>
      <c r="O241" s="514"/>
      <c r="P241" s="515">
        <f t="shared" si="22"/>
        <v>0</v>
      </c>
      <c r="Q241" s="515">
        <f t="shared" si="23"/>
        <v>0</v>
      </c>
      <c r="R241" s="515">
        <f t="shared" si="24"/>
        <v>0</v>
      </c>
      <c r="S241" s="516">
        <f>IF(M241="nio",0,IF(M241&gt;0,VLOOKUP(H241,'3-Productie normen'!A:L,VLOOKUP(M241,'3-Productie normen'!$B$36:$C$42,2,FALSE),FALSE)))</f>
        <v>0</v>
      </c>
      <c r="T241" s="516">
        <f t="shared" si="26"/>
        <v>0</v>
      </c>
      <c r="U241" s="55">
        <f t="shared" si="27"/>
        <v>0</v>
      </c>
      <c r="V241" s="527"/>
      <c r="X241" s="529">
        <f t="shared" si="25"/>
        <v>0</v>
      </c>
    </row>
    <row r="242" spans="1:24" ht="14.1" customHeight="1">
      <c r="A242" s="460">
        <v>242</v>
      </c>
      <c r="B242" s="467" t="s">
        <v>235</v>
      </c>
      <c r="C242" s="466" t="s">
        <v>356</v>
      </c>
      <c r="D242" s="473" t="s">
        <v>435</v>
      </c>
      <c r="E242" s="475" t="s">
        <v>790</v>
      </c>
      <c r="F242" s="475" t="s">
        <v>805</v>
      </c>
      <c r="G242" s="494" t="s">
        <v>595</v>
      </c>
      <c r="H242" s="494" t="s">
        <v>255</v>
      </c>
      <c r="I242" s="494" t="s">
        <v>3988</v>
      </c>
      <c r="J242" s="502">
        <v>33.56</v>
      </c>
      <c r="K242" s="494" t="s">
        <v>255</v>
      </c>
      <c r="L242" s="512">
        <f t="shared" si="21"/>
        <v>104</v>
      </c>
      <c r="M242" s="514">
        <v>104</v>
      </c>
      <c r="N242" s="514"/>
      <c r="O242" s="514"/>
      <c r="P242" s="515" t="e">
        <f t="shared" si="22"/>
        <v>#DIV/0!</v>
      </c>
      <c r="Q242" s="515">
        <f t="shared" si="23"/>
        <v>0</v>
      </c>
      <c r="R242" s="515">
        <f t="shared" si="24"/>
        <v>0</v>
      </c>
      <c r="S242" s="516">
        <f>IF(M242="nio",0,IF(M242&gt;0,VLOOKUP(H242,'3-Productie normen'!A:L,VLOOKUP(M242,'3-Productie normen'!$B$36:$C$42,2,FALSE),FALSE)))</f>
        <v>0</v>
      </c>
      <c r="T242" s="516">
        <f t="shared" si="26"/>
        <v>0</v>
      </c>
      <c r="U242" s="55">
        <f t="shared" si="27"/>
        <v>0</v>
      </c>
      <c r="V242" s="527"/>
      <c r="X242" s="529">
        <f t="shared" si="25"/>
        <v>3490.2400000000002</v>
      </c>
    </row>
    <row r="243" spans="1:24" ht="14.1" customHeight="1">
      <c r="A243" s="460">
        <v>243</v>
      </c>
      <c r="B243" s="467" t="s">
        <v>235</v>
      </c>
      <c r="C243" s="466" t="s">
        <v>356</v>
      </c>
      <c r="D243" s="473" t="s">
        <v>435</v>
      </c>
      <c r="E243" s="475" t="s">
        <v>790</v>
      </c>
      <c r="F243" s="475" t="s">
        <v>806</v>
      </c>
      <c r="G243" s="494" t="s">
        <v>597</v>
      </c>
      <c r="H243" s="494" t="s">
        <v>4026</v>
      </c>
      <c r="I243" s="494" t="s">
        <v>3981</v>
      </c>
      <c r="J243" s="502">
        <v>24.07</v>
      </c>
      <c r="K243" s="494" t="s">
        <v>4026</v>
      </c>
      <c r="L243" s="512">
        <f t="shared" si="21"/>
        <v>0</v>
      </c>
      <c r="M243" s="513" t="s">
        <v>4037</v>
      </c>
      <c r="N243" s="514"/>
      <c r="O243" s="514"/>
      <c r="P243" s="515">
        <f t="shared" si="22"/>
        <v>0</v>
      </c>
      <c r="Q243" s="515">
        <f t="shared" si="23"/>
        <v>0</v>
      </c>
      <c r="R243" s="515">
        <f t="shared" si="24"/>
        <v>0</v>
      </c>
      <c r="S243" s="516">
        <f>IF(M243="nio",0,IF(M243&gt;0,VLOOKUP(H243,'3-Productie normen'!A:L,VLOOKUP(M243,'3-Productie normen'!$B$36:$C$42,2,FALSE),FALSE)))</f>
        <v>0</v>
      </c>
      <c r="T243" s="516">
        <f t="shared" si="26"/>
        <v>0</v>
      </c>
      <c r="U243" s="55">
        <f t="shared" si="27"/>
        <v>0</v>
      </c>
      <c r="V243" s="527"/>
      <c r="X243" s="529">
        <f t="shared" si="25"/>
        <v>0</v>
      </c>
    </row>
    <row r="244" spans="1:24" ht="14.1" customHeight="1">
      <c r="A244" s="460">
        <v>244</v>
      </c>
      <c r="B244" s="467" t="s">
        <v>235</v>
      </c>
      <c r="C244" s="466" t="s">
        <v>356</v>
      </c>
      <c r="D244" s="473" t="s">
        <v>435</v>
      </c>
      <c r="E244" s="475" t="s">
        <v>790</v>
      </c>
      <c r="F244" s="475" t="s">
        <v>807</v>
      </c>
      <c r="G244" s="494" t="s">
        <v>600</v>
      </c>
      <c r="H244" s="494" t="s">
        <v>4033</v>
      </c>
      <c r="I244" s="494" t="s">
        <v>3988</v>
      </c>
      <c r="J244" s="502">
        <v>35.65</v>
      </c>
      <c r="K244" s="494" t="s">
        <v>4033</v>
      </c>
      <c r="L244" s="512">
        <f t="shared" si="21"/>
        <v>104</v>
      </c>
      <c r="M244" s="514">
        <v>104</v>
      </c>
      <c r="N244" s="514"/>
      <c r="O244" s="514"/>
      <c r="P244" s="515" t="e">
        <f t="shared" si="22"/>
        <v>#DIV/0!</v>
      </c>
      <c r="Q244" s="515">
        <f t="shared" si="23"/>
        <v>0</v>
      </c>
      <c r="R244" s="515">
        <f t="shared" si="24"/>
        <v>0</v>
      </c>
      <c r="S244" s="516">
        <f>IF(M244="nio",0,IF(M244&gt;0,VLOOKUP(H244,'3-Productie normen'!A:L,VLOOKUP(M244,'3-Productie normen'!$B$36:$C$42,2,FALSE),FALSE)))</f>
        <v>0</v>
      </c>
      <c r="T244" s="516">
        <f t="shared" si="26"/>
        <v>0</v>
      </c>
      <c r="U244" s="55">
        <f t="shared" si="27"/>
        <v>0</v>
      </c>
      <c r="V244" s="527"/>
      <c r="X244" s="529">
        <f t="shared" si="25"/>
        <v>3707.6</v>
      </c>
    </row>
    <row r="245" spans="1:24" ht="14.1" customHeight="1">
      <c r="A245" s="460">
        <v>245</v>
      </c>
      <c r="B245" s="467" t="s">
        <v>235</v>
      </c>
      <c r="C245" s="466" t="s">
        <v>356</v>
      </c>
      <c r="D245" s="473" t="s">
        <v>435</v>
      </c>
      <c r="E245" s="475" t="s">
        <v>790</v>
      </c>
      <c r="F245" s="475" t="s">
        <v>808</v>
      </c>
      <c r="G245" s="494" t="s">
        <v>595</v>
      </c>
      <c r="H245" s="494" t="s">
        <v>255</v>
      </c>
      <c r="I245" s="494" t="s">
        <v>3988</v>
      </c>
      <c r="J245" s="502">
        <v>19.32</v>
      </c>
      <c r="K245" s="494" t="s">
        <v>255</v>
      </c>
      <c r="L245" s="512">
        <f t="shared" si="21"/>
        <v>104</v>
      </c>
      <c r="M245" s="514">
        <v>104</v>
      </c>
      <c r="N245" s="514"/>
      <c r="O245" s="514"/>
      <c r="P245" s="515" t="e">
        <f t="shared" si="22"/>
        <v>#DIV/0!</v>
      </c>
      <c r="Q245" s="515">
        <f t="shared" si="23"/>
        <v>0</v>
      </c>
      <c r="R245" s="515">
        <f t="shared" si="24"/>
        <v>0</v>
      </c>
      <c r="S245" s="516">
        <f>IF(M245="nio",0,IF(M245&gt;0,VLOOKUP(H245,'3-Productie normen'!A:L,VLOOKUP(M245,'3-Productie normen'!$B$36:$C$42,2,FALSE),FALSE)))</f>
        <v>0</v>
      </c>
      <c r="T245" s="516">
        <f t="shared" si="26"/>
        <v>0</v>
      </c>
      <c r="U245" s="55">
        <f t="shared" si="27"/>
        <v>0</v>
      </c>
      <c r="V245" s="527"/>
      <c r="X245" s="529">
        <f t="shared" si="25"/>
        <v>2009.28</v>
      </c>
    </row>
    <row r="246" spans="1:24" ht="14.1" customHeight="1">
      <c r="A246" s="460">
        <v>246</v>
      </c>
      <c r="B246" s="467" t="s">
        <v>235</v>
      </c>
      <c r="C246" s="466" t="s">
        <v>356</v>
      </c>
      <c r="D246" s="473" t="s">
        <v>435</v>
      </c>
      <c r="E246" s="475" t="s">
        <v>790</v>
      </c>
      <c r="F246" s="475" t="s">
        <v>809</v>
      </c>
      <c r="G246" s="494" t="s">
        <v>595</v>
      </c>
      <c r="H246" s="494" t="s">
        <v>255</v>
      </c>
      <c r="I246" s="494" t="s">
        <v>3988</v>
      </c>
      <c r="J246" s="502">
        <v>19.39</v>
      </c>
      <c r="K246" s="494" t="s">
        <v>255</v>
      </c>
      <c r="L246" s="512">
        <f t="shared" si="21"/>
        <v>104</v>
      </c>
      <c r="M246" s="514">
        <v>104</v>
      </c>
      <c r="N246" s="514"/>
      <c r="O246" s="514"/>
      <c r="P246" s="515" t="e">
        <f t="shared" si="22"/>
        <v>#DIV/0!</v>
      </c>
      <c r="Q246" s="515">
        <f t="shared" si="23"/>
        <v>0</v>
      </c>
      <c r="R246" s="515">
        <f t="shared" si="24"/>
        <v>0</v>
      </c>
      <c r="S246" s="516">
        <f>IF(M246="nio",0,IF(M246&gt;0,VLOOKUP(H246,'3-Productie normen'!A:L,VLOOKUP(M246,'3-Productie normen'!$B$36:$C$42,2,FALSE),FALSE)))</f>
        <v>0</v>
      </c>
      <c r="T246" s="516">
        <f t="shared" si="26"/>
        <v>0</v>
      </c>
      <c r="U246" s="55">
        <f t="shared" si="27"/>
        <v>0</v>
      </c>
      <c r="V246" s="527"/>
      <c r="X246" s="529">
        <f t="shared" si="25"/>
        <v>2016.56</v>
      </c>
    </row>
    <row r="247" spans="1:24" ht="14.1" customHeight="1">
      <c r="A247" s="460">
        <v>247</v>
      </c>
      <c r="B247" s="467" t="s">
        <v>235</v>
      </c>
      <c r="C247" s="466" t="s">
        <v>356</v>
      </c>
      <c r="D247" s="473" t="s">
        <v>435</v>
      </c>
      <c r="E247" s="475" t="s">
        <v>790</v>
      </c>
      <c r="F247" s="475" t="s">
        <v>810</v>
      </c>
      <c r="G247" s="494" t="s">
        <v>600</v>
      </c>
      <c r="H247" s="494" t="s">
        <v>4033</v>
      </c>
      <c r="I247" s="494" t="s">
        <v>3988</v>
      </c>
      <c r="J247" s="502">
        <v>100.94</v>
      </c>
      <c r="K247" s="494" t="s">
        <v>4033</v>
      </c>
      <c r="L247" s="512">
        <f t="shared" si="21"/>
        <v>104</v>
      </c>
      <c r="M247" s="514">
        <v>104</v>
      </c>
      <c r="N247" s="514"/>
      <c r="O247" s="514"/>
      <c r="P247" s="515" t="e">
        <f t="shared" si="22"/>
        <v>#DIV/0!</v>
      </c>
      <c r="Q247" s="515">
        <f t="shared" si="23"/>
        <v>0</v>
      </c>
      <c r="R247" s="515">
        <f t="shared" si="24"/>
        <v>0</v>
      </c>
      <c r="S247" s="516">
        <f>IF(M247="nio",0,IF(M247&gt;0,VLOOKUP(H247,'3-Productie normen'!A:L,VLOOKUP(M247,'3-Productie normen'!$B$36:$C$42,2,FALSE),FALSE)))</f>
        <v>0</v>
      </c>
      <c r="T247" s="516">
        <f t="shared" si="26"/>
        <v>0</v>
      </c>
      <c r="U247" s="55">
        <f t="shared" si="27"/>
        <v>0</v>
      </c>
      <c r="V247" s="527"/>
      <c r="X247" s="529">
        <f t="shared" si="25"/>
        <v>10497.76</v>
      </c>
    </row>
    <row r="248" spans="1:24" ht="14.1" customHeight="1">
      <c r="A248" s="460">
        <v>248</v>
      </c>
      <c r="B248" s="467" t="s">
        <v>235</v>
      </c>
      <c r="C248" s="466" t="s">
        <v>356</v>
      </c>
      <c r="D248" s="473" t="s">
        <v>435</v>
      </c>
      <c r="E248" s="475" t="s">
        <v>790</v>
      </c>
      <c r="F248" s="475" t="s">
        <v>811</v>
      </c>
      <c r="G248" s="494" t="s">
        <v>595</v>
      </c>
      <c r="H248" s="494" t="s">
        <v>255</v>
      </c>
      <c r="I248" s="494" t="s">
        <v>3988</v>
      </c>
      <c r="J248" s="502">
        <v>44.39</v>
      </c>
      <c r="K248" s="494" t="s">
        <v>255</v>
      </c>
      <c r="L248" s="512">
        <f t="shared" si="21"/>
        <v>104</v>
      </c>
      <c r="M248" s="514">
        <v>104</v>
      </c>
      <c r="N248" s="514"/>
      <c r="O248" s="514"/>
      <c r="P248" s="515" t="e">
        <f t="shared" si="22"/>
        <v>#DIV/0!</v>
      </c>
      <c r="Q248" s="515">
        <f t="shared" si="23"/>
        <v>0</v>
      </c>
      <c r="R248" s="515">
        <f t="shared" si="24"/>
        <v>0</v>
      </c>
      <c r="S248" s="516">
        <f>IF(M248="nio",0,IF(M248&gt;0,VLOOKUP(H248,'3-Productie normen'!A:L,VLOOKUP(M248,'3-Productie normen'!$B$36:$C$42,2,FALSE),FALSE)))</f>
        <v>0</v>
      </c>
      <c r="T248" s="516">
        <f t="shared" si="26"/>
        <v>0</v>
      </c>
      <c r="U248" s="55">
        <f t="shared" si="27"/>
        <v>0</v>
      </c>
      <c r="V248" s="527"/>
      <c r="X248" s="529">
        <f t="shared" si="25"/>
        <v>4616.5600000000004</v>
      </c>
    </row>
    <row r="249" spans="1:24" ht="14.1" customHeight="1">
      <c r="A249" s="567">
        <v>249</v>
      </c>
      <c r="B249" s="467" t="s">
        <v>235</v>
      </c>
      <c r="C249" s="466" t="s">
        <v>356</v>
      </c>
      <c r="D249" s="473" t="s">
        <v>435</v>
      </c>
      <c r="E249" s="475" t="s">
        <v>790</v>
      </c>
      <c r="F249" s="475" t="s">
        <v>812</v>
      </c>
      <c r="G249" s="494" t="s">
        <v>600</v>
      </c>
      <c r="H249" s="494" t="s">
        <v>4033</v>
      </c>
      <c r="I249" s="494" t="s">
        <v>3988</v>
      </c>
      <c r="J249" s="502">
        <v>13.23</v>
      </c>
      <c r="K249" s="494" t="s">
        <v>4033</v>
      </c>
      <c r="L249" s="512">
        <f t="shared" si="21"/>
        <v>104</v>
      </c>
      <c r="M249" s="514">
        <v>104</v>
      </c>
      <c r="N249" s="514"/>
      <c r="O249" s="514"/>
      <c r="P249" s="515" t="e">
        <f t="shared" si="22"/>
        <v>#DIV/0!</v>
      </c>
      <c r="Q249" s="515">
        <f t="shared" si="23"/>
        <v>0</v>
      </c>
      <c r="R249" s="515">
        <f t="shared" si="24"/>
        <v>0</v>
      </c>
      <c r="S249" s="516">
        <f>IF(M249="nio",0,IF(M249&gt;0,VLOOKUP(H249,'3-Productie normen'!A:L,VLOOKUP(M249,'3-Productie normen'!$B$36:$C$42,2,FALSE),FALSE)))</f>
        <v>0</v>
      </c>
      <c r="T249" s="516">
        <f t="shared" si="26"/>
        <v>0</v>
      </c>
      <c r="U249" s="55">
        <f t="shared" si="27"/>
        <v>0</v>
      </c>
      <c r="V249" s="527"/>
      <c r="X249" s="529">
        <f t="shared" si="25"/>
        <v>1375.92</v>
      </c>
    </row>
    <row r="250" spans="1:24" ht="14.1" customHeight="1">
      <c r="A250" s="460">
        <v>250</v>
      </c>
      <c r="B250" s="467" t="s">
        <v>235</v>
      </c>
      <c r="C250" s="466" t="s">
        <v>356</v>
      </c>
      <c r="D250" s="473" t="s">
        <v>435</v>
      </c>
      <c r="E250" s="475" t="s">
        <v>790</v>
      </c>
      <c r="F250" s="475" t="s">
        <v>813</v>
      </c>
      <c r="G250" s="494" t="s">
        <v>596</v>
      </c>
      <c r="H250" s="494" t="s">
        <v>4026</v>
      </c>
      <c r="I250" s="494" t="s">
        <v>3988</v>
      </c>
      <c r="J250" s="502">
        <v>8.31</v>
      </c>
      <c r="K250" s="494" t="s">
        <v>4026</v>
      </c>
      <c r="L250" s="512">
        <f t="shared" si="21"/>
        <v>0</v>
      </c>
      <c r="M250" s="513" t="s">
        <v>4037</v>
      </c>
      <c r="N250" s="514"/>
      <c r="O250" s="514"/>
      <c r="P250" s="515">
        <f t="shared" si="22"/>
        <v>0</v>
      </c>
      <c r="Q250" s="515">
        <f t="shared" si="23"/>
        <v>0</v>
      </c>
      <c r="R250" s="515">
        <f t="shared" si="24"/>
        <v>0</v>
      </c>
      <c r="S250" s="516">
        <f>IF(M250="nio",0,IF(M250&gt;0,VLOOKUP(H250,'3-Productie normen'!A:L,VLOOKUP(M250,'3-Productie normen'!$B$36:$C$42,2,FALSE),FALSE)))</f>
        <v>0</v>
      </c>
      <c r="T250" s="516">
        <f t="shared" si="26"/>
        <v>0</v>
      </c>
      <c r="U250" s="55">
        <f t="shared" si="27"/>
        <v>0</v>
      </c>
      <c r="V250" s="527"/>
      <c r="X250" s="529">
        <f t="shared" si="25"/>
        <v>0</v>
      </c>
    </row>
    <row r="251" spans="1:24" ht="14.1" customHeight="1">
      <c r="A251" s="460">
        <v>251</v>
      </c>
      <c r="B251" s="467" t="s">
        <v>235</v>
      </c>
      <c r="C251" s="466" t="s">
        <v>356</v>
      </c>
      <c r="D251" s="473" t="s">
        <v>435</v>
      </c>
      <c r="E251" s="475" t="s">
        <v>790</v>
      </c>
      <c r="F251" s="475" t="s">
        <v>814</v>
      </c>
      <c r="G251" s="494" t="s">
        <v>600</v>
      </c>
      <c r="H251" s="492" t="s">
        <v>216</v>
      </c>
      <c r="I251" s="494" t="s">
        <v>3987</v>
      </c>
      <c r="J251" s="502">
        <v>12.48</v>
      </c>
      <c r="K251" s="505" t="s">
        <v>216</v>
      </c>
      <c r="L251" s="512">
        <f t="shared" si="21"/>
        <v>104</v>
      </c>
      <c r="M251" s="514">
        <v>104</v>
      </c>
      <c r="N251" s="514"/>
      <c r="O251" s="514"/>
      <c r="P251" s="515" t="e">
        <f t="shared" si="22"/>
        <v>#DIV/0!</v>
      </c>
      <c r="Q251" s="515">
        <f t="shared" si="23"/>
        <v>0</v>
      </c>
      <c r="R251" s="515">
        <f t="shared" si="24"/>
        <v>0</v>
      </c>
      <c r="S251" s="516">
        <f>IF(M251="nio",0,IF(M251&gt;0,VLOOKUP(H251,'3-Productie normen'!A:L,VLOOKUP(M251,'3-Productie normen'!$B$36:$C$42,2,FALSE),FALSE)))</f>
        <v>0</v>
      </c>
      <c r="T251" s="516">
        <f t="shared" si="26"/>
        <v>0</v>
      </c>
      <c r="U251" s="55">
        <f t="shared" si="27"/>
        <v>0</v>
      </c>
      <c r="V251" s="527"/>
      <c r="X251" s="529">
        <f t="shared" si="25"/>
        <v>1297.92</v>
      </c>
    </row>
    <row r="252" spans="1:24" ht="14.1" customHeight="1">
      <c r="A252" s="460">
        <v>252</v>
      </c>
      <c r="B252" s="467" t="s">
        <v>235</v>
      </c>
      <c r="C252" s="466" t="s">
        <v>356</v>
      </c>
      <c r="D252" s="473" t="s">
        <v>435</v>
      </c>
      <c r="E252" s="475" t="s">
        <v>790</v>
      </c>
      <c r="F252" s="475" t="s">
        <v>815</v>
      </c>
      <c r="G252" s="494" t="s">
        <v>600</v>
      </c>
      <c r="H252" s="611" t="s">
        <v>347</v>
      </c>
      <c r="I252" s="494" t="s">
        <v>3983</v>
      </c>
      <c r="J252" s="502">
        <v>3.6</v>
      </c>
      <c r="K252" s="494" t="s">
        <v>347</v>
      </c>
      <c r="L252" s="512">
        <f t="shared" ref="L252:L315" si="28">SUM(M252:O252)</f>
        <v>104</v>
      </c>
      <c r="M252" s="514">
        <v>104</v>
      </c>
      <c r="N252" s="514"/>
      <c r="O252" s="514"/>
      <c r="P252" s="515" t="e">
        <f t="shared" si="22"/>
        <v>#DIV/0!</v>
      </c>
      <c r="Q252" s="515">
        <f t="shared" si="23"/>
        <v>0</v>
      </c>
      <c r="R252" s="515">
        <f t="shared" si="24"/>
        <v>0</v>
      </c>
      <c r="S252" s="516">
        <f>IF(M252="nio",0,IF(M252&gt;0,VLOOKUP(H252,'3-Productie normen'!A:L,VLOOKUP(M252,'3-Productie normen'!$B$36:$C$42,2,FALSE),FALSE)))</f>
        <v>0</v>
      </c>
      <c r="T252" s="516">
        <f t="shared" si="26"/>
        <v>0</v>
      </c>
      <c r="U252" s="55">
        <f t="shared" si="27"/>
        <v>0</v>
      </c>
      <c r="V252" s="527"/>
      <c r="X252" s="529">
        <f t="shared" si="25"/>
        <v>374.40000000000003</v>
      </c>
    </row>
    <row r="253" spans="1:24" ht="14.1" customHeight="1">
      <c r="A253" s="460">
        <v>253</v>
      </c>
      <c r="B253" s="467" t="s">
        <v>235</v>
      </c>
      <c r="C253" s="466" t="s">
        <v>356</v>
      </c>
      <c r="D253" s="473" t="s">
        <v>435</v>
      </c>
      <c r="E253" s="475" t="s">
        <v>790</v>
      </c>
      <c r="F253" s="475" t="s">
        <v>816</v>
      </c>
      <c r="G253" s="494" t="s">
        <v>600</v>
      </c>
      <c r="H253" s="611" t="s">
        <v>347</v>
      </c>
      <c r="I253" s="494" t="s">
        <v>3983</v>
      </c>
      <c r="J253" s="502">
        <v>8.82</v>
      </c>
      <c r="K253" s="494" t="s">
        <v>347</v>
      </c>
      <c r="L253" s="512">
        <f t="shared" si="28"/>
        <v>104</v>
      </c>
      <c r="M253" s="514">
        <v>104</v>
      </c>
      <c r="N253" s="514"/>
      <c r="O253" s="514"/>
      <c r="P253" s="515" t="e">
        <f t="shared" si="22"/>
        <v>#DIV/0!</v>
      </c>
      <c r="Q253" s="515">
        <f t="shared" si="23"/>
        <v>0</v>
      </c>
      <c r="R253" s="515">
        <f t="shared" si="24"/>
        <v>0</v>
      </c>
      <c r="S253" s="516">
        <f>IF(M253="nio",0,IF(M253&gt;0,VLOOKUP(H253,'3-Productie normen'!A:L,VLOOKUP(M253,'3-Productie normen'!$B$36:$C$42,2,FALSE),FALSE)))</f>
        <v>0</v>
      </c>
      <c r="T253" s="516">
        <f t="shared" si="26"/>
        <v>0</v>
      </c>
      <c r="U253" s="55">
        <f t="shared" si="27"/>
        <v>0</v>
      </c>
      <c r="V253" s="527"/>
      <c r="X253" s="529">
        <f t="shared" si="25"/>
        <v>917.28</v>
      </c>
    </row>
    <row r="254" spans="1:24" ht="14.1" customHeight="1">
      <c r="A254" s="460">
        <v>254</v>
      </c>
      <c r="B254" s="467" t="s">
        <v>235</v>
      </c>
      <c r="C254" s="466" t="s">
        <v>356</v>
      </c>
      <c r="D254" s="473" t="s">
        <v>435</v>
      </c>
      <c r="E254" s="475" t="s">
        <v>790</v>
      </c>
      <c r="F254" s="475" t="s">
        <v>817</v>
      </c>
      <c r="G254" s="494" t="s">
        <v>606</v>
      </c>
      <c r="H254" s="494" t="s">
        <v>4026</v>
      </c>
      <c r="I254" s="494" t="s">
        <v>3987</v>
      </c>
      <c r="J254" s="502">
        <v>41.09</v>
      </c>
      <c r="K254" s="494" t="s">
        <v>4026</v>
      </c>
      <c r="L254" s="512">
        <f t="shared" si="28"/>
        <v>0</v>
      </c>
      <c r="M254" s="513" t="s">
        <v>4037</v>
      </c>
      <c r="N254" s="514"/>
      <c r="O254" s="514"/>
      <c r="P254" s="515">
        <f t="shared" si="22"/>
        <v>0</v>
      </c>
      <c r="Q254" s="515">
        <f t="shared" si="23"/>
        <v>0</v>
      </c>
      <c r="R254" s="515">
        <f t="shared" si="24"/>
        <v>0</v>
      </c>
      <c r="S254" s="516">
        <f>IF(M254="nio",0,IF(M254&gt;0,VLOOKUP(H254,'3-Productie normen'!A:L,VLOOKUP(M254,'3-Productie normen'!$B$36:$C$42,2,FALSE),FALSE)))</f>
        <v>0</v>
      </c>
      <c r="T254" s="516">
        <f t="shared" si="26"/>
        <v>0</v>
      </c>
      <c r="U254" s="55">
        <f t="shared" si="27"/>
        <v>0</v>
      </c>
      <c r="V254" s="527"/>
      <c r="X254" s="529">
        <f t="shared" si="25"/>
        <v>0</v>
      </c>
    </row>
    <row r="255" spans="1:24" ht="14.1" customHeight="1">
      <c r="A255" s="460">
        <v>255</v>
      </c>
      <c r="B255" s="467" t="s">
        <v>235</v>
      </c>
      <c r="C255" s="466" t="s">
        <v>356</v>
      </c>
      <c r="D255" s="473" t="s">
        <v>435</v>
      </c>
      <c r="E255" s="475" t="s">
        <v>790</v>
      </c>
      <c r="F255" s="475" t="s">
        <v>818</v>
      </c>
      <c r="G255" s="494" t="s">
        <v>600</v>
      </c>
      <c r="H255" s="494" t="s">
        <v>4033</v>
      </c>
      <c r="I255" s="494" t="s">
        <v>3987</v>
      </c>
      <c r="J255" s="502">
        <v>82.56</v>
      </c>
      <c r="K255" s="494" t="s">
        <v>4033</v>
      </c>
      <c r="L255" s="512">
        <f t="shared" si="28"/>
        <v>104</v>
      </c>
      <c r="M255" s="514">
        <v>104</v>
      </c>
      <c r="N255" s="514"/>
      <c r="O255" s="514"/>
      <c r="P255" s="515" t="e">
        <f t="shared" si="22"/>
        <v>#DIV/0!</v>
      </c>
      <c r="Q255" s="515">
        <f t="shared" si="23"/>
        <v>0</v>
      </c>
      <c r="R255" s="515">
        <f t="shared" si="24"/>
        <v>0</v>
      </c>
      <c r="S255" s="516">
        <f>IF(M255="nio",0,IF(M255&gt;0,VLOOKUP(H255,'3-Productie normen'!A:L,VLOOKUP(M255,'3-Productie normen'!$B$36:$C$42,2,FALSE),FALSE)))</f>
        <v>0</v>
      </c>
      <c r="T255" s="516">
        <f t="shared" si="26"/>
        <v>0</v>
      </c>
      <c r="U255" s="55">
        <f t="shared" si="27"/>
        <v>0</v>
      </c>
      <c r="V255" s="527"/>
      <c r="X255" s="529">
        <f t="shared" si="25"/>
        <v>8586.24</v>
      </c>
    </row>
    <row r="256" spans="1:24" ht="14.1" customHeight="1">
      <c r="A256" s="460">
        <v>256</v>
      </c>
      <c r="B256" s="467" t="s">
        <v>235</v>
      </c>
      <c r="C256" s="466" t="s">
        <v>356</v>
      </c>
      <c r="D256" s="473" t="s">
        <v>435</v>
      </c>
      <c r="E256" s="475" t="s">
        <v>790</v>
      </c>
      <c r="F256" s="475" t="s">
        <v>819</v>
      </c>
      <c r="G256" s="494" t="s">
        <v>597</v>
      </c>
      <c r="H256" s="494" t="s">
        <v>4026</v>
      </c>
      <c r="I256" s="494" t="s">
        <v>3981</v>
      </c>
      <c r="J256" s="502">
        <v>16.809999999999999</v>
      </c>
      <c r="K256" s="494" t="s">
        <v>4026</v>
      </c>
      <c r="L256" s="512">
        <f t="shared" si="28"/>
        <v>0</v>
      </c>
      <c r="M256" s="513" t="s">
        <v>4037</v>
      </c>
      <c r="N256" s="514"/>
      <c r="O256" s="514"/>
      <c r="P256" s="515">
        <f t="shared" si="22"/>
        <v>0</v>
      </c>
      <c r="Q256" s="515">
        <f t="shared" si="23"/>
        <v>0</v>
      </c>
      <c r="R256" s="515">
        <f t="shared" si="24"/>
        <v>0</v>
      </c>
      <c r="S256" s="516">
        <f>IF(M256="nio",0,IF(M256&gt;0,VLOOKUP(H256,'3-Productie normen'!A:L,VLOOKUP(M256,'3-Productie normen'!$B$36:$C$42,2,FALSE),FALSE)))</f>
        <v>0</v>
      </c>
      <c r="T256" s="516">
        <f t="shared" si="26"/>
        <v>0</v>
      </c>
      <c r="U256" s="55">
        <f t="shared" si="27"/>
        <v>0</v>
      </c>
      <c r="V256" s="527"/>
      <c r="X256" s="529">
        <f t="shared" si="25"/>
        <v>0</v>
      </c>
    </row>
    <row r="257" spans="1:24" ht="14.1" customHeight="1">
      <c r="A257" s="567">
        <v>257</v>
      </c>
      <c r="B257" s="467" t="s">
        <v>235</v>
      </c>
      <c r="C257" s="466" t="s">
        <v>356</v>
      </c>
      <c r="D257" s="473" t="s">
        <v>435</v>
      </c>
      <c r="E257" s="475" t="s">
        <v>790</v>
      </c>
      <c r="F257" s="475" t="s">
        <v>820</v>
      </c>
      <c r="G257" s="494" t="s">
        <v>598</v>
      </c>
      <c r="H257" s="487" t="s">
        <v>17</v>
      </c>
      <c r="I257" s="494" t="s">
        <v>3987</v>
      </c>
      <c r="J257" s="502">
        <v>4.57</v>
      </c>
      <c r="K257" s="494" t="s">
        <v>4028</v>
      </c>
      <c r="L257" s="512">
        <f t="shared" si="28"/>
        <v>510</v>
      </c>
      <c r="M257" s="514">
        <v>255</v>
      </c>
      <c r="N257" s="514">
        <v>255</v>
      </c>
      <c r="O257" s="514"/>
      <c r="P257" s="515" t="e">
        <f t="shared" si="22"/>
        <v>#DIV/0!</v>
      </c>
      <c r="Q257" s="515" t="e">
        <f t="shared" si="23"/>
        <v>#DIV/0!</v>
      </c>
      <c r="R257" s="515">
        <f t="shared" si="24"/>
        <v>0</v>
      </c>
      <c r="S257" s="516">
        <f>IF(M257="nio",0,IF(M257&gt;0,VLOOKUP(H257,'3-Productie normen'!A:L,VLOOKUP(M257,'3-Productie normen'!$B$36:$C$42,2,FALSE),FALSE)))</f>
        <v>0</v>
      </c>
      <c r="T257" s="516">
        <f t="shared" si="26"/>
        <v>0</v>
      </c>
      <c r="U257" s="55">
        <f t="shared" si="27"/>
        <v>0</v>
      </c>
      <c r="V257" s="527"/>
      <c r="X257" s="529">
        <f t="shared" si="25"/>
        <v>2330.7000000000003</v>
      </c>
    </row>
    <row r="258" spans="1:24" ht="14.1" customHeight="1">
      <c r="A258" s="460">
        <v>258</v>
      </c>
      <c r="B258" s="467" t="s">
        <v>235</v>
      </c>
      <c r="C258" s="466" t="s">
        <v>356</v>
      </c>
      <c r="D258" s="473" t="s">
        <v>435</v>
      </c>
      <c r="E258" s="475" t="s">
        <v>790</v>
      </c>
      <c r="F258" s="475" t="s">
        <v>821</v>
      </c>
      <c r="G258" s="494" t="s">
        <v>598</v>
      </c>
      <c r="H258" s="487" t="s">
        <v>17</v>
      </c>
      <c r="I258" s="494" t="s">
        <v>3987</v>
      </c>
      <c r="J258" s="502">
        <v>17.54</v>
      </c>
      <c r="K258" s="494" t="s">
        <v>4028</v>
      </c>
      <c r="L258" s="512">
        <f t="shared" si="28"/>
        <v>510</v>
      </c>
      <c r="M258" s="514">
        <v>255</v>
      </c>
      <c r="N258" s="514">
        <v>255</v>
      </c>
      <c r="O258" s="514"/>
      <c r="P258" s="515" t="e">
        <f t="shared" si="22"/>
        <v>#DIV/0!</v>
      </c>
      <c r="Q258" s="515" t="e">
        <f t="shared" si="23"/>
        <v>#DIV/0!</v>
      </c>
      <c r="R258" s="515">
        <f t="shared" si="24"/>
        <v>0</v>
      </c>
      <c r="S258" s="516">
        <f>IF(M258="nio",0,IF(M258&gt;0,VLOOKUP(H258,'3-Productie normen'!A:L,VLOOKUP(M258,'3-Productie normen'!$B$36:$C$42,2,FALSE),FALSE)))</f>
        <v>0</v>
      </c>
      <c r="T258" s="516">
        <f t="shared" si="26"/>
        <v>0</v>
      </c>
      <c r="U258" s="55">
        <f t="shared" si="27"/>
        <v>0</v>
      </c>
      <c r="V258" s="527"/>
      <c r="X258" s="529">
        <f t="shared" si="25"/>
        <v>8945.4</v>
      </c>
    </row>
    <row r="259" spans="1:24" ht="14.1" customHeight="1">
      <c r="A259" s="460">
        <v>259</v>
      </c>
      <c r="B259" s="467" t="s">
        <v>235</v>
      </c>
      <c r="C259" s="466" t="s">
        <v>356</v>
      </c>
      <c r="D259" s="473" t="s">
        <v>435</v>
      </c>
      <c r="E259" s="475" t="s">
        <v>790</v>
      </c>
      <c r="F259" s="475" t="s">
        <v>822</v>
      </c>
      <c r="G259" s="494" t="s">
        <v>598</v>
      </c>
      <c r="H259" s="487" t="s">
        <v>17</v>
      </c>
      <c r="I259" s="494" t="s">
        <v>3987</v>
      </c>
      <c r="J259" s="502">
        <v>22.6</v>
      </c>
      <c r="K259" s="494" t="s">
        <v>4028</v>
      </c>
      <c r="L259" s="512">
        <f t="shared" si="28"/>
        <v>510</v>
      </c>
      <c r="M259" s="514">
        <v>255</v>
      </c>
      <c r="N259" s="514">
        <v>255</v>
      </c>
      <c r="O259" s="514"/>
      <c r="P259" s="515" t="e">
        <f t="shared" si="22"/>
        <v>#DIV/0!</v>
      </c>
      <c r="Q259" s="515" t="e">
        <f t="shared" si="23"/>
        <v>#DIV/0!</v>
      </c>
      <c r="R259" s="515">
        <f t="shared" si="24"/>
        <v>0</v>
      </c>
      <c r="S259" s="516">
        <f>IF(M259="nio",0,IF(M259&gt;0,VLOOKUP(H259,'3-Productie normen'!A:L,VLOOKUP(M259,'3-Productie normen'!$B$36:$C$42,2,FALSE),FALSE)))</f>
        <v>0</v>
      </c>
      <c r="T259" s="516">
        <f t="shared" si="26"/>
        <v>0</v>
      </c>
      <c r="U259" s="55">
        <f t="shared" si="27"/>
        <v>0</v>
      </c>
      <c r="V259" s="527"/>
      <c r="X259" s="529">
        <f t="shared" si="25"/>
        <v>11526</v>
      </c>
    </row>
    <row r="260" spans="1:24" ht="14.1" customHeight="1">
      <c r="A260" s="460">
        <v>260</v>
      </c>
      <c r="B260" s="467" t="s">
        <v>235</v>
      </c>
      <c r="C260" s="466" t="s">
        <v>356</v>
      </c>
      <c r="D260" s="473" t="s">
        <v>435</v>
      </c>
      <c r="E260" s="475" t="s">
        <v>790</v>
      </c>
      <c r="F260" s="475" t="s">
        <v>823</v>
      </c>
      <c r="G260" s="494" t="s">
        <v>606</v>
      </c>
      <c r="H260" s="494" t="s">
        <v>4026</v>
      </c>
      <c r="I260" s="494" t="s">
        <v>3987</v>
      </c>
      <c r="J260" s="502">
        <v>23.2</v>
      </c>
      <c r="K260" s="494" t="s">
        <v>4026</v>
      </c>
      <c r="L260" s="512">
        <f t="shared" si="28"/>
        <v>0</v>
      </c>
      <c r="M260" s="513" t="s">
        <v>4037</v>
      </c>
      <c r="N260" s="514"/>
      <c r="O260" s="514"/>
      <c r="P260" s="515">
        <f t="shared" si="22"/>
        <v>0</v>
      </c>
      <c r="Q260" s="515">
        <f t="shared" si="23"/>
        <v>0</v>
      </c>
      <c r="R260" s="515">
        <f t="shared" si="24"/>
        <v>0</v>
      </c>
      <c r="S260" s="516">
        <f>IF(M260="nio",0,IF(M260&gt;0,VLOOKUP(H260,'3-Productie normen'!A:L,VLOOKUP(M260,'3-Productie normen'!$B$36:$C$42,2,FALSE),FALSE)))</f>
        <v>0</v>
      </c>
      <c r="T260" s="516">
        <f t="shared" si="26"/>
        <v>0</v>
      </c>
      <c r="U260" s="55">
        <f t="shared" si="27"/>
        <v>0</v>
      </c>
      <c r="V260" s="527"/>
      <c r="X260" s="529">
        <f t="shared" si="25"/>
        <v>0</v>
      </c>
    </row>
    <row r="261" spans="1:24" ht="14.1" customHeight="1">
      <c r="A261" s="460">
        <v>261</v>
      </c>
      <c r="B261" s="467" t="s">
        <v>235</v>
      </c>
      <c r="C261" s="466" t="s">
        <v>357</v>
      </c>
      <c r="D261" s="473" t="s">
        <v>436</v>
      </c>
      <c r="E261" s="475">
        <v>0</v>
      </c>
      <c r="F261" s="475" t="s">
        <v>824</v>
      </c>
      <c r="G261" s="494" t="s">
        <v>529</v>
      </c>
      <c r="H261" s="491" t="s">
        <v>253</v>
      </c>
      <c r="I261" s="494" t="s">
        <v>3988</v>
      </c>
      <c r="J261" s="502">
        <v>18.3</v>
      </c>
      <c r="K261" s="491" t="s">
        <v>253</v>
      </c>
      <c r="L261" s="512">
        <f t="shared" si="28"/>
        <v>104</v>
      </c>
      <c r="M261" s="514">
        <v>104</v>
      </c>
      <c r="N261" s="514"/>
      <c r="O261" s="514"/>
      <c r="P261" s="515" t="e">
        <f t="shared" si="22"/>
        <v>#DIV/0!</v>
      </c>
      <c r="Q261" s="515">
        <f t="shared" si="23"/>
        <v>0</v>
      </c>
      <c r="R261" s="515">
        <f t="shared" si="24"/>
        <v>0</v>
      </c>
      <c r="S261" s="516">
        <f>IF(M261="nio",0,IF(M261&gt;0,VLOOKUP(H261,'3-Productie normen'!A:L,VLOOKUP(M261,'3-Productie normen'!$B$36:$C$42,2,FALSE),FALSE)))</f>
        <v>0</v>
      </c>
      <c r="T261" s="516">
        <f t="shared" si="26"/>
        <v>0</v>
      </c>
      <c r="U261" s="55">
        <f t="shared" si="27"/>
        <v>0</v>
      </c>
      <c r="V261" s="527"/>
      <c r="X261" s="529">
        <f t="shared" si="25"/>
        <v>1903.2</v>
      </c>
    </row>
    <row r="262" spans="1:24" ht="14.1" customHeight="1">
      <c r="A262" s="460">
        <v>262</v>
      </c>
      <c r="B262" s="467" t="s">
        <v>235</v>
      </c>
      <c r="C262" s="466" t="s">
        <v>357</v>
      </c>
      <c r="D262" s="473" t="s">
        <v>436</v>
      </c>
      <c r="E262" s="475">
        <v>0</v>
      </c>
      <c r="F262" s="475" t="s">
        <v>825</v>
      </c>
      <c r="G262" s="494" t="s">
        <v>529</v>
      </c>
      <c r="H262" s="491" t="s">
        <v>253</v>
      </c>
      <c r="I262" s="494" t="s">
        <v>3988</v>
      </c>
      <c r="J262" s="502">
        <v>18</v>
      </c>
      <c r="K262" s="491" t="s">
        <v>253</v>
      </c>
      <c r="L262" s="512">
        <f t="shared" si="28"/>
        <v>104</v>
      </c>
      <c r="M262" s="514">
        <v>104</v>
      </c>
      <c r="N262" s="514"/>
      <c r="O262" s="514"/>
      <c r="P262" s="515" t="e">
        <f t="shared" si="22"/>
        <v>#DIV/0!</v>
      </c>
      <c r="Q262" s="515">
        <f t="shared" si="23"/>
        <v>0</v>
      </c>
      <c r="R262" s="515">
        <f t="shared" si="24"/>
        <v>0</v>
      </c>
      <c r="S262" s="516">
        <f>IF(M262="nio",0,IF(M262&gt;0,VLOOKUP(H262,'3-Productie normen'!A:L,VLOOKUP(M262,'3-Productie normen'!$B$36:$C$42,2,FALSE),FALSE)))</f>
        <v>0</v>
      </c>
      <c r="T262" s="516">
        <f t="shared" si="26"/>
        <v>0</v>
      </c>
      <c r="U262" s="55">
        <f t="shared" si="27"/>
        <v>0</v>
      </c>
      <c r="V262" s="527"/>
      <c r="X262" s="529">
        <f t="shared" si="25"/>
        <v>1872</v>
      </c>
    </row>
    <row r="263" spans="1:24" ht="14.1" customHeight="1">
      <c r="A263" s="460">
        <v>263</v>
      </c>
      <c r="B263" s="467" t="s">
        <v>235</v>
      </c>
      <c r="C263" s="466" t="s">
        <v>357</v>
      </c>
      <c r="D263" s="473" t="s">
        <v>436</v>
      </c>
      <c r="E263" s="475">
        <v>0</v>
      </c>
      <c r="F263" s="475" t="s">
        <v>826</v>
      </c>
      <c r="G263" s="494" t="s">
        <v>529</v>
      </c>
      <c r="H263" s="491" t="s">
        <v>253</v>
      </c>
      <c r="I263" s="494" t="s">
        <v>3988</v>
      </c>
      <c r="J263" s="502">
        <v>18.100000000000001</v>
      </c>
      <c r="K263" s="491" t="s">
        <v>253</v>
      </c>
      <c r="L263" s="512">
        <f t="shared" si="28"/>
        <v>104</v>
      </c>
      <c r="M263" s="514">
        <v>104</v>
      </c>
      <c r="N263" s="514"/>
      <c r="O263" s="514"/>
      <c r="P263" s="515" t="e">
        <f t="shared" si="22"/>
        <v>#DIV/0!</v>
      </c>
      <c r="Q263" s="515">
        <f t="shared" si="23"/>
        <v>0</v>
      </c>
      <c r="R263" s="515">
        <f t="shared" si="24"/>
        <v>0</v>
      </c>
      <c r="S263" s="516">
        <f>IF(M263="nio",0,IF(M263&gt;0,VLOOKUP(H263,'3-Productie normen'!A:L,VLOOKUP(M263,'3-Productie normen'!$B$36:$C$42,2,FALSE),FALSE)))</f>
        <v>0</v>
      </c>
      <c r="T263" s="516">
        <f t="shared" si="26"/>
        <v>0</v>
      </c>
      <c r="U263" s="55">
        <f t="shared" si="27"/>
        <v>0</v>
      </c>
      <c r="V263" s="527"/>
      <c r="X263" s="529">
        <f t="shared" si="25"/>
        <v>1882.4</v>
      </c>
    </row>
    <row r="264" spans="1:24" ht="14.1" customHeight="1">
      <c r="A264" s="460">
        <v>264</v>
      </c>
      <c r="B264" s="467" t="s">
        <v>235</v>
      </c>
      <c r="C264" s="466" t="s">
        <v>357</v>
      </c>
      <c r="D264" s="473" t="s">
        <v>436</v>
      </c>
      <c r="E264" s="475">
        <v>0</v>
      </c>
      <c r="F264" s="475" t="s">
        <v>827</v>
      </c>
      <c r="G264" s="494" t="s">
        <v>529</v>
      </c>
      <c r="H264" s="491" t="s">
        <v>253</v>
      </c>
      <c r="I264" s="494" t="s">
        <v>3988</v>
      </c>
      <c r="J264" s="502">
        <v>18</v>
      </c>
      <c r="K264" s="491" t="s">
        <v>253</v>
      </c>
      <c r="L264" s="512">
        <f t="shared" si="28"/>
        <v>104</v>
      </c>
      <c r="M264" s="514">
        <v>104</v>
      </c>
      <c r="N264" s="514"/>
      <c r="O264" s="514"/>
      <c r="P264" s="515" t="e">
        <f t="shared" si="22"/>
        <v>#DIV/0!</v>
      </c>
      <c r="Q264" s="515">
        <f t="shared" si="23"/>
        <v>0</v>
      </c>
      <c r="R264" s="515">
        <f t="shared" si="24"/>
        <v>0</v>
      </c>
      <c r="S264" s="516">
        <f>IF(M264="nio",0,IF(M264&gt;0,VLOOKUP(H264,'3-Productie normen'!A:L,VLOOKUP(M264,'3-Productie normen'!$B$36:$C$42,2,FALSE),FALSE)))</f>
        <v>0</v>
      </c>
      <c r="T264" s="516">
        <f t="shared" si="26"/>
        <v>0</v>
      </c>
      <c r="U264" s="55">
        <f t="shared" si="27"/>
        <v>0</v>
      </c>
      <c r="V264" s="527"/>
      <c r="X264" s="529">
        <f t="shared" si="25"/>
        <v>1872</v>
      </c>
    </row>
    <row r="265" spans="1:24" ht="14.1" customHeight="1">
      <c r="A265" s="567">
        <v>265</v>
      </c>
      <c r="B265" s="467" t="s">
        <v>235</v>
      </c>
      <c r="C265" s="466" t="s">
        <v>357</v>
      </c>
      <c r="D265" s="473" t="s">
        <v>436</v>
      </c>
      <c r="E265" s="475">
        <v>0</v>
      </c>
      <c r="F265" s="475" t="s">
        <v>828</v>
      </c>
      <c r="G265" s="494" t="s">
        <v>529</v>
      </c>
      <c r="H265" s="491" t="s">
        <v>253</v>
      </c>
      <c r="I265" s="494" t="s">
        <v>3988</v>
      </c>
      <c r="J265" s="502">
        <v>97.4</v>
      </c>
      <c r="K265" s="491" t="s">
        <v>253</v>
      </c>
      <c r="L265" s="512">
        <f t="shared" si="28"/>
        <v>104</v>
      </c>
      <c r="M265" s="514">
        <v>104</v>
      </c>
      <c r="N265" s="514"/>
      <c r="O265" s="514"/>
      <c r="P265" s="515" t="e">
        <f t="shared" si="22"/>
        <v>#DIV/0!</v>
      </c>
      <c r="Q265" s="515">
        <f t="shared" si="23"/>
        <v>0</v>
      </c>
      <c r="R265" s="515">
        <f t="shared" si="24"/>
        <v>0</v>
      </c>
      <c r="S265" s="516">
        <f>IF(M265="nio",0,IF(M265&gt;0,VLOOKUP(H265,'3-Productie normen'!A:L,VLOOKUP(M265,'3-Productie normen'!$B$36:$C$42,2,FALSE),FALSE)))</f>
        <v>0</v>
      </c>
      <c r="T265" s="516">
        <f t="shared" si="26"/>
        <v>0</v>
      </c>
      <c r="U265" s="55">
        <f t="shared" si="27"/>
        <v>0</v>
      </c>
      <c r="V265" s="527"/>
      <c r="X265" s="529">
        <f t="shared" si="25"/>
        <v>10129.6</v>
      </c>
    </row>
    <row r="266" spans="1:24" ht="14.1" customHeight="1">
      <c r="A266" s="460">
        <v>266</v>
      </c>
      <c r="B266" s="467" t="s">
        <v>235</v>
      </c>
      <c r="C266" s="466" t="s">
        <v>357</v>
      </c>
      <c r="D266" s="473" t="s">
        <v>436</v>
      </c>
      <c r="E266" s="475">
        <v>0</v>
      </c>
      <c r="F266" s="475" t="s">
        <v>829</v>
      </c>
      <c r="G266" s="494" t="s">
        <v>529</v>
      </c>
      <c r="H266" s="491" t="s">
        <v>253</v>
      </c>
      <c r="I266" s="494" t="s">
        <v>3988</v>
      </c>
      <c r="J266" s="502">
        <v>18</v>
      </c>
      <c r="K266" s="491" t="s">
        <v>253</v>
      </c>
      <c r="L266" s="512">
        <f t="shared" si="28"/>
        <v>104</v>
      </c>
      <c r="M266" s="514">
        <v>104</v>
      </c>
      <c r="N266" s="514"/>
      <c r="O266" s="514"/>
      <c r="P266" s="515" t="e">
        <f t="shared" ref="P266:P329" si="29">IF(M266="nio",0,IF(M266&gt;0,M266*J266/S266,0))</f>
        <v>#DIV/0!</v>
      </c>
      <c r="Q266" s="515">
        <f t="shared" ref="Q266:Q329" si="30">IF(N266&gt;0,N266*J266/T266,0)</f>
        <v>0</v>
      </c>
      <c r="R266" s="515">
        <f t="shared" ref="R266:R329" si="31">IF(O266&gt;0,O266*J266/U266,0)</f>
        <v>0</v>
      </c>
      <c r="S266" s="516">
        <f>IF(M266="nio",0,IF(M266&gt;0,VLOOKUP(H266,'3-Productie normen'!A:L,VLOOKUP(M266,'3-Productie normen'!$B$36:$C$42,2,FALSE),FALSE)))</f>
        <v>0</v>
      </c>
      <c r="T266" s="516">
        <f t="shared" si="26"/>
        <v>0</v>
      </c>
      <c r="U266" s="55">
        <f t="shared" si="27"/>
        <v>0</v>
      </c>
      <c r="V266" s="527"/>
      <c r="X266" s="529">
        <f t="shared" ref="X266:X329" si="32">L266*J266</f>
        <v>1872</v>
      </c>
    </row>
    <row r="267" spans="1:24" ht="14.1" customHeight="1">
      <c r="A267" s="460">
        <v>267</v>
      </c>
      <c r="B267" s="467" t="s">
        <v>235</v>
      </c>
      <c r="C267" s="466" t="s">
        <v>357</v>
      </c>
      <c r="D267" s="473" t="s">
        <v>436</v>
      </c>
      <c r="E267" s="475">
        <v>0</v>
      </c>
      <c r="F267" s="475" t="s">
        <v>830</v>
      </c>
      <c r="G267" s="494" t="s">
        <v>529</v>
      </c>
      <c r="H267" s="491" t="s">
        <v>253</v>
      </c>
      <c r="I267" s="494" t="s">
        <v>3988</v>
      </c>
      <c r="J267" s="502">
        <v>18.399999999999999</v>
      </c>
      <c r="K267" s="491" t="s">
        <v>253</v>
      </c>
      <c r="L267" s="512">
        <f t="shared" si="28"/>
        <v>104</v>
      </c>
      <c r="M267" s="514">
        <v>104</v>
      </c>
      <c r="N267" s="514"/>
      <c r="O267" s="514"/>
      <c r="P267" s="515" t="e">
        <f t="shared" si="29"/>
        <v>#DIV/0!</v>
      </c>
      <c r="Q267" s="515">
        <f t="shared" si="30"/>
        <v>0</v>
      </c>
      <c r="R267" s="515">
        <f t="shared" si="31"/>
        <v>0</v>
      </c>
      <c r="S267" s="516">
        <f>IF(M267="nio",0,IF(M267&gt;0,VLOOKUP(H267,'3-Productie normen'!A:L,VLOOKUP(M267,'3-Productie normen'!$B$36:$C$42,2,FALSE),FALSE)))</f>
        <v>0</v>
      </c>
      <c r="T267" s="516">
        <f t="shared" si="26"/>
        <v>0</v>
      </c>
      <c r="U267" s="55">
        <f t="shared" si="27"/>
        <v>0</v>
      </c>
      <c r="V267" s="527"/>
      <c r="X267" s="529">
        <f t="shared" si="32"/>
        <v>1913.6</v>
      </c>
    </row>
    <row r="268" spans="1:24" ht="14.1" customHeight="1">
      <c r="A268" s="460">
        <v>268</v>
      </c>
      <c r="B268" s="467" t="s">
        <v>235</v>
      </c>
      <c r="C268" s="466" t="s">
        <v>357</v>
      </c>
      <c r="D268" s="473" t="s">
        <v>436</v>
      </c>
      <c r="E268" s="475">
        <v>0</v>
      </c>
      <c r="F268" s="475" t="s">
        <v>831</v>
      </c>
      <c r="G268" s="494" t="s">
        <v>529</v>
      </c>
      <c r="H268" s="491" t="s">
        <v>253</v>
      </c>
      <c r="I268" s="494" t="s">
        <v>3988</v>
      </c>
      <c r="J268" s="502">
        <v>37.4</v>
      </c>
      <c r="K268" s="491" t="s">
        <v>253</v>
      </c>
      <c r="L268" s="512">
        <f t="shared" si="28"/>
        <v>104</v>
      </c>
      <c r="M268" s="514">
        <v>104</v>
      </c>
      <c r="N268" s="514"/>
      <c r="O268" s="514"/>
      <c r="P268" s="515" t="e">
        <f t="shared" si="29"/>
        <v>#DIV/0!</v>
      </c>
      <c r="Q268" s="515">
        <f t="shared" si="30"/>
        <v>0</v>
      </c>
      <c r="R268" s="515">
        <f t="shared" si="31"/>
        <v>0</v>
      </c>
      <c r="S268" s="516">
        <f>IF(M268="nio",0,IF(M268&gt;0,VLOOKUP(H268,'3-Productie normen'!A:L,VLOOKUP(M268,'3-Productie normen'!$B$36:$C$42,2,FALSE),FALSE)))</f>
        <v>0</v>
      </c>
      <c r="T268" s="516">
        <f t="shared" si="26"/>
        <v>0</v>
      </c>
      <c r="U268" s="55">
        <f t="shared" si="27"/>
        <v>0</v>
      </c>
      <c r="V268" s="527"/>
      <c r="X268" s="529">
        <f t="shared" si="32"/>
        <v>3889.6</v>
      </c>
    </row>
    <row r="269" spans="1:24" ht="14.1" customHeight="1">
      <c r="A269" s="460">
        <v>269</v>
      </c>
      <c r="B269" s="467" t="s">
        <v>235</v>
      </c>
      <c r="C269" s="466" t="s">
        <v>357</v>
      </c>
      <c r="D269" s="473" t="s">
        <v>436</v>
      </c>
      <c r="E269" s="475">
        <v>0</v>
      </c>
      <c r="F269" s="475" t="s">
        <v>832</v>
      </c>
      <c r="G269" s="494" t="s">
        <v>598</v>
      </c>
      <c r="H269" s="487" t="s">
        <v>17</v>
      </c>
      <c r="I269" s="494" t="s">
        <v>3987</v>
      </c>
      <c r="J269" s="502">
        <v>5.74</v>
      </c>
      <c r="K269" s="494" t="s">
        <v>4028</v>
      </c>
      <c r="L269" s="512">
        <f t="shared" si="28"/>
        <v>510</v>
      </c>
      <c r="M269" s="514">
        <v>255</v>
      </c>
      <c r="N269" s="514">
        <v>255</v>
      </c>
      <c r="O269" s="514"/>
      <c r="P269" s="515" t="e">
        <f t="shared" si="29"/>
        <v>#DIV/0!</v>
      </c>
      <c r="Q269" s="515" t="e">
        <f t="shared" si="30"/>
        <v>#DIV/0!</v>
      </c>
      <c r="R269" s="515">
        <f t="shared" si="31"/>
        <v>0</v>
      </c>
      <c r="S269" s="516">
        <f>IF(M269="nio",0,IF(M269&gt;0,VLOOKUP(H269,'3-Productie normen'!A:L,VLOOKUP(M269,'3-Productie normen'!$B$36:$C$42,2,FALSE),FALSE)))</f>
        <v>0</v>
      </c>
      <c r="T269" s="516">
        <f t="shared" ref="T269:T332" si="33">IF(N269&gt;0,S269*$T$8,0)</f>
        <v>0</v>
      </c>
      <c r="U269" s="55">
        <f t="shared" ref="U269:U332" si="34">IF((OR(O269&gt;0,)),S269*$U$8,0)</f>
        <v>0</v>
      </c>
      <c r="V269" s="527"/>
      <c r="X269" s="529">
        <f t="shared" si="32"/>
        <v>2927.4</v>
      </c>
    </row>
    <row r="270" spans="1:24" ht="14.1" customHeight="1">
      <c r="A270" s="460">
        <v>270</v>
      </c>
      <c r="B270" s="467" t="s">
        <v>235</v>
      </c>
      <c r="C270" s="466" t="s">
        <v>357</v>
      </c>
      <c r="D270" s="473" t="s">
        <v>436</v>
      </c>
      <c r="E270" s="475">
        <v>0</v>
      </c>
      <c r="F270" s="475" t="s">
        <v>833</v>
      </c>
      <c r="G270" s="494" t="s">
        <v>598</v>
      </c>
      <c r="H270" s="487" t="s">
        <v>17</v>
      </c>
      <c r="I270" s="494" t="s">
        <v>3987</v>
      </c>
      <c r="J270" s="502">
        <v>7.62</v>
      </c>
      <c r="K270" s="494" t="s">
        <v>4028</v>
      </c>
      <c r="L270" s="512">
        <f t="shared" si="28"/>
        <v>510</v>
      </c>
      <c r="M270" s="514">
        <v>255</v>
      </c>
      <c r="N270" s="514">
        <v>255</v>
      </c>
      <c r="O270" s="514"/>
      <c r="P270" s="515" t="e">
        <f t="shared" si="29"/>
        <v>#DIV/0!</v>
      </c>
      <c r="Q270" s="515" t="e">
        <f t="shared" si="30"/>
        <v>#DIV/0!</v>
      </c>
      <c r="R270" s="515">
        <f t="shared" si="31"/>
        <v>0</v>
      </c>
      <c r="S270" s="516">
        <f>IF(M270="nio",0,IF(M270&gt;0,VLOOKUP(H270,'3-Productie normen'!A:L,VLOOKUP(M270,'3-Productie normen'!$B$36:$C$42,2,FALSE),FALSE)))</f>
        <v>0</v>
      </c>
      <c r="T270" s="516">
        <f t="shared" si="33"/>
        <v>0</v>
      </c>
      <c r="U270" s="55">
        <f t="shared" si="34"/>
        <v>0</v>
      </c>
      <c r="V270" s="527"/>
      <c r="X270" s="529">
        <f t="shared" si="32"/>
        <v>3886.2000000000003</v>
      </c>
    </row>
    <row r="271" spans="1:24" ht="14.1" customHeight="1">
      <c r="A271" s="460">
        <v>271</v>
      </c>
      <c r="B271" s="467" t="s">
        <v>235</v>
      </c>
      <c r="C271" s="466" t="s">
        <v>357</v>
      </c>
      <c r="D271" s="473" t="s">
        <v>436</v>
      </c>
      <c r="E271" s="475">
        <v>0</v>
      </c>
      <c r="F271" s="475" t="s">
        <v>834</v>
      </c>
      <c r="G271" s="494" t="s">
        <v>606</v>
      </c>
      <c r="H271" s="494" t="s">
        <v>4026</v>
      </c>
      <c r="I271" s="494" t="s">
        <v>3988</v>
      </c>
      <c r="J271" s="502">
        <v>2.38</v>
      </c>
      <c r="K271" s="494" t="s">
        <v>4026</v>
      </c>
      <c r="L271" s="512">
        <f t="shared" si="28"/>
        <v>0</v>
      </c>
      <c r="M271" s="513" t="s">
        <v>4037</v>
      </c>
      <c r="N271" s="514"/>
      <c r="O271" s="514"/>
      <c r="P271" s="515">
        <f t="shared" si="29"/>
        <v>0</v>
      </c>
      <c r="Q271" s="515">
        <f t="shared" si="30"/>
        <v>0</v>
      </c>
      <c r="R271" s="515">
        <f t="shared" si="31"/>
        <v>0</v>
      </c>
      <c r="S271" s="516">
        <f>IF(M271="nio",0,IF(M271&gt;0,VLOOKUP(H271,'3-Productie normen'!A:L,VLOOKUP(M271,'3-Productie normen'!$B$36:$C$42,2,FALSE),FALSE)))</f>
        <v>0</v>
      </c>
      <c r="T271" s="516">
        <f t="shared" si="33"/>
        <v>0</v>
      </c>
      <c r="U271" s="55">
        <f t="shared" si="34"/>
        <v>0</v>
      </c>
      <c r="V271" s="527"/>
      <c r="X271" s="529">
        <f t="shared" si="32"/>
        <v>0</v>
      </c>
    </row>
    <row r="272" spans="1:24" ht="14.1" customHeight="1">
      <c r="A272" s="460">
        <v>272</v>
      </c>
      <c r="B272" s="467" t="s">
        <v>235</v>
      </c>
      <c r="C272" s="466" t="s">
        <v>357</v>
      </c>
      <c r="D272" s="473" t="s">
        <v>436</v>
      </c>
      <c r="E272" s="475">
        <v>0</v>
      </c>
      <c r="F272" s="475" t="s">
        <v>835</v>
      </c>
      <c r="G272" s="494" t="s">
        <v>600</v>
      </c>
      <c r="H272" s="494" t="s">
        <v>4033</v>
      </c>
      <c r="I272" s="494" t="s">
        <v>3988</v>
      </c>
      <c r="J272" s="502">
        <v>2.82</v>
      </c>
      <c r="K272" s="494" t="s">
        <v>4033</v>
      </c>
      <c r="L272" s="512">
        <f t="shared" si="28"/>
        <v>104</v>
      </c>
      <c r="M272" s="514">
        <v>104</v>
      </c>
      <c r="N272" s="514"/>
      <c r="O272" s="514"/>
      <c r="P272" s="515" t="e">
        <f t="shared" si="29"/>
        <v>#DIV/0!</v>
      </c>
      <c r="Q272" s="515">
        <f t="shared" si="30"/>
        <v>0</v>
      </c>
      <c r="R272" s="515">
        <f t="shared" si="31"/>
        <v>0</v>
      </c>
      <c r="S272" s="516">
        <f>IF(M272="nio",0,IF(M272&gt;0,VLOOKUP(H272,'3-Productie normen'!A:L,VLOOKUP(M272,'3-Productie normen'!$B$36:$C$42,2,FALSE),FALSE)))</f>
        <v>0</v>
      </c>
      <c r="T272" s="516">
        <f t="shared" si="33"/>
        <v>0</v>
      </c>
      <c r="U272" s="55">
        <f t="shared" si="34"/>
        <v>0</v>
      </c>
      <c r="V272" s="527"/>
      <c r="X272" s="529">
        <f t="shared" si="32"/>
        <v>293.27999999999997</v>
      </c>
    </row>
    <row r="273" spans="1:24" ht="14.1" customHeight="1">
      <c r="A273" s="567">
        <v>273</v>
      </c>
      <c r="B273" s="467" t="s">
        <v>235</v>
      </c>
      <c r="C273" s="466" t="s">
        <v>357</v>
      </c>
      <c r="D273" s="473" t="s">
        <v>436</v>
      </c>
      <c r="E273" s="475">
        <v>0</v>
      </c>
      <c r="F273" s="475" t="s">
        <v>836</v>
      </c>
      <c r="G273" s="494" t="s">
        <v>600</v>
      </c>
      <c r="H273" s="494" t="s">
        <v>4033</v>
      </c>
      <c r="I273" s="494" t="s">
        <v>3988</v>
      </c>
      <c r="J273" s="502">
        <v>3.72</v>
      </c>
      <c r="K273" s="494" t="s">
        <v>4033</v>
      </c>
      <c r="L273" s="512">
        <f t="shared" si="28"/>
        <v>104</v>
      </c>
      <c r="M273" s="514">
        <v>104</v>
      </c>
      <c r="N273" s="514"/>
      <c r="O273" s="514"/>
      <c r="P273" s="515" t="e">
        <f t="shared" si="29"/>
        <v>#DIV/0!</v>
      </c>
      <c r="Q273" s="515">
        <f t="shared" si="30"/>
        <v>0</v>
      </c>
      <c r="R273" s="515">
        <f t="shared" si="31"/>
        <v>0</v>
      </c>
      <c r="S273" s="516">
        <f>IF(M273="nio",0,IF(M273&gt;0,VLOOKUP(H273,'3-Productie normen'!A:L,VLOOKUP(M273,'3-Productie normen'!$B$36:$C$42,2,FALSE),FALSE)))</f>
        <v>0</v>
      </c>
      <c r="T273" s="516">
        <f t="shared" si="33"/>
        <v>0</v>
      </c>
      <c r="U273" s="55">
        <f t="shared" si="34"/>
        <v>0</v>
      </c>
      <c r="V273" s="527"/>
      <c r="X273" s="529">
        <f t="shared" si="32"/>
        <v>386.88</v>
      </c>
    </row>
    <row r="274" spans="1:24" ht="14.1" customHeight="1">
      <c r="A274" s="460">
        <v>274</v>
      </c>
      <c r="B274" s="467" t="s">
        <v>235</v>
      </c>
      <c r="C274" s="466" t="s">
        <v>357</v>
      </c>
      <c r="D274" s="473" t="s">
        <v>436</v>
      </c>
      <c r="E274" s="475">
        <v>0</v>
      </c>
      <c r="F274" s="475" t="s">
        <v>837</v>
      </c>
      <c r="G274" s="494" t="s">
        <v>600</v>
      </c>
      <c r="H274" s="494" t="s">
        <v>4033</v>
      </c>
      <c r="I274" s="494" t="s">
        <v>3988</v>
      </c>
      <c r="J274" s="502">
        <v>27.41</v>
      </c>
      <c r="K274" s="494" t="s">
        <v>4033</v>
      </c>
      <c r="L274" s="512">
        <f t="shared" si="28"/>
        <v>104</v>
      </c>
      <c r="M274" s="514">
        <v>104</v>
      </c>
      <c r="N274" s="514"/>
      <c r="O274" s="514"/>
      <c r="P274" s="515" t="e">
        <f t="shared" si="29"/>
        <v>#DIV/0!</v>
      </c>
      <c r="Q274" s="515">
        <f t="shared" si="30"/>
        <v>0</v>
      </c>
      <c r="R274" s="515">
        <f t="shared" si="31"/>
        <v>0</v>
      </c>
      <c r="S274" s="516">
        <f>IF(M274="nio",0,IF(M274&gt;0,VLOOKUP(H274,'3-Productie normen'!A:L,VLOOKUP(M274,'3-Productie normen'!$B$36:$C$42,2,FALSE),FALSE)))</f>
        <v>0</v>
      </c>
      <c r="T274" s="516">
        <f t="shared" si="33"/>
        <v>0</v>
      </c>
      <c r="U274" s="55">
        <f t="shared" si="34"/>
        <v>0</v>
      </c>
      <c r="V274" s="527"/>
      <c r="X274" s="529">
        <f t="shared" si="32"/>
        <v>2850.64</v>
      </c>
    </row>
    <row r="275" spans="1:24" ht="14.1" customHeight="1">
      <c r="A275" s="460">
        <v>275</v>
      </c>
      <c r="B275" s="467" t="s">
        <v>235</v>
      </c>
      <c r="C275" s="466" t="s">
        <v>357</v>
      </c>
      <c r="D275" s="473" t="s">
        <v>436</v>
      </c>
      <c r="E275" s="475">
        <v>0</v>
      </c>
      <c r="F275" s="475" t="s">
        <v>838</v>
      </c>
      <c r="G275" s="494" t="s">
        <v>600</v>
      </c>
      <c r="H275" s="494" t="s">
        <v>4033</v>
      </c>
      <c r="I275" s="494" t="s">
        <v>3974</v>
      </c>
      <c r="J275" s="502">
        <v>26.82</v>
      </c>
      <c r="K275" s="494" t="s">
        <v>4033</v>
      </c>
      <c r="L275" s="512">
        <f t="shared" si="28"/>
        <v>104</v>
      </c>
      <c r="M275" s="514">
        <v>104</v>
      </c>
      <c r="N275" s="514"/>
      <c r="O275" s="514"/>
      <c r="P275" s="515" t="e">
        <f t="shared" si="29"/>
        <v>#DIV/0!</v>
      </c>
      <c r="Q275" s="515">
        <f t="shared" si="30"/>
        <v>0</v>
      </c>
      <c r="R275" s="515">
        <f t="shared" si="31"/>
        <v>0</v>
      </c>
      <c r="S275" s="516">
        <f>IF(M275="nio",0,IF(M275&gt;0,VLOOKUP(H275,'3-Productie normen'!A:L,VLOOKUP(M275,'3-Productie normen'!$B$36:$C$42,2,FALSE),FALSE)))</f>
        <v>0</v>
      </c>
      <c r="T275" s="516">
        <f t="shared" si="33"/>
        <v>0</v>
      </c>
      <c r="U275" s="55">
        <f t="shared" si="34"/>
        <v>0</v>
      </c>
      <c r="V275" s="527"/>
      <c r="X275" s="529">
        <f t="shared" si="32"/>
        <v>2789.28</v>
      </c>
    </row>
    <row r="276" spans="1:24" ht="14.1" customHeight="1">
      <c r="A276" s="460">
        <v>276</v>
      </c>
      <c r="B276" s="467" t="s">
        <v>235</v>
      </c>
      <c r="C276" s="466" t="s">
        <v>357</v>
      </c>
      <c r="D276" s="473" t="s">
        <v>436</v>
      </c>
      <c r="E276" s="475">
        <v>0</v>
      </c>
      <c r="F276" s="475" t="s">
        <v>839</v>
      </c>
      <c r="G276" s="494" t="s">
        <v>529</v>
      </c>
      <c r="H276" s="491" t="s">
        <v>253</v>
      </c>
      <c r="I276" s="494" t="s">
        <v>3988</v>
      </c>
      <c r="J276" s="502">
        <v>18.54</v>
      </c>
      <c r="K276" s="491" t="s">
        <v>253</v>
      </c>
      <c r="L276" s="512">
        <f t="shared" si="28"/>
        <v>104</v>
      </c>
      <c r="M276" s="514">
        <v>104</v>
      </c>
      <c r="N276" s="514"/>
      <c r="O276" s="514"/>
      <c r="P276" s="515" t="e">
        <f t="shared" si="29"/>
        <v>#DIV/0!</v>
      </c>
      <c r="Q276" s="515">
        <f t="shared" si="30"/>
        <v>0</v>
      </c>
      <c r="R276" s="515">
        <f t="shared" si="31"/>
        <v>0</v>
      </c>
      <c r="S276" s="516">
        <f>IF(M276="nio",0,IF(M276&gt;0,VLOOKUP(H276,'3-Productie normen'!A:L,VLOOKUP(M276,'3-Productie normen'!$B$36:$C$42,2,FALSE),FALSE)))</f>
        <v>0</v>
      </c>
      <c r="T276" s="516">
        <f t="shared" si="33"/>
        <v>0</v>
      </c>
      <c r="U276" s="55">
        <f t="shared" si="34"/>
        <v>0</v>
      </c>
      <c r="V276" s="527"/>
      <c r="X276" s="529">
        <f t="shared" si="32"/>
        <v>1928.1599999999999</v>
      </c>
    </row>
    <row r="277" spans="1:24" ht="14.1" customHeight="1">
      <c r="A277" s="460">
        <v>277</v>
      </c>
      <c r="B277" s="467" t="s">
        <v>235</v>
      </c>
      <c r="C277" s="466" t="s">
        <v>357</v>
      </c>
      <c r="D277" s="473" t="s">
        <v>436</v>
      </c>
      <c r="E277" s="475">
        <v>0</v>
      </c>
      <c r="F277" s="475" t="s">
        <v>840</v>
      </c>
      <c r="G277" s="494" t="s">
        <v>529</v>
      </c>
      <c r="H277" s="491" t="s">
        <v>253</v>
      </c>
      <c r="I277" s="494" t="s">
        <v>3988</v>
      </c>
      <c r="J277" s="502">
        <v>18.54</v>
      </c>
      <c r="K277" s="491" t="s">
        <v>253</v>
      </c>
      <c r="L277" s="512">
        <f t="shared" si="28"/>
        <v>104</v>
      </c>
      <c r="M277" s="514">
        <v>104</v>
      </c>
      <c r="N277" s="514"/>
      <c r="O277" s="514"/>
      <c r="P277" s="515" t="e">
        <f t="shared" si="29"/>
        <v>#DIV/0!</v>
      </c>
      <c r="Q277" s="515">
        <f t="shared" si="30"/>
        <v>0</v>
      </c>
      <c r="R277" s="515">
        <f t="shared" si="31"/>
        <v>0</v>
      </c>
      <c r="S277" s="516">
        <f>IF(M277="nio",0,IF(M277&gt;0,VLOOKUP(H277,'3-Productie normen'!A:L,VLOOKUP(M277,'3-Productie normen'!$B$36:$C$42,2,FALSE),FALSE)))</f>
        <v>0</v>
      </c>
      <c r="T277" s="516">
        <f t="shared" si="33"/>
        <v>0</v>
      </c>
      <c r="U277" s="55">
        <f t="shared" si="34"/>
        <v>0</v>
      </c>
      <c r="V277" s="527"/>
      <c r="X277" s="529">
        <f t="shared" si="32"/>
        <v>1928.1599999999999</v>
      </c>
    </row>
    <row r="278" spans="1:24" ht="14.1" customHeight="1">
      <c r="A278" s="460">
        <v>278</v>
      </c>
      <c r="B278" s="467" t="s">
        <v>235</v>
      </c>
      <c r="C278" s="466" t="s">
        <v>357</v>
      </c>
      <c r="D278" s="473" t="s">
        <v>436</v>
      </c>
      <c r="E278" s="475">
        <v>0</v>
      </c>
      <c r="F278" s="475" t="s">
        <v>841</v>
      </c>
      <c r="G278" s="494" t="s">
        <v>529</v>
      </c>
      <c r="H278" s="491" t="s">
        <v>253</v>
      </c>
      <c r="I278" s="494" t="s">
        <v>3988</v>
      </c>
      <c r="J278" s="502">
        <v>57.24</v>
      </c>
      <c r="K278" s="491" t="s">
        <v>253</v>
      </c>
      <c r="L278" s="512">
        <f t="shared" si="28"/>
        <v>104</v>
      </c>
      <c r="M278" s="514">
        <v>104</v>
      </c>
      <c r="N278" s="514"/>
      <c r="O278" s="514"/>
      <c r="P278" s="515" t="e">
        <f t="shared" si="29"/>
        <v>#DIV/0!</v>
      </c>
      <c r="Q278" s="515">
        <f t="shared" si="30"/>
        <v>0</v>
      </c>
      <c r="R278" s="515">
        <f t="shared" si="31"/>
        <v>0</v>
      </c>
      <c r="S278" s="516">
        <f>IF(M278="nio",0,IF(M278&gt;0,VLOOKUP(H278,'3-Productie normen'!A:L,VLOOKUP(M278,'3-Productie normen'!$B$36:$C$42,2,FALSE),FALSE)))</f>
        <v>0</v>
      </c>
      <c r="T278" s="516">
        <f t="shared" si="33"/>
        <v>0</v>
      </c>
      <c r="U278" s="55">
        <f t="shared" si="34"/>
        <v>0</v>
      </c>
      <c r="V278" s="527"/>
      <c r="X278" s="529">
        <f t="shared" si="32"/>
        <v>5952.96</v>
      </c>
    </row>
    <row r="279" spans="1:24" ht="14.1" customHeight="1">
      <c r="A279" s="460">
        <v>279</v>
      </c>
      <c r="B279" s="467" t="s">
        <v>235</v>
      </c>
      <c r="C279" s="466" t="s">
        <v>357</v>
      </c>
      <c r="D279" s="473" t="s">
        <v>436</v>
      </c>
      <c r="E279" s="475">
        <v>1</v>
      </c>
      <c r="F279" s="475" t="s">
        <v>842</v>
      </c>
      <c r="G279" s="494" t="s">
        <v>600</v>
      </c>
      <c r="H279" s="492" t="s">
        <v>216</v>
      </c>
      <c r="I279" s="494" t="s">
        <v>3978</v>
      </c>
      <c r="J279" s="502">
        <v>13.71</v>
      </c>
      <c r="K279" s="505" t="s">
        <v>216</v>
      </c>
      <c r="L279" s="512">
        <f t="shared" si="28"/>
        <v>104</v>
      </c>
      <c r="M279" s="514">
        <v>104</v>
      </c>
      <c r="N279" s="514"/>
      <c r="O279" s="514"/>
      <c r="P279" s="515" t="e">
        <f t="shared" si="29"/>
        <v>#DIV/0!</v>
      </c>
      <c r="Q279" s="515">
        <f t="shared" si="30"/>
        <v>0</v>
      </c>
      <c r="R279" s="515">
        <f t="shared" si="31"/>
        <v>0</v>
      </c>
      <c r="S279" s="516">
        <f>IF(M279="nio",0,IF(M279&gt;0,VLOOKUP(H279,'3-Productie normen'!A:L,VLOOKUP(M279,'3-Productie normen'!$B$36:$C$42,2,FALSE),FALSE)))</f>
        <v>0</v>
      </c>
      <c r="T279" s="516">
        <f t="shared" si="33"/>
        <v>0</v>
      </c>
      <c r="U279" s="55">
        <f t="shared" si="34"/>
        <v>0</v>
      </c>
      <c r="V279" s="527"/>
      <c r="X279" s="529">
        <f t="shared" si="32"/>
        <v>1425.8400000000001</v>
      </c>
    </row>
    <row r="280" spans="1:24" ht="14.1" customHeight="1">
      <c r="A280" s="460">
        <v>280</v>
      </c>
      <c r="B280" s="467" t="s">
        <v>235</v>
      </c>
      <c r="C280" s="466" t="s">
        <v>357</v>
      </c>
      <c r="D280" s="473" t="s">
        <v>436</v>
      </c>
      <c r="E280" s="475">
        <v>1</v>
      </c>
      <c r="F280" s="475" t="s">
        <v>843</v>
      </c>
      <c r="G280" s="494" t="s">
        <v>529</v>
      </c>
      <c r="H280" s="491" t="s">
        <v>253</v>
      </c>
      <c r="I280" s="494" t="s">
        <v>3986</v>
      </c>
      <c r="J280" s="502">
        <v>27.8</v>
      </c>
      <c r="K280" s="491" t="s">
        <v>253</v>
      </c>
      <c r="L280" s="512">
        <f t="shared" si="28"/>
        <v>104</v>
      </c>
      <c r="M280" s="514">
        <v>104</v>
      </c>
      <c r="N280" s="514"/>
      <c r="O280" s="514"/>
      <c r="P280" s="515" t="e">
        <f t="shared" si="29"/>
        <v>#DIV/0!</v>
      </c>
      <c r="Q280" s="515">
        <f t="shared" si="30"/>
        <v>0</v>
      </c>
      <c r="R280" s="515">
        <f t="shared" si="31"/>
        <v>0</v>
      </c>
      <c r="S280" s="516">
        <f>IF(M280="nio",0,IF(M280&gt;0,VLOOKUP(H280,'3-Productie normen'!A:L,VLOOKUP(M280,'3-Productie normen'!$B$36:$C$42,2,FALSE),FALSE)))</f>
        <v>0</v>
      </c>
      <c r="T280" s="516">
        <f t="shared" si="33"/>
        <v>0</v>
      </c>
      <c r="U280" s="55">
        <f t="shared" si="34"/>
        <v>0</v>
      </c>
      <c r="V280" s="527"/>
      <c r="X280" s="529">
        <f t="shared" si="32"/>
        <v>2891.2000000000003</v>
      </c>
    </row>
    <row r="281" spans="1:24" ht="14.1" customHeight="1">
      <c r="A281" s="567">
        <v>281</v>
      </c>
      <c r="B281" s="467" t="s">
        <v>235</v>
      </c>
      <c r="C281" s="466" t="s">
        <v>357</v>
      </c>
      <c r="D281" s="473" t="s">
        <v>436</v>
      </c>
      <c r="E281" s="475">
        <v>1</v>
      </c>
      <c r="F281" s="475" t="s">
        <v>844</v>
      </c>
      <c r="G281" s="494" t="s">
        <v>529</v>
      </c>
      <c r="H281" s="491" t="s">
        <v>253</v>
      </c>
      <c r="I281" s="494" t="s">
        <v>3986</v>
      </c>
      <c r="J281" s="502">
        <v>27.6</v>
      </c>
      <c r="K281" s="491" t="s">
        <v>253</v>
      </c>
      <c r="L281" s="512">
        <f t="shared" si="28"/>
        <v>104</v>
      </c>
      <c r="M281" s="514">
        <v>104</v>
      </c>
      <c r="N281" s="514"/>
      <c r="O281" s="514"/>
      <c r="P281" s="515" t="e">
        <f t="shared" si="29"/>
        <v>#DIV/0!</v>
      </c>
      <c r="Q281" s="515">
        <f t="shared" si="30"/>
        <v>0</v>
      </c>
      <c r="R281" s="515">
        <f t="shared" si="31"/>
        <v>0</v>
      </c>
      <c r="S281" s="516">
        <f>IF(M281="nio",0,IF(M281&gt;0,VLOOKUP(H281,'3-Productie normen'!A:L,VLOOKUP(M281,'3-Productie normen'!$B$36:$C$42,2,FALSE),FALSE)))</f>
        <v>0</v>
      </c>
      <c r="T281" s="516">
        <f t="shared" si="33"/>
        <v>0</v>
      </c>
      <c r="U281" s="55">
        <f t="shared" si="34"/>
        <v>0</v>
      </c>
      <c r="V281" s="527"/>
      <c r="X281" s="529">
        <f t="shared" si="32"/>
        <v>2870.4</v>
      </c>
    </row>
    <row r="282" spans="1:24" ht="14.1" customHeight="1">
      <c r="A282" s="460">
        <v>282</v>
      </c>
      <c r="B282" s="467" t="s">
        <v>235</v>
      </c>
      <c r="C282" s="466" t="s">
        <v>357</v>
      </c>
      <c r="D282" s="473" t="s">
        <v>436</v>
      </c>
      <c r="E282" s="475">
        <v>1</v>
      </c>
      <c r="F282" s="475" t="s">
        <v>845</v>
      </c>
      <c r="G282" s="494" t="s">
        <v>529</v>
      </c>
      <c r="H282" s="491" t="s">
        <v>253</v>
      </c>
      <c r="I282" s="494" t="s">
        <v>3986</v>
      </c>
      <c r="J282" s="502">
        <v>24.8</v>
      </c>
      <c r="K282" s="491" t="s">
        <v>253</v>
      </c>
      <c r="L282" s="512">
        <f t="shared" si="28"/>
        <v>104</v>
      </c>
      <c r="M282" s="514">
        <v>104</v>
      </c>
      <c r="N282" s="514"/>
      <c r="O282" s="514"/>
      <c r="P282" s="515" t="e">
        <f t="shared" si="29"/>
        <v>#DIV/0!</v>
      </c>
      <c r="Q282" s="515">
        <f t="shared" si="30"/>
        <v>0</v>
      </c>
      <c r="R282" s="515">
        <f t="shared" si="31"/>
        <v>0</v>
      </c>
      <c r="S282" s="516">
        <f>IF(M282="nio",0,IF(M282&gt;0,VLOOKUP(H282,'3-Productie normen'!A:L,VLOOKUP(M282,'3-Productie normen'!$B$36:$C$42,2,FALSE),FALSE)))</f>
        <v>0</v>
      </c>
      <c r="T282" s="516">
        <f t="shared" si="33"/>
        <v>0</v>
      </c>
      <c r="U282" s="55">
        <f t="shared" si="34"/>
        <v>0</v>
      </c>
      <c r="V282" s="527"/>
      <c r="X282" s="529">
        <f t="shared" si="32"/>
        <v>2579.2000000000003</v>
      </c>
    </row>
    <row r="283" spans="1:24" ht="14.1" customHeight="1">
      <c r="A283" s="460">
        <v>283</v>
      </c>
      <c r="B283" s="467" t="s">
        <v>235</v>
      </c>
      <c r="C283" s="466" t="s">
        <v>357</v>
      </c>
      <c r="D283" s="473" t="s">
        <v>436</v>
      </c>
      <c r="E283" s="475">
        <v>1</v>
      </c>
      <c r="F283" s="475" t="s">
        <v>846</v>
      </c>
      <c r="G283" s="494" t="s">
        <v>529</v>
      </c>
      <c r="H283" s="491" t="s">
        <v>253</v>
      </c>
      <c r="I283" s="494" t="s">
        <v>3986</v>
      </c>
      <c r="J283" s="502">
        <v>52.4</v>
      </c>
      <c r="K283" s="491" t="s">
        <v>253</v>
      </c>
      <c r="L283" s="512">
        <f t="shared" si="28"/>
        <v>104</v>
      </c>
      <c r="M283" s="514">
        <v>104</v>
      </c>
      <c r="N283" s="514"/>
      <c r="O283" s="514"/>
      <c r="P283" s="515" t="e">
        <f t="shared" si="29"/>
        <v>#DIV/0!</v>
      </c>
      <c r="Q283" s="515">
        <f t="shared" si="30"/>
        <v>0</v>
      </c>
      <c r="R283" s="515">
        <f t="shared" si="31"/>
        <v>0</v>
      </c>
      <c r="S283" s="516">
        <f>IF(M283="nio",0,IF(M283&gt;0,VLOOKUP(H283,'3-Productie normen'!A:L,VLOOKUP(M283,'3-Productie normen'!$B$36:$C$42,2,FALSE),FALSE)))</f>
        <v>0</v>
      </c>
      <c r="T283" s="516">
        <f t="shared" si="33"/>
        <v>0</v>
      </c>
      <c r="U283" s="55">
        <f t="shared" si="34"/>
        <v>0</v>
      </c>
      <c r="V283" s="527"/>
      <c r="X283" s="529">
        <f t="shared" si="32"/>
        <v>5449.5999999999995</v>
      </c>
    </row>
    <row r="284" spans="1:24" ht="14.1" customHeight="1">
      <c r="A284" s="460">
        <v>284</v>
      </c>
      <c r="B284" s="467" t="s">
        <v>235</v>
      </c>
      <c r="C284" s="466" t="s">
        <v>357</v>
      </c>
      <c r="D284" s="473" t="s">
        <v>436</v>
      </c>
      <c r="E284" s="475">
        <v>1</v>
      </c>
      <c r="F284" s="475" t="s">
        <v>847</v>
      </c>
      <c r="G284" s="494" t="s">
        <v>529</v>
      </c>
      <c r="H284" s="491" t="s">
        <v>253</v>
      </c>
      <c r="I284" s="494" t="s">
        <v>3986</v>
      </c>
      <c r="J284" s="502">
        <v>49</v>
      </c>
      <c r="K284" s="491" t="s">
        <v>253</v>
      </c>
      <c r="L284" s="512">
        <f t="shared" si="28"/>
        <v>104</v>
      </c>
      <c r="M284" s="514">
        <v>104</v>
      </c>
      <c r="N284" s="514"/>
      <c r="O284" s="514"/>
      <c r="P284" s="515" t="e">
        <f t="shared" si="29"/>
        <v>#DIV/0!</v>
      </c>
      <c r="Q284" s="515">
        <f t="shared" si="30"/>
        <v>0</v>
      </c>
      <c r="R284" s="515">
        <f t="shared" si="31"/>
        <v>0</v>
      </c>
      <c r="S284" s="516">
        <f>IF(M284="nio",0,IF(M284&gt;0,VLOOKUP(H284,'3-Productie normen'!A:L,VLOOKUP(M284,'3-Productie normen'!$B$36:$C$42,2,FALSE),FALSE)))</f>
        <v>0</v>
      </c>
      <c r="T284" s="516">
        <f t="shared" si="33"/>
        <v>0</v>
      </c>
      <c r="U284" s="55">
        <f t="shared" si="34"/>
        <v>0</v>
      </c>
      <c r="V284" s="527"/>
      <c r="X284" s="529">
        <f t="shared" si="32"/>
        <v>5096</v>
      </c>
    </row>
    <row r="285" spans="1:24" ht="14.1" customHeight="1">
      <c r="A285" s="460">
        <v>285</v>
      </c>
      <c r="B285" s="467" t="s">
        <v>235</v>
      </c>
      <c r="C285" s="466" t="s">
        <v>357</v>
      </c>
      <c r="D285" s="473" t="s">
        <v>436</v>
      </c>
      <c r="E285" s="475">
        <v>1</v>
      </c>
      <c r="F285" s="475" t="s">
        <v>848</v>
      </c>
      <c r="G285" s="494" t="s">
        <v>598</v>
      </c>
      <c r="H285" s="487" t="s">
        <v>17</v>
      </c>
      <c r="I285" s="494" t="s">
        <v>3987</v>
      </c>
      <c r="J285" s="502">
        <v>5.74</v>
      </c>
      <c r="K285" s="494" t="s">
        <v>4028</v>
      </c>
      <c r="L285" s="512">
        <f t="shared" si="28"/>
        <v>510</v>
      </c>
      <c r="M285" s="514">
        <v>255</v>
      </c>
      <c r="N285" s="514">
        <v>255</v>
      </c>
      <c r="O285" s="514"/>
      <c r="P285" s="515" t="e">
        <f t="shared" si="29"/>
        <v>#DIV/0!</v>
      </c>
      <c r="Q285" s="515" t="e">
        <f t="shared" si="30"/>
        <v>#DIV/0!</v>
      </c>
      <c r="R285" s="515">
        <f t="shared" si="31"/>
        <v>0</v>
      </c>
      <c r="S285" s="516">
        <f>IF(M285="nio",0,IF(M285&gt;0,VLOOKUP(H285,'3-Productie normen'!A:L,VLOOKUP(M285,'3-Productie normen'!$B$36:$C$42,2,FALSE),FALSE)))</f>
        <v>0</v>
      </c>
      <c r="T285" s="516">
        <f t="shared" si="33"/>
        <v>0</v>
      </c>
      <c r="U285" s="55">
        <f t="shared" si="34"/>
        <v>0</v>
      </c>
      <c r="V285" s="527"/>
      <c r="X285" s="529">
        <f t="shared" si="32"/>
        <v>2927.4</v>
      </c>
    </row>
    <row r="286" spans="1:24" ht="14.1" customHeight="1">
      <c r="A286" s="460">
        <v>286</v>
      </c>
      <c r="B286" s="467" t="s">
        <v>235</v>
      </c>
      <c r="C286" s="466" t="s">
        <v>357</v>
      </c>
      <c r="D286" s="473" t="s">
        <v>436</v>
      </c>
      <c r="E286" s="475">
        <v>1</v>
      </c>
      <c r="F286" s="475" t="s">
        <v>849</v>
      </c>
      <c r="G286" s="494" t="s">
        <v>598</v>
      </c>
      <c r="H286" s="487" t="s">
        <v>17</v>
      </c>
      <c r="I286" s="494" t="s">
        <v>3987</v>
      </c>
      <c r="J286" s="502">
        <v>7.62</v>
      </c>
      <c r="K286" s="494" t="s">
        <v>4028</v>
      </c>
      <c r="L286" s="512">
        <f t="shared" si="28"/>
        <v>510</v>
      </c>
      <c r="M286" s="514">
        <v>255</v>
      </c>
      <c r="N286" s="514">
        <v>255</v>
      </c>
      <c r="O286" s="514"/>
      <c r="P286" s="515" t="e">
        <f t="shared" si="29"/>
        <v>#DIV/0!</v>
      </c>
      <c r="Q286" s="515" t="e">
        <f t="shared" si="30"/>
        <v>#DIV/0!</v>
      </c>
      <c r="R286" s="515">
        <f t="shared" si="31"/>
        <v>0</v>
      </c>
      <c r="S286" s="516">
        <f>IF(M286="nio",0,IF(M286&gt;0,VLOOKUP(H286,'3-Productie normen'!A:L,VLOOKUP(M286,'3-Productie normen'!$B$36:$C$42,2,FALSE),FALSE)))</f>
        <v>0</v>
      </c>
      <c r="T286" s="516">
        <f t="shared" si="33"/>
        <v>0</v>
      </c>
      <c r="U286" s="55">
        <f t="shared" si="34"/>
        <v>0</v>
      </c>
      <c r="V286" s="527"/>
      <c r="X286" s="529">
        <f t="shared" si="32"/>
        <v>3886.2000000000003</v>
      </c>
    </row>
    <row r="287" spans="1:24" ht="14.1" customHeight="1">
      <c r="A287" s="460">
        <v>287</v>
      </c>
      <c r="B287" s="467" t="s">
        <v>235</v>
      </c>
      <c r="C287" s="466" t="s">
        <v>357</v>
      </c>
      <c r="D287" s="473" t="s">
        <v>436</v>
      </c>
      <c r="E287" s="475">
        <v>1</v>
      </c>
      <c r="F287" s="475" t="s">
        <v>850</v>
      </c>
      <c r="G287" s="494" t="s">
        <v>606</v>
      </c>
      <c r="H287" s="494" t="s">
        <v>4026</v>
      </c>
      <c r="I287" s="494" t="s">
        <v>3986</v>
      </c>
      <c r="J287" s="502">
        <v>2.38</v>
      </c>
      <c r="K287" s="494" t="s">
        <v>4026</v>
      </c>
      <c r="L287" s="512">
        <f t="shared" si="28"/>
        <v>0</v>
      </c>
      <c r="M287" s="513" t="s">
        <v>4037</v>
      </c>
      <c r="N287" s="514"/>
      <c r="O287" s="514"/>
      <c r="P287" s="515">
        <f t="shared" si="29"/>
        <v>0</v>
      </c>
      <c r="Q287" s="515">
        <f t="shared" si="30"/>
        <v>0</v>
      </c>
      <c r="R287" s="515">
        <f t="shared" si="31"/>
        <v>0</v>
      </c>
      <c r="S287" s="516">
        <f>IF(M287="nio",0,IF(M287&gt;0,VLOOKUP(H287,'3-Productie normen'!A:L,VLOOKUP(M287,'3-Productie normen'!$B$36:$C$42,2,FALSE),FALSE)))</f>
        <v>0</v>
      </c>
      <c r="T287" s="516">
        <f t="shared" si="33"/>
        <v>0</v>
      </c>
      <c r="U287" s="55">
        <f t="shared" si="34"/>
        <v>0</v>
      </c>
      <c r="V287" s="527"/>
      <c r="X287" s="529">
        <f t="shared" si="32"/>
        <v>0</v>
      </c>
    </row>
    <row r="288" spans="1:24" ht="14.1" customHeight="1">
      <c r="A288" s="460">
        <v>288</v>
      </c>
      <c r="B288" s="467" t="s">
        <v>235</v>
      </c>
      <c r="C288" s="466" t="s">
        <v>357</v>
      </c>
      <c r="D288" s="473" t="s">
        <v>436</v>
      </c>
      <c r="E288" s="475">
        <v>1</v>
      </c>
      <c r="F288" s="475" t="s">
        <v>851</v>
      </c>
      <c r="G288" s="494" t="s">
        <v>606</v>
      </c>
      <c r="H288" s="494" t="s">
        <v>4026</v>
      </c>
      <c r="I288" s="494" t="s">
        <v>3986</v>
      </c>
      <c r="J288" s="502">
        <v>2.82</v>
      </c>
      <c r="K288" s="494" t="s">
        <v>4026</v>
      </c>
      <c r="L288" s="512">
        <f t="shared" si="28"/>
        <v>0</v>
      </c>
      <c r="M288" s="513" t="s">
        <v>4037</v>
      </c>
      <c r="N288" s="514"/>
      <c r="O288" s="514"/>
      <c r="P288" s="515">
        <f t="shared" si="29"/>
        <v>0</v>
      </c>
      <c r="Q288" s="515">
        <f t="shared" si="30"/>
        <v>0</v>
      </c>
      <c r="R288" s="515">
        <f t="shared" si="31"/>
        <v>0</v>
      </c>
      <c r="S288" s="516">
        <f>IF(M288="nio",0,IF(M288&gt;0,VLOOKUP(H288,'3-Productie normen'!A:L,VLOOKUP(M288,'3-Productie normen'!$B$36:$C$42,2,FALSE),FALSE)))</f>
        <v>0</v>
      </c>
      <c r="T288" s="516">
        <f t="shared" si="33"/>
        <v>0</v>
      </c>
      <c r="U288" s="55">
        <f t="shared" si="34"/>
        <v>0</v>
      </c>
      <c r="V288" s="527"/>
      <c r="X288" s="529">
        <f t="shared" si="32"/>
        <v>0</v>
      </c>
    </row>
    <row r="289" spans="1:24" ht="14.1" customHeight="1">
      <c r="A289" s="567">
        <v>289</v>
      </c>
      <c r="B289" s="467" t="s">
        <v>235</v>
      </c>
      <c r="C289" s="466" t="s">
        <v>357</v>
      </c>
      <c r="D289" s="473" t="s">
        <v>436</v>
      </c>
      <c r="E289" s="475">
        <v>1</v>
      </c>
      <c r="F289" s="475" t="s">
        <v>852</v>
      </c>
      <c r="G289" s="494" t="s">
        <v>606</v>
      </c>
      <c r="H289" s="494" t="s">
        <v>4026</v>
      </c>
      <c r="I289" s="494" t="s">
        <v>3986</v>
      </c>
      <c r="J289" s="502">
        <v>3.72</v>
      </c>
      <c r="K289" s="494" t="s">
        <v>4026</v>
      </c>
      <c r="L289" s="512">
        <f t="shared" si="28"/>
        <v>0</v>
      </c>
      <c r="M289" s="513" t="s">
        <v>4037</v>
      </c>
      <c r="N289" s="514"/>
      <c r="O289" s="514"/>
      <c r="P289" s="515">
        <f t="shared" si="29"/>
        <v>0</v>
      </c>
      <c r="Q289" s="515">
        <f t="shared" si="30"/>
        <v>0</v>
      </c>
      <c r="R289" s="515">
        <f t="shared" si="31"/>
        <v>0</v>
      </c>
      <c r="S289" s="516">
        <f>IF(M289="nio",0,IF(M289&gt;0,VLOOKUP(H289,'3-Productie normen'!A:L,VLOOKUP(M289,'3-Productie normen'!$B$36:$C$42,2,FALSE),FALSE)))</f>
        <v>0</v>
      </c>
      <c r="T289" s="516">
        <f t="shared" si="33"/>
        <v>0</v>
      </c>
      <c r="U289" s="55">
        <f t="shared" si="34"/>
        <v>0</v>
      </c>
      <c r="V289" s="527"/>
      <c r="X289" s="529">
        <f t="shared" si="32"/>
        <v>0</v>
      </c>
    </row>
    <row r="290" spans="1:24" ht="14.1" customHeight="1">
      <c r="A290" s="460">
        <v>290</v>
      </c>
      <c r="B290" s="467" t="s">
        <v>235</v>
      </c>
      <c r="C290" s="466" t="s">
        <v>357</v>
      </c>
      <c r="D290" s="473" t="s">
        <v>436</v>
      </c>
      <c r="E290" s="475">
        <v>1</v>
      </c>
      <c r="F290" s="475" t="s">
        <v>853</v>
      </c>
      <c r="G290" s="494" t="s">
        <v>600</v>
      </c>
      <c r="H290" s="494" t="s">
        <v>4033</v>
      </c>
      <c r="I290" s="494" t="s">
        <v>3986</v>
      </c>
      <c r="J290" s="502">
        <v>66.599999999999994</v>
      </c>
      <c r="K290" s="494" t="s">
        <v>4033</v>
      </c>
      <c r="L290" s="512">
        <f t="shared" si="28"/>
        <v>104</v>
      </c>
      <c r="M290" s="514">
        <v>104</v>
      </c>
      <c r="N290" s="514"/>
      <c r="O290" s="514"/>
      <c r="P290" s="515" t="e">
        <f t="shared" si="29"/>
        <v>#DIV/0!</v>
      </c>
      <c r="Q290" s="515">
        <f t="shared" si="30"/>
        <v>0</v>
      </c>
      <c r="R290" s="515">
        <f t="shared" si="31"/>
        <v>0</v>
      </c>
      <c r="S290" s="516">
        <f>IF(M290="nio",0,IF(M290&gt;0,VLOOKUP(H290,'3-Productie normen'!A:L,VLOOKUP(M290,'3-Productie normen'!$B$36:$C$42,2,FALSE),FALSE)))</f>
        <v>0</v>
      </c>
      <c r="T290" s="516">
        <f t="shared" si="33"/>
        <v>0</v>
      </c>
      <c r="U290" s="55">
        <f t="shared" si="34"/>
        <v>0</v>
      </c>
      <c r="V290" s="527"/>
      <c r="X290" s="529">
        <f t="shared" si="32"/>
        <v>6926.4</v>
      </c>
    </row>
    <row r="291" spans="1:24" ht="14.1" customHeight="1">
      <c r="A291" s="460">
        <v>291</v>
      </c>
      <c r="B291" s="467" t="s">
        <v>235</v>
      </c>
      <c r="C291" s="466" t="s">
        <v>357</v>
      </c>
      <c r="D291" s="473" t="s">
        <v>436</v>
      </c>
      <c r="E291" s="475">
        <v>1</v>
      </c>
      <c r="F291" s="475" t="s">
        <v>854</v>
      </c>
      <c r="G291" s="494" t="s">
        <v>529</v>
      </c>
      <c r="H291" s="491" t="s">
        <v>253</v>
      </c>
      <c r="I291" s="494" t="s">
        <v>3986</v>
      </c>
      <c r="J291" s="502">
        <v>18.3</v>
      </c>
      <c r="K291" s="491" t="s">
        <v>253</v>
      </c>
      <c r="L291" s="512">
        <f t="shared" si="28"/>
        <v>104</v>
      </c>
      <c r="M291" s="514">
        <v>104</v>
      </c>
      <c r="N291" s="514"/>
      <c r="O291" s="514"/>
      <c r="P291" s="515" t="e">
        <f t="shared" si="29"/>
        <v>#DIV/0!</v>
      </c>
      <c r="Q291" s="515">
        <f t="shared" si="30"/>
        <v>0</v>
      </c>
      <c r="R291" s="515">
        <f t="shared" si="31"/>
        <v>0</v>
      </c>
      <c r="S291" s="516">
        <f>IF(M291="nio",0,IF(M291&gt;0,VLOOKUP(H291,'3-Productie normen'!A:L,VLOOKUP(M291,'3-Productie normen'!$B$36:$C$42,2,FALSE),FALSE)))</f>
        <v>0</v>
      </c>
      <c r="T291" s="516">
        <f t="shared" si="33"/>
        <v>0</v>
      </c>
      <c r="U291" s="55">
        <f t="shared" si="34"/>
        <v>0</v>
      </c>
      <c r="V291" s="527"/>
      <c r="X291" s="529">
        <f t="shared" si="32"/>
        <v>1903.2</v>
      </c>
    </row>
    <row r="292" spans="1:24" ht="14.1" customHeight="1">
      <c r="A292" s="460">
        <v>292</v>
      </c>
      <c r="B292" s="467" t="s">
        <v>235</v>
      </c>
      <c r="C292" s="466" t="s">
        <v>357</v>
      </c>
      <c r="D292" s="473" t="s">
        <v>436</v>
      </c>
      <c r="E292" s="475">
        <v>1</v>
      </c>
      <c r="F292" s="475" t="s">
        <v>855</v>
      </c>
      <c r="G292" s="494" t="s">
        <v>529</v>
      </c>
      <c r="H292" s="491" t="s">
        <v>253</v>
      </c>
      <c r="I292" s="494" t="s">
        <v>3986</v>
      </c>
      <c r="J292" s="502">
        <v>18.3</v>
      </c>
      <c r="K292" s="491" t="s">
        <v>253</v>
      </c>
      <c r="L292" s="512">
        <f t="shared" si="28"/>
        <v>104</v>
      </c>
      <c r="M292" s="514">
        <v>104</v>
      </c>
      <c r="N292" s="514"/>
      <c r="O292" s="514"/>
      <c r="P292" s="515" t="e">
        <f t="shared" si="29"/>
        <v>#DIV/0!</v>
      </c>
      <c r="Q292" s="515">
        <f t="shared" si="30"/>
        <v>0</v>
      </c>
      <c r="R292" s="515">
        <f t="shared" si="31"/>
        <v>0</v>
      </c>
      <c r="S292" s="516">
        <f>IF(M292="nio",0,IF(M292&gt;0,VLOOKUP(H292,'3-Productie normen'!A:L,VLOOKUP(M292,'3-Productie normen'!$B$36:$C$42,2,FALSE),FALSE)))</f>
        <v>0</v>
      </c>
      <c r="T292" s="516">
        <f t="shared" si="33"/>
        <v>0</v>
      </c>
      <c r="U292" s="55">
        <f t="shared" si="34"/>
        <v>0</v>
      </c>
      <c r="V292" s="527"/>
      <c r="X292" s="529">
        <f t="shared" si="32"/>
        <v>1903.2</v>
      </c>
    </row>
    <row r="293" spans="1:24" ht="14.1" customHeight="1">
      <c r="A293" s="460">
        <v>293</v>
      </c>
      <c r="B293" s="467" t="s">
        <v>235</v>
      </c>
      <c r="C293" s="466" t="s">
        <v>357</v>
      </c>
      <c r="D293" s="473" t="s">
        <v>436</v>
      </c>
      <c r="E293" s="475">
        <v>1</v>
      </c>
      <c r="F293" s="475" t="s">
        <v>856</v>
      </c>
      <c r="G293" s="494" t="s">
        <v>529</v>
      </c>
      <c r="H293" s="491" t="s">
        <v>253</v>
      </c>
      <c r="I293" s="494" t="s">
        <v>3986</v>
      </c>
      <c r="J293" s="502">
        <v>18.3</v>
      </c>
      <c r="K293" s="491" t="s">
        <v>253</v>
      </c>
      <c r="L293" s="512">
        <f t="shared" si="28"/>
        <v>104</v>
      </c>
      <c r="M293" s="514">
        <v>104</v>
      </c>
      <c r="N293" s="514"/>
      <c r="O293" s="514"/>
      <c r="P293" s="515" t="e">
        <f t="shared" si="29"/>
        <v>#DIV/0!</v>
      </c>
      <c r="Q293" s="515">
        <f t="shared" si="30"/>
        <v>0</v>
      </c>
      <c r="R293" s="515">
        <f t="shared" si="31"/>
        <v>0</v>
      </c>
      <c r="S293" s="516">
        <f>IF(M293="nio",0,IF(M293&gt;0,VLOOKUP(H293,'3-Productie normen'!A:L,VLOOKUP(M293,'3-Productie normen'!$B$36:$C$42,2,FALSE),FALSE)))</f>
        <v>0</v>
      </c>
      <c r="T293" s="516">
        <f t="shared" si="33"/>
        <v>0</v>
      </c>
      <c r="U293" s="55">
        <f t="shared" si="34"/>
        <v>0</v>
      </c>
      <c r="V293" s="527"/>
      <c r="X293" s="529">
        <f t="shared" si="32"/>
        <v>1903.2</v>
      </c>
    </row>
    <row r="294" spans="1:24" ht="14.1" customHeight="1">
      <c r="A294" s="460">
        <v>294</v>
      </c>
      <c r="B294" s="467" t="s">
        <v>235</v>
      </c>
      <c r="C294" s="466" t="s">
        <v>357</v>
      </c>
      <c r="D294" s="473" t="s">
        <v>436</v>
      </c>
      <c r="E294" s="475">
        <v>1</v>
      </c>
      <c r="F294" s="475" t="s">
        <v>857</v>
      </c>
      <c r="G294" s="494" t="s">
        <v>529</v>
      </c>
      <c r="H294" s="491" t="s">
        <v>253</v>
      </c>
      <c r="I294" s="494" t="s">
        <v>3986</v>
      </c>
      <c r="J294" s="502">
        <v>18.3</v>
      </c>
      <c r="K294" s="491" t="s">
        <v>253</v>
      </c>
      <c r="L294" s="512">
        <f t="shared" si="28"/>
        <v>104</v>
      </c>
      <c r="M294" s="514">
        <v>104</v>
      </c>
      <c r="N294" s="514"/>
      <c r="O294" s="514"/>
      <c r="P294" s="515" t="e">
        <f t="shared" si="29"/>
        <v>#DIV/0!</v>
      </c>
      <c r="Q294" s="515">
        <f t="shared" si="30"/>
        <v>0</v>
      </c>
      <c r="R294" s="515">
        <f t="shared" si="31"/>
        <v>0</v>
      </c>
      <c r="S294" s="516">
        <f>IF(M294="nio",0,IF(M294&gt;0,VLOOKUP(H294,'3-Productie normen'!A:L,VLOOKUP(M294,'3-Productie normen'!$B$36:$C$42,2,FALSE),FALSE)))</f>
        <v>0</v>
      </c>
      <c r="T294" s="516">
        <f t="shared" si="33"/>
        <v>0</v>
      </c>
      <c r="U294" s="55">
        <f t="shared" si="34"/>
        <v>0</v>
      </c>
      <c r="V294" s="527"/>
      <c r="X294" s="529">
        <f t="shared" si="32"/>
        <v>1903.2</v>
      </c>
    </row>
    <row r="295" spans="1:24" ht="14.1" customHeight="1">
      <c r="A295" s="460">
        <v>295</v>
      </c>
      <c r="B295" s="467" t="s">
        <v>235</v>
      </c>
      <c r="C295" s="466" t="s">
        <v>357</v>
      </c>
      <c r="D295" s="473" t="s">
        <v>436</v>
      </c>
      <c r="E295" s="475">
        <v>1</v>
      </c>
      <c r="F295" s="475" t="s">
        <v>858</v>
      </c>
      <c r="G295" s="494" t="s">
        <v>529</v>
      </c>
      <c r="H295" s="491" t="s">
        <v>253</v>
      </c>
      <c r="I295" s="494" t="s">
        <v>3986</v>
      </c>
      <c r="J295" s="502">
        <v>18.3</v>
      </c>
      <c r="K295" s="491" t="s">
        <v>253</v>
      </c>
      <c r="L295" s="512">
        <f t="shared" si="28"/>
        <v>104</v>
      </c>
      <c r="M295" s="514">
        <v>104</v>
      </c>
      <c r="N295" s="514"/>
      <c r="O295" s="514"/>
      <c r="P295" s="515" t="e">
        <f t="shared" si="29"/>
        <v>#DIV/0!</v>
      </c>
      <c r="Q295" s="515">
        <f t="shared" si="30"/>
        <v>0</v>
      </c>
      <c r="R295" s="515">
        <f t="shared" si="31"/>
        <v>0</v>
      </c>
      <c r="S295" s="516">
        <f>IF(M295="nio",0,IF(M295&gt;0,VLOOKUP(H295,'3-Productie normen'!A:L,VLOOKUP(M295,'3-Productie normen'!$B$36:$C$42,2,FALSE),FALSE)))</f>
        <v>0</v>
      </c>
      <c r="T295" s="516">
        <f t="shared" si="33"/>
        <v>0</v>
      </c>
      <c r="U295" s="55">
        <f t="shared" si="34"/>
        <v>0</v>
      </c>
      <c r="V295" s="527"/>
      <c r="X295" s="529">
        <f t="shared" si="32"/>
        <v>1903.2</v>
      </c>
    </row>
    <row r="296" spans="1:24" ht="14.1" customHeight="1">
      <c r="A296" s="460">
        <v>296</v>
      </c>
      <c r="B296" s="467" t="s">
        <v>235</v>
      </c>
      <c r="C296" s="466" t="s">
        <v>357</v>
      </c>
      <c r="D296" s="473" t="s">
        <v>436</v>
      </c>
      <c r="E296" s="475">
        <v>1</v>
      </c>
      <c r="F296" s="475" t="s">
        <v>859</v>
      </c>
      <c r="G296" s="494" t="s">
        <v>529</v>
      </c>
      <c r="H296" s="491" t="s">
        <v>253</v>
      </c>
      <c r="I296" s="494" t="s">
        <v>3986</v>
      </c>
      <c r="J296" s="502">
        <v>18.399999999999999</v>
      </c>
      <c r="K296" s="491" t="s">
        <v>253</v>
      </c>
      <c r="L296" s="512">
        <f t="shared" si="28"/>
        <v>104</v>
      </c>
      <c r="M296" s="514">
        <v>104</v>
      </c>
      <c r="N296" s="514"/>
      <c r="O296" s="514"/>
      <c r="P296" s="515" t="e">
        <f t="shared" si="29"/>
        <v>#DIV/0!</v>
      </c>
      <c r="Q296" s="515">
        <f t="shared" si="30"/>
        <v>0</v>
      </c>
      <c r="R296" s="515">
        <f t="shared" si="31"/>
        <v>0</v>
      </c>
      <c r="S296" s="516">
        <f>IF(M296="nio",0,IF(M296&gt;0,VLOOKUP(H296,'3-Productie normen'!A:L,VLOOKUP(M296,'3-Productie normen'!$B$36:$C$42,2,FALSE),FALSE)))</f>
        <v>0</v>
      </c>
      <c r="T296" s="516">
        <f t="shared" si="33"/>
        <v>0</v>
      </c>
      <c r="U296" s="55">
        <f t="shared" si="34"/>
        <v>0</v>
      </c>
      <c r="V296" s="527"/>
      <c r="X296" s="529">
        <f t="shared" si="32"/>
        <v>1913.6</v>
      </c>
    </row>
    <row r="297" spans="1:24" ht="14.1" customHeight="1">
      <c r="A297" s="567">
        <v>297</v>
      </c>
      <c r="B297" s="467" t="s">
        <v>235</v>
      </c>
      <c r="C297" s="466" t="s">
        <v>357</v>
      </c>
      <c r="D297" s="473" t="s">
        <v>436</v>
      </c>
      <c r="E297" s="475">
        <v>1</v>
      </c>
      <c r="F297" s="475" t="s">
        <v>860</v>
      </c>
      <c r="G297" s="494" t="s">
        <v>600</v>
      </c>
      <c r="H297" s="494" t="s">
        <v>4033</v>
      </c>
      <c r="I297" s="494" t="s">
        <v>3986</v>
      </c>
      <c r="J297" s="502">
        <v>78.5</v>
      </c>
      <c r="K297" s="494" t="s">
        <v>4033</v>
      </c>
      <c r="L297" s="512">
        <f t="shared" si="28"/>
        <v>104</v>
      </c>
      <c r="M297" s="514">
        <v>104</v>
      </c>
      <c r="N297" s="514"/>
      <c r="O297" s="514"/>
      <c r="P297" s="515" t="e">
        <f t="shared" si="29"/>
        <v>#DIV/0!</v>
      </c>
      <c r="Q297" s="515">
        <f t="shared" si="30"/>
        <v>0</v>
      </c>
      <c r="R297" s="515">
        <f t="shared" si="31"/>
        <v>0</v>
      </c>
      <c r="S297" s="516">
        <f>IF(M297="nio",0,IF(M297&gt;0,VLOOKUP(H297,'3-Productie normen'!A:L,VLOOKUP(M297,'3-Productie normen'!$B$36:$C$42,2,FALSE),FALSE)))</f>
        <v>0</v>
      </c>
      <c r="T297" s="516">
        <f t="shared" si="33"/>
        <v>0</v>
      </c>
      <c r="U297" s="55">
        <f t="shared" si="34"/>
        <v>0</v>
      </c>
      <c r="V297" s="527"/>
      <c r="X297" s="529">
        <f t="shared" si="32"/>
        <v>8164</v>
      </c>
    </row>
    <row r="298" spans="1:24" ht="14.1" customHeight="1">
      <c r="A298" s="460">
        <v>298</v>
      </c>
      <c r="B298" s="467" t="s">
        <v>235</v>
      </c>
      <c r="C298" s="466" t="s">
        <v>357</v>
      </c>
      <c r="D298" s="473" t="s">
        <v>436</v>
      </c>
      <c r="E298" s="475">
        <v>1</v>
      </c>
      <c r="F298" s="475" t="s">
        <v>861</v>
      </c>
      <c r="G298" s="494" t="s">
        <v>600</v>
      </c>
      <c r="H298" s="494" t="s">
        <v>4033</v>
      </c>
      <c r="I298" s="494" t="s">
        <v>3986</v>
      </c>
      <c r="J298" s="502">
        <v>86.8</v>
      </c>
      <c r="K298" s="494" t="s">
        <v>4033</v>
      </c>
      <c r="L298" s="512">
        <f t="shared" si="28"/>
        <v>104</v>
      </c>
      <c r="M298" s="514">
        <v>104</v>
      </c>
      <c r="N298" s="514"/>
      <c r="O298" s="514"/>
      <c r="P298" s="515" t="e">
        <f t="shared" si="29"/>
        <v>#DIV/0!</v>
      </c>
      <c r="Q298" s="515">
        <f t="shared" si="30"/>
        <v>0</v>
      </c>
      <c r="R298" s="515">
        <f t="shared" si="31"/>
        <v>0</v>
      </c>
      <c r="S298" s="516">
        <f>IF(M298="nio",0,IF(M298&gt;0,VLOOKUP(H298,'3-Productie normen'!A:L,VLOOKUP(M298,'3-Productie normen'!$B$36:$C$42,2,FALSE),FALSE)))</f>
        <v>0</v>
      </c>
      <c r="T298" s="516">
        <f t="shared" si="33"/>
        <v>0</v>
      </c>
      <c r="U298" s="55">
        <f t="shared" si="34"/>
        <v>0</v>
      </c>
      <c r="V298" s="527"/>
      <c r="X298" s="529">
        <f t="shared" si="32"/>
        <v>9027.1999999999989</v>
      </c>
    </row>
    <row r="299" spans="1:24" ht="14.1" customHeight="1">
      <c r="A299" s="460">
        <v>299</v>
      </c>
      <c r="B299" s="467" t="s">
        <v>235</v>
      </c>
      <c r="C299" s="466" t="s">
        <v>357</v>
      </c>
      <c r="D299" s="473" t="s">
        <v>436</v>
      </c>
      <c r="E299" s="475">
        <v>1</v>
      </c>
      <c r="F299" s="475" t="s">
        <v>862</v>
      </c>
      <c r="G299" s="494" t="s">
        <v>529</v>
      </c>
      <c r="H299" s="491" t="s">
        <v>253</v>
      </c>
      <c r="I299" s="494" t="s">
        <v>3986</v>
      </c>
      <c r="J299" s="502">
        <v>36.6</v>
      </c>
      <c r="K299" s="491" t="s">
        <v>253</v>
      </c>
      <c r="L299" s="512">
        <f t="shared" si="28"/>
        <v>104</v>
      </c>
      <c r="M299" s="514">
        <v>104</v>
      </c>
      <c r="N299" s="514"/>
      <c r="O299" s="514"/>
      <c r="P299" s="515" t="e">
        <f t="shared" si="29"/>
        <v>#DIV/0!</v>
      </c>
      <c r="Q299" s="515">
        <f t="shared" si="30"/>
        <v>0</v>
      </c>
      <c r="R299" s="515">
        <f t="shared" si="31"/>
        <v>0</v>
      </c>
      <c r="S299" s="516">
        <f>IF(M299="nio",0,IF(M299&gt;0,VLOOKUP(H299,'3-Productie normen'!A:L,VLOOKUP(M299,'3-Productie normen'!$B$36:$C$42,2,FALSE),FALSE)))</f>
        <v>0</v>
      </c>
      <c r="T299" s="516">
        <f t="shared" si="33"/>
        <v>0</v>
      </c>
      <c r="U299" s="55">
        <f t="shared" si="34"/>
        <v>0</v>
      </c>
      <c r="V299" s="527"/>
      <c r="X299" s="529">
        <f t="shared" si="32"/>
        <v>3806.4</v>
      </c>
    </row>
    <row r="300" spans="1:24" ht="14.1" customHeight="1">
      <c r="A300" s="460">
        <v>300</v>
      </c>
      <c r="B300" s="467" t="s">
        <v>235</v>
      </c>
      <c r="C300" s="466" t="s">
        <v>357</v>
      </c>
      <c r="D300" s="473" t="s">
        <v>436</v>
      </c>
      <c r="E300" s="475">
        <v>1</v>
      </c>
      <c r="F300" s="475" t="s">
        <v>863</v>
      </c>
      <c r="G300" s="494" t="s">
        <v>529</v>
      </c>
      <c r="H300" s="491" t="s">
        <v>253</v>
      </c>
      <c r="I300" s="494" t="s">
        <v>3986</v>
      </c>
      <c r="J300" s="502">
        <v>36.9</v>
      </c>
      <c r="K300" s="491" t="s">
        <v>253</v>
      </c>
      <c r="L300" s="512">
        <f t="shared" si="28"/>
        <v>104</v>
      </c>
      <c r="M300" s="514">
        <v>104</v>
      </c>
      <c r="N300" s="514"/>
      <c r="O300" s="514"/>
      <c r="P300" s="515" t="e">
        <f t="shared" si="29"/>
        <v>#DIV/0!</v>
      </c>
      <c r="Q300" s="515">
        <f t="shared" si="30"/>
        <v>0</v>
      </c>
      <c r="R300" s="515">
        <f t="shared" si="31"/>
        <v>0</v>
      </c>
      <c r="S300" s="516">
        <f>IF(M300="nio",0,IF(M300&gt;0,VLOOKUP(H300,'3-Productie normen'!A:L,VLOOKUP(M300,'3-Productie normen'!$B$36:$C$42,2,FALSE),FALSE)))</f>
        <v>0</v>
      </c>
      <c r="T300" s="516">
        <f t="shared" si="33"/>
        <v>0</v>
      </c>
      <c r="U300" s="55">
        <f t="shared" si="34"/>
        <v>0</v>
      </c>
      <c r="V300" s="527"/>
      <c r="X300" s="529">
        <f t="shared" si="32"/>
        <v>3837.6</v>
      </c>
    </row>
    <row r="301" spans="1:24" ht="14.1" customHeight="1">
      <c r="A301" s="460">
        <v>301</v>
      </c>
      <c r="B301" s="467" t="s">
        <v>235</v>
      </c>
      <c r="C301" s="466" t="s">
        <v>357</v>
      </c>
      <c r="D301" s="473" t="s">
        <v>436</v>
      </c>
      <c r="E301" s="475">
        <v>1</v>
      </c>
      <c r="F301" s="475" t="s">
        <v>864</v>
      </c>
      <c r="G301" s="494" t="s">
        <v>529</v>
      </c>
      <c r="H301" s="491" t="s">
        <v>253</v>
      </c>
      <c r="I301" s="494" t="s">
        <v>3986</v>
      </c>
      <c r="J301" s="502">
        <v>36.9</v>
      </c>
      <c r="K301" s="491" t="s">
        <v>253</v>
      </c>
      <c r="L301" s="512">
        <f t="shared" si="28"/>
        <v>104</v>
      </c>
      <c r="M301" s="514">
        <v>104</v>
      </c>
      <c r="N301" s="514"/>
      <c r="O301" s="514"/>
      <c r="P301" s="515" t="e">
        <f t="shared" si="29"/>
        <v>#DIV/0!</v>
      </c>
      <c r="Q301" s="515">
        <f t="shared" si="30"/>
        <v>0</v>
      </c>
      <c r="R301" s="515">
        <f t="shared" si="31"/>
        <v>0</v>
      </c>
      <c r="S301" s="516">
        <f>IF(M301="nio",0,IF(M301&gt;0,VLOOKUP(H301,'3-Productie normen'!A:L,VLOOKUP(M301,'3-Productie normen'!$B$36:$C$42,2,FALSE),FALSE)))</f>
        <v>0</v>
      </c>
      <c r="T301" s="516">
        <f t="shared" si="33"/>
        <v>0</v>
      </c>
      <c r="U301" s="55">
        <f t="shared" si="34"/>
        <v>0</v>
      </c>
      <c r="V301" s="527"/>
      <c r="X301" s="529">
        <f t="shared" si="32"/>
        <v>3837.6</v>
      </c>
    </row>
    <row r="302" spans="1:24" ht="14.1" customHeight="1">
      <c r="A302" s="460">
        <v>302</v>
      </c>
      <c r="B302" s="467" t="s">
        <v>235</v>
      </c>
      <c r="C302" s="466" t="s">
        <v>357</v>
      </c>
      <c r="D302" s="473" t="s">
        <v>436</v>
      </c>
      <c r="E302" s="475">
        <v>2</v>
      </c>
      <c r="F302" s="475" t="s">
        <v>865</v>
      </c>
      <c r="G302" s="494" t="s">
        <v>529</v>
      </c>
      <c r="H302" s="491" t="s">
        <v>253</v>
      </c>
      <c r="I302" s="494" t="s">
        <v>3988</v>
      </c>
      <c r="J302" s="502">
        <v>5.6</v>
      </c>
      <c r="K302" s="491" t="s">
        <v>253</v>
      </c>
      <c r="L302" s="512">
        <f t="shared" si="28"/>
        <v>104</v>
      </c>
      <c r="M302" s="514">
        <v>104</v>
      </c>
      <c r="N302" s="514"/>
      <c r="O302" s="514"/>
      <c r="P302" s="515" t="e">
        <f t="shared" si="29"/>
        <v>#DIV/0!</v>
      </c>
      <c r="Q302" s="515">
        <f t="shared" si="30"/>
        <v>0</v>
      </c>
      <c r="R302" s="515">
        <f t="shared" si="31"/>
        <v>0</v>
      </c>
      <c r="S302" s="516">
        <f>IF(M302="nio",0,IF(M302&gt;0,VLOOKUP(H302,'3-Productie normen'!A:L,VLOOKUP(M302,'3-Productie normen'!$B$36:$C$42,2,FALSE),FALSE)))</f>
        <v>0</v>
      </c>
      <c r="T302" s="516">
        <f t="shared" si="33"/>
        <v>0</v>
      </c>
      <c r="U302" s="55">
        <f t="shared" si="34"/>
        <v>0</v>
      </c>
      <c r="V302" s="527"/>
      <c r="X302" s="529">
        <f t="shared" si="32"/>
        <v>582.4</v>
      </c>
    </row>
    <row r="303" spans="1:24" ht="14.1" customHeight="1">
      <c r="A303" s="460">
        <v>303</v>
      </c>
      <c r="B303" s="467" t="s">
        <v>235</v>
      </c>
      <c r="C303" s="466" t="s">
        <v>357</v>
      </c>
      <c r="D303" s="473" t="s">
        <v>436</v>
      </c>
      <c r="E303" s="475">
        <v>2</v>
      </c>
      <c r="F303" s="475" t="s">
        <v>866</v>
      </c>
      <c r="G303" s="494" t="s">
        <v>600</v>
      </c>
      <c r="H303" s="492" t="s">
        <v>216</v>
      </c>
      <c r="I303" s="494" t="s">
        <v>3978</v>
      </c>
      <c r="J303" s="502">
        <v>13.71</v>
      </c>
      <c r="K303" s="505" t="s">
        <v>216</v>
      </c>
      <c r="L303" s="512">
        <f t="shared" si="28"/>
        <v>104</v>
      </c>
      <c r="M303" s="514">
        <v>104</v>
      </c>
      <c r="N303" s="514"/>
      <c r="O303" s="514"/>
      <c r="P303" s="515" t="e">
        <f t="shared" si="29"/>
        <v>#DIV/0!</v>
      </c>
      <c r="Q303" s="515">
        <f t="shared" si="30"/>
        <v>0</v>
      </c>
      <c r="R303" s="515">
        <f t="shared" si="31"/>
        <v>0</v>
      </c>
      <c r="S303" s="516">
        <f>IF(M303="nio",0,IF(M303&gt;0,VLOOKUP(H303,'3-Productie normen'!A:L,VLOOKUP(M303,'3-Productie normen'!$B$36:$C$42,2,FALSE),FALSE)))</f>
        <v>0</v>
      </c>
      <c r="T303" s="516">
        <f t="shared" si="33"/>
        <v>0</v>
      </c>
      <c r="U303" s="55">
        <f t="shared" si="34"/>
        <v>0</v>
      </c>
      <c r="V303" s="527"/>
      <c r="X303" s="529">
        <f t="shared" si="32"/>
        <v>1425.8400000000001</v>
      </c>
    </row>
    <row r="304" spans="1:24" ht="14.1" customHeight="1">
      <c r="A304" s="460">
        <v>304</v>
      </c>
      <c r="B304" s="467" t="s">
        <v>235</v>
      </c>
      <c r="C304" s="466" t="s">
        <v>357</v>
      </c>
      <c r="D304" s="473" t="s">
        <v>436</v>
      </c>
      <c r="E304" s="475">
        <v>2</v>
      </c>
      <c r="F304" s="475" t="s">
        <v>867</v>
      </c>
      <c r="G304" s="494" t="s">
        <v>529</v>
      </c>
      <c r="H304" s="491" t="s">
        <v>253</v>
      </c>
      <c r="I304" s="494" t="s">
        <v>3986</v>
      </c>
      <c r="J304" s="502">
        <v>22</v>
      </c>
      <c r="K304" s="491" t="s">
        <v>253</v>
      </c>
      <c r="L304" s="512">
        <f t="shared" si="28"/>
        <v>104</v>
      </c>
      <c r="M304" s="514">
        <v>104</v>
      </c>
      <c r="N304" s="514"/>
      <c r="O304" s="514"/>
      <c r="P304" s="515" t="e">
        <f t="shared" si="29"/>
        <v>#DIV/0!</v>
      </c>
      <c r="Q304" s="515">
        <f t="shared" si="30"/>
        <v>0</v>
      </c>
      <c r="R304" s="515">
        <f t="shared" si="31"/>
        <v>0</v>
      </c>
      <c r="S304" s="516">
        <f>IF(M304="nio",0,IF(M304&gt;0,VLOOKUP(H304,'3-Productie normen'!A:L,VLOOKUP(M304,'3-Productie normen'!$B$36:$C$42,2,FALSE),FALSE)))</f>
        <v>0</v>
      </c>
      <c r="T304" s="516">
        <f t="shared" si="33"/>
        <v>0</v>
      </c>
      <c r="U304" s="55">
        <f t="shared" si="34"/>
        <v>0</v>
      </c>
      <c r="V304" s="527"/>
      <c r="X304" s="529">
        <f t="shared" si="32"/>
        <v>2288</v>
      </c>
    </row>
    <row r="305" spans="1:24" ht="14.1" customHeight="1">
      <c r="A305" s="567">
        <v>305</v>
      </c>
      <c r="B305" s="467" t="s">
        <v>235</v>
      </c>
      <c r="C305" s="466" t="s">
        <v>357</v>
      </c>
      <c r="D305" s="473" t="s">
        <v>436</v>
      </c>
      <c r="E305" s="475">
        <v>2</v>
      </c>
      <c r="F305" s="475" t="s">
        <v>868</v>
      </c>
      <c r="G305" s="494" t="s">
        <v>529</v>
      </c>
      <c r="H305" s="491" t="s">
        <v>253</v>
      </c>
      <c r="I305" s="494" t="s">
        <v>3986</v>
      </c>
      <c r="J305" s="502">
        <v>18.3</v>
      </c>
      <c r="K305" s="491" t="s">
        <v>253</v>
      </c>
      <c r="L305" s="512">
        <f t="shared" si="28"/>
        <v>104</v>
      </c>
      <c r="M305" s="514">
        <v>104</v>
      </c>
      <c r="N305" s="514"/>
      <c r="O305" s="514"/>
      <c r="P305" s="515" t="e">
        <f t="shared" si="29"/>
        <v>#DIV/0!</v>
      </c>
      <c r="Q305" s="515">
        <f t="shared" si="30"/>
        <v>0</v>
      </c>
      <c r="R305" s="515">
        <f t="shared" si="31"/>
        <v>0</v>
      </c>
      <c r="S305" s="516">
        <f>IF(M305="nio",0,IF(M305&gt;0,VLOOKUP(H305,'3-Productie normen'!A:L,VLOOKUP(M305,'3-Productie normen'!$B$36:$C$42,2,FALSE),FALSE)))</f>
        <v>0</v>
      </c>
      <c r="T305" s="516">
        <f t="shared" si="33"/>
        <v>0</v>
      </c>
      <c r="U305" s="55">
        <f t="shared" si="34"/>
        <v>0</v>
      </c>
      <c r="V305" s="527"/>
      <c r="X305" s="529">
        <f t="shared" si="32"/>
        <v>1903.2</v>
      </c>
    </row>
    <row r="306" spans="1:24" ht="14.1" customHeight="1">
      <c r="A306" s="460">
        <v>306</v>
      </c>
      <c r="B306" s="467" t="s">
        <v>235</v>
      </c>
      <c r="C306" s="466" t="s">
        <v>357</v>
      </c>
      <c r="D306" s="473" t="s">
        <v>436</v>
      </c>
      <c r="E306" s="475">
        <v>2</v>
      </c>
      <c r="F306" s="475" t="s">
        <v>869</v>
      </c>
      <c r="G306" s="494" t="s">
        <v>529</v>
      </c>
      <c r="H306" s="491" t="s">
        <v>253</v>
      </c>
      <c r="I306" s="494" t="s">
        <v>3986</v>
      </c>
      <c r="J306" s="502">
        <v>11.2</v>
      </c>
      <c r="K306" s="491" t="s">
        <v>253</v>
      </c>
      <c r="L306" s="512">
        <f t="shared" si="28"/>
        <v>104</v>
      </c>
      <c r="M306" s="514">
        <v>104</v>
      </c>
      <c r="N306" s="514"/>
      <c r="O306" s="514"/>
      <c r="P306" s="515" t="e">
        <f t="shared" si="29"/>
        <v>#DIV/0!</v>
      </c>
      <c r="Q306" s="515">
        <f t="shared" si="30"/>
        <v>0</v>
      </c>
      <c r="R306" s="515">
        <f t="shared" si="31"/>
        <v>0</v>
      </c>
      <c r="S306" s="516">
        <f>IF(M306="nio",0,IF(M306&gt;0,VLOOKUP(H306,'3-Productie normen'!A:L,VLOOKUP(M306,'3-Productie normen'!$B$36:$C$42,2,FALSE),FALSE)))</f>
        <v>0</v>
      </c>
      <c r="T306" s="516">
        <f t="shared" si="33"/>
        <v>0</v>
      </c>
      <c r="U306" s="55">
        <f t="shared" si="34"/>
        <v>0</v>
      </c>
      <c r="V306" s="527"/>
      <c r="X306" s="529">
        <f t="shared" si="32"/>
        <v>1164.8</v>
      </c>
    </row>
    <row r="307" spans="1:24" ht="14.1" customHeight="1">
      <c r="A307" s="460">
        <v>307</v>
      </c>
      <c r="B307" s="467" t="s">
        <v>235</v>
      </c>
      <c r="C307" s="466" t="s">
        <v>357</v>
      </c>
      <c r="D307" s="473" t="s">
        <v>436</v>
      </c>
      <c r="E307" s="475">
        <v>2</v>
      </c>
      <c r="F307" s="475" t="s">
        <v>870</v>
      </c>
      <c r="G307" s="494" t="s">
        <v>529</v>
      </c>
      <c r="H307" s="491" t="s">
        <v>253</v>
      </c>
      <c r="I307" s="494" t="s">
        <v>3986</v>
      </c>
      <c r="J307" s="502">
        <v>12.6</v>
      </c>
      <c r="K307" s="491" t="s">
        <v>253</v>
      </c>
      <c r="L307" s="512">
        <f t="shared" si="28"/>
        <v>104</v>
      </c>
      <c r="M307" s="514">
        <v>104</v>
      </c>
      <c r="N307" s="514"/>
      <c r="O307" s="514"/>
      <c r="P307" s="515" t="e">
        <f t="shared" si="29"/>
        <v>#DIV/0!</v>
      </c>
      <c r="Q307" s="515">
        <f t="shared" si="30"/>
        <v>0</v>
      </c>
      <c r="R307" s="515">
        <f t="shared" si="31"/>
        <v>0</v>
      </c>
      <c r="S307" s="516">
        <f>IF(M307="nio",0,IF(M307&gt;0,VLOOKUP(H307,'3-Productie normen'!A:L,VLOOKUP(M307,'3-Productie normen'!$B$36:$C$42,2,FALSE),FALSE)))</f>
        <v>0</v>
      </c>
      <c r="T307" s="516">
        <f t="shared" si="33"/>
        <v>0</v>
      </c>
      <c r="U307" s="55">
        <f t="shared" si="34"/>
        <v>0</v>
      </c>
      <c r="V307" s="527"/>
      <c r="X307" s="529">
        <f t="shared" si="32"/>
        <v>1310.3999999999999</v>
      </c>
    </row>
    <row r="308" spans="1:24" ht="14.1" customHeight="1">
      <c r="A308" s="460">
        <v>308</v>
      </c>
      <c r="B308" s="467" t="s">
        <v>235</v>
      </c>
      <c r="C308" s="466" t="s">
        <v>357</v>
      </c>
      <c r="D308" s="473" t="s">
        <v>436</v>
      </c>
      <c r="E308" s="475">
        <v>2</v>
      </c>
      <c r="F308" s="475" t="s">
        <v>871</v>
      </c>
      <c r="G308" s="494" t="s">
        <v>529</v>
      </c>
      <c r="H308" s="491" t="s">
        <v>253</v>
      </c>
      <c r="I308" s="494" t="s">
        <v>3986</v>
      </c>
      <c r="J308" s="502">
        <v>17.2</v>
      </c>
      <c r="K308" s="491" t="s">
        <v>253</v>
      </c>
      <c r="L308" s="512">
        <f t="shared" si="28"/>
        <v>104</v>
      </c>
      <c r="M308" s="514">
        <v>104</v>
      </c>
      <c r="N308" s="514"/>
      <c r="O308" s="514"/>
      <c r="P308" s="515" t="e">
        <f t="shared" si="29"/>
        <v>#DIV/0!</v>
      </c>
      <c r="Q308" s="515">
        <f t="shared" si="30"/>
        <v>0</v>
      </c>
      <c r="R308" s="515">
        <f t="shared" si="31"/>
        <v>0</v>
      </c>
      <c r="S308" s="516">
        <f>IF(M308="nio",0,IF(M308&gt;0,VLOOKUP(H308,'3-Productie normen'!A:L,VLOOKUP(M308,'3-Productie normen'!$B$36:$C$42,2,FALSE),FALSE)))</f>
        <v>0</v>
      </c>
      <c r="T308" s="516">
        <f t="shared" si="33"/>
        <v>0</v>
      </c>
      <c r="U308" s="55">
        <f t="shared" si="34"/>
        <v>0</v>
      </c>
      <c r="V308" s="527"/>
      <c r="X308" s="529">
        <f t="shared" si="32"/>
        <v>1788.8</v>
      </c>
    </row>
    <row r="309" spans="1:24" ht="14.1" customHeight="1">
      <c r="A309" s="460">
        <v>309</v>
      </c>
      <c r="B309" s="467" t="s">
        <v>235</v>
      </c>
      <c r="C309" s="466" t="s">
        <v>357</v>
      </c>
      <c r="D309" s="473" t="s">
        <v>436</v>
      </c>
      <c r="E309" s="475">
        <v>2</v>
      </c>
      <c r="F309" s="475" t="s">
        <v>872</v>
      </c>
      <c r="G309" s="494" t="s">
        <v>529</v>
      </c>
      <c r="H309" s="491" t="s">
        <v>253</v>
      </c>
      <c r="I309" s="494" t="s">
        <v>3986</v>
      </c>
      <c r="J309" s="502">
        <v>12.5</v>
      </c>
      <c r="K309" s="491" t="s">
        <v>253</v>
      </c>
      <c r="L309" s="512">
        <f t="shared" si="28"/>
        <v>104</v>
      </c>
      <c r="M309" s="514">
        <v>104</v>
      </c>
      <c r="N309" s="514"/>
      <c r="O309" s="514"/>
      <c r="P309" s="515" t="e">
        <f t="shared" si="29"/>
        <v>#DIV/0!</v>
      </c>
      <c r="Q309" s="515">
        <f t="shared" si="30"/>
        <v>0</v>
      </c>
      <c r="R309" s="515">
        <f t="shared" si="31"/>
        <v>0</v>
      </c>
      <c r="S309" s="516">
        <f>IF(M309="nio",0,IF(M309&gt;0,VLOOKUP(H309,'3-Productie normen'!A:L,VLOOKUP(M309,'3-Productie normen'!$B$36:$C$42,2,FALSE),FALSE)))</f>
        <v>0</v>
      </c>
      <c r="T309" s="516">
        <f t="shared" si="33"/>
        <v>0</v>
      </c>
      <c r="U309" s="55">
        <f t="shared" si="34"/>
        <v>0</v>
      </c>
      <c r="V309" s="527"/>
      <c r="X309" s="529">
        <f t="shared" si="32"/>
        <v>1300</v>
      </c>
    </row>
    <row r="310" spans="1:24" ht="14.1" customHeight="1">
      <c r="A310" s="460">
        <v>310</v>
      </c>
      <c r="B310" s="467" t="s">
        <v>235</v>
      </c>
      <c r="C310" s="466" t="s">
        <v>357</v>
      </c>
      <c r="D310" s="473" t="s">
        <v>436</v>
      </c>
      <c r="E310" s="475">
        <v>2</v>
      </c>
      <c r="F310" s="475" t="s">
        <v>873</v>
      </c>
      <c r="G310" s="494" t="s">
        <v>529</v>
      </c>
      <c r="H310" s="491" t="s">
        <v>253</v>
      </c>
      <c r="I310" s="494" t="s">
        <v>3986</v>
      </c>
      <c r="J310" s="502">
        <v>11.4</v>
      </c>
      <c r="K310" s="491" t="s">
        <v>253</v>
      </c>
      <c r="L310" s="512">
        <f t="shared" si="28"/>
        <v>104</v>
      </c>
      <c r="M310" s="514">
        <v>104</v>
      </c>
      <c r="N310" s="514"/>
      <c r="O310" s="514"/>
      <c r="P310" s="515" t="e">
        <f t="shared" si="29"/>
        <v>#DIV/0!</v>
      </c>
      <c r="Q310" s="515">
        <f t="shared" si="30"/>
        <v>0</v>
      </c>
      <c r="R310" s="515">
        <f t="shared" si="31"/>
        <v>0</v>
      </c>
      <c r="S310" s="516">
        <f>IF(M310="nio",0,IF(M310&gt;0,VLOOKUP(H310,'3-Productie normen'!A:L,VLOOKUP(M310,'3-Productie normen'!$B$36:$C$42,2,FALSE),FALSE)))</f>
        <v>0</v>
      </c>
      <c r="T310" s="516">
        <f t="shared" si="33"/>
        <v>0</v>
      </c>
      <c r="U310" s="55">
        <f t="shared" si="34"/>
        <v>0</v>
      </c>
      <c r="V310" s="527"/>
      <c r="X310" s="529">
        <f t="shared" si="32"/>
        <v>1185.6000000000001</v>
      </c>
    </row>
    <row r="311" spans="1:24" ht="14.1" customHeight="1">
      <c r="A311" s="460">
        <v>311</v>
      </c>
      <c r="B311" s="467" t="s">
        <v>235</v>
      </c>
      <c r="C311" s="466" t="s">
        <v>357</v>
      </c>
      <c r="D311" s="473" t="s">
        <v>436</v>
      </c>
      <c r="E311" s="475">
        <v>2</v>
      </c>
      <c r="F311" s="475" t="s">
        <v>874</v>
      </c>
      <c r="G311" s="494" t="s">
        <v>529</v>
      </c>
      <c r="H311" s="491" t="s">
        <v>253</v>
      </c>
      <c r="I311" s="494" t="s">
        <v>3986</v>
      </c>
      <c r="J311" s="502">
        <v>18</v>
      </c>
      <c r="K311" s="491" t="s">
        <v>253</v>
      </c>
      <c r="L311" s="512">
        <f t="shared" si="28"/>
        <v>104</v>
      </c>
      <c r="M311" s="514">
        <v>104</v>
      </c>
      <c r="N311" s="514"/>
      <c r="O311" s="514"/>
      <c r="P311" s="515" t="e">
        <f t="shared" si="29"/>
        <v>#DIV/0!</v>
      </c>
      <c r="Q311" s="515">
        <f t="shared" si="30"/>
        <v>0</v>
      </c>
      <c r="R311" s="515">
        <f t="shared" si="31"/>
        <v>0</v>
      </c>
      <c r="S311" s="516">
        <f>IF(M311="nio",0,IF(M311&gt;0,VLOOKUP(H311,'3-Productie normen'!A:L,VLOOKUP(M311,'3-Productie normen'!$B$36:$C$42,2,FALSE),FALSE)))</f>
        <v>0</v>
      </c>
      <c r="T311" s="516">
        <f t="shared" si="33"/>
        <v>0</v>
      </c>
      <c r="U311" s="55">
        <f t="shared" si="34"/>
        <v>0</v>
      </c>
      <c r="V311" s="527"/>
      <c r="X311" s="529">
        <f t="shared" si="32"/>
        <v>1872</v>
      </c>
    </row>
    <row r="312" spans="1:24" ht="14.1" customHeight="1">
      <c r="A312" s="460">
        <v>312</v>
      </c>
      <c r="B312" s="467" t="s">
        <v>235</v>
      </c>
      <c r="C312" s="466" t="s">
        <v>357</v>
      </c>
      <c r="D312" s="473" t="s">
        <v>436</v>
      </c>
      <c r="E312" s="475">
        <v>2</v>
      </c>
      <c r="F312" s="475" t="s">
        <v>875</v>
      </c>
      <c r="G312" s="494" t="s">
        <v>529</v>
      </c>
      <c r="H312" s="491" t="s">
        <v>253</v>
      </c>
      <c r="I312" s="494" t="s">
        <v>3986</v>
      </c>
      <c r="J312" s="502">
        <v>11.4</v>
      </c>
      <c r="K312" s="491" t="s">
        <v>253</v>
      </c>
      <c r="L312" s="512">
        <f t="shared" si="28"/>
        <v>104</v>
      </c>
      <c r="M312" s="514">
        <v>104</v>
      </c>
      <c r="N312" s="514"/>
      <c r="O312" s="514"/>
      <c r="P312" s="515" t="e">
        <f t="shared" si="29"/>
        <v>#DIV/0!</v>
      </c>
      <c r="Q312" s="515">
        <f t="shared" si="30"/>
        <v>0</v>
      </c>
      <c r="R312" s="515">
        <f t="shared" si="31"/>
        <v>0</v>
      </c>
      <c r="S312" s="516">
        <f>IF(M312="nio",0,IF(M312&gt;0,VLOOKUP(H312,'3-Productie normen'!A:L,VLOOKUP(M312,'3-Productie normen'!$B$36:$C$42,2,FALSE),FALSE)))</f>
        <v>0</v>
      </c>
      <c r="T312" s="516">
        <f t="shared" si="33"/>
        <v>0</v>
      </c>
      <c r="U312" s="55">
        <f t="shared" si="34"/>
        <v>0</v>
      </c>
      <c r="V312" s="527"/>
      <c r="X312" s="529">
        <f t="shared" si="32"/>
        <v>1185.6000000000001</v>
      </c>
    </row>
    <row r="313" spans="1:24" ht="14.1" customHeight="1">
      <c r="A313" s="567">
        <v>313</v>
      </c>
      <c r="B313" s="467" t="s">
        <v>235</v>
      </c>
      <c r="C313" s="466" t="s">
        <v>357</v>
      </c>
      <c r="D313" s="473" t="s">
        <v>436</v>
      </c>
      <c r="E313" s="475">
        <v>2</v>
      </c>
      <c r="F313" s="475" t="s">
        <v>876</v>
      </c>
      <c r="G313" s="494" t="s">
        <v>529</v>
      </c>
      <c r="H313" s="491" t="s">
        <v>253</v>
      </c>
      <c r="I313" s="494" t="s">
        <v>3986</v>
      </c>
      <c r="J313" s="502">
        <v>11</v>
      </c>
      <c r="K313" s="491" t="s">
        <v>253</v>
      </c>
      <c r="L313" s="512">
        <f t="shared" si="28"/>
        <v>104</v>
      </c>
      <c r="M313" s="514">
        <v>104</v>
      </c>
      <c r="N313" s="514"/>
      <c r="O313" s="514"/>
      <c r="P313" s="515" t="e">
        <f t="shared" si="29"/>
        <v>#DIV/0!</v>
      </c>
      <c r="Q313" s="515">
        <f t="shared" si="30"/>
        <v>0</v>
      </c>
      <c r="R313" s="515">
        <f t="shared" si="31"/>
        <v>0</v>
      </c>
      <c r="S313" s="516">
        <f>IF(M313="nio",0,IF(M313&gt;0,VLOOKUP(H313,'3-Productie normen'!A:L,VLOOKUP(M313,'3-Productie normen'!$B$36:$C$42,2,FALSE),FALSE)))</f>
        <v>0</v>
      </c>
      <c r="T313" s="516">
        <f t="shared" si="33"/>
        <v>0</v>
      </c>
      <c r="U313" s="55">
        <f t="shared" si="34"/>
        <v>0</v>
      </c>
      <c r="V313" s="527"/>
      <c r="X313" s="529">
        <f t="shared" si="32"/>
        <v>1144</v>
      </c>
    </row>
    <row r="314" spans="1:24" ht="14.1" customHeight="1">
      <c r="A314" s="460">
        <v>314</v>
      </c>
      <c r="B314" s="467" t="s">
        <v>235</v>
      </c>
      <c r="C314" s="466" t="s">
        <v>357</v>
      </c>
      <c r="D314" s="473" t="s">
        <v>436</v>
      </c>
      <c r="E314" s="475">
        <v>2</v>
      </c>
      <c r="F314" s="475" t="s">
        <v>877</v>
      </c>
      <c r="G314" s="494" t="s">
        <v>598</v>
      </c>
      <c r="H314" s="487" t="s">
        <v>17</v>
      </c>
      <c r="I314" s="494" t="s">
        <v>3987</v>
      </c>
      <c r="J314" s="502">
        <v>5.74</v>
      </c>
      <c r="K314" s="494" t="s">
        <v>4028</v>
      </c>
      <c r="L314" s="512">
        <f t="shared" si="28"/>
        <v>510</v>
      </c>
      <c r="M314" s="514">
        <v>255</v>
      </c>
      <c r="N314" s="514">
        <v>255</v>
      </c>
      <c r="O314" s="514"/>
      <c r="P314" s="515" t="e">
        <f t="shared" si="29"/>
        <v>#DIV/0!</v>
      </c>
      <c r="Q314" s="515" t="e">
        <f t="shared" si="30"/>
        <v>#DIV/0!</v>
      </c>
      <c r="R314" s="515">
        <f t="shared" si="31"/>
        <v>0</v>
      </c>
      <c r="S314" s="516">
        <f>IF(M314="nio",0,IF(M314&gt;0,VLOOKUP(H314,'3-Productie normen'!A:L,VLOOKUP(M314,'3-Productie normen'!$B$36:$C$42,2,FALSE),FALSE)))</f>
        <v>0</v>
      </c>
      <c r="T314" s="516">
        <f t="shared" si="33"/>
        <v>0</v>
      </c>
      <c r="U314" s="55">
        <f t="shared" si="34"/>
        <v>0</v>
      </c>
      <c r="V314" s="527"/>
      <c r="X314" s="529">
        <f t="shared" si="32"/>
        <v>2927.4</v>
      </c>
    </row>
    <row r="315" spans="1:24" ht="14.1" customHeight="1">
      <c r="A315" s="460">
        <v>315</v>
      </c>
      <c r="B315" s="467" t="s">
        <v>235</v>
      </c>
      <c r="C315" s="466" t="s">
        <v>357</v>
      </c>
      <c r="D315" s="473" t="s">
        <v>436</v>
      </c>
      <c r="E315" s="475">
        <v>2</v>
      </c>
      <c r="F315" s="475" t="s">
        <v>878</v>
      </c>
      <c r="G315" s="494" t="s">
        <v>529</v>
      </c>
      <c r="H315" s="491" t="s">
        <v>253</v>
      </c>
      <c r="I315" s="494" t="s">
        <v>3986</v>
      </c>
      <c r="J315" s="502">
        <v>4.4000000000000004</v>
      </c>
      <c r="K315" s="491" t="s">
        <v>253</v>
      </c>
      <c r="L315" s="512">
        <f t="shared" si="28"/>
        <v>104</v>
      </c>
      <c r="M315" s="514">
        <v>104</v>
      </c>
      <c r="N315" s="514"/>
      <c r="O315" s="514"/>
      <c r="P315" s="515" t="e">
        <f t="shared" si="29"/>
        <v>#DIV/0!</v>
      </c>
      <c r="Q315" s="515">
        <f t="shared" si="30"/>
        <v>0</v>
      </c>
      <c r="R315" s="515">
        <f t="shared" si="31"/>
        <v>0</v>
      </c>
      <c r="S315" s="516">
        <f>IF(M315="nio",0,IF(M315&gt;0,VLOOKUP(H315,'3-Productie normen'!A:L,VLOOKUP(M315,'3-Productie normen'!$B$36:$C$42,2,FALSE),FALSE)))</f>
        <v>0</v>
      </c>
      <c r="T315" s="516">
        <f t="shared" si="33"/>
        <v>0</v>
      </c>
      <c r="U315" s="55">
        <f t="shared" si="34"/>
        <v>0</v>
      </c>
      <c r="V315" s="527"/>
      <c r="X315" s="529">
        <f t="shared" si="32"/>
        <v>457.6</v>
      </c>
    </row>
    <row r="316" spans="1:24" ht="14.1" customHeight="1">
      <c r="A316" s="460">
        <v>316</v>
      </c>
      <c r="B316" s="467" t="s">
        <v>235</v>
      </c>
      <c r="C316" s="466" t="s">
        <v>357</v>
      </c>
      <c r="D316" s="473" t="s">
        <v>436</v>
      </c>
      <c r="E316" s="475">
        <v>2</v>
      </c>
      <c r="F316" s="475" t="s">
        <v>879</v>
      </c>
      <c r="G316" s="494" t="s">
        <v>598</v>
      </c>
      <c r="H316" s="487" t="s">
        <v>17</v>
      </c>
      <c r="I316" s="494" t="s">
        <v>3987</v>
      </c>
      <c r="J316" s="502">
        <v>7.62</v>
      </c>
      <c r="K316" s="494" t="s">
        <v>4028</v>
      </c>
      <c r="L316" s="512">
        <f t="shared" ref="L316:L380" si="35">SUM(M316:O316)</f>
        <v>510</v>
      </c>
      <c r="M316" s="514">
        <v>255</v>
      </c>
      <c r="N316" s="514">
        <v>255</v>
      </c>
      <c r="O316" s="514"/>
      <c r="P316" s="515" t="e">
        <f t="shared" si="29"/>
        <v>#DIV/0!</v>
      </c>
      <c r="Q316" s="515" t="e">
        <f t="shared" si="30"/>
        <v>#DIV/0!</v>
      </c>
      <c r="R316" s="515">
        <f t="shared" si="31"/>
        <v>0</v>
      </c>
      <c r="S316" s="516">
        <f>IF(M316="nio",0,IF(M316&gt;0,VLOOKUP(H316,'3-Productie normen'!A:L,VLOOKUP(M316,'3-Productie normen'!$B$36:$C$42,2,FALSE),FALSE)))</f>
        <v>0</v>
      </c>
      <c r="T316" s="516">
        <f t="shared" si="33"/>
        <v>0</v>
      </c>
      <c r="U316" s="55">
        <f t="shared" si="34"/>
        <v>0</v>
      </c>
      <c r="V316" s="527"/>
      <c r="X316" s="529">
        <f t="shared" si="32"/>
        <v>3886.2000000000003</v>
      </c>
    </row>
    <row r="317" spans="1:24" ht="14.1" customHeight="1">
      <c r="A317" s="460">
        <v>317</v>
      </c>
      <c r="B317" s="467" t="s">
        <v>235</v>
      </c>
      <c r="C317" s="466" t="s">
        <v>357</v>
      </c>
      <c r="D317" s="473" t="s">
        <v>436</v>
      </c>
      <c r="E317" s="475">
        <v>2</v>
      </c>
      <c r="F317" s="475" t="s">
        <v>880</v>
      </c>
      <c r="G317" s="494" t="s">
        <v>606</v>
      </c>
      <c r="H317" s="494" t="s">
        <v>4026</v>
      </c>
      <c r="I317" s="494" t="s">
        <v>3986</v>
      </c>
      <c r="J317" s="502">
        <v>2.38</v>
      </c>
      <c r="K317" s="494" t="s">
        <v>4026</v>
      </c>
      <c r="L317" s="512">
        <f t="shared" si="35"/>
        <v>0</v>
      </c>
      <c r="M317" s="513" t="s">
        <v>4037</v>
      </c>
      <c r="N317" s="514"/>
      <c r="O317" s="514"/>
      <c r="P317" s="515">
        <f t="shared" si="29"/>
        <v>0</v>
      </c>
      <c r="Q317" s="515">
        <f t="shared" si="30"/>
        <v>0</v>
      </c>
      <c r="R317" s="515">
        <f t="shared" si="31"/>
        <v>0</v>
      </c>
      <c r="S317" s="516">
        <f>IF(M317="nio",0,IF(M317&gt;0,VLOOKUP(H317,'3-Productie normen'!A:L,VLOOKUP(M317,'3-Productie normen'!$B$36:$C$42,2,FALSE),FALSE)))</f>
        <v>0</v>
      </c>
      <c r="T317" s="516">
        <f t="shared" si="33"/>
        <v>0</v>
      </c>
      <c r="U317" s="55">
        <f t="shared" si="34"/>
        <v>0</v>
      </c>
      <c r="V317" s="527"/>
      <c r="X317" s="529">
        <f t="shared" si="32"/>
        <v>0</v>
      </c>
    </row>
    <row r="318" spans="1:24" ht="14.1" customHeight="1">
      <c r="A318" s="460">
        <v>318</v>
      </c>
      <c r="B318" s="467" t="s">
        <v>235</v>
      </c>
      <c r="C318" s="466" t="s">
        <v>357</v>
      </c>
      <c r="D318" s="473" t="s">
        <v>436</v>
      </c>
      <c r="E318" s="475">
        <v>2</v>
      </c>
      <c r="F318" s="475" t="s">
        <v>881</v>
      </c>
      <c r="G318" s="494" t="s">
        <v>606</v>
      </c>
      <c r="H318" s="494" t="s">
        <v>4026</v>
      </c>
      <c r="I318" s="494" t="s">
        <v>3986</v>
      </c>
      <c r="J318" s="502">
        <v>2.82</v>
      </c>
      <c r="K318" s="494" t="s">
        <v>4026</v>
      </c>
      <c r="L318" s="512">
        <f t="shared" si="35"/>
        <v>0</v>
      </c>
      <c r="M318" s="513" t="s">
        <v>4037</v>
      </c>
      <c r="N318" s="514"/>
      <c r="O318" s="514"/>
      <c r="P318" s="515">
        <f t="shared" si="29"/>
        <v>0</v>
      </c>
      <c r="Q318" s="515">
        <f t="shared" si="30"/>
        <v>0</v>
      </c>
      <c r="R318" s="515">
        <f t="shared" si="31"/>
        <v>0</v>
      </c>
      <c r="S318" s="516">
        <f>IF(M318="nio",0,IF(M318&gt;0,VLOOKUP(H318,'3-Productie normen'!A:L,VLOOKUP(M318,'3-Productie normen'!$B$36:$C$42,2,FALSE),FALSE)))</f>
        <v>0</v>
      </c>
      <c r="T318" s="516">
        <f t="shared" si="33"/>
        <v>0</v>
      </c>
      <c r="U318" s="55">
        <f t="shared" si="34"/>
        <v>0</v>
      </c>
      <c r="V318" s="527"/>
      <c r="X318" s="529">
        <f t="shared" si="32"/>
        <v>0</v>
      </c>
    </row>
    <row r="319" spans="1:24" ht="14.1" customHeight="1">
      <c r="A319" s="460">
        <v>319</v>
      </c>
      <c r="B319" s="467" t="s">
        <v>235</v>
      </c>
      <c r="C319" s="466" t="s">
        <v>357</v>
      </c>
      <c r="D319" s="473" t="s">
        <v>436</v>
      </c>
      <c r="E319" s="475">
        <v>2</v>
      </c>
      <c r="F319" s="475" t="s">
        <v>882</v>
      </c>
      <c r="G319" s="494" t="s">
        <v>606</v>
      </c>
      <c r="H319" s="494" t="s">
        <v>4026</v>
      </c>
      <c r="I319" s="494" t="s">
        <v>3986</v>
      </c>
      <c r="J319" s="502">
        <v>3.72</v>
      </c>
      <c r="K319" s="494" t="s">
        <v>4026</v>
      </c>
      <c r="L319" s="512">
        <f t="shared" si="35"/>
        <v>0</v>
      </c>
      <c r="M319" s="513" t="s">
        <v>4037</v>
      </c>
      <c r="N319" s="514"/>
      <c r="O319" s="514"/>
      <c r="P319" s="515">
        <f t="shared" si="29"/>
        <v>0</v>
      </c>
      <c r="Q319" s="515">
        <f t="shared" si="30"/>
        <v>0</v>
      </c>
      <c r="R319" s="515">
        <f t="shared" si="31"/>
        <v>0</v>
      </c>
      <c r="S319" s="516">
        <f>IF(M319="nio",0,IF(M319&gt;0,VLOOKUP(H319,'3-Productie normen'!A:L,VLOOKUP(M319,'3-Productie normen'!$B$36:$C$42,2,FALSE),FALSE)))</f>
        <v>0</v>
      </c>
      <c r="T319" s="516">
        <f t="shared" si="33"/>
        <v>0</v>
      </c>
      <c r="U319" s="55">
        <f t="shared" si="34"/>
        <v>0</v>
      </c>
      <c r="V319" s="527"/>
      <c r="X319" s="529">
        <f t="shared" si="32"/>
        <v>0</v>
      </c>
    </row>
    <row r="320" spans="1:24" ht="14.1" customHeight="1">
      <c r="A320" s="460">
        <v>320</v>
      </c>
      <c r="B320" s="467" t="s">
        <v>235</v>
      </c>
      <c r="C320" s="466" t="s">
        <v>357</v>
      </c>
      <c r="D320" s="473" t="s">
        <v>436</v>
      </c>
      <c r="E320" s="475">
        <v>2</v>
      </c>
      <c r="F320" s="475" t="s">
        <v>883</v>
      </c>
      <c r="G320" s="494" t="s">
        <v>529</v>
      </c>
      <c r="H320" s="491" t="s">
        <v>253</v>
      </c>
      <c r="I320" s="494" t="s">
        <v>3986</v>
      </c>
      <c r="J320" s="502">
        <v>12.3</v>
      </c>
      <c r="K320" s="491" t="s">
        <v>253</v>
      </c>
      <c r="L320" s="512">
        <f t="shared" si="35"/>
        <v>104</v>
      </c>
      <c r="M320" s="514">
        <v>104</v>
      </c>
      <c r="N320" s="514"/>
      <c r="O320" s="514"/>
      <c r="P320" s="515" t="e">
        <f t="shared" si="29"/>
        <v>#DIV/0!</v>
      </c>
      <c r="Q320" s="515">
        <f t="shared" si="30"/>
        <v>0</v>
      </c>
      <c r="R320" s="515">
        <f t="shared" si="31"/>
        <v>0</v>
      </c>
      <c r="S320" s="516">
        <f>IF(M320="nio",0,IF(M320&gt;0,VLOOKUP(H320,'3-Productie normen'!A:L,VLOOKUP(M320,'3-Productie normen'!$B$36:$C$42,2,FALSE),FALSE)))</f>
        <v>0</v>
      </c>
      <c r="T320" s="516">
        <f t="shared" si="33"/>
        <v>0</v>
      </c>
      <c r="U320" s="55">
        <f t="shared" si="34"/>
        <v>0</v>
      </c>
      <c r="V320" s="527"/>
      <c r="X320" s="529">
        <f t="shared" si="32"/>
        <v>1279.2</v>
      </c>
    </row>
    <row r="321" spans="1:24" ht="14.1" customHeight="1">
      <c r="A321" s="567">
        <v>321</v>
      </c>
      <c r="B321" s="467" t="s">
        <v>235</v>
      </c>
      <c r="C321" s="466" t="s">
        <v>357</v>
      </c>
      <c r="D321" s="473" t="s">
        <v>436</v>
      </c>
      <c r="E321" s="475">
        <v>2</v>
      </c>
      <c r="F321" s="475" t="s">
        <v>884</v>
      </c>
      <c r="G321" s="494" t="s">
        <v>529</v>
      </c>
      <c r="H321" s="491" t="s">
        <v>253</v>
      </c>
      <c r="I321" s="494" t="s">
        <v>3986</v>
      </c>
      <c r="J321" s="502">
        <v>25.4</v>
      </c>
      <c r="K321" s="491" t="s">
        <v>253</v>
      </c>
      <c r="L321" s="512">
        <f t="shared" si="35"/>
        <v>104</v>
      </c>
      <c r="M321" s="514">
        <v>104</v>
      </c>
      <c r="N321" s="514"/>
      <c r="O321" s="514"/>
      <c r="P321" s="515" t="e">
        <f t="shared" si="29"/>
        <v>#DIV/0!</v>
      </c>
      <c r="Q321" s="515">
        <f t="shared" si="30"/>
        <v>0</v>
      </c>
      <c r="R321" s="515">
        <f t="shared" si="31"/>
        <v>0</v>
      </c>
      <c r="S321" s="516">
        <f>IF(M321="nio",0,IF(M321&gt;0,VLOOKUP(H321,'3-Productie normen'!A:L,VLOOKUP(M321,'3-Productie normen'!$B$36:$C$42,2,FALSE),FALSE)))</f>
        <v>0</v>
      </c>
      <c r="T321" s="516">
        <f t="shared" si="33"/>
        <v>0</v>
      </c>
      <c r="U321" s="55">
        <f t="shared" si="34"/>
        <v>0</v>
      </c>
      <c r="V321" s="527"/>
      <c r="X321" s="529">
        <f t="shared" si="32"/>
        <v>2641.6</v>
      </c>
    </row>
    <row r="322" spans="1:24" ht="14.1" customHeight="1">
      <c r="A322" s="460">
        <v>322</v>
      </c>
      <c r="B322" s="467" t="s">
        <v>235</v>
      </c>
      <c r="C322" s="466" t="s">
        <v>357</v>
      </c>
      <c r="D322" s="473" t="s">
        <v>436</v>
      </c>
      <c r="E322" s="475">
        <v>2</v>
      </c>
      <c r="F322" s="475" t="s">
        <v>885</v>
      </c>
      <c r="G322" s="494" t="s">
        <v>529</v>
      </c>
      <c r="H322" s="491" t="s">
        <v>253</v>
      </c>
      <c r="I322" s="494" t="s">
        <v>3986</v>
      </c>
      <c r="J322" s="502">
        <v>25.4</v>
      </c>
      <c r="K322" s="491" t="s">
        <v>253</v>
      </c>
      <c r="L322" s="512">
        <f t="shared" si="35"/>
        <v>104</v>
      </c>
      <c r="M322" s="514">
        <v>104</v>
      </c>
      <c r="N322" s="514"/>
      <c r="O322" s="514"/>
      <c r="P322" s="515" t="e">
        <f t="shared" si="29"/>
        <v>#DIV/0!</v>
      </c>
      <c r="Q322" s="515">
        <f t="shared" si="30"/>
        <v>0</v>
      </c>
      <c r="R322" s="515">
        <f t="shared" si="31"/>
        <v>0</v>
      </c>
      <c r="S322" s="516">
        <f>IF(M322="nio",0,IF(M322&gt;0,VLOOKUP(H322,'3-Productie normen'!A:L,VLOOKUP(M322,'3-Productie normen'!$B$36:$C$42,2,FALSE),FALSE)))</f>
        <v>0</v>
      </c>
      <c r="T322" s="516">
        <f t="shared" si="33"/>
        <v>0</v>
      </c>
      <c r="U322" s="55">
        <f t="shared" si="34"/>
        <v>0</v>
      </c>
      <c r="V322" s="527"/>
      <c r="X322" s="529">
        <f t="shared" si="32"/>
        <v>2641.6</v>
      </c>
    </row>
    <row r="323" spans="1:24" ht="14.1" customHeight="1">
      <c r="A323" s="460">
        <v>323</v>
      </c>
      <c r="B323" s="467" t="s">
        <v>235</v>
      </c>
      <c r="C323" s="466" t="s">
        <v>357</v>
      </c>
      <c r="D323" s="473" t="s">
        <v>436</v>
      </c>
      <c r="E323" s="475">
        <v>2</v>
      </c>
      <c r="F323" s="475" t="s">
        <v>886</v>
      </c>
      <c r="G323" s="494" t="s">
        <v>529</v>
      </c>
      <c r="H323" s="491" t="s">
        <v>253</v>
      </c>
      <c r="I323" s="494" t="s">
        <v>3986</v>
      </c>
      <c r="J323" s="502">
        <v>16.2</v>
      </c>
      <c r="K323" s="491" t="s">
        <v>253</v>
      </c>
      <c r="L323" s="512">
        <f t="shared" si="35"/>
        <v>104</v>
      </c>
      <c r="M323" s="514">
        <v>104</v>
      </c>
      <c r="N323" s="514"/>
      <c r="O323" s="514"/>
      <c r="P323" s="515" t="e">
        <f t="shared" si="29"/>
        <v>#DIV/0!</v>
      </c>
      <c r="Q323" s="515">
        <f t="shared" si="30"/>
        <v>0</v>
      </c>
      <c r="R323" s="515">
        <f t="shared" si="31"/>
        <v>0</v>
      </c>
      <c r="S323" s="516">
        <f>IF(M323="nio",0,IF(M323&gt;0,VLOOKUP(H323,'3-Productie normen'!A:L,VLOOKUP(M323,'3-Productie normen'!$B$36:$C$42,2,FALSE),FALSE)))</f>
        <v>0</v>
      </c>
      <c r="T323" s="516">
        <f t="shared" si="33"/>
        <v>0</v>
      </c>
      <c r="U323" s="55">
        <f t="shared" si="34"/>
        <v>0</v>
      </c>
      <c r="V323" s="527"/>
      <c r="X323" s="529">
        <f t="shared" si="32"/>
        <v>1684.8</v>
      </c>
    </row>
    <row r="324" spans="1:24" ht="14.1" customHeight="1">
      <c r="A324" s="460">
        <v>324</v>
      </c>
      <c r="B324" s="467" t="s">
        <v>235</v>
      </c>
      <c r="C324" s="466" t="s">
        <v>357</v>
      </c>
      <c r="D324" s="473" t="s">
        <v>436</v>
      </c>
      <c r="E324" s="475">
        <v>2</v>
      </c>
      <c r="F324" s="475" t="s">
        <v>887</v>
      </c>
      <c r="G324" s="494" t="s">
        <v>529</v>
      </c>
      <c r="H324" s="491" t="s">
        <v>253</v>
      </c>
      <c r="I324" s="494" t="s">
        <v>3986</v>
      </c>
      <c r="J324" s="502">
        <v>38.4</v>
      </c>
      <c r="K324" s="491" t="s">
        <v>253</v>
      </c>
      <c r="L324" s="512">
        <f t="shared" si="35"/>
        <v>104</v>
      </c>
      <c r="M324" s="514">
        <v>104</v>
      </c>
      <c r="N324" s="514"/>
      <c r="O324" s="514"/>
      <c r="P324" s="515" t="e">
        <f t="shared" si="29"/>
        <v>#DIV/0!</v>
      </c>
      <c r="Q324" s="515">
        <f t="shared" si="30"/>
        <v>0</v>
      </c>
      <c r="R324" s="515">
        <f t="shared" si="31"/>
        <v>0</v>
      </c>
      <c r="S324" s="516">
        <f>IF(M324="nio",0,IF(M324&gt;0,VLOOKUP(H324,'3-Productie normen'!A:L,VLOOKUP(M324,'3-Productie normen'!$B$36:$C$42,2,FALSE),FALSE)))</f>
        <v>0</v>
      </c>
      <c r="T324" s="516">
        <f t="shared" si="33"/>
        <v>0</v>
      </c>
      <c r="U324" s="55">
        <f t="shared" si="34"/>
        <v>0</v>
      </c>
      <c r="V324" s="527"/>
      <c r="X324" s="529">
        <f t="shared" si="32"/>
        <v>3993.6</v>
      </c>
    </row>
    <row r="325" spans="1:24" ht="14.1" customHeight="1">
      <c r="A325" s="460">
        <v>325</v>
      </c>
      <c r="B325" s="467" t="s">
        <v>235</v>
      </c>
      <c r="C325" s="466" t="s">
        <v>357</v>
      </c>
      <c r="D325" s="473" t="s">
        <v>436</v>
      </c>
      <c r="E325" s="475">
        <v>2</v>
      </c>
      <c r="F325" s="475" t="s">
        <v>888</v>
      </c>
      <c r="G325" s="494" t="s">
        <v>529</v>
      </c>
      <c r="H325" s="491" t="s">
        <v>253</v>
      </c>
      <c r="I325" s="494" t="s">
        <v>3986</v>
      </c>
      <c r="J325" s="502">
        <v>144.5</v>
      </c>
      <c r="K325" s="491" t="s">
        <v>253</v>
      </c>
      <c r="L325" s="512">
        <f t="shared" si="35"/>
        <v>104</v>
      </c>
      <c r="M325" s="514">
        <v>104</v>
      </c>
      <c r="N325" s="514"/>
      <c r="O325" s="514"/>
      <c r="P325" s="515" t="e">
        <f t="shared" si="29"/>
        <v>#DIV/0!</v>
      </c>
      <c r="Q325" s="515">
        <f t="shared" si="30"/>
        <v>0</v>
      </c>
      <c r="R325" s="515">
        <f t="shared" si="31"/>
        <v>0</v>
      </c>
      <c r="S325" s="516">
        <f>IF(M325="nio",0,IF(M325&gt;0,VLOOKUP(H325,'3-Productie normen'!A:L,VLOOKUP(M325,'3-Productie normen'!$B$36:$C$42,2,FALSE),FALSE)))</f>
        <v>0</v>
      </c>
      <c r="T325" s="516">
        <f t="shared" si="33"/>
        <v>0</v>
      </c>
      <c r="U325" s="55">
        <f t="shared" si="34"/>
        <v>0</v>
      </c>
      <c r="V325" s="527"/>
      <c r="X325" s="529">
        <f t="shared" si="32"/>
        <v>15028</v>
      </c>
    </row>
    <row r="326" spans="1:24" ht="14.1" customHeight="1">
      <c r="A326" s="460">
        <v>326</v>
      </c>
      <c r="B326" s="467" t="s">
        <v>235</v>
      </c>
      <c r="C326" s="466" t="s">
        <v>357</v>
      </c>
      <c r="D326" s="473" t="s">
        <v>436</v>
      </c>
      <c r="E326" s="475">
        <v>2</v>
      </c>
      <c r="F326" s="475" t="s">
        <v>889</v>
      </c>
      <c r="G326" s="494" t="s">
        <v>600</v>
      </c>
      <c r="H326" s="494" t="s">
        <v>4033</v>
      </c>
      <c r="I326" s="494" t="s">
        <v>3986</v>
      </c>
      <c r="J326" s="502">
        <v>27.47</v>
      </c>
      <c r="K326" s="494" t="s">
        <v>4033</v>
      </c>
      <c r="L326" s="512">
        <f t="shared" si="35"/>
        <v>104</v>
      </c>
      <c r="M326" s="514">
        <v>104</v>
      </c>
      <c r="N326" s="514"/>
      <c r="O326" s="514"/>
      <c r="P326" s="515" t="e">
        <f t="shared" si="29"/>
        <v>#DIV/0!</v>
      </c>
      <c r="Q326" s="515">
        <f t="shared" si="30"/>
        <v>0</v>
      </c>
      <c r="R326" s="515">
        <f t="shared" si="31"/>
        <v>0</v>
      </c>
      <c r="S326" s="516">
        <f>IF(M326="nio",0,IF(M326&gt;0,VLOOKUP(H326,'3-Productie normen'!A:L,VLOOKUP(M326,'3-Productie normen'!$B$36:$C$42,2,FALSE),FALSE)))</f>
        <v>0</v>
      </c>
      <c r="T326" s="516">
        <f t="shared" si="33"/>
        <v>0</v>
      </c>
      <c r="U326" s="55">
        <f t="shared" si="34"/>
        <v>0</v>
      </c>
      <c r="V326" s="527"/>
      <c r="X326" s="529">
        <f t="shared" si="32"/>
        <v>2856.88</v>
      </c>
    </row>
    <row r="327" spans="1:24" ht="14.1" customHeight="1">
      <c r="A327" s="460">
        <v>327</v>
      </c>
      <c r="B327" s="467" t="s">
        <v>235</v>
      </c>
      <c r="C327" s="466" t="s">
        <v>357</v>
      </c>
      <c r="D327" s="473" t="s">
        <v>436</v>
      </c>
      <c r="E327" s="475">
        <v>2</v>
      </c>
      <c r="F327" s="475" t="s">
        <v>890</v>
      </c>
      <c r="G327" s="494" t="s">
        <v>682</v>
      </c>
      <c r="H327" s="494" t="s">
        <v>4033</v>
      </c>
      <c r="I327" s="494" t="s">
        <v>3986</v>
      </c>
      <c r="J327" s="502">
        <v>33.5</v>
      </c>
      <c r="K327" s="494" t="s">
        <v>4033</v>
      </c>
      <c r="L327" s="512">
        <f t="shared" si="35"/>
        <v>104</v>
      </c>
      <c r="M327" s="514">
        <v>104</v>
      </c>
      <c r="N327" s="514"/>
      <c r="O327" s="514"/>
      <c r="P327" s="515" t="e">
        <f t="shared" si="29"/>
        <v>#DIV/0!</v>
      </c>
      <c r="Q327" s="515">
        <f t="shared" si="30"/>
        <v>0</v>
      </c>
      <c r="R327" s="515">
        <f t="shared" si="31"/>
        <v>0</v>
      </c>
      <c r="S327" s="516">
        <f>IF(M327="nio",0,IF(M327&gt;0,VLOOKUP(H327,'3-Productie normen'!A:L,VLOOKUP(M327,'3-Productie normen'!$B$36:$C$42,2,FALSE),FALSE)))</f>
        <v>0</v>
      </c>
      <c r="T327" s="516">
        <f t="shared" si="33"/>
        <v>0</v>
      </c>
      <c r="U327" s="55">
        <f t="shared" si="34"/>
        <v>0</v>
      </c>
      <c r="V327" s="527"/>
      <c r="X327" s="529">
        <f t="shared" si="32"/>
        <v>3484</v>
      </c>
    </row>
    <row r="328" spans="1:24" ht="14.1" customHeight="1">
      <c r="A328" s="460">
        <v>328</v>
      </c>
      <c r="B328" s="467" t="s">
        <v>235</v>
      </c>
      <c r="C328" s="466" t="s">
        <v>357</v>
      </c>
      <c r="D328" s="473" t="s">
        <v>436</v>
      </c>
      <c r="E328" s="475">
        <v>2</v>
      </c>
      <c r="F328" s="475" t="s">
        <v>891</v>
      </c>
      <c r="G328" s="494" t="s">
        <v>600</v>
      </c>
      <c r="H328" s="494" t="s">
        <v>4033</v>
      </c>
      <c r="I328" s="494" t="s">
        <v>3988</v>
      </c>
      <c r="J328" s="502">
        <v>30.8</v>
      </c>
      <c r="K328" s="494" t="s">
        <v>4033</v>
      </c>
      <c r="L328" s="512">
        <f t="shared" si="35"/>
        <v>104</v>
      </c>
      <c r="M328" s="514">
        <v>104</v>
      </c>
      <c r="N328" s="514"/>
      <c r="O328" s="514"/>
      <c r="P328" s="515" t="e">
        <f t="shared" si="29"/>
        <v>#DIV/0!</v>
      </c>
      <c r="Q328" s="515">
        <f t="shared" si="30"/>
        <v>0</v>
      </c>
      <c r="R328" s="515">
        <f t="shared" si="31"/>
        <v>0</v>
      </c>
      <c r="S328" s="516">
        <f>IF(M328="nio",0,IF(M328&gt;0,VLOOKUP(H328,'3-Productie normen'!A:L,VLOOKUP(M328,'3-Productie normen'!$B$36:$C$42,2,FALSE),FALSE)))</f>
        <v>0</v>
      </c>
      <c r="T328" s="516">
        <f t="shared" si="33"/>
        <v>0</v>
      </c>
      <c r="U328" s="55">
        <f t="shared" si="34"/>
        <v>0</v>
      </c>
      <c r="V328" s="527"/>
      <c r="X328" s="529">
        <f t="shared" si="32"/>
        <v>3203.2000000000003</v>
      </c>
    </row>
    <row r="329" spans="1:24" ht="14.1" customHeight="1">
      <c r="A329" s="567">
        <v>329</v>
      </c>
      <c r="B329" s="467" t="s">
        <v>235</v>
      </c>
      <c r="C329" s="466" t="s">
        <v>357</v>
      </c>
      <c r="D329" s="473" t="s">
        <v>436</v>
      </c>
      <c r="E329" s="475">
        <v>3</v>
      </c>
      <c r="F329" s="475" t="s">
        <v>892</v>
      </c>
      <c r="G329" s="494" t="s">
        <v>618</v>
      </c>
      <c r="H329" s="494" t="s">
        <v>4029</v>
      </c>
      <c r="I329" s="494" t="s">
        <v>3977</v>
      </c>
      <c r="J329" s="502">
        <v>33.72</v>
      </c>
      <c r="K329" s="494" t="s">
        <v>4029</v>
      </c>
      <c r="L329" s="512">
        <f t="shared" si="35"/>
        <v>255</v>
      </c>
      <c r="M329" s="514">
        <v>255</v>
      </c>
      <c r="N329" s="514"/>
      <c r="O329" s="514"/>
      <c r="P329" s="515" t="e">
        <f t="shared" si="29"/>
        <v>#DIV/0!</v>
      </c>
      <c r="Q329" s="515">
        <f t="shared" si="30"/>
        <v>0</v>
      </c>
      <c r="R329" s="515">
        <f t="shared" si="31"/>
        <v>0</v>
      </c>
      <c r="S329" s="516">
        <f>IF(M329="nio",0,IF(M329&gt;0,VLOOKUP(H329,'3-Productie normen'!A:L,VLOOKUP(M329,'3-Productie normen'!$B$36:$C$42,2,FALSE),FALSE)))</f>
        <v>0</v>
      </c>
      <c r="T329" s="516">
        <f t="shared" si="33"/>
        <v>0</v>
      </c>
      <c r="U329" s="55">
        <f t="shared" si="34"/>
        <v>0</v>
      </c>
      <c r="V329" s="527"/>
      <c r="X329" s="529">
        <f t="shared" si="32"/>
        <v>8598.6</v>
      </c>
    </row>
    <row r="330" spans="1:24" ht="14.1" customHeight="1">
      <c r="A330" s="460">
        <v>330</v>
      </c>
      <c r="B330" s="467" t="s">
        <v>235</v>
      </c>
      <c r="C330" s="466" t="s">
        <v>357</v>
      </c>
      <c r="D330" s="473" t="s">
        <v>436</v>
      </c>
      <c r="E330" s="475">
        <v>3</v>
      </c>
      <c r="F330" s="475" t="s">
        <v>893</v>
      </c>
      <c r="G330" s="494" t="s">
        <v>600</v>
      </c>
      <c r="H330" s="492" t="s">
        <v>216</v>
      </c>
      <c r="I330" s="494" t="s">
        <v>3978</v>
      </c>
      <c r="J330" s="502">
        <v>13.71</v>
      </c>
      <c r="K330" s="505" t="s">
        <v>216</v>
      </c>
      <c r="L330" s="512">
        <f t="shared" si="35"/>
        <v>104</v>
      </c>
      <c r="M330" s="514">
        <v>104</v>
      </c>
      <c r="N330" s="514"/>
      <c r="O330" s="514"/>
      <c r="P330" s="515" t="e">
        <f t="shared" ref="P330:P393" si="36">IF(M330="nio",0,IF(M330&gt;0,M330*J330/S330,0))</f>
        <v>#DIV/0!</v>
      </c>
      <c r="Q330" s="515">
        <f t="shared" ref="Q330:Q393" si="37">IF(N330&gt;0,N330*J330/T330,0)</f>
        <v>0</v>
      </c>
      <c r="R330" s="515">
        <f t="shared" ref="R330:R393" si="38">IF(O330&gt;0,O330*J330/U330,0)</f>
        <v>0</v>
      </c>
      <c r="S330" s="516">
        <f>IF(M330="nio",0,IF(M330&gt;0,VLOOKUP(H330,'3-Productie normen'!A:L,VLOOKUP(M330,'3-Productie normen'!$B$36:$C$42,2,FALSE),FALSE)))</f>
        <v>0</v>
      </c>
      <c r="T330" s="516">
        <f t="shared" si="33"/>
        <v>0</v>
      </c>
      <c r="U330" s="55">
        <f t="shared" si="34"/>
        <v>0</v>
      </c>
      <c r="V330" s="527"/>
      <c r="X330" s="529">
        <f t="shared" ref="X330:X393" si="39">L330*J330</f>
        <v>1425.8400000000001</v>
      </c>
    </row>
    <row r="331" spans="1:24" ht="14.1" customHeight="1">
      <c r="A331" s="460">
        <v>331</v>
      </c>
      <c r="B331" s="467" t="s">
        <v>235</v>
      </c>
      <c r="C331" s="466" t="s">
        <v>357</v>
      </c>
      <c r="D331" s="473" t="s">
        <v>436</v>
      </c>
      <c r="E331" s="475">
        <v>3</v>
      </c>
      <c r="F331" s="475" t="s">
        <v>894</v>
      </c>
      <c r="G331" s="494" t="s">
        <v>618</v>
      </c>
      <c r="H331" s="494" t="s">
        <v>4029</v>
      </c>
      <c r="I331" s="494" t="s">
        <v>3977</v>
      </c>
      <c r="J331" s="502">
        <v>19.309999999999999</v>
      </c>
      <c r="K331" s="494" t="s">
        <v>4029</v>
      </c>
      <c r="L331" s="512">
        <f t="shared" si="35"/>
        <v>255</v>
      </c>
      <c r="M331" s="514">
        <v>255</v>
      </c>
      <c r="N331" s="514"/>
      <c r="O331" s="514"/>
      <c r="P331" s="515" t="e">
        <f t="shared" si="36"/>
        <v>#DIV/0!</v>
      </c>
      <c r="Q331" s="515">
        <f t="shared" si="37"/>
        <v>0</v>
      </c>
      <c r="R331" s="515">
        <f t="shared" si="38"/>
        <v>0</v>
      </c>
      <c r="S331" s="516">
        <f>IF(M331="nio",0,IF(M331&gt;0,VLOOKUP(H331,'3-Productie normen'!A:L,VLOOKUP(M331,'3-Productie normen'!$B$36:$C$42,2,FALSE),FALSE)))</f>
        <v>0</v>
      </c>
      <c r="T331" s="516">
        <f t="shared" si="33"/>
        <v>0</v>
      </c>
      <c r="U331" s="55">
        <f t="shared" si="34"/>
        <v>0</v>
      </c>
      <c r="V331" s="527"/>
      <c r="X331" s="529">
        <f t="shared" si="39"/>
        <v>4924.0499999999993</v>
      </c>
    </row>
    <row r="332" spans="1:24" ht="14.1" customHeight="1">
      <c r="A332" s="460">
        <v>332</v>
      </c>
      <c r="B332" s="467" t="s">
        <v>235</v>
      </c>
      <c r="C332" s="466" t="s">
        <v>357</v>
      </c>
      <c r="D332" s="473" t="s">
        <v>436</v>
      </c>
      <c r="E332" s="475">
        <v>3</v>
      </c>
      <c r="F332" s="475" t="s">
        <v>895</v>
      </c>
      <c r="G332" s="494" t="s">
        <v>618</v>
      </c>
      <c r="H332" s="494" t="s">
        <v>4029</v>
      </c>
      <c r="I332" s="494" t="s">
        <v>3977</v>
      </c>
      <c r="J332" s="502">
        <v>1.18</v>
      </c>
      <c r="K332" s="494" t="s">
        <v>4029</v>
      </c>
      <c r="L332" s="512">
        <f t="shared" si="35"/>
        <v>255</v>
      </c>
      <c r="M332" s="514">
        <v>255</v>
      </c>
      <c r="N332" s="514"/>
      <c r="O332" s="514"/>
      <c r="P332" s="515" t="e">
        <f t="shared" si="36"/>
        <v>#DIV/0!</v>
      </c>
      <c r="Q332" s="515">
        <f t="shared" si="37"/>
        <v>0</v>
      </c>
      <c r="R332" s="515">
        <f t="shared" si="38"/>
        <v>0</v>
      </c>
      <c r="S332" s="516">
        <f>IF(M332="nio",0,IF(M332&gt;0,VLOOKUP(H332,'3-Productie normen'!A:L,VLOOKUP(M332,'3-Productie normen'!$B$36:$C$42,2,FALSE),FALSE)))</f>
        <v>0</v>
      </c>
      <c r="T332" s="516">
        <f t="shared" si="33"/>
        <v>0</v>
      </c>
      <c r="U332" s="55">
        <f t="shared" si="34"/>
        <v>0</v>
      </c>
      <c r="V332" s="527"/>
      <c r="X332" s="529">
        <f t="shared" si="39"/>
        <v>300.89999999999998</v>
      </c>
    </row>
    <row r="333" spans="1:24" ht="14.1" customHeight="1">
      <c r="A333" s="460">
        <v>333</v>
      </c>
      <c r="B333" s="467" t="s">
        <v>235</v>
      </c>
      <c r="C333" s="466" t="s">
        <v>357</v>
      </c>
      <c r="D333" s="473" t="s">
        <v>436</v>
      </c>
      <c r="E333" s="475">
        <v>3</v>
      </c>
      <c r="F333" s="475" t="s">
        <v>896</v>
      </c>
      <c r="G333" s="494" t="s">
        <v>618</v>
      </c>
      <c r="H333" s="494" t="s">
        <v>4029</v>
      </c>
      <c r="I333" s="494" t="s">
        <v>3977</v>
      </c>
      <c r="J333" s="502">
        <v>65.2</v>
      </c>
      <c r="K333" s="494" t="s">
        <v>4029</v>
      </c>
      <c r="L333" s="512">
        <f t="shared" si="35"/>
        <v>255</v>
      </c>
      <c r="M333" s="514">
        <v>255</v>
      </c>
      <c r="N333" s="514"/>
      <c r="O333" s="514"/>
      <c r="P333" s="515" t="e">
        <f t="shared" si="36"/>
        <v>#DIV/0!</v>
      </c>
      <c r="Q333" s="515">
        <f t="shared" si="37"/>
        <v>0</v>
      </c>
      <c r="R333" s="515">
        <f t="shared" si="38"/>
        <v>0</v>
      </c>
      <c r="S333" s="516">
        <f>IF(M333="nio",0,IF(M333&gt;0,VLOOKUP(H333,'3-Productie normen'!A:L,VLOOKUP(M333,'3-Productie normen'!$B$36:$C$42,2,FALSE),FALSE)))</f>
        <v>0</v>
      </c>
      <c r="T333" s="516">
        <f t="shared" ref="T333:T397" si="40">IF(N333&gt;0,S333*$T$8,0)</f>
        <v>0</v>
      </c>
      <c r="U333" s="55">
        <f t="shared" ref="U333:U397" si="41">IF((OR(O333&gt;0,)),S333*$U$8,0)</f>
        <v>0</v>
      </c>
      <c r="V333" s="527"/>
      <c r="X333" s="529">
        <f t="shared" si="39"/>
        <v>16626</v>
      </c>
    </row>
    <row r="334" spans="1:24" ht="14.1" customHeight="1">
      <c r="A334" s="460">
        <v>334</v>
      </c>
      <c r="B334" s="467" t="s">
        <v>235</v>
      </c>
      <c r="C334" s="466" t="s">
        <v>357</v>
      </c>
      <c r="D334" s="473" t="s">
        <v>436</v>
      </c>
      <c r="E334" s="475">
        <v>3</v>
      </c>
      <c r="F334" s="475" t="s">
        <v>897</v>
      </c>
      <c r="G334" s="494" t="s">
        <v>598</v>
      </c>
      <c r="H334" s="494" t="s">
        <v>4026</v>
      </c>
      <c r="I334" s="494" t="s">
        <v>3977</v>
      </c>
      <c r="J334" s="502">
        <v>2.38</v>
      </c>
      <c r="K334" s="494" t="s">
        <v>4026</v>
      </c>
      <c r="L334" s="512">
        <f t="shared" si="35"/>
        <v>0</v>
      </c>
      <c r="M334" s="513" t="s">
        <v>4037</v>
      </c>
      <c r="N334" s="514"/>
      <c r="O334" s="514"/>
      <c r="P334" s="515">
        <f t="shared" si="36"/>
        <v>0</v>
      </c>
      <c r="Q334" s="515">
        <f t="shared" si="37"/>
        <v>0</v>
      </c>
      <c r="R334" s="515">
        <f t="shared" si="38"/>
        <v>0</v>
      </c>
      <c r="S334" s="516">
        <f>IF(M334="nio",0,IF(M334&gt;0,VLOOKUP(H334,'3-Productie normen'!A:L,VLOOKUP(M334,'3-Productie normen'!$B$36:$C$42,2,FALSE),FALSE)))</f>
        <v>0</v>
      </c>
      <c r="T334" s="516">
        <f t="shared" si="40"/>
        <v>0</v>
      </c>
      <c r="U334" s="55">
        <f t="shared" si="41"/>
        <v>0</v>
      </c>
      <c r="V334" s="527"/>
      <c r="X334" s="529">
        <f t="shared" si="39"/>
        <v>0</v>
      </c>
    </row>
    <row r="335" spans="1:24" ht="14.1" customHeight="1">
      <c r="A335" s="460">
        <v>335</v>
      </c>
      <c r="B335" s="467" t="s">
        <v>235</v>
      </c>
      <c r="C335" s="466" t="s">
        <v>357</v>
      </c>
      <c r="D335" s="473" t="s">
        <v>436</v>
      </c>
      <c r="E335" s="475">
        <v>3</v>
      </c>
      <c r="F335" s="475" t="s">
        <v>898</v>
      </c>
      <c r="G335" s="494" t="s">
        <v>606</v>
      </c>
      <c r="H335" s="494" t="s">
        <v>4026</v>
      </c>
      <c r="I335" s="494" t="s">
        <v>3977</v>
      </c>
      <c r="J335" s="502">
        <v>2.82</v>
      </c>
      <c r="K335" s="494" t="s">
        <v>4026</v>
      </c>
      <c r="L335" s="512">
        <f t="shared" si="35"/>
        <v>0</v>
      </c>
      <c r="M335" s="513" t="s">
        <v>4037</v>
      </c>
      <c r="N335" s="514"/>
      <c r="O335" s="514"/>
      <c r="P335" s="515">
        <f t="shared" si="36"/>
        <v>0</v>
      </c>
      <c r="Q335" s="515">
        <f t="shared" si="37"/>
        <v>0</v>
      </c>
      <c r="R335" s="515">
        <f t="shared" si="38"/>
        <v>0</v>
      </c>
      <c r="S335" s="516">
        <f>IF(M335="nio",0,IF(M335&gt;0,VLOOKUP(H335,'3-Productie normen'!A:L,VLOOKUP(M335,'3-Productie normen'!$B$36:$C$42,2,FALSE),FALSE)))</f>
        <v>0</v>
      </c>
      <c r="T335" s="516">
        <f t="shared" si="40"/>
        <v>0</v>
      </c>
      <c r="U335" s="55">
        <f t="shared" si="41"/>
        <v>0</v>
      </c>
      <c r="V335" s="527"/>
      <c r="X335" s="529">
        <f t="shared" si="39"/>
        <v>0</v>
      </c>
    </row>
    <row r="336" spans="1:24" ht="14.1" customHeight="1">
      <c r="A336" s="460">
        <v>336</v>
      </c>
      <c r="B336" s="467" t="s">
        <v>235</v>
      </c>
      <c r="C336" s="466" t="s">
        <v>357</v>
      </c>
      <c r="D336" s="473" t="s">
        <v>436</v>
      </c>
      <c r="E336" s="475">
        <v>3</v>
      </c>
      <c r="F336" s="475" t="s">
        <v>899</v>
      </c>
      <c r="G336" s="494" t="s">
        <v>606</v>
      </c>
      <c r="H336" s="494" t="s">
        <v>4026</v>
      </c>
      <c r="I336" s="494" t="s">
        <v>3977</v>
      </c>
      <c r="J336" s="502">
        <v>3.72</v>
      </c>
      <c r="K336" s="494" t="s">
        <v>4026</v>
      </c>
      <c r="L336" s="512">
        <f t="shared" si="35"/>
        <v>0</v>
      </c>
      <c r="M336" s="513" t="s">
        <v>4037</v>
      </c>
      <c r="N336" s="514"/>
      <c r="O336" s="514"/>
      <c r="P336" s="515">
        <f t="shared" si="36"/>
        <v>0</v>
      </c>
      <c r="Q336" s="515">
        <f t="shared" si="37"/>
        <v>0</v>
      </c>
      <c r="R336" s="515">
        <f t="shared" si="38"/>
        <v>0</v>
      </c>
      <c r="S336" s="516">
        <f>IF(M336="nio",0,IF(M336&gt;0,VLOOKUP(H336,'3-Productie normen'!A:L,VLOOKUP(M336,'3-Productie normen'!$B$36:$C$42,2,FALSE),FALSE)))</f>
        <v>0</v>
      </c>
      <c r="T336" s="516">
        <f t="shared" si="40"/>
        <v>0</v>
      </c>
      <c r="U336" s="55">
        <f t="shared" si="41"/>
        <v>0</v>
      </c>
      <c r="V336" s="527"/>
      <c r="X336" s="529">
        <f t="shared" si="39"/>
        <v>0</v>
      </c>
    </row>
    <row r="337" spans="1:24" ht="14.1" customHeight="1">
      <c r="A337" s="567">
        <v>337</v>
      </c>
      <c r="B337" s="467" t="s">
        <v>235</v>
      </c>
      <c r="C337" s="466" t="s">
        <v>357</v>
      </c>
      <c r="D337" s="473" t="s">
        <v>436</v>
      </c>
      <c r="E337" s="475">
        <v>3</v>
      </c>
      <c r="F337" s="475" t="s">
        <v>900</v>
      </c>
      <c r="G337" s="494" t="s">
        <v>618</v>
      </c>
      <c r="H337" s="494" t="s">
        <v>4029</v>
      </c>
      <c r="I337" s="494" t="s">
        <v>3988</v>
      </c>
      <c r="J337" s="502">
        <v>176</v>
      </c>
      <c r="K337" s="494" t="s">
        <v>4029</v>
      </c>
      <c r="L337" s="512">
        <f t="shared" si="35"/>
        <v>255</v>
      </c>
      <c r="M337" s="514">
        <v>255</v>
      </c>
      <c r="N337" s="514"/>
      <c r="O337" s="514"/>
      <c r="P337" s="515" t="e">
        <f t="shared" si="36"/>
        <v>#DIV/0!</v>
      </c>
      <c r="Q337" s="515">
        <f t="shared" si="37"/>
        <v>0</v>
      </c>
      <c r="R337" s="515">
        <f t="shared" si="38"/>
        <v>0</v>
      </c>
      <c r="S337" s="516">
        <f>IF(M337="nio",0,IF(M337&gt;0,VLOOKUP(H337,'3-Productie normen'!A:L,VLOOKUP(M337,'3-Productie normen'!$B$36:$C$42,2,FALSE),FALSE)))</f>
        <v>0</v>
      </c>
      <c r="T337" s="516">
        <f t="shared" si="40"/>
        <v>0</v>
      </c>
      <c r="U337" s="55">
        <f t="shared" si="41"/>
        <v>0</v>
      </c>
      <c r="V337" s="527"/>
      <c r="X337" s="529">
        <f t="shared" si="39"/>
        <v>44880</v>
      </c>
    </row>
    <row r="338" spans="1:24" ht="14.1" customHeight="1">
      <c r="A338" s="460">
        <v>338</v>
      </c>
      <c r="B338" s="467" t="s">
        <v>235</v>
      </c>
      <c r="C338" s="466" t="s">
        <v>357</v>
      </c>
      <c r="D338" s="473" t="s">
        <v>436</v>
      </c>
      <c r="E338" s="475">
        <v>3</v>
      </c>
      <c r="F338" s="475" t="s">
        <v>901</v>
      </c>
      <c r="G338" s="494" t="s">
        <v>618</v>
      </c>
      <c r="H338" s="494" t="s">
        <v>4029</v>
      </c>
      <c r="I338" s="494" t="s">
        <v>3977</v>
      </c>
      <c r="J338" s="502">
        <v>15.31</v>
      </c>
      <c r="K338" s="494" t="s">
        <v>4029</v>
      </c>
      <c r="L338" s="512">
        <f t="shared" si="35"/>
        <v>255</v>
      </c>
      <c r="M338" s="514">
        <v>255</v>
      </c>
      <c r="N338" s="514"/>
      <c r="O338" s="514"/>
      <c r="P338" s="515" t="e">
        <f t="shared" si="36"/>
        <v>#DIV/0!</v>
      </c>
      <c r="Q338" s="515">
        <f t="shared" si="37"/>
        <v>0</v>
      </c>
      <c r="R338" s="515">
        <f t="shared" si="38"/>
        <v>0</v>
      </c>
      <c r="S338" s="516">
        <f>IF(M338="nio",0,IF(M338&gt;0,VLOOKUP(H338,'3-Productie normen'!A:L,VLOOKUP(M338,'3-Productie normen'!$B$36:$C$42,2,FALSE),FALSE)))</f>
        <v>0</v>
      </c>
      <c r="T338" s="516">
        <f t="shared" si="40"/>
        <v>0</v>
      </c>
      <c r="U338" s="55">
        <f t="shared" si="41"/>
        <v>0</v>
      </c>
      <c r="V338" s="527"/>
      <c r="X338" s="529">
        <f t="shared" si="39"/>
        <v>3904.05</v>
      </c>
    </row>
    <row r="339" spans="1:24" ht="14.1" customHeight="1">
      <c r="A339" s="460">
        <v>339</v>
      </c>
      <c r="B339" s="467" t="s">
        <v>235</v>
      </c>
      <c r="C339" s="466" t="s">
        <v>357</v>
      </c>
      <c r="D339" s="473" t="s">
        <v>436</v>
      </c>
      <c r="E339" s="475">
        <v>3</v>
      </c>
      <c r="F339" s="475" t="s">
        <v>902</v>
      </c>
      <c r="G339" s="494" t="s">
        <v>600</v>
      </c>
      <c r="H339" s="494" t="s">
        <v>4033</v>
      </c>
      <c r="I339" s="494" t="s">
        <v>3974</v>
      </c>
      <c r="J339" s="502">
        <v>63.3</v>
      </c>
      <c r="K339" s="494" t="s">
        <v>4033</v>
      </c>
      <c r="L339" s="512">
        <f t="shared" si="35"/>
        <v>104</v>
      </c>
      <c r="M339" s="514">
        <v>104</v>
      </c>
      <c r="N339" s="514"/>
      <c r="O339" s="514"/>
      <c r="P339" s="515" t="e">
        <f t="shared" si="36"/>
        <v>#DIV/0!</v>
      </c>
      <c r="Q339" s="515">
        <f t="shared" si="37"/>
        <v>0</v>
      </c>
      <c r="R339" s="515">
        <f t="shared" si="38"/>
        <v>0</v>
      </c>
      <c r="S339" s="516">
        <f>IF(M339="nio",0,IF(M339&gt;0,VLOOKUP(H339,'3-Productie normen'!A:L,VLOOKUP(M339,'3-Productie normen'!$B$36:$C$42,2,FALSE),FALSE)))</f>
        <v>0</v>
      </c>
      <c r="T339" s="516">
        <f t="shared" si="40"/>
        <v>0</v>
      </c>
      <c r="U339" s="55">
        <f t="shared" si="41"/>
        <v>0</v>
      </c>
      <c r="V339" s="527"/>
      <c r="X339" s="529">
        <f t="shared" si="39"/>
        <v>6583.2</v>
      </c>
    </row>
    <row r="340" spans="1:24" ht="14.1" customHeight="1">
      <c r="A340" s="460">
        <v>340</v>
      </c>
      <c r="B340" s="467" t="s">
        <v>235</v>
      </c>
      <c r="C340" s="466" t="s">
        <v>357</v>
      </c>
      <c r="D340" s="473" t="s">
        <v>436</v>
      </c>
      <c r="E340" s="475">
        <v>3</v>
      </c>
      <c r="F340" s="475" t="s">
        <v>903</v>
      </c>
      <c r="G340" s="494" t="s">
        <v>536</v>
      </c>
      <c r="H340" s="491" t="s">
        <v>4038</v>
      </c>
      <c r="I340" s="494" t="s">
        <v>3974</v>
      </c>
      <c r="J340" s="502">
        <v>18.100000000000001</v>
      </c>
      <c r="K340" s="491" t="s">
        <v>4038</v>
      </c>
      <c r="L340" s="512">
        <f t="shared" si="35"/>
        <v>255</v>
      </c>
      <c r="M340" s="514">
        <v>255</v>
      </c>
      <c r="N340" s="514"/>
      <c r="O340" s="514"/>
      <c r="P340" s="515" t="e">
        <f t="shared" si="36"/>
        <v>#DIV/0!</v>
      </c>
      <c r="Q340" s="515">
        <f t="shared" si="37"/>
        <v>0</v>
      </c>
      <c r="R340" s="515">
        <f t="shared" si="38"/>
        <v>0</v>
      </c>
      <c r="S340" s="516">
        <f>IF(M340="nio",0,IF(M340&gt;0,VLOOKUP(H340,'3-Productie normen'!A:L,VLOOKUP(M340,'3-Productie normen'!$B$36:$C$42,2,FALSE),FALSE)))</f>
        <v>0</v>
      </c>
      <c r="T340" s="516">
        <f t="shared" si="40"/>
        <v>0</v>
      </c>
      <c r="U340" s="55">
        <f t="shared" si="41"/>
        <v>0</v>
      </c>
      <c r="V340" s="527"/>
      <c r="X340" s="529">
        <f t="shared" si="39"/>
        <v>4615.5</v>
      </c>
    </row>
    <row r="341" spans="1:24" ht="14.1" customHeight="1">
      <c r="A341" s="460">
        <v>341</v>
      </c>
      <c r="B341" s="467" t="s">
        <v>235</v>
      </c>
      <c r="C341" s="466" t="s">
        <v>357</v>
      </c>
      <c r="D341" s="473" t="s">
        <v>436</v>
      </c>
      <c r="E341" s="475">
        <v>3</v>
      </c>
      <c r="F341" s="475" t="s">
        <v>904</v>
      </c>
      <c r="G341" s="494" t="s">
        <v>536</v>
      </c>
      <c r="H341" s="491" t="s">
        <v>4038</v>
      </c>
      <c r="I341" s="494" t="s">
        <v>3974</v>
      </c>
      <c r="J341" s="502">
        <v>18.2</v>
      </c>
      <c r="K341" s="491" t="s">
        <v>4038</v>
      </c>
      <c r="L341" s="512">
        <f t="shared" si="35"/>
        <v>255</v>
      </c>
      <c r="M341" s="514">
        <v>255</v>
      </c>
      <c r="N341" s="514"/>
      <c r="O341" s="514"/>
      <c r="P341" s="515" t="e">
        <f t="shared" si="36"/>
        <v>#DIV/0!</v>
      </c>
      <c r="Q341" s="515">
        <f t="shared" si="37"/>
        <v>0</v>
      </c>
      <c r="R341" s="515">
        <f t="shared" si="38"/>
        <v>0</v>
      </c>
      <c r="S341" s="516">
        <f>IF(M341="nio",0,IF(M341&gt;0,VLOOKUP(H341,'3-Productie normen'!A:L,VLOOKUP(M341,'3-Productie normen'!$B$36:$C$42,2,FALSE),FALSE)))</f>
        <v>0</v>
      </c>
      <c r="T341" s="516">
        <f t="shared" si="40"/>
        <v>0</v>
      </c>
      <c r="U341" s="55">
        <f t="shared" si="41"/>
        <v>0</v>
      </c>
      <c r="V341" s="527"/>
      <c r="X341" s="529">
        <f t="shared" si="39"/>
        <v>4641</v>
      </c>
    </row>
    <row r="342" spans="1:24" ht="14.1" customHeight="1">
      <c r="A342" s="460">
        <v>342</v>
      </c>
      <c r="B342" s="467" t="s">
        <v>235</v>
      </c>
      <c r="C342" s="466" t="s">
        <v>357</v>
      </c>
      <c r="D342" s="473" t="s">
        <v>436</v>
      </c>
      <c r="E342" s="475">
        <v>3</v>
      </c>
      <c r="F342" s="475" t="s">
        <v>905</v>
      </c>
      <c r="G342" s="494" t="s">
        <v>536</v>
      </c>
      <c r="H342" s="491" t="s">
        <v>4038</v>
      </c>
      <c r="I342" s="494" t="s">
        <v>3974</v>
      </c>
      <c r="J342" s="502">
        <v>37.6</v>
      </c>
      <c r="K342" s="491" t="s">
        <v>4038</v>
      </c>
      <c r="L342" s="512">
        <f t="shared" si="35"/>
        <v>255</v>
      </c>
      <c r="M342" s="514">
        <v>255</v>
      </c>
      <c r="N342" s="514"/>
      <c r="O342" s="514"/>
      <c r="P342" s="515" t="e">
        <f t="shared" si="36"/>
        <v>#DIV/0!</v>
      </c>
      <c r="Q342" s="515">
        <f t="shared" si="37"/>
        <v>0</v>
      </c>
      <c r="R342" s="515">
        <f t="shared" si="38"/>
        <v>0</v>
      </c>
      <c r="S342" s="516">
        <f>IF(M342="nio",0,IF(M342&gt;0,VLOOKUP(H342,'3-Productie normen'!A:L,VLOOKUP(M342,'3-Productie normen'!$B$36:$C$42,2,FALSE),FALSE)))</f>
        <v>0</v>
      </c>
      <c r="T342" s="516">
        <f t="shared" si="40"/>
        <v>0</v>
      </c>
      <c r="U342" s="55">
        <f t="shared" si="41"/>
        <v>0</v>
      </c>
      <c r="V342" s="527"/>
      <c r="X342" s="529">
        <f t="shared" si="39"/>
        <v>9588</v>
      </c>
    </row>
    <row r="343" spans="1:24" ht="14.1" customHeight="1">
      <c r="A343" s="460">
        <v>343</v>
      </c>
      <c r="B343" s="467" t="s">
        <v>235</v>
      </c>
      <c r="C343" s="466" t="s">
        <v>357</v>
      </c>
      <c r="D343" s="473" t="s">
        <v>436</v>
      </c>
      <c r="E343" s="475">
        <v>3</v>
      </c>
      <c r="F343" s="475" t="s">
        <v>906</v>
      </c>
      <c r="G343" s="494" t="s">
        <v>536</v>
      </c>
      <c r="H343" s="491" t="s">
        <v>4038</v>
      </c>
      <c r="I343" s="494" t="s">
        <v>3974</v>
      </c>
      <c r="J343" s="502">
        <v>36.9</v>
      </c>
      <c r="K343" s="491" t="s">
        <v>4038</v>
      </c>
      <c r="L343" s="512">
        <f t="shared" si="35"/>
        <v>255</v>
      </c>
      <c r="M343" s="514">
        <v>255</v>
      </c>
      <c r="N343" s="514"/>
      <c r="O343" s="514"/>
      <c r="P343" s="515" t="e">
        <f t="shared" si="36"/>
        <v>#DIV/0!</v>
      </c>
      <c r="Q343" s="515">
        <f t="shared" si="37"/>
        <v>0</v>
      </c>
      <c r="R343" s="515">
        <f t="shared" si="38"/>
        <v>0</v>
      </c>
      <c r="S343" s="516">
        <f>IF(M343="nio",0,IF(M343&gt;0,VLOOKUP(H343,'3-Productie normen'!A:L,VLOOKUP(M343,'3-Productie normen'!$B$36:$C$42,2,FALSE),FALSE)))</f>
        <v>0</v>
      </c>
      <c r="T343" s="516">
        <f t="shared" si="40"/>
        <v>0</v>
      </c>
      <c r="U343" s="55">
        <f t="shared" si="41"/>
        <v>0</v>
      </c>
      <c r="V343" s="527"/>
      <c r="X343" s="529">
        <f t="shared" si="39"/>
        <v>9409.5</v>
      </c>
    </row>
    <row r="344" spans="1:24" ht="14.1" customHeight="1">
      <c r="A344" s="460">
        <v>344</v>
      </c>
      <c r="B344" s="467" t="s">
        <v>235</v>
      </c>
      <c r="C344" s="466" t="s">
        <v>357</v>
      </c>
      <c r="D344" s="473" t="s">
        <v>436</v>
      </c>
      <c r="E344" s="475">
        <v>4</v>
      </c>
      <c r="F344" s="475" t="s">
        <v>907</v>
      </c>
      <c r="G344" s="494" t="s">
        <v>606</v>
      </c>
      <c r="H344" s="494" t="s">
        <v>4026</v>
      </c>
      <c r="I344" s="494" t="s">
        <v>3987</v>
      </c>
      <c r="J344" s="502">
        <v>133</v>
      </c>
      <c r="K344" s="494" t="s">
        <v>4026</v>
      </c>
      <c r="L344" s="512">
        <f t="shared" si="35"/>
        <v>0</v>
      </c>
      <c r="M344" s="513" t="s">
        <v>4037</v>
      </c>
      <c r="N344" s="514"/>
      <c r="O344" s="514"/>
      <c r="P344" s="515">
        <f t="shared" si="36"/>
        <v>0</v>
      </c>
      <c r="Q344" s="515">
        <f t="shared" si="37"/>
        <v>0</v>
      </c>
      <c r="R344" s="515">
        <f t="shared" si="38"/>
        <v>0</v>
      </c>
      <c r="S344" s="516">
        <f>IF(M344="nio",0,IF(M344&gt;0,VLOOKUP(H344,'3-Productie normen'!A:L,VLOOKUP(M344,'3-Productie normen'!$B$36:$C$42,2,FALSE),FALSE)))</f>
        <v>0</v>
      </c>
      <c r="T344" s="516">
        <f t="shared" si="40"/>
        <v>0</v>
      </c>
      <c r="U344" s="55">
        <f t="shared" si="41"/>
        <v>0</v>
      </c>
      <c r="V344" s="527"/>
      <c r="X344" s="529">
        <f t="shared" si="39"/>
        <v>0</v>
      </c>
    </row>
    <row r="345" spans="1:24" ht="14.1" customHeight="1">
      <c r="A345" s="567">
        <v>345</v>
      </c>
      <c r="B345" s="467" t="s">
        <v>235</v>
      </c>
      <c r="C345" s="466" t="s">
        <v>357</v>
      </c>
      <c r="D345" s="473" t="s">
        <v>436</v>
      </c>
      <c r="E345" s="475" t="s">
        <v>790</v>
      </c>
      <c r="F345" s="475" t="s">
        <v>908</v>
      </c>
      <c r="G345" s="494" t="s">
        <v>600</v>
      </c>
      <c r="H345" s="494" t="s">
        <v>4033</v>
      </c>
      <c r="I345" s="494" t="s">
        <v>3988</v>
      </c>
      <c r="J345" s="502">
        <v>46.09</v>
      </c>
      <c r="K345" s="494" t="s">
        <v>4033</v>
      </c>
      <c r="L345" s="512">
        <f t="shared" si="35"/>
        <v>104</v>
      </c>
      <c r="M345" s="514">
        <v>104</v>
      </c>
      <c r="N345" s="514"/>
      <c r="O345" s="514"/>
      <c r="P345" s="515" t="e">
        <f t="shared" si="36"/>
        <v>#DIV/0!</v>
      </c>
      <c r="Q345" s="515">
        <f t="shared" si="37"/>
        <v>0</v>
      </c>
      <c r="R345" s="515">
        <f t="shared" si="38"/>
        <v>0</v>
      </c>
      <c r="S345" s="516">
        <f>IF(M345="nio",0,IF(M345&gt;0,VLOOKUP(H345,'3-Productie normen'!A:L,VLOOKUP(M345,'3-Productie normen'!$B$36:$C$42,2,FALSE),FALSE)))</f>
        <v>0</v>
      </c>
      <c r="T345" s="516">
        <f t="shared" si="40"/>
        <v>0</v>
      </c>
      <c r="U345" s="55">
        <f t="shared" si="41"/>
        <v>0</v>
      </c>
      <c r="V345" s="527"/>
      <c r="X345" s="529">
        <f t="shared" si="39"/>
        <v>4793.3600000000006</v>
      </c>
    </row>
    <row r="346" spans="1:24" ht="14.1" customHeight="1">
      <c r="A346" s="460">
        <v>346</v>
      </c>
      <c r="B346" s="467" t="s">
        <v>235</v>
      </c>
      <c r="C346" s="466" t="s">
        <v>357</v>
      </c>
      <c r="D346" s="473" t="s">
        <v>436</v>
      </c>
      <c r="E346" s="475" t="s">
        <v>790</v>
      </c>
      <c r="F346" s="475" t="s">
        <v>909</v>
      </c>
      <c r="G346" s="494" t="s">
        <v>600</v>
      </c>
      <c r="H346" s="492" t="s">
        <v>216</v>
      </c>
      <c r="I346" s="494" t="s">
        <v>3978</v>
      </c>
      <c r="J346" s="502">
        <v>13.01</v>
      </c>
      <c r="K346" s="505" t="s">
        <v>216</v>
      </c>
      <c r="L346" s="512">
        <f t="shared" si="35"/>
        <v>104</v>
      </c>
      <c r="M346" s="514">
        <v>104</v>
      </c>
      <c r="N346" s="514"/>
      <c r="O346" s="514"/>
      <c r="P346" s="515" t="e">
        <f t="shared" si="36"/>
        <v>#DIV/0!</v>
      </c>
      <c r="Q346" s="515">
        <f t="shared" si="37"/>
        <v>0</v>
      </c>
      <c r="R346" s="515">
        <f t="shared" si="38"/>
        <v>0</v>
      </c>
      <c r="S346" s="516">
        <f>IF(M346="nio",0,IF(M346&gt;0,VLOOKUP(H346,'3-Productie normen'!A:L,VLOOKUP(M346,'3-Productie normen'!$B$36:$C$42,2,FALSE),FALSE)))</f>
        <v>0</v>
      </c>
      <c r="T346" s="516">
        <f t="shared" si="40"/>
        <v>0</v>
      </c>
      <c r="U346" s="55">
        <f t="shared" si="41"/>
        <v>0</v>
      </c>
      <c r="V346" s="527"/>
      <c r="X346" s="529">
        <f t="shared" si="39"/>
        <v>1353.04</v>
      </c>
    </row>
    <row r="347" spans="1:24" ht="14.1" customHeight="1">
      <c r="A347" s="460">
        <v>347</v>
      </c>
      <c r="B347" s="467" t="s">
        <v>235</v>
      </c>
      <c r="C347" s="466" t="s">
        <v>357</v>
      </c>
      <c r="D347" s="473" t="s">
        <v>436</v>
      </c>
      <c r="E347" s="475" t="s">
        <v>790</v>
      </c>
      <c r="F347" s="475" t="s">
        <v>910</v>
      </c>
      <c r="G347" s="494" t="s">
        <v>911</v>
      </c>
      <c r="H347" s="494" t="s">
        <v>4026</v>
      </c>
      <c r="I347" s="494" t="s">
        <v>3981</v>
      </c>
      <c r="J347" s="502">
        <v>15.48</v>
      </c>
      <c r="K347" s="494" t="s">
        <v>4026</v>
      </c>
      <c r="L347" s="512">
        <f t="shared" si="35"/>
        <v>0</v>
      </c>
      <c r="M347" s="513" t="s">
        <v>4037</v>
      </c>
      <c r="N347" s="514"/>
      <c r="O347" s="514"/>
      <c r="P347" s="515">
        <f t="shared" si="36"/>
        <v>0</v>
      </c>
      <c r="Q347" s="515">
        <f t="shared" si="37"/>
        <v>0</v>
      </c>
      <c r="R347" s="515">
        <f t="shared" si="38"/>
        <v>0</v>
      </c>
      <c r="S347" s="516">
        <f>IF(M347="nio",0,IF(M347&gt;0,VLOOKUP(H347,'3-Productie normen'!A:L,VLOOKUP(M347,'3-Productie normen'!$B$36:$C$42,2,FALSE),FALSE)))</f>
        <v>0</v>
      </c>
      <c r="T347" s="516">
        <f t="shared" si="40"/>
        <v>0</v>
      </c>
      <c r="U347" s="55">
        <f t="shared" si="41"/>
        <v>0</v>
      </c>
      <c r="V347" s="527"/>
      <c r="X347" s="529">
        <f t="shared" si="39"/>
        <v>0</v>
      </c>
    </row>
    <row r="348" spans="1:24" ht="14.1" customHeight="1">
      <c r="A348" s="460">
        <v>348</v>
      </c>
      <c r="B348" s="467" t="s">
        <v>235</v>
      </c>
      <c r="C348" s="466" t="s">
        <v>357</v>
      </c>
      <c r="D348" s="473" t="s">
        <v>436</v>
      </c>
      <c r="E348" s="475" t="s">
        <v>790</v>
      </c>
      <c r="F348" s="475" t="s">
        <v>912</v>
      </c>
      <c r="G348" s="494" t="s">
        <v>606</v>
      </c>
      <c r="H348" s="494" t="s">
        <v>4026</v>
      </c>
      <c r="I348" s="494" t="s">
        <v>3981</v>
      </c>
      <c r="J348" s="502">
        <v>8.67</v>
      </c>
      <c r="K348" s="494" t="s">
        <v>4026</v>
      </c>
      <c r="L348" s="512">
        <f t="shared" si="35"/>
        <v>0</v>
      </c>
      <c r="M348" s="513" t="s">
        <v>4037</v>
      </c>
      <c r="N348" s="514"/>
      <c r="O348" s="514"/>
      <c r="P348" s="515">
        <f t="shared" si="36"/>
        <v>0</v>
      </c>
      <c r="Q348" s="515">
        <f t="shared" si="37"/>
        <v>0</v>
      </c>
      <c r="R348" s="515">
        <f t="shared" si="38"/>
        <v>0</v>
      </c>
      <c r="S348" s="516">
        <f>IF(M348="nio",0,IF(M348&gt;0,VLOOKUP(H348,'3-Productie normen'!A:L,VLOOKUP(M348,'3-Productie normen'!$B$36:$C$42,2,FALSE),FALSE)))</f>
        <v>0</v>
      </c>
      <c r="T348" s="516">
        <f t="shared" si="40"/>
        <v>0</v>
      </c>
      <c r="U348" s="55">
        <f t="shared" si="41"/>
        <v>0</v>
      </c>
      <c r="V348" s="527"/>
      <c r="X348" s="529">
        <f t="shared" si="39"/>
        <v>0</v>
      </c>
    </row>
    <row r="349" spans="1:24" ht="13.8" customHeight="1">
      <c r="A349" s="460">
        <v>349</v>
      </c>
      <c r="B349" s="467" t="s">
        <v>235</v>
      </c>
      <c r="C349" s="466" t="s">
        <v>357</v>
      </c>
      <c r="D349" s="473" t="s">
        <v>436</v>
      </c>
      <c r="E349" s="475" t="s">
        <v>790</v>
      </c>
      <c r="F349" s="475" t="s">
        <v>913</v>
      </c>
      <c r="G349" s="494" t="s">
        <v>600</v>
      </c>
      <c r="H349" s="494" t="s">
        <v>4026</v>
      </c>
      <c r="I349" s="494" t="s">
        <v>3981</v>
      </c>
      <c r="J349" s="502">
        <v>30.21</v>
      </c>
      <c r="K349" s="494" t="s">
        <v>4026</v>
      </c>
      <c r="L349" s="512">
        <f t="shared" si="35"/>
        <v>0</v>
      </c>
      <c r="M349" s="513" t="s">
        <v>4037</v>
      </c>
      <c r="N349" s="514"/>
      <c r="O349" s="514"/>
      <c r="P349" s="515">
        <f t="shared" si="36"/>
        <v>0</v>
      </c>
      <c r="Q349" s="515">
        <f t="shared" si="37"/>
        <v>0</v>
      </c>
      <c r="R349" s="515">
        <f t="shared" si="38"/>
        <v>0</v>
      </c>
      <c r="S349" s="516">
        <f>IF(M349="nio",0,IF(M349&gt;0,VLOOKUP(H349,'3-Productie normen'!A:L,VLOOKUP(M349,'3-Productie normen'!$B$36:$C$42,2,FALSE),FALSE)))</f>
        <v>0</v>
      </c>
      <c r="T349" s="516">
        <f t="shared" si="40"/>
        <v>0</v>
      </c>
      <c r="U349" s="55">
        <f t="shared" si="41"/>
        <v>0</v>
      </c>
      <c r="V349" s="527"/>
      <c r="X349" s="529">
        <f t="shared" si="39"/>
        <v>0</v>
      </c>
    </row>
    <row r="350" spans="1:24" s="56" customFormat="1" ht="14.1" customHeight="1">
      <c r="A350" s="460">
        <v>350</v>
      </c>
      <c r="B350" s="467" t="s">
        <v>236</v>
      </c>
      <c r="C350" s="466" t="s">
        <v>358</v>
      </c>
      <c r="D350" s="473" t="s">
        <v>437</v>
      </c>
      <c r="E350" s="475">
        <v>0</v>
      </c>
      <c r="F350" s="474">
        <v>0</v>
      </c>
      <c r="G350" s="491" t="s">
        <v>254</v>
      </c>
      <c r="H350" s="491" t="s">
        <v>254</v>
      </c>
      <c r="I350" s="492"/>
      <c r="J350" s="501">
        <v>15</v>
      </c>
      <c r="K350" s="491"/>
      <c r="L350" s="512">
        <f>SUM(M350:O350)</f>
        <v>255</v>
      </c>
      <c r="M350" s="513">
        <v>255</v>
      </c>
      <c r="N350" s="514"/>
      <c r="O350" s="514"/>
      <c r="P350" s="515" t="e">
        <f t="shared" si="36"/>
        <v>#DIV/0!</v>
      </c>
      <c r="Q350" s="515">
        <f t="shared" si="37"/>
        <v>0</v>
      </c>
      <c r="R350" s="515">
        <f t="shared" si="38"/>
        <v>0</v>
      </c>
      <c r="S350" s="516">
        <f>IF(M350="nio",0,IF(M350&gt;0,VLOOKUP(H350,'3-Productie normen'!A:L,VLOOKUP(M350,'3-Productie normen'!$B$36:$C$42,2,FALSE),FALSE)))</f>
        <v>0</v>
      </c>
      <c r="T350" s="516">
        <f t="shared" si="40"/>
        <v>0</v>
      </c>
      <c r="U350" s="55">
        <f t="shared" si="41"/>
        <v>0</v>
      </c>
      <c r="V350" s="527"/>
      <c r="W350" s="3"/>
      <c r="X350" s="529">
        <f t="shared" si="39"/>
        <v>3825</v>
      </c>
    </row>
    <row r="351" spans="1:24" ht="14.1" customHeight="1">
      <c r="A351" s="460">
        <v>351</v>
      </c>
      <c r="B351" s="467" t="s">
        <v>236</v>
      </c>
      <c r="C351" s="466" t="s">
        <v>358</v>
      </c>
      <c r="D351" s="473" t="s">
        <v>437</v>
      </c>
      <c r="E351" s="475">
        <v>0</v>
      </c>
      <c r="F351" s="475" t="s">
        <v>626</v>
      </c>
      <c r="G351" s="494" t="s">
        <v>584</v>
      </c>
      <c r="H351" s="494" t="s">
        <v>88</v>
      </c>
      <c r="I351" s="494" t="s">
        <v>3975</v>
      </c>
      <c r="J351" s="502">
        <v>32.5</v>
      </c>
      <c r="K351" s="494" t="s">
        <v>88</v>
      </c>
      <c r="L351" s="512">
        <f t="shared" si="35"/>
        <v>255</v>
      </c>
      <c r="M351" s="514">
        <v>255</v>
      </c>
      <c r="N351" s="514"/>
      <c r="O351" s="514"/>
      <c r="P351" s="515" t="e">
        <f t="shared" si="36"/>
        <v>#DIV/0!</v>
      </c>
      <c r="Q351" s="515">
        <f t="shared" si="37"/>
        <v>0</v>
      </c>
      <c r="R351" s="515">
        <f t="shared" si="38"/>
        <v>0</v>
      </c>
      <c r="S351" s="516">
        <f>IF(M351="nio",0,IF(M351&gt;0,VLOOKUP(H351,'3-Productie normen'!A:L,VLOOKUP(M351,'3-Productie normen'!$B$36:$C$42,2,FALSE),FALSE)))</f>
        <v>0</v>
      </c>
      <c r="T351" s="516">
        <f t="shared" si="40"/>
        <v>0</v>
      </c>
      <c r="U351" s="55">
        <f t="shared" si="41"/>
        <v>0</v>
      </c>
      <c r="V351" s="527"/>
      <c r="X351" s="529">
        <f t="shared" si="39"/>
        <v>8287.5</v>
      </c>
    </row>
    <row r="352" spans="1:24" ht="14.1" customHeight="1">
      <c r="A352" s="460">
        <v>352</v>
      </c>
      <c r="B352" s="467" t="s">
        <v>236</v>
      </c>
      <c r="C352" s="466" t="s">
        <v>358</v>
      </c>
      <c r="D352" s="473" t="s">
        <v>437</v>
      </c>
      <c r="E352" s="475">
        <v>0</v>
      </c>
      <c r="F352" s="475" t="s">
        <v>628</v>
      </c>
      <c r="G352" s="494" t="s">
        <v>568</v>
      </c>
      <c r="H352" s="487" t="s">
        <v>17</v>
      </c>
      <c r="I352" s="494" t="s">
        <v>3981</v>
      </c>
      <c r="J352" s="502">
        <v>3.86</v>
      </c>
      <c r="K352" s="494" t="s">
        <v>4028</v>
      </c>
      <c r="L352" s="512">
        <f t="shared" si="35"/>
        <v>510</v>
      </c>
      <c r="M352" s="514">
        <v>255</v>
      </c>
      <c r="N352" s="514">
        <v>255</v>
      </c>
      <c r="O352" s="514"/>
      <c r="P352" s="515" t="e">
        <f t="shared" si="36"/>
        <v>#DIV/0!</v>
      </c>
      <c r="Q352" s="515" t="e">
        <f t="shared" si="37"/>
        <v>#DIV/0!</v>
      </c>
      <c r="R352" s="515">
        <f t="shared" si="38"/>
        <v>0</v>
      </c>
      <c r="S352" s="516">
        <f>IF(M352="nio",0,IF(M352&gt;0,VLOOKUP(H352,'3-Productie normen'!A:L,VLOOKUP(M352,'3-Productie normen'!$B$36:$C$42,2,FALSE),FALSE)))</f>
        <v>0</v>
      </c>
      <c r="T352" s="516">
        <f t="shared" si="40"/>
        <v>0</v>
      </c>
      <c r="U352" s="55">
        <f t="shared" si="41"/>
        <v>0</v>
      </c>
      <c r="V352" s="527"/>
      <c r="X352" s="529">
        <f t="shared" si="39"/>
        <v>1968.6</v>
      </c>
    </row>
    <row r="353" spans="1:24" ht="14.1" customHeight="1">
      <c r="A353" s="567">
        <v>353</v>
      </c>
      <c r="B353" s="467" t="s">
        <v>236</v>
      </c>
      <c r="C353" s="466" t="s">
        <v>358</v>
      </c>
      <c r="D353" s="473" t="s">
        <v>437</v>
      </c>
      <c r="E353" s="475">
        <v>0</v>
      </c>
      <c r="F353" s="475" t="s">
        <v>629</v>
      </c>
      <c r="G353" s="494" t="s">
        <v>559</v>
      </c>
      <c r="H353" s="491" t="s">
        <v>286</v>
      </c>
      <c r="I353" s="494" t="s">
        <v>3981</v>
      </c>
      <c r="J353" s="502">
        <v>49.75</v>
      </c>
      <c r="K353" s="494" t="s">
        <v>4027</v>
      </c>
      <c r="L353" s="512">
        <f t="shared" si="35"/>
        <v>0</v>
      </c>
      <c r="M353" s="513" t="s">
        <v>4037</v>
      </c>
      <c r="N353" s="514"/>
      <c r="O353" s="514"/>
      <c r="P353" s="515">
        <f t="shared" si="36"/>
        <v>0</v>
      </c>
      <c r="Q353" s="515">
        <f t="shared" si="37"/>
        <v>0</v>
      </c>
      <c r="R353" s="515">
        <f t="shared" si="38"/>
        <v>0</v>
      </c>
      <c r="S353" s="516">
        <f>IF(M353="nio",0,IF(M353&gt;0,VLOOKUP(H353,'3-Productie normen'!A:L,VLOOKUP(M353,'3-Productie normen'!$B$36:$C$42,2,FALSE),FALSE)))</f>
        <v>0</v>
      </c>
      <c r="T353" s="516">
        <f t="shared" si="40"/>
        <v>0</v>
      </c>
      <c r="U353" s="55">
        <f t="shared" si="41"/>
        <v>0</v>
      </c>
      <c r="V353" s="527"/>
      <c r="X353" s="529">
        <f t="shared" si="39"/>
        <v>0</v>
      </c>
    </row>
    <row r="354" spans="1:24" ht="14.1" customHeight="1">
      <c r="A354" s="460">
        <v>354</v>
      </c>
      <c r="B354" s="467" t="s">
        <v>236</v>
      </c>
      <c r="C354" s="466" t="s">
        <v>358</v>
      </c>
      <c r="D354" s="473" t="s">
        <v>437</v>
      </c>
      <c r="E354" s="475">
        <v>0</v>
      </c>
      <c r="F354" s="475" t="s">
        <v>630</v>
      </c>
      <c r="G354" s="494" t="s">
        <v>568</v>
      </c>
      <c r="H354" s="487" t="s">
        <v>17</v>
      </c>
      <c r="I354" s="494" t="s">
        <v>3981</v>
      </c>
      <c r="J354" s="502">
        <v>17.21</v>
      </c>
      <c r="K354" s="494" t="s">
        <v>4028</v>
      </c>
      <c r="L354" s="512">
        <f t="shared" si="35"/>
        <v>510</v>
      </c>
      <c r="M354" s="514">
        <v>255</v>
      </c>
      <c r="N354" s="514">
        <v>255</v>
      </c>
      <c r="O354" s="514"/>
      <c r="P354" s="515" t="e">
        <f t="shared" si="36"/>
        <v>#DIV/0!</v>
      </c>
      <c r="Q354" s="515" t="e">
        <f t="shared" si="37"/>
        <v>#DIV/0!</v>
      </c>
      <c r="R354" s="515">
        <f t="shared" si="38"/>
        <v>0</v>
      </c>
      <c r="S354" s="516">
        <f>IF(M354="nio",0,IF(M354&gt;0,VLOOKUP(H354,'3-Productie normen'!A:L,VLOOKUP(M354,'3-Productie normen'!$B$36:$C$42,2,FALSE),FALSE)))</f>
        <v>0</v>
      </c>
      <c r="T354" s="516">
        <f t="shared" si="40"/>
        <v>0</v>
      </c>
      <c r="U354" s="55">
        <f t="shared" si="41"/>
        <v>0</v>
      </c>
      <c r="V354" s="527"/>
      <c r="X354" s="529">
        <f t="shared" si="39"/>
        <v>8777.1</v>
      </c>
    </row>
    <row r="355" spans="1:24" ht="14.1" customHeight="1">
      <c r="A355" s="460">
        <v>355</v>
      </c>
      <c r="B355" s="467" t="s">
        <v>236</v>
      </c>
      <c r="C355" s="466" t="s">
        <v>358</v>
      </c>
      <c r="D355" s="473" t="s">
        <v>437</v>
      </c>
      <c r="E355" s="475">
        <v>0</v>
      </c>
      <c r="F355" s="475" t="s">
        <v>914</v>
      </c>
      <c r="G355" s="494" t="s">
        <v>568</v>
      </c>
      <c r="H355" s="487" t="s">
        <v>17</v>
      </c>
      <c r="I355" s="494" t="s">
        <v>3981</v>
      </c>
      <c r="J355" s="502">
        <v>3.54</v>
      </c>
      <c r="K355" s="494" t="s">
        <v>4028</v>
      </c>
      <c r="L355" s="512">
        <f t="shared" si="35"/>
        <v>510</v>
      </c>
      <c r="M355" s="514">
        <v>255</v>
      </c>
      <c r="N355" s="514">
        <v>255</v>
      </c>
      <c r="O355" s="514"/>
      <c r="P355" s="515" t="e">
        <f t="shared" si="36"/>
        <v>#DIV/0!</v>
      </c>
      <c r="Q355" s="515" t="e">
        <f t="shared" si="37"/>
        <v>#DIV/0!</v>
      </c>
      <c r="R355" s="515">
        <f t="shared" si="38"/>
        <v>0</v>
      </c>
      <c r="S355" s="516">
        <f>IF(M355="nio",0,IF(M355&gt;0,VLOOKUP(H355,'3-Productie normen'!A:L,VLOOKUP(M355,'3-Productie normen'!$B$36:$C$42,2,FALSE),FALSE)))</f>
        <v>0</v>
      </c>
      <c r="T355" s="516">
        <f t="shared" si="40"/>
        <v>0</v>
      </c>
      <c r="U355" s="55">
        <f t="shared" si="41"/>
        <v>0</v>
      </c>
      <c r="V355" s="527"/>
      <c r="X355" s="529">
        <f t="shared" si="39"/>
        <v>1805.4</v>
      </c>
    </row>
    <row r="356" spans="1:24" ht="14.1" customHeight="1">
      <c r="A356" s="460">
        <v>356</v>
      </c>
      <c r="B356" s="467" t="s">
        <v>236</v>
      </c>
      <c r="C356" s="466" t="s">
        <v>358</v>
      </c>
      <c r="D356" s="473" t="s">
        <v>437</v>
      </c>
      <c r="E356" s="475">
        <v>0</v>
      </c>
      <c r="F356" s="475" t="s">
        <v>631</v>
      </c>
      <c r="G356" s="494" t="s">
        <v>915</v>
      </c>
      <c r="H356" s="494" t="s">
        <v>255</v>
      </c>
      <c r="I356" s="494" t="s">
        <v>3981</v>
      </c>
      <c r="J356" s="502">
        <v>64.39</v>
      </c>
      <c r="K356" s="494" t="s">
        <v>255</v>
      </c>
      <c r="L356" s="512">
        <f t="shared" si="35"/>
        <v>104</v>
      </c>
      <c r="M356" s="514">
        <v>104</v>
      </c>
      <c r="N356" s="514"/>
      <c r="O356" s="514"/>
      <c r="P356" s="515" t="e">
        <f t="shared" si="36"/>
        <v>#DIV/0!</v>
      </c>
      <c r="Q356" s="515">
        <f t="shared" si="37"/>
        <v>0</v>
      </c>
      <c r="R356" s="515">
        <f t="shared" si="38"/>
        <v>0</v>
      </c>
      <c r="S356" s="516">
        <f>IF(M356="nio",0,IF(M356&gt;0,VLOOKUP(H356,'3-Productie normen'!A:L,VLOOKUP(M356,'3-Productie normen'!$B$36:$C$42,2,FALSE),FALSE)))</f>
        <v>0</v>
      </c>
      <c r="T356" s="516">
        <f t="shared" si="40"/>
        <v>0</v>
      </c>
      <c r="U356" s="55">
        <f t="shared" si="41"/>
        <v>0</v>
      </c>
      <c r="V356" s="527"/>
      <c r="X356" s="529">
        <f t="shared" si="39"/>
        <v>6696.56</v>
      </c>
    </row>
    <row r="357" spans="1:24" ht="14.1" customHeight="1">
      <c r="A357" s="460">
        <v>357</v>
      </c>
      <c r="B357" s="467" t="s">
        <v>236</v>
      </c>
      <c r="C357" s="466" t="s">
        <v>358</v>
      </c>
      <c r="D357" s="473" t="s">
        <v>437</v>
      </c>
      <c r="E357" s="475">
        <v>0</v>
      </c>
      <c r="F357" s="475" t="s">
        <v>632</v>
      </c>
      <c r="G357" s="494" t="s">
        <v>915</v>
      </c>
      <c r="H357" s="494" t="s">
        <v>255</v>
      </c>
      <c r="I357" s="494" t="s">
        <v>3976</v>
      </c>
      <c r="J357" s="502">
        <v>39.130000000000003</v>
      </c>
      <c r="K357" s="494" t="s">
        <v>255</v>
      </c>
      <c r="L357" s="512">
        <f t="shared" si="35"/>
        <v>104</v>
      </c>
      <c r="M357" s="514">
        <v>104</v>
      </c>
      <c r="N357" s="514"/>
      <c r="O357" s="514"/>
      <c r="P357" s="515" t="e">
        <f t="shared" si="36"/>
        <v>#DIV/0!</v>
      </c>
      <c r="Q357" s="515">
        <f t="shared" si="37"/>
        <v>0</v>
      </c>
      <c r="R357" s="515">
        <f t="shared" si="38"/>
        <v>0</v>
      </c>
      <c r="S357" s="516">
        <f>IF(M357="nio",0,IF(M357&gt;0,VLOOKUP(H357,'3-Productie normen'!A:L,VLOOKUP(M357,'3-Productie normen'!$B$36:$C$42,2,FALSE),FALSE)))</f>
        <v>0</v>
      </c>
      <c r="T357" s="516">
        <f t="shared" si="40"/>
        <v>0</v>
      </c>
      <c r="U357" s="55">
        <f t="shared" si="41"/>
        <v>0</v>
      </c>
      <c r="V357" s="527"/>
      <c r="X357" s="529">
        <f t="shared" si="39"/>
        <v>4069.5200000000004</v>
      </c>
    </row>
    <row r="358" spans="1:24" ht="14.1" customHeight="1">
      <c r="A358" s="460">
        <v>358</v>
      </c>
      <c r="B358" s="467" t="s">
        <v>236</v>
      </c>
      <c r="C358" s="466" t="s">
        <v>358</v>
      </c>
      <c r="D358" s="473" t="s">
        <v>437</v>
      </c>
      <c r="E358" s="475">
        <v>0</v>
      </c>
      <c r="F358" s="475" t="s">
        <v>635</v>
      </c>
      <c r="G358" s="494" t="s">
        <v>915</v>
      </c>
      <c r="H358" s="494" t="s">
        <v>255</v>
      </c>
      <c r="I358" s="494" t="s">
        <v>3981</v>
      </c>
      <c r="J358" s="502">
        <v>13.86</v>
      </c>
      <c r="K358" s="494" t="s">
        <v>255</v>
      </c>
      <c r="L358" s="512">
        <f t="shared" si="35"/>
        <v>104</v>
      </c>
      <c r="M358" s="514">
        <v>104</v>
      </c>
      <c r="N358" s="514"/>
      <c r="O358" s="514"/>
      <c r="P358" s="515" t="e">
        <f t="shared" si="36"/>
        <v>#DIV/0!</v>
      </c>
      <c r="Q358" s="515">
        <f t="shared" si="37"/>
        <v>0</v>
      </c>
      <c r="R358" s="515">
        <f t="shared" si="38"/>
        <v>0</v>
      </c>
      <c r="S358" s="516">
        <f>IF(M358="nio",0,IF(M358&gt;0,VLOOKUP(H358,'3-Productie normen'!A:L,VLOOKUP(M358,'3-Productie normen'!$B$36:$C$42,2,FALSE),FALSE)))</f>
        <v>0</v>
      </c>
      <c r="T358" s="516">
        <f t="shared" si="40"/>
        <v>0</v>
      </c>
      <c r="U358" s="55">
        <f t="shared" si="41"/>
        <v>0</v>
      </c>
      <c r="V358" s="527"/>
      <c r="X358" s="529">
        <f t="shared" si="39"/>
        <v>1441.44</v>
      </c>
    </row>
    <row r="359" spans="1:24" ht="14.1" customHeight="1">
      <c r="A359" s="460">
        <v>359</v>
      </c>
      <c r="B359" s="467" t="s">
        <v>236</v>
      </c>
      <c r="C359" s="466" t="s">
        <v>358</v>
      </c>
      <c r="D359" s="473" t="s">
        <v>437</v>
      </c>
      <c r="E359" s="475">
        <v>0</v>
      </c>
      <c r="F359" s="475" t="s">
        <v>635</v>
      </c>
      <c r="G359" s="494" t="s">
        <v>915</v>
      </c>
      <c r="H359" s="494" t="s">
        <v>255</v>
      </c>
      <c r="I359" s="494" t="s">
        <v>3981</v>
      </c>
      <c r="J359" s="502">
        <v>13.86</v>
      </c>
      <c r="K359" s="494" t="s">
        <v>255</v>
      </c>
      <c r="L359" s="512">
        <f t="shared" si="35"/>
        <v>104</v>
      </c>
      <c r="M359" s="514">
        <v>104</v>
      </c>
      <c r="N359" s="514"/>
      <c r="O359" s="514"/>
      <c r="P359" s="515" t="e">
        <f t="shared" si="36"/>
        <v>#DIV/0!</v>
      </c>
      <c r="Q359" s="515">
        <f t="shared" si="37"/>
        <v>0</v>
      </c>
      <c r="R359" s="515">
        <f t="shared" si="38"/>
        <v>0</v>
      </c>
      <c r="S359" s="516">
        <f>IF(M359="nio",0,IF(M359&gt;0,VLOOKUP(H359,'3-Productie normen'!A:L,VLOOKUP(M359,'3-Productie normen'!$B$36:$C$42,2,FALSE),FALSE)))</f>
        <v>0</v>
      </c>
      <c r="T359" s="516">
        <f t="shared" si="40"/>
        <v>0</v>
      </c>
      <c r="U359" s="55">
        <f t="shared" si="41"/>
        <v>0</v>
      </c>
      <c r="V359" s="527"/>
      <c r="X359" s="529">
        <f t="shared" si="39"/>
        <v>1441.44</v>
      </c>
    </row>
    <row r="360" spans="1:24" ht="14.1" customHeight="1">
      <c r="A360" s="460">
        <v>360</v>
      </c>
      <c r="B360" s="467" t="s">
        <v>236</v>
      </c>
      <c r="C360" s="466" t="s">
        <v>358</v>
      </c>
      <c r="D360" s="473" t="s">
        <v>437</v>
      </c>
      <c r="E360" s="475">
        <v>0</v>
      </c>
      <c r="F360" s="475" t="s">
        <v>635</v>
      </c>
      <c r="G360" s="494" t="s">
        <v>915</v>
      </c>
      <c r="H360" s="494" t="s">
        <v>255</v>
      </c>
      <c r="I360" s="494" t="s">
        <v>3981</v>
      </c>
      <c r="J360" s="502">
        <v>13.86</v>
      </c>
      <c r="K360" s="494" t="s">
        <v>255</v>
      </c>
      <c r="L360" s="512">
        <f t="shared" si="35"/>
        <v>104</v>
      </c>
      <c r="M360" s="514">
        <v>104</v>
      </c>
      <c r="N360" s="514"/>
      <c r="O360" s="514"/>
      <c r="P360" s="515" t="e">
        <f t="shared" si="36"/>
        <v>#DIV/0!</v>
      </c>
      <c r="Q360" s="515">
        <f t="shared" si="37"/>
        <v>0</v>
      </c>
      <c r="R360" s="515">
        <f t="shared" si="38"/>
        <v>0</v>
      </c>
      <c r="S360" s="516">
        <f>IF(M360="nio",0,IF(M360&gt;0,VLOOKUP(H360,'3-Productie normen'!A:L,VLOOKUP(M360,'3-Productie normen'!$B$36:$C$42,2,FALSE),FALSE)))</f>
        <v>0</v>
      </c>
      <c r="T360" s="516">
        <f t="shared" si="40"/>
        <v>0</v>
      </c>
      <c r="U360" s="55">
        <f t="shared" si="41"/>
        <v>0</v>
      </c>
      <c r="V360" s="527"/>
      <c r="X360" s="529">
        <f t="shared" si="39"/>
        <v>1441.44</v>
      </c>
    </row>
    <row r="361" spans="1:24" ht="14.1" customHeight="1">
      <c r="A361" s="567">
        <v>361</v>
      </c>
      <c r="B361" s="467" t="s">
        <v>236</v>
      </c>
      <c r="C361" s="466" t="s">
        <v>358</v>
      </c>
      <c r="D361" s="473" t="s">
        <v>437</v>
      </c>
      <c r="E361" s="475">
        <v>0</v>
      </c>
      <c r="F361" s="475" t="s">
        <v>635</v>
      </c>
      <c r="G361" s="494" t="s">
        <v>915</v>
      </c>
      <c r="H361" s="494" t="s">
        <v>255</v>
      </c>
      <c r="I361" s="494" t="s">
        <v>3981</v>
      </c>
      <c r="J361" s="502">
        <v>41.6</v>
      </c>
      <c r="K361" s="494" t="s">
        <v>255</v>
      </c>
      <c r="L361" s="512">
        <f t="shared" si="35"/>
        <v>104</v>
      </c>
      <c r="M361" s="514">
        <v>104</v>
      </c>
      <c r="N361" s="514"/>
      <c r="O361" s="514"/>
      <c r="P361" s="515" t="e">
        <f t="shared" si="36"/>
        <v>#DIV/0!</v>
      </c>
      <c r="Q361" s="515">
        <f t="shared" si="37"/>
        <v>0</v>
      </c>
      <c r="R361" s="515">
        <f t="shared" si="38"/>
        <v>0</v>
      </c>
      <c r="S361" s="516">
        <f>IF(M361="nio",0,IF(M361&gt;0,VLOOKUP(H361,'3-Productie normen'!A:L,VLOOKUP(M361,'3-Productie normen'!$B$36:$C$42,2,FALSE),FALSE)))</f>
        <v>0</v>
      </c>
      <c r="T361" s="516">
        <f t="shared" si="40"/>
        <v>0</v>
      </c>
      <c r="U361" s="55">
        <f t="shared" si="41"/>
        <v>0</v>
      </c>
      <c r="V361" s="527"/>
      <c r="X361" s="529">
        <f t="shared" si="39"/>
        <v>4326.4000000000005</v>
      </c>
    </row>
    <row r="362" spans="1:24" ht="14.1" customHeight="1">
      <c r="A362" s="460">
        <v>362</v>
      </c>
      <c r="B362" s="467" t="s">
        <v>236</v>
      </c>
      <c r="C362" s="466" t="s">
        <v>358</v>
      </c>
      <c r="D362" s="473" t="s">
        <v>437</v>
      </c>
      <c r="E362" s="475">
        <v>0</v>
      </c>
      <c r="F362" s="475" t="s">
        <v>636</v>
      </c>
      <c r="G362" s="494" t="s">
        <v>916</v>
      </c>
      <c r="H362" s="494" t="s">
        <v>4033</v>
      </c>
      <c r="I362" s="494" t="s">
        <v>3981</v>
      </c>
      <c r="J362" s="502">
        <v>9.8000000000000007</v>
      </c>
      <c r="K362" s="494" t="s">
        <v>4033</v>
      </c>
      <c r="L362" s="512">
        <f t="shared" si="35"/>
        <v>104</v>
      </c>
      <c r="M362" s="514">
        <v>104</v>
      </c>
      <c r="N362" s="514"/>
      <c r="O362" s="514"/>
      <c r="P362" s="515" t="e">
        <f t="shared" si="36"/>
        <v>#DIV/0!</v>
      </c>
      <c r="Q362" s="515">
        <f t="shared" si="37"/>
        <v>0</v>
      </c>
      <c r="R362" s="515">
        <f t="shared" si="38"/>
        <v>0</v>
      </c>
      <c r="S362" s="516">
        <f>IF(M362="nio",0,IF(M362&gt;0,VLOOKUP(H362,'3-Productie normen'!A:L,VLOOKUP(M362,'3-Productie normen'!$B$36:$C$42,2,FALSE),FALSE)))</f>
        <v>0</v>
      </c>
      <c r="T362" s="516">
        <f t="shared" si="40"/>
        <v>0</v>
      </c>
      <c r="U362" s="55">
        <f t="shared" si="41"/>
        <v>0</v>
      </c>
      <c r="V362" s="527"/>
      <c r="X362" s="529">
        <f t="shared" si="39"/>
        <v>1019.2</v>
      </c>
    </row>
    <row r="363" spans="1:24" ht="14.1" customHeight="1">
      <c r="A363" s="460">
        <v>363</v>
      </c>
      <c r="B363" s="467" t="s">
        <v>236</v>
      </c>
      <c r="C363" s="466" t="s">
        <v>358</v>
      </c>
      <c r="D363" s="473" t="s">
        <v>437</v>
      </c>
      <c r="E363" s="475">
        <v>0</v>
      </c>
      <c r="F363" s="475" t="s">
        <v>637</v>
      </c>
      <c r="G363" s="494" t="s">
        <v>559</v>
      </c>
      <c r="H363" s="491" t="s">
        <v>286</v>
      </c>
      <c r="I363" s="494" t="s">
        <v>3981</v>
      </c>
      <c r="J363" s="502">
        <v>5.12</v>
      </c>
      <c r="K363" s="494" t="s">
        <v>4027</v>
      </c>
      <c r="L363" s="512">
        <f t="shared" si="35"/>
        <v>0</v>
      </c>
      <c r="M363" s="513" t="s">
        <v>4037</v>
      </c>
      <c r="N363" s="514"/>
      <c r="O363" s="514"/>
      <c r="P363" s="515">
        <f t="shared" si="36"/>
        <v>0</v>
      </c>
      <c r="Q363" s="515">
        <f t="shared" si="37"/>
        <v>0</v>
      </c>
      <c r="R363" s="515">
        <f t="shared" si="38"/>
        <v>0</v>
      </c>
      <c r="S363" s="516">
        <f>IF(M363="nio",0,IF(M363&gt;0,VLOOKUP(H363,'3-Productie normen'!A:L,VLOOKUP(M363,'3-Productie normen'!$B$36:$C$42,2,FALSE),FALSE)))</f>
        <v>0</v>
      </c>
      <c r="T363" s="516">
        <f t="shared" si="40"/>
        <v>0</v>
      </c>
      <c r="U363" s="55">
        <f t="shared" si="41"/>
        <v>0</v>
      </c>
      <c r="V363" s="527"/>
      <c r="X363" s="529">
        <f t="shared" si="39"/>
        <v>0</v>
      </c>
    </row>
    <row r="364" spans="1:24" ht="14.1" customHeight="1">
      <c r="A364" s="460">
        <v>364</v>
      </c>
      <c r="B364" s="467" t="s">
        <v>236</v>
      </c>
      <c r="C364" s="466" t="s">
        <v>358</v>
      </c>
      <c r="D364" s="473" t="s">
        <v>437</v>
      </c>
      <c r="E364" s="475">
        <v>0</v>
      </c>
      <c r="F364" s="475" t="s">
        <v>638</v>
      </c>
      <c r="G364" s="494" t="s">
        <v>561</v>
      </c>
      <c r="H364" s="494" t="s">
        <v>347</v>
      </c>
      <c r="I364" s="494" t="s">
        <v>3989</v>
      </c>
      <c r="J364" s="502">
        <v>4.38</v>
      </c>
      <c r="K364" s="494" t="s">
        <v>347</v>
      </c>
      <c r="L364" s="512">
        <f t="shared" si="35"/>
        <v>104</v>
      </c>
      <c r="M364" s="514">
        <v>104</v>
      </c>
      <c r="N364" s="514"/>
      <c r="O364" s="514"/>
      <c r="P364" s="515" t="e">
        <f t="shared" si="36"/>
        <v>#DIV/0!</v>
      </c>
      <c r="Q364" s="515">
        <f t="shared" si="37"/>
        <v>0</v>
      </c>
      <c r="R364" s="515">
        <f t="shared" si="38"/>
        <v>0</v>
      </c>
      <c r="S364" s="516">
        <f>IF(M364="nio",0,IF(M364&gt;0,VLOOKUP(H364,'3-Productie normen'!A:L,VLOOKUP(M364,'3-Productie normen'!$B$36:$C$42,2,FALSE),FALSE)))</f>
        <v>0</v>
      </c>
      <c r="T364" s="516">
        <f t="shared" si="40"/>
        <v>0</v>
      </c>
      <c r="U364" s="55">
        <f t="shared" si="41"/>
        <v>0</v>
      </c>
      <c r="V364" s="527"/>
      <c r="X364" s="529">
        <f t="shared" si="39"/>
        <v>455.52</v>
      </c>
    </row>
    <row r="365" spans="1:24" ht="14.1" customHeight="1">
      <c r="A365" s="460">
        <v>365</v>
      </c>
      <c r="B365" s="467" t="s">
        <v>236</v>
      </c>
      <c r="C365" s="466" t="s">
        <v>358</v>
      </c>
      <c r="D365" s="473" t="s">
        <v>437</v>
      </c>
      <c r="E365" s="475">
        <v>0</v>
      </c>
      <c r="F365" s="475" t="s">
        <v>612</v>
      </c>
      <c r="G365" s="494" t="s">
        <v>568</v>
      </c>
      <c r="H365" s="487" t="s">
        <v>17</v>
      </c>
      <c r="I365" s="494" t="s">
        <v>3981</v>
      </c>
      <c r="J365" s="502">
        <v>3.2</v>
      </c>
      <c r="K365" s="494" t="s">
        <v>4028</v>
      </c>
      <c r="L365" s="512">
        <f t="shared" si="35"/>
        <v>510</v>
      </c>
      <c r="M365" s="514">
        <v>255</v>
      </c>
      <c r="N365" s="514">
        <v>255</v>
      </c>
      <c r="O365" s="514"/>
      <c r="P365" s="515" t="e">
        <f t="shared" si="36"/>
        <v>#DIV/0!</v>
      </c>
      <c r="Q365" s="515" t="e">
        <f t="shared" si="37"/>
        <v>#DIV/0!</v>
      </c>
      <c r="R365" s="515">
        <f t="shared" si="38"/>
        <v>0</v>
      </c>
      <c r="S365" s="516">
        <f>IF(M365="nio",0,IF(M365&gt;0,VLOOKUP(H365,'3-Productie normen'!A:L,VLOOKUP(M365,'3-Productie normen'!$B$36:$C$42,2,FALSE),FALSE)))</f>
        <v>0</v>
      </c>
      <c r="T365" s="516">
        <f t="shared" si="40"/>
        <v>0</v>
      </c>
      <c r="U365" s="55">
        <f t="shared" si="41"/>
        <v>0</v>
      </c>
      <c r="V365" s="527"/>
      <c r="X365" s="529">
        <f t="shared" si="39"/>
        <v>1632</v>
      </c>
    </row>
    <row r="366" spans="1:24" ht="14.1" customHeight="1">
      <c r="A366" s="460">
        <v>366</v>
      </c>
      <c r="B366" s="467" t="s">
        <v>236</v>
      </c>
      <c r="C366" s="466" t="s">
        <v>358</v>
      </c>
      <c r="D366" s="473" t="s">
        <v>437</v>
      </c>
      <c r="E366" s="475">
        <v>0</v>
      </c>
      <c r="F366" s="475" t="s">
        <v>613</v>
      </c>
      <c r="G366" s="494" t="s">
        <v>580</v>
      </c>
      <c r="H366" s="491" t="s">
        <v>286</v>
      </c>
      <c r="I366" s="494" t="s">
        <v>3981</v>
      </c>
      <c r="J366" s="502">
        <v>6.89</v>
      </c>
      <c r="K366" s="494" t="s">
        <v>4027</v>
      </c>
      <c r="L366" s="512">
        <f t="shared" si="35"/>
        <v>0</v>
      </c>
      <c r="M366" s="513" t="s">
        <v>4037</v>
      </c>
      <c r="N366" s="514"/>
      <c r="O366" s="514"/>
      <c r="P366" s="515">
        <f t="shared" si="36"/>
        <v>0</v>
      </c>
      <c r="Q366" s="515">
        <f t="shared" si="37"/>
        <v>0</v>
      </c>
      <c r="R366" s="515">
        <f t="shared" si="38"/>
        <v>0</v>
      </c>
      <c r="S366" s="516">
        <f>IF(M366="nio",0,IF(M366&gt;0,VLOOKUP(H366,'3-Productie normen'!A:L,VLOOKUP(M366,'3-Productie normen'!$B$36:$C$42,2,FALSE),FALSE)))</f>
        <v>0</v>
      </c>
      <c r="T366" s="516">
        <f t="shared" si="40"/>
        <v>0</v>
      </c>
      <c r="U366" s="55">
        <f t="shared" si="41"/>
        <v>0</v>
      </c>
      <c r="V366" s="527"/>
      <c r="X366" s="529">
        <f t="shared" si="39"/>
        <v>0</v>
      </c>
    </row>
    <row r="367" spans="1:24" ht="14.1" customHeight="1">
      <c r="A367" s="460">
        <v>367</v>
      </c>
      <c r="B367" s="467" t="s">
        <v>236</v>
      </c>
      <c r="C367" s="466" t="s">
        <v>358</v>
      </c>
      <c r="D367" s="473" t="s">
        <v>437</v>
      </c>
      <c r="E367" s="475">
        <v>0</v>
      </c>
      <c r="F367" s="475" t="s">
        <v>614</v>
      </c>
      <c r="G367" s="494" t="s">
        <v>915</v>
      </c>
      <c r="H367" s="494" t="s">
        <v>255</v>
      </c>
      <c r="I367" s="494" t="s">
        <v>3981</v>
      </c>
      <c r="J367" s="502">
        <v>67.12</v>
      </c>
      <c r="K367" s="494" t="s">
        <v>255</v>
      </c>
      <c r="L367" s="512">
        <f t="shared" si="35"/>
        <v>104</v>
      </c>
      <c r="M367" s="514">
        <v>104</v>
      </c>
      <c r="N367" s="514"/>
      <c r="O367" s="514"/>
      <c r="P367" s="515" t="e">
        <f t="shared" si="36"/>
        <v>#DIV/0!</v>
      </c>
      <c r="Q367" s="515">
        <f t="shared" si="37"/>
        <v>0</v>
      </c>
      <c r="R367" s="515">
        <f t="shared" si="38"/>
        <v>0</v>
      </c>
      <c r="S367" s="516">
        <f>IF(M367="nio",0,IF(M367&gt;0,VLOOKUP(H367,'3-Productie normen'!A:L,VLOOKUP(M367,'3-Productie normen'!$B$36:$C$42,2,FALSE),FALSE)))</f>
        <v>0</v>
      </c>
      <c r="T367" s="516">
        <f t="shared" si="40"/>
        <v>0</v>
      </c>
      <c r="U367" s="55">
        <f t="shared" si="41"/>
        <v>0</v>
      </c>
      <c r="V367" s="527"/>
      <c r="X367" s="529">
        <f t="shared" si="39"/>
        <v>6980.4800000000005</v>
      </c>
    </row>
    <row r="368" spans="1:24" ht="14.1" customHeight="1">
      <c r="A368" s="460">
        <v>368</v>
      </c>
      <c r="B368" s="467" t="s">
        <v>236</v>
      </c>
      <c r="C368" s="466" t="s">
        <v>358</v>
      </c>
      <c r="D368" s="473" t="s">
        <v>437</v>
      </c>
      <c r="E368" s="475">
        <v>0</v>
      </c>
      <c r="F368" s="475" t="s">
        <v>917</v>
      </c>
      <c r="G368" s="494" t="s">
        <v>915</v>
      </c>
      <c r="H368" s="494" t="s">
        <v>255</v>
      </c>
      <c r="I368" s="494" t="s">
        <v>3976</v>
      </c>
      <c r="J368" s="502">
        <v>11.8</v>
      </c>
      <c r="K368" s="494" t="s">
        <v>255</v>
      </c>
      <c r="L368" s="512">
        <f t="shared" si="35"/>
        <v>104</v>
      </c>
      <c r="M368" s="514">
        <v>104</v>
      </c>
      <c r="N368" s="514"/>
      <c r="O368" s="514"/>
      <c r="P368" s="515" t="e">
        <f t="shared" si="36"/>
        <v>#DIV/0!</v>
      </c>
      <c r="Q368" s="515">
        <f t="shared" si="37"/>
        <v>0</v>
      </c>
      <c r="R368" s="515">
        <f t="shared" si="38"/>
        <v>0</v>
      </c>
      <c r="S368" s="516">
        <f>IF(M368="nio",0,IF(M368&gt;0,VLOOKUP(H368,'3-Productie normen'!A:L,VLOOKUP(M368,'3-Productie normen'!$B$36:$C$42,2,FALSE),FALSE)))</f>
        <v>0</v>
      </c>
      <c r="T368" s="516">
        <f t="shared" si="40"/>
        <v>0</v>
      </c>
      <c r="U368" s="55">
        <f t="shared" si="41"/>
        <v>0</v>
      </c>
      <c r="V368" s="527"/>
      <c r="X368" s="529">
        <f t="shared" si="39"/>
        <v>1227.2</v>
      </c>
    </row>
    <row r="369" spans="1:24" ht="14.1" customHeight="1">
      <c r="A369" s="567">
        <v>369</v>
      </c>
      <c r="B369" s="467" t="s">
        <v>236</v>
      </c>
      <c r="C369" s="466" t="s">
        <v>358</v>
      </c>
      <c r="D369" s="473" t="s">
        <v>437</v>
      </c>
      <c r="E369" s="475">
        <v>0</v>
      </c>
      <c r="F369" s="475" t="s">
        <v>918</v>
      </c>
      <c r="G369" s="494" t="s">
        <v>915</v>
      </c>
      <c r="H369" s="494" t="s">
        <v>255</v>
      </c>
      <c r="I369" s="494" t="s">
        <v>3976</v>
      </c>
      <c r="J369" s="502">
        <v>11.26</v>
      </c>
      <c r="K369" s="494" t="s">
        <v>255</v>
      </c>
      <c r="L369" s="512">
        <f t="shared" si="35"/>
        <v>104</v>
      </c>
      <c r="M369" s="514">
        <v>104</v>
      </c>
      <c r="N369" s="514"/>
      <c r="O369" s="514"/>
      <c r="P369" s="515" t="e">
        <f t="shared" si="36"/>
        <v>#DIV/0!</v>
      </c>
      <c r="Q369" s="515">
        <f t="shared" si="37"/>
        <v>0</v>
      </c>
      <c r="R369" s="515">
        <f t="shared" si="38"/>
        <v>0</v>
      </c>
      <c r="S369" s="516">
        <f>IF(M369="nio",0,IF(M369&gt;0,VLOOKUP(H369,'3-Productie normen'!A:L,VLOOKUP(M369,'3-Productie normen'!$B$36:$C$42,2,FALSE),FALSE)))</f>
        <v>0</v>
      </c>
      <c r="T369" s="516">
        <f t="shared" si="40"/>
        <v>0</v>
      </c>
      <c r="U369" s="55">
        <f t="shared" si="41"/>
        <v>0</v>
      </c>
      <c r="V369" s="527"/>
      <c r="X369" s="529">
        <f t="shared" si="39"/>
        <v>1171.04</v>
      </c>
    </row>
    <row r="370" spans="1:24" ht="14.1" customHeight="1">
      <c r="A370" s="460">
        <v>370</v>
      </c>
      <c r="B370" s="467" t="s">
        <v>236</v>
      </c>
      <c r="C370" s="466" t="s">
        <v>358</v>
      </c>
      <c r="D370" s="473" t="s">
        <v>437</v>
      </c>
      <c r="E370" s="475">
        <v>0</v>
      </c>
      <c r="F370" s="475" t="s">
        <v>919</v>
      </c>
      <c r="G370" s="494" t="s">
        <v>627</v>
      </c>
      <c r="H370" s="491" t="s">
        <v>286</v>
      </c>
      <c r="I370" s="494" t="s">
        <v>3976</v>
      </c>
      <c r="J370" s="502">
        <v>69.61</v>
      </c>
      <c r="K370" s="494" t="s">
        <v>4027</v>
      </c>
      <c r="L370" s="512">
        <f t="shared" si="35"/>
        <v>0</v>
      </c>
      <c r="M370" s="513" t="s">
        <v>4037</v>
      </c>
      <c r="N370" s="514"/>
      <c r="O370" s="514"/>
      <c r="P370" s="515">
        <f t="shared" si="36"/>
        <v>0</v>
      </c>
      <c r="Q370" s="515">
        <f t="shared" si="37"/>
        <v>0</v>
      </c>
      <c r="R370" s="515">
        <f t="shared" si="38"/>
        <v>0</v>
      </c>
      <c r="S370" s="516">
        <f>IF(M370="nio",0,IF(M370&gt;0,VLOOKUP(H370,'3-Productie normen'!A:L,VLOOKUP(M370,'3-Productie normen'!$B$36:$C$42,2,FALSE),FALSE)))</f>
        <v>0</v>
      </c>
      <c r="T370" s="516">
        <f t="shared" si="40"/>
        <v>0</v>
      </c>
      <c r="U370" s="55">
        <f t="shared" si="41"/>
        <v>0</v>
      </c>
      <c r="V370" s="527"/>
      <c r="X370" s="529">
        <f t="shared" si="39"/>
        <v>0</v>
      </c>
    </row>
    <row r="371" spans="1:24" ht="14.1" customHeight="1">
      <c r="A371" s="460">
        <v>371</v>
      </c>
      <c r="B371" s="467" t="s">
        <v>236</v>
      </c>
      <c r="C371" s="466" t="s">
        <v>358</v>
      </c>
      <c r="D371" s="473" t="s">
        <v>437</v>
      </c>
      <c r="E371" s="475">
        <v>0</v>
      </c>
      <c r="F371" s="475" t="s">
        <v>920</v>
      </c>
      <c r="G371" s="494" t="s">
        <v>559</v>
      </c>
      <c r="H371" s="491" t="s">
        <v>286</v>
      </c>
      <c r="I371" s="494" t="s">
        <v>3981</v>
      </c>
      <c r="J371" s="502">
        <v>13</v>
      </c>
      <c r="K371" s="494" t="s">
        <v>4027</v>
      </c>
      <c r="L371" s="512">
        <f t="shared" si="35"/>
        <v>0</v>
      </c>
      <c r="M371" s="513" t="s">
        <v>4037</v>
      </c>
      <c r="N371" s="514"/>
      <c r="O371" s="514"/>
      <c r="P371" s="515">
        <f t="shared" si="36"/>
        <v>0</v>
      </c>
      <c r="Q371" s="515">
        <f t="shared" si="37"/>
        <v>0</v>
      </c>
      <c r="R371" s="515">
        <f t="shared" si="38"/>
        <v>0</v>
      </c>
      <c r="S371" s="516">
        <f>IF(M371="nio",0,IF(M371&gt;0,VLOOKUP(H371,'3-Productie normen'!A:L,VLOOKUP(M371,'3-Productie normen'!$B$36:$C$42,2,FALSE),FALSE)))</f>
        <v>0</v>
      </c>
      <c r="T371" s="516">
        <f t="shared" si="40"/>
        <v>0</v>
      </c>
      <c r="U371" s="55">
        <f t="shared" si="41"/>
        <v>0</v>
      </c>
      <c r="V371" s="527"/>
      <c r="X371" s="529">
        <f t="shared" si="39"/>
        <v>0</v>
      </c>
    </row>
    <row r="372" spans="1:24" ht="14.1" customHeight="1">
      <c r="A372" s="460">
        <v>372</v>
      </c>
      <c r="B372" s="467" t="s">
        <v>236</v>
      </c>
      <c r="C372" s="466" t="s">
        <v>358</v>
      </c>
      <c r="D372" s="473" t="s">
        <v>437</v>
      </c>
      <c r="E372" s="475">
        <v>0</v>
      </c>
      <c r="F372" s="475" t="s">
        <v>921</v>
      </c>
      <c r="G372" s="494" t="s">
        <v>559</v>
      </c>
      <c r="H372" s="491" t="s">
        <v>286</v>
      </c>
      <c r="I372" s="494" t="s">
        <v>3981</v>
      </c>
      <c r="J372" s="502">
        <v>7.24</v>
      </c>
      <c r="K372" s="494" t="s">
        <v>4027</v>
      </c>
      <c r="L372" s="512">
        <f t="shared" si="35"/>
        <v>0</v>
      </c>
      <c r="M372" s="513" t="s">
        <v>4037</v>
      </c>
      <c r="N372" s="514"/>
      <c r="O372" s="514"/>
      <c r="P372" s="515">
        <f t="shared" si="36"/>
        <v>0</v>
      </c>
      <c r="Q372" s="515">
        <f t="shared" si="37"/>
        <v>0</v>
      </c>
      <c r="R372" s="515">
        <f t="shared" si="38"/>
        <v>0</v>
      </c>
      <c r="S372" s="516">
        <f>IF(M372="nio",0,IF(M372&gt;0,VLOOKUP(H372,'3-Productie normen'!A:L,VLOOKUP(M372,'3-Productie normen'!$B$36:$C$42,2,FALSE),FALSE)))</f>
        <v>0</v>
      </c>
      <c r="T372" s="516">
        <f t="shared" si="40"/>
        <v>0</v>
      </c>
      <c r="U372" s="55">
        <f t="shared" si="41"/>
        <v>0</v>
      </c>
      <c r="V372" s="527"/>
      <c r="X372" s="529">
        <f t="shared" si="39"/>
        <v>0</v>
      </c>
    </row>
    <row r="373" spans="1:24" ht="14.1" customHeight="1">
      <c r="A373" s="460">
        <v>373</v>
      </c>
      <c r="B373" s="467" t="s">
        <v>236</v>
      </c>
      <c r="C373" s="466" t="s">
        <v>358</v>
      </c>
      <c r="D373" s="473" t="s">
        <v>437</v>
      </c>
      <c r="E373" s="475">
        <v>0</v>
      </c>
      <c r="F373" s="475" t="s">
        <v>922</v>
      </c>
      <c r="G373" s="494" t="s">
        <v>559</v>
      </c>
      <c r="H373" s="491" t="s">
        <v>286</v>
      </c>
      <c r="I373" s="494" t="s">
        <v>3981</v>
      </c>
      <c r="J373" s="502">
        <v>0.34</v>
      </c>
      <c r="K373" s="494" t="s">
        <v>4027</v>
      </c>
      <c r="L373" s="512">
        <f t="shared" si="35"/>
        <v>0</v>
      </c>
      <c r="M373" s="513" t="s">
        <v>4037</v>
      </c>
      <c r="N373" s="514"/>
      <c r="O373" s="514"/>
      <c r="P373" s="515">
        <f t="shared" si="36"/>
        <v>0</v>
      </c>
      <c r="Q373" s="515">
        <f t="shared" si="37"/>
        <v>0</v>
      </c>
      <c r="R373" s="515">
        <f t="shared" si="38"/>
        <v>0</v>
      </c>
      <c r="S373" s="516">
        <f>IF(M373="nio",0,IF(M373&gt;0,VLOOKUP(H373,'3-Productie normen'!A:L,VLOOKUP(M373,'3-Productie normen'!$B$36:$C$42,2,FALSE),FALSE)))</f>
        <v>0</v>
      </c>
      <c r="T373" s="516">
        <f t="shared" si="40"/>
        <v>0</v>
      </c>
      <c r="U373" s="55">
        <f t="shared" si="41"/>
        <v>0</v>
      </c>
      <c r="V373" s="527"/>
      <c r="X373" s="529">
        <f t="shared" si="39"/>
        <v>0</v>
      </c>
    </row>
    <row r="374" spans="1:24" ht="14.1" customHeight="1">
      <c r="A374" s="460">
        <v>374</v>
      </c>
      <c r="B374" s="467" t="s">
        <v>236</v>
      </c>
      <c r="C374" s="466" t="s">
        <v>358</v>
      </c>
      <c r="D374" s="473" t="s">
        <v>437</v>
      </c>
      <c r="E374" s="475">
        <v>0</v>
      </c>
      <c r="F374" s="475" t="s">
        <v>923</v>
      </c>
      <c r="G374" s="494" t="s">
        <v>559</v>
      </c>
      <c r="H374" s="491" t="s">
        <v>286</v>
      </c>
      <c r="I374" s="494" t="s">
        <v>3981</v>
      </c>
      <c r="J374" s="502">
        <v>3.86</v>
      </c>
      <c r="K374" s="494" t="s">
        <v>4027</v>
      </c>
      <c r="L374" s="512">
        <f t="shared" si="35"/>
        <v>0</v>
      </c>
      <c r="M374" s="513" t="s">
        <v>4037</v>
      </c>
      <c r="N374" s="514"/>
      <c r="O374" s="514"/>
      <c r="P374" s="515">
        <f t="shared" si="36"/>
        <v>0</v>
      </c>
      <c r="Q374" s="515">
        <f t="shared" si="37"/>
        <v>0</v>
      </c>
      <c r="R374" s="515">
        <f t="shared" si="38"/>
        <v>0</v>
      </c>
      <c r="S374" s="516">
        <f>IF(M374="nio",0,IF(M374&gt;0,VLOOKUP(H374,'3-Productie normen'!A:L,VLOOKUP(M374,'3-Productie normen'!$B$36:$C$42,2,FALSE),FALSE)))</f>
        <v>0</v>
      </c>
      <c r="T374" s="516">
        <f t="shared" si="40"/>
        <v>0</v>
      </c>
      <c r="U374" s="55">
        <f t="shared" si="41"/>
        <v>0</v>
      </c>
      <c r="V374" s="527"/>
      <c r="X374" s="529">
        <f t="shared" si="39"/>
        <v>0</v>
      </c>
    </row>
    <row r="375" spans="1:24" ht="14.1" customHeight="1">
      <c r="A375" s="460">
        <v>375</v>
      </c>
      <c r="B375" s="467" t="s">
        <v>236</v>
      </c>
      <c r="C375" s="466" t="s">
        <v>358</v>
      </c>
      <c r="D375" s="473" t="s">
        <v>437</v>
      </c>
      <c r="E375" s="475">
        <v>0</v>
      </c>
      <c r="F375" s="475" t="s">
        <v>616</v>
      </c>
      <c r="G375" s="494" t="s">
        <v>559</v>
      </c>
      <c r="H375" s="491" t="s">
        <v>286</v>
      </c>
      <c r="I375" s="494" t="s">
        <v>3981</v>
      </c>
      <c r="J375" s="502">
        <v>8.9</v>
      </c>
      <c r="K375" s="494" t="s">
        <v>4027</v>
      </c>
      <c r="L375" s="512">
        <f t="shared" si="35"/>
        <v>0</v>
      </c>
      <c r="M375" s="513" t="s">
        <v>4037</v>
      </c>
      <c r="N375" s="514"/>
      <c r="O375" s="514"/>
      <c r="P375" s="515">
        <f t="shared" si="36"/>
        <v>0</v>
      </c>
      <c r="Q375" s="515">
        <f t="shared" si="37"/>
        <v>0</v>
      </c>
      <c r="R375" s="515">
        <f t="shared" si="38"/>
        <v>0</v>
      </c>
      <c r="S375" s="516">
        <f>IF(M375="nio",0,IF(M375&gt;0,VLOOKUP(H375,'3-Productie normen'!A:L,VLOOKUP(M375,'3-Productie normen'!$B$36:$C$42,2,FALSE),FALSE)))</f>
        <v>0</v>
      </c>
      <c r="T375" s="516">
        <f t="shared" si="40"/>
        <v>0</v>
      </c>
      <c r="U375" s="55">
        <f t="shared" si="41"/>
        <v>0</v>
      </c>
      <c r="V375" s="527"/>
      <c r="X375" s="529">
        <f t="shared" si="39"/>
        <v>0</v>
      </c>
    </row>
    <row r="376" spans="1:24" ht="14.1" customHeight="1">
      <c r="A376" s="460">
        <v>376</v>
      </c>
      <c r="B376" s="467" t="s">
        <v>236</v>
      </c>
      <c r="C376" s="466" t="s">
        <v>358</v>
      </c>
      <c r="D376" s="473" t="s">
        <v>437</v>
      </c>
      <c r="E376" s="475">
        <v>0</v>
      </c>
      <c r="F376" s="475" t="s">
        <v>624</v>
      </c>
      <c r="G376" s="494" t="s">
        <v>916</v>
      </c>
      <c r="H376" s="494" t="s">
        <v>4033</v>
      </c>
      <c r="I376" s="494" t="s">
        <v>3981</v>
      </c>
      <c r="J376" s="502">
        <v>208.29</v>
      </c>
      <c r="K376" s="494" t="s">
        <v>4033</v>
      </c>
      <c r="L376" s="512">
        <f t="shared" si="35"/>
        <v>104</v>
      </c>
      <c r="M376" s="514">
        <v>104</v>
      </c>
      <c r="N376" s="514"/>
      <c r="O376" s="514"/>
      <c r="P376" s="515" t="e">
        <f t="shared" si="36"/>
        <v>#DIV/0!</v>
      </c>
      <c r="Q376" s="515">
        <f t="shared" si="37"/>
        <v>0</v>
      </c>
      <c r="R376" s="515">
        <f t="shared" si="38"/>
        <v>0</v>
      </c>
      <c r="S376" s="516">
        <f>IF(M376="nio",0,IF(M376&gt;0,VLOOKUP(H376,'3-Productie normen'!A:L,VLOOKUP(M376,'3-Productie normen'!$B$36:$C$42,2,FALSE),FALSE)))</f>
        <v>0</v>
      </c>
      <c r="T376" s="516">
        <f t="shared" si="40"/>
        <v>0</v>
      </c>
      <c r="U376" s="55">
        <f t="shared" si="41"/>
        <v>0</v>
      </c>
      <c r="V376" s="527"/>
      <c r="X376" s="529">
        <f t="shared" si="39"/>
        <v>21662.16</v>
      </c>
    </row>
    <row r="377" spans="1:24" ht="14.1" customHeight="1">
      <c r="A377" s="567">
        <v>377</v>
      </c>
      <c r="B377" s="467" t="s">
        <v>236</v>
      </c>
      <c r="C377" s="466" t="s">
        <v>358</v>
      </c>
      <c r="D377" s="473" t="s">
        <v>437</v>
      </c>
      <c r="E377" s="475">
        <v>0</v>
      </c>
      <c r="F377" s="475" t="s">
        <v>924</v>
      </c>
      <c r="G377" s="494" t="s">
        <v>915</v>
      </c>
      <c r="H377" s="494" t="s">
        <v>255</v>
      </c>
      <c r="I377" s="494" t="s">
        <v>3981</v>
      </c>
      <c r="J377" s="502">
        <v>429.44</v>
      </c>
      <c r="K377" s="494" t="s">
        <v>255</v>
      </c>
      <c r="L377" s="512">
        <f t="shared" si="35"/>
        <v>104</v>
      </c>
      <c r="M377" s="514">
        <v>104</v>
      </c>
      <c r="N377" s="514"/>
      <c r="O377" s="514"/>
      <c r="P377" s="515" t="e">
        <f t="shared" si="36"/>
        <v>#DIV/0!</v>
      </c>
      <c r="Q377" s="515">
        <f t="shared" si="37"/>
        <v>0</v>
      </c>
      <c r="R377" s="515">
        <f t="shared" si="38"/>
        <v>0</v>
      </c>
      <c r="S377" s="516">
        <f>IF(M377="nio",0,IF(M377&gt;0,VLOOKUP(H377,'3-Productie normen'!A:L,VLOOKUP(M377,'3-Productie normen'!$B$36:$C$42,2,FALSE),FALSE)))</f>
        <v>0</v>
      </c>
      <c r="T377" s="516">
        <f t="shared" si="40"/>
        <v>0</v>
      </c>
      <c r="U377" s="55">
        <f t="shared" si="41"/>
        <v>0</v>
      </c>
      <c r="V377" s="527"/>
      <c r="X377" s="529">
        <f t="shared" si="39"/>
        <v>44661.760000000002</v>
      </c>
    </row>
    <row r="378" spans="1:24" ht="14.1" customHeight="1">
      <c r="A378" s="460">
        <v>378</v>
      </c>
      <c r="B378" s="467" t="s">
        <v>236</v>
      </c>
      <c r="C378" s="466" t="s">
        <v>358</v>
      </c>
      <c r="D378" s="473" t="s">
        <v>437</v>
      </c>
      <c r="E378" s="475">
        <v>0</v>
      </c>
      <c r="F378" s="475" t="s">
        <v>925</v>
      </c>
      <c r="G378" s="494" t="s">
        <v>915</v>
      </c>
      <c r="H378" s="494" t="s">
        <v>255</v>
      </c>
      <c r="I378" s="494" t="s">
        <v>3981</v>
      </c>
      <c r="J378" s="502">
        <v>322.10000000000002</v>
      </c>
      <c r="K378" s="494" t="s">
        <v>255</v>
      </c>
      <c r="L378" s="512">
        <f t="shared" si="35"/>
        <v>104</v>
      </c>
      <c r="M378" s="514">
        <v>104</v>
      </c>
      <c r="N378" s="514"/>
      <c r="O378" s="514"/>
      <c r="P378" s="515" t="e">
        <f t="shared" si="36"/>
        <v>#DIV/0!</v>
      </c>
      <c r="Q378" s="515">
        <f t="shared" si="37"/>
        <v>0</v>
      </c>
      <c r="R378" s="515">
        <f t="shared" si="38"/>
        <v>0</v>
      </c>
      <c r="S378" s="516">
        <f>IF(M378="nio",0,IF(M378&gt;0,VLOOKUP(H378,'3-Productie normen'!A:L,VLOOKUP(M378,'3-Productie normen'!$B$36:$C$42,2,FALSE),FALSE)))</f>
        <v>0</v>
      </c>
      <c r="T378" s="516">
        <f t="shared" si="40"/>
        <v>0</v>
      </c>
      <c r="U378" s="55">
        <f t="shared" si="41"/>
        <v>0</v>
      </c>
      <c r="V378" s="527"/>
      <c r="X378" s="529">
        <f t="shared" si="39"/>
        <v>33498.400000000001</v>
      </c>
    </row>
    <row r="379" spans="1:24" ht="14.1" customHeight="1">
      <c r="A379" s="460">
        <v>379</v>
      </c>
      <c r="B379" s="467" t="s">
        <v>236</v>
      </c>
      <c r="C379" s="466" t="s">
        <v>358</v>
      </c>
      <c r="D379" s="473" t="s">
        <v>437</v>
      </c>
      <c r="E379" s="475">
        <v>0</v>
      </c>
      <c r="F379" s="475" t="s">
        <v>925</v>
      </c>
      <c r="G379" s="494" t="s">
        <v>915</v>
      </c>
      <c r="H379" s="494" t="s">
        <v>255</v>
      </c>
      <c r="I379" s="494" t="s">
        <v>3981</v>
      </c>
      <c r="J379" s="502">
        <v>322.10000000000002</v>
      </c>
      <c r="K379" s="494" t="s">
        <v>255</v>
      </c>
      <c r="L379" s="512">
        <f t="shared" si="35"/>
        <v>104</v>
      </c>
      <c r="M379" s="514">
        <v>104</v>
      </c>
      <c r="N379" s="514"/>
      <c r="O379" s="514"/>
      <c r="P379" s="515" t="e">
        <f t="shared" si="36"/>
        <v>#DIV/0!</v>
      </c>
      <c r="Q379" s="515">
        <f t="shared" si="37"/>
        <v>0</v>
      </c>
      <c r="R379" s="515">
        <f t="shared" si="38"/>
        <v>0</v>
      </c>
      <c r="S379" s="516">
        <f>IF(M379="nio",0,IF(M379&gt;0,VLOOKUP(H379,'3-Productie normen'!A:L,VLOOKUP(M379,'3-Productie normen'!$B$36:$C$42,2,FALSE),FALSE)))</f>
        <v>0</v>
      </c>
      <c r="T379" s="516">
        <f t="shared" si="40"/>
        <v>0</v>
      </c>
      <c r="U379" s="55">
        <f t="shared" si="41"/>
        <v>0</v>
      </c>
      <c r="V379" s="527"/>
      <c r="X379" s="529">
        <f t="shared" si="39"/>
        <v>33498.400000000001</v>
      </c>
    </row>
    <row r="380" spans="1:24" ht="14.1" customHeight="1">
      <c r="A380" s="460">
        <v>380</v>
      </c>
      <c r="B380" s="467" t="s">
        <v>236</v>
      </c>
      <c r="C380" s="466" t="s">
        <v>358</v>
      </c>
      <c r="D380" s="473" t="s">
        <v>437</v>
      </c>
      <c r="E380" s="475">
        <v>0</v>
      </c>
      <c r="F380" s="475" t="s">
        <v>925</v>
      </c>
      <c r="G380" s="494" t="s">
        <v>915</v>
      </c>
      <c r="H380" s="494" t="s">
        <v>255</v>
      </c>
      <c r="I380" s="494" t="s">
        <v>3981</v>
      </c>
      <c r="J380" s="502">
        <v>644</v>
      </c>
      <c r="K380" s="494" t="s">
        <v>255</v>
      </c>
      <c r="L380" s="512">
        <f t="shared" si="35"/>
        <v>104</v>
      </c>
      <c r="M380" s="514">
        <v>104</v>
      </c>
      <c r="N380" s="514"/>
      <c r="O380" s="514"/>
      <c r="P380" s="515" t="e">
        <f t="shared" si="36"/>
        <v>#DIV/0!</v>
      </c>
      <c r="Q380" s="515">
        <f t="shared" si="37"/>
        <v>0</v>
      </c>
      <c r="R380" s="515">
        <f t="shared" si="38"/>
        <v>0</v>
      </c>
      <c r="S380" s="516">
        <f>IF(M380="nio",0,IF(M380&gt;0,VLOOKUP(H380,'3-Productie normen'!A:L,VLOOKUP(M380,'3-Productie normen'!$B$36:$C$42,2,FALSE),FALSE)))</f>
        <v>0</v>
      </c>
      <c r="T380" s="516">
        <f t="shared" si="40"/>
        <v>0</v>
      </c>
      <c r="U380" s="55">
        <f t="shared" si="41"/>
        <v>0</v>
      </c>
      <c r="V380" s="527"/>
      <c r="X380" s="529">
        <f t="shared" si="39"/>
        <v>66976</v>
      </c>
    </row>
    <row r="381" spans="1:24" ht="14.1" customHeight="1">
      <c r="A381" s="460">
        <v>381</v>
      </c>
      <c r="B381" s="467" t="s">
        <v>236</v>
      </c>
      <c r="C381" s="466" t="s">
        <v>358</v>
      </c>
      <c r="D381" s="473" t="s">
        <v>437</v>
      </c>
      <c r="E381" s="475">
        <v>0</v>
      </c>
      <c r="F381" s="475" t="s">
        <v>926</v>
      </c>
      <c r="G381" s="494" t="s">
        <v>594</v>
      </c>
      <c r="H381" s="494" t="s">
        <v>4026</v>
      </c>
      <c r="I381" s="494" t="s">
        <v>3981</v>
      </c>
      <c r="J381" s="502">
        <v>45.13</v>
      </c>
      <c r="K381" s="494" t="s">
        <v>4026</v>
      </c>
      <c r="L381" s="512">
        <f t="shared" ref="L381:L446" si="42">SUM(M381:O381)</f>
        <v>0</v>
      </c>
      <c r="M381" s="513" t="s">
        <v>4037</v>
      </c>
      <c r="N381" s="514"/>
      <c r="O381" s="514"/>
      <c r="P381" s="515">
        <f t="shared" si="36"/>
        <v>0</v>
      </c>
      <c r="Q381" s="515">
        <f t="shared" si="37"/>
        <v>0</v>
      </c>
      <c r="R381" s="515">
        <f t="shared" si="38"/>
        <v>0</v>
      </c>
      <c r="S381" s="516">
        <f>IF(M381="nio",0,IF(M381&gt;0,VLOOKUP(H381,'3-Productie normen'!A:L,VLOOKUP(M381,'3-Productie normen'!$B$36:$C$42,2,FALSE),FALSE)))</f>
        <v>0</v>
      </c>
      <c r="T381" s="516">
        <f t="shared" si="40"/>
        <v>0</v>
      </c>
      <c r="U381" s="55">
        <f t="shared" si="41"/>
        <v>0</v>
      </c>
      <c r="V381" s="527"/>
      <c r="X381" s="529">
        <f t="shared" si="39"/>
        <v>0</v>
      </c>
    </row>
    <row r="382" spans="1:24" ht="14.1" customHeight="1">
      <c r="A382" s="460">
        <v>382</v>
      </c>
      <c r="B382" s="467" t="s">
        <v>236</v>
      </c>
      <c r="C382" s="466" t="s">
        <v>358</v>
      </c>
      <c r="D382" s="473" t="s">
        <v>437</v>
      </c>
      <c r="E382" s="475">
        <v>0</v>
      </c>
      <c r="F382" s="475" t="s">
        <v>926</v>
      </c>
      <c r="G382" s="494" t="s">
        <v>594</v>
      </c>
      <c r="H382" s="494" t="s">
        <v>4026</v>
      </c>
      <c r="I382" s="494" t="s">
        <v>3981</v>
      </c>
      <c r="J382" s="502">
        <v>45.13</v>
      </c>
      <c r="K382" s="494" t="s">
        <v>4026</v>
      </c>
      <c r="L382" s="512">
        <f t="shared" si="42"/>
        <v>0</v>
      </c>
      <c r="M382" s="513" t="s">
        <v>4037</v>
      </c>
      <c r="N382" s="514"/>
      <c r="O382" s="514"/>
      <c r="P382" s="515">
        <f t="shared" si="36"/>
        <v>0</v>
      </c>
      <c r="Q382" s="515">
        <f t="shared" si="37"/>
        <v>0</v>
      </c>
      <c r="R382" s="515">
        <f t="shared" si="38"/>
        <v>0</v>
      </c>
      <c r="S382" s="516">
        <f>IF(M382="nio",0,IF(M382&gt;0,VLOOKUP(H382,'3-Productie normen'!A:L,VLOOKUP(M382,'3-Productie normen'!$B$36:$C$42,2,FALSE),FALSE)))</f>
        <v>0</v>
      </c>
      <c r="T382" s="516">
        <f t="shared" si="40"/>
        <v>0</v>
      </c>
      <c r="U382" s="55">
        <f t="shared" si="41"/>
        <v>0</v>
      </c>
      <c r="V382" s="527"/>
      <c r="X382" s="529">
        <f t="shared" si="39"/>
        <v>0</v>
      </c>
    </row>
    <row r="383" spans="1:24" ht="14.1" customHeight="1">
      <c r="A383" s="460">
        <v>383</v>
      </c>
      <c r="B383" s="467" t="s">
        <v>236</v>
      </c>
      <c r="C383" s="466" t="s">
        <v>358</v>
      </c>
      <c r="D383" s="473" t="s">
        <v>437</v>
      </c>
      <c r="E383" s="475">
        <v>0</v>
      </c>
      <c r="F383" s="475" t="s">
        <v>926</v>
      </c>
      <c r="G383" s="494" t="s">
        <v>594</v>
      </c>
      <c r="H383" s="494" t="s">
        <v>4026</v>
      </c>
      <c r="I383" s="494" t="s">
        <v>3981</v>
      </c>
      <c r="J383" s="502">
        <v>45.13</v>
      </c>
      <c r="K383" s="494" t="s">
        <v>4026</v>
      </c>
      <c r="L383" s="512">
        <f t="shared" si="42"/>
        <v>0</v>
      </c>
      <c r="M383" s="513" t="s">
        <v>4037</v>
      </c>
      <c r="N383" s="514"/>
      <c r="O383" s="514"/>
      <c r="P383" s="515">
        <f t="shared" si="36"/>
        <v>0</v>
      </c>
      <c r="Q383" s="515">
        <f t="shared" si="37"/>
        <v>0</v>
      </c>
      <c r="R383" s="515">
        <f t="shared" si="38"/>
        <v>0</v>
      </c>
      <c r="S383" s="516">
        <f>IF(M383="nio",0,IF(M383&gt;0,VLOOKUP(H383,'3-Productie normen'!A:L,VLOOKUP(M383,'3-Productie normen'!$B$36:$C$42,2,FALSE),FALSE)))</f>
        <v>0</v>
      </c>
      <c r="T383" s="516">
        <f t="shared" si="40"/>
        <v>0</v>
      </c>
      <c r="U383" s="55">
        <f t="shared" si="41"/>
        <v>0</v>
      </c>
      <c r="V383" s="527"/>
      <c r="X383" s="529">
        <f t="shared" si="39"/>
        <v>0</v>
      </c>
    </row>
    <row r="384" spans="1:24" ht="14.1" customHeight="1">
      <c r="A384" s="460">
        <v>384</v>
      </c>
      <c r="B384" s="467" t="s">
        <v>236</v>
      </c>
      <c r="C384" s="466" t="s">
        <v>358</v>
      </c>
      <c r="D384" s="473" t="s">
        <v>437</v>
      </c>
      <c r="E384" s="475">
        <v>0</v>
      </c>
      <c r="F384" s="475" t="s">
        <v>927</v>
      </c>
      <c r="G384" s="494" t="s">
        <v>559</v>
      </c>
      <c r="H384" s="491" t="s">
        <v>286</v>
      </c>
      <c r="I384" s="494" t="s">
        <v>3976</v>
      </c>
      <c r="J384" s="502">
        <v>41.38</v>
      </c>
      <c r="K384" s="494" t="s">
        <v>4027</v>
      </c>
      <c r="L384" s="512">
        <f t="shared" si="42"/>
        <v>0</v>
      </c>
      <c r="M384" s="513" t="s">
        <v>4037</v>
      </c>
      <c r="N384" s="514"/>
      <c r="O384" s="514"/>
      <c r="P384" s="515">
        <f t="shared" si="36"/>
        <v>0</v>
      </c>
      <c r="Q384" s="515">
        <f t="shared" si="37"/>
        <v>0</v>
      </c>
      <c r="R384" s="515">
        <f t="shared" si="38"/>
        <v>0</v>
      </c>
      <c r="S384" s="516">
        <f>IF(M384="nio",0,IF(M384&gt;0,VLOOKUP(H384,'3-Productie normen'!A:L,VLOOKUP(M384,'3-Productie normen'!$B$36:$C$42,2,FALSE),FALSE)))</f>
        <v>0</v>
      </c>
      <c r="T384" s="516">
        <f t="shared" si="40"/>
        <v>0</v>
      </c>
      <c r="U384" s="55">
        <f t="shared" si="41"/>
        <v>0</v>
      </c>
      <c r="V384" s="527"/>
      <c r="X384" s="529">
        <f t="shared" si="39"/>
        <v>0</v>
      </c>
    </row>
    <row r="385" spans="1:24" ht="14.1" customHeight="1">
      <c r="A385" s="567">
        <v>385</v>
      </c>
      <c r="B385" s="467" t="s">
        <v>236</v>
      </c>
      <c r="C385" s="466" t="s">
        <v>358</v>
      </c>
      <c r="D385" s="473" t="s">
        <v>437</v>
      </c>
      <c r="E385" s="475">
        <v>1</v>
      </c>
      <c r="F385" s="475" t="s">
        <v>642</v>
      </c>
      <c r="G385" s="494" t="s">
        <v>592</v>
      </c>
      <c r="H385" s="487" t="s">
        <v>348</v>
      </c>
      <c r="I385" s="494" t="s">
        <v>3981</v>
      </c>
      <c r="J385" s="502">
        <v>29.24</v>
      </c>
      <c r="K385" s="487" t="s">
        <v>348</v>
      </c>
      <c r="L385" s="512">
        <f t="shared" si="42"/>
        <v>255</v>
      </c>
      <c r="M385" s="514">
        <v>255</v>
      </c>
      <c r="N385" s="514"/>
      <c r="O385" s="514"/>
      <c r="P385" s="515" t="e">
        <f t="shared" si="36"/>
        <v>#DIV/0!</v>
      </c>
      <c r="Q385" s="515">
        <f t="shared" si="37"/>
        <v>0</v>
      </c>
      <c r="R385" s="515">
        <f t="shared" si="38"/>
        <v>0</v>
      </c>
      <c r="S385" s="516">
        <f>IF(M385="nio",0,IF(M385&gt;0,VLOOKUP(H385,'3-Productie normen'!A:L,VLOOKUP(M385,'3-Productie normen'!$B$36:$C$42,2,FALSE),FALSE)))</f>
        <v>0</v>
      </c>
      <c r="T385" s="516">
        <f t="shared" si="40"/>
        <v>0</v>
      </c>
      <c r="U385" s="55">
        <f t="shared" si="41"/>
        <v>0</v>
      </c>
      <c r="V385" s="527"/>
      <c r="X385" s="529">
        <f t="shared" si="39"/>
        <v>7456.2</v>
      </c>
    </row>
    <row r="386" spans="1:24" ht="14.1" customHeight="1">
      <c r="A386" s="460">
        <v>386</v>
      </c>
      <c r="B386" s="467" t="s">
        <v>236</v>
      </c>
      <c r="C386" s="466" t="s">
        <v>358</v>
      </c>
      <c r="D386" s="473" t="s">
        <v>437</v>
      </c>
      <c r="E386" s="475">
        <v>1</v>
      </c>
      <c r="F386" s="475" t="s">
        <v>643</v>
      </c>
      <c r="G386" s="494" t="s">
        <v>536</v>
      </c>
      <c r="H386" s="491" t="s">
        <v>4038</v>
      </c>
      <c r="I386" s="494" t="s">
        <v>3982</v>
      </c>
      <c r="J386" s="502">
        <v>20.56</v>
      </c>
      <c r="K386" s="491" t="s">
        <v>4038</v>
      </c>
      <c r="L386" s="512">
        <f t="shared" si="42"/>
        <v>255</v>
      </c>
      <c r="M386" s="514">
        <v>255</v>
      </c>
      <c r="N386" s="514"/>
      <c r="O386" s="514"/>
      <c r="P386" s="515" t="e">
        <f t="shared" si="36"/>
        <v>#DIV/0!</v>
      </c>
      <c r="Q386" s="515">
        <f t="shared" si="37"/>
        <v>0</v>
      </c>
      <c r="R386" s="515">
        <f t="shared" si="38"/>
        <v>0</v>
      </c>
      <c r="S386" s="516">
        <f>IF(M386="nio",0,IF(M386&gt;0,VLOOKUP(H386,'3-Productie normen'!A:L,VLOOKUP(M386,'3-Productie normen'!$B$36:$C$42,2,FALSE),FALSE)))</f>
        <v>0</v>
      </c>
      <c r="T386" s="516">
        <f t="shared" si="40"/>
        <v>0</v>
      </c>
      <c r="U386" s="55">
        <f t="shared" si="41"/>
        <v>0</v>
      </c>
      <c r="V386" s="527"/>
      <c r="X386" s="529">
        <f t="shared" si="39"/>
        <v>5242.7999999999993</v>
      </c>
    </row>
    <row r="387" spans="1:24" ht="14.1" customHeight="1">
      <c r="A387" s="460">
        <v>387</v>
      </c>
      <c r="B387" s="467" t="s">
        <v>236</v>
      </c>
      <c r="C387" s="466" t="s">
        <v>358</v>
      </c>
      <c r="D387" s="473" t="s">
        <v>437</v>
      </c>
      <c r="E387" s="475">
        <v>1</v>
      </c>
      <c r="F387" s="475" t="s">
        <v>928</v>
      </c>
      <c r="G387" s="494" t="s">
        <v>536</v>
      </c>
      <c r="H387" s="491" t="s">
        <v>4038</v>
      </c>
      <c r="I387" s="494" t="s">
        <v>3982</v>
      </c>
      <c r="J387" s="502">
        <v>20.05</v>
      </c>
      <c r="K387" s="491" t="s">
        <v>4038</v>
      </c>
      <c r="L387" s="512">
        <f t="shared" si="42"/>
        <v>255</v>
      </c>
      <c r="M387" s="514">
        <v>255</v>
      </c>
      <c r="N387" s="514"/>
      <c r="O387" s="514"/>
      <c r="P387" s="515" t="e">
        <f t="shared" si="36"/>
        <v>#DIV/0!</v>
      </c>
      <c r="Q387" s="515">
        <f t="shared" si="37"/>
        <v>0</v>
      </c>
      <c r="R387" s="515">
        <f t="shared" si="38"/>
        <v>0</v>
      </c>
      <c r="S387" s="516">
        <f>IF(M387="nio",0,IF(M387&gt;0,VLOOKUP(H387,'3-Productie normen'!A:L,VLOOKUP(M387,'3-Productie normen'!$B$36:$C$42,2,FALSE),FALSE)))</f>
        <v>0</v>
      </c>
      <c r="T387" s="516">
        <f t="shared" si="40"/>
        <v>0</v>
      </c>
      <c r="U387" s="55">
        <f t="shared" si="41"/>
        <v>0</v>
      </c>
      <c r="V387" s="527"/>
      <c r="X387" s="529">
        <f t="shared" si="39"/>
        <v>5112.75</v>
      </c>
    </row>
    <row r="388" spans="1:24" ht="14.1" customHeight="1">
      <c r="A388" s="460">
        <v>388</v>
      </c>
      <c r="B388" s="467" t="s">
        <v>236</v>
      </c>
      <c r="C388" s="466" t="s">
        <v>358</v>
      </c>
      <c r="D388" s="473" t="s">
        <v>437</v>
      </c>
      <c r="E388" s="475">
        <v>1</v>
      </c>
      <c r="F388" s="475" t="s">
        <v>929</v>
      </c>
      <c r="G388" s="494" t="s">
        <v>529</v>
      </c>
      <c r="H388" s="491" t="s">
        <v>253</v>
      </c>
      <c r="I388" s="494" t="s">
        <v>3982</v>
      </c>
      <c r="J388" s="502">
        <v>196.63</v>
      </c>
      <c r="K388" s="491" t="s">
        <v>253</v>
      </c>
      <c r="L388" s="512">
        <f t="shared" si="42"/>
        <v>104</v>
      </c>
      <c r="M388" s="514">
        <v>104</v>
      </c>
      <c r="N388" s="514"/>
      <c r="O388" s="514"/>
      <c r="P388" s="515" t="e">
        <f t="shared" si="36"/>
        <v>#DIV/0!</v>
      </c>
      <c r="Q388" s="515">
        <f t="shared" si="37"/>
        <v>0</v>
      </c>
      <c r="R388" s="515">
        <f t="shared" si="38"/>
        <v>0</v>
      </c>
      <c r="S388" s="516">
        <f>IF(M388="nio",0,IF(M388&gt;0,VLOOKUP(H388,'3-Productie normen'!A:L,VLOOKUP(M388,'3-Productie normen'!$B$36:$C$42,2,FALSE),FALSE)))</f>
        <v>0</v>
      </c>
      <c r="T388" s="516">
        <f t="shared" si="40"/>
        <v>0</v>
      </c>
      <c r="U388" s="55">
        <f t="shared" si="41"/>
        <v>0</v>
      </c>
      <c r="V388" s="527"/>
      <c r="X388" s="529">
        <f t="shared" si="39"/>
        <v>20449.52</v>
      </c>
    </row>
    <row r="389" spans="1:24" ht="14.1" customHeight="1">
      <c r="A389" s="460">
        <v>389</v>
      </c>
      <c r="B389" s="467" t="s">
        <v>236</v>
      </c>
      <c r="C389" s="466" t="s">
        <v>358</v>
      </c>
      <c r="D389" s="473" t="s">
        <v>437</v>
      </c>
      <c r="E389" s="475">
        <v>1</v>
      </c>
      <c r="F389" s="475" t="s">
        <v>930</v>
      </c>
      <c r="G389" s="494" t="s">
        <v>916</v>
      </c>
      <c r="H389" s="494" t="s">
        <v>4033</v>
      </c>
      <c r="I389" s="494" t="s">
        <v>3981</v>
      </c>
      <c r="J389" s="502">
        <v>78.19</v>
      </c>
      <c r="K389" s="494" t="s">
        <v>4033</v>
      </c>
      <c r="L389" s="512">
        <f t="shared" si="42"/>
        <v>104</v>
      </c>
      <c r="M389" s="514">
        <v>104</v>
      </c>
      <c r="N389" s="514"/>
      <c r="O389" s="514"/>
      <c r="P389" s="515" t="e">
        <f t="shared" si="36"/>
        <v>#DIV/0!</v>
      </c>
      <c r="Q389" s="515">
        <f t="shared" si="37"/>
        <v>0</v>
      </c>
      <c r="R389" s="515">
        <f t="shared" si="38"/>
        <v>0</v>
      </c>
      <c r="S389" s="516">
        <f>IF(M389="nio",0,IF(M389&gt;0,VLOOKUP(H389,'3-Productie normen'!A:L,VLOOKUP(M389,'3-Productie normen'!$B$36:$C$42,2,FALSE),FALSE)))</f>
        <v>0</v>
      </c>
      <c r="T389" s="516">
        <f t="shared" si="40"/>
        <v>0</v>
      </c>
      <c r="U389" s="55">
        <f t="shared" si="41"/>
        <v>0</v>
      </c>
      <c r="V389" s="527"/>
      <c r="X389" s="529">
        <f t="shared" si="39"/>
        <v>8131.76</v>
      </c>
    </row>
    <row r="390" spans="1:24" ht="14.1" customHeight="1">
      <c r="A390" s="460">
        <v>390</v>
      </c>
      <c r="B390" s="467" t="s">
        <v>236</v>
      </c>
      <c r="C390" s="466" t="s">
        <v>358</v>
      </c>
      <c r="D390" s="473" t="s">
        <v>437</v>
      </c>
      <c r="E390" s="475">
        <v>1</v>
      </c>
      <c r="F390" s="475" t="s">
        <v>931</v>
      </c>
      <c r="G390" s="494" t="s">
        <v>566</v>
      </c>
      <c r="H390" s="492" t="s">
        <v>216</v>
      </c>
      <c r="I390" s="494" t="s">
        <v>3976</v>
      </c>
      <c r="J390" s="502">
        <v>15.58</v>
      </c>
      <c r="K390" s="505" t="s">
        <v>216</v>
      </c>
      <c r="L390" s="512">
        <f t="shared" si="42"/>
        <v>104</v>
      </c>
      <c r="M390" s="514">
        <v>104</v>
      </c>
      <c r="N390" s="514"/>
      <c r="O390" s="514"/>
      <c r="P390" s="515" t="e">
        <f t="shared" si="36"/>
        <v>#DIV/0!</v>
      </c>
      <c r="Q390" s="515">
        <f t="shared" si="37"/>
        <v>0</v>
      </c>
      <c r="R390" s="515">
        <f t="shared" si="38"/>
        <v>0</v>
      </c>
      <c r="S390" s="516">
        <f>IF(M390="nio",0,IF(M390&gt;0,VLOOKUP(H390,'3-Productie normen'!A:L,VLOOKUP(M390,'3-Productie normen'!$B$36:$C$42,2,FALSE),FALSE)))</f>
        <v>0</v>
      </c>
      <c r="T390" s="516">
        <f t="shared" si="40"/>
        <v>0</v>
      </c>
      <c r="U390" s="55">
        <f t="shared" si="41"/>
        <v>0</v>
      </c>
      <c r="V390" s="527"/>
      <c r="X390" s="529">
        <f t="shared" si="39"/>
        <v>1620.32</v>
      </c>
    </row>
    <row r="391" spans="1:24" ht="14.1" customHeight="1">
      <c r="A391" s="460">
        <v>391</v>
      </c>
      <c r="B391" s="467" t="s">
        <v>236</v>
      </c>
      <c r="C391" s="466" t="s">
        <v>358</v>
      </c>
      <c r="D391" s="473" t="s">
        <v>437</v>
      </c>
      <c r="E391" s="475">
        <v>1</v>
      </c>
      <c r="F391" s="475" t="s">
        <v>932</v>
      </c>
      <c r="G391" s="494" t="s">
        <v>568</v>
      </c>
      <c r="H391" s="487" t="s">
        <v>17</v>
      </c>
      <c r="I391" s="494" t="s">
        <v>3981</v>
      </c>
      <c r="J391" s="502">
        <v>3.2</v>
      </c>
      <c r="K391" s="494" t="s">
        <v>4028</v>
      </c>
      <c r="L391" s="512">
        <f t="shared" si="42"/>
        <v>510</v>
      </c>
      <c r="M391" s="514">
        <v>255</v>
      </c>
      <c r="N391" s="514">
        <v>255</v>
      </c>
      <c r="O391" s="514"/>
      <c r="P391" s="515" t="e">
        <f t="shared" si="36"/>
        <v>#DIV/0!</v>
      </c>
      <c r="Q391" s="515" t="e">
        <f t="shared" si="37"/>
        <v>#DIV/0!</v>
      </c>
      <c r="R391" s="515">
        <f t="shared" si="38"/>
        <v>0</v>
      </c>
      <c r="S391" s="516">
        <f>IF(M391="nio",0,IF(M391&gt;0,VLOOKUP(H391,'3-Productie normen'!A:L,VLOOKUP(M391,'3-Productie normen'!$B$36:$C$42,2,FALSE),FALSE)))</f>
        <v>0</v>
      </c>
      <c r="T391" s="516">
        <f t="shared" si="40"/>
        <v>0</v>
      </c>
      <c r="U391" s="55">
        <f t="shared" si="41"/>
        <v>0</v>
      </c>
      <c r="V391" s="527"/>
      <c r="X391" s="529">
        <f t="shared" si="39"/>
        <v>1632</v>
      </c>
    </row>
    <row r="392" spans="1:24" ht="14.1" customHeight="1">
      <c r="A392" s="460">
        <v>392</v>
      </c>
      <c r="B392" s="467" t="s">
        <v>236</v>
      </c>
      <c r="C392" s="466" t="s">
        <v>358</v>
      </c>
      <c r="D392" s="473" t="s">
        <v>437</v>
      </c>
      <c r="E392" s="475">
        <v>1</v>
      </c>
      <c r="F392" s="475" t="s">
        <v>933</v>
      </c>
      <c r="G392" s="494" t="s">
        <v>915</v>
      </c>
      <c r="H392" s="494" t="s">
        <v>255</v>
      </c>
      <c r="I392" s="494" t="s">
        <v>3976</v>
      </c>
      <c r="J392" s="502">
        <v>20.5</v>
      </c>
      <c r="K392" s="494" t="s">
        <v>255</v>
      </c>
      <c r="L392" s="512">
        <f t="shared" si="42"/>
        <v>104</v>
      </c>
      <c r="M392" s="514">
        <v>104</v>
      </c>
      <c r="N392" s="514"/>
      <c r="O392" s="514"/>
      <c r="P392" s="515" t="e">
        <f t="shared" si="36"/>
        <v>#DIV/0!</v>
      </c>
      <c r="Q392" s="515">
        <f t="shared" si="37"/>
        <v>0</v>
      </c>
      <c r="R392" s="515">
        <f t="shared" si="38"/>
        <v>0</v>
      </c>
      <c r="S392" s="516">
        <f>IF(M392="nio",0,IF(M392&gt;0,VLOOKUP(H392,'3-Productie normen'!A:L,VLOOKUP(M392,'3-Productie normen'!$B$36:$C$42,2,FALSE),FALSE)))</f>
        <v>0</v>
      </c>
      <c r="T392" s="516">
        <f t="shared" si="40"/>
        <v>0</v>
      </c>
      <c r="U392" s="55">
        <f t="shared" si="41"/>
        <v>0</v>
      </c>
      <c r="V392" s="527"/>
      <c r="X392" s="529">
        <f t="shared" si="39"/>
        <v>2132</v>
      </c>
    </row>
    <row r="393" spans="1:24" ht="14.1" customHeight="1">
      <c r="A393" s="567">
        <v>393</v>
      </c>
      <c r="B393" s="467" t="s">
        <v>236</v>
      </c>
      <c r="C393" s="466" t="s">
        <v>358</v>
      </c>
      <c r="D393" s="473" t="s">
        <v>437</v>
      </c>
      <c r="E393" s="475">
        <v>1</v>
      </c>
      <c r="F393" s="475" t="s">
        <v>934</v>
      </c>
      <c r="G393" s="494" t="s">
        <v>915</v>
      </c>
      <c r="H393" s="494" t="s">
        <v>255</v>
      </c>
      <c r="I393" s="494" t="s">
        <v>3976</v>
      </c>
      <c r="J393" s="502">
        <v>25.97</v>
      </c>
      <c r="K393" s="494" t="s">
        <v>255</v>
      </c>
      <c r="L393" s="512">
        <f t="shared" si="42"/>
        <v>104</v>
      </c>
      <c r="M393" s="514">
        <v>104</v>
      </c>
      <c r="N393" s="514"/>
      <c r="O393" s="514"/>
      <c r="P393" s="515" t="e">
        <f t="shared" si="36"/>
        <v>#DIV/0!</v>
      </c>
      <c r="Q393" s="515">
        <f t="shared" si="37"/>
        <v>0</v>
      </c>
      <c r="R393" s="515">
        <f t="shared" si="38"/>
        <v>0</v>
      </c>
      <c r="S393" s="516">
        <f>IF(M393="nio",0,IF(M393&gt;0,VLOOKUP(H393,'3-Productie normen'!A:L,VLOOKUP(M393,'3-Productie normen'!$B$36:$C$42,2,FALSE),FALSE)))</f>
        <v>0</v>
      </c>
      <c r="T393" s="516">
        <f t="shared" si="40"/>
        <v>0</v>
      </c>
      <c r="U393" s="55">
        <f t="shared" si="41"/>
        <v>0</v>
      </c>
      <c r="V393" s="527"/>
      <c r="X393" s="529">
        <f t="shared" si="39"/>
        <v>2700.88</v>
      </c>
    </row>
    <row r="394" spans="1:24" ht="14.1" customHeight="1">
      <c r="A394" s="460">
        <v>394</v>
      </c>
      <c r="B394" s="467" t="s">
        <v>236</v>
      </c>
      <c r="C394" s="466" t="s">
        <v>358</v>
      </c>
      <c r="D394" s="473" t="s">
        <v>437</v>
      </c>
      <c r="E394" s="475">
        <v>1</v>
      </c>
      <c r="F394" s="475" t="s">
        <v>935</v>
      </c>
      <c r="G394" s="494" t="s">
        <v>915</v>
      </c>
      <c r="H394" s="494" t="s">
        <v>255</v>
      </c>
      <c r="I394" s="494" t="s">
        <v>3976</v>
      </c>
      <c r="J394" s="502">
        <v>153.19</v>
      </c>
      <c r="K394" s="494" t="s">
        <v>255</v>
      </c>
      <c r="L394" s="512">
        <f t="shared" si="42"/>
        <v>104</v>
      </c>
      <c r="M394" s="514">
        <v>104</v>
      </c>
      <c r="N394" s="514"/>
      <c r="O394" s="514"/>
      <c r="P394" s="515" t="e">
        <f t="shared" ref="P394:P458" si="43">IF(M394="nio",0,IF(M394&gt;0,M394*J394/S394,0))</f>
        <v>#DIV/0!</v>
      </c>
      <c r="Q394" s="515">
        <f t="shared" ref="Q394:Q458" si="44">IF(N394&gt;0,N394*J394/T394,0)</f>
        <v>0</v>
      </c>
      <c r="R394" s="515">
        <f t="shared" ref="R394:R458" si="45">IF(O394&gt;0,O394*J394/U394,0)</f>
        <v>0</v>
      </c>
      <c r="S394" s="516">
        <f>IF(M394="nio",0,IF(M394&gt;0,VLOOKUP(H394,'3-Productie normen'!A:L,VLOOKUP(M394,'3-Productie normen'!$B$36:$C$42,2,FALSE),FALSE)))</f>
        <v>0</v>
      </c>
      <c r="T394" s="516">
        <f t="shared" si="40"/>
        <v>0</v>
      </c>
      <c r="U394" s="55">
        <f t="shared" si="41"/>
        <v>0</v>
      </c>
      <c r="V394" s="527"/>
      <c r="X394" s="529">
        <f t="shared" ref="X394:X458" si="46">L394*J394</f>
        <v>15931.76</v>
      </c>
    </row>
    <row r="395" spans="1:24" ht="14.1" customHeight="1">
      <c r="A395" s="460">
        <v>395</v>
      </c>
      <c r="B395" s="467" t="s">
        <v>236</v>
      </c>
      <c r="C395" s="466" t="s">
        <v>358</v>
      </c>
      <c r="D395" s="473" t="s">
        <v>437</v>
      </c>
      <c r="E395" s="475">
        <v>1</v>
      </c>
      <c r="F395" s="475" t="s">
        <v>936</v>
      </c>
      <c r="G395" s="494" t="s">
        <v>915</v>
      </c>
      <c r="H395" s="494" t="s">
        <v>255</v>
      </c>
      <c r="I395" s="494" t="s">
        <v>3981</v>
      </c>
      <c r="J395" s="502">
        <v>41.38</v>
      </c>
      <c r="K395" s="494" t="s">
        <v>255</v>
      </c>
      <c r="L395" s="512">
        <f t="shared" si="42"/>
        <v>104</v>
      </c>
      <c r="M395" s="514">
        <v>104</v>
      </c>
      <c r="N395" s="514"/>
      <c r="O395" s="514"/>
      <c r="P395" s="515" t="e">
        <f t="shared" si="43"/>
        <v>#DIV/0!</v>
      </c>
      <c r="Q395" s="515">
        <f t="shared" si="44"/>
        <v>0</v>
      </c>
      <c r="R395" s="515">
        <f t="shared" si="45"/>
        <v>0</v>
      </c>
      <c r="S395" s="516">
        <f>IF(M395="nio",0,IF(M395&gt;0,VLOOKUP(H395,'3-Productie normen'!A:L,VLOOKUP(M395,'3-Productie normen'!$B$36:$C$42,2,FALSE),FALSE)))</f>
        <v>0</v>
      </c>
      <c r="T395" s="516">
        <f t="shared" si="40"/>
        <v>0</v>
      </c>
      <c r="U395" s="55">
        <f t="shared" si="41"/>
        <v>0</v>
      </c>
      <c r="V395" s="527"/>
      <c r="X395" s="529">
        <f t="shared" si="46"/>
        <v>4303.5200000000004</v>
      </c>
    </row>
    <row r="396" spans="1:24" ht="14.1" customHeight="1">
      <c r="A396" s="460">
        <v>396</v>
      </c>
      <c r="B396" s="467" t="s">
        <v>236</v>
      </c>
      <c r="C396" s="466" t="s">
        <v>358</v>
      </c>
      <c r="D396" s="473" t="s">
        <v>437</v>
      </c>
      <c r="E396" s="475">
        <v>1</v>
      </c>
      <c r="F396" s="475" t="s">
        <v>937</v>
      </c>
      <c r="G396" s="494" t="s">
        <v>568</v>
      </c>
      <c r="H396" s="487" t="s">
        <v>17</v>
      </c>
      <c r="I396" s="494" t="s">
        <v>3981</v>
      </c>
      <c r="J396" s="502">
        <v>3.06</v>
      </c>
      <c r="K396" s="494" t="s">
        <v>4028</v>
      </c>
      <c r="L396" s="512">
        <f t="shared" si="42"/>
        <v>510</v>
      </c>
      <c r="M396" s="514">
        <v>255</v>
      </c>
      <c r="N396" s="514">
        <v>255</v>
      </c>
      <c r="O396" s="514"/>
      <c r="P396" s="515" t="e">
        <f t="shared" si="43"/>
        <v>#DIV/0!</v>
      </c>
      <c r="Q396" s="515" t="e">
        <f t="shared" si="44"/>
        <v>#DIV/0!</v>
      </c>
      <c r="R396" s="515">
        <f t="shared" si="45"/>
        <v>0</v>
      </c>
      <c r="S396" s="516">
        <f>IF(M396="nio",0,IF(M396&gt;0,VLOOKUP(H396,'3-Productie normen'!A:L,VLOOKUP(M396,'3-Productie normen'!$B$36:$C$42,2,FALSE),FALSE)))</f>
        <v>0</v>
      </c>
      <c r="T396" s="516">
        <f t="shared" si="40"/>
        <v>0</v>
      </c>
      <c r="U396" s="55">
        <f t="shared" si="41"/>
        <v>0</v>
      </c>
      <c r="V396" s="527"/>
      <c r="X396" s="529">
        <f t="shared" si="46"/>
        <v>1560.6000000000001</v>
      </c>
    </row>
    <row r="397" spans="1:24" ht="14.1" customHeight="1">
      <c r="A397" s="460">
        <v>397</v>
      </c>
      <c r="B397" s="467" t="s">
        <v>236</v>
      </c>
      <c r="C397" s="466" t="s">
        <v>358</v>
      </c>
      <c r="D397" s="473" t="s">
        <v>437</v>
      </c>
      <c r="E397" s="475">
        <v>1</v>
      </c>
      <c r="F397" s="475" t="s">
        <v>619</v>
      </c>
      <c r="G397" s="494" t="s">
        <v>568</v>
      </c>
      <c r="H397" s="487" t="s">
        <v>17</v>
      </c>
      <c r="I397" s="494" t="s">
        <v>3981</v>
      </c>
      <c r="J397" s="502">
        <v>3.06</v>
      </c>
      <c r="K397" s="494" t="s">
        <v>4028</v>
      </c>
      <c r="L397" s="512">
        <f t="shared" si="42"/>
        <v>510</v>
      </c>
      <c r="M397" s="514">
        <v>255</v>
      </c>
      <c r="N397" s="514">
        <v>255</v>
      </c>
      <c r="O397" s="514"/>
      <c r="P397" s="515" t="e">
        <f t="shared" si="43"/>
        <v>#DIV/0!</v>
      </c>
      <c r="Q397" s="515" t="e">
        <f t="shared" si="44"/>
        <v>#DIV/0!</v>
      </c>
      <c r="R397" s="515">
        <f t="shared" si="45"/>
        <v>0</v>
      </c>
      <c r="S397" s="516">
        <f>IF(M397="nio",0,IF(M397&gt;0,VLOOKUP(H397,'3-Productie normen'!A:L,VLOOKUP(M397,'3-Productie normen'!$B$36:$C$42,2,FALSE),FALSE)))</f>
        <v>0</v>
      </c>
      <c r="T397" s="516">
        <f t="shared" si="40"/>
        <v>0</v>
      </c>
      <c r="U397" s="55">
        <f t="shared" si="41"/>
        <v>0</v>
      </c>
      <c r="V397" s="527"/>
      <c r="X397" s="529">
        <f t="shared" si="46"/>
        <v>1560.6000000000001</v>
      </c>
    </row>
    <row r="398" spans="1:24" ht="14.1" customHeight="1">
      <c r="A398" s="460">
        <v>398</v>
      </c>
      <c r="B398" s="467" t="s">
        <v>236</v>
      </c>
      <c r="C398" s="466" t="s">
        <v>358</v>
      </c>
      <c r="D398" s="473" t="s">
        <v>437</v>
      </c>
      <c r="E398" s="475">
        <v>2</v>
      </c>
      <c r="F398" s="475" t="s">
        <v>645</v>
      </c>
      <c r="G398" s="494" t="s">
        <v>916</v>
      </c>
      <c r="H398" s="494" t="s">
        <v>4033</v>
      </c>
      <c r="I398" s="494" t="s">
        <v>3981</v>
      </c>
      <c r="J398" s="502">
        <v>72.349999999999994</v>
      </c>
      <c r="K398" s="494" t="s">
        <v>4033</v>
      </c>
      <c r="L398" s="512">
        <f t="shared" si="42"/>
        <v>104</v>
      </c>
      <c r="M398" s="514">
        <v>104</v>
      </c>
      <c r="N398" s="514"/>
      <c r="O398" s="514"/>
      <c r="P398" s="515" t="e">
        <f t="shared" si="43"/>
        <v>#DIV/0!</v>
      </c>
      <c r="Q398" s="515">
        <f t="shared" si="44"/>
        <v>0</v>
      </c>
      <c r="R398" s="515">
        <f t="shared" si="45"/>
        <v>0</v>
      </c>
      <c r="S398" s="516">
        <f>IF(M398="nio",0,IF(M398&gt;0,VLOOKUP(H398,'3-Productie normen'!A:L,VLOOKUP(M398,'3-Productie normen'!$B$36:$C$42,2,FALSE),FALSE)))</f>
        <v>0</v>
      </c>
      <c r="T398" s="516">
        <f t="shared" ref="T398:T463" si="47">IF(N398&gt;0,S398*$T$8,0)</f>
        <v>0</v>
      </c>
      <c r="U398" s="55">
        <f t="shared" ref="U398:U463" si="48">IF((OR(O398&gt;0,)),S398*$U$8,0)</f>
        <v>0</v>
      </c>
      <c r="V398" s="527"/>
      <c r="X398" s="529">
        <f t="shared" si="46"/>
        <v>7524.4</v>
      </c>
    </row>
    <row r="399" spans="1:24" ht="14.1" customHeight="1">
      <c r="A399" s="460">
        <v>399</v>
      </c>
      <c r="B399" s="467" t="s">
        <v>236</v>
      </c>
      <c r="C399" s="466" t="s">
        <v>358</v>
      </c>
      <c r="D399" s="473" t="s">
        <v>437</v>
      </c>
      <c r="E399" s="475">
        <v>2</v>
      </c>
      <c r="F399" s="475" t="s">
        <v>647</v>
      </c>
      <c r="G399" s="494" t="s">
        <v>911</v>
      </c>
      <c r="H399" s="494" t="s">
        <v>4026</v>
      </c>
      <c r="I399" s="494" t="s">
        <v>3981</v>
      </c>
      <c r="J399" s="502">
        <v>10.029999999999999</v>
      </c>
      <c r="K399" s="494" t="s">
        <v>4026</v>
      </c>
      <c r="L399" s="512">
        <f t="shared" si="42"/>
        <v>0</v>
      </c>
      <c r="M399" s="513" t="s">
        <v>4037</v>
      </c>
      <c r="N399" s="514"/>
      <c r="O399" s="514"/>
      <c r="P399" s="515">
        <f t="shared" si="43"/>
        <v>0</v>
      </c>
      <c r="Q399" s="515">
        <f t="shared" si="44"/>
        <v>0</v>
      </c>
      <c r="R399" s="515">
        <f t="shared" si="45"/>
        <v>0</v>
      </c>
      <c r="S399" s="516">
        <f>IF(M399="nio",0,IF(M399&gt;0,VLOOKUP(H399,'3-Productie normen'!A:L,VLOOKUP(M399,'3-Productie normen'!$B$36:$C$42,2,FALSE),FALSE)))</f>
        <v>0</v>
      </c>
      <c r="T399" s="516">
        <f t="shared" si="47"/>
        <v>0</v>
      </c>
      <c r="U399" s="55">
        <f t="shared" si="48"/>
        <v>0</v>
      </c>
      <c r="V399" s="527"/>
      <c r="X399" s="529">
        <f t="shared" si="46"/>
        <v>0</v>
      </c>
    </row>
    <row r="400" spans="1:24" ht="14.1" customHeight="1">
      <c r="A400" s="460">
        <v>400</v>
      </c>
      <c r="B400" s="467" t="s">
        <v>236</v>
      </c>
      <c r="C400" s="466" t="s">
        <v>358</v>
      </c>
      <c r="D400" s="473" t="s">
        <v>437</v>
      </c>
      <c r="E400" s="475">
        <v>2</v>
      </c>
      <c r="F400" s="475" t="s">
        <v>648</v>
      </c>
      <c r="G400" s="494" t="s">
        <v>911</v>
      </c>
      <c r="H400" s="494" t="s">
        <v>4026</v>
      </c>
      <c r="I400" s="494" t="s">
        <v>3981</v>
      </c>
      <c r="J400" s="502">
        <v>10.029999999999999</v>
      </c>
      <c r="K400" s="494" t="s">
        <v>4026</v>
      </c>
      <c r="L400" s="512">
        <f t="shared" si="42"/>
        <v>0</v>
      </c>
      <c r="M400" s="513" t="s">
        <v>4037</v>
      </c>
      <c r="N400" s="514"/>
      <c r="O400" s="514"/>
      <c r="P400" s="515">
        <f t="shared" si="43"/>
        <v>0</v>
      </c>
      <c r="Q400" s="515">
        <f t="shared" si="44"/>
        <v>0</v>
      </c>
      <c r="R400" s="515">
        <f t="shared" si="45"/>
        <v>0</v>
      </c>
      <c r="S400" s="516">
        <f>IF(M400="nio",0,IF(M400&gt;0,VLOOKUP(H400,'3-Productie normen'!A:L,VLOOKUP(M400,'3-Productie normen'!$B$36:$C$42,2,FALSE),FALSE)))</f>
        <v>0</v>
      </c>
      <c r="T400" s="516">
        <f t="shared" si="47"/>
        <v>0</v>
      </c>
      <c r="U400" s="55">
        <f t="shared" si="48"/>
        <v>0</v>
      </c>
      <c r="V400" s="527"/>
      <c r="X400" s="529">
        <f t="shared" si="46"/>
        <v>0</v>
      </c>
    </row>
    <row r="401" spans="1:24" ht="14.1" customHeight="1">
      <c r="A401" s="567">
        <v>401</v>
      </c>
      <c r="B401" s="467" t="s">
        <v>236</v>
      </c>
      <c r="C401" s="466" t="s">
        <v>358</v>
      </c>
      <c r="D401" s="473" t="s">
        <v>437</v>
      </c>
      <c r="E401" s="475">
        <v>2</v>
      </c>
      <c r="F401" s="475" t="s">
        <v>650</v>
      </c>
      <c r="G401" s="494" t="s">
        <v>911</v>
      </c>
      <c r="H401" s="494" t="s">
        <v>4026</v>
      </c>
      <c r="I401" s="494" t="s">
        <v>3981</v>
      </c>
      <c r="J401" s="502">
        <v>10.029999999999999</v>
      </c>
      <c r="K401" s="494" t="s">
        <v>4026</v>
      </c>
      <c r="L401" s="512">
        <f t="shared" si="42"/>
        <v>0</v>
      </c>
      <c r="M401" s="513" t="s">
        <v>4037</v>
      </c>
      <c r="N401" s="514"/>
      <c r="O401" s="514"/>
      <c r="P401" s="515">
        <f t="shared" si="43"/>
        <v>0</v>
      </c>
      <c r="Q401" s="515">
        <f t="shared" si="44"/>
        <v>0</v>
      </c>
      <c r="R401" s="515">
        <f t="shared" si="45"/>
        <v>0</v>
      </c>
      <c r="S401" s="516">
        <f>IF(M401="nio",0,IF(M401&gt;0,VLOOKUP(H401,'3-Productie normen'!A:L,VLOOKUP(M401,'3-Productie normen'!$B$36:$C$42,2,FALSE),FALSE)))</f>
        <v>0</v>
      </c>
      <c r="T401" s="516">
        <f t="shared" si="47"/>
        <v>0</v>
      </c>
      <c r="U401" s="55">
        <f t="shared" si="48"/>
        <v>0</v>
      </c>
      <c r="V401" s="527"/>
      <c r="X401" s="529">
        <f t="shared" si="46"/>
        <v>0</v>
      </c>
    </row>
    <row r="402" spans="1:24" ht="14.1" customHeight="1">
      <c r="A402" s="460">
        <v>402</v>
      </c>
      <c r="B402" s="467" t="s">
        <v>236</v>
      </c>
      <c r="C402" s="466" t="s">
        <v>358</v>
      </c>
      <c r="D402" s="473" t="s">
        <v>437</v>
      </c>
      <c r="E402" s="475">
        <v>2</v>
      </c>
      <c r="F402" s="475" t="s">
        <v>938</v>
      </c>
      <c r="G402" s="494" t="s">
        <v>911</v>
      </c>
      <c r="H402" s="494" t="s">
        <v>4026</v>
      </c>
      <c r="I402" s="494" t="s">
        <v>3981</v>
      </c>
      <c r="J402" s="502">
        <v>10.029999999999999</v>
      </c>
      <c r="K402" s="494" t="s">
        <v>4026</v>
      </c>
      <c r="L402" s="512">
        <f t="shared" si="42"/>
        <v>0</v>
      </c>
      <c r="M402" s="513" t="s">
        <v>4037</v>
      </c>
      <c r="N402" s="514"/>
      <c r="O402" s="514"/>
      <c r="P402" s="515">
        <f t="shared" si="43"/>
        <v>0</v>
      </c>
      <c r="Q402" s="515">
        <f t="shared" si="44"/>
        <v>0</v>
      </c>
      <c r="R402" s="515">
        <f t="shared" si="45"/>
        <v>0</v>
      </c>
      <c r="S402" s="516">
        <f>IF(M402="nio",0,IF(M402&gt;0,VLOOKUP(H402,'3-Productie normen'!A:L,VLOOKUP(M402,'3-Productie normen'!$B$36:$C$42,2,FALSE),FALSE)))</f>
        <v>0</v>
      </c>
      <c r="T402" s="516">
        <f t="shared" si="47"/>
        <v>0</v>
      </c>
      <c r="U402" s="55">
        <f t="shared" si="48"/>
        <v>0</v>
      </c>
      <c r="V402" s="527"/>
      <c r="X402" s="529">
        <f t="shared" si="46"/>
        <v>0</v>
      </c>
    </row>
    <row r="403" spans="1:24" ht="14.1" customHeight="1">
      <c r="A403" s="460">
        <v>403</v>
      </c>
      <c r="B403" s="467" t="s">
        <v>236</v>
      </c>
      <c r="C403" s="466" t="s">
        <v>358</v>
      </c>
      <c r="D403" s="473" t="s">
        <v>437</v>
      </c>
      <c r="E403" s="475">
        <v>2</v>
      </c>
      <c r="F403" s="475" t="s">
        <v>939</v>
      </c>
      <c r="G403" s="494" t="s">
        <v>911</v>
      </c>
      <c r="H403" s="494" t="s">
        <v>4026</v>
      </c>
      <c r="I403" s="494" t="s">
        <v>3981</v>
      </c>
      <c r="J403" s="502">
        <v>10.029999999999999</v>
      </c>
      <c r="K403" s="494" t="s">
        <v>4026</v>
      </c>
      <c r="L403" s="512">
        <f t="shared" si="42"/>
        <v>0</v>
      </c>
      <c r="M403" s="513" t="s">
        <v>4037</v>
      </c>
      <c r="N403" s="514"/>
      <c r="O403" s="514"/>
      <c r="P403" s="515">
        <f t="shared" si="43"/>
        <v>0</v>
      </c>
      <c r="Q403" s="515">
        <f t="shared" si="44"/>
        <v>0</v>
      </c>
      <c r="R403" s="515">
        <f t="shared" si="45"/>
        <v>0</v>
      </c>
      <c r="S403" s="516">
        <f>IF(M403="nio",0,IF(M403&gt;0,VLOOKUP(H403,'3-Productie normen'!A:L,VLOOKUP(M403,'3-Productie normen'!$B$36:$C$42,2,FALSE),FALSE)))</f>
        <v>0</v>
      </c>
      <c r="T403" s="516">
        <f t="shared" si="47"/>
        <v>0</v>
      </c>
      <c r="U403" s="55">
        <f t="shared" si="48"/>
        <v>0</v>
      </c>
      <c r="V403" s="527"/>
      <c r="X403" s="529">
        <f t="shared" si="46"/>
        <v>0</v>
      </c>
    </row>
    <row r="404" spans="1:24" ht="14.1" customHeight="1">
      <c r="A404" s="460">
        <v>404</v>
      </c>
      <c r="B404" s="467" t="s">
        <v>236</v>
      </c>
      <c r="C404" s="466" t="s">
        <v>358</v>
      </c>
      <c r="D404" s="473" t="s">
        <v>437</v>
      </c>
      <c r="E404" s="475">
        <v>2</v>
      </c>
      <c r="F404" s="475" t="s">
        <v>940</v>
      </c>
      <c r="G404" s="494" t="s">
        <v>911</v>
      </c>
      <c r="H404" s="494" t="s">
        <v>4026</v>
      </c>
      <c r="I404" s="494" t="s">
        <v>3981</v>
      </c>
      <c r="J404" s="502">
        <v>10.029999999999999</v>
      </c>
      <c r="K404" s="494" t="s">
        <v>4026</v>
      </c>
      <c r="L404" s="512">
        <f t="shared" si="42"/>
        <v>0</v>
      </c>
      <c r="M404" s="513" t="s">
        <v>4037</v>
      </c>
      <c r="N404" s="514"/>
      <c r="O404" s="514"/>
      <c r="P404" s="515">
        <f t="shared" si="43"/>
        <v>0</v>
      </c>
      <c r="Q404" s="515">
        <f t="shared" si="44"/>
        <v>0</v>
      </c>
      <c r="R404" s="515">
        <f t="shared" si="45"/>
        <v>0</v>
      </c>
      <c r="S404" s="516">
        <f>IF(M404="nio",0,IF(M404&gt;0,VLOOKUP(H404,'3-Productie normen'!A:L,VLOOKUP(M404,'3-Productie normen'!$B$36:$C$42,2,FALSE),FALSE)))</f>
        <v>0</v>
      </c>
      <c r="T404" s="516">
        <f t="shared" si="47"/>
        <v>0</v>
      </c>
      <c r="U404" s="55">
        <f t="shared" si="48"/>
        <v>0</v>
      </c>
      <c r="V404" s="527"/>
      <c r="X404" s="529">
        <f t="shared" si="46"/>
        <v>0</v>
      </c>
    </row>
    <row r="405" spans="1:24" s="56" customFormat="1" ht="14.1" customHeight="1">
      <c r="A405" s="460">
        <v>405</v>
      </c>
      <c r="B405" s="467" t="s">
        <v>267</v>
      </c>
      <c r="C405" s="466" t="s">
        <v>359</v>
      </c>
      <c r="D405" s="473" t="s">
        <v>438</v>
      </c>
      <c r="E405" s="475">
        <v>0</v>
      </c>
      <c r="F405" s="474">
        <v>0</v>
      </c>
      <c r="G405" s="491" t="s">
        <v>254</v>
      </c>
      <c r="H405" s="491" t="s">
        <v>254</v>
      </c>
      <c r="I405" s="492"/>
      <c r="J405" s="501">
        <v>15</v>
      </c>
      <c r="K405" s="491"/>
      <c r="L405" s="512">
        <f>SUM(M405:O405)</f>
        <v>255</v>
      </c>
      <c r="M405" s="513">
        <v>255</v>
      </c>
      <c r="N405" s="514"/>
      <c r="O405" s="514"/>
      <c r="P405" s="515" t="e">
        <f t="shared" si="43"/>
        <v>#DIV/0!</v>
      </c>
      <c r="Q405" s="515">
        <f t="shared" si="44"/>
        <v>0</v>
      </c>
      <c r="R405" s="515">
        <f t="shared" si="45"/>
        <v>0</v>
      </c>
      <c r="S405" s="516">
        <f>IF(M405="nio",0,IF(M405&gt;0,VLOOKUP(H405,'3-Productie normen'!A:L,VLOOKUP(M405,'3-Productie normen'!$B$36:$C$42,2,FALSE),FALSE)))</f>
        <v>0</v>
      </c>
      <c r="T405" s="516">
        <f t="shared" si="47"/>
        <v>0</v>
      </c>
      <c r="U405" s="55">
        <f t="shared" si="48"/>
        <v>0</v>
      </c>
      <c r="V405" s="527"/>
      <c r="W405" s="3"/>
      <c r="X405" s="529">
        <f t="shared" si="46"/>
        <v>3825</v>
      </c>
    </row>
    <row r="406" spans="1:24" ht="14.1" customHeight="1">
      <c r="A406" s="460">
        <v>406</v>
      </c>
      <c r="B406" s="467" t="s">
        <v>267</v>
      </c>
      <c r="C406" s="466" t="s">
        <v>359</v>
      </c>
      <c r="D406" s="473" t="s">
        <v>438</v>
      </c>
      <c r="E406" s="475">
        <v>0</v>
      </c>
      <c r="F406" s="475" t="s">
        <v>941</v>
      </c>
      <c r="G406" s="494" t="s">
        <v>598</v>
      </c>
      <c r="H406" s="487" t="s">
        <v>17</v>
      </c>
      <c r="I406" s="494" t="s">
        <v>3987</v>
      </c>
      <c r="J406" s="502">
        <v>5.26</v>
      </c>
      <c r="K406" s="494" t="s">
        <v>4028</v>
      </c>
      <c r="L406" s="512">
        <f t="shared" si="42"/>
        <v>510</v>
      </c>
      <c r="M406" s="514">
        <v>255</v>
      </c>
      <c r="N406" s="514">
        <v>255</v>
      </c>
      <c r="O406" s="514"/>
      <c r="P406" s="515" t="e">
        <f t="shared" si="43"/>
        <v>#DIV/0!</v>
      </c>
      <c r="Q406" s="515" t="e">
        <f t="shared" si="44"/>
        <v>#DIV/0!</v>
      </c>
      <c r="R406" s="515">
        <f t="shared" si="45"/>
        <v>0</v>
      </c>
      <c r="S406" s="516">
        <f>IF(M406="nio",0,IF(M406&gt;0,VLOOKUP(H406,'3-Productie normen'!A:L,VLOOKUP(M406,'3-Productie normen'!$B$36:$C$42,2,FALSE),FALSE)))</f>
        <v>0</v>
      </c>
      <c r="T406" s="516">
        <f t="shared" si="47"/>
        <v>0</v>
      </c>
      <c r="U406" s="55">
        <f t="shared" si="48"/>
        <v>0</v>
      </c>
      <c r="V406" s="527"/>
      <c r="X406" s="529">
        <f t="shared" si="46"/>
        <v>2682.6</v>
      </c>
    </row>
    <row r="407" spans="1:24" ht="14.1" customHeight="1">
      <c r="A407" s="460">
        <v>407</v>
      </c>
      <c r="B407" s="467" t="s">
        <v>267</v>
      </c>
      <c r="C407" s="466" t="s">
        <v>359</v>
      </c>
      <c r="D407" s="473" t="s">
        <v>438</v>
      </c>
      <c r="E407" s="475">
        <v>0</v>
      </c>
      <c r="F407" s="475" t="s">
        <v>942</v>
      </c>
      <c r="G407" s="494" t="s">
        <v>606</v>
      </c>
      <c r="H407" s="491" t="s">
        <v>286</v>
      </c>
      <c r="I407" s="494" t="s">
        <v>3983</v>
      </c>
      <c r="J407" s="502">
        <v>5.48</v>
      </c>
      <c r="K407" s="494" t="s">
        <v>4027</v>
      </c>
      <c r="L407" s="512">
        <f t="shared" si="42"/>
        <v>0</v>
      </c>
      <c r="M407" s="513" t="s">
        <v>4037</v>
      </c>
      <c r="N407" s="514"/>
      <c r="O407" s="514"/>
      <c r="P407" s="515">
        <f t="shared" si="43"/>
        <v>0</v>
      </c>
      <c r="Q407" s="515">
        <f t="shared" si="44"/>
        <v>0</v>
      </c>
      <c r="R407" s="515">
        <f t="shared" si="45"/>
        <v>0</v>
      </c>
      <c r="S407" s="516">
        <f>IF(M407="nio",0,IF(M407&gt;0,VLOOKUP(H407,'3-Productie normen'!A:L,VLOOKUP(M407,'3-Productie normen'!$B$36:$C$42,2,FALSE),FALSE)))</f>
        <v>0</v>
      </c>
      <c r="T407" s="516">
        <f t="shared" si="47"/>
        <v>0</v>
      </c>
      <c r="U407" s="55">
        <f t="shared" si="48"/>
        <v>0</v>
      </c>
      <c r="V407" s="527"/>
      <c r="X407" s="529">
        <f t="shared" si="46"/>
        <v>0</v>
      </c>
    </row>
    <row r="408" spans="1:24" ht="14.1" customHeight="1">
      <c r="A408" s="460">
        <v>408</v>
      </c>
      <c r="B408" s="467" t="s">
        <v>267</v>
      </c>
      <c r="C408" s="466" t="s">
        <v>359</v>
      </c>
      <c r="D408" s="473" t="s">
        <v>438</v>
      </c>
      <c r="E408" s="475">
        <v>0</v>
      </c>
      <c r="F408" s="475" t="s">
        <v>943</v>
      </c>
      <c r="G408" s="494" t="s">
        <v>598</v>
      </c>
      <c r="H408" s="487" t="s">
        <v>17</v>
      </c>
      <c r="I408" s="494" t="s">
        <v>3987</v>
      </c>
      <c r="J408" s="502">
        <v>3.86</v>
      </c>
      <c r="K408" s="494" t="s">
        <v>4028</v>
      </c>
      <c r="L408" s="512">
        <f t="shared" si="42"/>
        <v>510</v>
      </c>
      <c r="M408" s="514">
        <v>255</v>
      </c>
      <c r="N408" s="514">
        <v>255</v>
      </c>
      <c r="O408" s="514"/>
      <c r="P408" s="515" t="e">
        <f t="shared" si="43"/>
        <v>#DIV/0!</v>
      </c>
      <c r="Q408" s="515" t="e">
        <f t="shared" si="44"/>
        <v>#DIV/0!</v>
      </c>
      <c r="R408" s="515">
        <f t="shared" si="45"/>
        <v>0</v>
      </c>
      <c r="S408" s="516">
        <f>IF(M408="nio",0,IF(M408&gt;0,VLOOKUP(H408,'3-Productie normen'!A:L,VLOOKUP(M408,'3-Productie normen'!$B$36:$C$42,2,FALSE),FALSE)))</f>
        <v>0</v>
      </c>
      <c r="T408" s="516">
        <f t="shared" si="47"/>
        <v>0</v>
      </c>
      <c r="U408" s="55">
        <f t="shared" si="48"/>
        <v>0</v>
      </c>
      <c r="V408" s="527"/>
      <c r="X408" s="529">
        <f t="shared" si="46"/>
        <v>1968.6</v>
      </c>
    </row>
    <row r="409" spans="1:24" ht="14.1" customHeight="1">
      <c r="A409" s="567">
        <v>409</v>
      </c>
      <c r="B409" s="467" t="s">
        <v>267</v>
      </c>
      <c r="C409" s="466" t="s">
        <v>359</v>
      </c>
      <c r="D409" s="473" t="s">
        <v>438</v>
      </c>
      <c r="E409" s="475">
        <v>0</v>
      </c>
      <c r="F409" s="475" t="s">
        <v>944</v>
      </c>
      <c r="G409" s="494" t="s">
        <v>593</v>
      </c>
      <c r="H409" s="494" t="s">
        <v>255</v>
      </c>
      <c r="I409" s="494" t="s">
        <v>3976</v>
      </c>
      <c r="J409" s="502">
        <v>42.36</v>
      </c>
      <c r="K409" s="494" t="s">
        <v>255</v>
      </c>
      <c r="L409" s="512">
        <f t="shared" si="42"/>
        <v>104</v>
      </c>
      <c r="M409" s="514">
        <v>104</v>
      </c>
      <c r="N409" s="514"/>
      <c r="O409" s="514"/>
      <c r="P409" s="515" t="e">
        <f t="shared" si="43"/>
        <v>#DIV/0!</v>
      </c>
      <c r="Q409" s="515">
        <f t="shared" si="44"/>
        <v>0</v>
      </c>
      <c r="R409" s="515">
        <f t="shared" si="45"/>
        <v>0</v>
      </c>
      <c r="S409" s="516">
        <f>IF(M409="nio",0,IF(M409&gt;0,VLOOKUP(H409,'3-Productie normen'!A:L,VLOOKUP(M409,'3-Productie normen'!$B$36:$C$42,2,FALSE),FALSE)))</f>
        <v>0</v>
      </c>
      <c r="T409" s="516">
        <f t="shared" si="47"/>
        <v>0</v>
      </c>
      <c r="U409" s="55">
        <f t="shared" si="48"/>
        <v>0</v>
      </c>
      <c r="V409" s="527"/>
      <c r="X409" s="529">
        <f t="shared" si="46"/>
        <v>4405.4399999999996</v>
      </c>
    </row>
    <row r="410" spans="1:24" ht="14.1" customHeight="1">
      <c r="A410" s="460">
        <v>410</v>
      </c>
      <c r="B410" s="467" t="s">
        <v>267</v>
      </c>
      <c r="C410" s="466" t="s">
        <v>359</v>
      </c>
      <c r="D410" s="473" t="s">
        <v>438</v>
      </c>
      <c r="E410" s="475">
        <v>0</v>
      </c>
      <c r="F410" s="475" t="s">
        <v>945</v>
      </c>
      <c r="G410" s="494" t="s">
        <v>593</v>
      </c>
      <c r="H410" s="494" t="s">
        <v>255</v>
      </c>
      <c r="I410" s="494" t="s">
        <v>3976</v>
      </c>
      <c r="J410" s="502">
        <v>123.38</v>
      </c>
      <c r="K410" s="494" t="s">
        <v>255</v>
      </c>
      <c r="L410" s="512">
        <f t="shared" si="42"/>
        <v>104</v>
      </c>
      <c r="M410" s="514">
        <v>104</v>
      </c>
      <c r="N410" s="514"/>
      <c r="O410" s="514"/>
      <c r="P410" s="515" t="e">
        <f t="shared" si="43"/>
        <v>#DIV/0!</v>
      </c>
      <c r="Q410" s="515">
        <f t="shared" si="44"/>
        <v>0</v>
      </c>
      <c r="R410" s="515">
        <f t="shared" si="45"/>
        <v>0</v>
      </c>
      <c r="S410" s="516">
        <f>IF(M410="nio",0,IF(M410&gt;0,VLOOKUP(H410,'3-Productie normen'!A:L,VLOOKUP(M410,'3-Productie normen'!$B$36:$C$42,2,FALSE),FALSE)))</f>
        <v>0</v>
      </c>
      <c r="T410" s="516">
        <f t="shared" si="47"/>
        <v>0</v>
      </c>
      <c r="U410" s="55">
        <f t="shared" si="48"/>
        <v>0</v>
      </c>
      <c r="V410" s="527"/>
      <c r="X410" s="529">
        <f t="shared" si="46"/>
        <v>12831.52</v>
      </c>
    </row>
    <row r="411" spans="1:24" ht="14.1" customHeight="1">
      <c r="A411" s="460">
        <v>411</v>
      </c>
      <c r="B411" s="467" t="s">
        <v>267</v>
      </c>
      <c r="C411" s="466" t="s">
        <v>359</v>
      </c>
      <c r="D411" s="473" t="s">
        <v>438</v>
      </c>
      <c r="E411" s="475">
        <v>0</v>
      </c>
      <c r="F411" s="475" t="s">
        <v>946</v>
      </c>
      <c r="G411" s="494" t="s">
        <v>600</v>
      </c>
      <c r="H411" s="494" t="s">
        <v>4205</v>
      </c>
      <c r="I411" s="494" t="s">
        <v>3976</v>
      </c>
      <c r="J411" s="502">
        <v>36.99</v>
      </c>
      <c r="K411" s="494" t="s">
        <v>4031</v>
      </c>
      <c r="L411" s="512">
        <f t="shared" si="42"/>
        <v>255</v>
      </c>
      <c r="M411" s="514">
        <v>255</v>
      </c>
      <c r="N411" s="514"/>
      <c r="O411" s="514"/>
      <c r="P411" s="515" t="e">
        <f t="shared" si="43"/>
        <v>#DIV/0!</v>
      </c>
      <c r="Q411" s="515">
        <f t="shared" si="44"/>
        <v>0</v>
      </c>
      <c r="R411" s="515">
        <f t="shared" si="45"/>
        <v>0</v>
      </c>
      <c r="S411" s="516">
        <f>IF(M411="nio",0,IF(M411&gt;0,VLOOKUP(H411,'3-Productie normen'!A:L,VLOOKUP(M411,'3-Productie normen'!$B$36:$C$42,2,FALSE),FALSE)))</f>
        <v>0</v>
      </c>
      <c r="T411" s="516">
        <f t="shared" si="47"/>
        <v>0</v>
      </c>
      <c r="U411" s="55">
        <f t="shared" si="48"/>
        <v>0</v>
      </c>
      <c r="V411" s="527"/>
      <c r="X411" s="529">
        <f t="shared" si="46"/>
        <v>9432.4500000000007</v>
      </c>
    </row>
    <row r="412" spans="1:24" ht="14.1" customHeight="1">
      <c r="A412" s="460">
        <v>412</v>
      </c>
      <c r="B412" s="467" t="s">
        <v>267</v>
      </c>
      <c r="C412" s="466" t="s">
        <v>359</v>
      </c>
      <c r="D412" s="473" t="s">
        <v>438</v>
      </c>
      <c r="E412" s="475">
        <v>0</v>
      </c>
      <c r="F412" s="475" t="s">
        <v>947</v>
      </c>
      <c r="G412" s="494" t="s">
        <v>593</v>
      </c>
      <c r="H412" s="494" t="s">
        <v>255</v>
      </c>
      <c r="I412" s="494" t="s">
        <v>3976</v>
      </c>
      <c r="J412" s="502">
        <v>144.47999999999999</v>
      </c>
      <c r="K412" s="494" t="s">
        <v>255</v>
      </c>
      <c r="L412" s="512">
        <f t="shared" si="42"/>
        <v>104</v>
      </c>
      <c r="M412" s="514">
        <v>104</v>
      </c>
      <c r="N412" s="514"/>
      <c r="O412" s="514"/>
      <c r="P412" s="515" t="e">
        <f t="shared" si="43"/>
        <v>#DIV/0!</v>
      </c>
      <c r="Q412" s="515">
        <f t="shared" si="44"/>
        <v>0</v>
      </c>
      <c r="R412" s="515">
        <f t="shared" si="45"/>
        <v>0</v>
      </c>
      <c r="S412" s="516">
        <f>IF(M412="nio",0,IF(M412&gt;0,VLOOKUP(H412,'3-Productie normen'!A:L,VLOOKUP(M412,'3-Productie normen'!$B$36:$C$42,2,FALSE),FALSE)))</f>
        <v>0</v>
      </c>
      <c r="T412" s="516">
        <f t="shared" si="47"/>
        <v>0</v>
      </c>
      <c r="U412" s="55">
        <f t="shared" si="48"/>
        <v>0</v>
      </c>
      <c r="V412" s="527"/>
      <c r="X412" s="529">
        <f t="shared" si="46"/>
        <v>15025.919999999998</v>
      </c>
    </row>
    <row r="413" spans="1:24" ht="14.1" customHeight="1">
      <c r="A413" s="460">
        <v>413</v>
      </c>
      <c r="B413" s="467" t="s">
        <v>267</v>
      </c>
      <c r="C413" s="466" t="s">
        <v>359</v>
      </c>
      <c r="D413" s="473" t="s">
        <v>438</v>
      </c>
      <c r="E413" s="475">
        <v>0</v>
      </c>
      <c r="F413" s="475" t="s">
        <v>948</v>
      </c>
      <c r="G413" s="494" t="s">
        <v>598</v>
      </c>
      <c r="H413" s="487" t="s">
        <v>17</v>
      </c>
      <c r="I413" s="494" t="s">
        <v>3976</v>
      </c>
      <c r="J413" s="502">
        <v>10.26</v>
      </c>
      <c r="K413" s="494" t="s">
        <v>4028</v>
      </c>
      <c r="L413" s="512">
        <f t="shared" si="42"/>
        <v>510</v>
      </c>
      <c r="M413" s="514">
        <v>255</v>
      </c>
      <c r="N413" s="514">
        <v>255</v>
      </c>
      <c r="O413" s="514"/>
      <c r="P413" s="515" t="e">
        <f t="shared" si="43"/>
        <v>#DIV/0!</v>
      </c>
      <c r="Q413" s="515" t="e">
        <f t="shared" si="44"/>
        <v>#DIV/0!</v>
      </c>
      <c r="R413" s="515">
        <f t="shared" si="45"/>
        <v>0</v>
      </c>
      <c r="S413" s="516">
        <f>IF(M413="nio",0,IF(M413&gt;0,VLOOKUP(H413,'3-Productie normen'!A:L,VLOOKUP(M413,'3-Productie normen'!$B$36:$C$42,2,FALSE),FALSE)))</f>
        <v>0</v>
      </c>
      <c r="T413" s="516">
        <f t="shared" si="47"/>
        <v>0</v>
      </c>
      <c r="U413" s="55">
        <f t="shared" si="48"/>
        <v>0</v>
      </c>
      <c r="V413" s="527"/>
      <c r="X413" s="529">
        <f t="shared" si="46"/>
        <v>5232.5999999999995</v>
      </c>
    </row>
    <row r="414" spans="1:24" ht="14.1" customHeight="1">
      <c r="A414" s="460">
        <v>414</v>
      </c>
      <c r="B414" s="467" t="s">
        <v>267</v>
      </c>
      <c r="C414" s="466" t="s">
        <v>359</v>
      </c>
      <c r="D414" s="473" t="s">
        <v>438</v>
      </c>
      <c r="E414" s="475">
        <v>0</v>
      </c>
      <c r="F414" s="475" t="s">
        <v>949</v>
      </c>
      <c r="G414" s="494" t="s">
        <v>594</v>
      </c>
      <c r="H414" s="494" t="s">
        <v>4026</v>
      </c>
      <c r="I414" s="494" t="s">
        <v>3976</v>
      </c>
      <c r="J414" s="502">
        <v>63.86</v>
      </c>
      <c r="K414" s="494" t="s">
        <v>4026</v>
      </c>
      <c r="L414" s="512">
        <f t="shared" si="42"/>
        <v>0</v>
      </c>
      <c r="M414" s="513" t="s">
        <v>4037</v>
      </c>
      <c r="N414" s="514"/>
      <c r="O414" s="514"/>
      <c r="P414" s="515">
        <f t="shared" si="43"/>
        <v>0</v>
      </c>
      <c r="Q414" s="515">
        <f t="shared" si="44"/>
        <v>0</v>
      </c>
      <c r="R414" s="515">
        <f t="shared" si="45"/>
        <v>0</v>
      </c>
      <c r="S414" s="516">
        <f>IF(M414="nio",0,IF(M414&gt;0,VLOOKUP(H414,'3-Productie normen'!A:L,VLOOKUP(M414,'3-Productie normen'!$B$36:$C$42,2,FALSE),FALSE)))</f>
        <v>0</v>
      </c>
      <c r="T414" s="516">
        <f t="shared" si="47"/>
        <v>0</v>
      </c>
      <c r="U414" s="55">
        <f t="shared" si="48"/>
        <v>0</v>
      </c>
      <c r="V414" s="527"/>
      <c r="X414" s="529">
        <f t="shared" si="46"/>
        <v>0</v>
      </c>
    </row>
    <row r="415" spans="1:24" ht="14.1" customHeight="1">
      <c r="A415" s="460">
        <v>415</v>
      </c>
      <c r="B415" s="467" t="s">
        <v>267</v>
      </c>
      <c r="C415" s="466" t="s">
        <v>359</v>
      </c>
      <c r="D415" s="473" t="s">
        <v>438</v>
      </c>
      <c r="E415" s="475">
        <v>0</v>
      </c>
      <c r="F415" s="475" t="s">
        <v>950</v>
      </c>
      <c r="G415" s="494" t="s">
        <v>598</v>
      </c>
      <c r="H415" s="487" t="s">
        <v>17</v>
      </c>
      <c r="I415" s="494" t="s">
        <v>3976</v>
      </c>
      <c r="J415" s="502">
        <v>6.17</v>
      </c>
      <c r="K415" s="494" t="s">
        <v>4028</v>
      </c>
      <c r="L415" s="512">
        <f t="shared" si="42"/>
        <v>510</v>
      </c>
      <c r="M415" s="514">
        <v>255</v>
      </c>
      <c r="N415" s="514">
        <v>255</v>
      </c>
      <c r="O415" s="514"/>
      <c r="P415" s="515" t="e">
        <f t="shared" si="43"/>
        <v>#DIV/0!</v>
      </c>
      <c r="Q415" s="515" t="e">
        <f t="shared" si="44"/>
        <v>#DIV/0!</v>
      </c>
      <c r="R415" s="515">
        <f t="shared" si="45"/>
        <v>0</v>
      </c>
      <c r="S415" s="516">
        <f>IF(M415="nio",0,IF(M415&gt;0,VLOOKUP(H415,'3-Productie normen'!A:L,VLOOKUP(M415,'3-Productie normen'!$B$36:$C$42,2,FALSE),FALSE)))</f>
        <v>0</v>
      </c>
      <c r="T415" s="516">
        <f t="shared" si="47"/>
        <v>0</v>
      </c>
      <c r="U415" s="55">
        <f t="shared" si="48"/>
        <v>0</v>
      </c>
      <c r="V415" s="527"/>
      <c r="X415" s="529">
        <f t="shared" si="46"/>
        <v>3146.7</v>
      </c>
    </row>
    <row r="416" spans="1:24" ht="14.1" customHeight="1">
      <c r="A416" s="460">
        <v>416</v>
      </c>
      <c r="B416" s="467" t="s">
        <v>267</v>
      </c>
      <c r="C416" s="466" t="s">
        <v>359</v>
      </c>
      <c r="D416" s="473" t="s">
        <v>438</v>
      </c>
      <c r="E416" s="475">
        <v>0</v>
      </c>
      <c r="F416" s="475" t="s">
        <v>951</v>
      </c>
      <c r="G416" s="494" t="s">
        <v>606</v>
      </c>
      <c r="H416" s="491" t="s">
        <v>286</v>
      </c>
      <c r="I416" s="494" t="s">
        <v>3976</v>
      </c>
      <c r="J416" s="502">
        <v>5.41</v>
      </c>
      <c r="K416" s="494" t="s">
        <v>4027</v>
      </c>
      <c r="L416" s="512">
        <f t="shared" si="42"/>
        <v>0</v>
      </c>
      <c r="M416" s="513" t="s">
        <v>4037</v>
      </c>
      <c r="N416" s="514"/>
      <c r="O416" s="514"/>
      <c r="P416" s="515">
        <f t="shared" si="43"/>
        <v>0</v>
      </c>
      <c r="Q416" s="515">
        <f t="shared" si="44"/>
        <v>0</v>
      </c>
      <c r="R416" s="515">
        <f t="shared" si="45"/>
        <v>0</v>
      </c>
      <c r="S416" s="516">
        <f>IF(M416="nio",0,IF(M416&gt;0,VLOOKUP(H416,'3-Productie normen'!A:L,VLOOKUP(M416,'3-Productie normen'!$B$36:$C$42,2,FALSE),FALSE)))</f>
        <v>0</v>
      </c>
      <c r="T416" s="516">
        <f t="shared" si="47"/>
        <v>0</v>
      </c>
      <c r="U416" s="55">
        <f t="shared" si="48"/>
        <v>0</v>
      </c>
      <c r="V416" s="527"/>
      <c r="X416" s="529">
        <f t="shared" si="46"/>
        <v>0</v>
      </c>
    </row>
    <row r="417" spans="1:24" ht="14.1" customHeight="1">
      <c r="A417" s="567">
        <v>417</v>
      </c>
      <c r="B417" s="467" t="s">
        <v>267</v>
      </c>
      <c r="C417" s="466" t="s">
        <v>359</v>
      </c>
      <c r="D417" s="473" t="s">
        <v>438</v>
      </c>
      <c r="E417" s="475">
        <v>0</v>
      </c>
      <c r="F417" s="475" t="s">
        <v>952</v>
      </c>
      <c r="G417" s="494" t="s">
        <v>529</v>
      </c>
      <c r="H417" s="491" t="s">
        <v>253</v>
      </c>
      <c r="I417" s="494" t="s">
        <v>3976</v>
      </c>
      <c r="J417" s="502">
        <v>13.88</v>
      </c>
      <c r="K417" s="491" t="s">
        <v>253</v>
      </c>
      <c r="L417" s="512">
        <f t="shared" si="42"/>
        <v>104</v>
      </c>
      <c r="M417" s="514">
        <v>104</v>
      </c>
      <c r="N417" s="514"/>
      <c r="O417" s="514"/>
      <c r="P417" s="515" t="e">
        <f t="shared" si="43"/>
        <v>#DIV/0!</v>
      </c>
      <c r="Q417" s="515">
        <f t="shared" si="44"/>
        <v>0</v>
      </c>
      <c r="R417" s="515">
        <f t="shared" si="45"/>
        <v>0</v>
      </c>
      <c r="S417" s="516">
        <f>IF(M417="nio",0,IF(M417&gt;0,VLOOKUP(H417,'3-Productie normen'!A:L,VLOOKUP(M417,'3-Productie normen'!$B$36:$C$42,2,FALSE),FALSE)))</f>
        <v>0</v>
      </c>
      <c r="T417" s="516">
        <f t="shared" si="47"/>
        <v>0</v>
      </c>
      <c r="U417" s="55">
        <f t="shared" si="48"/>
        <v>0</v>
      </c>
      <c r="V417" s="527"/>
      <c r="X417" s="529">
        <f t="shared" si="46"/>
        <v>1443.52</v>
      </c>
    </row>
    <row r="418" spans="1:24" ht="14.1" customHeight="1">
      <c r="A418" s="460">
        <v>418</v>
      </c>
      <c r="B418" s="467" t="s">
        <v>267</v>
      </c>
      <c r="C418" s="466" t="s">
        <v>359</v>
      </c>
      <c r="D418" s="473" t="s">
        <v>438</v>
      </c>
      <c r="E418" s="475">
        <v>0</v>
      </c>
      <c r="F418" s="475" t="s">
        <v>953</v>
      </c>
      <c r="G418" s="494" t="s">
        <v>594</v>
      </c>
      <c r="H418" s="494" t="s">
        <v>4026</v>
      </c>
      <c r="I418" s="494" t="s">
        <v>3976</v>
      </c>
      <c r="J418" s="502">
        <v>50.69</v>
      </c>
      <c r="K418" s="494" t="s">
        <v>4026</v>
      </c>
      <c r="L418" s="512">
        <f t="shared" si="42"/>
        <v>0</v>
      </c>
      <c r="M418" s="513" t="s">
        <v>4037</v>
      </c>
      <c r="N418" s="514"/>
      <c r="O418" s="514"/>
      <c r="P418" s="515">
        <f t="shared" si="43"/>
        <v>0</v>
      </c>
      <c r="Q418" s="515">
        <f t="shared" si="44"/>
        <v>0</v>
      </c>
      <c r="R418" s="515">
        <f t="shared" si="45"/>
        <v>0</v>
      </c>
      <c r="S418" s="516">
        <f>IF(M418="nio",0,IF(M418&gt;0,VLOOKUP(H418,'3-Productie normen'!A:L,VLOOKUP(M418,'3-Productie normen'!$B$36:$C$42,2,FALSE),FALSE)))</f>
        <v>0</v>
      </c>
      <c r="T418" s="516">
        <f t="shared" si="47"/>
        <v>0</v>
      </c>
      <c r="U418" s="55">
        <f t="shared" si="48"/>
        <v>0</v>
      </c>
      <c r="V418" s="527"/>
      <c r="X418" s="529">
        <f t="shared" si="46"/>
        <v>0</v>
      </c>
    </row>
    <row r="419" spans="1:24" ht="14.1" customHeight="1">
      <c r="A419" s="460">
        <v>419</v>
      </c>
      <c r="B419" s="467" t="s">
        <v>267</v>
      </c>
      <c r="C419" s="466" t="s">
        <v>359</v>
      </c>
      <c r="D419" s="473" t="s">
        <v>438</v>
      </c>
      <c r="E419" s="475">
        <v>0</v>
      </c>
      <c r="F419" s="475" t="s">
        <v>954</v>
      </c>
      <c r="G419" s="494" t="s">
        <v>594</v>
      </c>
      <c r="H419" s="494" t="s">
        <v>4026</v>
      </c>
      <c r="I419" s="494" t="s">
        <v>3976</v>
      </c>
      <c r="J419" s="502">
        <v>82.83</v>
      </c>
      <c r="K419" s="494" t="s">
        <v>4026</v>
      </c>
      <c r="L419" s="512">
        <f>SUM(M419:O419)</f>
        <v>0</v>
      </c>
      <c r="M419" s="513" t="s">
        <v>4037</v>
      </c>
      <c r="N419" s="514"/>
      <c r="O419" s="514"/>
      <c r="P419" s="515">
        <f>IF(M419="nio",0,IF(M419&gt;0,M419*J419/S419,0))</f>
        <v>0</v>
      </c>
      <c r="Q419" s="515">
        <f>IF(N419&gt;0,N419*J419/T419,0)</f>
        <v>0</v>
      </c>
      <c r="R419" s="515">
        <f>IF(O419&gt;0,O419*J419/U419,0)</f>
        <v>0</v>
      </c>
      <c r="S419" s="516">
        <f>IF(M419="nio",0,IF(M419&gt;0,VLOOKUP(H419,'3-Productie normen'!A:L,VLOOKUP(M419,'3-Productie normen'!$B$36:$C$42,2,FALSE),FALSE)))</f>
        <v>0</v>
      </c>
      <c r="T419" s="516">
        <f>IF(N419&gt;0,S419*$T$8,0)</f>
        <v>0</v>
      </c>
      <c r="U419" s="55">
        <f>IF((OR(O419&gt;0,)),S419*$U$8,0)</f>
        <v>0</v>
      </c>
      <c r="V419" s="527"/>
      <c r="X419" s="529">
        <f>L419*J419</f>
        <v>0</v>
      </c>
    </row>
    <row r="420" spans="1:24" ht="14.1" customHeight="1">
      <c r="A420" s="460">
        <v>420</v>
      </c>
      <c r="B420" s="467" t="s">
        <v>267</v>
      </c>
      <c r="C420" s="466" t="s">
        <v>359</v>
      </c>
      <c r="D420" s="473" t="s">
        <v>438</v>
      </c>
      <c r="E420" s="475">
        <v>0</v>
      </c>
      <c r="F420" s="475" t="s">
        <v>4202</v>
      </c>
      <c r="G420" s="494" t="s">
        <v>253</v>
      </c>
      <c r="H420" s="586" t="s">
        <v>253</v>
      </c>
      <c r="I420" s="494" t="s">
        <v>3976</v>
      </c>
      <c r="J420" s="502">
        <v>26.54</v>
      </c>
      <c r="K420" s="494" t="s">
        <v>253</v>
      </c>
      <c r="L420" s="512">
        <f t="shared" si="42"/>
        <v>104</v>
      </c>
      <c r="M420" s="513">
        <v>104</v>
      </c>
      <c r="N420" s="514"/>
      <c r="O420" s="514"/>
      <c r="P420" s="515" t="e">
        <f t="shared" si="43"/>
        <v>#DIV/0!</v>
      </c>
      <c r="Q420" s="515">
        <f t="shared" si="44"/>
        <v>0</v>
      </c>
      <c r="R420" s="515">
        <f t="shared" si="45"/>
        <v>0</v>
      </c>
      <c r="S420" s="516">
        <f>IF(M420="nio",0,IF(M420&gt;0,VLOOKUP(H420,'3-Productie normen'!A:L,VLOOKUP(M420,'3-Productie normen'!$B$36:$C$42,2,FALSE),FALSE)))</f>
        <v>0</v>
      </c>
      <c r="T420" s="516">
        <f t="shared" si="47"/>
        <v>0</v>
      </c>
      <c r="U420" s="55">
        <f t="shared" si="48"/>
        <v>0</v>
      </c>
      <c r="V420" s="527"/>
      <c r="X420" s="529">
        <f t="shared" si="46"/>
        <v>2760.16</v>
      </c>
    </row>
    <row r="421" spans="1:24" ht="14.1" customHeight="1">
      <c r="A421" s="460">
        <v>421</v>
      </c>
      <c r="B421" s="467" t="s">
        <v>267</v>
      </c>
      <c r="C421" s="466" t="s">
        <v>359</v>
      </c>
      <c r="D421" s="473" t="s">
        <v>438</v>
      </c>
      <c r="E421" s="475">
        <v>0</v>
      </c>
      <c r="F421" s="475" t="s">
        <v>955</v>
      </c>
      <c r="G421" s="494" t="s">
        <v>593</v>
      </c>
      <c r="H421" s="494" t="s">
        <v>255</v>
      </c>
      <c r="I421" s="494" t="s">
        <v>3976</v>
      </c>
      <c r="J421" s="502">
        <v>30.89</v>
      </c>
      <c r="K421" s="494" t="s">
        <v>255</v>
      </c>
      <c r="L421" s="512">
        <f t="shared" si="42"/>
        <v>104</v>
      </c>
      <c r="M421" s="514">
        <v>104</v>
      </c>
      <c r="N421" s="514"/>
      <c r="O421" s="514"/>
      <c r="P421" s="515" t="e">
        <f t="shared" si="43"/>
        <v>#DIV/0!</v>
      </c>
      <c r="Q421" s="515">
        <f t="shared" si="44"/>
        <v>0</v>
      </c>
      <c r="R421" s="515">
        <f t="shared" si="45"/>
        <v>0</v>
      </c>
      <c r="S421" s="516">
        <f>IF(M421="nio",0,IF(M421&gt;0,VLOOKUP(H421,'3-Productie normen'!A:L,VLOOKUP(M421,'3-Productie normen'!$B$36:$C$42,2,FALSE),FALSE)))</f>
        <v>0</v>
      </c>
      <c r="T421" s="516">
        <f t="shared" si="47"/>
        <v>0</v>
      </c>
      <c r="U421" s="55">
        <f t="shared" si="48"/>
        <v>0</v>
      </c>
      <c r="V421" s="527"/>
      <c r="X421" s="529">
        <f t="shared" si="46"/>
        <v>3212.56</v>
      </c>
    </row>
    <row r="422" spans="1:24" ht="14.1" customHeight="1">
      <c r="A422" s="460">
        <v>422</v>
      </c>
      <c r="B422" s="467" t="s">
        <v>267</v>
      </c>
      <c r="C422" s="466" t="s">
        <v>359</v>
      </c>
      <c r="D422" s="473" t="s">
        <v>438</v>
      </c>
      <c r="E422" s="475">
        <v>0</v>
      </c>
      <c r="F422" s="475" t="s">
        <v>956</v>
      </c>
      <c r="G422" s="494" t="s">
        <v>593</v>
      </c>
      <c r="H422" s="494" t="s">
        <v>255</v>
      </c>
      <c r="I422" s="494" t="s">
        <v>3976</v>
      </c>
      <c r="J422" s="502">
        <v>29.38</v>
      </c>
      <c r="K422" s="494" t="s">
        <v>255</v>
      </c>
      <c r="L422" s="512">
        <f t="shared" si="42"/>
        <v>104</v>
      </c>
      <c r="M422" s="514">
        <v>104</v>
      </c>
      <c r="N422" s="514"/>
      <c r="O422" s="514"/>
      <c r="P422" s="515" t="e">
        <f t="shared" si="43"/>
        <v>#DIV/0!</v>
      </c>
      <c r="Q422" s="515">
        <f t="shared" si="44"/>
        <v>0</v>
      </c>
      <c r="R422" s="515">
        <f t="shared" si="45"/>
        <v>0</v>
      </c>
      <c r="S422" s="516">
        <f>IF(M422="nio",0,IF(M422&gt;0,VLOOKUP(H422,'3-Productie normen'!A:L,VLOOKUP(M422,'3-Productie normen'!$B$36:$C$42,2,FALSE),FALSE)))</f>
        <v>0</v>
      </c>
      <c r="T422" s="516">
        <f t="shared" si="47"/>
        <v>0</v>
      </c>
      <c r="U422" s="55">
        <f t="shared" si="48"/>
        <v>0</v>
      </c>
      <c r="V422" s="527"/>
      <c r="X422" s="529">
        <f t="shared" si="46"/>
        <v>3055.52</v>
      </c>
    </row>
    <row r="423" spans="1:24" ht="14.1" customHeight="1">
      <c r="A423" s="460">
        <v>423</v>
      </c>
      <c r="B423" s="467" t="s">
        <v>267</v>
      </c>
      <c r="C423" s="466" t="s">
        <v>359</v>
      </c>
      <c r="D423" s="473" t="s">
        <v>438</v>
      </c>
      <c r="E423" s="475">
        <v>0</v>
      </c>
      <c r="F423" s="475" t="s">
        <v>957</v>
      </c>
      <c r="G423" s="494" t="s">
        <v>593</v>
      </c>
      <c r="H423" s="494" t="s">
        <v>255</v>
      </c>
      <c r="I423" s="494" t="s">
        <v>3976</v>
      </c>
      <c r="J423" s="502">
        <v>38.99</v>
      </c>
      <c r="K423" s="494" t="s">
        <v>255</v>
      </c>
      <c r="L423" s="512">
        <f t="shared" si="42"/>
        <v>104</v>
      </c>
      <c r="M423" s="514">
        <v>104</v>
      </c>
      <c r="N423" s="514"/>
      <c r="O423" s="514"/>
      <c r="P423" s="515" t="e">
        <f t="shared" si="43"/>
        <v>#DIV/0!</v>
      </c>
      <c r="Q423" s="515">
        <f t="shared" si="44"/>
        <v>0</v>
      </c>
      <c r="R423" s="515">
        <f t="shared" si="45"/>
        <v>0</v>
      </c>
      <c r="S423" s="516">
        <f>IF(M423="nio",0,IF(M423&gt;0,VLOOKUP(H423,'3-Productie normen'!A:L,VLOOKUP(M423,'3-Productie normen'!$B$36:$C$42,2,FALSE),FALSE)))</f>
        <v>0</v>
      </c>
      <c r="T423" s="516">
        <f t="shared" si="47"/>
        <v>0</v>
      </c>
      <c r="U423" s="55">
        <f t="shared" si="48"/>
        <v>0</v>
      </c>
      <c r="V423" s="527"/>
      <c r="X423" s="529">
        <f t="shared" si="46"/>
        <v>4054.96</v>
      </c>
    </row>
    <row r="424" spans="1:24" ht="14.1" customHeight="1">
      <c r="A424" s="460">
        <v>424</v>
      </c>
      <c r="B424" s="467" t="s">
        <v>267</v>
      </c>
      <c r="C424" s="466" t="s">
        <v>359</v>
      </c>
      <c r="D424" s="473" t="s">
        <v>438</v>
      </c>
      <c r="E424" s="475">
        <v>0</v>
      </c>
      <c r="F424" s="475" t="s">
        <v>958</v>
      </c>
      <c r="G424" s="494" t="s">
        <v>593</v>
      </c>
      <c r="H424" s="494" t="s">
        <v>255</v>
      </c>
      <c r="I424" s="494" t="s">
        <v>3976</v>
      </c>
      <c r="J424" s="502">
        <v>51.25</v>
      </c>
      <c r="K424" s="494" t="s">
        <v>255</v>
      </c>
      <c r="L424" s="512">
        <f t="shared" si="42"/>
        <v>104</v>
      </c>
      <c r="M424" s="514">
        <v>104</v>
      </c>
      <c r="N424" s="514"/>
      <c r="O424" s="514"/>
      <c r="P424" s="515" t="e">
        <f t="shared" si="43"/>
        <v>#DIV/0!</v>
      </c>
      <c r="Q424" s="515">
        <f t="shared" si="44"/>
        <v>0</v>
      </c>
      <c r="R424" s="515">
        <f t="shared" si="45"/>
        <v>0</v>
      </c>
      <c r="S424" s="516">
        <f>IF(M424="nio",0,IF(M424&gt;0,VLOOKUP(H424,'3-Productie normen'!A:L,VLOOKUP(M424,'3-Productie normen'!$B$36:$C$42,2,FALSE),FALSE)))</f>
        <v>0</v>
      </c>
      <c r="T424" s="516">
        <f t="shared" si="47"/>
        <v>0</v>
      </c>
      <c r="U424" s="55">
        <f t="shared" si="48"/>
        <v>0</v>
      </c>
      <c r="V424" s="527"/>
      <c r="X424" s="529">
        <f t="shared" si="46"/>
        <v>5330</v>
      </c>
    </row>
    <row r="425" spans="1:24" ht="14.1" customHeight="1">
      <c r="A425" s="567">
        <v>425</v>
      </c>
      <c r="B425" s="467" t="s">
        <v>267</v>
      </c>
      <c r="C425" s="466" t="s">
        <v>359</v>
      </c>
      <c r="D425" s="473" t="s">
        <v>438</v>
      </c>
      <c r="E425" s="475">
        <v>0</v>
      </c>
      <c r="F425" s="475" t="s">
        <v>959</v>
      </c>
      <c r="G425" s="494" t="s">
        <v>593</v>
      </c>
      <c r="H425" s="494" t="s">
        <v>255</v>
      </c>
      <c r="I425" s="494" t="s">
        <v>3976</v>
      </c>
      <c r="J425" s="502">
        <v>19.23</v>
      </c>
      <c r="K425" s="494" t="s">
        <v>255</v>
      </c>
      <c r="L425" s="512">
        <f t="shared" si="42"/>
        <v>104</v>
      </c>
      <c r="M425" s="514">
        <v>104</v>
      </c>
      <c r="N425" s="514"/>
      <c r="O425" s="514"/>
      <c r="P425" s="515" t="e">
        <f t="shared" si="43"/>
        <v>#DIV/0!</v>
      </c>
      <c r="Q425" s="515">
        <f t="shared" si="44"/>
        <v>0</v>
      </c>
      <c r="R425" s="515">
        <f t="shared" si="45"/>
        <v>0</v>
      </c>
      <c r="S425" s="516">
        <f>IF(M425="nio",0,IF(M425&gt;0,VLOOKUP(H425,'3-Productie normen'!A:L,VLOOKUP(M425,'3-Productie normen'!$B$36:$C$42,2,FALSE),FALSE)))</f>
        <v>0</v>
      </c>
      <c r="T425" s="516">
        <f t="shared" si="47"/>
        <v>0</v>
      </c>
      <c r="U425" s="55">
        <f t="shared" si="48"/>
        <v>0</v>
      </c>
      <c r="V425" s="527"/>
      <c r="X425" s="529">
        <f t="shared" si="46"/>
        <v>1999.92</v>
      </c>
    </row>
    <row r="426" spans="1:24" ht="14.1" customHeight="1">
      <c r="A426" s="460">
        <v>426</v>
      </c>
      <c r="B426" s="467" t="s">
        <v>267</v>
      </c>
      <c r="C426" s="466" t="s">
        <v>359</v>
      </c>
      <c r="D426" s="473" t="s">
        <v>438</v>
      </c>
      <c r="E426" s="475">
        <v>0</v>
      </c>
      <c r="F426" s="475" t="s">
        <v>960</v>
      </c>
      <c r="G426" s="494" t="s">
        <v>593</v>
      </c>
      <c r="H426" s="494" t="s">
        <v>255</v>
      </c>
      <c r="I426" s="494" t="s">
        <v>3976</v>
      </c>
      <c r="J426" s="502">
        <v>25.36</v>
      </c>
      <c r="K426" s="494" t="s">
        <v>255</v>
      </c>
      <c r="L426" s="512">
        <f t="shared" si="42"/>
        <v>104</v>
      </c>
      <c r="M426" s="514">
        <v>104</v>
      </c>
      <c r="N426" s="514"/>
      <c r="O426" s="514"/>
      <c r="P426" s="515" t="e">
        <f t="shared" si="43"/>
        <v>#DIV/0!</v>
      </c>
      <c r="Q426" s="515">
        <f t="shared" si="44"/>
        <v>0</v>
      </c>
      <c r="R426" s="515">
        <f t="shared" si="45"/>
        <v>0</v>
      </c>
      <c r="S426" s="516">
        <f>IF(M426="nio",0,IF(M426&gt;0,VLOOKUP(H426,'3-Productie normen'!A:L,VLOOKUP(M426,'3-Productie normen'!$B$36:$C$42,2,FALSE),FALSE)))</f>
        <v>0</v>
      </c>
      <c r="T426" s="516">
        <f t="shared" si="47"/>
        <v>0</v>
      </c>
      <c r="U426" s="55">
        <f t="shared" si="48"/>
        <v>0</v>
      </c>
      <c r="V426" s="527"/>
      <c r="X426" s="529">
        <f t="shared" si="46"/>
        <v>2637.44</v>
      </c>
    </row>
    <row r="427" spans="1:24" ht="14.1" customHeight="1">
      <c r="A427" s="460">
        <v>427</v>
      </c>
      <c r="B427" s="467" t="s">
        <v>267</v>
      </c>
      <c r="C427" s="466" t="s">
        <v>359</v>
      </c>
      <c r="D427" s="473" t="s">
        <v>438</v>
      </c>
      <c r="E427" s="475">
        <v>0</v>
      </c>
      <c r="F427" s="475" t="s">
        <v>961</v>
      </c>
      <c r="G427" s="494" t="s">
        <v>593</v>
      </c>
      <c r="H427" s="494" t="s">
        <v>255</v>
      </c>
      <c r="I427" s="494" t="s">
        <v>3976</v>
      </c>
      <c r="J427" s="502">
        <v>42.29</v>
      </c>
      <c r="K427" s="494" t="s">
        <v>255</v>
      </c>
      <c r="L427" s="512">
        <f t="shared" si="42"/>
        <v>104</v>
      </c>
      <c r="M427" s="514">
        <v>104</v>
      </c>
      <c r="N427" s="514"/>
      <c r="O427" s="514"/>
      <c r="P427" s="515" t="e">
        <f t="shared" si="43"/>
        <v>#DIV/0!</v>
      </c>
      <c r="Q427" s="515">
        <f t="shared" si="44"/>
        <v>0</v>
      </c>
      <c r="R427" s="515">
        <f t="shared" si="45"/>
        <v>0</v>
      </c>
      <c r="S427" s="516">
        <f>IF(M427="nio",0,IF(M427&gt;0,VLOOKUP(H427,'3-Productie normen'!A:L,VLOOKUP(M427,'3-Productie normen'!$B$36:$C$42,2,FALSE),FALSE)))</f>
        <v>0</v>
      </c>
      <c r="T427" s="516">
        <f t="shared" si="47"/>
        <v>0</v>
      </c>
      <c r="U427" s="55">
        <f t="shared" si="48"/>
        <v>0</v>
      </c>
      <c r="V427" s="527"/>
      <c r="X427" s="529">
        <f t="shared" si="46"/>
        <v>4398.16</v>
      </c>
    </row>
    <row r="428" spans="1:24" ht="14.1" customHeight="1">
      <c r="A428" s="460">
        <v>428</v>
      </c>
      <c r="B428" s="467" t="s">
        <v>267</v>
      </c>
      <c r="C428" s="466" t="s">
        <v>359</v>
      </c>
      <c r="D428" s="473" t="s">
        <v>438</v>
      </c>
      <c r="E428" s="475">
        <v>0</v>
      </c>
      <c r="F428" s="475" t="s">
        <v>962</v>
      </c>
      <c r="G428" s="494" t="s">
        <v>593</v>
      </c>
      <c r="H428" s="494" t="s">
        <v>255</v>
      </c>
      <c r="I428" s="494" t="s">
        <v>3976</v>
      </c>
      <c r="J428" s="502">
        <v>68.53</v>
      </c>
      <c r="K428" s="494" t="s">
        <v>255</v>
      </c>
      <c r="L428" s="512">
        <f t="shared" si="42"/>
        <v>104</v>
      </c>
      <c r="M428" s="514">
        <v>104</v>
      </c>
      <c r="N428" s="514"/>
      <c r="O428" s="514"/>
      <c r="P428" s="515" t="e">
        <f t="shared" si="43"/>
        <v>#DIV/0!</v>
      </c>
      <c r="Q428" s="515">
        <f t="shared" si="44"/>
        <v>0</v>
      </c>
      <c r="R428" s="515">
        <f t="shared" si="45"/>
        <v>0</v>
      </c>
      <c r="S428" s="516">
        <f>IF(M428="nio",0,IF(M428&gt;0,VLOOKUP(H428,'3-Productie normen'!A:L,VLOOKUP(M428,'3-Productie normen'!$B$36:$C$42,2,FALSE),FALSE)))</f>
        <v>0</v>
      </c>
      <c r="T428" s="516">
        <f t="shared" si="47"/>
        <v>0</v>
      </c>
      <c r="U428" s="55">
        <f t="shared" si="48"/>
        <v>0</v>
      </c>
      <c r="V428" s="527"/>
      <c r="X428" s="529">
        <f t="shared" si="46"/>
        <v>7127.12</v>
      </c>
    </row>
    <row r="429" spans="1:24" ht="14.1" customHeight="1">
      <c r="A429" s="460">
        <v>429</v>
      </c>
      <c r="B429" s="467" t="s">
        <v>267</v>
      </c>
      <c r="C429" s="466" t="s">
        <v>359</v>
      </c>
      <c r="D429" s="473" t="s">
        <v>438</v>
      </c>
      <c r="E429" s="475">
        <v>0</v>
      </c>
      <c r="F429" s="475" t="s">
        <v>963</v>
      </c>
      <c r="G429" s="494" t="s">
        <v>593</v>
      </c>
      <c r="H429" s="494" t="s">
        <v>255</v>
      </c>
      <c r="I429" s="494" t="s">
        <v>3976</v>
      </c>
      <c r="J429" s="502">
        <v>12.28</v>
      </c>
      <c r="K429" s="494" t="s">
        <v>255</v>
      </c>
      <c r="L429" s="512">
        <f t="shared" si="42"/>
        <v>104</v>
      </c>
      <c r="M429" s="514">
        <v>104</v>
      </c>
      <c r="N429" s="514"/>
      <c r="O429" s="514"/>
      <c r="P429" s="515" t="e">
        <f t="shared" si="43"/>
        <v>#DIV/0!</v>
      </c>
      <c r="Q429" s="515">
        <f t="shared" si="44"/>
        <v>0</v>
      </c>
      <c r="R429" s="515">
        <f t="shared" si="45"/>
        <v>0</v>
      </c>
      <c r="S429" s="516">
        <f>IF(M429="nio",0,IF(M429&gt;0,VLOOKUP(H429,'3-Productie normen'!A:L,VLOOKUP(M429,'3-Productie normen'!$B$36:$C$42,2,FALSE),FALSE)))</f>
        <v>0</v>
      </c>
      <c r="T429" s="516">
        <f t="shared" si="47"/>
        <v>0</v>
      </c>
      <c r="U429" s="55">
        <f t="shared" si="48"/>
        <v>0</v>
      </c>
      <c r="V429" s="527"/>
      <c r="X429" s="529">
        <f t="shared" si="46"/>
        <v>1277.1199999999999</v>
      </c>
    </row>
    <row r="430" spans="1:24" ht="14.1" customHeight="1">
      <c r="A430" s="460">
        <v>430</v>
      </c>
      <c r="B430" s="467" t="s">
        <v>267</v>
      </c>
      <c r="C430" s="466" t="s">
        <v>359</v>
      </c>
      <c r="D430" s="473" t="s">
        <v>438</v>
      </c>
      <c r="E430" s="475">
        <v>0</v>
      </c>
      <c r="F430" s="475" t="s">
        <v>964</v>
      </c>
      <c r="G430" s="494" t="s">
        <v>593</v>
      </c>
      <c r="H430" s="494" t="s">
        <v>255</v>
      </c>
      <c r="I430" s="494" t="s">
        <v>3976</v>
      </c>
      <c r="J430" s="502">
        <v>28.79</v>
      </c>
      <c r="K430" s="494" t="s">
        <v>255</v>
      </c>
      <c r="L430" s="512">
        <f t="shared" si="42"/>
        <v>104</v>
      </c>
      <c r="M430" s="514">
        <v>104</v>
      </c>
      <c r="N430" s="514"/>
      <c r="O430" s="514"/>
      <c r="P430" s="515" t="e">
        <f t="shared" si="43"/>
        <v>#DIV/0!</v>
      </c>
      <c r="Q430" s="515">
        <f t="shared" si="44"/>
        <v>0</v>
      </c>
      <c r="R430" s="515">
        <f t="shared" si="45"/>
        <v>0</v>
      </c>
      <c r="S430" s="516">
        <f>IF(M430="nio",0,IF(M430&gt;0,VLOOKUP(H430,'3-Productie normen'!A:L,VLOOKUP(M430,'3-Productie normen'!$B$36:$C$42,2,FALSE),FALSE)))</f>
        <v>0</v>
      </c>
      <c r="T430" s="516">
        <f t="shared" si="47"/>
        <v>0</v>
      </c>
      <c r="U430" s="55">
        <f t="shared" si="48"/>
        <v>0</v>
      </c>
      <c r="V430" s="527"/>
      <c r="X430" s="529">
        <f t="shared" si="46"/>
        <v>2994.16</v>
      </c>
    </row>
    <row r="431" spans="1:24" ht="14.1" customHeight="1">
      <c r="A431" s="460">
        <v>431</v>
      </c>
      <c r="B431" s="467" t="s">
        <v>267</v>
      </c>
      <c r="C431" s="466" t="s">
        <v>359</v>
      </c>
      <c r="D431" s="473" t="s">
        <v>438</v>
      </c>
      <c r="E431" s="475">
        <v>0</v>
      </c>
      <c r="F431" s="475" t="s">
        <v>965</v>
      </c>
      <c r="G431" s="494" t="s">
        <v>593</v>
      </c>
      <c r="H431" s="494" t="s">
        <v>255</v>
      </c>
      <c r="I431" s="494" t="s">
        <v>3976</v>
      </c>
      <c r="J431" s="502">
        <v>38.35</v>
      </c>
      <c r="K431" s="494" t="s">
        <v>255</v>
      </c>
      <c r="L431" s="512">
        <f t="shared" si="42"/>
        <v>104</v>
      </c>
      <c r="M431" s="514">
        <v>104</v>
      </c>
      <c r="N431" s="514"/>
      <c r="O431" s="514"/>
      <c r="P431" s="515" t="e">
        <f t="shared" si="43"/>
        <v>#DIV/0!</v>
      </c>
      <c r="Q431" s="515">
        <f t="shared" si="44"/>
        <v>0</v>
      </c>
      <c r="R431" s="515">
        <f t="shared" si="45"/>
        <v>0</v>
      </c>
      <c r="S431" s="516">
        <f>IF(M431="nio",0,IF(M431&gt;0,VLOOKUP(H431,'3-Productie normen'!A:L,VLOOKUP(M431,'3-Productie normen'!$B$36:$C$42,2,FALSE),FALSE)))</f>
        <v>0</v>
      </c>
      <c r="T431" s="516">
        <f t="shared" si="47"/>
        <v>0</v>
      </c>
      <c r="U431" s="55">
        <f t="shared" si="48"/>
        <v>0</v>
      </c>
      <c r="V431" s="527"/>
      <c r="X431" s="529">
        <f t="shared" si="46"/>
        <v>3988.4</v>
      </c>
    </row>
    <row r="432" spans="1:24" ht="14.1" customHeight="1">
      <c r="A432" s="460">
        <v>432</v>
      </c>
      <c r="B432" s="467" t="s">
        <v>267</v>
      </c>
      <c r="C432" s="466" t="s">
        <v>359</v>
      </c>
      <c r="D432" s="473" t="s">
        <v>438</v>
      </c>
      <c r="E432" s="475">
        <v>0</v>
      </c>
      <c r="F432" s="475" t="s">
        <v>966</v>
      </c>
      <c r="G432" s="494" t="s">
        <v>593</v>
      </c>
      <c r="H432" s="494" t="s">
        <v>255</v>
      </c>
      <c r="I432" s="494" t="s">
        <v>3976</v>
      </c>
      <c r="J432" s="502">
        <v>51.21</v>
      </c>
      <c r="K432" s="494" t="s">
        <v>255</v>
      </c>
      <c r="L432" s="512">
        <f t="shared" si="42"/>
        <v>104</v>
      </c>
      <c r="M432" s="514">
        <v>104</v>
      </c>
      <c r="N432" s="514"/>
      <c r="O432" s="514"/>
      <c r="P432" s="515" t="e">
        <f t="shared" si="43"/>
        <v>#DIV/0!</v>
      </c>
      <c r="Q432" s="515">
        <f t="shared" si="44"/>
        <v>0</v>
      </c>
      <c r="R432" s="515">
        <f t="shared" si="45"/>
        <v>0</v>
      </c>
      <c r="S432" s="516">
        <f>IF(M432="nio",0,IF(M432&gt;0,VLOOKUP(H432,'3-Productie normen'!A:L,VLOOKUP(M432,'3-Productie normen'!$B$36:$C$42,2,FALSE),FALSE)))</f>
        <v>0</v>
      </c>
      <c r="T432" s="516">
        <f t="shared" si="47"/>
        <v>0</v>
      </c>
      <c r="U432" s="55">
        <f t="shared" si="48"/>
        <v>0</v>
      </c>
      <c r="V432" s="527"/>
      <c r="X432" s="529">
        <f t="shared" si="46"/>
        <v>5325.84</v>
      </c>
    </row>
    <row r="433" spans="1:24" ht="14.1" customHeight="1">
      <c r="A433" s="567">
        <v>433</v>
      </c>
      <c r="B433" s="467" t="s">
        <v>267</v>
      </c>
      <c r="C433" s="466" t="s">
        <v>359</v>
      </c>
      <c r="D433" s="473" t="s">
        <v>438</v>
      </c>
      <c r="E433" s="475">
        <v>0</v>
      </c>
      <c r="F433" s="475" t="s">
        <v>967</v>
      </c>
      <c r="G433" s="494" t="s">
        <v>593</v>
      </c>
      <c r="H433" s="494" t="s">
        <v>255</v>
      </c>
      <c r="I433" s="494" t="s">
        <v>3976</v>
      </c>
      <c r="J433" s="502">
        <v>42.64</v>
      </c>
      <c r="K433" s="494" t="s">
        <v>255</v>
      </c>
      <c r="L433" s="512">
        <f t="shared" si="42"/>
        <v>104</v>
      </c>
      <c r="M433" s="514">
        <v>104</v>
      </c>
      <c r="N433" s="514"/>
      <c r="O433" s="514"/>
      <c r="P433" s="515" t="e">
        <f t="shared" si="43"/>
        <v>#DIV/0!</v>
      </c>
      <c r="Q433" s="515">
        <f t="shared" si="44"/>
        <v>0</v>
      </c>
      <c r="R433" s="515">
        <f t="shared" si="45"/>
        <v>0</v>
      </c>
      <c r="S433" s="516">
        <f>IF(M433="nio",0,IF(M433&gt;0,VLOOKUP(H433,'3-Productie normen'!A:L,VLOOKUP(M433,'3-Productie normen'!$B$36:$C$42,2,FALSE),FALSE)))</f>
        <v>0</v>
      </c>
      <c r="T433" s="516">
        <f t="shared" si="47"/>
        <v>0</v>
      </c>
      <c r="U433" s="55">
        <f t="shared" si="48"/>
        <v>0</v>
      </c>
      <c r="V433" s="527"/>
      <c r="X433" s="529">
        <f t="shared" si="46"/>
        <v>4434.5600000000004</v>
      </c>
    </row>
    <row r="434" spans="1:24" ht="14.1" customHeight="1">
      <c r="A434" s="460">
        <v>434</v>
      </c>
      <c r="B434" s="467" t="s">
        <v>267</v>
      </c>
      <c r="C434" s="466" t="s">
        <v>359</v>
      </c>
      <c r="D434" s="473" t="s">
        <v>438</v>
      </c>
      <c r="E434" s="475">
        <v>0</v>
      </c>
      <c r="F434" s="475" t="s">
        <v>968</v>
      </c>
      <c r="G434" s="494" t="s">
        <v>593</v>
      </c>
      <c r="H434" s="494" t="s">
        <v>255</v>
      </c>
      <c r="I434" s="494" t="s">
        <v>3976</v>
      </c>
      <c r="J434" s="502">
        <v>24.46</v>
      </c>
      <c r="K434" s="494" t="s">
        <v>255</v>
      </c>
      <c r="L434" s="512">
        <f t="shared" si="42"/>
        <v>104</v>
      </c>
      <c r="M434" s="514">
        <v>104</v>
      </c>
      <c r="N434" s="514"/>
      <c r="O434" s="514"/>
      <c r="P434" s="515" t="e">
        <f t="shared" si="43"/>
        <v>#DIV/0!</v>
      </c>
      <c r="Q434" s="515">
        <f t="shared" si="44"/>
        <v>0</v>
      </c>
      <c r="R434" s="515">
        <f t="shared" si="45"/>
        <v>0</v>
      </c>
      <c r="S434" s="516">
        <f>IF(M434="nio",0,IF(M434&gt;0,VLOOKUP(H434,'3-Productie normen'!A:L,VLOOKUP(M434,'3-Productie normen'!$B$36:$C$42,2,FALSE),FALSE)))</f>
        <v>0</v>
      </c>
      <c r="T434" s="516">
        <f t="shared" si="47"/>
        <v>0</v>
      </c>
      <c r="U434" s="55">
        <f t="shared" si="48"/>
        <v>0</v>
      </c>
      <c r="V434" s="527"/>
      <c r="X434" s="529">
        <f t="shared" si="46"/>
        <v>2543.84</v>
      </c>
    </row>
    <row r="435" spans="1:24" ht="14.1" customHeight="1">
      <c r="A435" s="460">
        <v>435</v>
      </c>
      <c r="B435" s="467" t="s">
        <v>267</v>
      </c>
      <c r="C435" s="466" t="s">
        <v>359</v>
      </c>
      <c r="D435" s="473" t="s">
        <v>438</v>
      </c>
      <c r="E435" s="475">
        <v>0</v>
      </c>
      <c r="F435" s="475" t="s">
        <v>969</v>
      </c>
      <c r="G435" s="494" t="s">
        <v>600</v>
      </c>
      <c r="H435" s="494" t="s">
        <v>4205</v>
      </c>
      <c r="I435" s="494" t="s">
        <v>3976</v>
      </c>
      <c r="J435" s="502">
        <v>100.64</v>
      </c>
      <c r="K435" s="494" t="s">
        <v>4031</v>
      </c>
      <c r="L435" s="512">
        <f t="shared" si="42"/>
        <v>255</v>
      </c>
      <c r="M435" s="514">
        <v>255</v>
      </c>
      <c r="N435" s="514"/>
      <c r="O435" s="514"/>
      <c r="P435" s="515" t="e">
        <f t="shared" si="43"/>
        <v>#DIV/0!</v>
      </c>
      <c r="Q435" s="515">
        <f t="shared" si="44"/>
        <v>0</v>
      </c>
      <c r="R435" s="515">
        <f t="shared" si="45"/>
        <v>0</v>
      </c>
      <c r="S435" s="516">
        <f>IF(M435="nio",0,IF(M435&gt;0,VLOOKUP(H435,'3-Productie normen'!A:L,VLOOKUP(M435,'3-Productie normen'!$B$36:$C$42,2,FALSE),FALSE)))</f>
        <v>0</v>
      </c>
      <c r="T435" s="516">
        <f t="shared" si="47"/>
        <v>0</v>
      </c>
      <c r="U435" s="55">
        <f t="shared" si="48"/>
        <v>0</v>
      </c>
      <c r="V435" s="527"/>
      <c r="X435" s="529">
        <f t="shared" si="46"/>
        <v>25663.200000000001</v>
      </c>
    </row>
    <row r="436" spans="1:24" ht="14.1" customHeight="1">
      <c r="A436" s="460">
        <v>436</v>
      </c>
      <c r="B436" s="467" t="s">
        <v>267</v>
      </c>
      <c r="C436" s="466" t="s">
        <v>359</v>
      </c>
      <c r="D436" s="473" t="s">
        <v>438</v>
      </c>
      <c r="E436" s="475">
        <v>0</v>
      </c>
      <c r="F436" s="475" t="s">
        <v>970</v>
      </c>
      <c r="G436" s="494" t="s">
        <v>600</v>
      </c>
      <c r="H436" s="494" t="s">
        <v>4205</v>
      </c>
      <c r="I436" s="494" t="s">
        <v>3976</v>
      </c>
      <c r="J436" s="502">
        <v>143.36000000000001</v>
      </c>
      <c r="K436" s="494" t="s">
        <v>4031</v>
      </c>
      <c r="L436" s="512">
        <f t="shared" si="42"/>
        <v>255</v>
      </c>
      <c r="M436" s="514">
        <v>255</v>
      </c>
      <c r="N436" s="514"/>
      <c r="O436" s="514"/>
      <c r="P436" s="515" t="e">
        <f t="shared" si="43"/>
        <v>#DIV/0!</v>
      </c>
      <c r="Q436" s="515">
        <f t="shared" si="44"/>
        <v>0</v>
      </c>
      <c r="R436" s="515">
        <f t="shared" si="45"/>
        <v>0</v>
      </c>
      <c r="S436" s="516">
        <f>IF(M436="nio",0,IF(M436&gt;0,VLOOKUP(H436,'3-Productie normen'!A:L,VLOOKUP(M436,'3-Productie normen'!$B$36:$C$42,2,FALSE),FALSE)))</f>
        <v>0</v>
      </c>
      <c r="T436" s="516">
        <f t="shared" si="47"/>
        <v>0</v>
      </c>
      <c r="U436" s="55">
        <f t="shared" si="48"/>
        <v>0</v>
      </c>
      <c r="V436" s="527"/>
      <c r="X436" s="529">
        <f t="shared" si="46"/>
        <v>36556.800000000003</v>
      </c>
    </row>
    <row r="437" spans="1:24" ht="14.1" customHeight="1">
      <c r="A437" s="460">
        <v>437</v>
      </c>
      <c r="B437" s="467" t="s">
        <v>267</v>
      </c>
      <c r="C437" s="466" t="s">
        <v>359</v>
      </c>
      <c r="D437" s="473" t="s">
        <v>438</v>
      </c>
      <c r="E437" s="475">
        <v>0</v>
      </c>
      <c r="F437" s="475" t="s">
        <v>971</v>
      </c>
      <c r="G437" s="494" t="s">
        <v>911</v>
      </c>
      <c r="H437" s="494" t="s">
        <v>4206</v>
      </c>
      <c r="I437" s="494" t="s">
        <v>3976</v>
      </c>
      <c r="J437" s="502">
        <v>24.48</v>
      </c>
      <c r="K437" s="494" t="s">
        <v>4031</v>
      </c>
      <c r="L437" s="512">
        <f t="shared" si="42"/>
        <v>255</v>
      </c>
      <c r="M437" s="514">
        <v>255</v>
      </c>
      <c r="N437" s="514"/>
      <c r="O437" s="514"/>
      <c r="P437" s="515" t="e">
        <f t="shared" si="43"/>
        <v>#DIV/0!</v>
      </c>
      <c r="Q437" s="515">
        <f t="shared" si="44"/>
        <v>0</v>
      </c>
      <c r="R437" s="515">
        <f t="shared" si="45"/>
        <v>0</v>
      </c>
      <c r="S437" s="516">
        <f>IF(M437="nio",0,IF(M437&gt;0,VLOOKUP(H437,'3-Productie normen'!A:L,VLOOKUP(M437,'3-Productie normen'!$B$36:$C$42,2,FALSE),FALSE)))</f>
        <v>0</v>
      </c>
      <c r="T437" s="516">
        <f t="shared" si="47"/>
        <v>0</v>
      </c>
      <c r="U437" s="55">
        <f t="shared" si="48"/>
        <v>0</v>
      </c>
      <c r="V437" s="527"/>
      <c r="X437" s="529">
        <f t="shared" si="46"/>
        <v>6242.4000000000005</v>
      </c>
    </row>
    <row r="438" spans="1:24" ht="14.1" customHeight="1">
      <c r="A438" s="460">
        <v>438</v>
      </c>
      <c r="B438" s="467" t="s">
        <v>267</v>
      </c>
      <c r="C438" s="466" t="s">
        <v>359</v>
      </c>
      <c r="D438" s="473" t="s">
        <v>438</v>
      </c>
      <c r="E438" s="475">
        <v>0</v>
      </c>
      <c r="F438" s="475" t="s">
        <v>972</v>
      </c>
      <c r="G438" s="494" t="s">
        <v>911</v>
      </c>
      <c r="H438" s="494" t="s">
        <v>4206</v>
      </c>
      <c r="I438" s="494" t="s">
        <v>3976</v>
      </c>
      <c r="J438" s="502">
        <v>49.9</v>
      </c>
      <c r="K438" s="494" t="s">
        <v>4031</v>
      </c>
      <c r="L438" s="512">
        <f t="shared" si="42"/>
        <v>255</v>
      </c>
      <c r="M438" s="514">
        <v>255</v>
      </c>
      <c r="N438" s="514"/>
      <c r="O438" s="514"/>
      <c r="P438" s="515" t="e">
        <f t="shared" si="43"/>
        <v>#DIV/0!</v>
      </c>
      <c r="Q438" s="515">
        <f t="shared" si="44"/>
        <v>0</v>
      </c>
      <c r="R438" s="515">
        <f t="shared" si="45"/>
        <v>0</v>
      </c>
      <c r="S438" s="516">
        <f>IF(M438="nio",0,IF(M438&gt;0,VLOOKUP(H438,'3-Productie normen'!A:L,VLOOKUP(M438,'3-Productie normen'!$B$36:$C$42,2,FALSE),FALSE)))</f>
        <v>0</v>
      </c>
      <c r="T438" s="516">
        <f t="shared" si="47"/>
        <v>0</v>
      </c>
      <c r="U438" s="55">
        <f t="shared" si="48"/>
        <v>0</v>
      </c>
      <c r="V438" s="527"/>
      <c r="X438" s="529">
        <f t="shared" si="46"/>
        <v>12724.5</v>
      </c>
    </row>
    <row r="439" spans="1:24" ht="14.1" customHeight="1">
      <c r="A439" s="460">
        <v>439</v>
      </c>
      <c r="B439" s="467" t="s">
        <v>267</v>
      </c>
      <c r="C439" s="466" t="s">
        <v>359</v>
      </c>
      <c r="D439" s="473" t="s">
        <v>438</v>
      </c>
      <c r="E439" s="475">
        <v>0</v>
      </c>
      <c r="F439" s="475" t="s">
        <v>973</v>
      </c>
      <c r="G439" s="494" t="s">
        <v>606</v>
      </c>
      <c r="H439" s="494" t="s">
        <v>4026</v>
      </c>
      <c r="I439" s="494" t="s">
        <v>3976</v>
      </c>
      <c r="J439" s="502">
        <v>25.07</v>
      </c>
      <c r="K439" s="494" t="s">
        <v>4026</v>
      </c>
      <c r="L439" s="512">
        <f t="shared" si="42"/>
        <v>0</v>
      </c>
      <c r="M439" s="513" t="s">
        <v>4037</v>
      </c>
      <c r="N439" s="514"/>
      <c r="O439" s="514"/>
      <c r="P439" s="515">
        <f t="shared" si="43"/>
        <v>0</v>
      </c>
      <c r="Q439" s="515">
        <f t="shared" si="44"/>
        <v>0</v>
      </c>
      <c r="R439" s="515">
        <f t="shared" si="45"/>
        <v>0</v>
      </c>
      <c r="S439" s="516">
        <f>IF(M439="nio",0,IF(M439&gt;0,VLOOKUP(H439,'3-Productie normen'!A:L,VLOOKUP(M439,'3-Productie normen'!$B$36:$C$42,2,FALSE),FALSE)))</f>
        <v>0</v>
      </c>
      <c r="T439" s="516">
        <f t="shared" si="47"/>
        <v>0</v>
      </c>
      <c r="U439" s="55">
        <f t="shared" si="48"/>
        <v>0</v>
      </c>
      <c r="V439" s="527"/>
      <c r="X439" s="529">
        <f t="shared" si="46"/>
        <v>0</v>
      </c>
    </row>
    <row r="440" spans="1:24" ht="14.1" customHeight="1">
      <c r="A440" s="460">
        <v>440</v>
      </c>
      <c r="B440" s="467" t="s">
        <v>267</v>
      </c>
      <c r="C440" s="466" t="s">
        <v>359</v>
      </c>
      <c r="D440" s="473" t="s">
        <v>438</v>
      </c>
      <c r="E440" s="475">
        <v>0</v>
      </c>
      <c r="F440" s="475" t="s">
        <v>974</v>
      </c>
      <c r="G440" s="494" t="s">
        <v>911</v>
      </c>
      <c r="H440" s="494" t="s">
        <v>4206</v>
      </c>
      <c r="I440" s="494" t="s">
        <v>3976</v>
      </c>
      <c r="J440" s="502">
        <v>28.11</v>
      </c>
      <c r="K440" s="494" t="s">
        <v>4031</v>
      </c>
      <c r="L440" s="512">
        <f t="shared" si="42"/>
        <v>255</v>
      </c>
      <c r="M440" s="514">
        <v>255</v>
      </c>
      <c r="N440" s="514"/>
      <c r="O440" s="514"/>
      <c r="P440" s="515" t="e">
        <f t="shared" si="43"/>
        <v>#DIV/0!</v>
      </c>
      <c r="Q440" s="515">
        <f t="shared" si="44"/>
        <v>0</v>
      </c>
      <c r="R440" s="515">
        <f t="shared" si="45"/>
        <v>0</v>
      </c>
      <c r="S440" s="516">
        <f>IF(M440="nio",0,IF(M440&gt;0,VLOOKUP(H440,'3-Productie normen'!A:L,VLOOKUP(M440,'3-Productie normen'!$B$36:$C$42,2,FALSE),FALSE)))</f>
        <v>0</v>
      </c>
      <c r="T440" s="516">
        <f t="shared" si="47"/>
        <v>0</v>
      </c>
      <c r="U440" s="55">
        <f t="shared" si="48"/>
        <v>0</v>
      </c>
      <c r="V440" s="527"/>
      <c r="X440" s="529">
        <f t="shared" si="46"/>
        <v>7168.05</v>
      </c>
    </row>
    <row r="441" spans="1:24" ht="14.1" customHeight="1">
      <c r="A441" s="567">
        <v>441</v>
      </c>
      <c r="B441" s="467" t="s">
        <v>267</v>
      </c>
      <c r="C441" s="466" t="s">
        <v>359</v>
      </c>
      <c r="D441" s="473" t="s">
        <v>438</v>
      </c>
      <c r="E441" s="475">
        <v>0</v>
      </c>
      <c r="F441" s="475" t="s">
        <v>975</v>
      </c>
      <c r="G441" s="494" t="s">
        <v>911</v>
      </c>
      <c r="H441" s="494" t="s">
        <v>4206</v>
      </c>
      <c r="I441" s="494" t="s">
        <v>3976</v>
      </c>
      <c r="J441" s="502">
        <v>25.27</v>
      </c>
      <c r="K441" s="494" t="s">
        <v>4031</v>
      </c>
      <c r="L441" s="512">
        <f t="shared" si="42"/>
        <v>255</v>
      </c>
      <c r="M441" s="514">
        <v>255</v>
      </c>
      <c r="N441" s="514"/>
      <c r="O441" s="514"/>
      <c r="P441" s="515" t="e">
        <f t="shared" si="43"/>
        <v>#DIV/0!</v>
      </c>
      <c r="Q441" s="515">
        <f t="shared" si="44"/>
        <v>0</v>
      </c>
      <c r="R441" s="515">
        <f t="shared" si="45"/>
        <v>0</v>
      </c>
      <c r="S441" s="516">
        <f>IF(M441="nio",0,IF(M441&gt;0,VLOOKUP(H441,'3-Productie normen'!A:L,VLOOKUP(M441,'3-Productie normen'!$B$36:$C$42,2,FALSE),FALSE)))</f>
        <v>0</v>
      </c>
      <c r="T441" s="516">
        <f t="shared" si="47"/>
        <v>0</v>
      </c>
      <c r="U441" s="55">
        <f t="shared" si="48"/>
        <v>0</v>
      </c>
      <c r="V441" s="527"/>
      <c r="X441" s="529">
        <f t="shared" si="46"/>
        <v>6443.8499999999995</v>
      </c>
    </row>
    <row r="442" spans="1:24" ht="14.1" customHeight="1">
      <c r="A442" s="460">
        <v>442</v>
      </c>
      <c r="B442" s="467" t="s">
        <v>267</v>
      </c>
      <c r="C442" s="466" t="s">
        <v>359</v>
      </c>
      <c r="D442" s="473" t="s">
        <v>438</v>
      </c>
      <c r="E442" s="475">
        <v>0</v>
      </c>
      <c r="F442" s="475" t="s">
        <v>976</v>
      </c>
      <c r="G442" s="494" t="s">
        <v>911</v>
      </c>
      <c r="H442" s="494" t="s">
        <v>4206</v>
      </c>
      <c r="I442" s="494" t="s">
        <v>3976</v>
      </c>
      <c r="J442" s="502">
        <v>35.840000000000003</v>
      </c>
      <c r="K442" s="494" t="s">
        <v>4031</v>
      </c>
      <c r="L442" s="512">
        <f t="shared" si="42"/>
        <v>255</v>
      </c>
      <c r="M442" s="514">
        <v>255</v>
      </c>
      <c r="N442" s="514"/>
      <c r="O442" s="514"/>
      <c r="P442" s="515" t="e">
        <f t="shared" si="43"/>
        <v>#DIV/0!</v>
      </c>
      <c r="Q442" s="515">
        <f t="shared" si="44"/>
        <v>0</v>
      </c>
      <c r="R442" s="515">
        <f t="shared" si="45"/>
        <v>0</v>
      </c>
      <c r="S442" s="516">
        <f>IF(M442="nio",0,IF(M442&gt;0,VLOOKUP(H442,'3-Productie normen'!A:L,VLOOKUP(M442,'3-Productie normen'!$B$36:$C$42,2,FALSE),FALSE)))</f>
        <v>0</v>
      </c>
      <c r="T442" s="516">
        <f t="shared" si="47"/>
        <v>0</v>
      </c>
      <c r="U442" s="55">
        <f t="shared" si="48"/>
        <v>0</v>
      </c>
      <c r="V442" s="527"/>
      <c r="X442" s="529">
        <f t="shared" si="46"/>
        <v>9139.2000000000007</v>
      </c>
    </row>
    <row r="443" spans="1:24" ht="14.1" customHeight="1">
      <c r="A443" s="460">
        <v>443</v>
      </c>
      <c r="B443" s="467" t="s">
        <v>267</v>
      </c>
      <c r="C443" s="466" t="s">
        <v>359</v>
      </c>
      <c r="D443" s="473" t="s">
        <v>438</v>
      </c>
      <c r="E443" s="475">
        <v>0</v>
      </c>
      <c r="F443" s="475" t="s">
        <v>977</v>
      </c>
      <c r="G443" s="494" t="s">
        <v>911</v>
      </c>
      <c r="H443" s="494" t="s">
        <v>4206</v>
      </c>
      <c r="I443" s="494" t="s">
        <v>3976</v>
      </c>
      <c r="J443" s="502">
        <v>46.82</v>
      </c>
      <c r="K443" s="494" t="s">
        <v>4031</v>
      </c>
      <c r="L443" s="512">
        <f t="shared" si="42"/>
        <v>255</v>
      </c>
      <c r="M443" s="514">
        <v>255</v>
      </c>
      <c r="N443" s="514"/>
      <c r="O443" s="514"/>
      <c r="P443" s="515" t="e">
        <f t="shared" si="43"/>
        <v>#DIV/0!</v>
      </c>
      <c r="Q443" s="515">
        <f t="shared" si="44"/>
        <v>0</v>
      </c>
      <c r="R443" s="515">
        <f t="shared" si="45"/>
        <v>0</v>
      </c>
      <c r="S443" s="516">
        <f>IF(M443="nio",0,IF(M443&gt;0,VLOOKUP(H443,'3-Productie normen'!A:L,VLOOKUP(M443,'3-Productie normen'!$B$36:$C$42,2,FALSE),FALSE)))</f>
        <v>0</v>
      </c>
      <c r="T443" s="516">
        <f t="shared" si="47"/>
        <v>0</v>
      </c>
      <c r="U443" s="55">
        <f t="shared" si="48"/>
        <v>0</v>
      </c>
      <c r="V443" s="527"/>
      <c r="X443" s="529">
        <f t="shared" si="46"/>
        <v>11939.1</v>
      </c>
    </row>
    <row r="444" spans="1:24" ht="14.1" customHeight="1">
      <c r="A444" s="460">
        <v>444</v>
      </c>
      <c r="B444" s="467" t="s">
        <v>267</v>
      </c>
      <c r="C444" s="466" t="s">
        <v>359</v>
      </c>
      <c r="D444" s="473" t="s">
        <v>438</v>
      </c>
      <c r="E444" s="475">
        <v>0</v>
      </c>
      <c r="F444" s="475" t="s">
        <v>978</v>
      </c>
      <c r="G444" s="494" t="s">
        <v>911</v>
      </c>
      <c r="H444" s="494" t="s">
        <v>4206</v>
      </c>
      <c r="I444" s="494" t="s">
        <v>3976</v>
      </c>
      <c r="J444" s="502">
        <v>56.49</v>
      </c>
      <c r="K444" s="494" t="s">
        <v>4031</v>
      </c>
      <c r="L444" s="512">
        <f t="shared" si="42"/>
        <v>255</v>
      </c>
      <c r="M444" s="514">
        <v>255</v>
      </c>
      <c r="N444" s="514"/>
      <c r="O444" s="514"/>
      <c r="P444" s="515" t="e">
        <f t="shared" si="43"/>
        <v>#DIV/0!</v>
      </c>
      <c r="Q444" s="515">
        <f t="shared" si="44"/>
        <v>0</v>
      </c>
      <c r="R444" s="515">
        <f t="shared" si="45"/>
        <v>0</v>
      </c>
      <c r="S444" s="516">
        <f>IF(M444="nio",0,IF(M444&gt;0,VLOOKUP(H444,'3-Productie normen'!A:L,VLOOKUP(M444,'3-Productie normen'!$B$36:$C$42,2,FALSE),FALSE)))</f>
        <v>0</v>
      </c>
      <c r="T444" s="516">
        <f t="shared" si="47"/>
        <v>0</v>
      </c>
      <c r="U444" s="55">
        <f t="shared" si="48"/>
        <v>0</v>
      </c>
      <c r="V444" s="527"/>
      <c r="X444" s="529">
        <f t="shared" si="46"/>
        <v>14404.95</v>
      </c>
    </row>
    <row r="445" spans="1:24" ht="14.1" customHeight="1">
      <c r="A445" s="460">
        <v>445</v>
      </c>
      <c r="B445" s="467" t="s">
        <v>267</v>
      </c>
      <c r="C445" s="466" t="s">
        <v>359</v>
      </c>
      <c r="D445" s="473" t="s">
        <v>438</v>
      </c>
      <c r="E445" s="475">
        <v>0</v>
      </c>
      <c r="F445" s="475" t="s">
        <v>979</v>
      </c>
      <c r="G445" s="494" t="s">
        <v>911</v>
      </c>
      <c r="H445" s="494" t="s">
        <v>4206</v>
      </c>
      <c r="I445" s="494" t="s">
        <v>3976</v>
      </c>
      <c r="J445" s="502">
        <v>39.96</v>
      </c>
      <c r="K445" s="494" t="s">
        <v>4031</v>
      </c>
      <c r="L445" s="512">
        <f t="shared" si="42"/>
        <v>255</v>
      </c>
      <c r="M445" s="514">
        <v>255</v>
      </c>
      <c r="N445" s="514"/>
      <c r="O445" s="514"/>
      <c r="P445" s="515" t="e">
        <f t="shared" si="43"/>
        <v>#DIV/0!</v>
      </c>
      <c r="Q445" s="515">
        <f t="shared" si="44"/>
        <v>0</v>
      </c>
      <c r="R445" s="515">
        <f t="shared" si="45"/>
        <v>0</v>
      </c>
      <c r="S445" s="516">
        <f>IF(M445="nio",0,IF(M445&gt;0,VLOOKUP(H445,'3-Productie normen'!A:L,VLOOKUP(M445,'3-Productie normen'!$B$36:$C$42,2,FALSE),FALSE)))</f>
        <v>0</v>
      </c>
      <c r="T445" s="516">
        <f t="shared" si="47"/>
        <v>0</v>
      </c>
      <c r="U445" s="55">
        <f t="shared" si="48"/>
        <v>0</v>
      </c>
      <c r="V445" s="527"/>
      <c r="X445" s="529">
        <f t="shared" si="46"/>
        <v>10189.800000000001</v>
      </c>
    </row>
    <row r="446" spans="1:24" ht="14.1" customHeight="1">
      <c r="A446" s="460">
        <v>446</v>
      </c>
      <c r="B446" s="467" t="s">
        <v>267</v>
      </c>
      <c r="C446" s="466" t="s">
        <v>359</v>
      </c>
      <c r="D446" s="473" t="s">
        <v>438</v>
      </c>
      <c r="E446" s="475">
        <v>0</v>
      </c>
      <c r="F446" s="475" t="s">
        <v>980</v>
      </c>
      <c r="G446" s="494" t="s">
        <v>911</v>
      </c>
      <c r="H446" s="494" t="s">
        <v>4206</v>
      </c>
      <c r="I446" s="494" t="s">
        <v>3976</v>
      </c>
      <c r="J446" s="502">
        <v>71.72</v>
      </c>
      <c r="K446" s="494" t="s">
        <v>4031</v>
      </c>
      <c r="L446" s="512">
        <f t="shared" si="42"/>
        <v>255</v>
      </c>
      <c r="M446" s="514">
        <v>255</v>
      </c>
      <c r="N446" s="514"/>
      <c r="O446" s="514"/>
      <c r="P446" s="515" t="e">
        <f t="shared" si="43"/>
        <v>#DIV/0!</v>
      </c>
      <c r="Q446" s="515">
        <f t="shared" si="44"/>
        <v>0</v>
      </c>
      <c r="R446" s="515">
        <f t="shared" si="45"/>
        <v>0</v>
      </c>
      <c r="S446" s="516">
        <f>IF(M446="nio",0,IF(M446&gt;0,VLOOKUP(H446,'3-Productie normen'!A:L,VLOOKUP(M446,'3-Productie normen'!$B$36:$C$42,2,FALSE),FALSE)))</f>
        <v>0</v>
      </c>
      <c r="T446" s="516">
        <f t="shared" si="47"/>
        <v>0</v>
      </c>
      <c r="U446" s="55">
        <f t="shared" si="48"/>
        <v>0</v>
      </c>
      <c r="V446" s="527"/>
      <c r="X446" s="529">
        <f t="shared" si="46"/>
        <v>18288.599999999999</v>
      </c>
    </row>
    <row r="447" spans="1:24" ht="14.1" customHeight="1">
      <c r="A447" s="460">
        <v>447</v>
      </c>
      <c r="B447" s="467" t="s">
        <v>267</v>
      </c>
      <c r="C447" s="466" t="s">
        <v>359</v>
      </c>
      <c r="D447" s="473" t="s">
        <v>438</v>
      </c>
      <c r="E447" s="475">
        <v>0</v>
      </c>
      <c r="F447" s="475" t="s">
        <v>981</v>
      </c>
      <c r="G447" s="494" t="s">
        <v>911</v>
      </c>
      <c r="H447" s="494" t="s">
        <v>4206</v>
      </c>
      <c r="I447" s="494" t="s">
        <v>3976</v>
      </c>
      <c r="J447" s="502">
        <v>40.15</v>
      </c>
      <c r="K447" s="494" t="s">
        <v>4031</v>
      </c>
      <c r="L447" s="512">
        <f t="shared" ref="L447:L510" si="49">SUM(M447:O447)</f>
        <v>255</v>
      </c>
      <c r="M447" s="514">
        <v>255</v>
      </c>
      <c r="N447" s="514"/>
      <c r="O447" s="514"/>
      <c r="P447" s="515" t="e">
        <f t="shared" si="43"/>
        <v>#DIV/0!</v>
      </c>
      <c r="Q447" s="515">
        <f t="shared" si="44"/>
        <v>0</v>
      </c>
      <c r="R447" s="515">
        <f t="shared" si="45"/>
        <v>0</v>
      </c>
      <c r="S447" s="516">
        <f>IF(M447="nio",0,IF(M447&gt;0,VLOOKUP(H447,'3-Productie normen'!A:L,VLOOKUP(M447,'3-Productie normen'!$B$36:$C$42,2,FALSE),FALSE)))</f>
        <v>0</v>
      </c>
      <c r="T447" s="516">
        <f t="shared" si="47"/>
        <v>0</v>
      </c>
      <c r="U447" s="55">
        <f t="shared" si="48"/>
        <v>0</v>
      </c>
      <c r="V447" s="527"/>
      <c r="X447" s="529">
        <f t="shared" si="46"/>
        <v>10238.25</v>
      </c>
    </row>
    <row r="448" spans="1:24" ht="14.1" customHeight="1">
      <c r="A448" s="460">
        <v>448</v>
      </c>
      <c r="B448" s="467" t="s">
        <v>267</v>
      </c>
      <c r="C448" s="466" t="s">
        <v>359</v>
      </c>
      <c r="D448" s="473" t="s">
        <v>438</v>
      </c>
      <c r="E448" s="475">
        <v>0</v>
      </c>
      <c r="F448" s="475" t="s">
        <v>982</v>
      </c>
      <c r="G448" s="494" t="s">
        <v>911</v>
      </c>
      <c r="H448" s="494" t="s">
        <v>4206</v>
      </c>
      <c r="I448" s="494" t="s">
        <v>3976</v>
      </c>
      <c r="J448" s="502">
        <v>24.62</v>
      </c>
      <c r="K448" s="494" t="s">
        <v>4031</v>
      </c>
      <c r="L448" s="512">
        <f t="shared" si="49"/>
        <v>255</v>
      </c>
      <c r="M448" s="514">
        <v>255</v>
      </c>
      <c r="N448" s="514"/>
      <c r="O448" s="514"/>
      <c r="P448" s="515" t="e">
        <f t="shared" si="43"/>
        <v>#DIV/0!</v>
      </c>
      <c r="Q448" s="515">
        <f t="shared" si="44"/>
        <v>0</v>
      </c>
      <c r="R448" s="515">
        <f t="shared" si="45"/>
        <v>0</v>
      </c>
      <c r="S448" s="516">
        <f>IF(M448="nio",0,IF(M448&gt;0,VLOOKUP(H448,'3-Productie normen'!A:L,VLOOKUP(M448,'3-Productie normen'!$B$36:$C$42,2,FALSE),FALSE)))</f>
        <v>0</v>
      </c>
      <c r="T448" s="516">
        <f t="shared" si="47"/>
        <v>0</v>
      </c>
      <c r="U448" s="55">
        <f t="shared" si="48"/>
        <v>0</v>
      </c>
      <c r="V448" s="527"/>
      <c r="X448" s="529">
        <f t="shared" si="46"/>
        <v>6278.1</v>
      </c>
    </row>
    <row r="449" spans="1:24" ht="14.1" customHeight="1">
      <c r="A449" s="567">
        <v>449</v>
      </c>
      <c r="B449" s="467" t="s">
        <v>267</v>
      </c>
      <c r="C449" s="466" t="s">
        <v>359</v>
      </c>
      <c r="D449" s="473" t="s">
        <v>438</v>
      </c>
      <c r="E449" s="475">
        <v>0</v>
      </c>
      <c r="F449" s="475" t="s">
        <v>983</v>
      </c>
      <c r="G449" s="494" t="s">
        <v>911</v>
      </c>
      <c r="H449" s="494" t="s">
        <v>4206</v>
      </c>
      <c r="I449" s="494" t="s">
        <v>3976</v>
      </c>
      <c r="J449" s="502">
        <v>40.24</v>
      </c>
      <c r="K449" s="494" t="s">
        <v>4031</v>
      </c>
      <c r="L449" s="512">
        <f t="shared" si="49"/>
        <v>255</v>
      </c>
      <c r="M449" s="514">
        <v>255</v>
      </c>
      <c r="N449" s="514"/>
      <c r="O449" s="514"/>
      <c r="P449" s="515" t="e">
        <f t="shared" si="43"/>
        <v>#DIV/0!</v>
      </c>
      <c r="Q449" s="515">
        <f t="shared" si="44"/>
        <v>0</v>
      </c>
      <c r="R449" s="515">
        <f t="shared" si="45"/>
        <v>0</v>
      </c>
      <c r="S449" s="516">
        <f>IF(M449="nio",0,IF(M449&gt;0,VLOOKUP(H449,'3-Productie normen'!A:L,VLOOKUP(M449,'3-Productie normen'!$B$36:$C$42,2,FALSE),FALSE)))</f>
        <v>0</v>
      </c>
      <c r="T449" s="516">
        <f t="shared" si="47"/>
        <v>0</v>
      </c>
      <c r="U449" s="55">
        <f t="shared" si="48"/>
        <v>0</v>
      </c>
      <c r="V449" s="527"/>
      <c r="X449" s="529">
        <f t="shared" si="46"/>
        <v>10261.200000000001</v>
      </c>
    </row>
    <row r="450" spans="1:24" ht="14.1" customHeight="1">
      <c r="A450" s="460">
        <v>450</v>
      </c>
      <c r="B450" s="467" t="s">
        <v>267</v>
      </c>
      <c r="C450" s="466" t="s">
        <v>359</v>
      </c>
      <c r="D450" s="473" t="s">
        <v>438</v>
      </c>
      <c r="E450" s="475">
        <v>0</v>
      </c>
      <c r="F450" s="475" t="s">
        <v>984</v>
      </c>
      <c r="G450" s="494" t="s">
        <v>911</v>
      </c>
      <c r="H450" s="494" t="s">
        <v>4206</v>
      </c>
      <c r="I450" s="494" t="s">
        <v>3976</v>
      </c>
      <c r="J450" s="502">
        <v>39.33</v>
      </c>
      <c r="K450" s="494" t="s">
        <v>4031</v>
      </c>
      <c r="L450" s="512">
        <f t="shared" si="49"/>
        <v>255</v>
      </c>
      <c r="M450" s="514">
        <v>255</v>
      </c>
      <c r="N450" s="514"/>
      <c r="O450" s="514"/>
      <c r="P450" s="515" t="e">
        <f t="shared" si="43"/>
        <v>#DIV/0!</v>
      </c>
      <c r="Q450" s="515">
        <f t="shared" si="44"/>
        <v>0</v>
      </c>
      <c r="R450" s="515">
        <f t="shared" si="45"/>
        <v>0</v>
      </c>
      <c r="S450" s="516">
        <f>IF(M450="nio",0,IF(M450&gt;0,VLOOKUP(H450,'3-Productie normen'!A:L,VLOOKUP(M450,'3-Productie normen'!$B$36:$C$42,2,FALSE),FALSE)))</f>
        <v>0</v>
      </c>
      <c r="T450" s="516">
        <f t="shared" si="47"/>
        <v>0</v>
      </c>
      <c r="U450" s="55">
        <f t="shared" si="48"/>
        <v>0</v>
      </c>
      <c r="V450" s="527"/>
      <c r="X450" s="529">
        <f t="shared" si="46"/>
        <v>10029.15</v>
      </c>
    </row>
    <row r="451" spans="1:24" ht="14.1" customHeight="1">
      <c r="A451" s="460">
        <v>451</v>
      </c>
      <c r="B451" s="467" t="s">
        <v>267</v>
      </c>
      <c r="C451" s="466" t="s">
        <v>359</v>
      </c>
      <c r="D451" s="473" t="s">
        <v>438</v>
      </c>
      <c r="E451" s="475">
        <v>0</v>
      </c>
      <c r="F451" s="475" t="s">
        <v>985</v>
      </c>
      <c r="G451" s="494" t="s">
        <v>911</v>
      </c>
      <c r="H451" s="494" t="s">
        <v>4206</v>
      </c>
      <c r="I451" s="494" t="s">
        <v>3976</v>
      </c>
      <c r="J451" s="502">
        <v>3.35</v>
      </c>
      <c r="K451" s="494" t="s">
        <v>4031</v>
      </c>
      <c r="L451" s="512">
        <f t="shared" si="49"/>
        <v>255</v>
      </c>
      <c r="M451" s="514">
        <v>255</v>
      </c>
      <c r="N451" s="514"/>
      <c r="O451" s="514"/>
      <c r="P451" s="515" t="e">
        <f t="shared" si="43"/>
        <v>#DIV/0!</v>
      </c>
      <c r="Q451" s="515">
        <f t="shared" si="44"/>
        <v>0</v>
      </c>
      <c r="R451" s="515">
        <f t="shared" si="45"/>
        <v>0</v>
      </c>
      <c r="S451" s="516">
        <f>IF(M451="nio",0,IF(M451&gt;0,VLOOKUP(H451,'3-Productie normen'!A:L,VLOOKUP(M451,'3-Productie normen'!$B$36:$C$42,2,FALSE),FALSE)))</f>
        <v>0</v>
      </c>
      <c r="T451" s="516">
        <f t="shared" si="47"/>
        <v>0</v>
      </c>
      <c r="U451" s="55">
        <f t="shared" si="48"/>
        <v>0</v>
      </c>
      <c r="V451" s="527"/>
      <c r="X451" s="529">
        <f t="shared" si="46"/>
        <v>854.25</v>
      </c>
    </row>
    <row r="452" spans="1:24" ht="14.1" customHeight="1">
      <c r="A452" s="460">
        <v>452</v>
      </c>
      <c r="B452" s="467" t="s">
        <v>267</v>
      </c>
      <c r="C452" s="466" t="s">
        <v>359</v>
      </c>
      <c r="D452" s="473" t="s">
        <v>438</v>
      </c>
      <c r="E452" s="475">
        <v>0</v>
      </c>
      <c r="F452" s="475" t="s">
        <v>986</v>
      </c>
      <c r="G452" s="494" t="s">
        <v>911</v>
      </c>
      <c r="H452" s="494" t="s">
        <v>4206</v>
      </c>
      <c r="I452" s="494" t="s">
        <v>3976</v>
      </c>
      <c r="J452" s="502">
        <v>10.43</v>
      </c>
      <c r="K452" s="494" t="s">
        <v>4031</v>
      </c>
      <c r="L452" s="512">
        <f t="shared" si="49"/>
        <v>255</v>
      </c>
      <c r="M452" s="514">
        <v>255</v>
      </c>
      <c r="N452" s="514"/>
      <c r="O452" s="514"/>
      <c r="P452" s="515" t="e">
        <f t="shared" si="43"/>
        <v>#DIV/0!</v>
      </c>
      <c r="Q452" s="515">
        <f t="shared" si="44"/>
        <v>0</v>
      </c>
      <c r="R452" s="515">
        <f t="shared" si="45"/>
        <v>0</v>
      </c>
      <c r="S452" s="516">
        <f>IF(M452="nio",0,IF(M452&gt;0,VLOOKUP(H452,'3-Productie normen'!A:L,VLOOKUP(M452,'3-Productie normen'!$B$36:$C$42,2,FALSE),FALSE)))</f>
        <v>0</v>
      </c>
      <c r="T452" s="516">
        <f t="shared" si="47"/>
        <v>0</v>
      </c>
      <c r="U452" s="55">
        <f t="shared" si="48"/>
        <v>0</v>
      </c>
      <c r="V452" s="527"/>
      <c r="X452" s="529">
        <f t="shared" si="46"/>
        <v>2659.65</v>
      </c>
    </row>
    <row r="453" spans="1:24" ht="14.1" customHeight="1">
      <c r="A453" s="460">
        <v>453</v>
      </c>
      <c r="B453" s="467" t="s">
        <v>267</v>
      </c>
      <c r="C453" s="466" t="s">
        <v>359</v>
      </c>
      <c r="D453" s="473" t="s">
        <v>438</v>
      </c>
      <c r="E453" s="475">
        <v>0</v>
      </c>
      <c r="F453" s="475" t="s">
        <v>987</v>
      </c>
      <c r="G453" s="494" t="s">
        <v>911</v>
      </c>
      <c r="H453" s="494" t="s">
        <v>4206</v>
      </c>
      <c r="I453" s="494" t="s">
        <v>3976</v>
      </c>
      <c r="J453" s="502">
        <v>96.54</v>
      </c>
      <c r="K453" s="494" t="s">
        <v>4031</v>
      </c>
      <c r="L453" s="512">
        <f t="shared" si="49"/>
        <v>255</v>
      </c>
      <c r="M453" s="514">
        <v>255</v>
      </c>
      <c r="N453" s="514"/>
      <c r="O453" s="514"/>
      <c r="P453" s="515" t="e">
        <f t="shared" si="43"/>
        <v>#DIV/0!</v>
      </c>
      <c r="Q453" s="515">
        <f t="shared" si="44"/>
        <v>0</v>
      </c>
      <c r="R453" s="515">
        <f t="shared" si="45"/>
        <v>0</v>
      </c>
      <c r="S453" s="516">
        <f>IF(M453="nio",0,IF(M453&gt;0,VLOOKUP(H453,'3-Productie normen'!A:L,VLOOKUP(M453,'3-Productie normen'!$B$36:$C$42,2,FALSE),FALSE)))</f>
        <v>0</v>
      </c>
      <c r="T453" s="516">
        <f t="shared" si="47"/>
        <v>0</v>
      </c>
      <c r="U453" s="55">
        <f t="shared" si="48"/>
        <v>0</v>
      </c>
      <c r="V453" s="527"/>
      <c r="X453" s="529">
        <f t="shared" si="46"/>
        <v>24617.7</v>
      </c>
    </row>
    <row r="454" spans="1:24" ht="14.1" customHeight="1">
      <c r="A454" s="460">
        <v>454</v>
      </c>
      <c r="B454" s="467" t="s">
        <v>267</v>
      </c>
      <c r="C454" s="466" t="s">
        <v>359</v>
      </c>
      <c r="D454" s="473" t="s">
        <v>438</v>
      </c>
      <c r="E454" s="475">
        <v>0</v>
      </c>
      <c r="F454" s="475" t="s">
        <v>988</v>
      </c>
      <c r="G454" s="494" t="s">
        <v>911</v>
      </c>
      <c r="H454" s="494" t="s">
        <v>4206</v>
      </c>
      <c r="I454" s="494" t="s">
        <v>3976</v>
      </c>
      <c r="J454" s="502">
        <v>3.35</v>
      </c>
      <c r="K454" s="494" t="s">
        <v>4031</v>
      </c>
      <c r="L454" s="512">
        <f t="shared" si="49"/>
        <v>255</v>
      </c>
      <c r="M454" s="514">
        <v>255</v>
      </c>
      <c r="N454" s="514"/>
      <c r="O454" s="514"/>
      <c r="P454" s="515" t="e">
        <f t="shared" si="43"/>
        <v>#DIV/0!</v>
      </c>
      <c r="Q454" s="515">
        <f t="shared" si="44"/>
        <v>0</v>
      </c>
      <c r="R454" s="515">
        <f t="shared" si="45"/>
        <v>0</v>
      </c>
      <c r="S454" s="516">
        <f>IF(M454="nio",0,IF(M454&gt;0,VLOOKUP(H454,'3-Productie normen'!A:L,VLOOKUP(M454,'3-Productie normen'!$B$36:$C$42,2,FALSE),FALSE)))</f>
        <v>0</v>
      </c>
      <c r="T454" s="516">
        <f t="shared" si="47"/>
        <v>0</v>
      </c>
      <c r="U454" s="55">
        <f t="shared" si="48"/>
        <v>0</v>
      </c>
      <c r="V454" s="527"/>
      <c r="X454" s="529">
        <f t="shared" si="46"/>
        <v>854.25</v>
      </c>
    </row>
    <row r="455" spans="1:24" ht="14.1" customHeight="1">
      <c r="A455" s="460">
        <v>455</v>
      </c>
      <c r="B455" s="467" t="s">
        <v>267</v>
      </c>
      <c r="C455" s="466" t="s">
        <v>359</v>
      </c>
      <c r="D455" s="473" t="s">
        <v>438</v>
      </c>
      <c r="E455" s="475">
        <v>0</v>
      </c>
      <c r="F455" s="475" t="s">
        <v>989</v>
      </c>
      <c r="G455" s="494" t="s">
        <v>911</v>
      </c>
      <c r="H455" s="494" t="s">
        <v>4206</v>
      </c>
      <c r="I455" s="494" t="s">
        <v>3976</v>
      </c>
      <c r="J455" s="502">
        <v>12.1</v>
      </c>
      <c r="K455" s="494" t="s">
        <v>4031</v>
      </c>
      <c r="L455" s="512">
        <f t="shared" si="49"/>
        <v>255</v>
      </c>
      <c r="M455" s="514">
        <v>255</v>
      </c>
      <c r="N455" s="514"/>
      <c r="O455" s="514"/>
      <c r="P455" s="515" t="e">
        <f t="shared" si="43"/>
        <v>#DIV/0!</v>
      </c>
      <c r="Q455" s="515">
        <f t="shared" si="44"/>
        <v>0</v>
      </c>
      <c r="R455" s="515">
        <f t="shared" si="45"/>
        <v>0</v>
      </c>
      <c r="S455" s="516">
        <f>IF(M455="nio",0,IF(M455&gt;0,VLOOKUP(H455,'3-Productie normen'!A:L,VLOOKUP(M455,'3-Productie normen'!$B$36:$C$42,2,FALSE),FALSE)))</f>
        <v>0</v>
      </c>
      <c r="T455" s="516">
        <f t="shared" si="47"/>
        <v>0</v>
      </c>
      <c r="U455" s="55">
        <f t="shared" si="48"/>
        <v>0</v>
      </c>
      <c r="V455" s="527"/>
      <c r="X455" s="529">
        <f t="shared" si="46"/>
        <v>3085.5</v>
      </c>
    </row>
    <row r="456" spans="1:24" ht="14.1" customHeight="1">
      <c r="A456" s="460">
        <v>456</v>
      </c>
      <c r="B456" s="467" t="s">
        <v>267</v>
      </c>
      <c r="C456" s="466" t="s">
        <v>359</v>
      </c>
      <c r="D456" s="473" t="s">
        <v>438</v>
      </c>
      <c r="E456" s="475">
        <v>0</v>
      </c>
      <c r="F456" s="475" t="s">
        <v>990</v>
      </c>
      <c r="G456" s="494" t="s">
        <v>911</v>
      </c>
      <c r="H456" s="494" t="s">
        <v>4206</v>
      </c>
      <c r="I456" s="494" t="s">
        <v>3976</v>
      </c>
      <c r="J456" s="502">
        <v>96.54</v>
      </c>
      <c r="K456" s="494" t="s">
        <v>4031</v>
      </c>
      <c r="L456" s="512">
        <f t="shared" si="49"/>
        <v>255</v>
      </c>
      <c r="M456" s="514">
        <v>255</v>
      </c>
      <c r="N456" s="514"/>
      <c r="O456" s="514"/>
      <c r="P456" s="515" t="e">
        <f t="shared" si="43"/>
        <v>#DIV/0!</v>
      </c>
      <c r="Q456" s="515">
        <f t="shared" si="44"/>
        <v>0</v>
      </c>
      <c r="R456" s="515">
        <f t="shared" si="45"/>
        <v>0</v>
      </c>
      <c r="S456" s="516">
        <f>IF(M456="nio",0,IF(M456&gt;0,VLOOKUP(H456,'3-Productie normen'!A:L,VLOOKUP(M456,'3-Productie normen'!$B$36:$C$42,2,FALSE),FALSE)))</f>
        <v>0</v>
      </c>
      <c r="T456" s="516">
        <f t="shared" si="47"/>
        <v>0</v>
      </c>
      <c r="U456" s="55">
        <f t="shared" si="48"/>
        <v>0</v>
      </c>
      <c r="V456" s="527"/>
      <c r="X456" s="529">
        <f t="shared" si="46"/>
        <v>24617.7</v>
      </c>
    </row>
    <row r="457" spans="1:24" ht="14.1" customHeight="1">
      <c r="A457" s="567">
        <v>457</v>
      </c>
      <c r="B457" s="467" t="s">
        <v>267</v>
      </c>
      <c r="C457" s="466" t="s">
        <v>359</v>
      </c>
      <c r="D457" s="473" t="s">
        <v>438</v>
      </c>
      <c r="E457" s="475">
        <v>0</v>
      </c>
      <c r="F457" s="475" t="s">
        <v>991</v>
      </c>
      <c r="G457" s="494" t="s">
        <v>911</v>
      </c>
      <c r="H457" s="494" t="s">
        <v>4206</v>
      </c>
      <c r="I457" s="494" t="s">
        <v>3976</v>
      </c>
      <c r="J457" s="502">
        <v>3.35</v>
      </c>
      <c r="K457" s="494" t="s">
        <v>4031</v>
      </c>
      <c r="L457" s="512">
        <f t="shared" si="49"/>
        <v>255</v>
      </c>
      <c r="M457" s="514">
        <v>255</v>
      </c>
      <c r="N457" s="514"/>
      <c r="O457" s="514"/>
      <c r="P457" s="515" t="e">
        <f t="shared" si="43"/>
        <v>#DIV/0!</v>
      </c>
      <c r="Q457" s="515">
        <f t="shared" si="44"/>
        <v>0</v>
      </c>
      <c r="R457" s="515">
        <f t="shared" si="45"/>
        <v>0</v>
      </c>
      <c r="S457" s="516">
        <f>IF(M457="nio",0,IF(M457&gt;0,VLOOKUP(H457,'3-Productie normen'!A:L,VLOOKUP(M457,'3-Productie normen'!$B$36:$C$42,2,FALSE),FALSE)))</f>
        <v>0</v>
      </c>
      <c r="T457" s="516">
        <f t="shared" si="47"/>
        <v>0</v>
      </c>
      <c r="U457" s="55">
        <f t="shared" si="48"/>
        <v>0</v>
      </c>
      <c r="V457" s="527"/>
      <c r="X457" s="529">
        <f t="shared" si="46"/>
        <v>854.25</v>
      </c>
    </row>
    <row r="458" spans="1:24" ht="14.1" customHeight="1">
      <c r="A458" s="460">
        <v>458</v>
      </c>
      <c r="B458" s="467" t="s">
        <v>267</v>
      </c>
      <c r="C458" s="466" t="s">
        <v>359</v>
      </c>
      <c r="D458" s="473" t="s">
        <v>438</v>
      </c>
      <c r="E458" s="475">
        <v>0</v>
      </c>
      <c r="F458" s="475" t="s">
        <v>992</v>
      </c>
      <c r="G458" s="494" t="s">
        <v>911</v>
      </c>
      <c r="H458" s="494" t="s">
        <v>4206</v>
      </c>
      <c r="I458" s="494" t="s">
        <v>3976</v>
      </c>
      <c r="J458" s="502">
        <v>12.14</v>
      </c>
      <c r="K458" s="494" t="s">
        <v>4031</v>
      </c>
      <c r="L458" s="512">
        <f t="shared" si="49"/>
        <v>255</v>
      </c>
      <c r="M458" s="514">
        <v>255</v>
      </c>
      <c r="N458" s="514"/>
      <c r="O458" s="514"/>
      <c r="P458" s="515" t="e">
        <f t="shared" si="43"/>
        <v>#DIV/0!</v>
      </c>
      <c r="Q458" s="515">
        <f t="shared" si="44"/>
        <v>0</v>
      </c>
      <c r="R458" s="515">
        <f t="shared" si="45"/>
        <v>0</v>
      </c>
      <c r="S458" s="516">
        <f>IF(M458="nio",0,IF(M458&gt;0,VLOOKUP(H458,'3-Productie normen'!A:L,VLOOKUP(M458,'3-Productie normen'!$B$36:$C$42,2,FALSE),FALSE)))</f>
        <v>0</v>
      </c>
      <c r="T458" s="516">
        <f t="shared" si="47"/>
        <v>0</v>
      </c>
      <c r="U458" s="55">
        <f t="shared" si="48"/>
        <v>0</v>
      </c>
      <c r="V458" s="527"/>
      <c r="X458" s="529">
        <f t="shared" si="46"/>
        <v>3095.7000000000003</v>
      </c>
    </row>
    <row r="459" spans="1:24" ht="14.1" customHeight="1">
      <c r="A459" s="460">
        <v>459</v>
      </c>
      <c r="B459" s="467" t="s">
        <v>267</v>
      </c>
      <c r="C459" s="466" t="s">
        <v>359</v>
      </c>
      <c r="D459" s="473" t="s">
        <v>438</v>
      </c>
      <c r="E459" s="475">
        <v>0</v>
      </c>
      <c r="F459" s="475" t="s">
        <v>993</v>
      </c>
      <c r="G459" s="494" t="s">
        <v>911</v>
      </c>
      <c r="H459" s="494" t="s">
        <v>4206</v>
      </c>
      <c r="I459" s="494" t="s">
        <v>3976</v>
      </c>
      <c r="J459" s="502">
        <v>13.91</v>
      </c>
      <c r="K459" s="494" t="s">
        <v>4031</v>
      </c>
      <c r="L459" s="512">
        <f t="shared" si="49"/>
        <v>255</v>
      </c>
      <c r="M459" s="514">
        <v>255</v>
      </c>
      <c r="N459" s="514"/>
      <c r="O459" s="514"/>
      <c r="P459" s="515" t="e">
        <f t="shared" ref="P459:P522" si="50">IF(M459="nio",0,IF(M459&gt;0,M459*J459/S459,0))</f>
        <v>#DIV/0!</v>
      </c>
      <c r="Q459" s="515">
        <f t="shared" ref="Q459:Q522" si="51">IF(N459&gt;0,N459*J459/T459,0)</f>
        <v>0</v>
      </c>
      <c r="R459" s="515">
        <f t="shared" ref="R459:R522" si="52">IF(O459&gt;0,O459*J459/U459,0)</f>
        <v>0</v>
      </c>
      <c r="S459" s="516">
        <f>IF(M459="nio",0,IF(M459&gt;0,VLOOKUP(H459,'3-Productie normen'!A:L,VLOOKUP(M459,'3-Productie normen'!$B$36:$C$42,2,FALSE),FALSE)))</f>
        <v>0</v>
      </c>
      <c r="T459" s="516">
        <f t="shared" si="47"/>
        <v>0</v>
      </c>
      <c r="U459" s="55">
        <f t="shared" si="48"/>
        <v>0</v>
      </c>
      <c r="V459" s="527"/>
      <c r="X459" s="529">
        <f t="shared" ref="X459:X522" si="53">L459*J459</f>
        <v>3547.05</v>
      </c>
    </row>
    <row r="460" spans="1:24" ht="14.1" customHeight="1">
      <c r="A460" s="460">
        <v>460</v>
      </c>
      <c r="B460" s="467" t="s">
        <v>267</v>
      </c>
      <c r="C460" s="466" t="s">
        <v>359</v>
      </c>
      <c r="D460" s="473" t="s">
        <v>438</v>
      </c>
      <c r="E460" s="475">
        <v>0</v>
      </c>
      <c r="F460" s="475" t="s">
        <v>994</v>
      </c>
      <c r="G460" s="494" t="s">
        <v>911</v>
      </c>
      <c r="H460" s="494" t="s">
        <v>4206</v>
      </c>
      <c r="I460" s="494" t="s">
        <v>3976</v>
      </c>
      <c r="J460" s="502">
        <v>37.97</v>
      </c>
      <c r="K460" s="494" t="s">
        <v>4031</v>
      </c>
      <c r="L460" s="512">
        <f t="shared" si="49"/>
        <v>255</v>
      </c>
      <c r="M460" s="514">
        <v>255</v>
      </c>
      <c r="N460" s="514"/>
      <c r="O460" s="514"/>
      <c r="P460" s="515" t="e">
        <f t="shared" si="50"/>
        <v>#DIV/0!</v>
      </c>
      <c r="Q460" s="515">
        <f t="shared" si="51"/>
        <v>0</v>
      </c>
      <c r="R460" s="515">
        <f t="shared" si="52"/>
        <v>0</v>
      </c>
      <c r="S460" s="516">
        <f>IF(M460="nio",0,IF(M460&gt;0,VLOOKUP(H460,'3-Productie normen'!A:L,VLOOKUP(M460,'3-Productie normen'!$B$36:$C$42,2,FALSE),FALSE)))</f>
        <v>0</v>
      </c>
      <c r="T460" s="516">
        <f t="shared" si="47"/>
        <v>0</v>
      </c>
      <c r="U460" s="55">
        <f t="shared" si="48"/>
        <v>0</v>
      </c>
      <c r="V460" s="527"/>
      <c r="X460" s="529">
        <f t="shared" si="53"/>
        <v>9682.35</v>
      </c>
    </row>
    <row r="461" spans="1:24" ht="14.1" customHeight="1">
      <c r="A461" s="460">
        <v>461</v>
      </c>
      <c r="B461" s="467" t="s">
        <v>267</v>
      </c>
      <c r="C461" s="466" t="s">
        <v>359</v>
      </c>
      <c r="D461" s="473" t="s">
        <v>438</v>
      </c>
      <c r="E461" s="475">
        <v>0</v>
      </c>
      <c r="F461" s="475" t="s">
        <v>995</v>
      </c>
      <c r="G461" s="494" t="s">
        <v>911</v>
      </c>
      <c r="H461" s="494" t="s">
        <v>4206</v>
      </c>
      <c r="I461" s="494" t="s">
        <v>3976</v>
      </c>
      <c r="J461" s="502">
        <v>11.06</v>
      </c>
      <c r="K461" s="494" t="s">
        <v>4031</v>
      </c>
      <c r="L461" s="512">
        <f t="shared" si="49"/>
        <v>255</v>
      </c>
      <c r="M461" s="514">
        <v>255</v>
      </c>
      <c r="N461" s="514"/>
      <c r="O461" s="514"/>
      <c r="P461" s="515" t="e">
        <f t="shared" si="50"/>
        <v>#DIV/0!</v>
      </c>
      <c r="Q461" s="515">
        <f t="shared" si="51"/>
        <v>0</v>
      </c>
      <c r="R461" s="515">
        <f t="shared" si="52"/>
        <v>0</v>
      </c>
      <c r="S461" s="516">
        <f>IF(M461="nio",0,IF(M461&gt;0,VLOOKUP(H461,'3-Productie normen'!A:L,VLOOKUP(M461,'3-Productie normen'!$B$36:$C$42,2,FALSE),FALSE)))</f>
        <v>0</v>
      </c>
      <c r="T461" s="516">
        <f t="shared" si="47"/>
        <v>0</v>
      </c>
      <c r="U461" s="55">
        <f t="shared" si="48"/>
        <v>0</v>
      </c>
      <c r="V461" s="527"/>
      <c r="X461" s="529">
        <f t="shared" si="53"/>
        <v>2820.3</v>
      </c>
    </row>
    <row r="462" spans="1:24" ht="14.1" customHeight="1">
      <c r="A462" s="460">
        <v>462</v>
      </c>
      <c r="B462" s="467" t="s">
        <v>267</v>
      </c>
      <c r="C462" s="466" t="s">
        <v>359</v>
      </c>
      <c r="D462" s="473" t="s">
        <v>438</v>
      </c>
      <c r="E462" s="475">
        <v>0</v>
      </c>
      <c r="F462" s="475" t="s">
        <v>996</v>
      </c>
      <c r="G462" s="494" t="s">
        <v>911</v>
      </c>
      <c r="H462" s="494" t="s">
        <v>4206</v>
      </c>
      <c r="I462" s="494" t="s">
        <v>3976</v>
      </c>
      <c r="J462" s="502">
        <v>33.799999999999997</v>
      </c>
      <c r="K462" s="494" t="s">
        <v>4031</v>
      </c>
      <c r="L462" s="512">
        <f t="shared" si="49"/>
        <v>255</v>
      </c>
      <c r="M462" s="514">
        <v>255</v>
      </c>
      <c r="N462" s="514"/>
      <c r="O462" s="514"/>
      <c r="P462" s="515" t="e">
        <f t="shared" si="50"/>
        <v>#DIV/0!</v>
      </c>
      <c r="Q462" s="515">
        <f t="shared" si="51"/>
        <v>0</v>
      </c>
      <c r="R462" s="515">
        <f t="shared" si="52"/>
        <v>0</v>
      </c>
      <c r="S462" s="516">
        <f>IF(M462="nio",0,IF(M462&gt;0,VLOOKUP(H462,'3-Productie normen'!A:L,VLOOKUP(M462,'3-Productie normen'!$B$36:$C$42,2,FALSE),FALSE)))</f>
        <v>0</v>
      </c>
      <c r="T462" s="516">
        <f t="shared" si="47"/>
        <v>0</v>
      </c>
      <c r="U462" s="55">
        <f t="shared" si="48"/>
        <v>0</v>
      </c>
      <c r="V462" s="527"/>
      <c r="X462" s="529">
        <f t="shared" si="53"/>
        <v>8619</v>
      </c>
    </row>
    <row r="463" spans="1:24" ht="14.1" customHeight="1">
      <c r="A463" s="460">
        <v>463</v>
      </c>
      <c r="B463" s="467" t="s">
        <v>267</v>
      </c>
      <c r="C463" s="466" t="s">
        <v>359</v>
      </c>
      <c r="D463" s="473" t="s">
        <v>438</v>
      </c>
      <c r="E463" s="475">
        <v>0</v>
      </c>
      <c r="F463" s="475" t="s">
        <v>997</v>
      </c>
      <c r="G463" s="494" t="s">
        <v>911</v>
      </c>
      <c r="H463" s="494" t="s">
        <v>4206</v>
      </c>
      <c r="I463" s="494" t="s">
        <v>3976</v>
      </c>
      <c r="J463" s="502">
        <v>23.76</v>
      </c>
      <c r="K463" s="494" t="s">
        <v>4031</v>
      </c>
      <c r="L463" s="512">
        <f t="shared" si="49"/>
        <v>255</v>
      </c>
      <c r="M463" s="514">
        <v>255</v>
      </c>
      <c r="N463" s="514"/>
      <c r="O463" s="514"/>
      <c r="P463" s="515" t="e">
        <f t="shared" si="50"/>
        <v>#DIV/0!</v>
      </c>
      <c r="Q463" s="515">
        <f t="shared" si="51"/>
        <v>0</v>
      </c>
      <c r="R463" s="515">
        <f t="shared" si="52"/>
        <v>0</v>
      </c>
      <c r="S463" s="516">
        <f>IF(M463="nio",0,IF(M463&gt;0,VLOOKUP(H463,'3-Productie normen'!A:L,VLOOKUP(M463,'3-Productie normen'!$B$36:$C$42,2,FALSE),FALSE)))</f>
        <v>0</v>
      </c>
      <c r="T463" s="516">
        <f t="shared" si="47"/>
        <v>0</v>
      </c>
      <c r="U463" s="55">
        <f t="shared" si="48"/>
        <v>0</v>
      </c>
      <c r="V463" s="527"/>
      <c r="X463" s="529">
        <f t="shared" si="53"/>
        <v>6058.8</v>
      </c>
    </row>
    <row r="464" spans="1:24" ht="14.1" customHeight="1">
      <c r="A464" s="460">
        <v>464</v>
      </c>
      <c r="B464" s="467" t="s">
        <v>267</v>
      </c>
      <c r="C464" s="466" t="s">
        <v>359</v>
      </c>
      <c r="D464" s="473" t="s">
        <v>438</v>
      </c>
      <c r="E464" s="475">
        <v>0</v>
      </c>
      <c r="F464" s="475" t="s">
        <v>998</v>
      </c>
      <c r="G464" s="494" t="s">
        <v>911</v>
      </c>
      <c r="H464" s="494" t="s">
        <v>4206</v>
      </c>
      <c r="I464" s="494" t="s">
        <v>3976</v>
      </c>
      <c r="J464" s="502">
        <v>6.86</v>
      </c>
      <c r="K464" s="494" t="s">
        <v>4031</v>
      </c>
      <c r="L464" s="512">
        <f t="shared" si="49"/>
        <v>255</v>
      </c>
      <c r="M464" s="514">
        <v>255</v>
      </c>
      <c r="N464" s="514"/>
      <c r="O464" s="514"/>
      <c r="P464" s="515" t="e">
        <f t="shared" si="50"/>
        <v>#DIV/0!</v>
      </c>
      <c r="Q464" s="515">
        <f t="shared" si="51"/>
        <v>0</v>
      </c>
      <c r="R464" s="515">
        <f t="shared" si="52"/>
        <v>0</v>
      </c>
      <c r="S464" s="516">
        <f>IF(M464="nio",0,IF(M464&gt;0,VLOOKUP(H464,'3-Productie normen'!A:L,VLOOKUP(M464,'3-Productie normen'!$B$36:$C$42,2,FALSE),FALSE)))</f>
        <v>0</v>
      </c>
      <c r="T464" s="516">
        <f t="shared" ref="T464:T527" si="54">IF(N464&gt;0,S464*$T$8,0)</f>
        <v>0</v>
      </c>
      <c r="U464" s="55">
        <f t="shared" ref="U464:U527" si="55">IF((OR(O464&gt;0,)),S464*$U$8,0)</f>
        <v>0</v>
      </c>
      <c r="V464" s="527"/>
      <c r="X464" s="529">
        <f t="shared" si="53"/>
        <v>1749.3000000000002</v>
      </c>
    </row>
    <row r="465" spans="1:24" ht="14.1" customHeight="1">
      <c r="A465" s="567">
        <v>465</v>
      </c>
      <c r="B465" s="467" t="s">
        <v>267</v>
      </c>
      <c r="C465" s="466" t="s">
        <v>359</v>
      </c>
      <c r="D465" s="473" t="s">
        <v>438</v>
      </c>
      <c r="E465" s="475">
        <v>0</v>
      </c>
      <c r="F465" s="475" t="s">
        <v>999</v>
      </c>
      <c r="G465" s="494" t="s">
        <v>911</v>
      </c>
      <c r="H465" s="494" t="s">
        <v>4206</v>
      </c>
      <c r="I465" s="494" t="s">
        <v>3976</v>
      </c>
      <c r="J465" s="502">
        <v>38.08</v>
      </c>
      <c r="K465" s="494" t="s">
        <v>4031</v>
      </c>
      <c r="L465" s="512">
        <f t="shared" si="49"/>
        <v>255</v>
      </c>
      <c r="M465" s="514">
        <v>255</v>
      </c>
      <c r="N465" s="514"/>
      <c r="O465" s="514"/>
      <c r="P465" s="515" t="e">
        <f t="shared" si="50"/>
        <v>#DIV/0!</v>
      </c>
      <c r="Q465" s="515">
        <f t="shared" si="51"/>
        <v>0</v>
      </c>
      <c r="R465" s="515">
        <f t="shared" si="52"/>
        <v>0</v>
      </c>
      <c r="S465" s="516">
        <f>IF(M465="nio",0,IF(M465&gt;0,VLOOKUP(H465,'3-Productie normen'!A:L,VLOOKUP(M465,'3-Productie normen'!$B$36:$C$42,2,FALSE),FALSE)))</f>
        <v>0</v>
      </c>
      <c r="T465" s="516">
        <f t="shared" si="54"/>
        <v>0</v>
      </c>
      <c r="U465" s="55">
        <f t="shared" si="55"/>
        <v>0</v>
      </c>
      <c r="V465" s="527"/>
      <c r="X465" s="529">
        <f t="shared" si="53"/>
        <v>9710.4</v>
      </c>
    </row>
    <row r="466" spans="1:24" ht="14.1" customHeight="1">
      <c r="A466" s="460">
        <v>466</v>
      </c>
      <c r="B466" s="467" t="s">
        <v>267</v>
      </c>
      <c r="C466" s="466" t="s">
        <v>359</v>
      </c>
      <c r="D466" s="473" t="s">
        <v>438</v>
      </c>
      <c r="E466" s="475">
        <v>0</v>
      </c>
      <c r="F466" s="475" t="s">
        <v>1000</v>
      </c>
      <c r="G466" s="494" t="s">
        <v>911</v>
      </c>
      <c r="H466" s="494" t="s">
        <v>4206</v>
      </c>
      <c r="I466" s="494" t="s">
        <v>3976</v>
      </c>
      <c r="J466" s="502">
        <v>59.46</v>
      </c>
      <c r="K466" s="494" t="s">
        <v>4031</v>
      </c>
      <c r="L466" s="512">
        <f t="shared" si="49"/>
        <v>255</v>
      </c>
      <c r="M466" s="514">
        <v>255</v>
      </c>
      <c r="N466" s="514"/>
      <c r="O466" s="514"/>
      <c r="P466" s="515" t="e">
        <f t="shared" si="50"/>
        <v>#DIV/0!</v>
      </c>
      <c r="Q466" s="515">
        <f t="shared" si="51"/>
        <v>0</v>
      </c>
      <c r="R466" s="515">
        <f t="shared" si="52"/>
        <v>0</v>
      </c>
      <c r="S466" s="516">
        <f>IF(M466="nio",0,IF(M466&gt;0,VLOOKUP(H466,'3-Productie normen'!A:L,VLOOKUP(M466,'3-Productie normen'!$B$36:$C$42,2,FALSE),FALSE)))</f>
        <v>0</v>
      </c>
      <c r="T466" s="516">
        <f t="shared" si="54"/>
        <v>0</v>
      </c>
      <c r="U466" s="55">
        <f t="shared" si="55"/>
        <v>0</v>
      </c>
      <c r="V466" s="527"/>
      <c r="X466" s="529">
        <f t="shared" si="53"/>
        <v>15162.300000000001</v>
      </c>
    </row>
    <row r="467" spans="1:24" ht="14.1" customHeight="1">
      <c r="A467" s="460">
        <v>467</v>
      </c>
      <c r="B467" s="467" t="s">
        <v>267</v>
      </c>
      <c r="C467" s="466" t="s">
        <v>359</v>
      </c>
      <c r="D467" s="473" t="s">
        <v>438</v>
      </c>
      <c r="E467" s="475">
        <v>0</v>
      </c>
      <c r="F467" s="475" t="s">
        <v>1001</v>
      </c>
      <c r="G467" s="494" t="s">
        <v>911</v>
      </c>
      <c r="H467" s="494" t="s">
        <v>4206</v>
      </c>
      <c r="I467" s="494" t="s">
        <v>3976</v>
      </c>
      <c r="J467" s="502">
        <v>29.45</v>
      </c>
      <c r="K467" s="494" t="s">
        <v>4031</v>
      </c>
      <c r="L467" s="512">
        <f t="shared" si="49"/>
        <v>255</v>
      </c>
      <c r="M467" s="514">
        <v>255</v>
      </c>
      <c r="N467" s="514"/>
      <c r="O467" s="514"/>
      <c r="P467" s="515" t="e">
        <f t="shared" si="50"/>
        <v>#DIV/0!</v>
      </c>
      <c r="Q467" s="515">
        <f t="shared" si="51"/>
        <v>0</v>
      </c>
      <c r="R467" s="515">
        <f t="shared" si="52"/>
        <v>0</v>
      </c>
      <c r="S467" s="516">
        <f>IF(M467="nio",0,IF(M467&gt;0,VLOOKUP(H467,'3-Productie normen'!A:L,VLOOKUP(M467,'3-Productie normen'!$B$36:$C$42,2,FALSE),FALSE)))</f>
        <v>0</v>
      </c>
      <c r="T467" s="516">
        <f t="shared" si="54"/>
        <v>0</v>
      </c>
      <c r="U467" s="55">
        <f t="shared" si="55"/>
        <v>0</v>
      </c>
      <c r="V467" s="527"/>
      <c r="X467" s="529">
        <f t="shared" si="53"/>
        <v>7509.75</v>
      </c>
    </row>
    <row r="468" spans="1:24" ht="14.1" customHeight="1">
      <c r="A468" s="460">
        <v>468</v>
      </c>
      <c r="B468" s="467" t="s">
        <v>267</v>
      </c>
      <c r="C468" s="466" t="s">
        <v>359</v>
      </c>
      <c r="D468" s="473" t="s">
        <v>438</v>
      </c>
      <c r="E468" s="475">
        <v>0</v>
      </c>
      <c r="F468" s="475" t="s">
        <v>1002</v>
      </c>
      <c r="G468" s="494" t="s">
        <v>911</v>
      </c>
      <c r="H468" s="494" t="s">
        <v>4206</v>
      </c>
      <c r="I468" s="494" t="s">
        <v>3976</v>
      </c>
      <c r="J468" s="502">
        <v>4.0599999999999996</v>
      </c>
      <c r="K468" s="494" t="s">
        <v>4031</v>
      </c>
      <c r="L468" s="512">
        <f t="shared" si="49"/>
        <v>255</v>
      </c>
      <c r="M468" s="514">
        <v>255</v>
      </c>
      <c r="N468" s="514"/>
      <c r="O468" s="514"/>
      <c r="P468" s="515" t="e">
        <f t="shared" si="50"/>
        <v>#DIV/0!</v>
      </c>
      <c r="Q468" s="515">
        <f t="shared" si="51"/>
        <v>0</v>
      </c>
      <c r="R468" s="515">
        <f t="shared" si="52"/>
        <v>0</v>
      </c>
      <c r="S468" s="516">
        <f>IF(M468="nio",0,IF(M468&gt;0,VLOOKUP(H468,'3-Productie normen'!A:L,VLOOKUP(M468,'3-Productie normen'!$B$36:$C$42,2,FALSE),FALSE)))</f>
        <v>0</v>
      </c>
      <c r="T468" s="516">
        <f t="shared" si="54"/>
        <v>0</v>
      </c>
      <c r="U468" s="55">
        <f t="shared" si="55"/>
        <v>0</v>
      </c>
      <c r="V468" s="527"/>
      <c r="X468" s="529">
        <f t="shared" si="53"/>
        <v>1035.3</v>
      </c>
    </row>
    <row r="469" spans="1:24" ht="14.1" customHeight="1">
      <c r="A469" s="460">
        <v>469</v>
      </c>
      <c r="B469" s="467" t="s">
        <v>267</v>
      </c>
      <c r="C469" s="466" t="s">
        <v>359</v>
      </c>
      <c r="D469" s="473" t="s">
        <v>438</v>
      </c>
      <c r="E469" s="475">
        <v>0</v>
      </c>
      <c r="F469" s="475" t="s">
        <v>1003</v>
      </c>
      <c r="G469" s="494" t="s">
        <v>911</v>
      </c>
      <c r="H469" s="494" t="s">
        <v>4206</v>
      </c>
      <c r="I469" s="494" t="s">
        <v>3976</v>
      </c>
      <c r="J469" s="502">
        <v>39.479999999999997</v>
      </c>
      <c r="K469" s="494" t="s">
        <v>4031</v>
      </c>
      <c r="L469" s="512">
        <f t="shared" si="49"/>
        <v>255</v>
      </c>
      <c r="M469" s="514">
        <v>255</v>
      </c>
      <c r="N469" s="514"/>
      <c r="O469" s="514"/>
      <c r="P469" s="515" t="e">
        <f t="shared" si="50"/>
        <v>#DIV/0!</v>
      </c>
      <c r="Q469" s="515">
        <f t="shared" si="51"/>
        <v>0</v>
      </c>
      <c r="R469" s="515">
        <f t="shared" si="52"/>
        <v>0</v>
      </c>
      <c r="S469" s="516">
        <f>IF(M469="nio",0,IF(M469&gt;0,VLOOKUP(H469,'3-Productie normen'!A:L,VLOOKUP(M469,'3-Productie normen'!$B$36:$C$42,2,FALSE),FALSE)))</f>
        <v>0</v>
      </c>
      <c r="T469" s="516">
        <f t="shared" si="54"/>
        <v>0</v>
      </c>
      <c r="U469" s="55">
        <f t="shared" si="55"/>
        <v>0</v>
      </c>
      <c r="V469" s="527"/>
      <c r="X469" s="529">
        <f t="shared" si="53"/>
        <v>10067.4</v>
      </c>
    </row>
    <row r="470" spans="1:24" ht="14.1" customHeight="1">
      <c r="A470" s="460">
        <v>470</v>
      </c>
      <c r="B470" s="467" t="s">
        <v>267</v>
      </c>
      <c r="C470" s="466" t="s">
        <v>359</v>
      </c>
      <c r="D470" s="473" t="s">
        <v>438</v>
      </c>
      <c r="E470" s="475">
        <v>0</v>
      </c>
      <c r="F470" s="475" t="s">
        <v>1004</v>
      </c>
      <c r="G470" s="494" t="s">
        <v>911</v>
      </c>
      <c r="H470" s="494" t="s">
        <v>4206</v>
      </c>
      <c r="I470" s="494" t="s">
        <v>3976</v>
      </c>
      <c r="J470" s="502">
        <v>33.799999999999997</v>
      </c>
      <c r="K470" s="494" t="s">
        <v>4031</v>
      </c>
      <c r="L470" s="512">
        <f t="shared" si="49"/>
        <v>255</v>
      </c>
      <c r="M470" s="514">
        <v>255</v>
      </c>
      <c r="N470" s="514"/>
      <c r="O470" s="514"/>
      <c r="P470" s="515" t="e">
        <f t="shared" si="50"/>
        <v>#DIV/0!</v>
      </c>
      <c r="Q470" s="515">
        <f t="shared" si="51"/>
        <v>0</v>
      </c>
      <c r="R470" s="515">
        <f t="shared" si="52"/>
        <v>0</v>
      </c>
      <c r="S470" s="516">
        <f>IF(M470="nio",0,IF(M470&gt;0,VLOOKUP(H470,'3-Productie normen'!A:L,VLOOKUP(M470,'3-Productie normen'!$B$36:$C$42,2,FALSE),FALSE)))</f>
        <v>0</v>
      </c>
      <c r="T470" s="516">
        <f t="shared" si="54"/>
        <v>0</v>
      </c>
      <c r="U470" s="55">
        <f t="shared" si="55"/>
        <v>0</v>
      </c>
      <c r="V470" s="527"/>
      <c r="X470" s="529">
        <f t="shared" si="53"/>
        <v>8619</v>
      </c>
    </row>
    <row r="471" spans="1:24" ht="14.1" customHeight="1">
      <c r="A471" s="460">
        <v>471</v>
      </c>
      <c r="B471" s="467" t="s">
        <v>267</v>
      </c>
      <c r="C471" s="466" t="s">
        <v>359</v>
      </c>
      <c r="D471" s="473" t="s">
        <v>438</v>
      </c>
      <c r="E471" s="475">
        <v>0</v>
      </c>
      <c r="F471" s="475" t="s">
        <v>1005</v>
      </c>
      <c r="G471" s="494" t="s">
        <v>911</v>
      </c>
      <c r="H471" s="494" t="s">
        <v>4206</v>
      </c>
      <c r="I471" s="494" t="s">
        <v>3976</v>
      </c>
      <c r="J471" s="502">
        <v>72.06</v>
      </c>
      <c r="K471" s="494" t="s">
        <v>4031</v>
      </c>
      <c r="L471" s="512">
        <f t="shared" si="49"/>
        <v>255</v>
      </c>
      <c r="M471" s="514">
        <v>255</v>
      </c>
      <c r="N471" s="514"/>
      <c r="O471" s="514"/>
      <c r="P471" s="515" t="e">
        <f t="shared" si="50"/>
        <v>#DIV/0!</v>
      </c>
      <c r="Q471" s="515">
        <f t="shared" si="51"/>
        <v>0</v>
      </c>
      <c r="R471" s="515">
        <f t="shared" si="52"/>
        <v>0</v>
      </c>
      <c r="S471" s="516">
        <f>IF(M471="nio",0,IF(M471&gt;0,VLOOKUP(H471,'3-Productie normen'!A:L,VLOOKUP(M471,'3-Productie normen'!$B$36:$C$42,2,FALSE),FALSE)))</f>
        <v>0</v>
      </c>
      <c r="T471" s="516">
        <f t="shared" si="54"/>
        <v>0</v>
      </c>
      <c r="U471" s="55">
        <f t="shared" si="55"/>
        <v>0</v>
      </c>
      <c r="V471" s="527"/>
      <c r="X471" s="529">
        <f t="shared" si="53"/>
        <v>18375.3</v>
      </c>
    </row>
    <row r="472" spans="1:24" ht="14.1" customHeight="1">
      <c r="A472" s="460">
        <v>472</v>
      </c>
      <c r="B472" s="467" t="s">
        <v>267</v>
      </c>
      <c r="C472" s="466" t="s">
        <v>359</v>
      </c>
      <c r="D472" s="473" t="s">
        <v>438</v>
      </c>
      <c r="E472" s="475">
        <v>0</v>
      </c>
      <c r="F472" s="475" t="s">
        <v>1006</v>
      </c>
      <c r="G472" s="494" t="s">
        <v>911</v>
      </c>
      <c r="H472" s="494" t="s">
        <v>4206</v>
      </c>
      <c r="I472" s="494" t="s">
        <v>3976</v>
      </c>
      <c r="J472" s="502">
        <v>39.020000000000003</v>
      </c>
      <c r="K472" s="494" t="s">
        <v>4031</v>
      </c>
      <c r="L472" s="512">
        <f t="shared" si="49"/>
        <v>255</v>
      </c>
      <c r="M472" s="514">
        <v>255</v>
      </c>
      <c r="N472" s="514"/>
      <c r="O472" s="514"/>
      <c r="P472" s="515" t="e">
        <f t="shared" si="50"/>
        <v>#DIV/0!</v>
      </c>
      <c r="Q472" s="515">
        <f t="shared" si="51"/>
        <v>0</v>
      </c>
      <c r="R472" s="515">
        <f t="shared" si="52"/>
        <v>0</v>
      </c>
      <c r="S472" s="516">
        <f>IF(M472="nio",0,IF(M472&gt;0,VLOOKUP(H472,'3-Productie normen'!A:L,VLOOKUP(M472,'3-Productie normen'!$B$36:$C$42,2,FALSE),FALSE)))</f>
        <v>0</v>
      </c>
      <c r="T472" s="516">
        <f t="shared" si="54"/>
        <v>0</v>
      </c>
      <c r="U472" s="55">
        <f t="shared" si="55"/>
        <v>0</v>
      </c>
      <c r="V472" s="527"/>
      <c r="X472" s="529">
        <f t="shared" si="53"/>
        <v>9950.1</v>
      </c>
    </row>
    <row r="473" spans="1:24" ht="14.1" customHeight="1">
      <c r="A473" s="567">
        <v>473</v>
      </c>
      <c r="B473" s="467" t="s">
        <v>267</v>
      </c>
      <c r="C473" s="466" t="s">
        <v>359</v>
      </c>
      <c r="D473" s="473" t="s">
        <v>438</v>
      </c>
      <c r="E473" s="475">
        <v>0</v>
      </c>
      <c r="F473" s="475" t="s">
        <v>1007</v>
      </c>
      <c r="G473" s="494" t="s">
        <v>911</v>
      </c>
      <c r="H473" s="494" t="s">
        <v>4206</v>
      </c>
      <c r="I473" s="494" t="s">
        <v>3976</v>
      </c>
      <c r="J473" s="502">
        <v>45.62</v>
      </c>
      <c r="K473" s="494" t="s">
        <v>4031</v>
      </c>
      <c r="L473" s="512">
        <f t="shared" si="49"/>
        <v>255</v>
      </c>
      <c r="M473" s="514">
        <v>255</v>
      </c>
      <c r="N473" s="514"/>
      <c r="O473" s="514"/>
      <c r="P473" s="515" t="e">
        <f t="shared" si="50"/>
        <v>#DIV/0!</v>
      </c>
      <c r="Q473" s="515">
        <f t="shared" si="51"/>
        <v>0</v>
      </c>
      <c r="R473" s="515">
        <f t="shared" si="52"/>
        <v>0</v>
      </c>
      <c r="S473" s="516">
        <f>IF(M473="nio",0,IF(M473&gt;0,VLOOKUP(H473,'3-Productie normen'!A:L,VLOOKUP(M473,'3-Productie normen'!$B$36:$C$42,2,FALSE),FALSE)))</f>
        <v>0</v>
      </c>
      <c r="T473" s="516">
        <f t="shared" si="54"/>
        <v>0</v>
      </c>
      <c r="U473" s="55">
        <f t="shared" si="55"/>
        <v>0</v>
      </c>
      <c r="V473" s="527"/>
      <c r="X473" s="529">
        <f t="shared" si="53"/>
        <v>11633.099999999999</v>
      </c>
    </row>
    <row r="474" spans="1:24" ht="14.1" customHeight="1">
      <c r="A474" s="460">
        <v>474</v>
      </c>
      <c r="B474" s="467" t="s">
        <v>267</v>
      </c>
      <c r="C474" s="466" t="s">
        <v>359</v>
      </c>
      <c r="D474" s="473" t="s">
        <v>438</v>
      </c>
      <c r="E474" s="475">
        <v>0</v>
      </c>
      <c r="F474" s="475" t="s">
        <v>1008</v>
      </c>
      <c r="G474" s="494" t="s">
        <v>911</v>
      </c>
      <c r="H474" s="494" t="s">
        <v>4206</v>
      </c>
      <c r="I474" s="494" t="s">
        <v>3976</v>
      </c>
      <c r="J474" s="502">
        <v>93.71</v>
      </c>
      <c r="K474" s="494" t="s">
        <v>4031</v>
      </c>
      <c r="L474" s="512">
        <f t="shared" si="49"/>
        <v>255</v>
      </c>
      <c r="M474" s="514">
        <v>255</v>
      </c>
      <c r="N474" s="514"/>
      <c r="O474" s="514"/>
      <c r="P474" s="515" t="e">
        <f t="shared" si="50"/>
        <v>#DIV/0!</v>
      </c>
      <c r="Q474" s="515">
        <f t="shared" si="51"/>
        <v>0</v>
      </c>
      <c r="R474" s="515">
        <f t="shared" si="52"/>
        <v>0</v>
      </c>
      <c r="S474" s="516">
        <f>IF(M474="nio",0,IF(M474&gt;0,VLOOKUP(H474,'3-Productie normen'!A:L,VLOOKUP(M474,'3-Productie normen'!$B$36:$C$42,2,FALSE),FALSE)))</f>
        <v>0</v>
      </c>
      <c r="T474" s="516">
        <f t="shared" si="54"/>
        <v>0</v>
      </c>
      <c r="U474" s="55">
        <f t="shared" si="55"/>
        <v>0</v>
      </c>
      <c r="V474" s="527"/>
      <c r="X474" s="529">
        <f t="shared" si="53"/>
        <v>23896.05</v>
      </c>
    </row>
    <row r="475" spans="1:24" ht="14.1" customHeight="1">
      <c r="A475" s="460">
        <v>475</v>
      </c>
      <c r="B475" s="467" t="s">
        <v>267</v>
      </c>
      <c r="C475" s="466" t="s">
        <v>359</v>
      </c>
      <c r="D475" s="473" t="s">
        <v>438</v>
      </c>
      <c r="E475" s="475">
        <v>0</v>
      </c>
      <c r="F475" s="475" t="s">
        <v>1009</v>
      </c>
      <c r="G475" s="494" t="s">
        <v>911</v>
      </c>
      <c r="H475" s="494" t="s">
        <v>4206</v>
      </c>
      <c r="I475" s="494" t="s">
        <v>3976</v>
      </c>
      <c r="J475" s="502">
        <v>80.7</v>
      </c>
      <c r="K475" s="494" t="s">
        <v>4031</v>
      </c>
      <c r="L475" s="512">
        <f t="shared" si="49"/>
        <v>255</v>
      </c>
      <c r="M475" s="514">
        <v>255</v>
      </c>
      <c r="N475" s="514"/>
      <c r="O475" s="514"/>
      <c r="P475" s="515" t="e">
        <f t="shared" si="50"/>
        <v>#DIV/0!</v>
      </c>
      <c r="Q475" s="515">
        <f t="shared" si="51"/>
        <v>0</v>
      </c>
      <c r="R475" s="515">
        <f t="shared" si="52"/>
        <v>0</v>
      </c>
      <c r="S475" s="516">
        <f>IF(M475="nio",0,IF(M475&gt;0,VLOOKUP(H475,'3-Productie normen'!A:L,VLOOKUP(M475,'3-Productie normen'!$B$36:$C$42,2,FALSE),FALSE)))</f>
        <v>0</v>
      </c>
      <c r="T475" s="516">
        <f t="shared" si="54"/>
        <v>0</v>
      </c>
      <c r="U475" s="55">
        <f t="shared" si="55"/>
        <v>0</v>
      </c>
      <c r="V475" s="527"/>
      <c r="X475" s="529">
        <f t="shared" si="53"/>
        <v>20578.5</v>
      </c>
    </row>
    <row r="476" spans="1:24" ht="14.1" customHeight="1">
      <c r="A476" s="460">
        <v>476</v>
      </c>
      <c r="B476" s="467" t="s">
        <v>267</v>
      </c>
      <c r="C476" s="466" t="s">
        <v>359</v>
      </c>
      <c r="D476" s="473" t="s">
        <v>438</v>
      </c>
      <c r="E476" s="475">
        <v>0</v>
      </c>
      <c r="F476" s="475" t="s">
        <v>1010</v>
      </c>
      <c r="G476" s="494" t="s">
        <v>911</v>
      </c>
      <c r="H476" s="494" t="s">
        <v>4206</v>
      </c>
      <c r="I476" s="494" t="s">
        <v>3976</v>
      </c>
      <c r="J476" s="502">
        <v>24.42</v>
      </c>
      <c r="K476" s="494" t="s">
        <v>4031</v>
      </c>
      <c r="L476" s="512">
        <f t="shared" si="49"/>
        <v>255</v>
      </c>
      <c r="M476" s="514">
        <v>255</v>
      </c>
      <c r="N476" s="514"/>
      <c r="O476" s="514"/>
      <c r="P476" s="515" t="e">
        <f t="shared" si="50"/>
        <v>#DIV/0!</v>
      </c>
      <c r="Q476" s="515">
        <f t="shared" si="51"/>
        <v>0</v>
      </c>
      <c r="R476" s="515">
        <f t="shared" si="52"/>
        <v>0</v>
      </c>
      <c r="S476" s="516">
        <f>IF(M476="nio",0,IF(M476&gt;0,VLOOKUP(H476,'3-Productie normen'!A:L,VLOOKUP(M476,'3-Productie normen'!$B$36:$C$42,2,FALSE),FALSE)))</f>
        <v>0</v>
      </c>
      <c r="T476" s="516">
        <f t="shared" si="54"/>
        <v>0</v>
      </c>
      <c r="U476" s="55">
        <f t="shared" si="55"/>
        <v>0</v>
      </c>
      <c r="V476" s="527"/>
      <c r="X476" s="529">
        <f t="shared" si="53"/>
        <v>6227.1</v>
      </c>
    </row>
    <row r="477" spans="1:24" ht="14.1" customHeight="1">
      <c r="A477" s="460">
        <v>477</v>
      </c>
      <c r="B477" s="467" t="s">
        <v>267</v>
      </c>
      <c r="C477" s="466" t="s">
        <v>359</v>
      </c>
      <c r="D477" s="473" t="s">
        <v>438</v>
      </c>
      <c r="E477" s="475">
        <v>0</v>
      </c>
      <c r="F477" s="475" t="s">
        <v>1011</v>
      </c>
      <c r="G477" s="494" t="s">
        <v>911</v>
      </c>
      <c r="H477" s="494" t="s">
        <v>4206</v>
      </c>
      <c r="I477" s="494" t="s">
        <v>3976</v>
      </c>
      <c r="J477" s="502">
        <v>72.52</v>
      </c>
      <c r="K477" s="494" t="s">
        <v>4031</v>
      </c>
      <c r="L477" s="512">
        <f t="shared" si="49"/>
        <v>255</v>
      </c>
      <c r="M477" s="514">
        <v>255</v>
      </c>
      <c r="N477" s="514"/>
      <c r="O477" s="514"/>
      <c r="P477" s="515" t="e">
        <f t="shared" si="50"/>
        <v>#DIV/0!</v>
      </c>
      <c r="Q477" s="515">
        <f t="shared" si="51"/>
        <v>0</v>
      </c>
      <c r="R477" s="515">
        <f t="shared" si="52"/>
        <v>0</v>
      </c>
      <c r="S477" s="516">
        <f>IF(M477="nio",0,IF(M477&gt;0,VLOOKUP(H477,'3-Productie normen'!A:L,VLOOKUP(M477,'3-Productie normen'!$B$36:$C$42,2,FALSE),FALSE)))</f>
        <v>0</v>
      </c>
      <c r="T477" s="516">
        <f t="shared" si="54"/>
        <v>0</v>
      </c>
      <c r="U477" s="55">
        <f t="shared" si="55"/>
        <v>0</v>
      </c>
      <c r="V477" s="527"/>
      <c r="X477" s="529">
        <f t="shared" si="53"/>
        <v>18492.599999999999</v>
      </c>
    </row>
    <row r="478" spans="1:24" ht="14.1" customHeight="1">
      <c r="A478" s="460">
        <v>478</v>
      </c>
      <c r="B478" s="467" t="s">
        <v>267</v>
      </c>
      <c r="C478" s="466" t="s">
        <v>359</v>
      </c>
      <c r="D478" s="473" t="s">
        <v>438</v>
      </c>
      <c r="E478" s="475">
        <v>0</v>
      </c>
      <c r="F478" s="475" t="s">
        <v>1012</v>
      </c>
      <c r="G478" s="494" t="s">
        <v>911</v>
      </c>
      <c r="H478" s="494" t="s">
        <v>4206</v>
      </c>
      <c r="I478" s="494" t="s">
        <v>3976</v>
      </c>
      <c r="J478" s="502">
        <v>19.89</v>
      </c>
      <c r="K478" s="494" t="s">
        <v>4031</v>
      </c>
      <c r="L478" s="512">
        <f t="shared" si="49"/>
        <v>255</v>
      </c>
      <c r="M478" s="514">
        <v>255</v>
      </c>
      <c r="N478" s="514"/>
      <c r="O478" s="514"/>
      <c r="P478" s="515" t="e">
        <f t="shared" si="50"/>
        <v>#DIV/0!</v>
      </c>
      <c r="Q478" s="515">
        <f t="shared" si="51"/>
        <v>0</v>
      </c>
      <c r="R478" s="515">
        <f t="shared" si="52"/>
        <v>0</v>
      </c>
      <c r="S478" s="516">
        <f>IF(M478="nio",0,IF(M478&gt;0,VLOOKUP(H478,'3-Productie normen'!A:L,VLOOKUP(M478,'3-Productie normen'!$B$36:$C$42,2,FALSE),FALSE)))</f>
        <v>0</v>
      </c>
      <c r="T478" s="516">
        <f t="shared" si="54"/>
        <v>0</v>
      </c>
      <c r="U478" s="55">
        <f t="shared" si="55"/>
        <v>0</v>
      </c>
      <c r="V478" s="527"/>
      <c r="X478" s="529">
        <f t="shared" si="53"/>
        <v>5071.95</v>
      </c>
    </row>
    <row r="479" spans="1:24" ht="14.1" customHeight="1">
      <c r="A479" s="460">
        <v>479</v>
      </c>
      <c r="B479" s="467" t="s">
        <v>267</v>
      </c>
      <c r="C479" s="466" t="s">
        <v>359</v>
      </c>
      <c r="D479" s="473" t="s">
        <v>438</v>
      </c>
      <c r="E479" s="475">
        <v>0</v>
      </c>
      <c r="F479" s="475" t="s">
        <v>1013</v>
      </c>
      <c r="G479" s="494" t="s">
        <v>911</v>
      </c>
      <c r="H479" s="494" t="s">
        <v>4206</v>
      </c>
      <c r="I479" s="494" t="s">
        <v>3976</v>
      </c>
      <c r="J479" s="502">
        <v>35.74</v>
      </c>
      <c r="K479" s="494" t="s">
        <v>4031</v>
      </c>
      <c r="L479" s="512">
        <f t="shared" si="49"/>
        <v>255</v>
      </c>
      <c r="M479" s="514">
        <v>255</v>
      </c>
      <c r="N479" s="514"/>
      <c r="O479" s="514"/>
      <c r="P479" s="515" t="e">
        <f t="shared" si="50"/>
        <v>#DIV/0!</v>
      </c>
      <c r="Q479" s="515">
        <f t="shared" si="51"/>
        <v>0</v>
      </c>
      <c r="R479" s="515">
        <f t="shared" si="52"/>
        <v>0</v>
      </c>
      <c r="S479" s="516">
        <f>IF(M479="nio",0,IF(M479&gt;0,VLOOKUP(H479,'3-Productie normen'!A:L,VLOOKUP(M479,'3-Productie normen'!$B$36:$C$42,2,FALSE),FALSE)))</f>
        <v>0</v>
      </c>
      <c r="T479" s="516">
        <f t="shared" si="54"/>
        <v>0</v>
      </c>
      <c r="U479" s="55">
        <f t="shared" si="55"/>
        <v>0</v>
      </c>
      <c r="V479" s="527"/>
      <c r="X479" s="529">
        <f t="shared" si="53"/>
        <v>9113.7000000000007</v>
      </c>
    </row>
    <row r="480" spans="1:24" ht="14.1" customHeight="1">
      <c r="A480" s="460">
        <v>480</v>
      </c>
      <c r="B480" s="467" t="s">
        <v>267</v>
      </c>
      <c r="C480" s="466" t="s">
        <v>359</v>
      </c>
      <c r="D480" s="473" t="s">
        <v>438</v>
      </c>
      <c r="E480" s="475">
        <v>0</v>
      </c>
      <c r="F480" s="475" t="s">
        <v>1014</v>
      </c>
      <c r="G480" s="494" t="s">
        <v>600</v>
      </c>
      <c r="H480" s="494" t="s">
        <v>4033</v>
      </c>
      <c r="I480" s="494" t="s">
        <v>3987</v>
      </c>
      <c r="J480" s="502">
        <v>15.19</v>
      </c>
      <c r="K480" s="494" t="s">
        <v>4033</v>
      </c>
      <c r="L480" s="512">
        <f t="shared" si="49"/>
        <v>104</v>
      </c>
      <c r="M480" s="514">
        <v>104</v>
      </c>
      <c r="N480" s="514"/>
      <c r="O480" s="514"/>
      <c r="P480" s="515" t="e">
        <f t="shared" si="50"/>
        <v>#DIV/0!</v>
      </c>
      <c r="Q480" s="515">
        <f t="shared" si="51"/>
        <v>0</v>
      </c>
      <c r="R480" s="515">
        <f t="shared" si="52"/>
        <v>0</v>
      </c>
      <c r="S480" s="516">
        <f>IF(M480="nio",0,IF(M480&gt;0,VLOOKUP(H480,'3-Productie normen'!A:L,VLOOKUP(M480,'3-Productie normen'!$B$36:$C$42,2,FALSE),FALSE)))</f>
        <v>0</v>
      </c>
      <c r="T480" s="516">
        <f t="shared" si="54"/>
        <v>0</v>
      </c>
      <c r="U480" s="55">
        <f t="shared" si="55"/>
        <v>0</v>
      </c>
      <c r="V480" s="527"/>
      <c r="X480" s="529">
        <f t="shared" si="53"/>
        <v>1579.76</v>
      </c>
    </row>
    <row r="481" spans="1:24" ht="14.1" customHeight="1">
      <c r="A481" s="567">
        <v>481</v>
      </c>
      <c r="B481" s="467" t="s">
        <v>267</v>
      </c>
      <c r="C481" s="466" t="s">
        <v>359</v>
      </c>
      <c r="D481" s="473" t="s">
        <v>438</v>
      </c>
      <c r="E481" s="475">
        <v>0</v>
      </c>
      <c r="F481" s="475" t="s">
        <v>1015</v>
      </c>
      <c r="G481" s="494" t="s">
        <v>600</v>
      </c>
      <c r="H481" s="494" t="s">
        <v>4205</v>
      </c>
      <c r="I481" s="494" t="s">
        <v>3976</v>
      </c>
      <c r="J481" s="502">
        <v>17.41</v>
      </c>
      <c r="K481" s="494" t="s">
        <v>4031</v>
      </c>
      <c r="L481" s="512">
        <f t="shared" si="49"/>
        <v>255</v>
      </c>
      <c r="M481" s="514">
        <v>255</v>
      </c>
      <c r="N481" s="514"/>
      <c r="O481" s="514"/>
      <c r="P481" s="515" t="e">
        <f t="shared" si="50"/>
        <v>#DIV/0!</v>
      </c>
      <c r="Q481" s="515">
        <f t="shared" si="51"/>
        <v>0</v>
      </c>
      <c r="R481" s="515">
        <f t="shared" si="52"/>
        <v>0</v>
      </c>
      <c r="S481" s="516">
        <f>IF(M481="nio",0,IF(M481&gt;0,VLOOKUP(H481,'3-Productie normen'!A:L,VLOOKUP(M481,'3-Productie normen'!$B$36:$C$42,2,FALSE),FALSE)))</f>
        <v>0</v>
      </c>
      <c r="T481" s="516">
        <f t="shared" si="54"/>
        <v>0</v>
      </c>
      <c r="U481" s="55">
        <f t="shared" si="55"/>
        <v>0</v>
      </c>
      <c r="V481" s="527"/>
      <c r="X481" s="529">
        <f t="shared" si="53"/>
        <v>4439.55</v>
      </c>
    </row>
    <row r="482" spans="1:24" ht="14.1" customHeight="1">
      <c r="A482" s="460">
        <v>482</v>
      </c>
      <c r="B482" s="467" t="s">
        <v>267</v>
      </c>
      <c r="C482" s="466" t="s">
        <v>359</v>
      </c>
      <c r="D482" s="473" t="s">
        <v>438</v>
      </c>
      <c r="E482" s="475">
        <v>0</v>
      </c>
      <c r="F482" s="475" t="s">
        <v>1016</v>
      </c>
      <c r="G482" s="494" t="s">
        <v>529</v>
      </c>
      <c r="H482" s="491" t="s">
        <v>253</v>
      </c>
      <c r="I482" s="494" t="s">
        <v>3990</v>
      </c>
      <c r="J482" s="502">
        <v>330.72</v>
      </c>
      <c r="K482" s="491" t="s">
        <v>253</v>
      </c>
      <c r="L482" s="512">
        <f t="shared" si="49"/>
        <v>104</v>
      </c>
      <c r="M482" s="514">
        <v>104</v>
      </c>
      <c r="N482" s="514"/>
      <c r="O482" s="514"/>
      <c r="P482" s="515" t="e">
        <f t="shared" si="50"/>
        <v>#DIV/0!</v>
      </c>
      <c r="Q482" s="515">
        <f t="shared" si="51"/>
        <v>0</v>
      </c>
      <c r="R482" s="515">
        <f t="shared" si="52"/>
        <v>0</v>
      </c>
      <c r="S482" s="516">
        <f>IF(M482="nio",0,IF(M482&gt;0,VLOOKUP(H482,'3-Productie normen'!A:L,VLOOKUP(M482,'3-Productie normen'!$B$36:$C$42,2,FALSE),FALSE)))</f>
        <v>0</v>
      </c>
      <c r="T482" s="516">
        <f t="shared" si="54"/>
        <v>0</v>
      </c>
      <c r="U482" s="55">
        <f t="shared" si="55"/>
        <v>0</v>
      </c>
      <c r="V482" s="527"/>
      <c r="X482" s="529">
        <f t="shared" si="53"/>
        <v>34394.880000000005</v>
      </c>
    </row>
    <row r="483" spans="1:24" ht="14.1" customHeight="1">
      <c r="A483" s="460">
        <v>483</v>
      </c>
      <c r="B483" s="467" t="s">
        <v>267</v>
      </c>
      <c r="C483" s="466" t="s">
        <v>359</v>
      </c>
      <c r="D483" s="473" t="s">
        <v>438</v>
      </c>
      <c r="E483" s="475">
        <v>0</v>
      </c>
      <c r="F483" s="475" t="s">
        <v>1017</v>
      </c>
      <c r="G483" s="494" t="s">
        <v>600</v>
      </c>
      <c r="H483" s="494" t="s">
        <v>4205</v>
      </c>
      <c r="I483" s="494" t="s">
        <v>3976</v>
      </c>
      <c r="J483" s="502">
        <v>17.41</v>
      </c>
      <c r="K483" s="494" t="s">
        <v>4031</v>
      </c>
      <c r="L483" s="512">
        <f t="shared" si="49"/>
        <v>255</v>
      </c>
      <c r="M483" s="514">
        <v>255</v>
      </c>
      <c r="N483" s="514"/>
      <c r="O483" s="514"/>
      <c r="P483" s="515" t="e">
        <f t="shared" si="50"/>
        <v>#DIV/0!</v>
      </c>
      <c r="Q483" s="515">
        <f t="shared" si="51"/>
        <v>0</v>
      </c>
      <c r="R483" s="515">
        <f t="shared" si="52"/>
        <v>0</v>
      </c>
      <c r="S483" s="516">
        <f>IF(M483="nio",0,IF(M483&gt;0,VLOOKUP(H483,'3-Productie normen'!A:L,VLOOKUP(M483,'3-Productie normen'!$B$36:$C$42,2,FALSE),FALSE)))</f>
        <v>0</v>
      </c>
      <c r="T483" s="516">
        <f t="shared" si="54"/>
        <v>0</v>
      </c>
      <c r="U483" s="55">
        <f t="shared" si="55"/>
        <v>0</v>
      </c>
      <c r="V483" s="527"/>
      <c r="X483" s="529">
        <f t="shared" si="53"/>
        <v>4439.55</v>
      </c>
    </row>
    <row r="484" spans="1:24" ht="14.1" customHeight="1">
      <c r="A484" s="460">
        <v>484</v>
      </c>
      <c r="B484" s="467" t="s">
        <v>267</v>
      </c>
      <c r="C484" s="466" t="s">
        <v>359</v>
      </c>
      <c r="D484" s="473" t="s">
        <v>438</v>
      </c>
      <c r="E484" s="475">
        <v>0</v>
      </c>
      <c r="F484" s="475" t="s">
        <v>1018</v>
      </c>
      <c r="G484" s="494" t="s">
        <v>600</v>
      </c>
      <c r="H484" s="494" t="s">
        <v>4033</v>
      </c>
      <c r="I484" s="494" t="s">
        <v>3974</v>
      </c>
      <c r="J484" s="502">
        <v>179.33</v>
      </c>
      <c r="K484" s="494" t="s">
        <v>4033</v>
      </c>
      <c r="L484" s="512">
        <f t="shared" si="49"/>
        <v>104</v>
      </c>
      <c r="M484" s="514">
        <v>104</v>
      </c>
      <c r="N484" s="514"/>
      <c r="O484" s="514"/>
      <c r="P484" s="515" t="e">
        <f t="shared" si="50"/>
        <v>#DIV/0!</v>
      </c>
      <c r="Q484" s="515">
        <f t="shared" si="51"/>
        <v>0</v>
      </c>
      <c r="R484" s="515">
        <f t="shared" si="52"/>
        <v>0</v>
      </c>
      <c r="S484" s="516">
        <f>IF(M484="nio",0,IF(M484&gt;0,VLOOKUP(H484,'3-Productie normen'!A:L,VLOOKUP(M484,'3-Productie normen'!$B$36:$C$42,2,FALSE),FALSE)))</f>
        <v>0</v>
      </c>
      <c r="T484" s="516">
        <f t="shared" si="54"/>
        <v>0</v>
      </c>
      <c r="U484" s="55">
        <f t="shared" si="55"/>
        <v>0</v>
      </c>
      <c r="V484" s="527"/>
      <c r="X484" s="529">
        <f t="shared" si="53"/>
        <v>18650.32</v>
      </c>
    </row>
    <row r="485" spans="1:24" ht="14.1" customHeight="1">
      <c r="A485" s="460">
        <v>485</v>
      </c>
      <c r="B485" s="467" t="s">
        <v>267</v>
      </c>
      <c r="C485" s="466" t="s">
        <v>359</v>
      </c>
      <c r="D485" s="473" t="s">
        <v>438</v>
      </c>
      <c r="E485" s="475">
        <v>0</v>
      </c>
      <c r="F485" s="475" t="s">
        <v>1019</v>
      </c>
      <c r="G485" s="494" t="s">
        <v>600</v>
      </c>
      <c r="H485" s="587" t="s">
        <v>4033</v>
      </c>
      <c r="I485" s="494" t="s">
        <v>3976</v>
      </c>
      <c r="J485" s="502">
        <v>28.41</v>
      </c>
      <c r="K485" s="505" t="s">
        <v>216</v>
      </c>
      <c r="L485" s="512">
        <f t="shared" si="49"/>
        <v>104</v>
      </c>
      <c r="M485" s="514">
        <v>104</v>
      </c>
      <c r="N485" s="514"/>
      <c r="O485" s="514"/>
      <c r="P485" s="515" t="e">
        <f t="shared" si="50"/>
        <v>#DIV/0!</v>
      </c>
      <c r="Q485" s="515">
        <f t="shared" si="51"/>
        <v>0</v>
      </c>
      <c r="R485" s="515">
        <f t="shared" si="52"/>
        <v>0</v>
      </c>
      <c r="S485" s="516">
        <f>IF(M485="nio",0,IF(M485&gt;0,VLOOKUP(H485,'3-Productie normen'!A:L,VLOOKUP(M485,'3-Productie normen'!$B$36:$C$42,2,FALSE),FALSE)))</f>
        <v>0</v>
      </c>
      <c r="T485" s="516">
        <f t="shared" si="54"/>
        <v>0</v>
      </c>
      <c r="U485" s="55">
        <f t="shared" si="55"/>
        <v>0</v>
      </c>
      <c r="V485" s="527"/>
      <c r="X485" s="529">
        <f t="shared" si="53"/>
        <v>2954.64</v>
      </c>
    </row>
    <row r="486" spans="1:24" ht="14.1" customHeight="1">
      <c r="A486" s="460">
        <v>486</v>
      </c>
      <c r="B486" s="467" t="s">
        <v>267</v>
      </c>
      <c r="C486" s="466" t="s">
        <v>359</v>
      </c>
      <c r="D486" s="473" t="s">
        <v>438</v>
      </c>
      <c r="E486" s="475">
        <v>0</v>
      </c>
      <c r="F486" s="475" t="s">
        <v>1020</v>
      </c>
      <c r="G486" s="494" t="s">
        <v>600</v>
      </c>
      <c r="H486" s="494" t="s">
        <v>4033</v>
      </c>
      <c r="I486" s="494" t="s">
        <v>3990</v>
      </c>
      <c r="J486" s="502">
        <v>107.45</v>
      </c>
      <c r="K486" s="494" t="s">
        <v>4033</v>
      </c>
      <c r="L486" s="512">
        <f t="shared" si="49"/>
        <v>104</v>
      </c>
      <c r="M486" s="514">
        <v>104</v>
      </c>
      <c r="N486" s="514"/>
      <c r="O486" s="514"/>
      <c r="P486" s="515" t="e">
        <f t="shared" si="50"/>
        <v>#DIV/0!</v>
      </c>
      <c r="Q486" s="515">
        <f t="shared" si="51"/>
        <v>0</v>
      </c>
      <c r="R486" s="515">
        <f t="shared" si="52"/>
        <v>0</v>
      </c>
      <c r="S486" s="516">
        <f>IF(M486="nio",0,IF(M486&gt;0,VLOOKUP(H486,'3-Productie normen'!A:L,VLOOKUP(M486,'3-Productie normen'!$B$36:$C$42,2,FALSE),FALSE)))</f>
        <v>0</v>
      </c>
      <c r="T486" s="516">
        <f t="shared" si="54"/>
        <v>0</v>
      </c>
      <c r="U486" s="55">
        <f t="shared" si="55"/>
        <v>0</v>
      </c>
      <c r="V486" s="527"/>
      <c r="X486" s="529">
        <f t="shared" si="53"/>
        <v>11174.800000000001</v>
      </c>
    </row>
    <row r="487" spans="1:24" ht="14.1" customHeight="1">
      <c r="A487" s="460">
        <v>487</v>
      </c>
      <c r="B487" s="467" t="s">
        <v>267</v>
      </c>
      <c r="C487" s="466" t="s">
        <v>359</v>
      </c>
      <c r="D487" s="473" t="s">
        <v>438</v>
      </c>
      <c r="E487" s="475">
        <v>0</v>
      </c>
      <c r="F487" s="475" t="s">
        <v>1021</v>
      </c>
      <c r="G487" s="494" t="s">
        <v>911</v>
      </c>
      <c r="H487" s="494" t="s">
        <v>4206</v>
      </c>
      <c r="I487" s="494" t="s">
        <v>3976</v>
      </c>
      <c r="J487" s="502">
        <v>17.7</v>
      </c>
      <c r="K487" s="494" t="s">
        <v>4031</v>
      </c>
      <c r="L487" s="512">
        <f t="shared" si="49"/>
        <v>255</v>
      </c>
      <c r="M487" s="514">
        <v>255</v>
      </c>
      <c r="N487" s="514"/>
      <c r="O487" s="514"/>
      <c r="P487" s="515" t="e">
        <f t="shared" si="50"/>
        <v>#DIV/0!</v>
      </c>
      <c r="Q487" s="515">
        <f t="shared" si="51"/>
        <v>0</v>
      </c>
      <c r="R487" s="515">
        <f t="shared" si="52"/>
        <v>0</v>
      </c>
      <c r="S487" s="516">
        <f>IF(M487="nio",0,IF(M487&gt;0,VLOOKUP(H487,'3-Productie normen'!A:L,VLOOKUP(M487,'3-Productie normen'!$B$36:$C$42,2,FALSE),FALSE)))</f>
        <v>0</v>
      </c>
      <c r="T487" s="516">
        <f t="shared" si="54"/>
        <v>0</v>
      </c>
      <c r="U487" s="55">
        <f t="shared" si="55"/>
        <v>0</v>
      </c>
      <c r="V487" s="527"/>
      <c r="X487" s="529">
        <f t="shared" si="53"/>
        <v>4513.5</v>
      </c>
    </row>
    <row r="488" spans="1:24" ht="14.1" customHeight="1">
      <c r="A488" s="460">
        <v>488</v>
      </c>
      <c r="B488" s="467" t="s">
        <v>267</v>
      </c>
      <c r="C488" s="466" t="s">
        <v>359</v>
      </c>
      <c r="D488" s="473" t="s">
        <v>438</v>
      </c>
      <c r="E488" s="475">
        <v>0</v>
      </c>
      <c r="F488" s="475" t="s">
        <v>1022</v>
      </c>
      <c r="G488" s="494" t="s">
        <v>600</v>
      </c>
      <c r="H488" s="586" t="s">
        <v>216</v>
      </c>
      <c r="I488" s="494" t="s">
        <v>3976</v>
      </c>
      <c r="J488" s="502">
        <v>18.98</v>
      </c>
      <c r="K488" s="494" t="s">
        <v>4031</v>
      </c>
      <c r="L488" s="512">
        <f t="shared" si="49"/>
        <v>104</v>
      </c>
      <c r="M488" s="514">
        <v>104</v>
      </c>
      <c r="N488" s="514"/>
      <c r="O488" s="514"/>
      <c r="P488" s="515" t="e">
        <f t="shared" si="50"/>
        <v>#DIV/0!</v>
      </c>
      <c r="Q488" s="515">
        <f t="shared" si="51"/>
        <v>0</v>
      </c>
      <c r="R488" s="515">
        <f t="shared" si="52"/>
        <v>0</v>
      </c>
      <c r="S488" s="516">
        <f>IF(M488="nio",0,IF(M488&gt;0,VLOOKUP(H488,'3-Productie normen'!A:L,VLOOKUP(M488,'3-Productie normen'!$B$36:$C$42,2,FALSE),FALSE)))</f>
        <v>0</v>
      </c>
      <c r="T488" s="516">
        <f t="shared" si="54"/>
        <v>0</v>
      </c>
      <c r="U488" s="55">
        <f t="shared" si="55"/>
        <v>0</v>
      </c>
      <c r="V488" s="527"/>
      <c r="X488" s="529">
        <f t="shared" si="53"/>
        <v>1973.92</v>
      </c>
    </row>
    <row r="489" spans="1:24" ht="14.1" customHeight="1">
      <c r="A489" s="567">
        <v>489</v>
      </c>
      <c r="B489" s="467" t="s">
        <v>267</v>
      </c>
      <c r="C489" s="466" t="s">
        <v>359</v>
      </c>
      <c r="D489" s="473" t="s">
        <v>438</v>
      </c>
      <c r="E489" s="475">
        <v>0</v>
      </c>
      <c r="F489" s="475" t="s">
        <v>1023</v>
      </c>
      <c r="G489" s="494" t="s">
        <v>1024</v>
      </c>
      <c r="H489" s="586" t="s">
        <v>4033</v>
      </c>
      <c r="I489" s="494" t="s">
        <v>3976</v>
      </c>
      <c r="J489" s="502">
        <v>22.54</v>
      </c>
      <c r="K489" s="494" t="s">
        <v>4031</v>
      </c>
      <c r="L489" s="512">
        <f t="shared" si="49"/>
        <v>104</v>
      </c>
      <c r="M489" s="514">
        <v>104</v>
      </c>
      <c r="N489" s="514"/>
      <c r="O489" s="514"/>
      <c r="P489" s="515" t="e">
        <f t="shared" si="50"/>
        <v>#DIV/0!</v>
      </c>
      <c r="Q489" s="515">
        <f t="shared" si="51"/>
        <v>0</v>
      </c>
      <c r="R489" s="515">
        <f t="shared" si="52"/>
        <v>0</v>
      </c>
      <c r="S489" s="516">
        <f>IF(M489="nio",0,IF(M489&gt;0,VLOOKUP(H489,'3-Productie normen'!A:L,VLOOKUP(M489,'3-Productie normen'!$B$36:$C$42,2,FALSE),FALSE)))</f>
        <v>0</v>
      </c>
      <c r="T489" s="516">
        <f t="shared" si="54"/>
        <v>0</v>
      </c>
      <c r="U489" s="55">
        <f t="shared" si="55"/>
        <v>0</v>
      </c>
      <c r="V489" s="527"/>
      <c r="X489" s="529">
        <f t="shared" si="53"/>
        <v>2344.16</v>
      </c>
    </row>
    <row r="490" spans="1:24" ht="14.1" customHeight="1">
      <c r="A490" s="460">
        <v>490</v>
      </c>
      <c r="B490" s="467" t="s">
        <v>267</v>
      </c>
      <c r="C490" s="466" t="s">
        <v>359</v>
      </c>
      <c r="D490" s="473" t="s">
        <v>438</v>
      </c>
      <c r="E490" s="475">
        <v>0</v>
      </c>
      <c r="F490" s="475" t="s">
        <v>1025</v>
      </c>
      <c r="G490" s="494" t="s">
        <v>1024</v>
      </c>
      <c r="H490" s="586" t="s">
        <v>4033</v>
      </c>
      <c r="I490" s="494" t="s">
        <v>3976</v>
      </c>
      <c r="J490" s="502">
        <v>16.579999999999998</v>
      </c>
      <c r="K490" s="494" t="s">
        <v>4031</v>
      </c>
      <c r="L490" s="512">
        <f t="shared" si="49"/>
        <v>104</v>
      </c>
      <c r="M490" s="514">
        <v>104</v>
      </c>
      <c r="N490" s="514"/>
      <c r="O490" s="514"/>
      <c r="P490" s="515" t="e">
        <f t="shared" si="50"/>
        <v>#DIV/0!</v>
      </c>
      <c r="Q490" s="515">
        <f t="shared" si="51"/>
        <v>0</v>
      </c>
      <c r="R490" s="515">
        <f t="shared" si="52"/>
        <v>0</v>
      </c>
      <c r="S490" s="516">
        <f>IF(M490="nio",0,IF(M490&gt;0,VLOOKUP(H490,'3-Productie normen'!A:L,VLOOKUP(M490,'3-Productie normen'!$B$36:$C$42,2,FALSE),FALSE)))</f>
        <v>0</v>
      </c>
      <c r="T490" s="516">
        <f t="shared" si="54"/>
        <v>0</v>
      </c>
      <c r="U490" s="55">
        <f t="shared" si="55"/>
        <v>0</v>
      </c>
      <c r="V490" s="527"/>
      <c r="X490" s="529">
        <f t="shared" si="53"/>
        <v>1724.3199999999997</v>
      </c>
    </row>
    <row r="491" spans="1:24" ht="14.1" customHeight="1">
      <c r="A491" s="460">
        <v>491</v>
      </c>
      <c r="B491" s="467" t="s">
        <v>267</v>
      </c>
      <c r="C491" s="466" t="s">
        <v>359</v>
      </c>
      <c r="D491" s="473" t="s">
        <v>438</v>
      </c>
      <c r="E491" s="475">
        <v>0</v>
      </c>
      <c r="F491" s="475" t="s">
        <v>1026</v>
      </c>
      <c r="G491" s="494" t="s">
        <v>600</v>
      </c>
      <c r="H491" s="586" t="s">
        <v>4033</v>
      </c>
      <c r="I491" s="494" t="s">
        <v>3976</v>
      </c>
      <c r="J491" s="502">
        <v>21.48</v>
      </c>
      <c r="K491" s="494" t="s">
        <v>4031</v>
      </c>
      <c r="L491" s="512">
        <f t="shared" si="49"/>
        <v>104</v>
      </c>
      <c r="M491" s="514">
        <v>104</v>
      </c>
      <c r="N491" s="514"/>
      <c r="O491" s="514"/>
      <c r="P491" s="515" t="e">
        <f t="shared" si="50"/>
        <v>#DIV/0!</v>
      </c>
      <c r="Q491" s="515">
        <f t="shared" si="51"/>
        <v>0</v>
      </c>
      <c r="R491" s="515">
        <f t="shared" si="52"/>
        <v>0</v>
      </c>
      <c r="S491" s="516">
        <f>IF(M491="nio",0,IF(M491&gt;0,VLOOKUP(H491,'3-Productie normen'!A:L,VLOOKUP(M491,'3-Productie normen'!$B$36:$C$42,2,FALSE),FALSE)))</f>
        <v>0</v>
      </c>
      <c r="T491" s="516">
        <f t="shared" si="54"/>
        <v>0</v>
      </c>
      <c r="U491" s="55">
        <f t="shared" si="55"/>
        <v>0</v>
      </c>
      <c r="V491" s="527"/>
      <c r="X491" s="529">
        <f t="shared" si="53"/>
        <v>2233.92</v>
      </c>
    </row>
    <row r="492" spans="1:24" ht="14.1" customHeight="1">
      <c r="A492" s="460">
        <v>492</v>
      </c>
      <c r="B492" s="467" t="s">
        <v>267</v>
      </c>
      <c r="C492" s="466" t="s">
        <v>359</v>
      </c>
      <c r="D492" s="473" t="s">
        <v>438</v>
      </c>
      <c r="E492" s="475">
        <v>0</v>
      </c>
      <c r="F492" s="475" t="s">
        <v>1027</v>
      </c>
      <c r="G492" s="494" t="s">
        <v>600</v>
      </c>
      <c r="H492" s="586" t="s">
        <v>4033</v>
      </c>
      <c r="I492" s="494" t="s">
        <v>3976</v>
      </c>
      <c r="J492" s="502">
        <v>188.81</v>
      </c>
      <c r="K492" s="494" t="s">
        <v>4031</v>
      </c>
      <c r="L492" s="512">
        <f t="shared" si="49"/>
        <v>104</v>
      </c>
      <c r="M492" s="514">
        <v>104</v>
      </c>
      <c r="N492" s="514"/>
      <c r="O492" s="514"/>
      <c r="P492" s="515" t="e">
        <f t="shared" si="50"/>
        <v>#DIV/0!</v>
      </c>
      <c r="Q492" s="515">
        <f t="shared" si="51"/>
        <v>0</v>
      </c>
      <c r="R492" s="515">
        <f t="shared" si="52"/>
        <v>0</v>
      </c>
      <c r="S492" s="516">
        <f>IF(M492="nio",0,IF(M492&gt;0,VLOOKUP(H492,'3-Productie normen'!A:L,VLOOKUP(M492,'3-Productie normen'!$B$36:$C$42,2,FALSE),FALSE)))</f>
        <v>0</v>
      </c>
      <c r="T492" s="516">
        <f t="shared" si="54"/>
        <v>0</v>
      </c>
      <c r="U492" s="55">
        <f t="shared" si="55"/>
        <v>0</v>
      </c>
      <c r="V492" s="527"/>
      <c r="X492" s="529">
        <f t="shared" si="53"/>
        <v>19636.240000000002</v>
      </c>
    </row>
    <row r="493" spans="1:24" ht="14.1" customHeight="1">
      <c r="A493" s="460">
        <v>493</v>
      </c>
      <c r="B493" s="467" t="s">
        <v>267</v>
      </c>
      <c r="C493" s="466" t="s">
        <v>359</v>
      </c>
      <c r="D493" s="473" t="s">
        <v>438</v>
      </c>
      <c r="E493" s="475">
        <v>0</v>
      </c>
      <c r="F493" s="475" t="s">
        <v>1028</v>
      </c>
      <c r="G493" s="494" t="s">
        <v>600</v>
      </c>
      <c r="H493" s="494" t="s">
        <v>4205</v>
      </c>
      <c r="I493" s="494" t="s">
        <v>3976</v>
      </c>
      <c r="J493" s="502">
        <v>140.83000000000001</v>
      </c>
      <c r="K493" s="494" t="s">
        <v>4031</v>
      </c>
      <c r="L493" s="512">
        <f t="shared" si="49"/>
        <v>255</v>
      </c>
      <c r="M493" s="514">
        <v>255</v>
      </c>
      <c r="N493" s="514"/>
      <c r="O493" s="514"/>
      <c r="P493" s="515" t="e">
        <f t="shared" si="50"/>
        <v>#DIV/0!</v>
      </c>
      <c r="Q493" s="515">
        <f t="shared" si="51"/>
        <v>0</v>
      </c>
      <c r="R493" s="515">
        <f t="shared" si="52"/>
        <v>0</v>
      </c>
      <c r="S493" s="516">
        <f>IF(M493="nio",0,IF(M493&gt;0,VLOOKUP(H493,'3-Productie normen'!A:L,VLOOKUP(M493,'3-Productie normen'!$B$36:$C$42,2,FALSE),FALSE)))</f>
        <v>0</v>
      </c>
      <c r="T493" s="516">
        <f t="shared" si="54"/>
        <v>0</v>
      </c>
      <c r="U493" s="55">
        <f t="shared" si="55"/>
        <v>0</v>
      </c>
      <c r="V493" s="527"/>
      <c r="X493" s="529">
        <f t="shared" si="53"/>
        <v>35911.65</v>
      </c>
    </row>
    <row r="494" spans="1:24" ht="14.1" customHeight="1">
      <c r="A494" s="460">
        <v>494</v>
      </c>
      <c r="B494" s="467" t="s">
        <v>267</v>
      </c>
      <c r="C494" s="466" t="s">
        <v>359</v>
      </c>
      <c r="D494" s="473" t="s">
        <v>438</v>
      </c>
      <c r="E494" s="475">
        <v>0</v>
      </c>
      <c r="F494" s="475" t="s">
        <v>1029</v>
      </c>
      <c r="G494" s="494" t="s">
        <v>1024</v>
      </c>
      <c r="H494" s="494" t="s">
        <v>4205</v>
      </c>
      <c r="I494" s="494" t="s">
        <v>3976</v>
      </c>
      <c r="J494" s="502">
        <v>57.85</v>
      </c>
      <c r="K494" s="494" t="s">
        <v>4031</v>
      </c>
      <c r="L494" s="512">
        <f t="shared" si="49"/>
        <v>255</v>
      </c>
      <c r="M494" s="514">
        <v>255</v>
      </c>
      <c r="N494" s="514"/>
      <c r="O494" s="514"/>
      <c r="P494" s="515" t="e">
        <f t="shared" si="50"/>
        <v>#DIV/0!</v>
      </c>
      <c r="Q494" s="515">
        <f t="shared" si="51"/>
        <v>0</v>
      </c>
      <c r="R494" s="515">
        <f t="shared" si="52"/>
        <v>0</v>
      </c>
      <c r="S494" s="516">
        <f>IF(M494="nio",0,IF(M494&gt;0,VLOOKUP(H494,'3-Productie normen'!A:L,VLOOKUP(M494,'3-Productie normen'!$B$36:$C$42,2,FALSE),FALSE)))</f>
        <v>0</v>
      </c>
      <c r="T494" s="516">
        <f t="shared" si="54"/>
        <v>0</v>
      </c>
      <c r="U494" s="55">
        <f t="shared" si="55"/>
        <v>0</v>
      </c>
      <c r="V494" s="527"/>
      <c r="X494" s="529">
        <f t="shared" si="53"/>
        <v>14751.75</v>
      </c>
    </row>
    <row r="495" spans="1:24" ht="14.1" customHeight="1">
      <c r="A495" s="460">
        <v>495</v>
      </c>
      <c r="B495" s="467" t="s">
        <v>267</v>
      </c>
      <c r="C495" s="466" t="s">
        <v>359</v>
      </c>
      <c r="D495" s="473" t="s">
        <v>438</v>
      </c>
      <c r="E495" s="475">
        <v>0</v>
      </c>
      <c r="F495" s="475" t="s">
        <v>1030</v>
      </c>
      <c r="G495" s="494" t="s">
        <v>600</v>
      </c>
      <c r="H495" s="494" t="s">
        <v>4205</v>
      </c>
      <c r="I495" s="494" t="s">
        <v>3976</v>
      </c>
      <c r="J495" s="502">
        <v>102.37</v>
      </c>
      <c r="K495" s="494" t="s">
        <v>4031</v>
      </c>
      <c r="L495" s="512">
        <f t="shared" si="49"/>
        <v>255</v>
      </c>
      <c r="M495" s="514">
        <v>255</v>
      </c>
      <c r="N495" s="514"/>
      <c r="O495" s="514"/>
      <c r="P495" s="515" t="e">
        <f t="shared" si="50"/>
        <v>#DIV/0!</v>
      </c>
      <c r="Q495" s="515">
        <f t="shared" si="51"/>
        <v>0</v>
      </c>
      <c r="R495" s="515">
        <f t="shared" si="52"/>
        <v>0</v>
      </c>
      <c r="S495" s="516">
        <f>IF(M495="nio",0,IF(M495&gt;0,VLOOKUP(H495,'3-Productie normen'!A:L,VLOOKUP(M495,'3-Productie normen'!$B$36:$C$42,2,FALSE),FALSE)))</f>
        <v>0</v>
      </c>
      <c r="T495" s="516">
        <f t="shared" si="54"/>
        <v>0</v>
      </c>
      <c r="U495" s="55">
        <f t="shared" si="55"/>
        <v>0</v>
      </c>
      <c r="V495" s="527"/>
      <c r="X495" s="529">
        <f t="shared" si="53"/>
        <v>26104.350000000002</v>
      </c>
    </row>
    <row r="496" spans="1:24" ht="14.1" customHeight="1">
      <c r="A496" s="460">
        <v>496</v>
      </c>
      <c r="B496" s="467" t="s">
        <v>267</v>
      </c>
      <c r="C496" s="466" t="s">
        <v>359</v>
      </c>
      <c r="D496" s="473" t="s">
        <v>438</v>
      </c>
      <c r="E496" s="475">
        <v>0</v>
      </c>
      <c r="F496" s="475" t="s">
        <v>1031</v>
      </c>
      <c r="G496" s="494" t="s">
        <v>600</v>
      </c>
      <c r="H496" s="494" t="s">
        <v>4205</v>
      </c>
      <c r="I496" s="494" t="s">
        <v>3976</v>
      </c>
      <c r="J496" s="502">
        <v>4.6100000000000003</v>
      </c>
      <c r="K496" s="494" t="s">
        <v>4031</v>
      </c>
      <c r="L496" s="512">
        <f t="shared" si="49"/>
        <v>255</v>
      </c>
      <c r="M496" s="514">
        <v>255</v>
      </c>
      <c r="N496" s="514"/>
      <c r="O496" s="514"/>
      <c r="P496" s="515" t="e">
        <f t="shared" si="50"/>
        <v>#DIV/0!</v>
      </c>
      <c r="Q496" s="515">
        <f t="shared" si="51"/>
        <v>0</v>
      </c>
      <c r="R496" s="515">
        <f t="shared" si="52"/>
        <v>0</v>
      </c>
      <c r="S496" s="516">
        <f>IF(M496="nio",0,IF(M496&gt;0,VLOOKUP(H496,'3-Productie normen'!A:L,VLOOKUP(M496,'3-Productie normen'!$B$36:$C$42,2,FALSE),FALSE)))</f>
        <v>0</v>
      </c>
      <c r="T496" s="516">
        <f t="shared" si="54"/>
        <v>0</v>
      </c>
      <c r="U496" s="55">
        <f t="shared" si="55"/>
        <v>0</v>
      </c>
      <c r="V496" s="527"/>
      <c r="X496" s="529">
        <f t="shared" si="53"/>
        <v>1175.5500000000002</v>
      </c>
    </row>
    <row r="497" spans="1:24" ht="14.1" customHeight="1">
      <c r="A497" s="567">
        <v>497</v>
      </c>
      <c r="B497" s="467" t="s">
        <v>267</v>
      </c>
      <c r="C497" s="466" t="s">
        <v>359</v>
      </c>
      <c r="D497" s="473" t="s">
        <v>438</v>
      </c>
      <c r="E497" s="475">
        <v>0</v>
      </c>
      <c r="F497" s="475" t="s">
        <v>1032</v>
      </c>
      <c r="G497" s="494" t="s">
        <v>600</v>
      </c>
      <c r="H497" s="494" t="s">
        <v>4205</v>
      </c>
      <c r="I497" s="494" t="s">
        <v>3976</v>
      </c>
      <c r="J497" s="502">
        <v>35.47</v>
      </c>
      <c r="K497" s="494" t="s">
        <v>4031</v>
      </c>
      <c r="L497" s="512">
        <f t="shared" si="49"/>
        <v>255</v>
      </c>
      <c r="M497" s="514">
        <v>255</v>
      </c>
      <c r="N497" s="514"/>
      <c r="O497" s="514"/>
      <c r="P497" s="515" t="e">
        <f t="shared" si="50"/>
        <v>#DIV/0!</v>
      </c>
      <c r="Q497" s="515">
        <f t="shared" si="51"/>
        <v>0</v>
      </c>
      <c r="R497" s="515">
        <f t="shared" si="52"/>
        <v>0</v>
      </c>
      <c r="S497" s="516">
        <f>IF(M497="nio",0,IF(M497&gt;0,VLOOKUP(H497,'3-Productie normen'!A:L,VLOOKUP(M497,'3-Productie normen'!$B$36:$C$42,2,FALSE),FALSE)))</f>
        <v>0</v>
      </c>
      <c r="T497" s="516">
        <f t="shared" si="54"/>
        <v>0</v>
      </c>
      <c r="U497" s="55">
        <f t="shared" si="55"/>
        <v>0</v>
      </c>
      <c r="V497" s="527"/>
      <c r="X497" s="529">
        <f t="shared" si="53"/>
        <v>9044.85</v>
      </c>
    </row>
    <row r="498" spans="1:24" ht="14.1" customHeight="1">
      <c r="A498" s="460">
        <v>498</v>
      </c>
      <c r="B498" s="467" t="s">
        <v>267</v>
      </c>
      <c r="C498" s="466" t="s">
        <v>359</v>
      </c>
      <c r="D498" s="473" t="s">
        <v>438</v>
      </c>
      <c r="E498" s="475">
        <v>0</v>
      </c>
      <c r="F498" s="475" t="s">
        <v>1033</v>
      </c>
      <c r="G498" s="494" t="s">
        <v>600</v>
      </c>
      <c r="H498" s="494" t="s">
        <v>4205</v>
      </c>
      <c r="I498" s="494" t="s">
        <v>3976</v>
      </c>
      <c r="J498" s="502">
        <v>23.4</v>
      </c>
      <c r="K498" s="494" t="s">
        <v>4031</v>
      </c>
      <c r="L498" s="512">
        <f t="shared" si="49"/>
        <v>255</v>
      </c>
      <c r="M498" s="514">
        <v>255</v>
      </c>
      <c r="N498" s="514"/>
      <c r="O498" s="514"/>
      <c r="P498" s="515" t="e">
        <f t="shared" si="50"/>
        <v>#DIV/0!</v>
      </c>
      <c r="Q498" s="515">
        <f t="shared" si="51"/>
        <v>0</v>
      </c>
      <c r="R498" s="515">
        <f t="shared" si="52"/>
        <v>0</v>
      </c>
      <c r="S498" s="516">
        <f>IF(M498="nio",0,IF(M498&gt;0,VLOOKUP(H498,'3-Productie normen'!A:L,VLOOKUP(M498,'3-Productie normen'!$B$36:$C$42,2,FALSE),FALSE)))</f>
        <v>0</v>
      </c>
      <c r="T498" s="516">
        <f t="shared" si="54"/>
        <v>0</v>
      </c>
      <c r="U498" s="55">
        <f t="shared" si="55"/>
        <v>0</v>
      </c>
      <c r="V498" s="527"/>
      <c r="X498" s="529">
        <f t="shared" si="53"/>
        <v>5967</v>
      </c>
    </row>
    <row r="499" spans="1:24" ht="14.1" customHeight="1">
      <c r="A499" s="460">
        <v>499</v>
      </c>
      <c r="B499" s="467" t="s">
        <v>267</v>
      </c>
      <c r="C499" s="466" t="s">
        <v>359</v>
      </c>
      <c r="D499" s="473" t="s">
        <v>438</v>
      </c>
      <c r="E499" s="475">
        <v>0</v>
      </c>
      <c r="F499" s="475" t="s">
        <v>1034</v>
      </c>
      <c r="G499" s="494" t="s">
        <v>600</v>
      </c>
      <c r="H499" s="494" t="s">
        <v>4205</v>
      </c>
      <c r="I499" s="494" t="s">
        <v>3976</v>
      </c>
      <c r="J499" s="502">
        <v>16.7</v>
      </c>
      <c r="K499" s="494" t="s">
        <v>4031</v>
      </c>
      <c r="L499" s="512">
        <f t="shared" si="49"/>
        <v>255</v>
      </c>
      <c r="M499" s="514">
        <v>255</v>
      </c>
      <c r="N499" s="514"/>
      <c r="O499" s="514"/>
      <c r="P499" s="515" t="e">
        <f t="shared" si="50"/>
        <v>#DIV/0!</v>
      </c>
      <c r="Q499" s="515">
        <f t="shared" si="51"/>
        <v>0</v>
      </c>
      <c r="R499" s="515">
        <f t="shared" si="52"/>
        <v>0</v>
      </c>
      <c r="S499" s="516">
        <f>IF(M499="nio",0,IF(M499&gt;0,VLOOKUP(H499,'3-Productie normen'!A:L,VLOOKUP(M499,'3-Productie normen'!$B$36:$C$42,2,FALSE),FALSE)))</f>
        <v>0</v>
      </c>
      <c r="T499" s="516">
        <f t="shared" si="54"/>
        <v>0</v>
      </c>
      <c r="U499" s="55">
        <f t="shared" si="55"/>
        <v>0</v>
      </c>
      <c r="V499" s="527"/>
      <c r="X499" s="529">
        <f t="shared" si="53"/>
        <v>4258.5</v>
      </c>
    </row>
    <row r="500" spans="1:24" ht="14.1" customHeight="1">
      <c r="A500" s="460">
        <v>500</v>
      </c>
      <c r="B500" s="467" t="s">
        <v>267</v>
      </c>
      <c r="C500" s="466" t="s">
        <v>359</v>
      </c>
      <c r="D500" s="473" t="s">
        <v>438</v>
      </c>
      <c r="E500" s="475">
        <v>0</v>
      </c>
      <c r="F500" s="475" t="s">
        <v>1035</v>
      </c>
      <c r="G500" s="494" t="s">
        <v>600</v>
      </c>
      <c r="H500" s="494" t="s">
        <v>4205</v>
      </c>
      <c r="I500" s="494" t="s">
        <v>3976</v>
      </c>
      <c r="J500" s="502">
        <v>21.41</v>
      </c>
      <c r="K500" s="494" t="s">
        <v>4031</v>
      </c>
      <c r="L500" s="512">
        <f t="shared" si="49"/>
        <v>255</v>
      </c>
      <c r="M500" s="514">
        <v>255</v>
      </c>
      <c r="N500" s="514"/>
      <c r="O500" s="514"/>
      <c r="P500" s="515" t="e">
        <f t="shared" si="50"/>
        <v>#DIV/0!</v>
      </c>
      <c r="Q500" s="515">
        <f t="shared" si="51"/>
        <v>0</v>
      </c>
      <c r="R500" s="515">
        <f t="shared" si="52"/>
        <v>0</v>
      </c>
      <c r="S500" s="516">
        <f>IF(M500="nio",0,IF(M500&gt;0,VLOOKUP(H500,'3-Productie normen'!A:L,VLOOKUP(M500,'3-Productie normen'!$B$36:$C$42,2,FALSE),FALSE)))</f>
        <v>0</v>
      </c>
      <c r="T500" s="516">
        <f t="shared" si="54"/>
        <v>0</v>
      </c>
      <c r="U500" s="55">
        <f t="shared" si="55"/>
        <v>0</v>
      </c>
      <c r="V500" s="527"/>
      <c r="X500" s="529">
        <f t="shared" si="53"/>
        <v>5459.55</v>
      </c>
    </row>
    <row r="501" spans="1:24" ht="14.1" customHeight="1">
      <c r="A501" s="460">
        <v>501</v>
      </c>
      <c r="B501" s="467" t="s">
        <v>267</v>
      </c>
      <c r="C501" s="466" t="s">
        <v>359</v>
      </c>
      <c r="D501" s="473" t="s">
        <v>438</v>
      </c>
      <c r="E501" s="475">
        <v>0</v>
      </c>
      <c r="F501" s="475" t="s">
        <v>1036</v>
      </c>
      <c r="G501" s="494" t="s">
        <v>600</v>
      </c>
      <c r="H501" s="494" t="s">
        <v>4205</v>
      </c>
      <c r="I501" s="494" t="s">
        <v>3976</v>
      </c>
      <c r="J501" s="502">
        <v>14.32</v>
      </c>
      <c r="K501" s="494" t="s">
        <v>4031</v>
      </c>
      <c r="L501" s="512">
        <f t="shared" si="49"/>
        <v>255</v>
      </c>
      <c r="M501" s="514">
        <v>255</v>
      </c>
      <c r="N501" s="514"/>
      <c r="O501" s="514"/>
      <c r="P501" s="515" t="e">
        <f t="shared" si="50"/>
        <v>#DIV/0!</v>
      </c>
      <c r="Q501" s="515">
        <f t="shared" si="51"/>
        <v>0</v>
      </c>
      <c r="R501" s="515">
        <f t="shared" si="52"/>
        <v>0</v>
      </c>
      <c r="S501" s="516">
        <f>IF(M501="nio",0,IF(M501&gt;0,VLOOKUP(H501,'3-Productie normen'!A:L,VLOOKUP(M501,'3-Productie normen'!$B$36:$C$42,2,FALSE),FALSE)))</f>
        <v>0</v>
      </c>
      <c r="T501" s="516">
        <f t="shared" si="54"/>
        <v>0</v>
      </c>
      <c r="U501" s="55">
        <f t="shared" si="55"/>
        <v>0</v>
      </c>
      <c r="V501" s="527"/>
      <c r="X501" s="529">
        <f t="shared" si="53"/>
        <v>3651.6</v>
      </c>
    </row>
    <row r="502" spans="1:24" ht="14.1" customHeight="1">
      <c r="A502" s="460">
        <v>502</v>
      </c>
      <c r="B502" s="467" t="s">
        <v>267</v>
      </c>
      <c r="C502" s="466" t="s">
        <v>359</v>
      </c>
      <c r="D502" s="473" t="s">
        <v>438</v>
      </c>
      <c r="E502" s="475">
        <v>0</v>
      </c>
      <c r="F502" s="475" t="s">
        <v>1037</v>
      </c>
      <c r="G502" s="494" t="s">
        <v>911</v>
      </c>
      <c r="H502" s="494" t="s">
        <v>4206</v>
      </c>
      <c r="I502" s="494" t="s">
        <v>3976</v>
      </c>
      <c r="J502" s="502">
        <v>17.57</v>
      </c>
      <c r="K502" s="494" t="s">
        <v>4031</v>
      </c>
      <c r="L502" s="512">
        <f t="shared" si="49"/>
        <v>255</v>
      </c>
      <c r="M502" s="514">
        <v>255</v>
      </c>
      <c r="N502" s="514"/>
      <c r="O502" s="514"/>
      <c r="P502" s="515" t="e">
        <f t="shared" si="50"/>
        <v>#DIV/0!</v>
      </c>
      <c r="Q502" s="515">
        <f t="shared" si="51"/>
        <v>0</v>
      </c>
      <c r="R502" s="515">
        <f t="shared" si="52"/>
        <v>0</v>
      </c>
      <c r="S502" s="516">
        <f>IF(M502="nio",0,IF(M502&gt;0,VLOOKUP(H502,'3-Productie normen'!A:L,VLOOKUP(M502,'3-Productie normen'!$B$36:$C$42,2,FALSE),FALSE)))</f>
        <v>0</v>
      </c>
      <c r="T502" s="516">
        <f t="shared" si="54"/>
        <v>0</v>
      </c>
      <c r="U502" s="55">
        <f t="shared" si="55"/>
        <v>0</v>
      </c>
      <c r="V502" s="527"/>
      <c r="X502" s="529">
        <f t="shared" si="53"/>
        <v>4480.3500000000004</v>
      </c>
    </row>
    <row r="503" spans="1:24" ht="14.1" customHeight="1">
      <c r="A503" s="460">
        <v>503</v>
      </c>
      <c r="B503" s="467" t="s">
        <v>267</v>
      </c>
      <c r="C503" s="466" t="s">
        <v>359</v>
      </c>
      <c r="D503" s="473" t="s">
        <v>438</v>
      </c>
      <c r="E503" s="475">
        <v>0</v>
      </c>
      <c r="F503" s="475" t="s">
        <v>1038</v>
      </c>
      <c r="G503" s="494" t="s">
        <v>594</v>
      </c>
      <c r="H503" s="494" t="s">
        <v>4026</v>
      </c>
      <c r="I503" s="494" t="s">
        <v>3976</v>
      </c>
      <c r="J503" s="502">
        <v>13.29</v>
      </c>
      <c r="K503" s="494" t="s">
        <v>4026</v>
      </c>
      <c r="L503" s="512">
        <f t="shared" si="49"/>
        <v>0</v>
      </c>
      <c r="M503" s="513" t="s">
        <v>4037</v>
      </c>
      <c r="N503" s="514"/>
      <c r="O503" s="514"/>
      <c r="P503" s="515">
        <f t="shared" si="50"/>
        <v>0</v>
      </c>
      <c r="Q503" s="515">
        <f t="shared" si="51"/>
        <v>0</v>
      </c>
      <c r="R503" s="515">
        <f t="shared" si="52"/>
        <v>0</v>
      </c>
      <c r="S503" s="516">
        <f>IF(M503="nio",0,IF(M503&gt;0,VLOOKUP(H503,'3-Productie normen'!A:L,VLOOKUP(M503,'3-Productie normen'!$B$36:$C$42,2,FALSE),FALSE)))</f>
        <v>0</v>
      </c>
      <c r="T503" s="516">
        <f t="shared" si="54"/>
        <v>0</v>
      </c>
      <c r="U503" s="55">
        <f t="shared" si="55"/>
        <v>0</v>
      </c>
      <c r="V503" s="527"/>
      <c r="X503" s="529">
        <f t="shared" si="53"/>
        <v>0</v>
      </c>
    </row>
    <row r="504" spans="1:24" ht="14.1" customHeight="1">
      <c r="A504" s="460">
        <v>504</v>
      </c>
      <c r="B504" s="467" t="s">
        <v>267</v>
      </c>
      <c r="C504" s="466" t="s">
        <v>359</v>
      </c>
      <c r="D504" s="473" t="s">
        <v>438</v>
      </c>
      <c r="E504" s="475">
        <v>0</v>
      </c>
      <c r="F504" s="475" t="s">
        <v>1039</v>
      </c>
      <c r="G504" s="494" t="s">
        <v>594</v>
      </c>
      <c r="H504" s="494" t="s">
        <v>4026</v>
      </c>
      <c r="I504" s="494" t="s">
        <v>3976</v>
      </c>
      <c r="J504" s="502">
        <v>15.31</v>
      </c>
      <c r="K504" s="494" t="s">
        <v>4026</v>
      </c>
      <c r="L504" s="512">
        <f t="shared" si="49"/>
        <v>0</v>
      </c>
      <c r="M504" s="513" t="s">
        <v>4037</v>
      </c>
      <c r="N504" s="514"/>
      <c r="O504" s="514"/>
      <c r="P504" s="515">
        <f t="shared" si="50"/>
        <v>0</v>
      </c>
      <c r="Q504" s="515">
        <f t="shared" si="51"/>
        <v>0</v>
      </c>
      <c r="R504" s="515">
        <f t="shared" si="52"/>
        <v>0</v>
      </c>
      <c r="S504" s="516">
        <f>IF(M504="nio",0,IF(M504&gt;0,VLOOKUP(H504,'3-Productie normen'!A:L,VLOOKUP(M504,'3-Productie normen'!$B$36:$C$42,2,FALSE),FALSE)))</f>
        <v>0</v>
      </c>
      <c r="T504" s="516">
        <f t="shared" si="54"/>
        <v>0</v>
      </c>
      <c r="U504" s="55">
        <f t="shared" si="55"/>
        <v>0</v>
      </c>
      <c r="V504" s="527"/>
      <c r="X504" s="529">
        <f t="shared" si="53"/>
        <v>0</v>
      </c>
    </row>
    <row r="505" spans="1:24" ht="14.1" customHeight="1">
      <c r="A505" s="567">
        <v>505</v>
      </c>
      <c r="B505" s="467" t="s">
        <v>267</v>
      </c>
      <c r="C505" s="466" t="s">
        <v>359</v>
      </c>
      <c r="D505" s="473" t="s">
        <v>438</v>
      </c>
      <c r="E505" s="475">
        <v>0</v>
      </c>
      <c r="F505" s="475" t="s">
        <v>1040</v>
      </c>
      <c r="G505" s="494" t="s">
        <v>606</v>
      </c>
      <c r="H505" s="494" t="s">
        <v>4026</v>
      </c>
      <c r="I505" s="494" t="s">
        <v>3983</v>
      </c>
      <c r="J505" s="502">
        <v>7.13</v>
      </c>
      <c r="K505" s="494" t="s">
        <v>4026</v>
      </c>
      <c r="L505" s="512">
        <f t="shared" si="49"/>
        <v>0</v>
      </c>
      <c r="M505" s="513" t="s">
        <v>4037</v>
      </c>
      <c r="N505" s="514"/>
      <c r="O505" s="514"/>
      <c r="P505" s="515">
        <f t="shared" si="50"/>
        <v>0</v>
      </c>
      <c r="Q505" s="515">
        <f t="shared" si="51"/>
        <v>0</v>
      </c>
      <c r="R505" s="515">
        <f t="shared" si="52"/>
        <v>0</v>
      </c>
      <c r="S505" s="516">
        <f>IF(M505="nio",0,IF(M505&gt;0,VLOOKUP(H505,'3-Productie normen'!A:L,VLOOKUP(M505,'3-Productie normen'!$B$36:$C$42,2,FALSE),FALSE)))</f>
        <v>0</v>
      </c>
      <c r="T505" s="516">
        <f t="shared" si="54"/>
        <v>0</v>
      </c>
      <c r="U505" s="55">
        <f t="shared" si="55"/>
        <v>0</v>
      </c>
      <c r="V505" s="527"/>
      <c r="X505" s="529">
        <f t="shared" si="53"/>
        <v>0</v>
      </c>
    </row>
    <row r="506" spans="1:24" ht="14.1" customHeight="1">
      <c r="A506" s="460">
        <v>506</v>
      </c>
      <c r="B506" s="467" t="s">
        <v>267</v>
      </c>
      <c r="C506" s="466" t="s">
        <v>359</v>
      </c>
      <c r="D506" s="473" t="s">
        <v>438</v>
      </c>
      <c r="E506" s="475">
        <v>0</v>
      </c>
      <c r="F506" s="475"/>
      <c r="G506" s="494" t="s">
        <v>682</v>
      </c>
      <c r="H506" s="494" t="s">
        <v>4033</v>
      </c>
      <c r="I506" s="494" t="s">
        <v>3975</v>
      </c>
      <c r="J506" s="502">
        <v>33.5</v>
      </c>
      <c r="K506" s="494" t="s">
        <v>4033</v>
      </c>
      <c r="L506" s="512">
        <f t="shared" si="49"/>
        <v>104</v>
      </c>
      <c r="M506" s="514">
        <v>104</v>
      </c>
      <c r="N506" s="514"/>
      <c r="O506" s="514"/>
      <c r="P506" s="515" t="e">
        <f t="shared" si="50"/>
        <v>#DIV/0!</v>
      </c>
      <c r="Q506" s="515">
        <f t="shared" si="51"/>
        <v>0</v>
      </c>
      <c r="R506" s="515">
        <f t="shared" si="52"/>
        <v>0</v>
      </c>
      <c r="S506" s="516">
        <f>IF(M506="nio",0,IF(M506&gt;0,VLOOKUP(H506,'3-Productie normen'!A:L,VLOOKUP(M506,'3-Productie normen'!$B$36:$C$42,2,FALSE),FALSE)))</f>
        <v>0</v>
      </c>
      <c r="T506" s="516">
        <f t="shared" si="54"/>
        <v>0</v>
      </c>
      <c r="U506" s="55">
        <f t="shared" si="55"/>
        <v>0</v>
      </c>
      <c r="V506" s="527"/>
      <c r="X506" s="529">
        <f t="shared" si="53"/>
        <v>3484</v>
      </c>
    </row>
    <row r="507" spans="1:24" ht="14.1" customHeight="1">
      <c r="A507" s="460">
        <v>507</v>
      </c>
      <c r="B507" s="467" t="s">
        <v>267</v>
      </c>
      <c r="C507" s="466" t="s">
        <v>359</v>
      </c>
      <c r="D507" s="473" t="s">
        <v>438</v>
      </c>
      <c r="E507" s="475">
        <v>1</v>
      </c>
      <c r="F507" s="476">
        <v>1010</v>
      </c>
      <c r="G507" s="494" t="s">
        <v>529</v>
      </c>
      <c r="H507" s="491" t="s">
        <v>253</v>
      </c>
      <c r="I507" s="494" t="s">
        <v>3976</v>
      </c>
      <c r="J507" s="502">
        <v>19.440000000000001</v>
      </c>
      <c r="K507" s="491" t="s">
        <v>253</v>
      </c>
      <c r="L507" s="512">
        <f t="shared" si="49"/>
        <v>104</v>
      </c>
      <c r="M507" s="514">
        <v>104</v>
      </c>
      <c r="N507" s="514"/>
      <c r="O507" s="514"/>
      <c r="P507" s="515" t="e">
        <f t="shared" si="50"/>
        <v>#DIV/0!</v>
      </c>
      <c r="Q507" s="515">
        <f t="shared" si="51"/>
        <v>0</v>
      </c>
      <c r="R507" s="515">
        <f t="shared" si="52"/>
        <v>0</v>
      </c>
      <c r="S507" s="516">
        <f>IF(M507="nio",0,IF(M507&gt;0,VLOOKUP(H507,'3-Productie normen'!A:L,VLOOKUP(M507,'3-Productie normen'!$B$36:$C$42,2,FALSE),FALSE)))</f>
        <v>0</v>
      </c>
      <c r="T507" s="516">
        <f t="shared" si="54"/>
        <v>0</v>
      </c>
      <c r="U507" s="55">
        <f t="shared" si="55"/>
        <v>0</v>
      </c>
      <c r="V507" s="527"/>
      <c r="X507" s="529">
        <f t="shared" si="53"/>
        <v>2021.7600000000002</v>
      </c>
    </row>
    <row r="508" spans="1:24" ht="14.1" customHeight="1">
      <c r="A508" s="460">
        <v>508</v>
      </c>
      <c r="B508" s="467" t="s">
        <v>267</v>
      </c>
      <c r="C508" s="466" t="s">
        <v>359</v>
      </c>
      <c r="D508" s="473" t="s">
        <v>438</v>
      </c>
      <c r="E508" s="475">
        <v>1</v>
      </c>
      <c r="F508" s="476">
        <v>1020</v>
      </c>
      <c r="G508" s="494" t="s">
        <v>536</v>
      </c>
      <c r="H508" s="491" t="s">
        <v>4038</v>
      </c>
      <c r="I508" s="494" t="s">
        <v>3976</v>
      </c>
      <c r="J508" s="502">
        <v>52.35</v>
      </c>
      <c r="K508" s="491" t="s">
        <v>4038</v>
      </c>
      <c r="L508" s="512">
        <f t="shared" si="49"/>
        <v>255</v>
      </c>
      <c r="M508" s="514">
        <v>255</v>
      </c>
      <c r="N508" s="514"/>
      <c r="O508" s="514"/>
      <c r="P508" s="515" t="e">
        <f t="shared" si="50"/>
        <v>#DIV/0!</v>
      </c>
      <c r="Q508" s="515">
        <f t="shared" si="51"/>
        <v>0</v>
      </c>
      <c r="R508" s="515">
        <f t="shared" si="52"/>
        <v>0</v>
      </c>
      <c r="S508" s="516">
        <f>IF(M508="nio",0,IF(M508&gt;0,VLOOKUP(H508,'3-Productie normen'!A:L,VLOOKUP(M508,'3-Productie normen'!$B$36:$C$42,2,FALSE),FALSE)))</f>
        <v>0</v>
      </c>
      <c r="T508" s="516">
        <f t="shared" si="54"/>
        <v>0</v>
      </c>
      <c r="U508" s="55">
        <f t="shared" si="55"/>
        <v>0</v>
      </c>
      <c r="V508" s="527"/>
      <c r="X508" s="529">
        <f t="shared" si="53"/>
        <v>13349.25</v>
      </c>
    </row>
    <row r="509" spans="1:24" ht="14.1" customHeight="1">
      <c r="A509" s="460">
        <v>509</v>
      </c>
      <c r="B509" s="467" t="s">
        <v>267</v>
      </c>
      <c r="C509" s="466" t="s">
        <v>359</v>
      </c>
      <c r="D509" s="473" t="s">
        <v>438</v>
      </c>
      <c r="E509" s="475">
        <v>1</v>
      </c>
      <c r="F509" s="476">
        <v>1030</v>
      </c>
      <c r="G509" s="494" t="s">
        <v>606</v>
      </c>
      <c r="H509" s="494" t="s">
        <v>4026</v>
      </c>
      <c r="I509" s="494" t="s">
        <v>3976</v>
      </c>
      <c r="J509" s="502">
        <v>15.07</v>
      </c>
      <c r="K509" s="494" t="s">
        <v>4026</v>
      </c>
      <c r="L509" s="512">
        <f t="shared" si="49"/>
        <v>0</v>
      </c>
      <c r="M509" s="513" t="s">
        <v>4037</v>
      </c>
      <c r="N509" s="514"/>
      <c r="O509" s="514"/>
      <c r="P509" s="515">
        <f t="shared" si="50"/>
        <v>0</v>
      </c>
      <c r="Q509" s="515">
        <f t="shared" si="51"/>
        <v>0</v>
      </c>
      <c r="R509" s="515">
        <f t="shared" si="52"/>
        <v>0</v>
      </c>
      <c r="S509" s="516">
        <f>IF(M509="nio",0,IF(M509&gt;0,VLOOKUP(H509,'3-Productie normen'!A:L,VLOOKUP(M509,'3-Productie normen'!$B$36:$C$42,2,FALSE),FALSE)))</f>
        <v>0</v>
      </c>
      <c r="T509" s="516">
        <f t="shared" si="54"/>
        <v>0</v>
      </c>
      <c r="U509" s="55">
        <f t="shared" si="55"/>
        <v>0</v>
      </c>
      <c r="V509" s="527"/>
      <c r="X509" s="529">
        <f t="shared" si="53"/>
        <v>0</v>
      </c>
    </row>
    <row r="510" spans="1:24" ht="14.1" customHeight="1">
      <c r="A510" s="460">
        <v>510</v>
      </c>
      <c r="B510" s="467" t="s">
        <v>267</v>
      </c>
      <c r="C510" s="466" t="s">
        <v>359</v>
      </c>
      <c r="D510" s="473" t="s">
        <v>438</v>
      </c>
      <c r="E510" s="475">
        <v>1</v>
      </c>
      <c r="F510" s="476">
        <v>1050</v>
      </c>
      <c r="G510" s="494" t="s">
        <v>529</v>
      </c>
      <c r="H510" s="491" t="s">
        <v>253</v>
      </c>
      <c r="I510" s="494" t="s">
        <v>3976</v>
      </c>
      <c r="J510" s="502">
        <v>33.64</v>
      </c>
      <c r="K510" s="491" t="s">
        <v>253</v>
      </c>
      <c r="L510" s="512">
        <f t="shared" si="49"/>
        <v>104</v>
      </c>
      <c r="M510" s="514">
        <v>104</v>
      </c>
      <c r="N510" s="514"/>
      <c r="O510" s="514"/>
      <c r="P510" s="515" t="e">
        <f t="shared" si="50"/>
        <v>#DIV/0!</v>
      </c>
      <c r="Q510" s="515">
        <f t="shared" si="51"/>
        <v>0</v>
      </c>
      <c r="R510" s="515">
        <f t="shared" si="52"/>
        <v>0</v>
      </c>
      <c r="S510" s="516">
        <f>IF(M510="nio",0,IF(M510&gt;0,VLOOKUP(H510,'3-Productie normen'!A:L,VLOOKUP(M510,'3-Productie normen'!$B$36:$C$42,2,FALSE),FALSE)))</f>
        <v>0</v>
      </c>
      <c r="T510" s="516">
        <f t="shared" si="54"/>
        <v>0</v>
      </c>
      <c r="U510" s="55">
        <f t="shared" si="55"/>
        <v>0</v>
      </c>
      <c r="V510" s="527"/>
      <c r="X510" s="529">
        <f t="shared" si="53"/>
        <v>3498.56</v>
      </c>
    </row>
    <row r="511" spans="1:24" ht="14.1" customHeight="1">
      <c r="A511" s="460">
        <v>511</v>
      </c>
      <c r="B511" s="467" t="s">
        <v>267</v>
      </c>
      <c r="C511" s="466" t="s">
        <v>359</v>
      </c>
      <c r="D511" s="473" t="s">
        <v>438</v>
      </c>
      <c r="E511" s="475">
        <v>1</v>
      </c>
      <c r="F511" s="476">
        <v>1060</v>
      </c>
      <c r="G511" s="494" t="s">
        <v>529</v>
      </c>
      <c r="H511" s="491" t="s">
        <v>253</v>
      </c>
      <c r="I511" s="494" t="s">
        <v>3984</v>
      </c>
      <c r="J511" s="502">
        <v>35.86</v>
      </c>
      <c r="K511" s="491" t="s">
        <v>253</v>
      </c>
      <c r="L511" s="512">
        <f t="shared" ref="L511:L574" si="56">SUM(M511:O511)</f>
        <v>104</v>
      </c>
      <c r="M511" s="514">
        <v>104</v>
      </c>
      <c r="N511" s="514"/>
      <c r="O511" s="514"/>
      <c r="P511" s="515" t="e">
        <f t="shared" si="50"/>
        <v>#DIV/0!</v>
      </c>
      <c r="Q511" s="515">
        <f t="shared" si="51"/>
        <v>0</v>
      </c>
      <c r="R511" s="515">
        <f t="shared" si="52"/>
        <v>0</v>
      </c>
      <c r="S511" s="516">
        <f>IF(M511="nio",0,IF(M511&gt;0,VLOOKUP(H511,'3-Productie normen'!A:L,VLOOKUP(M511,'3-Productie normen'!$B$36:$C$42,2,FALSE),FALSE)))</f>
        <v>0</v>
      </c>
      <c r="T511" s="516">
        <f t="shared" si="54"/>
        <v>0</v>
      </c>
      <c r="U511" s="55">
        <f t="shared" si="55"/>
        <v>0</v>
      </c>
      <c r="V511" s="527"/>
      <c r="X511" s="529">
        <f t="shared" si="53"/>
        <v>3729.44</v>
      </c>
    </row>
    <row r="512" spans="1:24" ht="14.1" customHeight="1">
      <c r="A512" s="460">
        <v>512</v>
      </c>
      <c r="B512" s="467" t="s">
        <v>267</v>
      </c>
      <c r="C512" s="466" t="s">
        <v>359</v>
      </c>
      <c r="D512" s="473" t="s">
        <v>438</v>
      </c>
      <c r="E512" s="475">
        <v>1</v>
      </c>
      <c r="F512" s="476">
        <v>1070</v>
      </c>
      <c r="G512" s="494" t="s">
        <v>529</v>
      </c>
      <c r="H512" s="491" t="s">
        <v>253</v>
      </c>
      <c r="I512" s="494" t="s">
        <v>3976</v>
      </c>
      <c r="J512" s="502">
        <v>12.14</v>
      </c>
      <c r="K512" s="491" t="s">
        <v>253</v>
      </c>
      <c r="L512" s="512">
        <f t="shared" si="56"/>
        <v>104</v>
      </c>
      <c r="M512" s="514">
        <v>104</v>
      </c>
      <c r="N512" s="514"/>
      <c r="O512" s="514"/>
      <c r="P512" s="515" t="e">
        <f t="shared" si="50"/>
        <v>#DIV/0!</v>
      </c>
      <c r="Q512" s="515">
        <f t="shared" si="51"/>
        <v>0</v>
      </c>
      <c r="R512" s="515">
        <f t="shared" si="52"/>
        <v>0</v>
      </c>
      <c r="S512" s="516">
        <f>IF(M512="nio",0,IF(M512&gt;0,VLOOKUP(H512,'3-Productie normen'!A:L,VLOOKUP(M512,'3-Productie normen'!$B$36:$C$42,2,FALSE),FALSE)))</f>
        <v>0</v>
      </c>
      <c r="T512" s="516">
        <f t="shared" si="54"/>
        <v>0</v>
      </c>
      <c r="U512" s="55">
        <f t="shared" si="55"/>
        <v>0</v>
      </c>
      <c r="V512" s="527"/>
      <c r="X512" s="529">
        <f t="shared" si="53"/>
        <v>1262.56</v>
      </c>
    </row>
    <row r="513" spans="1:24" ht="14.1" customHeight="1">
      <c r="A513" s="567">
        <v>513</v>
      </c>
      <c r="B513" s="467" t="s">
        <v>267</v>
      </c>
      <c r="C513" s="466" t="s">
        <v>359</v>
      </c>
      <c r="D513" s="473" t="s">
        <v>438</v>
      </c>
      <c r="E513" s="475">
        <v>1</v>
      </c>
      <c r="F513" s="476">
        <v>1080</v>
      </c>
      <c r="G513" s="494" t="s">
        <v>593</v>
      </c>
      <c r="H513" s="494" t="s">
        <v>255</v>
      </c>
      <c r="I513" s="494" t="s">
        <v>3976</v>
      </c>
      <c r="J513" s="502">
        <v>78.83</v>
      </c>
      <c r="K513" s="494" t="s">
        <v>255</v>
      </c>
      <c r="L513" s="512">
        <f t="shared" si="56"/>
        <v>104</v>
      </c>
      <c r="M513" s="514">
        <v>104</v>
      </c>
      <c r="N513" s="514"/>
      <c r="O513" s="514"/>
      <c r="P513" s="515" t="e">
        <f t="shared" si="50"/>
        <v>#DIV/0!</v>
      </c>
      <c r="Q513" s="515">
        <f t="shared" si="51"/>
        <v>0</v>
      </c>
      <c r="R513" s="515">
        <f t="shared" si="52"/>
        <v>0</v>
      </c>
      <c r="S513" s="516">
        <f>IF(M513="nio",0,IF(M513&gt;0,VLOOKUP(H513,'3-Productie normen'!A:L,VLOOKUP(M513,'3-Productie normen'!$B$36:$C$42,2,FALSE),FALSE)))</f>
        <v>0</v>
      </c>
      <c r="T513" s="516">
        <f t="shared" si="54"/>
        <v>0</v>
      </c>
      <c r="U513" s="55">
        <f t="shared" si="55"/>
        <v>0</v>
      </c>
      <c r="V513" s="527"/>
      <c r="X513" s="529">
        <f t="shared" si="53"/>
        <v>8198.32</v>
      </c>
    </row>
    <row r="514" spans="1:24" ht="14.1" customHeight="1">
      <c r="A514" s="460">
        <v>514</v>
      </c>
      <c r="B514" s="467" t="s">
        <v>267</v>
      </c>
      <c r="C514" s="466" t="s">
        <v>359</v>
      </c>
      <c r="D514" s="473" t="s">
        <v>438</v>
      </c>
      <c r="E514" s="475">
        <v>1</v>
      </c>
      <c r="F514" s="476">
        <v>1110</v>
      </c>
      <c r="G514" s="494" t="s">
        <v>598</v>
      </c>
      <c r="H514" s="487" t="s">
        <v>17</v>
      </c>
      <c r="I514" s="494" t="s">
        <v>3987</v>
      </c>
      <c r="J514" s="502">
        <v>11.31</v>
      </c>
      <c r="K514" s="494" t="s">
        <v>4028</v>
      </c>
      <c r="L514" s="512">
        <f t="shared" si="56"/>
        <v>510</v>
      </c>
      <c r="M514" s="514">
        <v>255</v>
      </c>
      <c r="N514" s="514">
        <v>255</v>
      </c>
      <c r="O514" s="514"/>
      <c r="P514" s="515" t="e">
        <f t="shared" si="50"/>
        <v>#DIV/0!</v>
      </c>
      <c r="Q514" s="515" t="e">
        <f t="shared" si="51"/>
        <v>#DIV/0!</v>
      </c>
      <c r="R514" s="515">
        <f t="shared" si="52"/>
        <v>0</v>
      </c>
      <c r="S514" s="516">
        <f>IF(M514="nio",0,IF(M514&gt;0,VLOOKUP(H514,'3-Productie normen'!A:L,VLOOKUP(M514,'3-Productie normen'!$B$36:$C$42,2,FALSE),FALSE)))</f>
        <v>0</v>
      </c>
      <c r="T514" s="516">
        <f t="shared" si="54"/>
        <v>0</v>
      </c>
      <c r="U514" s="55">
        <f t="shared" si="55"/>
        <v>0</v>
      </c>
      <c r="V514" s="527"/>
      <c r="X514" s="529">
        <f t="shared" si="53"/>
        <v>5768.1</v>
      </c>
    </row>
    <row r="515" spans="1:24" ht="14.1" customHeight="1">
      <c r="A515" s="460">
        <v>515</v>
      </c>
      <c r="B515" s="467" t="s">
        <v>267</v>
      </c>
      <c r="C515" s="466" t="s">
        <v>359</v>
      </c>
      <c r="D515" s="473" t="s">
        <v>438</v>
      </c>
      <c r="E515" s="475">
        <v>1</v>
      </c>
      <c r="F515" s="476">
        <v>1120</v>
      </c>
      <c r="G515" s="494" t="s">
        <v>593</v>
      </c>
      <c r="H515" s="494" t="s">
        <v>255</v>
      </c>
      <c r="I515" s="494" t="s">
        <v>3976</v>
      </c>
      <c r="J515" s="502">
        <v>40.4</v>
      </c>
      <c r="K515" s="494" t="s">
        <v>255</v>
      </c>
      <c r="L515" s="512">
        <f t="shared" si="56"/>
        <v>104</v>
      </c>
      <c r="M515" s="514">
        <v>104</v>
      </c>
      <c r="N515" s="514"/>
      <c r="O515" s="514"/>
      <c r="P515" s="515" t="e">
        <f t="shared" si="50"/>
        <v>#DIV/0!</v>
      </c>
      <c r="Q515" s="515">
        <f t="shared" si="51"/>
        <v>0</v>
      </c>
      <c r="R515" s="515">
        <f t="shared" si="52"/>
        <v>0</v>
      </c>
      <c r="S515" s="516">
        <f>IF(M515="nio",0,IF(M515&gt;0,VLOOKUP(H515,'3-Productie normen'!A:L,VLOOKUP(M515,'3-Productie normen'!$B$36:$C$42,2,FALSE),FALSE)))</f>
        <v>0</v>
      </c>
      <c r="T515" s="516">
        <f t="shared" si="54"/>
        <v>0</v>
      </c>
      <c r="U515" s="55">
        <f t="shared" si="55"/>
        <v>0</v>
      </c>
      <c r="V515" s="527"/>
      <c r="X515" s="529">
        <f t="shared" si="53"/>
        <v>4201.5999999999995</v>
      </c>
    </row>
    <row r="516" spans="1:24" ht="14.1" customHeight="1">
      <c r="A516" s="460">
        <v>516</v>
      </c>
      <c r="B516" s="467" t="s">
        <v>267</v>
      </c>
      <c r="C516" s="466" t="s">
        <v>359</v>
      </c>
      <c r="D516" s="473" t="s">
        <v>438</v>
      </c>
      <c r="E516" s="475">
        <v>1</v>
      </c>
      <c r="F516" s="476">
        <v>1130</v>
      </c>
      <c r="G516" s="494" t="s">
        <v>598</v>
      </c>
      <c r="H516" s="487" t="s">
        <v>17</v>
      </c>
      <c r="I516" s="494" t="s">
        <v>3987</v>
      </c>
      <c r="J516" s="502">
        <v>5.92</v>
      </c>
      <c r="K516" s="494" t="s">
        <v>4028</v>
      </c>
      <c r="L516" s="512">
        <f t="shared" si="56"/>
        <v>510</v>
      </c>
      <c r="M516" s="514">
        <v>255</v>
      </c>
      <c r="N516" s="514">
        <v>255</v>
      </c>
      <c r="O516" s="514"/>
      <c r="P516" s="515" t="e">
        <f t="shared" si="50"/>
        <v>#DIV/0!</v>
      </c>
      <c r="Q516" s="515" t="e">
        <f t="shared" si="51"/>
        <v>#DIV/0!</v>
      </c>
      <c r="R516" s="515">
        <f t="shared" si="52"/>
        <v>0</v>
      </c>
      <c r="S516" s="516">
        <f>IF(M516="nio",0,IF(M516&gt;0,VLOOKUP(H516,'3-Productie normen'!A:L,VLOOKUP(M516,'3-Productie normen'!$B$36:$C$42,2,FALSE),FALSE)))</f>
        <v>0</v>
      </c>
      <c r="T516" s="516">
        <f t="shared" si="54"/>
        <v>0</v>
      </c>
      <c r="U516" s="55">
        <f t="shared" si="55"/>
        <v>0</v>
      </c>
      <c r="V516" s="527"/>
      <c r="X516" s="529">
        <f t="shared" si="53"/>
        <v>3019.2</v>
      </c>
    </row>
    <row r="517" spans="1:24" ht="14.1" customHeight="1">
      <c r="A517" s="460">
        <v>517</v>
      </c>
      <c r="B517" s="467" t="s">
        <v>267</v>
      </c>
      <c r="C517" s="466" t="s">
        <v>359</v>
      </c>
      <c r="D517" s="473" t="s">
        <v>438</v>
      </c>
      <c r="E517" s="475">
        <v>1</v>
      </c>
      <c r="F517" s="476">
        <v>1140</v>
      </c>
      <c r="G517" s="494" t="s">
        <v>593</v>
      </c>
      <c r="H517" s="494" t="s">
        <v>255</v>
      </c>
      <c r="I517" s="494" t="s">
        <v>3976</v>
      </c>
      <c r="J517" s="502">
        <v>48.98</v>
      </c>
      <c r="K517" s="494" t="s">
        <v>255</v>
      </c>
      <c r="L517" s="512">
        <f t="shared" si="56"/>
        <v>104</v>
      </c>
      <c r="M517" s="514">
        <v>104</v>
      </c>
      <c r="N517" s="514"/>
      <c r="O517" s="514"/>
      <c r="P517" s="515" t="e">
        <f t="shared" si="50"/>
        <v>#DIV/0!</v>
      </c>
      <c r="Q517" s="515">
        <f t="shared" si="51"/>
        <v>0</v>
      </c>
      <c r="R517" s="515">
        <f t="shared" si="52"/>
        <v>0</v>
      </c>
      <c r="S517" s="516">
        <f>IF(M517="nio",0,IF(M517&gt;0,VLOOKUP(H517,'3-Productie normen'!A:L,VLOOKUP(M517,'3-Productie normen'!$B$36:$C$42,2,FALSE),FALSE)))</f>
        <v>0</v>
      </c>
      <c r="T517" s="516">
        <f t="shared" si="54"/>
        <v>0</v>
      </c>
      <c r="U517" s="55">
        <f t="shared" si="55"/>
        <v>0</v>
      </c>
      <c r="V517" s="527"/>
      <c r="X517" s="529">
        <f t="shared" si="53"/>
        <v>5093.92</v>
      </c>
    </row>
    <row r="518" spans="1:24" ht="14.1" customHeight="1">
      <c r="A518" s="460">
        <v>518</v>
      </c>
      <c r="B518" s="467" t="s">
        <v>267</v>
      </c>
      <c r="C518" s="466" t="s">
        <v>359</v>
      </c>
      <c r="D518" s="473" t="s">
        <v>438</v>
      </c>
      <c r="E518" s="475">
        <v>1</v>
      </c>
      <c r="F518" s="476">
        <v>1150</v>
      </c>
      <c r="G518" s="494" t="s">
        <v>593</v>
      </c>
      <c r="H518" s="494" t="s">
        <v>255</v>
      </c>
      <c r="I518" s="494" t="s">
        <v>3976</v>
      </c>
      <c r="J518" s="502">
        <v>31.58</v>
      </c>
      <c r="K518" s="494" t="s">
        <v>255</v>
      </c>
      <c r="L518" s="512">
        <f t="shared" si="56"/>
        <v>104</v>
      </c>
      <c r="M518" s="514">
        <v>104</v>
      </c>
      <c r="N518" s="514"/>
      <c r="O518" s="514"/>
      <c r="P518" s="515" t="e">
        <f t="shared" si="50"/>
        <v>#DIV/0!</v>
      </c>
      <c r="Q518" s="515">
        <f t="shared" si="51"/>
        <v>0</v>
      </c>
      <c r="R518" s="515">
        <f t="shared" si="52"/>
        <v>0</v>
      </c>
      <c r="S518" s="516">
        <f>IF(M518="nio",0,IF(M518&gt;0,VLOOKUP(H518,'3-Productie normen'!A:L,VLOOKUP(M518,'3-Productie normen'!$B$36:$C$42,2,FALSE),FALSE)))</f>
        <v>0</v>
      </c>
      <c r="T518" s="516">
        <f t="shared" si="54"/>
        <v>0</v>
      </c>
      <c r="U518" s="55">
        <f t="shared" si="55"/>
        <v>0</v>
      </c>
      <c r="V518" s="527"/>
      <c r="X518" s="529">
        <f t="shared" si="53"/>
        <v>3284.3199999999997</v>
      </c>
    </row>
    <row r="519" spans="1:24" ht="14.1" customHeight="1">
      <c r="A519" s="460">
        <v>519</v>
      </c>
      <c r="B519" s="467" t="s">
        <v>267</v>
      </c>
      <c r="C519" s="466" t="s">
        <v>359</v>
      </c>
      <c r="D519" s="473" t="s">
        <v>438</v>
      </c>
      <c r="E519" s="475">
        <v>1</v>
      </c>
      <c r="F519" s="476">
        <v>1160</v>
      </c>
      <c r="G519" s="494" t="s">
        <v>593</v>
      </c>
      <c r="H519" s="494" t="s">
        <v>255</v>
      </c>
      <c r="I519" s="494" t="s">
        <v>3976</v>
      </c>
      <c r="J519" s="502">
        <v>39.36</v>
      </c>
      <c r="K519" s="494" t="s">
        <v>255</v>
      </c>
      <c r="L519" s="512">
        <f t="shared" si="56"/>
        <v>104</v>
      </c>
      <c r="M519" s="514">
        <v>104</v>
      </c>
      <c r="N519" s="514"/>
      <c r="O519" s="514"/>
      <c r="P519" s="515" t="e">
        <f t="shared" si="50"/>
        <v>#DIV/0!</v>
      </c>
      <c r="Q519" s="515">
        <f t="shared" si="51"/>
        <v>0</v>
      </c>
      <c r="R519" s="515">
        <f t="shared" si="52"/>
        <v>0</v>
      </c>
      <c r="S519" s="516">
        <f>IF(M519="nio",0,IF(M519&gt;0,VLOOKUP(H519,'3-Productie normen'!A:L,VLOOKUP(M519,'3-Productie normen'!$B$36:$C$42,2,FALSE),FALSE)))</f>
        <v>0</v>
      </c>
      <c r="T519" s="516">
        <f t="shared" si="54"/>
        <v>0</v>
      </c>
      <c r="U519" s="55">
        <f t="shared" si="55"/>
        <v>0</v>
      </c>
      <c r="V519" s="527"/>
      <c r="X519" s="529">
        <f t="shared" si="53"/>
        <v>4093.44</v>
      </c>
    </row>
    <row r="520" spans="1:24" ht="14.1" customHeight="1">
      <c r="A520" s="460">
        <v>520</v>
      </c>
      <c r="B520" s="467" t="s">
        <v>267</v>
      </c>
      <c r="C520" s="466" t="s">
        <v>359</v>
      </c>
      <c r="D520" s="473" t="s">
        <v>438</v>
      </c>
      <c r="E520" s="475">
        <v>1</v>
      </c>
      <c r="F520" s="476">
        <v>1170</v>
      </c>
      <c r="G520" s="494" t="s">
        <v>593</v>
      </c>
      <c r="H520" s="494" t="s">
        <v>255</v>
      </c>
      <c r="I520" s="494" t="s">
        <v>3976</v>
      </c>
      <c r="J520" s="502">
        <v>45.61</v>
      </c>
      <c r="K520" s="494" t="s">
        <v>255</v>
      </c>
      <c r="L520" s="512">
        <f t="shared" si="56"/>
        <v>104</v>
      </c>
      <c r="M520" s="514">
        <v>104</v>
      </c>
      <c r="N520" s="514"/>
      <c r="O520" s="514"/>
      <c r="P520" s="515" t="e">
        <f t="shared" si="50"/>
        <v>#DIV/0!</v>
      </c>
      <c r="Q520" s="515">
        <f t="shared" si="51"/>
        <v>0</v>
      </c>
      <c r="R520" s="515">
        <f t="shared" si="52"/>
        <v>0</v>
      </c>
      <c r="S520" s="516">
        <f>IF(M520="nio",0,IF(M520&gt;0,VLOOKUP(H520,'3-Productie normen'!A:L,VLOOKUP(M520,'3-Productie normen'!$B$36:$C$42,2,FALSE),FALSE)))</f>
        <v>0</v>
      </c>
      <c r="T520" s="516">
        <f t="shared" si="54"/>
        <v>0</v>
      </c>
      <c r="U520" s="55">
        <f t="shared" si="55"/>
        <v>0</v>
      </c>
      <c r="V520" s="527"/>
      <c r="X520" s="529">
        <f t="shared" si="53"/>
        <v>4743.4399999999996</v>
      </c>
    </row>
    <row r="521" spans="1:24" ht="14.1" customHeight="1">
      <c r="A521" s="567">
        <v>521</v>
      </c>
      <c r="B521" s="467" t="s">
        <v>267</v>
      </c>
      <c r="C521" s="466" t="s">
        <v>359</v>
      </c>
      <c r="D521" s="473" t="s">
        <v>438</v>
      </c>
      <c r="E521" s="475">
        <v>1</v>
      </c>
      <c r="F521" s="476">
        <v>1180</v>
      </c>
      <c r="G521" s="494" t="s">
        <v>593</v>
      </c>
      <c r="H521" s="494" t="s">
        <v>255</v>
      </c>
      <c r="I521" s="494" t="s">
        <v>3976</v>
      </c>
      <c r="J521" s="502">
        <v>26.32</v>
      </c>
      <c r="K521" s="494" t="s">
        <v>255</v>
      </c>
      <c r="L521" s="512">
        <f t="shared" si="56"/>
        <v>104</v>
      </c>
      <c r="M521" s="514">
        <v>104</v>
      </c>
      <c r="N521" s="514"/>
      <c r="O521" s="514"/>
      <c r="P521" s="515" t="e">
        <f t="shared" si="50"/>
        <v>#DIV/0!</v>
      </c>
      <c r="Q521" s="515">
        <f t="shared" si="51"/>
        <v>0</v>
      </c>
      <c r="R521" s="515">
        <f t="shared" si="52"/>
        <v>0</v>
      </c>
      <c r="S521" s="516">
        <f>IF(M521="nio",0,IF(M521&gt;0,VLOOKUP(H521,'3-Productie normen'!A:L,VLOOKUP(M521,'3-Productie normen'!$B$36:$C$42,2,FALSE),FALSE)))</f>
        <v>0</v>
      </c>
      <c r="T521" s="516">
        <f t="shared" si="54"/>
        <v>0</v>
      </c>
      <c r="U521" s="55">
        <f t="shared" si="55"/>
        <v>0</v>
      </c>
      <c r="V521" s="527"/>
      <c r="X521" s="529">
        <f t="shared" si="53"/>
        <v>2737.28</v>
      </c>
    </row>
    <row r="522" spans="1:24" ht="14.1" customHeight="1">
      <c r="A522" s="460">
        <v>522</v>
      </c>
      <c r="B522" s="467" t="s">
        <v>267</v>
      </c>
      <c r="C522" s="466" t="s">
        <v>359</v>
      </c>
      <c r="D522" s="473" t="s">
        <v>438</v>
      </c>
      <c r="E522" s="475">
        <v>1</v>
      </c>
      <c r="F522" s="476">
        <v>1190</v>
      </c>
      <c r="G522" s="494" t="s">
        <v>593</v>
      </c>
      <c r="H522" s="494" t="s">
        <v>255</v>
      </c>
      <c r="I522" s="494" t="s">
        <v>3976</v>
      </c>
      <c r="J522" s="502">
        <v>39.03</v>
      </c>
      <c r="K522" s="494" t="s">
        <v>255</v>
      </c>
      <c r="L522" s="512">
        <f t="shared" si="56"/>
        <v>104</v>
      </c>
      <c r="M522" s="514">
        <v>104</v>
      </c>
      <c r="N522" s="514"/>
      <c r="O522" s="514"/>
      <c r="P522" s="515" t="e">
        <f t="shared" si="50"/>
        <v>#DIV/0!</v>
      </c>
      <c r="Q522" s="515">
        <f t="shared" si="51"/>
        <v>0</v>
      </c>
      <c r="R522" s="515">
        <f t="shared" si="52"/>
        <v>0</v>
      </c>
      <c r="S522" s="516">
        <f>IF(M522="nio",0,IF(M522&gt;0,VLOOKUP(H522,'3-Productie normen'!A:L,VLOOKUP(M522,'3-Productie normen'!$B$36:$C$42,2,FALSE),FALSE)))</f>
        <v>0</v>
      </c>
      <c r="T522" s="516">
        <f t="shared" si="54"/>
        <v>0</v>
      </c>
      <c r="U522" s="55">
        <f t="shared" si="55"/>
        <v>0</v>
      </c>
      <c r="V522" s="527"/>
      <c r="X522" s="529">
        <f t="shared" si="53"/>
        <v>4059.12</v>
      </c>
    </row>
    <row r="523" spans="1:24" ht="14.1" customHeight="1">
      <c r="A523" s="460">
        <v>523</v>
      </c>
      <c r="B523" s="467" t="s">
        <v>267</v>
      </c>
      <c r="C523" s="466" t="s">
        <v>359</v>
      </c>
      <c r="D523" s="473" t="s">
        <v>438</v>
      </c>
      <c r="E523" s="475">
        <v>1</v>
      </c>
      <c r="F523" s="476">
        <v>1200</v>
      </c>
      <c r="G523" s="494" t="s">
        <v>598</v>
      </c>
      <c r="H523" s="487" t="s">
        <v>17</v>
      </c>
      <c r="I523" s="494" t="s">
        <v>3976</v>
      </c>
      <c r="J523" s="502">
        <v>5.41</v>
      </c>
      <c r="K523" s="494" t="s">
        <v>4028</v>
      </c>
      <c r="L523" s="512">
        <f t="shared" si="56"/>
        <v>510</v>
      </c>
      <c r="M523" s="514">
        <v>255</v>
      </c>
      <c r="N523" s="514">
        <v>255</v>
      </c>
      <c r="O523" s="514"/>
      <c r="P523" s="515" t="e">
        <f t="shared" ref="P523:P586" si="57">IF(M523="nio",0,IF(M523&gt;0,M523*J523/S523,0))</f>
        <v>#DIV/0!</v>
      </c>
      <c r="Q523" s="515" t="e">
        <f t="shared" ref="Q523:Q586" si="58">IF(N523&gt;0,N523*J523/T523,0)</f>
        <v>#DIV/0!</v>
      </c>
      <c r="R523" s="515">
        <f t="shared" ref="R523:R586" si="59">IF(O523&gt;0,O523*J523/U523,0)</f>
        <v>0</v>
      </c>
      <c r="S523" s="516">
        <f>IF(M523="nio",0,IF(M523&gt;0,VLOOKUP(H523,'3-Productie normen'!A:L,VLOOKUP(M523,'3-Productie normen'!$B$36:$C$42,2,FALSE),FALSE)))</f>
        <v>0</v>
      </c>
      <c r="T523" s="516">
        <f t="shared" si="54"/>
        <v>0</v>
      </c>
      <c r="U523" s="55">
        <f t="shared" si="55"/>
        <v>0</v>
      </c>
      <c r="V523" s="527"/>
      <c r="X523" s="529">
        <f t="shared" ref="X523:X586" si="60">L523*J523</f>
        <v>2759.1</v>
      </c>
    </row>
    <row r="524" spans="1:24" ht="14.1" customHeight="1">
      <c r="A524" s="460">
        <v>524</v>
      </c>
      <c r="B524" s="467" t="s">
        <v>267</v>
      </c>
      <c r="C524" s="466" t="s">
        <v>359</v>
      </c>
      <c r="D524" s="473" t="s">
        <v>438</v>
      </c>
      <c r="E524" s="475">
        <v>1</v>
      </c>
      <c r="F524" s="476">
        <v>1210</v>
      </c>
      <c r="G524" s="494" t="s">
        <v>593</v>
      </c>
      <c r="H524" s="494" t="s">
        <v>255</v>
      </c>
      <c r="I524" s="494" t="s">
        <v>3976</v>
      </c>
      <c r="J524" s="502">
        <v>24.17</v>
      </c>
      <c r="K524" s="494" t="s">
        <v>255</v>
      </c>
      <c r="L524" s="512">
        <f t="shared" si="56"/>
        <v>104</v>
      </c>
      <c r="M524" s="514">
        <v>104</v>
      </c>
      <c r="N524" s="514"/>
      <c r="O524" s="514"/>
      <c r="P524" s="515" t="e">
        <f t="shared" si="57"/>
        <v>#DIV/0!</v>
      </c>
      <c r="Q524" s="515">
        <f t="shared" si="58"/>
        <v>0</v>
      </c>
      <c r="R524" s="515">
        <f t="shared" si="59"/>
        <v>0</v>
      </c>
      <c r="S524" s="516">
        <f>IF(M524="nio",0,IF(M524&gt;0,VLOOKUP(H524,'3-Productie normen'!A:L,VLOOKUP(M524,'3-Productie normen'!$B$36:$C$42,2,FALSE),FALSE)))</f>
        <v>0</v>
      </c>
      <c r="T524" s="516">
        <f t="shared" si="54"/>
        <v>0</v>
      </c>
      <c r="U524" s="55">
        <f t="shared" si="55"/>
        <v>0</v>
      </c>
      <c r="V524" s="527"/>
      <c r="X524" s="529">
        <f t="shared" si="60"/>
        <v>2513.6800000000003</v>
      </c>
    </row>
    <row r="525" spans="1:24" ht="14.1" customHeight="1">
      <c r="A525" s="460">
        <v>525</v>
      </c>
      <c r="B525" s="467" t="s">
        <v>267</v>
      </c>
      <c r="C525" s="466" t="s">
        <v>359</v>
      </c>
      <c r="D525" s="473" t="s">
        <v>438</v>
      </c>
      <c r="E525" s="475">
        <v>1</v>
      </c>
      <c r="F525" s="476">
        <v>1220</v>
      </c>
      <c r="G525" s="494" t="s">
        <v>593</v>
      </c>
      <c r="H525" s="494" t="s">
        <v>255</v>
      </c>
      <c r="I525" s="494" t="s">
        <v>3976</v>
      </c>
      <c r="J525" s="502">
        <v>37.01</v>
      </c>
      <c r="K525" s="494" t="s">
        <v>255</v>
      </c>
      <c r="L525" s="512">
        <f t="shared" si="56"/>
        <v>104</v>
      </c>
      <c r="M525" s="514">
        <v>104</v>
      </c>
      <c r="N525" s="514"/>
      <c r="O525" s="514"/>
      <c r="P525" s="515" t="e">
        <f t="shared" si="57"/>
        <v>#DIV/0!</v>
      </c>
      <c r="Q525" s="515">
        <f t="shared" si="58"/>
        <v>0</v>
      </c>
      <c r="R525" s="515">
        <f t="shared" si="59"/>
        <v>0</v>
      </c>
      <c r="S525" s="516">
        <f>IF(M525="nio",0,IF(M525&gt;0,VLOOKUP(H525,'3-Productie normen'!A:L,VLOOKUP(M525,'3-Productie normen'!$B$36:$C$42,2,FALSE),FALSE)))</f>
        <v>0</v>
      </c>
      <c r="T525" s="516">
        <f t="shared" si="54"/>
        <v>0</v>
      </c>
      <c r="U525" s="55">
        <f t="shared" si="55"/>
        <v>0</v>
      </c>
      <c r="V525" s="527"/>
      <c r="X525" s="529">
        <f t="shared" si="60"/>
        <v>3849.04</v>
      </c>
    </row>
    <row r="526" spans="1:24" ht="14.1" customHeight="1">
      <c r="A526" s="460">
        <v>526</v>
      </c>
      <c r="B526" s="467" t="s">
        <v>267</v>
      </c>
      <c r="C526" s="466" t="s">
        <v>359</v>
      </c>
      <c r="D526" s="473" t="s">
        <v>438</v>
      </c>
      <c r="E526" s="475">
        <v>1</v>
      </c>
      <c r="F526" s="476">
        <v>1230</v>
      </c>
      <c r="G526" s="494" t="s">
        <v>593</v>
      </c>
      <c r="H526" s="494" t="s">
        <v>255</v>
      </c>
      <c r="I526" s="494" t="s">
        <v>3976</v>
      </c>
      <c r="J526" s="502">
        <v>20.89</v>
      </c>
      <c r="K526" s="494" t="s">
        <v>255</v>
      </c>
      <c r="L526" s="512">
        <f t="shared" si="56"/>
        <v>104</v>
      </c>
      <c r="M526" s="514">
        <v>104</v>
      </c>
      <c r="N526" s="514"/>
      <c r="O526" s="514"/>
      <c r="P526" s="515" t="e">
        <f t="shared" si="57"/>
        <v>#DIV/0!</v>
      </c>
      <c r="Q526" s="515">
        <f t="shared" si="58"/>
        <v>0</v>
      </c>
      <c r="R526" s="515">
        <f t="shared" si="59"/>
        <v>0</v>
      </c>
      <c r="S526" s="516">
        <f>IF(M526="nio",0,IF(M526&gt;0,VLOOKUP(H526,'3-Productie normen'!A:L,VLOOKUP(M526,'3-Productie normen'!$B$36:$C$42,2,FALSE),FALSE)))</f>
        <v>0</v>
      </c>
      <c r="T526" s="516">
        <f t="shared" si="54"/>
        <v>0</v>
      </c>
      <c r="U526" s="55">
        <f t="shared" si="55"/>
        <v>0</v>
      </c>
      <c r="V526" s="527"/>
      <c r="X526" s="529">
        <f t="shared" si="60"/>
        <v>2172.56</v>
      </c>
    </row>
    <row r="527" spans="1:24" ht="14.1" customHeight="1">
      <c r="A527" s="460">
        <v>527</v>
      </c>
      <c r="B527" s="467" t="s">
        <v>267</v>
      </c>
      <c r="C527" s="466" t="s">
        <v>359</v>
      </c>
      <c r="D527" s="473" t="s">
        <v>438</v>
      </c>
      <c r="E527" s="475">
        <v>1</v>
      </c>
      <c r="F527" s="476">
        <v>1240</v>
      </c>
      <c r="G527" s="494" t="s">
        <v>593</v>
      </c>
      <c r="H527" s="494" t="s">
        <v>255</v>
      </c>
      <c r="I527" s="494" t="s">
        <v>3976</v>
      </c>
      <c r="J527" s="502">
        <v>50.73</v>
      </c>
      <c r="K527" s="494" t="s">
        <v>255</v>
      </c>
      <c r="L527" s="512">
        <f t="shared" si="56"/>
        <v>104</v>
      </c>
      <c r="M527" s="514">
        <v>104</v>
      </c>
      <c r="N527" s="514"/>
      <c r="O527" s="514"/>
      <c r="P527" s="515" t="e">
        <f t="shared" si="57"/>
        <v>#DIV/0!</v>
      </c>
      <c r="Q527" s="515">
        <f t="shared" si="58"/>
        <v>0</v>
      </c>
      <c r="R527" s="515">
        <f t="shared" si="59"/>
        <v>0</v>
      </c>
      <c r="S527" s="516">
        <f>IF(M527="nio",0,IF(M527&gt;0,VLOOKUP(H527,'3-Productie normen'!A:L,VLOOKUP(M527,'3-Productie normen'!$B$36:$C$42,2,FALSE),FALSE)))</f>
        <v>0</v>
      </c>
      <c r="T527" s="516">
        <f t="shared" si="54"/>
        <v>0</v>
      </c>
      <c r="U527" s="55">
        <f t="shared" si="55"/>
        <v>0</v>
      </c>
      <c r="V527" s="527"/>
      <c r="X527" s="529">
        <f t="shared" si="60"/>
        <v>5275.92</v>
      </c>
    </row>
    <row r="528" spans="1:24" ht="14.1" customHeight="1">
      <c r="A528" s="460">
        <v>528</v>
      </c>
      <c r="B528" s="467" t="s">
        <v>267</v>
      </c>
      <c r="C528" s="466" t="s">
        <v>359</v>
      </c>
      <c r="D528" s="473" t="s">
        <v>438</v>
      </c>
      <c r="E528" s="475">
        <v>1</v>
      </c>
      <c r="F528" s="476">
        <v>1250</v>
      </c>
      <c r="G528" s="494" t="s">
        <v>529</v>
      </c>
      <c r="H528" s="491" t="s">
        <v>253</v>
      </c>
      <c r="I528" s="494" t="s">
        <v>3976</v>
      </c>
      <c r="J528" s="502">
        <v>19.239999999999998</v>
      </c>
      <c r="K528" s="491" t="s">
        <v>253</v>
      </c>
      <c r="L528" s="512">
        <f t="shared" si="56"/>
        <v>104</v>
      </c>
      <c r="M528" s="514">
        <v>104</v>
      </c>
      <c r="N528" s="514"/>
      <c r="O528" s="514"/>
      <c r="P528" s="515" t="e">
        <f t="shared" si="57"/>
        <v>#DIV/0!</v>
      </c>
      <c r="Q528" s="515">
        <f t="shared" si="58"/>
        <v>0</v>
      </c>
      <c r="R528" s="515">
        <f t="shared" si="59"/>
        <v>0</v>
      </c>
      <c r="S528" s="516">
        <f>IF(M528="nio",0,IF(M528&gt;0,VLOOKUP(H528,'3-Productie normen'!A:L,VLOOKUP(M528,'3-Productie normen'!$B$36:$C$42,2,FALSE),FALSE)))</f>
        <v>0</v>
      </c>
      <c r="T528" s="516">
        <f t="shared" ref="T528:T591" si="61">IF(N528&gt;0,S528*$T$8,0)</f>
        <v>0</v>
      </c>
      <c r="U528" s="55">
        <f t="shared" ref="U528:U591" si="62">IF((OR(O528&gt;0,)),S528*$U$8,0)</f>
        <v>0</v>
      </c>
      <c r="V528" s="527"/>
      <c r="X528" s="529">
        <f t="shared" si="60"/>
        <v>2000.9599999999998</v>
      </c>
    </row>
    <row r="529" spans="1:24" ht="14.1" customHeight="1">
      <c r="A529" s="567">
        <v>529</v>
      </c>
      <c r="B529" s="467" t="s">
        <v>267</v>
      </c>
      <c r="C529" s="466" t="s">
        <v>359</v>
      </c>
      <c r="D529" s="473" t="s">
        <v>438</v>
      </c>
      <c r="E529" s="475">
        <v>1</v>
      </c>
      <c r="F529" s="476">
        <v>1260</v>
      </c>
      <c r="G529" s="494" t="s">
        <v>593</v>
      </c>
      <c r="H529" s="494" t="s">
        <v>255</v>
      </c>
      <c r="I529" s="494" t="s">
        <v>3976</v>
      </c>
      <c r="J529" s="502">
        <v>47.76</v>
      </c>
      <c r="K529" s="494" t="s">
        <v>255</v>
      </c>
      <c r="L529" s="512">
        <f t="shared" si="56"/>
        <v>104</v>
      </c>
      <c r="M529" s="514">
        <v>104</v>
      </c>
      <c r="N529" s="514"/>
      <c r="O529" s="514"/>
      <c r="P529" s="515" t="e">
        <f t="shared" si="57"/>
        <v>#DIV/0!</v>
      </c>
      <c r="Q529" s="515">
        <f t="shared" si="58"/>
        <v>0</v>
      </c>
      <c r="R529" s="515">
        <f t="shared" si="59"/>
        <v>0</v>
      </c>
      <c r="S529" s="516">
        <f>IF(M529="nio",0,IF(M529&gt;0,VLOOKUP(H529,'3-Productie normen'!A:L,VLOOKUP(M529,'3-Productie normen'!$B$36:$C$42,2,FALSE),FALSE)))</f>
        <v>0</v>
      </c>
      <c r="T529" s="516">
        <f t="shared" si="61"/>
        <v>0</v>
      </c>
      <c r="U529" s="55">
        <f t="shared" si="62"/>
        <v>0</v>
      </c>
      <c r="V529" s="527"/>
      <c r="X529" s="529">
        <f t="shared" si="60"/>
        <v>4967.04</v>
      </c>
    </row>
    <row r="530" spans="1:24" ht="14.1" customHeight="1">
      <c r="A530" s="460">
        <v>530</v>
      </c>
      <c r="B530" s="467" t="s">
        <v>267</v>
      </c>
      <c r="C530" s="466" t="s">
        <v>359</v>
      </c>
      <c r="D530" s="473" t="s">
        <v>438</v>
      </c>
      <c r="E530" s="475">
        <v>1</v>
      </c>
      <c r="F530" s="476">
        <v>1270</v>
      </c>
      <c r="G530" s="494" t="s">
        <v>529</v>
      </c>
      <c r="H530" s="491" t="s">
        <v>253</v>
      </c>
      <c r="I530" s="494" t="s">
        <v>3976</v>
      </c>
      <c r="J530" s="502">
        <v>37.93</v>
      </c>
      <c r="K530" s="491" t="s">
        <v>253</v>
      </c>
      <c r="L530" s="512">
        <f t="shared" si="56"/>
        <v>104</v>
      </c>
      <c r="M530" s="514">
        <v>104</v>
      </c>
      <c r="N530" s="514"/>
      <c r="O530" s="514"/>
      <c r="P530" s="515" t="e">
        <f t="shared" si="57"/>
        <v>#DIV/0!</v>
      </c>
      <c r="Q530" s="515">
        <f t="shared" si="58"/>
        <v>0</v>
      </c>
      <c r="R530" s="515">
        <f t="shared" si="59"/>
        <v>0</v>
      </c>
      <c r="S530" s="516">
        <f>IF(M530="nio",0,IF(M530&gt;0,VLOOKUP(H530,'3-Productie normen'!A:L,VLOOKUP(M530,'3-Productie normen'!$B$36:$C$42,2,FALSE),FALSE)))</f>
        <v>0</v>
      </c>
      <c r="T530" s="516">
        <f t="shared" si="61"/>
        <v>0</v>
      </c>
      <c r="U530" s="55">
        <f t="shared" si="62"/>
        <v>0</v>
      </c>
      <c r="V530" s="527"/>
      <c r="X530" s="529">
        <f t="shared" si="60"/>
        <v>3944.72</v>
      </c>
    </row>
    <row r="531" spans="1:24" ht="14.1" customHeight="1">
      <c r="A531" s="460">
        <v>531</v>
      </c>
      <c r="B531" s="467" t="s">
        <v>267</v>
      </c>
      <c r="C531" s="466" t="s">
        <v>359</v>
      </c>
      <c r="D531" s="473" t="s">
        <v>438</v>
      </c>
      <c r="E531" s="475">
        <v>1</v>
      </c>
      <c r="F531" s="476">
        <v>1280</v>
      </c>
      <c r="G531" s="494" t="s">
        <v>593</v>
      </c>
      <c r="H531" s="494" t="s">
        <v>255</v>
      </c>
      <c r="I531" s="494" t="s">
        <v>3976</v>
      </c>
      <c r="J531" s="502">
        <v>25.21</v>
      </c>
      <c r="K531" s="494" t="s">
        <v>255</v>
      </c>
      <c r="L531" s="512">
        <f t="shared" si="56"/>
        <v>104</v>
      </c>
      <c r="M531" s="514">
        <v>104</v>
      </c>
      <c r="N531" s="514"/>
      <c r="O531" s="514"/>
      <c r="P531" s="515" t="e">
        <f t="shared" si="57"/>
        <v>#DIV/0!</v>
      </c>
      <c r="Q531" s="515">
        <f t="shared" si="58"/>
        <v>0</v>
      </c>
      <c r="R531" s="515">
        <f t="shared" si="59"/>
        <v>0</v>
      </c>
      <c r="S531" s="516">
        <f>IF(M531="nio",0,IF(M531&gt;0,VLOOKUP(H531,'3-Productie normen'!A:L,VLOOKUP(M531,'3-Productie normen'!$B$36:$C$42,2,FALSE),FALSE)))</f>
        <v>0</v>
      </c>
      <c r="T531" s="516">
        <f t="shared" si="61"/>
        <v>0</v>
      </c>
      <c r="U531" s="55">
        <f t="shared" si="62"/>
        <v>0</v>
      </c>
      <c r="V531" s="527"/>
      <c r="X531" s="529">
        <f t="shared" si="60"/>
        <v>2621.84</v>
      </c>
    </row>
    <row r="532" spans="1:24" ht="14.1" customHeight="1">
      <c r="A532" s="460">
        <v>532</v>
      </c>
      <c r="B532" s="467" t="s">
        <v>267</v>
      </c>
      <c r="C532" s="466" t="s">
        <v>359</v>
      </c>
      <c r="D532" s="473" t="s">
        <v>438</v>
      </c>
      <c r="E532" s="475">
        <v>1</v>
      </c>
      <c r="F532" s="476">
        <v>1300</v>
      </c>
      <c r="G532" s="494" t="s">
        <v>593</v>
      </c>
      <c r="H532" s="494" t="s">
        <v>255</v>
      </c>
      <c r="I532" s="494" t="s">
        <v>3976</v>
      </c>
      <c r="J532" s="502">
        <v>102.88</v>
      </c>
      <c r="K532" s="494" t="s">
        <v>255</v>
      </c>
      <c r="L532" s="512">
        <f t="shared" si="56"/>
        <v>104</v>
      </c>
      <c r="M532" s="514">
        <v>104</v>
      </c>
      <c r="N532" s="514"/>
      <c r="O532" s="514"/>
      <c r="P532" s="515" t="e">
        <f t="shared" si="57"/>
        <v>#DIV/0!</v>
      </c>
      <c r="Q532" s="515">
        <f t="shared" si="58"/>
        <v>0</v>
      </c>
      <c r="R532" s="515">
        <f t="shared" si="59"/>
        <v>0</v>
      </c>
      <c r="S532" s="516">
        <f>IF(M532="nio",0,IF(M532&gt;0,VLOOKUP(H532,'3-Productie normen'!A:L,VLOOKUP(M532,'3-Productie normen'!$B$36:$C$42,2,FALSE),FALSE)))</f>
        <v>0</v>
      </c>
      <c r="T532" s="516">
        <f t="shared" si="61"/>
        <v>0</v>
      </c>
      <c r="U532" s="55">
        <f t="shared" si="62"/>
        <v>0</v>
      </c>
      <c r="V532" s="527"/>
      <c r="X532" s="529">
        <f t="shared" si="60"/>
        <v>10699.52</v>
      </c>
    </row>
    <row r="533" spans="1:24" ht="14.1" customHeight="1">
      <c r="A533" s="460">
        <v>533</v>
      </c>
      <c r="B533" s="467" t="s">
        <v>267</v>
      </c>
      <c r="C533" s="466" t="s">
        <v>359</v>
      </c>
      <c r="D533" s="473" t="s">
        <v>438</v>
      </c>
      <c r="E533" s="475">
        <v>1</v>
      </c>
      <c r="F533" s="476">
        <v>1320</v>
      </c>
      <c r="G533" s="494" t="s">
        <v>593</v>
      </c>
      <c r="H533" s="494" t="s">
        <v>255</v>
      </c>
      <c r="I533" s="494" t="s">
        <v>3976</v>
      </c>
      <c r="J533" s="502">
        <v>25.21</v>
      </c>
      <c r="K533" s="494" t="s">
        <v>255</v>
      </c>
      <c r="L533" s="512">
        <f t="shared" si="56"/>
        <v>104</v>
      </c>
      <c r="M533" s="514">
        <v>104</v>
      </c>
      <c r="N533" s="514"/>
      <c r="O533" s="514"/>
      <c r="P533" s="515" t="e">
        <f t="shared" si="57"/>
        <v>#DIV/0!</v>
      </c>
      <c r="Q533" s="515">
        <f t="shared" si="58"/>
        <v>0</v>
      </c>
      <c r="R533" s="515">
        <f t="shared" si="59"/>
        <v>0</v>
      </c>
      <c r="S533" s="516">
        <f>IF(M533="nio",0,IF(M533&gt;0,VLOOKUP(H533,'3-Productie normen'!A:L,VLOOKUP(M533,'3-Productie normen'!$B$36:$C$42,2,FALSE),FALSE)))</f>
        <v>0</v>
      </c>
      <c r="T533" s="516">
        <f t="shared" si="61"/>
        <v>0</v>
      </c>
      <c r="U533" s="55">
        <f t="shared" si="62"/>
        <v>0</v>
      </c>
      <c r="V533" s="527"/>
      <c r="X533" s="529">
        <f t="shared" si="60"/>
        <v>2621.84</v>
      </c>
    </row>
    <row r="534" spans="1:24" ht="14.1" customHeight="1">
      <c r="A534" s="460">
        <v>534</v>
      </c>
      <c r="B534" s="467" t="s">
        <v>267</v>
      </c>
      <c r="C534" s="466" t="s">
        <v>359</v>
      </c>
      <c r="D534" s="473" t="s">
        <v>438</v>
      </c>
      <c r="E534" s="475">
        <v>1</v>
      </c>
      <c r="F534" s="476">
        <v>1340</v>
      </c>
      <c r="G534" s="494" t="s">
        <v>593</v>
      </c>
      <c r="H534" s="494" t="s">
        <v>255</v>
      </c>
      <c r="I534" s="494" t="s">
        <v>3976</v>
      </c>
      <c r="J534" s="502">
        <v>102.06</v>
      </c>
      <c r="K534" s="494" t="s">
        <v>255</v>
      </c>
      <c r="L534" s="512">
        <f t="shared" si="56"/>
        <v>104</v>
      </c>
      <c r="M534" s="514">
        <v>104</v>
      </c>
      <c r="N534" s="514"/>
      <c r="O534" s="514"/>
      <c r="P534" s="515" t="e">
        <f t="shared" si="57"/>
        <v>#DIV/0!</v>
      </c>
      <c r="Q534" s="515">
        <f t="shared" si="58"/>
        <v>0</v>
      </c>
      <c r="R534" s="515">
        <f t="shared" si="59"/>
        <v>0</v>
      </c>
      <c r="S534" s="516">
        <f>IF(M534="nio",0,IF(M534&gt;0,VLOOKUP(H534,'3-Productie normen'!A:L,VLOOKUP(M534,'3-Productie normen'!$B$36:$C$42,2,FALSE),FALSE)))</f>
        <v>0</v>
      </c>
      <c r="T534" s="516">
        <f t="shared" si="61"/>
        <v>0</v>
      </c>
      <c r="U534" s="55">
        <f t="shared" si="62"/>
        <v>0</v>
      </c>
      <c r="V534" s="527"/>
      <c r="X534" s="529">
        <f t="shared" si="60"/>
        <v>10614.24</v>
      </c>
    </row>
    <row r="535" spans="1:24" ht="14.1" customHeight="1">
      <c r="A535" s="460">
        <v>535</v>
      </c>
      <c r="B535" s="467" t="s">
        <v>267</v>
      </c>
      <c r="C535" s="466" t="s">
        <v>359</v>
      </c>
      <c r="D535" s="473" t="s">
        <v>438</v>
      </c>
      <c r="E535" s="475">
        <v>1</v>
      </c>
      <c r="F535" s="476">
        <v>1701</v>
      </c>
      <c r="G535" s="494" t="s">
        <v>606</v>
      </c>
      <c r="H535" s="494" t="s">
        <v>4026</v>
      </c>
      <c r="I535" s="494" t="s">
        <v>3979</v>
      </c>
      <c r="J535" s="502">
        <v>1001.94</v>
      </c>
      <c r="K535" s="494" t="s">
        <v>4026</v>
      </c>
      <c r="L535" s="512">
        <f t="shared" si="56"/>
        <v>0</v>
      </c>
      <c r="M535" s="513" t="s">
        <v>4037</v>
      </c>
      <c r="N535" s="514"/>
      <c r="O535" s="514"/>
      <c r="P535" s="515">
        <f t="shared" si="57"/>
        <v>0</v>
      </c>
      <c r="Q535" s="515">
        <f t="shared" si="58"/>
        <v>0</v>
      </c>
      <c r="R535" s="515">
        <f t="shared" si="59"/>
        <v>0</v>
      </c>
      <c r="S535" s="516">
        <f>IF(M535="nio",0,IF(M535&gt;0,VLOOKUP(H535,'3-Productie normen'!A:L,VLOOKUP(M535,'3-Productie normen'!$B$36:$C$42,2,FALSE),FALSE)))</f>
        <v>0</v>
      </c>
      <c r="T535" s="516">
        <f t="shared" si="61"/>
        <v>0</v>
      </c>
      <c r="U535" s="55">
        <f t="shared" si="62"/>
        <v>0</v>
      </c>
      <c r="V535" s="527"/>
      <c r="X535" s="529">
        <f t="shared" si="60"/>
        <v>0</v>
      </c>
    </row>
    <row r="536" spans="1:24" ht="14.1" customHeight="1">
      <c r="A536" s="460">
        <v>536</v>
      </c>
      <c r="B536" s="467" t="s">
        <v>267</v>
      </c>
      <c r="C536" s="466" t="s">
        <v>359</v>
      </c>
      <c r="D536" s="473" t="s">
        <v>438</v>
      </c>
      <c r="E536" s="475">
        <v>1</v>
      </c>
      <c r="F536" s="476">
        <v>1702</v>
      </c>
      <c r="G536" s="494" t="s">
        <v>606</v>
      </c>
      <c r="H536" s="494" t="s">
        <v>4026</v>
      </c>
      <c r="I536" s="494" t="s">
        <v>3979</v>
      </c>
      <c r="J536" s="502">
        <v>960.22</v>
      </c>
      <c r="K536" s="494" t="s">
        <v>4026</v>
      </c>
      <c r="L536" s="512">
        <f t="shared" si="56"/>
        <v>0</v>
      </c>
      <c r="M536" s="513" t="s">
        <v>4037</v>
      </c>
      <c r="N536" s="514"/>
      <c r="O536" s="514"/>
      <c r="P536" s="515">
        <f t="shared" si="57"/>
        <v>0</v>
      </c>
      <c r="Q536" s="515">
        <f t="shared" si="58"/>
        <v>0</v>
      </c>
      <c r="R536" s="515">
        <f t="shared" si="59"/>
        <v>0</v>
      </c>
      <c r="S536" s="516">
        <f>IF(M536="nio",0,IF(M536&gt;0,VLOOKUP(H536,'3-Productie normen'!A:L,VLOOKUP(M536,'3-Productie normen'!$B$36:$C$42,2,FALSE),FALSE)))</f>
        <v>0</v>
      </c>
      <c r="T536" s="516">
        <f t="shared" si="61"/>
        <v>0</v>
      </c>
      <c r="U536" s="55">
        <f t="shared" si="62"/>
        <v>0</v>
      </c>
      <c r="V536" s="527"/>
      <c r="X536" s="529">
        <f t="shared" si="60"/>
        <v>0</v>
      </c>
    </row>
    <row r="537" spans="1:24" ht="14.1" customHeight="1">
      <c r="A537" s="567">
        <v>537</v>
      </c>
      <c r="B537" s="467" t="s">
        <v>267</v>
      </c>
      <c r="C537" s="466" t="s">
        <v>359</v>
      </c>
      <c r="D537" s="473" t="s">
        <v>438</v>
      </c>
      <c r="E537" s="475">
        <v>1</v>
      </c>
      <c r="F537" s="476">
        <v>1703</v>
      </c>
      <c r="G537" s="494" t="s">
        <v>606</v>
      </c>
      <c r="H537" s="494" t="s">
        <v>4026</v>
      </c>
      <c r="I537" s="494" t="s">
        <v>3979</v>
      </c>
      <c r="J537" s="502">
        <v>467.99</v>
      </c>
      <c r="K537" s="494" t="s">
        <v>4026</v>
      </c>
      <c r="L537" s="512">
        <f t="shared" si="56"/>
        <v>0</v>
      </c>
      <c r="M537" s="513" t="s">
        <v>4037</v>
      </c>
      <c r="N537" s="514"/>
      <c r="O537" s="514"/>
      <c r="P537" s="515">
        <f t="shared" si="57"/>
        <v>0</v>
      </c>
      <c r="Q537" s="515">
        <f t="shared" si="58"/>
        <v>0</v>
      </c>
      <c r="R537" s="515">
        <f t="shared" si="59"/>
        <v>0</v>
      </c>
      <c r="S537" s="516">
        <f>IF(M537="nio",0,IF(M537&gt;0,VLOOKUP(H537,'3-Productie normen'!A:L,VLOOKUP(M537,'3-Productie normen'!$B$36:$C$42,2,FALSE),FALSE)))</f>
        <v>0</v>
      </c>
      <c r="T537" s="516">
        <f t="shared" si="61"/>
        <v>0</v>
      </c>
      <c r="U537" s="55">
        <f t="shared" si="62"/>
        <v>0</v>
      </c>
      <c r="V537" s="527"/>
      <c r="X537" s="529">
        <f t="shared" si="60"/>
        <v>0</v>
      </c>
    </row>
    <row r="538" spans="1:24" ht="14.1" customHeight="1">
      <c r="A538" s="460">
        <v>538</v>
      </c>
      <c r="B538" s="467" t="s">
        <v>267</v>
      </c>
      <c r="C538" s="466" t="s">
        <v>359</v>
      </c>
      <c r="D538" s="473" t="s">
        <v>438</v>
      </c>
      <c r="E538" s="475">
        <v>1</v>
      </c>
      <c r="F538" s="476">
        <v>1704</v>
      </c>
      <c r="G538" s="494" t="s">
        <v>606</v>
      </c>
      <c r="H538" s="494" t="s">
        <v>4026</v>
      </c>
      <c r="I538" s="494" t="s">
        <v>3979</v>
      </c>
      <c r="J538" s="502">
        <v>164.45</v>
      </c>
      <c r="K538" s="494" t="s">
        <v>4026</v>
      </c>
      <c r="L538" s="512">
        <f t="shared" si="56"/>
        <v>0</v>
      </c>
      <c r="M538" s="513" t="s">
        <v>4037</v>
      </c>
      <c r="N538" s="514"/>
      <c r="O538" s="514"/>
      <c r="P538" s="515">
        <f t="shared" si="57"/>
        <v>0</v>
      </c>
      <c r="Q538" s="515">
        <f t="shared" si="58"/>
        <v>0</v>
      </c>
      <c r="R538" s="515">
        <f t="shared" si="59"/>
        <v>0</v>
      </c>
      <c r="S538" s="516">
        <f>IF(M538="nio",0,IF(M538&gt;0,VLOOKUP(H538,'3-Productie normen'!A:L,VLOOKUP(M538,'3-Productie normen'!$B$36:$C$42,2,FALSE),FALSE)))</f>
        <v>0</v>
      </c>
      <c r="T538" s="516">
        <f t="shared" si="61"/>
        <v>0</v>
      </c>
      <c r="U538" s="55">
        <f t="shared" si="62"/>
        <v>0</v>
      </c>
      <c r="V538" s="527"/>
      <c r="X538" s="529">
        <f t="shared" si="60"/>
        <v>0</v>
      </c>
    </row>
    <row r="539" spans="1:24" ht="14.1" customHeight="1">
      <c r="A539" s="460">
        <v>539</v>
      </c>
      <c r="B539" s="467" t="s">
        <v>267</v>
      </c>
      <c r="C539" s="466" t="s">
        <v>359</v>
      </c>
      <c r="D539" s="473" t="s">
        <v>438</v>
      </c>
      <c r="E539" s="475">
        <v>1</v>
      </c>
      <c r="F539" s="476">
        <v>1803</v>
      </c>
      <c r="G539" s="494" t="s">
        <v>600</v>
      </c>
      <c r="H539" s="494" t="s">
        <v>4033</v>
      </c>
      <c r="I539" s="494" t="s">
        <v>3990</v>
      </c>
      <c r="J539" s="502">
        <v>132.44999999999999</v>
      </c>
      <c r="K539" s="494" t="s">
        <v>4033</v>
      </c>
      <c r="L539" s="512">
        <f t="shared" si="56"/>
        <v>104</v>
      </c>
      <c r="M539" s="514">
        <v>104</v>
      </c>
      <c r="N539" s="514"/>
      <c r="O539" s="514"/>
      <c r="P539" s="515" t="e">
        <f t="shared" si="57"/>
        <v>#DIV/0!</v>
      </c>
      <c r="Q539" s="515">
        <f t="shared" si="58"/>
        <v>0</v>
      </c>
      <c r="R539" s="515">
        <f t="shared" si="59"/>
        <v>0</v>
      </c>
      <c r="S539" s="516">
        <f>IF(M539="nio",0,IF(M539&gt;0,VLOOKUP(H539,'3-Productie normen'!A:L,VLOOKUP(M539,'3-Productie normen'!$B$36:$C$42,2,FALSE),FALSE)))</f>
        <v>0</v>
      </c>
      <c r="T539" s="516">
        <f t="shared" si="61"/>
        <v>0</v>
      </c>
      <c r="U539" s="55">
        <f t="shared" si="62"/>
        <v>0</v>
      </c>
      <c r="V539" s="527"/>
      <c r="X539" s="529">
        <f t="shared" si="60"/>
        <v>13774.8</v>
      </c>
    </row>
    <row r="540" spans="1:24" ht="14.1" customHeight="1">
      <c r="A540" s="460">
        <v>540</v>
      </c>
      <c r="B540" s="467" t="s">
        <v>267</v>
      </c>
      <c r="C540" s="466" t="s">
        <v>359</v>
      </c>
      <c r="D540" s="473" t="s">
        <v>438</v>
      </c>
      <c r="E540" s="475">
        <v>1</v>
      </c>
      <c r="F540" s="476">
        <v>1805</v>
      </c>
      <c r="G540" s="494" t="s">
        <v>600</v>
      </c>
      <c r="H540" s="494" t="s">
        <v>4033</v>
      </c>
      <c r="I540" s="494" t="s">
        <v>3976</v>
      </c>
      <c r="J540" s="502">
        <v>260.41000000000003</v>
      </c>
      <c r="K540" s="494" t="s">
        <v>4033</v>
      </c>
      <c r="L540" s="512">
        <f t="shared" si="56"/>
        <v>104</v>
      </c>
      <c r="M540" s="514">
        <v>104</v>
      </c>
      <c r="N540" s="514"/>
      <c r="O540" s="514"/>
      <c r="P540" s="515" t="e">
        <f t="shared" si="57"/>
        <v>#DIV/0!</v>
      </c>
      <c r="Q540" s="515">
        <f t="shared" si="58"/>
        <v>0</v>
      </c>
      <c r="R540" s="515">
        <f t="shared" si="59"/>
        <v>0</v>
      </c>
      <c r="S540" s="516">
        <f>IF(M540="nio",0,IF(M540&gt;0,VLOOKUP(H540,'3-Productie normen'!A:L,VLOOKUP(M540,'3-Productie normen'!$B$36:$C$42,2,FALSE),FALSE)))</f>
        <v>0</v>
      </c>
      <c r="T540" s="516">
        <f t="shared" si="61"/>
        <v>0</v>
      </c>
      <c r="U540" s="55">
        <f t="shared" si="62"/>
        <v>0</v>
      </c>
      <c r="V540" s="527"/>
      <c r="X540" s="529">
        <f t="shared" si="60"/>
        <v>27082.640000000003</v>
      </c>
    </row>
    <row r="541" spans="1:24" ht="14.1" customHeight="1">
      <c r="A541" s="460">
        <v>541</v>
      </c>
      <c r="B541" s="467" t="s">
        <v>267</v>
      </c>
      <c r="C541" s="466" t="s">
        <v>359</v>
      </c>
      <c r="D541" s="473" t="s">
        <v>438</v>
      </c>
      <c r="E541" s="475">
        <v>1</v>
      </c>
      <c r="F541" s="476">
        <v>1806</v>
      </c>
      <c r="G541" s="494" t="s">
        <v>600</v>
      </c>
      <c r="H541" s="494" t="s">
        <v>4033</v>
      </c>
      <c r="I541" s="494" t="s">
        <v>3990</v>
      </c>
      <c r="J541" s="502">
        <v>35.729999999999997</v>
      </c>
      <c r="K541" s="494" t="s">
        <v>4033</v>
      </c>
      <c r="L541" s="512">
        <f t="shared" si="56"/>
        <v>104</v>
      </c>
      <c r="M541" s="514">
        <v>104</v>
      </c>
      <c r="N541" s="514"/>
      <c r="O541" s="514"/>
      <c r="P541" s="515" t="e">
        <f t="shared" si="57"/>
        <v>#DIV/0!</v>
      </c>
      <c r="Q541" s="515">
        <f t="shared" si="58"/>
        <v>0</v>
      </c>
      <c r="R541" s="515">
        <f t="shared" si="59"/>
        <v>0</v>
      </c>
      <c r="S541" s="516">
        <f>IF(M541="nio",0,IF(M541&gt;0,VLOOKUP(H541,'3-Productie normen'!A:L,VLOOKUP(M541,'3-Productie normen'!$B$36:$C$42,2,FALSE),FALSE)))</f>
        <v>0</v>
      </c>
      <c r="T541" s="516">
        <f t="shared" si="61"/>
        <v>0</v>
      </c>
      <c r="U541" s="55">
        <f t="shared" si="62"/>
        <v>0</v>
      </c>
      <c r="V541" s="527"/>
      <c r="X541" s="529">
        <f t="shared" si="60"/>
        <v>3715.9199999999996</v>
      </c>
    </row>
    <row r="542" spans="1:24" ht="14.1" customHeight="1">
      <c r="A542" s="460">
        <v>542</v>
      </c>
      <c r="B542" s="467" t="s">
        <v>267</v>
      </c>
      <c r="C542" s="466" t="s">
        <v>359</v>
      </c>
      <c r="D542" s="473" t="s">
        <v>438</v>
      </c>
      <c r="E542" s="475">
        <v>1</v>
      </c>
      <c r="F542" s="476">
        <v>1809</v>
      </c>
      <c r="G542" s="494" t="s">
        <v>600</v>
      </c>
      <c r="H542" s="494" t="s">
        <v>4033</v>
      </c>
      <c r="I542" s="494" t="s">
        <v>3990</v>
      </c>
      <c r="J542" s="502">
        <v>107.77</v>
      </c>
      <c r="K542" s="494" t="s">
        <v>4033</v>
      </c>
      <c r="L542" s="512">
        <f t="shared" si="56"/>
        <v>104</v>
      </c>
      <c r="M542" s="514">
        <v>104</v>
      </c>
      <c r="N542" s="514"/>
      <c r="O542" s="514"/>
      <c r="P542" s="515" t="e">
        <f t="shared" si="57"/>
        <v>#DIV/0!</v>
      </c>
      <c r="Q542" s="515">
        <f t="shared" si="58"/>
        <v>0</v>
      </c>
      <c r="R542" s="515">
        <f t="shared" si="59"/>
        <v>0</v>
      </c>
      <c r="S542" s="516">
        <f>IF(M542="nio",0,IF(M542&gt;0,VLOOKUP(H542,'3-Productie normen'!A:L,VLOOKUP(M542,'3-Productie normen'!$B$36:$C$42,2,FALSE),FALSE)))</f>
        <v>0</v>
      </c>
      <c r="T542" s="516">
        <f t="shared" si="61"/>
        <v>0</v>
      </c>
      <c r="U542" s="55">
        <f t="shared" si="62"/>
        <v>0</v>
      </c>
      <c r="V542" s="527"/>
      <c r="X542" s="529">
        <f t="shared" si="60"/>
        <v>11208.08</v>
      </c>
    </row>
    <row r="543" spans="1:24" ht="14.1" customHeight="1">
      <c r="A543" s="460">
        <v>543</v>
      </c>
      <c r="B543" s="467" t="s">
        <v>267</v>
      </c>
      <c r="C543" s="466" t="s">
        <v>359</v>
      </c>
      <c r="D543" s="473" t="s">
        <v>438</v>
      </c>
      <c r="E543" s="475">
        <v>1</v>
      </c>
      <c r="F543" s="476">
        <v>1811</v>
      </c>
      <c r="G543" s="494" t="s">
        <v>600</v>
      </c>
      <c r="H543" s="492" t="s">
        <v>216</v>
      </c>
      <c r="I543" s="494" t="s">
        <v>3976</v>
      </c>
      <c r="J543" s="502">
        <v>18.829999999999998</v>
      </c>
      <c r="K543" s="505" t="s">
        <v>216</v>
      </c>
      <c r="L543" s="512">
        <f t="shared" si="56"/>
        <v>104</v>
      </c>
      <c r="M543" s="514">
        <v>104</v>
      </c>
      <c r="N543" s="514"/>
      <c r="O543" s="514"/>
      <c r="P543" s="515" t="e">
        <f t="shared" si="57"/>
        <v>#DIV/0!</v>
      </c>
      <c r="Q543" s="515">
        <f t="shared" si="58"/>
        <v>0</v>
      </c>
      <c r="R543" s="515">
        <f t="shared" si="59"/>
        <v>0</v>
      </c>
      <c r="S543" s="516">
        <f>IF(M543="nio",0,IF(M543&gt;0,VLOOKUP(H543,'3-Productie normen'!A:L,VLOOKUP(M543,'3-Productie normen'!$B$36:$C$42,2,FALSE),FALSE)))</f>
        <v>0</v>
      </c>
      <c r="T543" s="516">
        <f t="shared" si="61"/>
        <v>0</v>
      </c>
      <c r="U543" s="55">
        <f t="shared" si="62"/>
        <v>0</v>
      </c>
      <c r="V543" s="527"/>
      <c r="X543" s="529">
        <f t="shared" si="60"/>
        <v>1958.3199999999997</v>
      </c>
    </row>
    <row r="544" spans="1:24" ht="14.1" customHeight="1">
      <c r="A544" s="460">
        <v>544</v>
      </c>
      <c r="B544" s="467" t="s">
        <v>267</v>
      </c>
      <c r="C544" s="466" t="s">
        <v>359</v>
      </c>
      <c r="D544" s="473" t="s">
        <v>438</v>
      </c>
      <c r="E544" s="475">
        <v>1</v>
      </c>
      <c r="F544" s="476">
        <v>1812</v>
      </c>
      <c r="G544" s="494" t="s">
        <v>600</v>
      </c>
      <c r="H544" s="494" t="s">
        <v>4033</v>
      </c>
      <c r="I544" s="494" t="s">
        <v>3976</v>
      </c>
      <c r="J544" s="502">
        <v>26.37</v>
      </c>
      <c r="K544" s="494" t="s">
        <v>4033</v>
      </c>
      <c r="L544" s="512">
        <f t="shared" si="56"/>
        <v>104</v>
      </c>
      <c r="M544" s="514">
        <v>104</v>
      </c>
      <c r="N544" s="514"/>
      <c r="O544" s="514"/>
      <c r="P544" s="515" t="e">
        <f t="shared" si="57"/>
        <v>#DIV/0!</v>
      </c>
      <c r="Q544" s="515">
        <f t="shared" si="58"/>
        <v>0</v>
      </c>
      <c r="R544" s="515">
        <f t="shared" si="59"/>
        <v>0</v>
      </c>
      <c r="S544" s="516">
        <f>IF(M544="nio",0,IF(M544&gt;0,VLOOKUP(H544,'3-Productie normen'!A:L,VLOOKUP(M544,'3-Productie normen'!$B$36:$C$42,2,FALSE),FALSE)))</f>
        <v>0</v>
      </c>
      <c r="T544" s="516">
        <f t="shared" si="61"/>
        <v>0</v>
      </c>
      <c r="U544" s="55">
        <f t="shared" si="62"/>
        <v>0</v>
      </c>
      <c r="V544" s="527"/>
      <c r="X544" s="529">
        <f t="shared" si="60"/>
        <v>2742.48</v>
      </c>
    </row>
    <row r="545" spans="1:24" ht="14.1" customHeight="1">
      <c r="A545" s="567">
        <v>545</v>
      </c>
      <c r="B545" s="467" t="s">
        <v>267</v>
      </c>
      <c r="C545" s="466" t="s">
        <v>359</v>
      </c>
      <c r="D545" s="473" t="s">
        <v>438</v>
      </c>
      <c r="E545" s="475">
        <v>1</v>
      </c>
      <c r="F545" s="476">
        <v>1824</v>
      </c>
      <c r="G545" s="494" t="s">
        <v>600</v>
      </c>
      <c r="H545" s="492" t="s">
        <v>216</v>
      </c>
      <c r="I545" s="494" t="s">
        <v>3976</v>
      </c>
      <c r="J545" s="502">
        <v>8.02</v>
      </c>
      <c r="K545" s="505" t="s">
        <v>216</v>
      </c>
      <c r="L545" s="512">
        <f t="shared" si="56"/>
        <v>104</v>
      </c>
      <c r="M545" s="514">
        <v>104</v>
      </c>
      <c r="N545" s="514"/>
      <c r="O545" s="514"/>
      <c r="P545" s="515" t="e">
        <f t="shared" si="57"/>
        <v>#DIV/0!</v>
      </c>
      <c r="Q545" s="515">
        <f t="shared" si="58"/>
        <v>0</v>
      </c>
      <c r="R545" s="515">
        <f t="shared" si="59"/>
        <v>0</v>
      </c>
      <c r="S545" s="516">
        <f>IF(M545="nio",0,IF(M545&gt;0,VLOOKUP(H545,'3-Productie normen'!A:L,VLOOKUP(M545,'3-Productie normen'!$B$36:$C$42,2,FALSE),FALSE)))</f>
        <v>0</v>
      </c>
      <c r="T545" s="516">
        <f t="shared" si="61"/>
        <v>0</v>
      </c>
      <c r="U545" s="55">
        <f t="shared" si="62"/>
        <v>0</v>
      </c>
      <c r="V545" s="527"/>
      <c r="X545" s="529">
        <f t="shared" si="60"/>
        <v>834.07999999999993</v>
      </c>
    </row>
    <row r="546" spans="1:24" ht="14.1" customHeight="1">
      <c r="A546" s="460">
        <v>546</v>
      </c>
      <c r="B546" s="467" t="s">
        <v>267</v>
      </c>
      <c r="C546" s="466" t="s">
        <v>359</v>
      </c>
      <c r="D546" s="473" t="s">
        <v>438</v>
      </c>
      <c r="E546" s="475">
        <v>1</v>
      </c>
      <c r="F546" s="476">
        <v>1825</v>
      </c>
      <c r="G546" s="494" t="s">
        <v>600</v>
      </c>
      <c r="H546" s="494" t="s">
        <v>4033</v>
      </c>
      <c r="I546" s="494" t="s">
        <v>3976</v>
      </c>
      <c r="J546" s="502">
        <v>5.0199999999999996</v>
      </c>
      <c r="K546" s="494" t="s">
        <v>4033</v>
      </c>
      <c r="L546" s="512">
        <f t="shared" si="56"/>
        <v>104</v>
      </c>
      <c r="M546" s="514">
        <v>104</v>
      </c>
      <c r="N546" s="514"/>
      <c r="O546" s="514"/>
      <c r="P546" s="515" t="e">
        <f t="shared" si="57"/>
        <v>#DIV/0!</v>
      </c>
      <c r="Q546" s="515">
        <f t="shared" si="58"/>
        <v>0</v>
      </c>
      <c r="R546" s="515">
        <f t="shared" si="59"/>
        <v>0</v>
      </c>
      <c r="S546" s="516">
        <f>IF(M546="nio",0,IF(M546&gt;0,VLOOKUP(H546,'3-Productie normen'!A:L,VLOOKUP(M546,'3-Productie normen'!$B$36:$C$42,2,FALSE),FALSE)))</f>
        <v>0</v>
      </c>
      <c r="T546" s="516">
        <f t="shared" si="61"/>
        <v>0</v>
      </c>
      <c r="U546" s="55">
        <f t="shared" si="62"/>
        <v>0</v>
      </c>
      <c r="V546" s="527"/>
      <c r="X546" s="529">
        <f t="shared" si="60"/>
        <v>522.07999999999993</v>
      </c>
    </row>
    <row r="547" spans="1:24" ht="14.1" customHeight="1">
      <c r="A547" s="460">
        <v>547</v>
      </c>
      <c r="B547" s="467" t="s">
        <v>267</v>
      </c>
      <c r="C547" s="466" t="s">
        <v>359</v>
      </c>
      <c r="D547" s="473" t="s">
        <v>438</v>
      </c>
      <c r="E547" s="475">
        <v>1</v>
      </c>
      <c r="F547" s="476">
        <v>1826</v>
      </c>
      <c r="G547" s="494" t="s">
        <v>600</v>
      </c>
      <c r="H547" s="492" t="s">
        <v>216</v>
      </c>
      <c r="I547" s="494" t="s">
        <v>3976</v>
      </c>
      <c r="J547" s="502">
        <v>4.6500000000000004</v>
      </c>
      <c r="K547" s="505" t="s">
        <v>216</v>
      </c>
      <c r="L547" s="512">
        <f t="shared" si="56"/>
        <v>104</v>
      </c>
      <c r="M547" s="514">
        <v>104</v>
      </c>
      <c r="N547" s="514"/>
      <c r="O547" s="514"/>
      <c r="P547" s="515" t="e">
        <f t="shared" si="57"/>
        <v>#DIV/0!</v>
      </c>
      <c r="Q547" s="515">
        <f t="shared" si="58"/>
        <v>0</v>
      </c>
      <c r="R547" s="515">
        <f t="shared" si="59"/>
        <v>0</v>
      </c>
      <c r="S547" s="516">
        <f>IF(M547="nio",0,IF(M547&gt;0,VLOOKUP(H547,'3-Productie normen'!A:L,VLOOKUP(M547,'3-Productie normen'!$B$36:$C$42,2,FALSE),FALSE)))</f>
        <v>0</v>
      </c>
      <c r="T547" s="516">
        <f t="shared" si="61"/>
        <v>0</v>
      </c>
      <c r="U547" s="55">
        <f t="shared" si="62"/>
        <v>0</v>
      </c>
      <c r="V547" s="527"/>
      <c r="X547" s="529">
        <f t="shared" si="60"/>
        <v>483.6</v>
      </c>
    </row>
    <row r="548" spans="1:24" ht="14.1" customHeight="1">
      <c r="A548" s="460">
        <v>548</v>
      </c>
      <c r="B548" s="467" t="s">
        <v>267</v>
      </c>
      <c r="C548" s="466" t="s">
        <v>359</v>
      </c>
      <c r="D548" s="473" t="s">
        <v>438</v>
      </c>
      <c r="E548" s="475">
        <v>1</v>
      </c>
      <c r="F548" s="475" t="s">
        <v>1041</v>
      </c>
      <c r="G548" s="494" t="s">
        <v>606</v>
      </c>
      <c r="H548" s="494" t="s">
        <v>4026</v>
      </c>
      <c r="I548" s="494" t="s">
        <v>3983</v>
      </c>
      <c r="J548" s="502">
        <v>14.57</v>
      </c>
      <c r="K548" s="494" t="s">
        <v>4026</v>
      </c>
      <c r="L548" s="512">
        <f t="shared" si="56"/>
        <v>0</v>
      </c>
      <c r="M548" s="513" t="s">
        <v>4037</v>
      </c>
      <c r="N548" s="514"/>
      <c r="O548" s="514"/>
      <c r="P548" s="515">
        <f t="shared" si="57"/>
        <v>0</v>
      </c>
      <c r="Q548" s="515">
        <f t="shared" si="58"/>
        <v>0</v>
      </c>
      <c r="R548" s="515">
        <f t="shared" si="59"/>
        <v>0</v>
      </c>
      <c r="S548" s="516">
        <f>IF(M548="nio",0,IF(M548&gt;0,VLOOKUP(H548,'3-Productie normen'!A:L,VLOOKUP(M548,'3-Productie normen'!$B$36:$C$42,2,FALSE),FALSE)))</f>
        <v>0</v>
      </c>
      <c r="T548" s="516">
        <f t="shared" si="61"/>
        <v>0</v>
      </c>
      <c r="U548" s="55">
        <f t="shared" si="62"/>
        <v>0</v>
      </c>
      <c r="V548" s="527"/>
      <c r="X548" s="529">
        <f t="shared" si="60"/>
        <v>0</v>
      </c>
    </row>
    <row r="549" spans="1:24" ht="14.1" customHeight="1">
      <c r="A549" s="460">
        <v>549</v>
      </c>
      <c r="B549" s="467" t="s">
        <v>267</v>
      </c>
      <c r="C549" s="466" t="s">
        <v>359</v>
      </c>
      <c r="D549" s="473" t="s">
        <v>438</v>
      </c>
      <c r="E549" s="475">
        <v>1</v>
      </c>
      <c r="F549" s="475" t="s">
        <v>1042</v>
      </c>
      <c r="G549" s="494" t="s">
        <v>606</v>
      </c>
      <c r="H549" s="494" t="s">
        <v>4026</v>
      </c>
      <c r="I549" s="494" t="s">
        <v>3983</v>
      </c>
      <c r="J549" s="502">
        <v>5.59</v>
      </c>
      <c r="K549" s="494" t="s">
        <v>4026</v>
      </c>
      <c r="L549" s="512">
        <f t="shared" si="56"/>
        <v>0</v>
      </c>
      <c r="M549" s="513" t="s">
        <v>4037</v>
      </c>
      <c r="N549" s="514"/>
      <c r="O549" s="514"/>
      <c r="P549" s="515">
        <f t="shared" si="57"/>
        <v>0</v>
      </c>
      <c r="Q549" s="515">
        <f t="shared" si="58"/>
        <v>0</v>
      </c>
      <c r="R549" s="515">
        <f t="shared" si="59"/>
        <v>0</v>
      </c>
      <c r="S549" s="516">
        <f>IF(M549="nio",0,IF(M549&gt;0,VLOOKUP(H549,'3-Productie normen'!A:L,VLOOKUP(M549,'3-Productie normen'!$B$36:$C$42,2,FALSE),FALSE)))</f>
        <v>0</v>
      </c>
      <c r="T549" s="516">
        <f t="shared" si="61"/>
        <v>0</v>
      </c>
      <c r="U549" s="55">
        <f t="shared" si="62"/>
        <v>0</v>
      </c>
      <c r="V549" s="527"/>
      <c r="X549" s="529">
        <f t="shared" si="60"/>
        <v>0</v>
      </c>
    </row>
    <row r="550" spans="1:24" ht="14.1" customHeight="1">
      <c r="A550" s="460">
        <v>550</v>
      </c>
      <c r="B550" s="467" t="s">
        <v>267</v>
      </c>
      <c r="C550" s="466" t="s">
        <v>359</v>
      </c>
      <c r="D550" s="473" t="s">
        <v>438</v>
      </c>
      <c r="E550" s="475">
        <v>1</v>
      </c>
      <c r="F550" s="475" t="s">
        <v>1043</v>
      </c>
      <c r="G550" s="494" t="s">
        <v>606</v>
      </c>
      <c r="H550" s="494" t="s">
        <v>4026</v>
      </c>
      <c r="I550" s="494" t="s">
        <v>3983</v>
      </c>
      <c r="J550" s="502">
        <v>7.25</v>
      </c>
      <c r="K550" s="494" t="s">
        <v>4026</v>
      </c>
      <c r="L550" s="512">
        <f t="shared" si="56"/>
        <v>0</v>
      </c>
      <c r="M550" s="513" t="s">
        <v>4037</v>
      </c>
      <c r="N550" s="514"/>
      <c r="O550" s="514"/>
      <c r="P550" s="515">
        <f t="shared" si="57"/>
        <v>0</v>
      </c>
      <c r="Q550" s="515">
        <f t="shared" si="58"/>
        <v>0</v>
      </c>
      <c r="R550" s="515">
        <f t="shared" si="59"/>
        <v>0</v>
      </c>
      <c r="S550" s="516">
        <f>IF(M550="nio",0,IF(M550&gt;0,VLOOKUP(H550,'3-Productie normen'!A:L,VLOOKUP(M550,'3-Productie normen'!$B$36:$C$42,2,FALSE),FALSE)))</f>
        <v>0</v>
      </c>
      <c r="T550" s="516">
        <f t="shared" si="61"/>
        <v>0</v>
      </c>
      <c r="U550" s="55">
        <f t="shared" si="62"/>
        <v>0</v>
      </c>
      <c r="V550" s="527"/>
      <c r="X550" s="529">
        <f t="shared" si="60"/>
        <v>0</v>
      </c>
    </row>
    <row r="551" spans="1:24" ht="14.1" customHeight="1">
      <c r="A551" s="460">
        <v>551</v>
      </c>
      <c r="B551" s="467" t="s">
        <v>267</v>
      </c>
      <c r="C551" s="466" t="s">
        <v>359</v>
      </c>
      <c r="D551" s="473" t="s">
        <v>438</v>
      </c>
      <c r="E551" s="475">
        <v>1</v>
      </c>
      <c r="F551" s="475" t="s">
        <v>1044</v>
      </c>
      <c r="G551" s="494" t="s">
        <v>606</v>
      </c>
      <c r="H551" s="494" t="s">
        <v>4026</v>
      </c>
      <c r="I551" s="494" t="s">
        <v>3983</v>
      </c>
      <c r="J551" s="502">
        <v>5.58</v>
      </c>
      <c r="K551" s="494" t="s">
        <v>4026</v>
      </c>
      <c r="L551" s="512">
        <f t="shared" si="56"/>
        <v>0</v>
      </c>
      <c r="M551" s="513" t="s">
        <v>4037</v>
      </c>
      <c r="N551" s="514"/>
      <c r="O551" s="514"/>
      <c r="P551" s="515">
        <f t="shared" si="57"/>
        <v>0</v>
      </c>
      <c r="Q551" s="515">
        <f t="shared" si="58"/>
        <v>0</v>
      </c>
      <c r="R551" s="515">
        <f t="shared" si="59"/>
        <v>0</v>
      </c>
      <c r="S551" s="516">
        <f>IF(M551="nio",0,IF(M551&gt;0,VLOOKUP(H551,'3-Productie normen'!A:L,VLOOKUP(M551,'3-Productie normen'!$B$36:$C$42,2,FALSE),FALSE)))</f>
        <v>0</v>
      </c>
      <c r="T551" s="516">
        <f t="shared" si="61"/>
        <v>0</v>
      </c>
      <c r="U551" s="55">
        <f t="shared" si="62"/>
        <v>0</v>
      </c>
      <c r="V551" s="527"/>
      <c r="X551" s="529">
        <f t="shared" si="60"/>
        <v>0</v>
      </c>
    </row>
    <row r="552" spans="1:24" ht="14.1" customHeight="1">
      <c r="A552" s="460">
        <v>552</v>
      </c>
      <c r="B552" s="467" t="s">
        <v>267</v>
      </c>
      <c r="C552" s="466" t="s">
        <v>359</v>
      </c>
      <c r="D552" s="473" t="s">
        <v>438</v>
      </c>
      <c r="E552" s="475">
        <v>2</v>
      </c>
      <c r="F552" s="476">
        <v>2550</v>
      </c>
      <c r="G552" s="494" t="s">
        <v>1045</v>
      </c>
      <c r="H552" s="491" t="s">
        <v>253</v>
      </c>
      <c r="I552" s="494" t="s">
        <v>3976</v>
      </c>
      <c r="J552" s="502">
        <v>6.39</v>
      </c>
      <c r="K552" s="491" t="s">
        <v>253</v>
      </c>
      <c r="L552" s="512">
        <f t="shared" si="56"/>
        <v>104</v>
      </c>
      <c r="M552" s="514">
        <v>104</v>
      </c>
      <c r="N552" s="514"/>
      <c r="O552" s="514"/>
      <c r="P552" s="515" t="e">
        <f t="shared" si="57"/>
        <v>#DIV/0!</v>
      </c>
      <c r="Q552" s="515">
        <f t="shared" si="58"/>
        <v>0</v>
      </c>
      <c r="R552" s="515">
        <f t="shared" si="59"/>
        <v>0</v>
      </c>
      <c r="S552" s="516">
        <f>IF(M552="nio",0,IF(M552&gt;0,VLOOKUP(H552,'3-Productie normen'!A:L,VLOOKUP(M552,'3-Productie normen'!$B$36:$C$42,2,FALSE),FALSE)))</f>
        <v>0</v>
      </c>
      <c r="T552" s="516">
        <f t="shared" si="61"/>
        <v>0</v>
      </c>
      <c r="U552" s="55">
        <f t="shared" si="62"/>
        <v>0</v>
      </c>
      <c r="V552" s="527"/>
      <c r="X552" s="529">
        <f t="shared" si="60"/>
        <v>664.56</v>
      </c>
    </row>
    <row r="553" spans="1:24" ht="14.1" customHeight="1">
      <c r="A553" s="567">
        <v>553</v>
      </c>
      <c r="B553" s="467" t="s">
        <v>267</v>
      </c>
      <c r="C553" s="466" t="s">
        <v>359</v>
      </c>
      <c r="D553" s="473" t="s">
        <v>438</v>
      </c>
      <c r="E553" s="475">
        <v>2</v>
      </c>
      <c r="F553" s="476">
        <v>2701</v>
      </c>
      <c r="G553" s="494" t="s">
        <v>606</v>
      </c>
      <c r="H553" s="494" t="s">
        <v>4026</v>
      </c>
      <c r="I553" s="494" t="s">
        <v>3976</v>
      </c>
      <c r="J553" s="502">
        <v>509.63</v>
      </c>
      <c r="K553" s="494" t="s">
        <v>4026</v>
      </c>
      <c r="L553" s="512">
        <f t="shared" si="56"/>
        <v>0</v>
      </c>
      <c r="M553" s="513" t="s">
        <v>4037</v>
      </c>
      <c r="N553" s="514"/>
      <c r="O553" s="514"/>
      <c r="P553" s="515">
        <f t="shared" si="57"/>
        <v>0</v>
      </c>
      <c r="Q553" s="515">
        <f t="shared" si="58"/>
        <v>0</v>
      </c>
      <c r="R553" s="515">
        <f t="shared" si="59"/>
        <v>0</v>
      </c>
      <c r="S553" s="516">
        <f>IF(M553="nio",0,IF(M553&gt;0,VLOOKUP(H553,'3-Productie normen'!A:L,VLOOKUP(M553,'3-Productie normen'!$B$36:$C$42,2,FALSE),FALSE)))</f>
        <v>0</v>
      </c>
      <c r="T553" s="516">
        <f t="shared" si="61"/>
        <v>0</v>
      </c>
      <c r="U553" s="55">
        <f t="shared" si="62"/>
        <v>0</v>
      </c>
      <c r="V553" s="527"/>
      <c r="X553" s="529">
        <f t="shared" si="60"/>
        <v>0</v>
      </c>
    </row>
    <row r="554" spans="1:24" ht="14.1" customHeight="1">
      <c r="A554" s="460">
        <v>554</v>
      </c>
      <c r="B554" s="467" t="s">
        <v>267</v>
      </c>
      <c r="C554" s="466" t="s">
        <v>359</v>
      </c>
      <c r="D554" s="473" t="s">
        <v>438</v>
      </c>
      <c r="E554" s="475">
        <v>2</v>
      </c>
      <c r="F554" s="476">
        <v>2702</v>
      </c>
      <c r="G554" s="494" t="s">
        <v>606</v>
      </c>
      <c r="H554" s="494" t="s">
        <v>4026</v>
      </c>
      <c r="I554" s="494" t="s">
        <v>3976</v>
      </c>
      <c r="J554" s="502">
        <v>73.66</v>
      </c>
      <c r="K554" s="494" t="s">
        <v>4026</v>
      </c>
      <c r="L554" s="512">
        <f t="shared" si="56"/>
        <v>0</v>
      </c>
      <c r="M554" s="513" t="s">
        <v>4037</v>
      </c>
      <c r="N554" s="514"/>
      <c r="O554" s="514"/>
      <c r="P554" s="515">
        <f t="shared" si="57"/>
        <v>0</v>
      </c>
      <c r="Q554" s="515">
        <f t="shared" si="58"/>
        <v>0</v>
      </c>
      <c r="R554" s="515">
        <f t="shared" si="59"/>
        <v>0</v>
      </c>
      <c r="S554" s="516">
        <f>IF(M554="nio",0,IF(M554&gt;0,VLOOKUP(H554,'3-Productie normen'!A:L,VLOOKUP(M554,'3-Productie normen'!$B$36:$C$42,2,FALSE),FALSE)))</f>
        <v>0</v>
      </c>
      <c r="T554" s="516">
        <f t="shared" si="61"/>
        <v>0</v>
      </c>
      <c r="U554" s="55">
        <f t="shared" si="62"/>
        <v>0</v>
      </c>
      <c r="V554" s="527"/>
      <c r="X554" s="529">
        <f t="shared" si="60"/>
        <v>0</v>
      </c>
    </row>
    <row r="555" spans="1:24" ht="14.1" customHeight="1">
      <c r="A555" s="460">
        <v>555</v>
      </c>
      <c r="B555" s="467" t="s">
        <v>267</v>
      </c>
      <c r="C555" s="466" t="s">
        <v>359</v>
      </c>
      <c r="D555" s="473" t="s">
        <v>438</v>
      </c>
      <c r="E555" s="475">
        <v>2</v>
      </c>
      <c r="F555" s="476">
        <v>2824</v>
      </c>
      <c r="G555" s="494" t="s">
        <v>600</v>
      </c>
      <c r="H555" s="494" t="s">
        <v>4033</v>
      </c>
      <c r="I555" s="494" t="s">
        <v>3976</v>
      </c>
      <c r="J555" s="502">
        <v>12.55</v>
      </c>
      <c r="K555" s="494" t="s">
        <v>4033</v>
      </c>
      <c r="L555" s="512">
        <f t="shared" si="56"/>
        <v>104</v>
      </c>
      <c r="M555" s="514">
        <v>104</v>
      </c>
      <c r="N555" s="514"/>
      <c r="O555" s="514"/>
      <c r="P555" s="515" t="e">
        <f t="shared" si="57"/>
        <v>#DIV/0!</v>
      </c>
      <c r="Q555" s="515">
        <f t="shared" si="58"/>
        <v>0</v>
      </c>
      <c r="R555" s="515">
        <f t="shared" si="59"/>
        <v>0</v>
      </c>
      <c r="S555" s="516">
        <f>IF(M555="nio",0,IF(M555&gt;0,VLOOKUP(H555,'3-Productie normen'!A:L,VLOOKUP(M555,'3-Productie normen'!$B$36:$C$42,2,FALSE),FALSE)))</f>
        <v>0</v>
      </c>
      <c r="T555" s="516">
        <f t="shared" si="61"/>
        <v>0</v>
      </c>
      <c r="U555" s="55">
        <f t="shared" si="62"/>
        <v>0</v>
      </c>
      <c r="V555" s="527"/>
      <c r="X555" s="529">
        <f t="shared" si="60"/>
        <v>1305.2</v>
      </c>
    </row>
    <row r="556" spans="1:24" ht="14.1" customHeight="1">
      <c r="A556" s="460">
        <v>556</v>
      </c>
      <c r="B556" s="467" t="s">
        <v>267</v>
      </c>
      <c r="C556" s="466" t="s">
        <v>359</v>
      </c>
      <c r="D556" s="473" t="s">
        <v>438</v>
      </c>
      <c r="E556" s="475">
        <v>2</v>
      </c>
      <c r="F556" s="476">
        <v>2826</v>
      </c>
      <c r="G556" s="494" t="s">
        <v>600</v>
      </c>
      <c r="H556" s="492" t="s">
        <v>216</v>
      </c>
      <c r="I556" s="494" t="s">
        <v>3976</v>
      </c>
      <c r="J556" s="502">
        <v>16.760000000000002</v>
      </c>
      <c r="K556" s="505" t="s">
        <v>216</v>
      </c>
      <c r="L556" s="512">
        <f t="shared" si="56"/>
        <v>104</v>
      </c>
      <c r="M556" s="514">
        <v>104</v>
      </c>
      <c r="N556" s="514"/>
      <c r="O556" s="514"/>
      <c r="P556" s="515" t="e">
        <f t="shared" si="57"/>
        <v>#DIV/0!</v>
      </c>
      <c r="Q556" s="515">
        <f t="shared" si="58"/>
        <v>0</v>
      </c>
      <c r="R556" s="515">
        <f t="shared" si="59"/>
        <v>0</v>
      </c>
      <c r="S556" s="516">
        <f>IF(M556="nio",0,IF(M556&gt;0,VLOOKUP(H556,'3-Productie normen'!A:L,VLOOKUP(M556,'3-Productie normen'!$B$36:$C$42,2,FALSE),FALSE)))</f>
        <v>0</v>
      </c>
      <c r="T556" s="516">
        <f t="shared" si="61"/>
        <v>0</v>
      </c>
      <c r="U556" s="55">
        <f t="shared" si="62"/>
        <v>0</v>
      </c>
      <c r="V556" s="527"/>
      <c r="X556" s="529">
        <f t="shared" si="60"/>
        <v>1743.0400000000002</v>
      </c>
    </row>
    <row r="557" spans="1:24" ht="14.1" customHeight="1">
      <c r="A557" s="460">
        <v>557</v>
      </c>
      <c r="B557" s="467" t="s">
        <v>267</v>
      </c>
      <c r="C557" s="466" t="s">
        <v>359</v>
      </c>
      <c r="D557" s="473" t="s">
        <v>438</v>
      </c>
      <c r="E557" s="475">
        <v>3</v>
      </c>
      <c r="F557" s="476">
        <v>3701</v>
      </c>
      <c r="G557" s="494" t="s">
        <v>606</v>
      </c>
      <c r="H557" s="494" t="s">
        <v>4026</v>
      </c>
      <c r="I557" s="494" t="s">
        <v>3976</v>
      </c>
      <c r="J557" s="502">
        <v>188.01</v>
      </c>
      <c r="K557" s="494" t="s">
        <v>4026</v>
      </c>
      <c r="L557" s="512">
        <f t="shared" si="56"/>
        <v>0</v>
      </c>
      <c r="M557" s="513" t="s">
        <v>4037</v>
      </c>
      <c r="N557" s="514"/>
      <c r="O557" s="514"/>
      <c r="P557" s="515">
        <f t="shared" si="57"/>
        <v>0</v>
      </c>
      <c r="Q557" s="515">
        <f t="shared" si="58"/>
        <v>0</v>
      </c>
      <c r="R557" s="515">
        <f t="shared" si="59"/>
        <v>0</v>
      </c>
      <c r="S557" s="516">
        <f>IF(M557="nio",0,IF(M557&gt;0,VLOOKUP(H557,'3-Productie normen'!A:L,VLOOKUP(M557,'3-Productie normen'!$B$36:$C$42,2,FALSE),FALSE)))</f>
        <v>0</v>
      </c>
      <c r="T557" s="516">
        <f t="shared" si="61"/>
        <v>0</v>
      </c>
      <c r="U557" s="55">
        <f t="shared" si="62"/>
        <v>0</v>
      </c>
      <c r="V557" s="527"/>
      <c r="X557" s="529">
        <f t="shared" si="60"/>
        <v>0</v>
      </c>
    </row>
    <row r="558" spans="1:24" ht="14.1" customHeight="1">
      <c r="A558" s="460">
        <v>558</v>
      </c>
      <c r="B558" s="467" t="s">
        <v>267</v>
      </c>
      <c r="C558" s="466" t="s">
        <v>359</v>
      </c>
      <c r="D558" s="473" t="s">
        <v>438</v>
      </c>
      <c r="E558" s="475">
        <v>3</v>
      </c>
      <c r="F558" s="476">
        <v>3702</v>
      </c>
      <c r="G558" s="494" t="s">
        <v>606</v>
      </c>
      <c r="H558" s="494" t="s">
        <v>4026</v>
      </c>
      <c r="I558" s="494" t="s">
        <v>3976</v>
      </c>
      <c r="J558" s="502">
        <v>233.47</v>
      </c>
      <c r="K558" s="494" t="s">
        <v>4026</v>
      </c>
      <c r="L558" s="512">
        <f t="shared" si="56"/>
        <v>0</v>
      </c>
      <c r="M558" s="513" t="s">
        <v>4037</v>
      </c>
      <c r="N558" s="514"/>
      <c r="O558" s="514"/>
      <c r="P558" s="515">
        <f t="shared" si="57"/>
        <v>0</v>
      </c>
      <c r="Q558" s="515">
        <f t="shared" si="58"/>
        <v>0</v>
      </c>
      <c r="R558" s="515">
        <f t="shared" si="59"/>
        <v>0</v>
      </c>
      <c r="S558" s="516">
        <f>IF(M558="nio",0,IF(M558&gt;0,VLOOKUP(H558,'3-Productie normen'!A:L,VLOOKUP(M558,'3-Productie normen'!$B$36:$C$42,2,FALSE),FALSE)))</f>
        <v>0</v>
      </c>
      <c r="T558" s="516">
        <f t="shared" si="61"/>
        <v>0</v>
      </c>
      <c r="U558" s="55">
        <f t="shared" si="62"/>
        <v>0</v>
      </c>
      <c r="V558" s="527"/>
      <c r="X558" s="529">
        <f t="shared" si="60"/>
        <v>0</v>
      </c>
    </row>
    <row r="559" spans="1:24" ht="14.1" customHeight="1">
      <c r="A559" s="460">
        <v>559</v>
      </c>
      <c r="B559" s="467" t="s">
        <v>267</v>
      </c>
      <c r="C559" s="466" t="s">
        <v>359</v>
      </c>
      <c r="D559" s="473" t="s">
        <v>438</v>
      </c>
      <c r="E559" s="475">
        <v>3</v>
      </c>
      <c r="F559" s="476">
        <v>3703</v>
      </c>
      <c r="G559" s="494" t="s">
        <v>606</v>
      </c>
      <c r="H559" s="494" t="s">
        <v>4026</v>
      </c>
      <c r="I559" s="494" t="s">
        <v>3976</v>
      </c>
      <c r="J559" s="502">
        <v>92.47</v>
      </c>
      <c r="K559" s="494" t="s">
        <v>4026</v>
      </c>
      <c r="L559" s="512">
        <f t="shared" si="56"/>
        <v>0</v>
      </c>
      <c r="M559" s="513" t="s">
        <v>4037</v>
      </c>
      <c r="N559" s="514"/>
      <c r="O559" s="514"/>
      <c r="P559" s="515">
        <f t="shared" si="57"/>
        <v>0</v>
      </c>
      <c r="Q559" s="515">
        <f t="shared" si="58"/>
        <v>0</v>
      </c>
      <c r="R559" s="515">
        <f t="shared" si="59"/>
        <v>0</v>
      </c>
      <c r="S559" s="516">
        <f>IF(M559="nio",0,IF(M559&gt;0,VLOOKUP(H559,'3-Productie normen'!A:L,VLOOKUP(M559,'3-Productie normen'!$B$36:$C$42,2,FALSE),FALSE)))</f>
        <v>0</v>
      </c>
      <c r="T559" s="516">
        <f t="shared" si="61"/>
        <v>0</v>
      </c>
      <c r="U559" s="55">
        <f t="shared" si="62"/>
        <v>0</v>
      </c>
      <c r="V559" s="527"/>
      <c r="X559" s="529">
        <f t="shared" si="60"/>
        <v>0</v>
      </c>
    </row>
    <row r="560" spans="1:24" ht="14.1" customHeight="1">
      <c r="A560" s="460">
        <v>560</v>
      </c>
      <c r="B560" s="467" t="s">
        <v>267</v>
      </c>
      <c r="C560" s="466" t="s">
        <v>359</v>
      </c>
      <c r="D560" s="473" t="s">
        <v>438</v>
      </c>
      <c r="E560" s="475">
        <v>3</v>
      </c>
      <c r="F560" s="476">
        <v>3704</v>
      </c>
      <c r="G560" s="494" t="s">
        <v>606</v>
      </c>
      <c r="H560" s="494" t="s">
        <v>4026</v>
      </c>
      <c r="I560" s="494" t="s">
        <v>3976</v>
      </c>
      <c r="J560" s="502">
        <v>80.77</v>
      </c>
      <c r="K560" s="494" t="s">
        <v>4026</v>
      </c>
      <c r="L560" s="512">
        <f t="shared" si="56"/>
        <v>0</v>
      </c>
      <c r="M560" s="513" t="s">
        <v>4037</v>
      </c>
      <c r="N560" s="514"/>
      <c r="O560" s="514"/>
      <c r="P560" s="515">
        <f t="shared" si="57"/>
        <v>0</v>
      </c>
      <c r="Q560" s="515">
        <f t="shared" si="58"/>
        <v>0</v>
      </c>
      <c r="R560" s="515">
        <f t="shared" si="59"/>
        <v>0</v>
      </c>
      <c r="S560" s="516">
        <f>IF(M560="nio",0,IF(M560&gt;0,VLOOKUP(H560,'3-Productie normen'!A:L,VLOOKUP(M560,'3-Productie normen'!$B$36:$C$42,2,FALSE),FALSE)))</f>
        <v>0</v>
      </c>
      <c r="T560" s="516">
        <f t="shared" si="61"/>
        <v>0</v>
      </c>
      <c r="U560" s="55">
        <f t="shared" si="62"/>
        <v>0</v>
      </c>
      <c r="V560" s="527"/>
      <c r="X560" s="529">
        <f t="shared" si="60"/>
        <v>0</v>
      </c>
    </row>
    <row r="561" spans="1:24" ht="14.1" customHeight="1">
      <c r="A561" s="567">
        <v>561</v>
      </c>
      <c r="B561" s="467" t="s">
        <v>267</v>
      </c>
      <c r="C561" s="466" t="s">
        <v>359</v>
      </c>
      <c r="D561" s="473" t="s">
        <v>438</v>
      </c>
      <c r="E561" s="475">
        <v>3</v>
      </c>
      <c r="F561" s="476">
        <v>3824</v>
      </c>
      <c r="G561" s="494" t="s">
        <v>600</v>
      </c>
      <c r="H561" s="494" t="s">
        <v>4033</v>
      </c>
      <c r="I561" s="494" t="s">
        <v>3976</v>
      </c>
      <c r="J561" s="502">
        <v>11.01</v>
      </c>
      <c r="K561" s="494" t="s">
        <v>4033</v>
      </c>
      <c r="L561" s="512">
        <f t="shared" si="56"/>
        <v>104</v>
      </c>
      <c r="M561" s="514">
        <v>104</v>
      </c>
      <c r="N561" s="514"/>
      <c r="O561" s="514"/>
      <c r="P561" s="515" t="e">
        <f t="shared" si="57"/>
        <v>#DIV/0!</v>
      </c>
      <c r="Q561" s="515">
        <f t="shared" si="58"/>
        <v>0</v>
      </c>
      <c r="R561" s="515">
        <f t="shared" si="59"/>
        <v>0</v>
      </c>
      <c r="S561" s="516">
        <f>IF(M561="nio",0,IF(M561&gt;0,VLOOKUP(H561,'3-Productie normen'!A:L,VLOOKUP(M561,'3-Productie normen'!$B$36:$C$42,2,FALSE),FALSE)))</f>
        <v>0</v>
      </c>
      <c r="T561" s="516">
        <f t="shared" si="61"/>
        <v>0</v>
      </c>
      <c r="U561" s="55">
        <f t="shared" si="62"/>
        <v>0</v>
      </c>
      <c r="V561" s="527"/>
      <c r="X561" s="529">
        <f t="shared" si="60"/>
        <v>1145.04</v>
      </c>
    </row>
    <row r="562" spans="1:24" ht="14.1" customHeight="1">
      <c r="A562" s="460">
        <v>562</v>
      </c>
      <c r="B562" s="467" t="s">
        <v>267</v>
      </c>
      <c r="C562" s="466" t="s">
        <v>359</v>
      </c>
      <c r="D562" s="473" t="s">
        <v>438</v>
      </c>
      <c r="E562" s="475">
        <v>3</v>
      </c>
      <c r="F562" s="476">
        <v>3826</v>
      </c>
      <c r="G562" s="494" t="s">
        <v>600</v>
      </c>
      <c r="H562" s="492" t="s">
        <v>216</v>
      </c>
      <c r="I562" s="494" t="s">
        <v>3976</v>
      </c>
      <c r="J562" s="502">
        <v>14.13</v>
      </c>
      <c r="K562" s="505" t="s">
        <v>216</v>
      </c>
      <c r="L562" s="512">
        <f t="shared" si="56"/>
        <v>104</v>
      </c>
      <c r="M562" s="514">
        <v>104</v>
      </c>
      <c r="N562" s="514"/>
      <c r="O562" s="514"/>
      <c r="P562" s="515" t="e">
        <f t="shared" si="57"/>
        <v>#DIV/0!</v>
      </c>
      <c r="Q562" s="515">
        <f t="shared" si="58"/>
        <v>0</v>
      </c>
      <c r="R562" s="515">
        <f t="shared" si="59"/>
        <v>0</v>
      </c>
      <c r="S562" s="516">
        <f>IF(M562="nio",0,IF(M562&gt;0,VLOOKUP(H562,'3-Productie normen'!A:L,VLOOKUP(M562,'3-Productie normen'!$B$36:$C$42,2,FALSE),FALSE)))</f>
        <v>0</v>
      </c>
      <c r="T562" s="516">
        <f t="shared" si="61"/>
        <v>0</v>
      </c>
      <c r="U562" s="55">
        <f t="shared" si="62"/>
        <v>0</v>
      </c>
      <c r="V562" s="527"/>
      <c r="X562" s="529">
        <f t="shared" si="60"/>
        <v>1469.52</v>
      </c>
    </row>
    <row r="563" spans="1:24" ht="14.1" customHeight="1">
      <c r="A563" s="460">
        <v>563</v>
      </c>
      <c r="B563" s="467" t="s">
        <v>267</v>
      </c>
      <c r="C563" s="466" t="s">
        <v>359</v>
      </c>
      <c r="D563" s="473" t="s">
        <v>438</v>
      </c>
      <c r="E563" s="475" t="s">
        <v>790</v>
      </c>
      <c r="F563" s="475" t="s">
        <v>1046</v>
      </c>
      <c r="G563" s="494" t="s">
        <v>606</v>
      </c>
      <c r="H563" s="494" t="s">
        <v>4026</v>
      </c>
      <c r="I563" s="494" t="s">
        <v>3976</v>
      </c>
      <c r="J563" s="502">
        <v>909.74</v>
      </c>
      <c r="K563" s="494" t="s">
        <v>4026</v>
      </c>
      <c r="L563" s="512">
        <f t="shared" si="56"/>
        <v>0</v>
      </c>
      <c r="M563" s="513" t="s">
        <v>4037</v>
      </c>
      <c r="N563" s="514"/>
      <c r="O563" s="514"/>
      <c r="P563" s="515">
        <f t="shared" si="57"/>
        <v>0</v>
      </c>
      <c r="Q563" s="515">
        <f t="shared" si="58"/>
        <v>0</v>
      </c>
      <c r="R563" s="515">
        <f t="shared" si="59"/>
        <v>0</v>
      </c>
      <c r="S563" s="516">
        <f>IF(M563="nio",0,IF(M563&gt;0,VLOOKUP(H563,'3-Productie normen'!A:L,VLOOKUP(M563,'3-Productie normen'!$B$36:$C$42,2,FALSE),FALSE)))</f>
        <v>0</v>
      </c>
      <c r="T563" s="516">
        <f t="shared" si="61"/>
        <v>0</v>
      </c>
      <c r="U563" s="55">
        <f t="shared" si="62"/>
        <v>0</v>
      </c>
      <c r="V563" s="527"/>
      <c r="X563" s="529">
        <f t="shared" si="60"/>
        <v>0</v>
      </c>
    </row>
    <row r="564" spans="1:24" ht="14.1" customHeight="1">
      <c r="A564" s="460">
        <v>564</v>
      </c>
      <c r="B564" s="467" t="s">
        <v>267</v>
      </c>
      <c r="C564" s="466" t="s">
        <v>359</v>
      </c>
      <c r="D564" s="473" t="s">
        <v>438</v>
      </c>
      <c r="E564" s="475" t="s">
        <v>790</v>
      </c>
      <c r="F564" s="475" t="s">
        <v>1047</v>
      </c>
      <c r="G564" s="494" t="s">
        <v>911</v>
      </c>
      <c r="H564" s="586" t="s">
        <v>253</v>
      </c>
      <c r="I564" s="494" t="s">
        <v>3976</v>
      </c>
      <c r="J564" s="502">
        <v>34.76</v>
      </c>
      <c r="K564" s="494" t="s">
        <v>255</v>
      </c>
      <c r="L564" s="512">
        <f t="shared" si="56"/>
        <v>104</v>
      </c>
      <c r="M564" s="514">
        <v>104</v>
      </c>
      <c r="N564" s="514"/>
      <c r="O564" s="514"/>
      <c r="P564" s="515" t="e">
        <f t="shared" si="57"/>
        <v>#DIV/0!</v>
      </c>
      <c r="Q564" s="515">
        <f t="shared" si="58"/>
        <v>0</v>
      </c>
      <c r="R564" s="515">
        <f t="shared" si="59"/>
        <v>0</v>
      </c>
      <c r="S564" s="516">
        <f>IF(M564="nio",0,IF(M564&gt;0,VLOOKUP(H564,'3-Productie normen'!A:L,VLOOKUP(M564,'3-Productie normen'!$B$36:$C$42,2,FALSE),FALSE)))</f>
        <v>0</v>
      </c>
      <c r="T564" s="516">
        <f t="shared" si="61"/>
        <v>0</v>
      </c>
      <c r="U564" s="55">
        <f t="shared" si="62"/>
        <v>0</v>
      </c>
      <c r="V564" s="527"/>
      <c r="X564" s="529">
        <f t="shared" si="60"/>
        <v>3615.04</v>
      </c>
    </row>
    <row r="565" spans="1:24" ht="14.1" customHeight="1">
      <c r="A565" s="460">
        <v>565</v>
      </c>
      <c r="B565" s="467" t="s">
        <v>267</v>
      </c>
      <c r="C565" s="466" t="s">
        <v>359</v>
      </c>
      <c r="D565" s="473" t="s">
        <v>438</v>
      </c>
      <c r="E565" s="475" t="s">
        <v>790</v>
      </c>
      <c r="F565" s="475" t="s">
        <v>1048</v>
      </c>
      <c r="G565" s="494" t="s">
        <v>595</v>
      </c>
      <c r="H565" s="586" t="s">
        <v>253</v>
      </c>
      <c r="I565" s="494" t="s">
        <v>3976</v>
      </c>
      <c r="J565" s="502">
        <v>83.4</v>
      </c>
      <c r="K565" s="494" t="s">
        <v>253</v>
      </c>
      <c r="L565" s="512">
        <f t="shared" si="56"/>
        <v>104</v>
      </c>
      <c r="M565" s="514">
        <v>104</v>
      </c>
      <c r="N565" s="514"/>
      <c r="O565" s="514"/>
      <c r="P565" s="515" t="e">
        <f t="shared" si="57"/>
        <v>#DIV/0!</v>
      </c>
      <c r="Q565" s="515">
        <f t="shared" si="58"/>
        <v>0</v>
      </c>
      <c r="R565" s="515">
        <f t="shared" si="59"/>
        <v>0</v>
      </c>
      <c r="S565" s="516">
        <f>IF(M565="nio",0,IF(M565&gt;0,VLOOKUP(H565,'3-Productie normen'!A:L,VLOOKUP(M565,'3-Productie normen'!$B$36:$C$42,2,FALSE),FALSE)))</f>
        <v>0</v>
      </c>
      <c r="T565" s="516">
        <f t="shared" si="61"/>
        <v>0</v>
      </c>
      <c r="U565" s="55">
        <f t="shared" si="62"/>
        <v>0</v>
      </c>
      <c r="V565" s="527"/>
      <c r="X565" s="529">
        <f t="shared" si="60"/>
        <v>8673.6</v>
      </c>
    </row>
    <row r="566" spans="1:24" ht="14.1" customHeight="1">
      <c r="A566" s="460">
        <v>566</v>
      </c>
      <c r="B566" s="467" t="s">
        <v>267</v>
      </c>
      <c r="C566" s="466" t="s">
        <v>359</v>
      </c>
      <c r="D566" s="473" t="s">
        <v>438</v>
      </c>
      <c r="E566" s="475" t="s">
        <v>790</v>
      </c>
      <c r="F566" s="475" t="s">
        <v>1049</v>
      </c>
      <c r="G566" s="494" t="s">
        <v>606</v>
      </c>
      <c r="H566" s="494" t="s">
        <v>4026</v>
      </c>
      <c r="I566" s="494" t="s">
        <v>3976</v>
      </c>
      <c r="J566" s="502">
        <v>6.32</v>
      </c>
      <c r="K566" s="494" t="s">
        <v>4026</v>
      </c>
      <c r="L566" s="512">
        <f t="shared" si="56"/>
        <v>0</v>
      </c>
      <c r="M566" s="513" t="s">
        <v>4037</v>
      </c>
      <c r="N566" s="514"/>
      <c r="O566" s="514"/>
      <c r="P566" s="515">
        <f t="shared" si="57"/>
        <v>0</v>
      </c>
      <c r="Q566" s="515">
        <f t="shared" si="58"/>
        <v>0</v>
      </c>
      <c r="R566" s="515">
        <f t="shared" si="59"/>
        <v>0</v>
      </c>
      <c r="S566" s="516">
        <f>IF(M566="nio",0,IF(M566&gt;0,VLOOKUP(H566,'3-Productie normen'!A:L,VLOOKUP(M566,'3-Productie normen'!$B$36:$C$42,2,FALSE),FALSE)))</f>
        <v>0</v>
      </c>
      <c r="T566" s="516">
        <f t="shared" si="61"/>
        <v>0</v>
      </c>
      <c r="U566" s="55">
        <f t="shared" si="62"/>
        <v>0</v>
      </c>
      <c r="V566" s="527"/>
      <c r="X566" s="529">
        <f t="shared" si="60"/>
        <v>0</v>
      </c>
    </row>
    <row r="567" spans="1:24" ht="14.1" customHeight="1">
      <c r="A567" s="460">
        <v>567</v>
      </c>
      <c r="B567" s="467" t="s">
        <v>267</v>
      </c>
      <c r="C567" s="466" t="s">
        <v>359</v>
      </c>
      <c r="D567" s="473" t="s">
        <v>438</v>
      </c>
      <c r="E567" s="475" t="s">
        <v>790</v>
      </c>
      <c r="F567" s="475" t="s">
        <v>1050</v>
      </c>
      <c r="G567" s="494" t="s">
        <v>598</v>
      </c>
      <c r="H567" s="487" t="s">
        <v>17</v>
      </c>
      <c r="I567" s="494" t="s">
        <v>3987</v>
      </c>
      <c r="J567" s="502">
        <v>7.07</v>
      </c>
      <c r="K567" s="494" t="s">
        <v>4028</v>
      </c>
      <c r="L567" s="512">
        <f t="shared" si="56"/>
        <v>510</v>
      </c>
      <c r="M567" s="514">
        <v>255</v>
      </c>
      <c r="N567" s="514">
        <v>255</v>
      </c>
      <c r="O567" s="514"/>
      <c r="P567" s="515" t="e">
        <f t="shared" si="57"/>
        <v>#DIV/0!</v>
      </c>
      <c r="Q567" s="515" t="e">
        <f t="shared" si="58"/>
        <v>#DIV/0!</v>
      </c>
      <c r="R567" s="515">
        <f t="shared" si="59"/>
        <v>0</v>
      </c>
      <c r="S567" s="516">
        <f>IF(M567="nio",0,IF(M567&gt;0,VLOOKUP(H567,'3-Productie normen'!A:L,VLOOKUP(M567,'3-Productie normen'!$B$36:$C$42,2,FALSE),FALSE)))</f>
        <v>0</v>
      </c>
      <c r="T567" s="516">
        <f t="shared" si="61"/>
        <v>0</v>
      </c>
      <c r="U567" s="55">
        <f t="shared" si="62"/>
        <v>0</v>
      </c>
      <c r="V567" s="527"/>
      <c r="X567" s="529">
        <f t="shared" si="60"/>
        <v>3605.7000000000003</v>
      </c>
    </row>
    <row r="568" spans="1:24" ht="14.1" customHeight="1">
      <c r="A568" s="460">
        <v>568</v>
      </c>
      <c r="B568" s="467" t="s">
        <v>267</v>
      </c>
      <c r="C568" s="466" t="s">
        <v>359</v>
      </c>
      <c r="D568" s="473" t="s">
        <v>438</v>
      </c>
      <c r="E568" s="475" t="s">
        <v>790</v>
      </c>
      <c r="F568" s="475" t="s">
        <v>1051</v>
      </c>
      <c r="G568" s="494" t="s">
        <v>606</v>
      </c>
      <c r="H568" s="494" t="s">
        <v>4026</v>
      </c>
      <c r="I568" s="494" t="s">
        <v>3976</v>
      </c>
      <c r="J568" s="502">
        <v>30.35</v>
      </c>
      <c r="K568" s="494" t="s">
        <v>4026</v>
      </c>
      <c r="L568" s="512">
        <f t="shared" si="56"/>
        <v>0</v>
      </c>
      <c r="M568" s="513" t="s">
        <v>4037</v>
      </c>
      <c r="N568" s="514"/>
      <c r="O568" s="514"/>
      <c r="P568" s="515">
        <f t="shared" si="57"/>
        <v>0</v>
      </c>
      <c r="Q568" s="515">
        <f t="shared" si="58"/>
        <v>0</v>
      </c>
      <c r="R568" s="515">
        <f t="shared" si="59"/>
        <v>0</v>
      </c>
      <c r="S568" s="516">
        <f>IF(M568="nio",0,IF(M568&gt;0,VLOOKUP(H568,'3-Productie normen'!A:L,VLOOKUP(M568,'3-Productie normen'!$B$36:$C$42,2,FALSE),FALSE)))</f>
        <v>0</v>
      </c>
      <c r="T568" s="516">
        <f t="shared" si="61"/>
        <v>0</v>
      </c>
      <c r="U568" s="55">
        <f t="shared" si="62"/>
        <v>0</v>
      </c>
      <c r="V568" s="527"/>
      <c r="X568" s="529">
        <f t="shared" si="60"/>
        <v>0</v>
      </c>
    </row>
    <row r="569" spans="1:24" ht="14.1" customHeight="1">
      <c r="A569" s="567">
        <v>569</v>
      </c>
      <c r="B569" s="467" t="s">
        <v>267</v>
      </c>
      <c r="C569" s="466" t="s">
        <v>359</v>
      </c>
      <c r="D569" s="473" t="s">
        <v>438</v>
      </c>
      <c r="E569" s="475" t="s">
        <v>790</v>
      </c>
      <c r="F569" s="475" t="s">
        <v>1052</v>
      </c>
      <c r="G569" s="494" t="s">
        <v>606</v>
      </c>
      <c r="H569" s="494" t="s">
        <v>4026</v>
      </c>
      <c r="I569" s="494" t="s">
        <v>3976</v>
      </c>
      <c r="J569" s="502">
        <v>9.6199999999999992</v>
      </c>
      <c r="K569" s="494" t="s">
        <v>4026</v>
      </c>
      <c r="L569" s="512">
        <f t="shared" si="56"/>
        <v>0</v>
      </c>
      <c r="M569" s="513" t="s">
        <v>4037</v>
      </c>
      <c r="N569" s="514"/>
      <c r="O569" s="514"/>
      <c r="P569" s="515">
        <f t="shared" si="57"/>
        <v>0</v>
      </c>
      <c r="Q569" s="515">
        <f t="shared" si="58"/>
        <v>0</v>
      </c>
      <c r="R569" s="515">
        <f t="shared" si="59"/>
        <v>0</v>
      </c>
      <c r="S569" s="516">
        <f>IF(M569="nio",0,IF(M569&gt;0,VLOOKUP(H569,'3-Productie normen'!A:L,VLOOKUP(M569,'3-Productie normen'!$B$36:$C$42,2,FALSE),FALSE)))</f>
        <v>0</v>
      </c>
      <c r="T569" s="516">
        <f t="shared" si="61"/>
        <v>0</v>
      </c>
      <c r="U569" s="55">
        <f t="shared" si="62"/>
        <v>0</v>
      </c>
      <c r="V569" s="527"/>
      <c r="X569" s="529">
        <f t="shared" si="60"/>
        <v>0</v>
      </c>
    </row>
    <row r="570" spans="1:24" ht="14.1" customHeight="1">
      <c r="A570" s="460">
        <v>570</v>
      </c>
      <c r="B570" s="467" t="s">
        <v>267</v>
      </c>
      <c r="C570" s="466" t="s">
        <v>359</v>
      </c>
      <c r="D570" s="473" t="s">
        <v>438</v>
      </c>
      <c r="E570" s="475" t="s">
        <v>790</v>
      </c>
      <c r="F570" s="475" t="s">
        <v>1053</v>
      </c>
      <c r="G570" s="494" t="s">
        <v>606</v>
      </c>
      <c r="H570" s="494" t="s">
        <v>4026</v>
      </c>
      <c r="I570" s="494" t="s">
        <v>3976</v>
      </c>
      <c r="J570" s="502">
        <v>11.51</v>
      </c>
      <c r="K570" s="494" t="s">
        <v>4026</v>
      </c>
      <c r="L570" s="512">
        <f t="shared" si="56"/>
        <v>0</v>
      </c>
      <c r="M570" s="513" t="s">
        <v>4037</v>
      </c>
      <c r="N570" s="514"/>
      <c r="O570" s="514"/>
      <c r="P570" s="515">
        <f t="shared" si="57"/>
        <v>0</v>
      </c>
      <c r="Q570" s="515">
        <f t="shared" si="58"/>
        <v>0</v>
      </c>
      <c r="R570" s="515">
        <f t="shared" si="59"/>
        <v>0</v>
      </c>
      <c r="S570" s="516">
        <f>IF(M570="nio",0,IF(M570&gt;0,VLOOKUP(H570,'3-Productie normen'!A:L,VLOOKUP(M570,'3-Productie normen'!$B$36:$C$42,2,FALSE),FALSE)))</f>
        <v>0</v>
      </c>
      <c r="T570" s="516">
        <f t="shared" si="61"/>
        <v>0</v>
      </c>
      <c r="U570" s="55">
        <f t="shared" si="62"/>
        <v>0</v>
      </c>
      <c r="V570" s="527"/>
      <c r="X570" s="529">
        <f t="shared" si="60"/>
        <v>0</v>
      </c>
    </row>
    <row r="571" spans="1:24" ht="14.1" customHeight="1">
      <c r="A571" s="460">
        <v>571</v>
      </c>
      <c r="B571" s="467" t="s">
        <v>267</v>
      </c>
      <c r="C571" s="466" t="s">
        <v>359</v>
      </c>
      <c r="D571" s="473" t="s">
        <v>438</v>
      </c>
      <c r="E571" s="475" t="s">
        <v>790</v>
      </c>
      <c r="F571" s="475" t="s">
        <v>1054</v>
      </c>
      <c r="G571" s="494" t="s">
        <v>625</v>
      </c>
      <c r="H571" s="494" t="s">
        <v>4026</v>
      </c>
      <c r="I571" s="494" t="s">
        <v>3976</v>
      </c>
      <c r="J571" s="502">
        <v>29.45</v>
      </c>
      <c r="K571" s="494" t="s">
        <v>4026</v>
      </c>
      <c r="L571" s="512">
        <f t="shared" si="56"/>
        <v>0</v>
      </c>
      <c r="M571" s="513" t="s">
        <v>4037</v>
      </c>
      <c r="N571" s="514"/>
      <c r="O571" s="514"/>
      <c r="P571" s="515">
        <f t="shared" si="57"/>
        <v>0</v>
      </c>
      <c r="Q571" s="515">
        <f t="shared" si="58"/>
        <v>0</v>
      </c>
      <c r="R571" s="515">
        <f t="shared" si="59"/>
        <v>0</v>
      </c>
      <c r="S571" s="516">
        <f>IF(M571="nio",0,IF(M571&gt;0,VLOOKUP(H571,'3-Productie normen'!A:L,VLOOKUP(M571,'3-Productie normen'!$B$36:$C$42,2,FALSE),FALSE)))</f>
        <v>0</v>
      </c>
      <c r="T571" s="516">
        <f t="shared" si="61"/>
        <v>0</v>
      </c>
      <c r="U571" s="55">
        <f t="shared" si="62"/>
        <v>0</v>
      </c>
      <c r="V571" s="527"/>
      <c r="X571" s="529">
        <f t="shared" si="60"/>
        <v>0</v>
      </c>
    </row>
    <row r="572" spans="1:24" ht="14.1" customHeight="1">
      <c r="A572" s="460">
        <v>572</v>
      </c>
      <c r="B572" s="467" t="s">
        <v>267</v>
      </c>
      <c r="C572" s="466" t="s">
        <v>359</v>
      </c>
      <c r="D572" s="473" t="s">
        <v>438</v>
      </c>
      <c r="E572" s="475" t="s">
        <v>790</v>
      </c>
      <c r="F572" s="475" t="s">
        <v>1055</v>
      </c>
      <c r="G572" s="494" t="s">
        <v>606</v>
      </c>
      <c r="H572" s="494" t="s">
        <v>4026</v>
      </c>
      <c r="I572" s="494" t="s">
        <v>3976</v>
      </c>
      <c r="J572" s="502">
        <v>5.15</v>
      </c>
      <c r="K572" s="494" t="s">
        <v>4026</v>
      </c>
      <c r="L572" s="512">
        <f t="shared" si="56"/>
        <v>0</v>
      </c>
      <c r="M572" s="513" t="s">
        <v>4037</v>
      </c>
      <c r="N572" s="514"/>
      <c r="O572" s="514"/>
      <c r="P572" s="515">
        <f t="shared" si="57"/>
        <v>0</v>
      </c>
      <c r="Q572" s="515">
        <f t="shared" si="58"/>
        <v>0</v>
      </c>
      <c r="R572" s="515">
        <f t="shared" si="59"/>
        <v>0</v>
      </c>
      <c r="S572" s="516">
        <f>IF(M572="nio",0,IF(M572&gt;0,VLOOKUP(H572,'3-Productie normen'!A:L,VLOOKUP(M572,'3-Productie normen'!$B$36:$C$42,2,FALSE),FALSE)))</f>
        <v>0</v>
      </c>
      <c r="T572" s="516">
        <f t="shared" si="61"/>
        <v>0</v>
      </c>
      <c r="U572" s="55">
        <f t="shared" si="62"/>
        <v>0</v>
      </c>
      <c r="V572" s="527"/>
      <c r="X572" s="529">
        <f t="shared" si="60"/>
        <v>0</v>
      </c>
    </row>
    <row r="573" spans="1:24" ht="14.1" customHeight="1">
      <c r="A573" s="460">
        <v>573</v>
      </c>
      <c r="B573" s="467" t="s">
        <v>267</v>
      </c>
      <c r="C573" s="466" t="s">
        <v>359</v>
      </c>
      <c r="D573" s="473" t="s">
        <v>438</v>
      </c>
      <c r="E573" s="475" t="s">
        <v>790</v>
      </c>
      <c r="F573" s="475" t="s">
        <v>1056</v>
      </c>
      <c r="G573" s="494" t="s">
        <v>625</v>
      </c>
      <c r="H573" s="494" t="s">
        <v>4026</v>
      </c>
      <c r="I573" s="494" t="s">
        <v>3976</v>
      </c>
      <c r="J573" s="502">
        <v>19.48</v>
      </c>
      <c r="K573" s="494" t="s">
        <v>4026</v>
      </c>
      <c r="L573" s="512">
        <f t="shared" si="56"/>
        <v>0</v>
      </c>
      <c r="M573" s="513" t="s">
        <v>4037</v>
      </c>
      <c r="N573" s="514"/>
      <c r="O573" s="514"/>
      <c r="P573" s="515">
        <f t="shared" si="57"/>
        <v>0</v>
      </c>
      <c r="Q573" s="515">
        <f t="shared" si="58"/>
        <v>0</v>
      </c>
      <c r="R573" s="515">
        <f t="shared" si="59"/>
        <v>0</v>
      </c>
      <c r="S573" s="516">
        <f>IF(M573="nio",0,IF(M573&gt;0,VLOOKUP(H573,'3-Productie normen'!A:L,VLOOKUP(M573,'3-Productie normen'!$B$36:$C$42,2,FALSE),FALSE)))</f>
        <v>0</v>
      </c>
      <c r="T573" s="516">
        <f t="shared" si="61"/>
        <v>0</v>
      </c>
      <c r="U573" s="55">
        <f t="shared" si="62"/>
        <v>0</v>
      </c>
      <c r="V573" s="527"/>
      <c r="X573" s="529">
        <f t="shared" si="60"/>
        <v>0</v>
      </c>
    </row>
    <row r="574" spans="1:24" ht="14.1" customHeight="1">
      <c r="A574" s="460">
        <v>574</v>
      </c>
      <c r="B574" s="467" t="s">
        <v>267</v>
      </c>
      <c r="C574" s="466" t="s">
        <v>359</v>
      </c>
      <c r="D574" s="473" t="s">
        <v>438</v>
      </c>
      <c r="E574" s="475" t="s">
        <v>790</v>
      </c>
      <c r="F574" s="475" t="s">
        <v>1057</v>
      </c>
      <c r="G574" s="494" t="s">
        <v>606</v>
      </c>
      <c r="H574" s="494" t="s">
        <v>4026</v>
      </c>
      <c r="I574" s="494" t="s">
        <v>3976</v>
      </c>
      <c r="J574" s="502">
        <v>5.18</v>
      </c>
      <c r="K574" s="494" t="s">
        <v>4026</v>
      </c>
      <c r="L574" s="512">
        <f t="shared" si="56"/>
        <v>0</v>
      </c>
      <c r="M574" s="513" t="s">
        <v>4037</v>
      </c>
      <c r="N574" s="514"/>
      <c r="O574" s="514"/>
      <c r="P574" s="515">
        <f t="shared" si="57"/>
        <v>0</v>
      </c>
      <c r="Q574" s="515">
        <f t="shared" si="58"/>
        <v>0</v>
      </c>
      <c r="R574" s="515">
        <f t="shared" si="59"/>
        <v>0</v>
      </c>
      <c r="S574" s="516">
        <f>IF(M574="nio",0,IF(M574&gt;0,VLOOKUP(H574,'3-Productie normen'!A:L,VLOOKUP(M574,'3-Productie normen'!$B$36:$C$42,2,FALSE),FALSE)))</f>
        <v>0</v>
      </c>
      <c r="T574" s="516">
        <f t="shared" si="61"/>
        <v>0</v>
      </c>
      <c r="U574" s="55">
        <f t="shared" si="62"/>
        <v>0</v>
      </c>
      <c r="V574" s="527"/>
      <c r="X574" s="529">
        <f t="shared" si="60"/>
        <v>0</v>
      </c>
    </row>
    <row r="575" spans="1:24" ht="14.1" customHeight="1">
      <c r="A575" s="460">
        <v>575</v>
      </c>
      <c r="B575" s="467" t="s">
        <v>267</v>
      </c>
      <c r="C575" s="466" t="s">
        <v>359</v>
      </c>
      <c r="D575" s="473" t="s">
        <v>438</v>
      </c>
      <c r="E575" s="475" t="s">
        <v>790</v>
      </c>
      <c r="F575" s="475" t="s">
        <v>1058</v>
      </c>
      <c r="G575" s="494" t="s">
        <v>625</v>
      </c>
      <c r="H575" s="494" t="s">
        <v>4026</v>
      </c>
      <c r="I575" s="494" t="s">
        <v>3976</v>
      </c>
      <c r="J575" s="502">
        <v>19.48</v>
      </c>
      <c r="K575" s="494" t="s">
        <v>4026</v>
      </c>
      <c r="L575" s="512">
        <f t="shared" ref="L575:L639" si="63">SUM(M575:O575)</f>
        <v>0</v>
      </c>
      <c r="M575" s="513" t="s">
        <v>4037</v>
      </c>
      <c r="N575" s="514"/>
      <c r="O575" s="514"/>
      <c r="P575" s="515">
        <f t="shared" si="57"/>
        <v>0</v>
      </c>
      <c r="Q575" s="515">
        <f t="shared" si="58"/>
        <v>0</v>
      </c>
      <c r="R575" s="515">
        <f t="shared" si="59"/>
        <v>0</v>
      </c>
      <c r="S575" s="516">
        <f>IF(M575="nio",0,IF(M575&gt;0,VLOOKUP(H575,'3-Productie normen'!A:L,VLOOKUP(M575,'3-Productie normen'!$B$36:$C$42,2,FALSE),FALSE)))</f>
        <v>0</v>
      </c>
      <c r="T575" s="516">
        <f t="shared" si="61"/>
        <v>0</v>
      </c>
      <c r="U575" s="55">
        <f t="shared" si="62"/>
        <v>0</v>
      </c>
      <c r="V575" s="527"/>
      <c r="X575" s="529">
        <f t="shared" si="60"/>
        <v>0</v>
      </c>
    </row>
    <row r="576" spans="1:24" ht="14.1" customHeight="1">
      <c r="A576" s="460">
        <v>576</v>
      </c>
      <c r="B576" s="467" t="s">
        <v>267</v>
      </c>
      <c r="C576" s="466" t="s">
        <v>359</v>
      </c>
      <c r="D576" s="473" t="s">
        <v>438</v>
      </c>
      <c r="E576" s="475" t="s">
        <v>790</v>
      </c>
      <c r="F576" s="475" t="s">
        <v>1059</v>
      </c>
      <c r="G576" s="494" t="s">
        <v>606</v>
      </c>
      <c r="H576" s="494" t="s">
        <v>4026</v>
      </c>
      <c r="I576" s="494" t="s">
        <v>3976</v>
      </c>
      <c r="J576" s="502">
        <v>5.18</v>
      </c>
      <c r="K576" s="494" t="s">
        <v>4026</v>
      </c>
      <c r="L576" s="512">
        <f t="shared" si="63"/>
        <v>0</v>
      </c>
      <c r="M576" s="513" t="s">
        <v>4037</v>
      </c>
      <c r="N576" s="514"/>
      <c r="O576" s="514"/>
      <c r="P576" s="515">
        <f t="shared" si="57"/>
        <v>0</v>
      </c>
      <c r="Q576" s="515">
        <f t="shared" si="58"/>
        <v>0</v>
      </c>
      <c r="R576" s="515">
        <f t="shared" si="59"/>
        <v>0</v>
      </c>
      <c r="S576" s="516">
        <f>IF(M576="nio",0,IF(M576&gt;0,VLOOKUP(H576,'3-Productie normen'!A:L,VLOOKUP(M576,'3-Productie normen'!$B$36:$C$42,2,FALSE),FALSE)))</f>
        <v>0</v>
      </c>
      <c r="T576" s="516">
        <f t="shared" si="61"/>
        <v>0</v>
      </c>
      <c r="U576" s="55">
        <f t="shared" si="62"/>
        <v>0</v>
      </c>
      <c r="V576" s="527"/>
      <c r="X576" s="529">
        <f t="shared" si="60"/>
        <v>0</v>
      </c>
    </row>
    <row r="577" spans="1:24" ht="14.1" customHeight="1">
      <c r="A577" s="567">
        <v>577</v>
      </c>
      <c r="B577" s="467" t="s">
        <v>267</v>
      </c>
      <c r="C577" s="466" t="s">
        <v>359</v>
      </c>
      <c r="D577" s="473" t="s">
        <v>438</v>
      </c>
      <c r="E577" s="475" t="s">
        <v>790</v>
      </c>
      <c r="F577" s="475" t="s">
        <v>1060</v>
      </c>
      <c r="G577" s="494" t="s">
        <v>625</v>
      </c>
      <c r="H577" s="494" t="s">
        <v>4026</v>
      </c>
      <c r="I577" s="494" t="s">
        <v>3976</v>
      </c>
      <c r="J577" s="502">
        <v>52.85</v>
      </c>
      <c r="K577" s="494" t="s">
        <v>4026</v>
      </c>
      <c r="L577" s="512">
        <f t="shared" si="63"/>
        <v>0</v>
      </c>
      <c r="M577" s="513" t="s">
        <v>4037</v>
      </c>
      <c r="N577" s="514"/>
      <c r="O577" s="514"/>
      <c r="P577" s="515">
        <f t="shared" si="57"/>
        <v>0</v>
      </c>
      <c r="Q577" s="515">
        <f t="shared" si="58"/>
        <v>0</v>
      </c>
      <c r="R577" s="515">
        <f t="shared" si="59"/>
        <v>0</v>
      </c>
      <c r="S577" s="516">
        <f>IF(M577="nio",0,IF(M577&gt;0,VLOOKUP(H577,'3-Productie normen'!A:L,VLOOKUP(M577,'3-Productie normen'!$B$36:$C$42,2,FALSE),FALSE)))</f>
        <v>0</v>
      </c>
      <c r="T577" s="516">
        <f t="shared" si="61"/>
        <v>0</v>
      </c>
      <c r="U577" s="55">
        <f t="shared" si="62"/>
        <v>0</v>
      </c>
      <c r="V577" s="527"/>
      <c r="X577" s="529">
        <f t="shared" si="60"/>
        <v>0</v>
      </c>
    </row>
    <row r="578" spans="1:24" ht="14.1" customHeight="1">
      <c r="A578" s="460">
        <v>578</v>
      </c>
      <c r="B578" s="467" t="s">
        <v>267</v>
      </c>
      <c r="C578" s="466" t="s">
        <v>359</v>
      </c>
      <c r="D578" s="473" t="s">
        <v>438</v>
      </c>
      <c r="E578" s="475" t="s">
        <v>790</v>
      </c>
      <c r="F578" s="475" t="s">
        <v>1061</v>
      </c>
      <c r="G578" s="494" t="s">
        <v>606</v>
      </c>
      <c r="H578" s="494" t="s">
        <v>4026</v>
      </c>
      <c r="I578" s="494" t="s">
        <v>3976</v>
      </c>
      <c r="J578" s="502">
        <v>5.18</v>
      </c>
      <c r="K578" s="494" t="s">
        <v>4026</v>
      </c>
      <c r="L578" s="512">
        <f t="shared" si="63"/>
        <v>0</v>
      </c>
      <c r="M578" s="513" t="s">
        <v>4037</v>
      </c>
      <c r="N578" s="514"/>
      <c r="O578" s="514"/>
      <c r="P578" s="515">
        <f t="shared" si="57"/>
        <v>0</v>
      </c>
      <c r="Q578" s="515">
        <f t="shared" si="58"/>
        <v>0</v>
      </c>
      <c r="R578" s="515">
        <f t="shared" si="59"/>
        <v>0</v>
      </c>
      <c r="S578" s="516">
        <f>IF(M578="nio",0,IF(M578&gt;0,VLOOKUP(H578,'3-Productie normen'!A:L,VLOOKUP(M578,'3-Productie normen'!$B$36:$C$42,2,FALSE),FALSE)))</f>
        <v>0</v>
      </c>
      <c r="T578" s="516">
        <f t="shared" si="61"/>
        <v>0</v>
      </c>
      <c r="U578" s="55">
        <f t="shared" si="62"/>
        <v>0</v>
      </c>
      <c r="V578" s="527"/>
      <c r="X578" s="529">
        <f t="shared" si="60"/>
        <v>0</v>
      </c>
    </row>
    <row r="579" spans="1:24" ht="14.1" customHeight="1">
      <c r="A579" s="460">
        <v>579</v>
      </c>
      <c r="B579" s="467" t="s">
        <v>267</v>
      </c>
      <c r="C579" s="466" t="s">
        <v>359</v>
      </c>
      <c r="D579" s="473" t="s">
        <v>438</v>
      </c>
      <c r="E579" s="475" t="s">
        <v>790</v>
      </c>
      <c r="F579" s="475" t="s">
        <v>1062</v>
      </c>
      <c r="G579" s="494" t="s">
        <v>596</v>
      </c>
      <c r="H579" s="494" t="s">
        <v>4026</v>
      </c>
      <c r="I579" s="494" t="s">
        <v>3976</v>
      </c>
      <c r="J579" s="502">
        <v>35.04</v>
      </c>
      <c r="K579" s="494" t="s">
        <v>4026</v>
      </c>
      <c r="L579" s="512">
        <f t="shared" si="63"/>
        <v>0</v>
      </c>
      <c r="M579" s="513" t="s">
        <v>4037</v>
      </c>
      <c r="N579" s="514"/>
      <c r="O579" s="514"/>
      <c r="P579" s="515">
        <f t="shared" si="57"/>
        <v>0</v>
      </c>
      <c r="Q579" s="515">
        <f t="shared" si="58"/>
        <v>0</v>
      </c>
      <c r="R579" s="515">
        <f t="shared" si="59"/>
        <v>0</v>
      </c>
      <c r="S579" s="516">
        <f>IF(M579="nio",0,IF(M579&gt;0,VLOOKUP(H579,'3-Productie normen'!A:L,VLOOKUP(M579,'3-Productie normen'!$B$36:$C$42,2,FALSE),FALSE)))</f>
        <v>0</v>
      </c>
      <c r="T579" s="516">
        <f t="shared" si="61"/>
        <v>0</v>
      </c>
      <c r="U579" s="55">
        <f t="shared" si="62"/>
        <v>0</v>
      </c>
      <c r="V579" s="527"/>
      <c r="X579" s="529">
        <f t="shared" si="60"/>
        <v>0</v>
      </c>
    </row>
    <row r="580" spans="1:24" ht="14.1" customHeight="1">
      <c r="A580" s="460">
        <v>580</v>
      </c>
      <c r="B580" s="467" t="s">
        <v>267</v>
      </c>
      <c r="C580" s="466" t="s">
        <v>359</v>
      </c>
      <c r="D580" s="473" t="s">
        <v>438</v>
      </c>
      <c r="E580" s="475" t="s">
        <v>790</v>
      </c>
      <c r="F580" s="475" t="s">
        <v>1063</v>
      </c>
      <c r="G580" s="494" t="s">
        <v>606</v>
      </c>
      <c r="H580" s="494" t="s">
        <v>4026</v>
      </c>
      <c r="I580" s="494" t="s">
        <v>3976</v>
      </c>
      <c r="J580" s="502">
        <v>39.18</v>
      </c>
      <c r="K580" s="494" t="s">
        <v>4026</v>
      </c>
      <c r="L580" s="512">
        <f t="shared" si="63"/>
        <v>0</v>
      </c>
      <c r="M580" s="513" t="s">
        <v>4037</v>
      </c>
      <c r="N580" s="514"/>
      <c r="O580" s="514"/>
      <c r="P580" s="515">
        <f t="shared" si="57"/>
        <v>0</v>
      </c>
      <c r="Q580" s="515">
        <f t="shared" si="58"/>
        <v>0</v>
      </c>
      <c r="R580" s="515">
        <f t="shared" si="59"/>
        <v>0</v>
      </c>
      <c r="S580" s="516">
        <f>IF(M580="nio",0,IF(M580&gt;0,VLOOKUP(H580,'3-Productie normen'!A:L,VLOOKUP(M580,'3-Productie normen'!$B$36:$C$42,2,FALSE),FALSE)))</f>
        <v>0</v>
      </c>
      <c r="T580" s="516">
        <f t="shared" si="61"/>
        <v>0</v>
      </c>
      <c r="U580" s="55">
        <f t="shared" si="62"/>
        <v>0</v>
      </c>
      <c r="V580" s="527"/>
      <c r="X580" s="529">
        <f t="shared" si="60"/>
        <v>0</v>
      </c>
    </row>
    <row r="581" spans="1:24" ht="14.1" customHeight="1">
      <c r="A581" s="460">
        <v>581</v>
      </c>
      <c r="B581" s="467" t="s">
        <v>267</v>
      </c>
      <c r="C581" s="466" t="s">
        <v>359</v>
      </c>
      <c r="D581" s="473" t="s">
        <v>438</v>
      </c>
      <c r="E581" s="475" t="s">
        <v>790</v>
      </c>
      <c r="F581" s="475" t="s">
        <v>1064</v>
      </c>
      <c r="G581" s="494" t="s">
        <v>606</v>
      </c>
      <c r="H581" s="494" t="s">
        <v>4026</v>
      </c>
      <c r="I581" s="494" t="s">
        <v>3976</v>
      </c>
      <c r="J581" s="502">
        <v>8.34</v>
      </c>
      <c r="K581" s="494" t="s">
        <v>4026</v>
      </c>
      <c r="L581" s="512">
        <f t="shared" si="63"/>
        <v>0</v>
      </c>
      <c r="M581" s="513" t="s">
        <v>4037</v>
      </c>
      <c r="N581" s="514"/>
      <c r="O581" s="514"/>
      <c r="P581" s="515">
        <f t="shared" si="57"/>
        <v>0</v>
      </c>
      <c r="Q581" s="515">
        <f t="shared" si="58"/>
        <v>0</v>
      </c>
      <c r="R581" s="515">
        <f t="shared" si="59"/>
        <v>0</v>
      </c>
      <c r="S581" s="516">
        <f>IF(M581="nio",0,IF(M581&gt;0,VLOOKUP(H581,'3-Productie normen'!A:L,VLOOKUP(M581,'3-Productie normen'!$B$36:$C$42,2,FALSE),FALSE)))</f>
        <v>0</v>
      </c>
      <c r="T581" s="516">
        <f t="shared" si="61"/>
        <v>0</v>
      </c>
      <c r="U581" s="55">
        <f t="shared" si="62"/>
        <v>0</v>
      </c>
      <c r="V581" s="527"/>
      <c r="X581" s="529">
        <f t="shared" si="60"/>
        <v>0</v>
      </c>
    </row>
    <row r="582" spans="1:24" ht="14.1" customHeight="1">
      <c r="A582" s="460">
        <v>582</v>
      </c>
      <c r="B582" s="467" t="s">
        <v>267</v>
      </c>
      <c r="C582" s="466" t="s">
        <v>359</v>
      </c>
      <c r="D582" s="473" t="s">
        <v>438</v>
      </c>
      <c r="E582" s="475" t="s">
        <v>790</v>
      </c>
      <c r="F582" s="475" t="s">
        <v>1065</v>
      </c>
      <c r="G582" s="494" t="s">
        <v>596</v>
      </c>
      <c r="H582" s="494" t="s">
        <v>4026</v>
      </c>
      <c r="I582" s="494" t="s">
        <v>3987</v>
      </c>
      <c r="J582" s="502">
        <v>3.58</v>
      </c>
      <c r="K582" s="494" t="s">
        <v>4026</v>
      </c>
      <c r="L582" s="512">
        <f t="shared" si="63"/>
        <v>0</v>
      </c>
      <c r="M582" s="513" t="s">
        <v>4037</v>
      </c>
      <c r="N582" s="514"/>
      <c r="O582" s="514"/>
      <c r="P582" s="515">
        <f t="shared" si="57"/>
        <v>0</v>
      </c>
      <c r="Q582" s="515">
        <f t="shared" si="58"/>
        <v>0</v>
      </c>
      <c r="R582" s="515">
        <f t="shared" si="59"/>
        <v>0</v>
      </c>
      <c r="S582" s="516">
        <f>IF(M582="nio",0,IF(M582&gt;0,VLOOKUP(H582,'3-Productie normen'!A:L,VLOOKUP(M582,'3-Productie normen'!$B$36:$C$42,2,FALSE),FALSE)))</f>
        <v>0</v>
      </c>
      <c r="T582" s="516">
        <f t="shared" si="61"/>
        <v>0</v>
      </c>
      <c r="U582" s="55">
        <f t="shared" si="62"/>
        <v>0</v>
      </c>
      <c r="V582" s="527"/>
      <c r="X582" s="529">
        <f t="shared" si="60"/>
        <v>0</v>
      </c>
    </row>
    <row r="583" spans="1:24" ht="14.1" customHeight="1">
      <c r="A583" s="460">
        <v>583</v>
      </c>
      <c r="B583" s="467" t="s">
        <v>267</v>
      </c>
      <c r="C583" s="466" t="s">
        <v>359</v>
      </c>
      <c r="D583" s="473" t="s">
        <v>438</v>
      </c>
      <c r="E583" s="475" t="s">
        <v>790</v>
      </c>
      <c r="F583" s="475" t="s">
        <v>1066</v>
      </c>
      <c r="G583" s="494" t="s">
        <v>596</v>
      </c>
      <c r="H583" s="494" t="s">
        <v>4026</v>
      </c>
      <c r="I583" s="494" t="s">
        <v>3976</v>
      </c>
      <c r="J583" s="502">
        <v>2.58</v>
      </c>
      <c r="K583" s="494" t="s">
        <v>4026</v>
      </c>
      <c r="L583" s="512">
        <f t="shared" si="63"/>
        <v>0</v>
      </c>
      <c r="M583" s="513" t="s">
        <v>4037</v>
      </c>
      <c r="N583" s="514"/>
      <c r="O583" s="514"/>
      <c r="P583" s="515">
        <f t="shared" si="57"/>
        <v>0</v>
      </c>
      <c r="Q583" s="515">
        <f t="shared" si="58"/>
        <v>0</v>
      </c>
      <c r="R583" s="515">
        <f t="shared" si="59"/>
        <v>0</v>
      </c>
      <c r="S583" s="516">
        <f>IF(M583="nio",0,IF(M583&gt;0,VLOOKUP(H583,'3-Productie normen'!A:L,VLOOKUP(M583,'3-Productie normen'!$B$36:$C$42,2,FALSE),FALSE)))</f>
        <v>0</v>
      </c>
      <c r="T583" s="516">
        <f t="shared" si="61"/>
        <v>0</v>
      </c>
      <c r="U583" s="55">
        <f t="shared" si="62"/>
        <v>0</v>
      </c>
      <c r="V583" s="527"/>
      <c r="X583" s="529">
        <f t="shared" si="60"/>
        <v>0</v>
      </c>
    </row>
    <row r="584" spans="1:24" ht="14.1" customHeight="1">
      <c r="A584" s="460">
        <v>584</v>
      </c>
      <c r="B584" s="467" t="s">
        <v>267</v>
      </c>
      <c r="C584" s="466" t="s">
        <v>359</v>
      </c>
      <c r="D584" s="473" t="s">
        <v>438</v>
      </c>
      <c r="E584" s="475" t="s">
        <v>790</v>
      </c>
      <c r="F584" s="475" t="s">
        <v>1067</v>
      </c>
      <c r="G584" s="494" t="s">
        <v>596</v>
      </c>
      <c r="H584" s="494" t="s">
        <v>4026</v>
      </c>
      <c r="I584" s="494" t="s">
        <v>3987</v>
      </c>
      <c r="J584" s="502">
        <v>14.51</v>
      </c>
      <c r="K584" s="494" t="s">
        <v>4026</v>
      </c>
      <c r="L584" s="512">
        <f t="shared" si="63"/>
        <v>0</v>
      </c>
      <c r="M584" s="513" t="s">
        <v>4037</v>
      </c>
      <c r="N584" s="514"/>
      <c r="O584" s="514"/>
      <c r="P584" s="515">
        <f t="shared" si="57"/>
        <v>0</v>
      </c>
      <c r="Q584" s="515">
        <f t="shared" si="58"/>
        <v>0</v>
      </c>
      <c r="R584" s="515">
        <f t="shared" si="59"/>
        <v>0</v>
      </c>
      <c r="S584" s="516">
        <f>IF(M584="nio",0,IF(M584&gt;0,VLOOKUP(H584,'3-Productie normen'!A:L,VLOOKUP(M584,'3-Productie normen'!$B$36:$C$42,2,FALSE),FALSE)))</f>
        <v>0</v>
      </c>
      <c r="T584" s="516">
        <f t="shared" si="61"/>
        <v>0</v>
      </c>
      <c r="U584" s="55">
        <f t="shared" si="62"/>
        <v>0</v>
      </c>
      <c r="V584" s="527"/>
      <c r="X584" s="529">
        <f t="shared" si="60"/>
        <v>0</v>
      </c>
    </row>
    <row r="585" spans="1:24" ht="14.1" customHeight="1">
      <c r="A585" s="567">
        <v>585</v>
      </c>
      <c r="B585" s="467" t="s">
        <v>267</v>
      </c>
      <c r="C585" s="466" t="s">
        <v>359</v>
      </c>
      <c r="D585" s="473" t="s">
        <v>438</v>
      </c>
      <c r="E585" s="475" t="s">
        <v>790</v>
      </c>
      <c r="F585" s="475" t="s">
        <v>1068</v>
      </c>
      <c r="G585" s="494" t="s">
        <v>606</v>
      </c>
      <c r="H585" s="494" t="s">
        <v>4026</v>
      </c>
      <c r="I585" s="494" t="s">
        <v>3976</v>
      </c>
      <c r="J585" s="502">
        <v>8.4700000000000006</v>
      </c>
      <c r="K585" s="494" t="s">
        <v>4026</v>
      </c>
      <c r="L585" s="512">
        <f t="shared" si="63"/>
        <v>0</v>
      </c>
      <c r="M585" s="513" t="s">
        <v>4037</v>
      </c>
      <c r="N585" s="514"/>
      <c r="O585" s="514"/>
      <c r="P585" s="515">
        <f t="shared" si="57"/>
        <v>0</v>
      </c>
      <c r="Q585" s="515">
        <f t="shared" si="58"/>
        <v>0</v>
      </c>
      <c r="R585" s="515">
        <f t="shared" si="59"/>
        <v>0</v>
      </c>
      <c r="S585" s="516">
        <f>IF(M585="nio",0,IF(M585&gt;0,VLOOKUP(H585,'3-Productie normen'!A:L,VLOOKUP(M585,'3-Productie normen'!$B$36:$C$42,2,FALSE),FALSE)))</f>
        <v>0</v>
      </c>
      <c r="T585" s="516">
        <f t="shared" si="61"/>
        <v>0</v>
      </c>
      <c r="U585" s="55">
        <f t="shared" si="62"/>
        <v>0</v>
      </c>
      <c r="V585" s="527"/>
      <c r="X585" s="529">
        <f t="shared" si="60"/>
        <v>0</v>
      </c>
    </row>
    <row r="586" spans="1:24" ht="14.1" customHeight="1">
      <c r="A586" s="460">
        <v>586</v>
      </c>
      <c r="B586" s="467" t="s">
        <v>267</v>
      </c>
      <c r="C586" s="466" t="s">
        <v>359</v>
      </c>
      <c r="D586" s="473" t="s">
        <v>438</v>
      </c>
      <c r="E586" s="475" t="s">
        <v>790</v>
      </c>
      <c r="F586" s="475" t="s">
        <v>1069</v>
      </c>
      <c r="G586" s="494" t="s">
        <v>606</v>
      </c>
      <c r="H586" s="494" t="s">
        <v>4026</v>
      </c>
      <c r="I586" s="494" t="s">
        <v>3976</v>
      </c>
      <c r="J586" s="502">
        <v>17.829999999999998</v>
      </c>
      <c r="K586" s="494" t="s">
        <v>4026</v>
      </c>
      <c r="L586" s="512">
        <f t="shared" si="63"/>
        <v>0</v>
      </c>
      <c r="M586" s="513" t="s">
        <v>4037</v>
      </c>
      <c r="N586" s="514"/>
      <c r="O586" s="514"/>
      <c r="P586" s="515">
        <f t="shared" si="57"/>
        <v>0</v>
      </c>
      <c r="Q586" s="515">
        <f t="shared" si="58"/>
        <v>0</v>
      </c>
      <c r="R586" s="515">
        <f t="shared" si="59"/>
        <v>0</v>
      </c>
      <c r="S586" s="516">
        <f>IF(M586="nio",0,IF(M586&gt;0,VLOOKUP(H586,'3-Productie normen'!A:L,VLOOKUP(M586,'3-Productie normen'!$B$36:$C$42,2,FALSE),FALSE)))</f>
        <v>0</v>
      </c>
      <c r="T586" s="516">
        <f t="shared" si="61"/>
        <v>0</v>
      </c>
      <c r="U586" s="55">
        <f t="shared" si="62"/>
        <v>0</v>
      </c>
      <c r="V586" s="527"/>
      <c r="X586" s="529">
        <f t="shared" si="60"/>
        <v>0</v>
      </c>
    </row>
    <row r="587" spans="1:24" ht="14.1" customHeight="1">
      <c r="A587" s="460">
        <v>587</v>
      </c>
      <c r="B587" s="467" t="s">
        <v>267</v>
      </c>
      <c r="C587" s="466" t="s">
        <v>359</v>
      </c>
      <c r="D587" s="473" t="s">
        <v>438</v>
      </c>
      <c r="E587" s="475" t="s">
        <v>790</v>
      </c>
      <c r="F587" s="475" t="s">
        <v>1070</v>
      </c>
      <c r="G587" s="494" t="s">
        <v>596</v>
      </c>
      <c r="H587" s="494" t="s">
        <v>4026</v>
      </c>
      <c r="I587" s="494" t="s">
        <v>3976</v>
      </c>
      <c r="J587" s="502">
        <v>131.91</v>
      </c>
      <c r="K587" s="494" t="s">
        <v>4026</v>
      </c>
      <c r="L587" s="512">
        <f t="shared" si="63"/>
        <v>0</v>
      </c>
      <c r="M587" s="513" t="s">
        <v>4037</v>
      </c>
      <c r="N587" s="514"/>
      <c r="O587" s="514"/>
      <c r="P587" s="515">
        <f t="shared" ref="P587:P650" si="64">IF(M587="nio",0,IF(M587&gt;0,M587*J587/S587,0))</f>
        <v>0</v>
      </c>
      <c r="Q587" s="515">
        <f t="shared" ref="Q587:Q650" si="65">IF(N587&gt;0,N587*J587/T587,0)</f>
        <v>0</v>
      </c>
      <c r="R587" s="515">
        <f t="shared" ref="R587:R650" si="66">IF(O587&gt;0,O587*J587/U587,0)</f>
        <v>0</v>
      </c>
      <c r="S587" s="516">
        <f>IF(M587="nio",0,IF(M587&gt;0,VLOOKUP(H587,'3-Productie normen'!A:L,VLOOKUP(M587,'3-Productie normen'!$B$36:$C$42,2,FALSE),FALSE)))</f>
        <v>0</v>
      </c>
      <c r="T587" s="516">
        <f t="shared" si="61"/>
        <v>0</v>
      </c>
      <c r="U587" s="55">
        <f t="shared" si="62"/>
        <v>0</v>
      </c>
      <c r="V587" s="527"/>
      <c r="X587" s="529">
        <f t="shared" ref="X587:X650" si="67">L587*J587</f>
        <v>0</v>
      </c>
    </row>
    <row r="588" spans="1:24" ht="14.1" customHeight="1">
      <c r="A588" s="460">
        <v>588</v>
      </c>
      <c r="B588" s="467" t="s">
        <v>267</v>
      </c>
      <c r="C588" s="466" t="s">
        <v>359</v>
      </c>
      <c r="D588" s="473" t="s">
        <v>438</v>
      </c>
      <c r="E588" s="475" t="s">
        <v>790</v>
      </c>
      <c r="F588" s="475" t="s">
        <v>1071</v>
      </c>
      <c r="G588" s="494" t="s">
        <v>606</v>
      </c>
      <c r="H588" s="494" t="s">
        <v>4026</v>
      </c>
      <c r="I588" s="494" t="s">
        <v>3976</v>
      </c>
      <c r="J588" s="502">
        <v>15.89</v>
      </c>
      <c r="K588" s="494" t="s">
        <v>4026</v>
      </c>
      <c r="L588" s="512">
        <f t="shared" si="63"/>
        <v>0</v>
      </c>
      <c r="M588" s="513" t="s">
        <v>4037</v>
      </c>
      <c r="N588" s="514"/>
      <c r="O588" s="514"/>
      <c r="P588" s="515">
        <f t="shared" si="64"/>
        <v>0</v>
      </c>
      <c r="Q588" s="515">
        <f t="shared" si="65"/>
        <v>0</v>
      </c>
      <c r="R588" s="515">
        <f t="shared" si="66"/>
        <v>0</v>
      </c>
      <c r="S588" s="516">
        <f>IF(M588="nio",0,IF(M588&gt;0,VLOOKUP(H588,'3-Productie normen'!A:L,VLOOKUP(M588,'3-Productie normen'!$B$36:$C$42,2,FALSE),FALSE)))</f>
        <v>0</v>
      </c>
      <c r="T588" s="516">
        <f t="shared" si="61"/>
        <v>0</v>
      </c>
      <c r="U588" s="55">
        <f t="shared" si="62"/>
        <v>0</v>
      </c>
      <c r="V588" s="527"/>
      <c r="X588" s="529">
        <f t="shared" si="67"/>
        <v>0</v>
      </c>
    </row>
    <row r="589" spans="1:24" ht="14.1" customHeight="1">
      <c r="A589" s="460">
        <v>589</v>
      </c>
      <c r="B589" s="467" t="s">
        <v>267</v>
      </c>
      <c r="C589" s="466" t="s">
        <v>359</v>
      </c>
      <c r="D589" s="473" t="s">
        <v>438</v>
      </c>
      <c r="E589" s="475" t="s">
        <v>790</v>
      </c>
      <c r="F589" s="475" t="s">
        <v>1072</v>
      </c>
      <c r="G589" s="494" t="s">
        <v>596</v>
      </c>
      <c r="H589" s="494" t="s">
        <v>4026</v>
      </c>
      <c r="I589" s="494" t="s">
        <v>3976</v>
      </c>
      <c r="J589" s="502">
        <v>123</v>
      </c>
      <c r="K589" s="494" t="s">
        <v>4026</v>
      </c>
      <c r="L589" s="512">
        <f t="shared" si="63"/>
        <v>0</v>
      </c>
      <c r="M589" s="513" t="s">
        <v>4037</v>
      </c>
      <c r="N589" s="514"/>
      <c r="O589" s="514"/>
      <c r="P589" s="515">
        <f t="shared" si="64"/>
        <v>0</v>
      </c>
      <c r="Q589" s="515">
        <f t="shared" si="65"/>
        <v>0</v>
      </c>
      <c r="R589" s="515">
        <f t="shared" si="66"/>
        <v>0</v>
      </c>
      <c r="S589" s="516">
        <f>IF(M589="nio",0,IF(M589&gt;0,VLOOKUP(H589,'3-Productie normen'!A:L,VLOOKUP(M589,'3-Productie normen'!$B$36:$C$42,2,FALSE),FALSE)))</f>
        <v>0</v>
      </c>
      <c r="T589" s="516">
        <f t="shared" si="61"/>
        <v>0</v>
      </c>
      <c r="U589" s="55">
        <f t="shared" si="62"/>
        <v>0</v>
      </c>
      <c r="V589" s="527"/>
      <c r="X589" s="529">
        <f t="shared" si="67"/>
        <v>0</v>
      </c>
    </row>
    <row r="590" spans="1:24" ht="14.1" customHeight="1">
      <c r="A590" s="460">
        <v>590</v>
      </c>
      <c r="B590" s="467" t="s">
        <v>267</v>
      </c>
      <c r="C590" s="466" t="s">
        <v>359</v>
      </c>
      <c r="D590" s="473" t="s">
        <v>438</v>
      </c>
      <c r="E590" s="475" t="s">
        <v>790</v>
      </c>
      <c r="F590" s="475" t="s">
        <v>1073</v>
      </c>
      <c r="G590" s="494" t="s">
        <v>600</v>
      </c>
      <c r="H590" s="494" t="s">
        <v>4033</v>
      </c>
      <c r="I590" s="494" t="s">
        <v>3976</v>
      </c>
      <c r="J590" s="502">
        <v>145.52000000000001</v>
      </c>
      <c r="K590" s="494" t="s">
        <v>4033</v>
      </c>
      <c r="L590" s="512">
        <f t="shared" si="63"/>
        <v>104</v>
      </c>
      <c r="M590" s="514">
        <v>104</v>
      </c>
      <c r="N590" s="514"/>
      <c r="O590" s="514"/>
      <c r="P590" s="515" t="e">
        <f t="shared" si="64"/>
        <v>#DIV/0!</v>
      </c>
      <c r="Q590" s="515">
        <f t="shared" si="65"/>
        <v>0</v>
      </c>
      <c r="R590" s="515">
        <f t="shared" si="66"/>
        <v>0</v>
      </c>
      <c r="S590" s="516">
        <f>IF(M590="nio",0,IF(M590&gt;0,VLOOKUP(H590,'3-Productie normen'!A:L,VLOOKUP(M590,'3-Productie normen'!$B$36:$C$42,2,FALSE),FALSE)))</f>
        <v>0</v>
      </c>
      <c r="T590" s="516">
        <f t="shared" si="61"/>
        <v>0</v>
      </c>
      <c r="U590" s="55">
        <f t="shared" si="62"/>
        <v>0</v>
      </c>
      <c r="V590" s="527"/>
      <c r="X590" s="529">
        <f t="shared" si="67"/>
        <v>15134.080000000002</v>
      </c>
    </row>
    <row r="591" spans="1:24" ht="14.1" customHeight="1">
      <c r="A591" s="460">
        <v>591</v>
      </c>
      <c r="B591" s="467" t="s">
        <v>267</v>
      </c>
      <c r="C591" s="466" t="s">
        <v>359</v>
      </c>
      <c r="D591" s="473" t="s">
        <v>438</v>
      </c>
      <c r="E591" s="475" t="s">
        <v>790</v>
      </c>
      <c r="F591" s="475" t="s">
        <v>1074</v>
      </c>
      <c r="G591" s="494" t="s">
        <v>606</v>
      </c>
      <c r="H591" s="494" t="s">
        <v>4026</v>
      </c>
      <c r="I591" s="494" t="s">
        <v>3976</v>
      </c>
      <c r="J591" s="502">
        <v>103.59</v>
      </c>
      <c r="K591" s="494" t="s">
        <v>4026</v>
      </c>
      <c r="L591" s="512">
        <f t="shared" si="63"/>
        <v>0</v>
      </c>
      <c r="M591" s="513" t="s">
        <v>4037</v>
      </c>
      <c r="N591" s="514"/>
      <c r="O591" s="514"/>
      <c r="P591" s="515">
        <f t="shared" si="64"/>
        <v>0</v>
      </c>
      <c r="Q591" s="515">
        <f t="shared" si="65"/>
        <v>0</v>
      </c>
      <c r="R591" s="515">
        <f t="shared" si="66"/>
        <v>0</v>
      </c>
      <c r="S591" s="516">
        <f>IF(M591="nio",0,IF(M591&gt;0,VLOOKUP(H591,'3-Productie normen'!A:L,VLOOKUP(M591,'3-Productie normen'!$B$36:$C$42,2,FALSE),FALSE)))</f>
        <v>0</v>
      </c>
      <c r="T591" s="516">
        <f t="shared" si="61"/>
        <v>0</v>
      </c>
      <c r="U591" s="55">
        <f t="shared" si="62"/>
        <v>0</v>
      </c>
      <c r="V591" s="527"/>
      <c r="X591" s="529">
        <f t="shared" si="67"/>
        <v>0</v>
      </c>
    </row>
    <row r="592" spans="1:24" ht="14.1" customHeight="1">
      <c r="A592" s="460">
        <v>592</v>
      </c>
      <c r="B592" s="467" t="s">
        <v>267</v>
      </c>
      <c r="C592" s="466" t="s">
        <v>359</v>
      </c>
      <c r="D592" s="473" t="s">
        <v>438</v>
      </c>
      <c r="E592" s="475" t="s">
        <v>790</v>
      </c>
      <c r="F592" s="475" t="s">
        <v>1075</v>
      </c>
      <c r="G592" s="494" t="s">
        <v>600</v>
      </c>
      <c r="H592" s="494" t="s">
        <v>4033</v>
      </c>
      <c r="I592" s="494" t="s">
        <v>3976</v>
      </c>
      <c r="J592" s="502">
        <v>4.8099999999999996</v>
      </c>
      <c r="K592" s="494" t="s">
        <v>4033</v>
      </c>
      <c r="L592" s="512">
        <f t="shared" si="63"/>
        <v>104</v>
      </c>
      <c r="M592" s="514">
        <v>104</v>
      </c>
      <c r="N592" s="514"/>
      <c r="O592" s="514"/>
      <c r="P592" s="515" t="e">
        <f t="shared" si="64"/>
        <v>#DIV/0!</v>
      </c>
      <c r="Q592" s="515">
        <f t="shared" si="65"/>
        <v>0</v>
      </c>
      <c r="R592" s="515">
        <f t="shared" si="66"/>
        <v>0</v>
      </c>
      <c r="S592" s="516">
        <f>IF(M592="nio",0,IF(M592&gt;0,VLOOKUP(H592,'3-Productie normen'!A:L,VLOOKUP(M592,'3-Productie normen'!$B$36:$C$42,2,FALSE),FALSE)))</f>
        <v>0</v>
      </c>
      <c r="T592" s="516">
        <f t="shared" ref="T592:T656" si="68">IF(N592&gt;0,S592*$T$8,0)</f>
        <v>0</v>
      </c>
      <c r="U592" s="55">
        <f t="shared" ref="U592:U656" si="69">IF((OR(O592&gt;0,)),S592*$U$8,0)</f>
        <v>0</v>
      </c>
      <c r="V592" s="527"/>
      <c r="X592" s="529">
        <f t="shared" si="67"/>
        <v>500.23999999999995</v>
      </c>
    </row>
    <row r="593" spans="1:24" ht="14.1" customHeight="1">
      <c r="A593" s="567">
        <v>593</v>
      </c>
      <c r="B593" s="467" t="s">
        <v>267</v>
      </c>
      <c r="C593" s="466" t="s">
        <v>359</v>
      </c>
      <c r="D593" s="473" t="s">
        <v>438</v>
      </c>
      <c r="E593" s="475" t="s">
        <v>790</v>
      </c>
      <c r="F593" s="475" t="s">
        <v>1076</v>
      </c>
      <c r="G593" s="494" t="s">
        <v>596</v>
      </c>
      <c r="H593" s="494" t="s">
        <v>4026</v>
      </c>
      <c r="I593" s="494" t="s">
        <v>3976</v>
      </c>
      <c r="J593" s="502">
        <v>21.78</v>
      </c>
      <c r="K593" s="494" t="s">
        <v>4026</v>
      </c>
      <c r="L593" s="512">
        <f t="shared" si="63"/>
        <v>0</v>
      </c>
      <c r="M593" s="513" t="s">
        <v>4037</v>
      </c>
      <c r="N593" s="514"/>
      <c r="O593" s="514"/>
      <c r="P593" s="515">
        <f t="shared" si="64"/>
        <v>0</v>
      </c>
      <c r="Q593" s="515">
        <f t="shared" si="65"/>
        <v>0</v>
      </c>
      <c r="R593" s="515">
        <f t="shared" si="66"/>
        <v>0</v>
      </c>
      <c r="S593" s="516">
        <f>IF(M593="nio",0,IF(M593&gt;0,VLOOKUP(H593,'3-Productie normen'!A:L,VLOOKUP(M593,'3-Productie normen'!$B$36:$C$42,2,FALSE),FALSE)))</f>
        <v>0</v>
      </c>
      <c r="T593" s="516">
        <f t="shared" si="68"/>
        <v>0</v>
      </c>
      <c r="U593" s="55">
        <f t="shared" si="69"/>
        <v>0</v>
      </c>
      <c r="V593" s="527"/>
      <c r="X593" s="529">
        <f t="shared" si="67"/>
        <v>0</v>
      </c>
    </row>
    <row r="594" spans="1:24" ht="14.1" customHeight="1">
      <c r="A594" s="460">
        <v>594</v>
      </c>
      <c r="B594" s="467" t="s">
        <v>267</v>
      </c>
      <c r="C594" s="466" t="s">
        <v>359</v>
      </c>
      <c r="D594" s="473" t="s">
        <v>438</v>
      </c>
      <c r="E594" s="475" t="s">
        <v>790</v>
      </c>
      <c r="F594" s="475" t="s">
        <v>1077</v>
      </c>
      <c r="G594" s="494" t="s">
        <v>606</v>
      </c>
      <c r="H594" s="494" t="s">
        <v>4026</v>
      </c>
      <c r="I594" s="494" t="s">
        <v>3976</v>
      </c>
      <c r="J594" s="502">
        <v>53.53</v>
      </c>
      <c r="K594" s="494" t="s">
        <v>4026</v>
      </c>
      <c r="L594" s="512">
        <f t="shared" si="63"/>
        <v>0</v>
      </c>
      <c r="M594" s="513" t="s">
        <v>4037</v>
      </c>
      <c r="N594" s="514"/>
      <c r="O594" s="514"/>
      <c r="P594" s="515">
        <f t="shared" si="64"/>
        <v>0</v>
      </c>
      <c r="Q594" s="515">
        <f t="shared" si="65"/>
        <v>0</v>
      </c>
      <c r="R594" s="515">
        <f t="shared" si="66"/>
        <v>0</v>
      </c>
      <c r="S594" s="516">
        <f>IF(M594="nio",0,IF(M594&gt;0,VLOOKUP(H594,'3-Productie normen'!A:L,VLOOKUP(M594,'3-Productie normen'!$B$36:$C$42,2,FALSE),FALSE)))</f>
        <v>0</v>
      </c>
      <c r="T594" s="516">
        <f t="shared" si="68"/>
        <v>0</v>
      </c>
      <c r="U594" s="55">
        <f t="shared" si="69"/>
        <v>0</v>
      </c>
      <c r="V594" s="527"/>
      <c r="X594" s="529">
        <f t="shared" si="67"/>
        <v>0</v>
      </c>
    </row>
    <row r="595" spans="1:24" ht="14.1" customHeight="1">
      <c r="A595" s="460">
        <v>595</v>
      </c>
      <c r="B595" s="467" t="s">
        <v>267</v>
      </c>
      <c r="C595" s="466" t="s">
        <v>359</v>
      </c>
      <c r="D595" s="473" t="s">
        <v>438</v>
      </c>
      <c r="E595" s="475" t="s">
        <v>790</v>
      </c>
      <c r="F595" s="475" t="s">
        <v>1078</v>
      </c>
      <c r="G595" s="494" t="s">
        <v>600</v>
      </c>
      <c r="H595" s="611" t="s">
        <v>347</v>
      </c>
      <c r="I595" s="494" t="s">
        <v>3974</v>
      </c>
      <c r="J595" s="502">
        <v>20.79</v>
      </c>
      <c r="K595" s="494" t="s">
        <v>347</v>
      </c>
      <c r="L595" s="512">
        <f t="shared" si="63"/>
        <v>104</v>
      </c>
      <c r="M595" s="514">
        <v>104</v>
      </c>
      <c r="N595" s="514"/>
      <c r="O595" s="514"/>
      <c r="P595" s="515" t="e">
        <f t="shared" si="64"/>
        <v>#DIV/0!</v>
      </c>
      <c r="Q595" s="515">
        <f t="shared" si="65"/>
        <v>0</v>
      </c>
      <c r="R595" s="515">
        <f t="shared" si="66"/>
        <v>0</v>
      </c>
      <c r="S595" s="516">
        <f>IF(M595="nio",0,IF(M595&gt;0,VLOOKUP(H595,'3-Productie normen'!A:L,VLOOKUP(M595,'3-Productie normen'!$B$36:$C$42,2,FALSE),FALSE)))</f>
        <v>0</v>
      </c>
      <c r="T595" s="516">
        <f t="shared" si="68"/>
        <v>0</v>
      </c>
      <c r="U595" s="55">
        <f t="shared" si="69"/>
        <v>0</v>
      </c>
      <c r="V595" s="527"/>
      <c r="X595" s="529">
        <f t="shared" si="67"/>
        <v>2162.16</v>
      </c>
    </row>
    <row r="596" spans="1:24" ht="14.1" customHeight="1">
      <c r="A596" s="460">
        <v>596</v>
      </c>
      <c r="B596" s="467" t="s">
        <v>267</v>
      </c>
      <c r="C596" s="466" t="s">
        <v>359</v>
      </c>
      <c r="D596" s="473" t="s">
        <v>438</v>
      </c>
      <c r="E596" s="475" t="s">
        <v>790</v>
      </c>
      <c r="F596" s="475" t="s">
        <v>1079</v>
      </c>
      <c r="G596" s="494" t="s">
        <v>600</v>
      </c>
      <c r="H596" s="494" t="s">
        <v>4033</v>
      </c>
      <c r="I596" s="494" t="s">
        <v>3976</v>
      </c>
      <c r="J596" s="502">
        <v>104.35</v>
      </c>
      <c r="K596" s="494" t="s">
        <v>4033</v>
      </c>
      <c r="L596" s="512">
        <f t="shared" si="63"/>
        <v>104</v>
      </c>
      <c r="M596" s="514">
        <v>104</v>
      </c>
      <c r="N596" s="514"/>
      <c r="O596" s="514"/>
      <c r="P596" s="515" t="e">
        <f t="shared" si="64"/>
        <v>#DIV/0!</v>
      </c>
      <c r="Q596" s="515">
        <f t="shared" si="65"/>
        <v>0</v>
      </c>
      <c r="R596" s="515">
        <f t="shared" si="66"/>
        <v>0</v>
      </c>
      <c r="S596" s="516">
        <f>IF(M596="nio",0,IF(M596&gt;0,VLOOKUP(H596,'3-Productie normen'!A:L,VLOOKUP(M596,'3-Productie normen'!$B$36:$C$42,2,FALSE),FALSE)))</f>
        <v>0</v>
      </c>
      <c r="T596" s="516">
        <f t="shared" si="68"/>
        <v>0</v>
      </c>
      <c r="U596" s="55">
        <f t="shared" si="69"/>
        <v>0</v>
      </c>
      <c r="V596" s="527"/>
      <c r="X596" s="529">
        <f t="shared" si="67"/>
        <v>10852.4</v>
      </c>
    </row>
    <row r="597" spans="1:24" ht="14.1" customHeight="1">
      <c r="A597" s="460">
        <v>597</v>
      </c>
      <c r="B597" s="467" t="s">
        <v>267</v>
      </c>
      <c r="C597" s="466" t="s">
        <v>359</v>
      </c>
      <c r="D597" s="473" t="s">
        <v>438</v>
      </c>
      <c r="E597" s="475" t="s">
        <v>790</v>
      </c>
      <c r="F597" s="475" t="s">
        <v>1080</v>
      </c>
      <c r="G597" s="494" t="s">
        <v>600</v>
      </c>
      <c r="H597" s="492" t="s">
        <v>216</v>
      </c>
      <c r="I597" s="494" t="s">
        <v>3976</v>
      </c>
      <c r="J597" s="502">
        <v>23.78</v>
      </c>
      <c r="K597" s="505" t="s">
        <v>216</v>
      </c>
      <c r="L597" s="512">
        <f t="shared" si="63"/>
        <v>104</v>
      </c>
      <c r="M597" s="514">
        <v>104</v>
      </c>
      <c r="N597" s="514"/>
      <c r="O597" s="514"/>
      <c r="P597" s="515" t="e">
        <f t="shared" si="64"/>
        <v>#DIV/0!</v>
      </c>
      <c r="Q597" s="515">
        <f t="shared" si="65"/>
        <v>0</v>
      </c>
      <c r="R597" s="515">
        <f t="shared" si="66"/>
        <v>0</v>
      </c>
      <c r="S597" s="516">
        <f>IF(M597="nio",0,IF(M597&gt;0,VLOOKUP(H597,'3-Productie normen'!A:L,VLOOKUP(M597,'3-Productie normen'!$B$36:$C$42,2,FALSE),FALSE)))</f>
        <v>0</v>
      </c>
      <c r="T597" s="516">
        <f t="shared" si="68"/>
        <v>0</v>
      </c>
      <c r="U597" s="55">
        <f t="shared" si="69"/>
        <v>0</v>
      </c>
      <c r="V597" s="527"/>
      <c r="X597" s="529">
        <f t="shared" si="67"/>
        <v>2473.12</v>
      </c>
    </row>
    <row r="598" spans="1:24" ht="14.1" customHeight="1">
      <c r="A598" s="460">
        <v>598</v>
      </c>
      <c r="B598" s="467" t="s">
        <v>267</v>
      </c>
      <c r="C598" s="466" t="s">
        <v>359</v>
      </c>
      <c r="D598" s="473" t="s">
        <v>438</v>
      </c>
      <c r="E598" s="475" t="s">
        <v>790</v>
      </c>
      <c r="F598" s="475" t="s">
        <v>1081</v>
      </c>
      <c r="G598" s="494" t="s">
        <v>600</v>
      </c>
      <c r="H598" s="492" t="s">
        <v>216</v>
      </c>
      <c r="I598" s="494" t="s">
        <v>3980</v>
      </c>
      <c r="J598" s="502">
        <v>8.4499999999999993</v>
      </c>
      <c r="K598" s="505" t="s">
        <v>216</v>
      </c>
      <c r="L598" s="512">
        <f t="shared" si="63"/>
        <v>104</v>
      </c>
      <c r="M598" s="514">
        <v>104</v>
      </c>
      <c r="N598" s="514"/>
      <c r="O598" s="514"/>
      <c r="P598" s="515" t="e">
        <f t="shared" si="64"/>
        <v>#DIV/0!</v>
      </c>
      <c r="Q598" s="515">
        <f t="shared" si="65"/>
        <v>0</v>
      </c>
      <c r="R598" s="515">
        <f t="shared" si="66"/>
        <v>0</v>
      </c>
      <c r="S598" s="516">
        <f>IF(M598="nio",0,IF(M598&gt;0,VLOOKUP(H598,'3-Productie normen'!A:L,VLOOKUP(M598,'3-Productie normen'!$B$36:$C$42,2,FALSE),FALSE)))</f>
        <v>0</v>
      </c>
      <c r="T598" s="516">
        <f t="shared" si="68"/>
        <v>0</v>
      </c>
      <c r="U598" s="55">
        <f t="shared" si="69"/>
        <v>0</v>
      </c>
      <c r="V598" s="527"/>
      <c r="X598" s="529">
        <f t="shared" si="67"/>
        <v>878.8</v>
      </c>
    </row>
    <row r="599" spans="1:24" ht="14.1" customHeight="1">
      <c r="A599" s="460">
        <v>599</v>
      </c>
      <c r="B599" s="467" t="s">
        <v>267</v>
      </c>
      <c r="C599" s="466" t="s">
        <v>359</v>
      </c>
      <c r="D599" s="473" t="s">
        <v>438</v>
      </c>
      <c r="E599" s="475" t="s">
        <v>790</v>
      </c>
      <c r="F599" s="475" t="s">
        <v>1082</v>
      </c>
      <c r="G599" s="494" t="s">
        <v>597</v>
      </c>
      <c r="H599" s="491" t="s">
        <v>253</v>
      </c>
      <c r="I599" s="494" t="s">
        <v>3991</v>
      </c>
      <c r="J599" s="502">
        <v>23.63</v>
      </c>
      <c r="K599" s="491" t="s">
        <v>253</v>
      </c>
      <c r="L599" s="512">
        <f t="shared" si="63"/>
        <v>104</v>
      </c>
      <c r="M599" s="514">
        <v>104</v>
      </c>
      <c r="N599" s="514"/>
      <c r="O599" s="514"/>
      <c r="P599" s="515" t="e">
        <f t="shared" si="64"/>
        <v>#DIV/0!</v>
      </c>
      <c r="Q599" s="515">
        <f t="shared" si="65"/>
        <v>0</v>
      </c>
      <c r="R599" s="515">
        <f t="shared" si="66"/>
        <v>0</v>
      </c>
      <c r="S599" s="516">
        <f>IF(M599="nio",0,IF(M599&gt;0,VLOOKUP(H599,'3-Productie normen'!A:L,VLOOKUP(M599,'3-Productie normen'!$B$36:$C$42,2,FALSE),FALSE)))</f>
        <v>0</v>
      </c>
      <c r="T599" s="516">
        <f t="shared" si="68"/>
        <v>0</v>
      </c>
      <c r="U599" s="55">
        <f t="shared" si="69"/>
        <v>0</v>
      </c>
      <c r="V599" s="527"/>
      <c r="X599" s="529">
        <f t="shared" si="67"/>
        <v>2457.52</v>
      </c>
    </row>
    <row r="600" spans="1:24" ht="14.1" customHeight="1">
      <c r="A600" s="460">
        <v>600</v>
      </c>
      <c r="B600" s="467" t="s">
        <v>267</v>
      </c>
      <c r="C600" s="466" t="s">
        <v>359</v>
      </c>
      <c r="D600" s="473" t="s">
        <v>438</v>
      </c>
      <c r="E600" s="475" t="s">
        <v>790</v>
      </c>
      <c r="F600" s="475" t="s">
        <v>1083</v>
      </c>
      <c r="G600" s="494" t="s">
        <v>617</v>
      </c>
      <c r="H600" s="494" t="s">
        <v>4026</v>
      </c>
      <c r="I600" s="494" t="s">
        <v>3976</v>
      </c>
      <c r="J600" s="502">
        <v>23.08</v>
      </c>
      <c r="K600" s="494" t="s">
        <v>4026</v>
      </c>
      <c r="L600" s="512">
        <f t="shared" si="63"/>
        <v>0</v>
      </c>
      <c r="M600" s="513" t="s">
        <v>4037</v>
      </c>
      <c r="N600" s="514"/>
      <c r="O600" s="514"/>
      <c r="P600" s="515">
        <f t="shared" si="64"/>
        <v>0</v>
      </c>
      <c r="Q600" s="515">
        <f t="shared" si="65"/>
        <v>0</v>
      </c>
      <c r="R600" s="515">
        <f t="shared" si="66"/>
        <v>0</v>
      </c>
      <c r="S600" s="516">
        <f>IF(M600="nio",0,IF(M600&gt;0,VLOOKUP(H600,'3-Productie normen'!A:L,VLOOKUP(M600,'3-Productie normen'!$B$36:$C$42,2,FALSE),FALSE)))</f>
        <v>0</v>
      </c>
      <c r="T600" s="516">
        <f t="shared" si="68"/>
        <v>0</v>
      </c>
      <c r="U600" s="55">
        <f t="shared" si="69"/>
        <v>0</v>
      </c>
      <c r="V600" s="527"/>
      <c r="X600" s="529">
        <f t="shared" si="67"/>
        <v>0</v>
      </c>
    </row>
    <row r="601" spans="1:24" ht="14.1" customHeight="1">
      <c r="A601" s="567">
        <v>601</v>
      </c>
      <c r="B601" s="467" t="s">
        <v>267</v>
      </c>
      <c r="C601" s="466" t="s">
        <v>359</v>
      </c>
      <c r="D601" s="473" t="s">
        <v>438</v>
      </c>
      <c r="E601" s="475" t="s">
        <v>790</v>
      </c>
      <c r="F601" s="475" t="s">
        <v>1084</v>
      </c>
      <c r="G601" s="494" t="s">
        <v>617</v>
      </c>
      <c r="H601" s="494" t="s">
        <v>4026</v>
      </c>
      <c r="I601" s="494" t="s">
        <v>3976</v>
      </c>
      <c r="J601" s="502">
        <v>26.49</v>
      </c>
      <c r="K601" s="494" t="s">
        <v>4026</v>
      </c>
      <c r="L601" s="512">
        <f t="shared" si="63"/>
        <v>0</v>
      </c>
      <c r="M601" s="513" t="s">
        <v>4037</v>
      </c>
      <c r="N601" s="514"/>
      <c r="O601" s="514"/>
      <c r="P601" s="515">
        <f t="shared" si="64"/>
        <v>0</v>
      </c>
      <c r="Q601" s="515">
        <f t="shared" si="65"/>
        <v>0</v>
      </c>
      <c r="R601" s="515">
        <f t="shared" si="66"/>
        <v>0</v>
      </c>
      <c r="S601" s="516">
        <f>IF(M601="nio",0,IF(M601&gt;0,VLOOKUP(H601,'3-Productie normen'!A:L,VLOOKUP(M601,'3-Productie normen'!$B$36:$C$42,2,FALSE),FALSE)))</f>
        <v>0</v>
      </c>
      <c r="T601" s="516">
        <f t="shared" si="68"/>
        <v>0</v>
      </c>
      <c r="U601" s="55">
        <f t="shared" si="69"/>
        <v>0</v>
      </c>
      <c r="V601" s="527"/>
      <c r="X601" s="529">
        <f t="shared" si="67"/>
        <v>0</v>
      </c>
    </row>
    <row r="602" spans="1:24" ht="14.1" customHeight="1">
      <c r="A602" s="460">
        <v>602</v>
      </c>
      <c r="B602" s="467" t="s">
        <v>267</v>
      </c>
      <c r="C602" s="466" t="s">
        <v>359</v>
      </c>
      <c r="D602" s="473" t="s">
        <v>438</v>
      </c>
      <c r="E602" s="475" t="s">
        <v>790</v>
      </c>
      <c r="F602" s="475" t="s">
        <v>1085</v>
      </c>
      <c r="G602" s="494" t="s">
        <v>617</v>
      </c>
      <c r="H602" s="494" t="s">
        <v>4026</v>
      </c>
      <c r="I602" s="494" t="s">
        <v>3976</v>
      </c>
      <c r="J602" s="502">
        <v>21.75</v>
      </c>
      <c r="K602" s="494" t="s">
        <v>4026</v>
      </c>
      <c r="L602" s="512">
        <f t="shared" si="63"/>
        <v>0</v>
      </c>
      <c r="M602" s="513" t="s">
        <v>4037</v>
      </c>
      <c r="N602" s="514"/>
      <c r="O602" s="514"/>
      <c r="P602" s="515">
        <f t="shared" si="64"/>
        <v>0</v>
      </c>
      <c r="Q602" s="515">
        <f t="shared" si="65"/>
        <v>0</v>
      </c>
      <c r="R602" s="515">
        <f t="shared" si="66"/>
        <v>0</v>
      </c>
      <c r="S602" s="516">
        <f>IF(M602="nio",0,IF(M602&gt;0,VLOOKUP(H602,'3-Productie normen'!A:L,VLOOKUP(M602,'3-Productie normen'!$B$36:$C$42,2,FALSE),FALSE)))</f>
        <v>0</v>
      </c>
      <c r="T602" s="516">
        <f t="shared" si="68"/>
        <v>0</v>
      </c>
      <c r="U602" s="55">
        <f t="shared" si="69"/>
        <v>0</v>
      </c>
      <c r="V602" s="527"/>
      <c r="X602" s="529">
        <f t="shared" si="67"/>
        <v>0</v>
      </c>
    </row>
    <row r="603" spans="1:24" ht="14.1" customHeight="1">
      <c r="A603" s="460">
        <v>603</v>
      </c>
      <c r="B603" s="467" t="s">
        <v>267</v>
      </c>
      <c r="C603" s="466" t="s">
        <v>359</v>
      </c>
      <c r="D603" s="473" t="s">
        <v>438</v>
      </c>
      <c r="E603" s="475" t="s">
        <v>790</v>
      </c>
      <c r="F603" s="475" t="s">
        <v>1086</v>
      </c>
      <c r="G603" s="494" t="s">
        <v>617</v>
      </c>
      <c r="H603" s="494" t="s">
        <v>4026</v>
      </c>
      <c r="I603" s="494" t="s">
        <v>3976</v>
      </c>
      <c r="J603" s="502">
        <v>46.73</v>
      </c>
      <c r="K603" s="494" t="s">
        <v>4026</v>
      </c>
      <c r="L603" s="512">
        <f t="shared" si="63"/>
        <v>0</v>
      </c>
      <c r="M603" s="513" t="s">
        <v>4037</v>
      </c>
      <c r="N603" s="514"/>
      <c r="O603" s="514"/>
      <c r="P603" s="515">
        <f t="shared" si="64"/>
        <v>0</v>
      </c>
      <c r="Q603" s="515">
        <f t="shared" si="65"/>
        <v>0</v>
      </c>
      <c r="R603" s="515">
        <f t="shared" si="66"/>
        <v>0</v>
      </c>
      <c r="S603" s="516">
        <f>IF(M603="nio",0,IF(M603&gt;0,VLOOKUP(H603,'3-Productie normen'!A:L,VLOOKUP(M603,'3-Productie normen'!$B$36:$C$42,2,FALSE),FALSE)))</f>
        <v>0</v>
      </c>
      <c r="T603" s="516">
        <f t="shared" si="68"/>
        <v>0</v>
      </c>
      <c r="U603" s="55">
        <f t="shared" si="69"/>
        <v>0</v>
      </c>
      <c r="V603" s="527"/>
      <c r="X603" s="529">
        <f t="shared" si="67"/>
        <v>0</v>
      </c>
    </row>
    <row r="604" spans="1:24" ht="14.1" customHeight="1">
      <c r="A604" s="460">
        <v>604</v>
      </c>
      <c r="B604" s="467" t="s">
        <v>267</v>
      </c>
      <c r="C604" s="466" t="s">
        <v>359</v>
      </c>
      <c r="D604" s="473" t="s">
        <v>438</v>
      </c>
      <c r="E604" s="475" t="s">
        <v>790</v>
      </c>
      <c r="F604" s="475" t="s">
        <v>1087</v>
      </c>
      <c r="G604" s="494" t="s">
        <v>617</v>
      </c>
      <c r="H604" s="494" t="s">
        <v>4026</v>
      </c>
      <c r="I604" s="494" t="s">
        <v>3976</v>
      </c>
      <c r="J604" s="502">
        <v>37.1</v>
      </c>
      <c r="K604" s="494" t="s">
        <v>4026</v>
      </c>
      <c r="L604" s="512">
        <f t="shared" si="63"/>
        <v>0</v>
      </c>
      <c r="M604" s="513" t="s">
        <v>4037</v>
      </c>
      <c r="N604" s="514"/>
      <c r="O604" s="514"/>
      <c r="P604" s="515">
        <f t="shared" si="64"/>
        <v>0</v>
      </c>
      <c r="Q604" s="515">
        <f t="shared" si="65"/>
        <v>0</v>
      </c>
      <c r="R604" s="515">
        <f t="shared" si="66"/>
        <v>0</v>
      </c>
      <c r="S604" s="516">
        <f>IF(M604="nio",0,IF(M604&gt;0,VLOOKUP(H604,'3-Productie normen'!A:L,VLOOKUP(M604,'3-Productie normen'!$B$36:$C$42,2,FALSE),FALSE)))</f>
        <v>0</v>
      </c>
      <c r="T604" s="516">
        <f t="shared" si="68"/>
        <v>0</v>
      </c>
      <c r="U604" s="55">
        <f t="shared" si="69"/>
        <v>0</v>
      </c>
      <c r="V604" s="527"/>
      <c r="X604" s="529">
        <f t="shared" si="67"/>
        <v>0</v>
      </c>
    </row>
    <row r="605" spans="1:24" ht="14.1" customHeight="1">
      <c r="A605" s="460">
        <v>605</v>
      </c>
      <c r="B605" s="467" t="s">
        <v>267</v>
      </c>
      <c r="C605" s="466" t="s">
        <v>359</v>
      </c>
      <c r="D605" s="473" t="s">
        <v>438</v>
      </c>
      <c r="E605" s="475" t="s">
        <v>790</v>
      </c>
      <c r="F605" s="475" t="s">
        <v>1088</v>
      </c>
      <c r="G605" s="494" t="s">
        <v>617</v>
      </c>
      <c r="H605" s="494" t="s">
        <v>4026</v>
      </c>
      <c r="I605" s="494" t="s">
        <v>3976</v>
      </c>
      <c r="J605" s="502">
        <v>46.73</v>
      </c>
      <c r="K605" s="494" t="s">
        <v>4026</v>
      </c>
      <c r="L605" s="512">
        <f t="shared" si="63"/>
        <v>0</v>
      </c>
      <c r="M605" s="513" t="s">
        <v>4037</v>
      </c>
      <c r="N605" s="514"/>
      <c r="O605" s="514"/>
      <c r="P605" s="515">
        <f t="shared" si="64"/>
        <v>0</v>
      </c>
      <c r="Q605" s="515">
        <f t="shared" si="65"/>
        <v>0</v>
      </c>
      <c r="R605" s="515">
        <f t="shared" si="66"/>
        <v>0</v>
      </c>
      <c r="S605" s="516">
        <f>IF(M605="nio",0,IF(M605&gt;0,VLOOKUP(H605,'3-Productie normen'!A:L,VLOOKUP(M605,'3-Productie normen'!$B$36:$C$42,2,FALSE),FALSE)))</f>
        <v>0</v>
      </c>
      <c r="T605" s="516">
        <f t="shared" si="68"/>
        <v>0</v>
      </c>
      <c r="U605" s="55">
        <f t="shared" si="69"/>
        <v>0</v>
      </c>
      <c r="V605" s="527"/>
      <c r="X605" s="529">
        <f t="shared" si="67"/>
        <v>0</v>
      </c>
    </row>
    <row r="606" spans="1:24" ht="14.1" customHeight="1">
      <c r="A606" s="460">
        <v>606</v>
      </c>
      <c r="B606" s="467" t="s">
        <v>267</v>
      </c>
      <c r="C606" s="466" t="s">
        <v>359</v>
      </c>
      <c r="D606" s="473" t="s">
        <v>438</v>
      </c>
      <c r="E606" s="475" t="s">
        <v>790</v>
      </c>
      <c r="F606" s="475" t="s">
        <v>1089</v>
      </c>
      <c r="G606" s="494" t="s">
        <v>617</v>
      </c>
      <c r="H606" s="494" t="s">
        <v>4026</v>
      </c>
      <c r="I606" s="494" t="s">
        <v>3976</v>
      </c>
      <c r="J606" s="502">
        <v>55.3</v>
      </c>
      <c r="K606" s="494" t="s">
        <v>4026</v>
      </c>
      <c r="L606" s="512">
        <f t="shared" si="63"/>
        <v>0</v>
      </c>
      <c r="M606" s="513" t="s">
        <v>4037</v>
      </c>
      <c r="N606" s="514"/>
      <c r="O606" s="514"/>
      <c r="P606" s="515">
        <f t="shared" si="64"/>
        <v>0</v>
      </c>
      <c r="Q606" s="515">
        <f t="shared" si="65"/>
        <v>0</v>
      </c>
      <c r="R606" s="515">
        <f t="shared" si="66"/>
        <v>0</v>
      </c>
      <c r="S606" s="516">
        <f>IF(M606="nio",0,IF(M606&gt;0,VLOOKUP(H606,'3-Productie normen'!A:L,VLOOKUP(M606,'3-Productie normen'!$B$36:$C$42,2,FALSE),FALSE)))</f>
        <v>0</v>
      </c>
      <c r="T606" s="516">
        <f t="shared" si="68"/>
        <v>0</v>
      </c>
      <c r="U606" s="55">
        <f t="shared" si="69"/>
        <v>0</v>
      </c>
      <c r="V606" s="527"/>
      <c r="X606" s="529">
        <f t="shared" si="67"/>
        <v>0</v>
      </c>
    </row>
    <row r="607" spans="1:24" ht="14.1" customHeight="1">
      <c r="A607" s="460">
        <v>607</v>
      </c>
      <c r="B607" s="467" t="s">
        <v>267</v>
      </c>
      <c r="C607" s="466" t="s">
        <v>359</v>
      </c>
      <c r="D607" s="473" t="s">
        <v>438</v>
      </c>
      <c r="E607" s="475" t="s">
        <v>790</v>
      </c>
      <c r="F607" s="475" t="s">
        <v>1090</v>
      </c>
      <c r="G607" s="494" t="s">
        <v>617</v>
      </c>
      <c r="H607" s="494" t="s">
        <v>4026</v>
      </c>
      <c r="I607" s="494" t="s">
        <v>3976</v>
      </c>
      <c r="J607" s="502">
        <v>52.9</v>
      </c>
      <c r="K607" s="494" t="s">
        <v>4026</v>
      </c>
      <c r="L607" s="512">
        <f t="shared" si="63"/>
        <v>0</v>
      </c>
      <c r="M607" s="513" t="s">
        <v>4037</v>
      </c>
      <c r="N607" s="514"/>
      <c r="O607" s="514"/>
      <c r="P607" s="515">
        <f t="shared" si="64"/>
        <v>0</v>
      </c>
      <c r="Q607" s="515">
        <f t="shared" si="65"/>
        <v>0</v>
      </c>
      <c r="R607" s="515">
        <f t="shared" si="66"/>
        <v>0</v>
      </c>
      <c r="S607" s="516">
        <f>IF(M607="nio",0,IF(M607&gt;0,VLOOKUP(H607,'3-Productie normen'!A:L,VLOOKUP(M607,'3-Productie normen'!$B$36:$C$42,2,FALSE),FALSE)))</f>
        <v>0</v>
      </c>
      <c r="T607" s="516">
        <f t="shared" si="68"/>
        <v>0</v>
      </c>
      <c r="U607" s="55">
        <f t="shared" si="69"/>
        <v>0</v>
      </c>
      <c r="V607" s="527"/>
      <c r="X607" s="529">
        <f t="shared" si="67"/>
        <v>0</v>
      </c>
    </row>
    <row r="608" spans="1:24" ht="14.1" customHeight="1">
      <c r="A608" s="460">
        <v>608</v>
      </c>
      <c r="B608" s="467" t="s">
        <v>267</v>
      </c>
      <c r="C608" s="466" t="s">
        <v>359</v>
      </c>
      <c r="D608" s="473" t="s">
        <v>438</v>
      </c>
      <c r="E608" s="475" t="s">
        <v>790</v>
      </c>
      <c r="F608" s="475" t="s">
        <v>1091</v>
      </c>
      <c r="G608" s="494" t="s">
        <v>600</v>
      </c>
      <c r="H608" s="494" t="s">
        <v>4033</v>
      </c>
      <c r="I608" s="494" t="s">
        <v>3976</v>
      </c>
      <c r="J608" s="502">
        <v>158.34</v>
      </c>
      <c r="K608" s="494" t="s">
        <v>4033</v>
      </c>
      <c r="L608" s="512">
        <f t="shared" si="63"/>
        <v>104</v>
      </c>
      <c r="M608" s="514">
        <v>104</v>
      </c>
      <c r="N608" s="514"/>
      <c r="O608" s="514"/>
      <c r="P608" s="515" t="e">
        <f t="shared" si="64"/>
        <v>#DIV/0!</v>
      </c>
      <c r="Q608" s="515">
        <f t="shared" si="65"/>
        <v>0</v>
      </c>
      <c r="R608" s="515">
        <f t="shared" si="66"/>
        <v>0</v>
      </c>
      <c r="S608" s="516">
        <f>IF(M608="nio",0,IF(M608&gt;0,VLOOKUP(H608,'3-Productie normen'!A:L,VLOOKUP(M608,'3-Productie normen'!$B$36:$C$42,2,FALSE),FALSE)))</f>
        <v>0</v>
      </c>
      <c r="T608" s="516">
        <f t="shared" si="68"/>
        <v>0</v>
      </c>
      <c r="U608" s="55">
        <f t="shared" si="69"/>
        <v>0</v>
      </c>
      <c r="V608" s="527"/>
      <c r="X608" s="529">
        <f t="shared" si="67"/>
        <v>16467.36</v>
      </c>
    </row>
    <row r="609" spans="1:24" ht="14.1" customHeight="1">
      <c r="A609" s="567">
        <v>609</v>
      </c>
      <c r="B609" s="467" t="s">
        <v>267</v>
      </c>
      <c r="C609" s="466" t="s">
        <v>359</v>
      </c>
      <c r="D609" s="473" t="s">
        <v>438</v>
      </c>
      <c r="E609" s="475" t="s">
        <v>790</v>
      </c>
      <c r="F609" s="475" t="s">
        <v>1092</v>
      </c>
      <c r="G609" s="494" t="s">
        <v>606</v>
      </c>
      <c r="H609" s="491" t="s">
        <v>286</v>
      </c>
      <c r="I609" s="494" t="s">
        <v>3983</v>
      </c>
      <c r="J609" s="502">
        <v>1.74</v>
      </c>
      <c r="K609" s="494" t="s">
        <v>4027</v>
      </c>
      <c r="L609" s="512">
        <f t="shared" si="63"/>
        <v>0</v>
      </c>
      <c r="M609" s="513" t="s">
        <v>4037</v>
      </c>
      <c r="N609" s="514"/>
      <c r="O609" s="514"/>
      <c r="P609" s="515">
        <f t="shared" si="64"/>
        <v>0</v>
      </c>
      <c r="Q609" s="515">
        <f t="shared" si="65"/>
        <v>0</v>
      </c>
      <c r="R609" s="515">
        <f t="shared" si="66"/>
        <v>0</v>
      </c>
      <c r="S609" s="516">
        <f>IF(M609="nio",0,IF(M609&gt;0,VLOOKUP(H609,'3-Productie normen'!A:L,VLOOKUP(M609,'3-Productie normen'!$B$36:$C$42,2,FALSE),FALSE)))</f>
        <v>0</v>
      </c>
      <c r="T609" s="516">
        <f t="shared" si="68"/>
        <v>0</v>
      </c>
      <c r="U609" s="55">
        <f t="shared" si="69"/>
        <v>0</v>
      </c>
      <c r="V609" s="527"/>
      <c r="X609" s="529">
        <f t="shared" si="67"/>
        <v>0</v>
      </c>
    </row>
    <row r="610" spans="1:24" ht="14.1" customHeight="1">
      <c r="A610" s="460">
        <v>610</v>
      </c>
      <c r="B610" s="467" t="s">
        <v>267</v>
      </c>
      <c r="C610" s="466" t="s">
        <v>359</v>
      </c>
      <c r="D610" s="473" t="s">
        <v>438</v>
      </c>
      <c r="E610" s="475" t="s">
        <v>790</v>
      </c>
      <c r="F610" s="475" t="s">
        <v>1093</v>
      </c>
      <c r="G610" s="494" t="s">
        <v>1094</v>
      </c>
      <c r="H610" s="494" t="s">
        <v>4206</v>
      </c>
      <c r="I610" s="494" t="s">
        <v>3992</v>
      </c>
      <c r="J610" s="502">
        <v>18.13</v>
      </c>
      <c r="K610" s="494" t="s">
        <v>4031</v>
      </c>
      <c r="L610" s="512">
        <f t="shared" si="63"/>
        <v>255</v>
      </c>
      <c r="M610" s="514">
        <v>255</v>
      </c>
      <c r="N610" s="514"/>
      <c r="O610" s="514"/>
      <c r="P610" s="515" t="e">
        <f t="shared" si="64"/>
        <v>#DIV/0!</v>
      </c>
      <c r="Q610" s="515">
        <f t="shared" si="65"/>
        <v>0</v>
      </c>
      <c r="R610" s="515">
        <f t="shared" si="66"/>
        <v>0</v>
      </c>
      <c r="S610" s="516">
        <f>IF(M610="nio",0,IF(M610&gt;0,VLOOKUP(H610,'3-Productie normen'!A:L,VLOOKUP(M610,'3-Productie normen'!$B$36:$C$42,2,FALSE),FALSE)))</f>
        <v>0</v>
      </c>
      <c r="T610" s="516">
        <f t="shared" si="68"/>
        <v>0</v>
      </c>
      <c r="U610" s="55">
        <f t="shared" si="69"/>
        <v>0</v>
      </c>
      <c r="V610" s="527"/>
      <c r="X610" s="529">
        <f t="shared" si="67"/>
        <v>4623.1499999999996</v>
      </c>
    </row>
    <row r="611" spans="1:24" ht="14.1" customHeight="1">
      <c r="A611" s="460">
        <v>611</v>
      </c>
      <c r="B611" s="467" t="s">
        <v>267</v>
      </c>
      <c r="C611" s="466" t="s">
        <v>359</v>
      </c>
      <c r="D611" s="473" t="s">
        <v>438</v>
      </c>
      <c r="E611" s="475" t="s">
        <v>790</v>
      </c>
      <c r="F611" s="475" t="s">
        <v>1095</v>
      </c>
      <c r="G611" s="494" t="s">
        <v>1094</v>
      </c>
      <c r="H611" s="494" t="s">
        <v>4206</v>
      </c>
      <c r="I611" s="494" t="s">
        <v>3992</v>
      </c>
      <c r="J611" s="502">
        <v>28.41</v>
      </c>
      <c r="K611" s="494" t="s">
        <v>4031</v>
      </c>
      <c r="L611" s="512">
        <f t="shared" si="63"/>
        <v>255</v>
      </c>
      <c r="M611" s="514">
        <v>255</v>
      </c>
      <c r="N611" s="514"/>
      <c r="O611" s="514"/>
      <c r="P611" s="515" t="e">
        <f t="shared" si="64"/>
        <v>#DIV/0!</v>
      </c>
      <c r="Q611" s="515">
        <f t="shared" si="65"/>
        <v>0</v>
      </c>
      <c r="R611" s="515">
        <f t="shared" si="66"/>
        <v>0</v>
      </c>
      <c r="S611" s="516">
        <f>IF(M611="nio",0,IF(M611&gt;0,VLOOKUP(H611,'3-Productie normen'!A:L,VLOOKUP(M611,'3-Productie normen'!$B$36:$C$42,2,FALSE),FALSE)))</f>
        <v>0</v>
      </c>
      <c r="T611" s="516">
        <f t="shared" si="68"/>
        <v>0</v>
      </c>
      <c r="U611" s="55">
        <f t="shared" si="69"/>
        <v>0</v>
      </c>
      <c r="V611" s="527"/>
      <c r="X611" s="529">
        <f t="shared" si="67"/>
        <v>7244.55</v>
      </c>
    </row>
    <row r="612" spans="1:24" ht="14.1" customHeight="1">
      <c r="A612" s="460">
        <v>612</v>
      </c>
      <c r="B612" s="467" t="s">
        <v>267</v>
      </c>
      <c r="C612" s="466" t="s">
        <v>359</v>
      </c>
      <c r="D612" s="473" t="s">
        <v>438</v>
      </c>
      <c r="E612" s="475" t="s">
        <v>790</v>
      </c>
      <c r="F612" s="475" t="s">
        <v>1096</v>
      </c>
      <c r="G612" s="494" t="s">
        <v>1094</v>
      </c>
      <c r="H612" s="494" t="s">
        <v>4206</v>
      </c>
      <c r="I612" s="494" t="s">
        <v>3992</v>
      </c>
      <c r="J612" s="502">
        <v>9.52</v>
      </c>
      <c r="K612" s="494" t="s">
        <v>4031</v>
      </c>
      <c r="L612" s="512">
        <f t="shared" si="63"/>
        <v>255</v>
      </c>
      <c r="M612" s="514">
        <v>255</v>
      </c>
      <c r="N612" s="514"/>
      <c r="O612" s="514"/>
      <c r="P612" s="515" t="e">
        <f t="shared" si="64"/>
        <v>#DIV/0!</v>
      </c>
      <c r="Q612" s="515">
        <f t="shared" si="65"/>
        <v>0</v>
      </c>
      <c r="R612" s="515">
        <f t="shared" si="66"/>
        <v>0</v>
      </c>
      <c r="S612" s="516">
        <f>IF(M612="nio",0,IF(M612&gt;0,VLOOKUP(H612,'3-Productie normen'!A:L,VLOOKUP(M612,'3-Productie normen'!$B$36:$C$42,2,FALSE),FALSE)))</f>
        <v>0</v>
      </c>
      <c r="T612" s="516">
        <f t="shared" si="68"/>
        <v>0</v>
      </c>
      <c r="U612" s="55">
        <f t="shared" si="69"/>
        <v>0</v>
      </c>
      <c r="V612" s="527"/>
      <c r="X612" s="529">
        <f t="shared" si="67"/>
        <v>2427.6</v>
      </c>
    </row>
    <row r="613" spans="1:24" ht="14.1" customHeight="1">
      <c r="A613" s="460">
        <v>613</v>
      </c>
      <c r="B613" s="467" t="s">
        <v>267</v>
      </c>
      <c r="C613" s="466" t="s">
        <v>359</v>
      </c>
      <c r="D613" s="473" t="s">
        <v>438</v>
      </c>
      <c r="E613" s="475" t="s">
        <v>790</v>
      </c>
      <c r="F613" s="475" t="s">
        <v>1097</v>
      </c>
      <c r="G613" s="494" t="s">
        <v>1094</v>
      </c>
      <c r="H613" s="494" t="s">
        <v>4206</v>
      </c>
      <c r="I613" s="494" t="s">
        <v>3992</v>
      </c>
      <c r="J613" s="502">
        <v>29.3</v>
      </c>
      <c r="K613" s="494" t="s">
        <v>4031</v>
      </c>
      <c r="L613" s="512">
        <f t="shared" si="63"/>
        <v>255</v>
      </c>
      <c r="M613" s="514">
        <v>255</v>
      </c>
      <c r="N613" s="514"/>
      <c r="O613" s="514"/>
      <c r="P613" s="515" t="e">
        <f t="shared" si="64"/>
        <v>#DIV/0!</v>
      </c>
      <c r="Q613" s="515">
        <f t="shared" si="65"/>
        <v>0</v>
      </c>
      <c r="R613" s="515">
        <f t="shared" si="66"/>
        <v>0</v>
      </c>
      <c r="S613" s="516">
        <f>IF(M613="nio",0,IF(M613&gt;0,VLOOKUP(H613,'3-Productie normen'!A:L,VLOOKUP(M613,'3-Productie normen'!$B$36:$C$42,2,FALSE),FALSE)))</f>
        <v>0</v>
      </c>
      <c r="T613" s="516">
        <f t="shared" si="68"/>
        <v>0</v>
      </c>
      <c r="U613" s="55">
        <f t="shared" si="69"/>
        <v>0</v>
      </c>
      <c r="V613" s="527"/>
      <c r="X613" s="529">
        <f t="shared" si="67"/>
        <v>7471.5</v>
      </c>
    </row>
    <row r="614" spans="1:24" ht="14.1" customHeight="1">
      <c r="A614" s="460">
        <v>614</v>
      </c>
      <c r="B614" s="467" t="s">
        <v>267</v>
      </c>
      <c r="C614" s="466" t="s">
        <v>359</v>
      </c>
      <c r="D614" s="473" t="s">
        <v>438</v>
      </c>
      <c r="E614" s="475" t="s">
        <v>790</v>
      </c>
      <c r="F614" s="475" t="s">
        <v>1098</v>
      </c>
      <c r="G614" s="494" t="s">
        <v>1094</v>
      </c>
      <c r="H614" s="494" t="s">
        <v>4206</v>
      </c>
      <c r="I614" s="494" t="s">
        <v>3992</v>
      </c>
      <c r="J614" s="502">
        <v>52.9</v>
      </c>
      <c r="K614" s="494" t="s">
        <v>4031</v>
      </c>
      <c r="L614" s="512">
        <f t="shared" si="63"/>
        <v>255</v>
      </c>
      <c r="M614" s="514">
        <v>255</v>
      </c>
      <c r="N614" s="514"/>
      <c r="O614" s="514"/>
      <c r="P614" s="515" t="e">
        <f t="shared" si="64"/>
        <v>#DIV/0!</v>
      </c>
      <c r="Q614" s="515">
        <f t="shared" si="65"/>
        <v>0</v>
      </c>
      <c r="R614" s="515">
        <f t="shared" si="66"/>
        <v>0</v>
      </c>
      <c r="S614" s="516">
        <f>IF(M614="nio",0,IF(M614&gt;0,VLOOKUP(H614,'3-Productie normen'!A:L,VLOOKUP(M614,'3-Productie normen'!$B$36:$C$42,2,FALSE),FALSE)))</f>
        <v>0</v>
      </c>
      <c r="T614" s="516">
        <f t="shared" si="68"/>
        <v>0</v>
      </c>
      <c r="U614" s="55">
        <f t="shared" si="69"/>
        <v>0</v>
      </c>
      <c r="V614" s="527"/>
      <c r="X614" s="529">
        <f t="shared" si="67"/>
        <v>13489.5</v>
      </c>
    </row>
    <row r="615" spans="1:24" ht="14.1" customHeight="1">
      <c r="A615" s="460">
        <v>615</v>
      </c>
      <c r="B615" s="467" t="s">
        <v>267</v>
      </c>
      <c r="C615" s="466" t="s">
        <v>359</v>
      </c>
      <c r="D615" s="473" t="s">
        <v>438</v>
      </c>
      <c r="E615" s="475" t="s">
        <v>790</v>
      </c>
      <c r="F615" s="475" t="s">
        <v>1099</v>
      </c>
      <c r="G615" s="494" t="s">
        <v>1094</v>
      </c>
      <c r="H615" s="494" t="s">
        <v>4206</v>
      </c>
      <c r="I615" s="494" t="s">
        <v>3992</v>
      </c>
      <c r="J615" s="502">
        <v>25.55</v>
      </c>
      <c r="K615" s="494" t="s">
        <v>4031</v>
      </c>
      <c r="L615" s="512">
        <f t="shared" si="63"/>
        <v>255</v>
      </c>
      <c r="M615" s="514">
        <v>255</v>
      </c>
      <c r="N615" s="514"/>
      <c r="O615" s="514"/>
      <c r="P615" s="515" t="e">
        <f t="shared" si="64"/>
        <v>#DIV/0!</v>
      </c>
      <c r="Q615" s="515">
        <f t="shared" si="65"/>
        <v>0</v>
      </c>
      <c r="R615" s="515">
        <f t="shared" si="66"/>
        <v>0</v>
      </c>
      <c r="S615" s="516">
        <f>IF(M615="nio",0,IF(M615&gt;0,VLOOKUP(H615,'3-Productie normen'!A:L,VLOOKUP(M615,'3-Productie normen'!$B$36:$C$42,2,FALSE),FALSE)))</f>
        <v>0</v>
      </c>
      <c r="T615" s="516">
        <f t="shared" si="68"/>
        <v>0</v>
      </c>
      <c r="U615" s="55">
        <f t="shared" si="69"/>
        <v>0</v>
      </c>
      <c r="V615" s="527"/>
      <c r="X615" s="529">
        <f t="shared" si="67"/>
        <v>6515.25</v>
      </c>
    </row>
    <row r="616" spans="1:24" ht="14.1" customHeight="1">
      <c r="A616" s="460">
        <v>616</v>
      </c>
      <c r="B616" s="467" t="s">
        <v>267</v>
      </c>
      <c r="C616" s="466" t="s">
        <v>359</v>
      </c>
      <c r="D616" s="473" t="s">
        <v>438</v>
      </c>
      <c r="E616" s="475" t="s">
        <v>790</v>
      </c>
      <c r="F616" s="475" t="s">
        <v>1100</v>
      </c>
      <c r="G616" s="494" t="s">
        <v>1094</v>
      </c>
      <c r="H616" s="494" t="s">
        <v>4206</v>
      </c>
      <c r="I616" s="494" t="s">
        <v>3992</v>
      </c>
      <c r="J616" s="502">
        <v>18.53</v>
      </c>
      <c r="K616" s="494" t="s">
        <v>4031</v>
      </c>
      <c r="L616" s="512">
        <f t="shared" si="63"/>
        <v>255</v>
      </c>
      <c r="M616" s="514">
        <v>255</v>
      </c>
      <c r="N616" s="514"/>
      <c r="O616" s="514"/>
      <c r="P616" s="515" t="e">
        <f t="shared" si="64"/>
        <v>#DIV/0!</v>
      </c>
      <c r="Q616" s="515">
        <f t="shared" si="65"/>
        <v>0</v>
      </c>
      <c r="R616" s="515">
        <f t="shared" si="66"/>
        <v>0</v>
      </c>
      <c r="S616" s="516">
        <f>IF(M616="nio",0,IF(M616&gt;0,VLOOKUP(H616,'3-Productie normen'!A:L,VLOOKUP(M616,'3-Productie normen'!$B$36:$C$42,2,FALSE),FALSE)))</f>
        <v>0</v>
      </c>
      <c r="T616" s="516">
        <f t="shared" si="68"/>
        <v>0</v>
      </c>
      <c r="U616" s="55">
        <f t="shared" si="69"/>
        <v>0</v>
      </c>
      <c r="V616" s="527"/>
      <c r="X616" s="529">
        <f t="shared" si="67"/>
        <v>4725.1500000000005</v>
      </c>
    </row>
    <row r="617" spans="1:24" ht="14.1" customHeight="1">
      <c r="A617" s="567">
        <v>617</v>
      </c>
      <c r="B617" s="467" t="s">
        <v>267</v>
      </c>
      <c r="C617" s="466" t="s">
        <v>359</v>
      </c>
      <c r="D617" s="473" t="s">
        <v>438</v>
      </c>
      <c r="E617" s="475" t="s">
        <v>790</v>
      </c>
      <c r="F617" s="475" t="s">
        <v>1101</v>
      </c>
      <c r="G617" s="494" t="s">
        <v>1094</v>
      </c>
      <c r="H617" s="494" t="s">
        <v>4206</v>
      </c>
      <c r="I617" s="494" t="s">
        <v>3992</v>
      </c>
      <c r="J617" s="502">
        <v>12.98</v>
      </c>
      <c r="K617" s="494" t="s">
        <v>4031</v>
      </c>
      <c r="L617" s="512">
        <f t="shared" si="63"/>
        <v>255</v>
      </c>
      <c r="M617" s="514">
        <v>255</v>
      </c>
      <c r="N617" s="514"/>
      <c r="O617" s="514"/>
      <c r="P617" s="515" t="e">
        <f t="shared" si="64"/>
        <v>#DIV/0!</v>
      </c>
      <c r="Q617" s="515">
        <f t="shared" si="65"/>
        <v>0</v>
      </c>
      <c r="R617" s="515">
        <f t="shared" si="66"/>
        <v>0</v>
      </c>
      <c r="S617" s="516">
        <f>IF(M617="nio",0,IF(M617&gt;0,VLOOKUP(H617,'3-Productie normen'!A:L,VLOOKUP(M617,'3-Productie normen'!$B$36:$C$42,2,FALSE),FALSE)))</f>
        <v>0</v>
      </c>
      <c r="T617" s="516">
        <f t="shared" si="68"/>
        <v>0</v>
      </c>
      <c r="U617" s="55">
        <f t="shared" si="69"/>
        <v>0</v>
      </c>
      <c r="V617" s="527"/>
      <c r="X617" s="529">
        <f t="shared" si="67"/>
        <v>3309.9</v>
      </c>
    </row>
    <row r="618" spans="1:24" ht="14.1" customHeight="1">
      <c r="A618" s="460">
        <v>618</v>
      </c>
      <c r="B618" s="467" t="s">
        <v>267</v>
      </c>
      <c r="C618" s="466" t="s">
        <v>359</v>
      </c>
      <c r="D618" s="473" t="s">
        <v>438</v>
      </c>
      <c r="E618" s="475" t="s">
        <v>790</v>
      </c>
      <c r="F618" s="475" t="s">
        <v>1102</v>
      </c>
      <c r="G618" s="494" t="s">
        <v>1094</v>
      </c>
      <c r="H618" s="494" t="s">
        <v>4206</v>
      </c>
      <c r="I618" s="494" t="s">
        <v>3992</v>
      </c>
      <c r="J618" s="502">
        <v>15.42</v>
      </c>
      <c r="K618" s="494" t="s">
        <v>4031</v>
      </c>
      <c r="L618" s="512">
        <f t="shared" si="63"/>
        <v>255</v>
      </c>
      <c r="M618" s="514">
        <v>255</v>
      </c>
      <c r="N618" s="514"/>
      <c r="O618" s="514"/>
      <c r="P618" s="515" t="e">
        <f t="shared" si="64"/>
        <v>#DIV/0!</v>
      </c>
      <c r="Q618" s="515">
        <f t="shared" si="65"/>
        <v>0</v>
      </c>
      <c r="R618" s="515">
        <f t="shared" si="66"/>
        <v>0</v>
      </c>
      <c r="S618" s="516">
        <f>IF(M618="nio",0,IF(M618&gt;0,VLOOKUP(H618,'3-Productie normen'!A:L,VLOOKUP(M618,'3-Productie normen'!$B$36:$C$42,2,FALSE),FALSE)))</f>
        <v>0</v>
      </c>
      <c r="T618" s="516">
        <f t="shared" si="68"/>
        <v>0</v>
      </c>
      <c r="U618" s="55">
        <f t="shared" si="69"/>
        <v>0</v>
      </c>
      <c r="V618" s="527"/>
      <c r="X618" s="529">
        <f t="shared" si="67"/>
        <v>3932.1</v>
      </c>
    </row>
    <row r="619" spans="1:24" ht="14.1" customHeight="1">
      <c r="A619" s="460">
        <v>619</v>
      </c>
      <c r="B619" s="467" t="s">
        <v>267</v>
      </c>
      <c r="C619" s="466" t="s">
        <v>359</v>
      </c>
      <c r="D619" s="473" t="s">
        <v>438</v>
      </c>
      <c r="E619" s="475" t="s">
        <v>790</v>
      </c>
      <c r="F619" s="475" t="s">
        <v>1103</v>
      </c>
      <c r="G619" s="494" t="s">
        <v>1094</v>
      </c>
      <c r="H619" s="494" t="s">
        <v>4206</v>
      </c>
      <c r="I619" s="494" t="s">
        <v>3992</v>
      </c>
      <c r="J619" s="502">
        <v>57.97</v>
      </c>
      <c r="K619" s="494" t="s">
        <v>4031</v>
      </c>
      <c r="L619" s="512">
        <f t="shared" si="63"/>
        <v>255</v>
      </c>
      <c r="M619" s="514">
        <v>255</v>
      </c>
      <c r="N619" s="514"/>
      <c r="O619" s="514"/>
      <c r="P619" s="515" t="e">
        <f t="shared" si="64"/>
        <v>#DIV/0!</v>
      </c>
      <c r="Q619" s="515">
        <f t="shared" si="65"/>
        <v>0</v>
      </c>
      <c r="R619" s="515">
        <f t="shared" si="66"/>
        <v>0</v>
      </c>
      <c r="S619" s="516">
        <f>IF(M619="nio",0,IF(M619&gt;0,VLOOKUP(H619,'3-Productie normen'!A:L,VLOOKUP(M619,'3-Productie normen'!$B$36:$C$42,2,FALSE),FALSE)))</f>
        <v>0</v>
      </c>
      <c r="T619" s="516">
        <f t="shared" si="68"/>
        <v>0</v>
      </c>
      <c r="U619" s="55">
        <f t="shared" si="69"/>
        <v>0</v>
      </c>
      <c r="V619" s="527"/>
      <c r="X619" s="529">
        <f t="shared" si="67"/>
        <v>14782.35</v>
      </c>
    </row>
    <row r="620" spans="1:24" ht="14.1" customHeight="1">
      <c r="A620" s="460">
        <v>620</v>
      </c>
      <c r="B620" s="467" t="s">
        <v>267</v>
      </c>
      <c r="C620" s="466" t="s">
        <v>359</v>
      </c>
      <c r="D620" s="473" t="s">
        <v>438</v>
      </c>
      <c r="E620" s="475" t="s">
        <v>790</v>
      </c>
      <c r="F620" s="475" t="s">
        <v>1104</v>
      </c>
      <c r="G620" s="494" t="s">
        <v>1094</v>
      </c>
      <c r="H620" s="494" t="s">
        <v>4206</v>
      </c>
      <c r="I620" s="494" t="s">
        <v>3992</v>
      </c>
      <c r="J620" s="502">
        <v>17.440000000000001</v>
      </c>
      <c r="K620" s="494" t="s">
        <v>4031</v>
      </c>
      <c r="L620" s="512">
        <f t="shared" si="63"/>
        <v>255</v>
      </c>
      <c r="M620" s="514">
        <v>255</v>
      </c>
      <c r="N620" s="514"/>
      <c r="O620" s="514"/>
      <c r="P620" s="515" t="e">
        <f t="shared" si="64"/>
        <v>#DIV/0!</v>
      </c>
      <c r="Q620" s="515">
        <f t="shared" si="65"/>
        <v>0</v>
      </c>
      <c r="R620" s="515">
        <f t="shared" si="66"/>
        <v>0</v>
      </c>
      <c r="S620" s="516">
        <f>IF(M620="nio",0,IF(M620&gt;0,VLOOKUP(H620,'3-Productie normen'!A:L,VLOOKUP(M620,'3-Productie normen'!$B$36:$C$42,2,FALSE),FALSE)))</f>
        <v>0</v>
      </c>
      <c r="T620" s="516">
        <f t="shared" si="68"/>
        <v>0</v>
      </c>
      <c r="U620" s="55">
        <f t="shared" si="69"/>
        <v>0</v>
      </c>
      <c r="V620" s="527"/>
      <c r="X620" s="529">
        <f t="shared" si="67"/>
        <v>4447.2000000000007</v>
      </c>
    </row>
    <row r="621" spans="1:24" ht="14.1" customHeight="1">
      <c r="A621" s="460">
        <v>621</v>
      </c>
      <c r="B621" s="467" t="s">
        <v>267</v>
      </c>
      <c r="C621" s="466" t="s">
        <v>359</v>
      </c>
      <c r="D621" s="473" t="s">
        <v>438</v>
      </c>
      <c r="E621" s="475" t="s">
        <v>790</v>
      </c>
      <c r="F621" s="475" t="s">
        <v>1105</v>
      </c>
      <c r="G621" s="494" t="s">
        <v>1094</v>
      </c>
      <c r="H621" s="494" t="s">
        <v>4206</v>
      </c>
      <c r="I621" s="494" t="s">
        <v>3992</v>
      </c>
      <c r="J621" s="502">
        <v>9.49</v>
      </c>
      <c r="K621" s="494" t="s">
        <v>4031</v>
      </c>
      <c r="L621" s="512">
        <f t="shared" si="63"/>
        <v>255</v>
      </c>
      <c r="M621" s="514">
        <v>255</v>
      </c>
      <c r="N621" s="514"/>
      <c r="O621" s="514"/>
      <c r="P621" s="515" t="e">
        <f t="shared" si="64"/>
        <v>#DIV/0!</v>
      </c>
      <c r="Q621" s="515">
        <f t="shared" si="65"/>
        <v>0</v>
      </c>
      <c r="R621" s="515">
        <f t="shared" si="66"/>
        <v>0</v>
      </c>
      <c r="S621" s="516">
        <f>IF(M621="nio",0,IF(M621&gt;0,VLOOKUP(H621,'3-Productie normen'!A:L,VLOOKUP(M621,'3-Productie normen'!$B$36:$C$42,2,FALSE),FALSE)))</f>
        <v>0</v>
      </c>
      <c r="T621" s="516">
        <f t="shared" si="68"/>
        <v>0</v>
      </c>
      <c r="U621" s="55">
        <f t="shared" si="69"/>
        <v>0</v>
      </c>
      <c r="V621" s="527"/>
      <c r="X621" s="529">
        <f t="shared" si="67"/>
        <v>2419.9500000000003</v>
      </c>
    </row>
    <row r="622" spans="1:24" ht="14.1" customHeight="1">
      <c r="A622" s="460">
        <v>622</v>
      </c>
      <c r="B622" s="467" t="s">
        <v>267</v>
      </c>
      <c r="C622" s="466" t="s">
        <v>359</v>
      </c>
      <c r="D622" s="473" t="s">
        <v>438</v>
      </c>
      <c r="E622" s="475" t="s">
        <v>790</v>
      </c>
      <c r="F622" s="475" t="s">
        <v>1106</v>
      </c>
      <c r="G622" s="494" t="s">
        <v>1094</v>
      </c>
      <c r="H622" s="494" t="s">
        <v>4206</v>
      </c>
      <c r="I622" s="494" t="s">
        <v>3993</v>
      </c>
      <c r="J622" s="502">
        <v>1.74</v>
      </c>
      <c r="K622" s="494" t="s">
        <v>4031</v>
      </c>
      <c r="L622" s="512">
        <f t="shared" si="63"/>
        <v>255</v>
      </c>
      <c r="M622" s="514">
        <v>255</v>
      </c>
      <c r="N622" s="514"/>
      <c r="O622" s="514"/>
      <c r="P622" s="515" t="e">
        <f t="shared" si="64"/>
        <v>#DIV/0!</v>
      </c>
      <c r="Q622" s="515">
        <f t="shared" si="65"/>
        <v>0</v>
      </c>
      <c r="R622" s="515">
        <f t="shared" si="66"/>
        <v>0</v>
      </c>
      <c r="S622" s="516">
        <f>IF(M622="nio",0,IF(M622&gt;0,VLOOKUP(H622,'3-Productie normen'!A:L,VLOOKUP(M622,'3-Productie normen'!$B$36:$C$42,2,FALSE),FALSE)))</f>
        <v>0</v>
      </c>
      <c r="T622" s="516">
        <f t="shared" si="68"/>
        <v>0</v>
      </c>
      <c r="U622" s="55">
        <f t="shared" si="69"/>
        <v>0</v>
      </c>
      <c r="V622" s="527"/>
      <c r="X622" s="529">
        <f t="shared" si="67"/>
        <v>443.7</v>
      </c>
    </row>
    <row r="623" spans="1:24" s="56" customFormat="1" ht="14.1" customHeight="1">
      <c r="A623" s="460">
        <v>623</v>
      </c>
      <c r="B623" s="466" t="s">
        <v>233</v>
      </c>
      <c r="C623" s="466" t="s">
        <v>360</v>
      </c>
      <c r="D623" s="473" t="s">
        <v>439</v>
      </c>
      <c r="E623" s="475">
        <v>0</v>
      </c>
      <c r="F623" s="474">
        <v>0</v>
      </c>
      <c r="G623" s="491" t="s">
        <v>254</v>
      </c>
      <c r="H623" s="491" t="s">
        <v>254</v>
      </c>
      <c r="I623" s="492"/>
      <c r="J623" s="501">
        <v>15</v>
      </c>
      <c r="K623" s="491"/>
      <c r="L623" s="512">
        <f>SUM(M623:O623)</f>
        <v>255</v>
      </c>
      <c r="M623" s="513">
        <v>255</v>
      </c>
      <c r="N623" s="514"/>
      <c r="O623" s="514"/>
      <c r="P623" s="515" t="e">
        <f t="shared" si="64"/>
        <v>#DIV/0!</v>
      </c>
      <c r="Q623" s="515">
        <f t="shared" si="65"/>
        <v>0</v>
      </c>
      <c r="R623" s="515">
        <f t="shared" si="66"/>
        <v>0</v>
      </c>
      <c r="S623" s="516">
        <f>IF(M623="nio",0,IF(M623&gt;0,VLOOKUP(H623,'3-Productie normen'!A:L,VLOOKUP(M623,'3-Productie normen'!$B$36:$C$42,2,FALSE),FALSE)))</f>
        <v>0</v>
      </c>
      <c r="T623" s="516">
        <f t="shared" si="68"/>
        <v>0</v>
      </c>
      <c r="U623" s="55">
        <f t="shared" si="69"/>
        <v>0</v>
      </c>
      <c r="V623" s="527"/>
      <c r="W623" s="3"/>
      <c r="X623" s="529">
        <f t="shared" si="67"/>
        <v>3825</v>
      </c>
    </row>
    <row r="624" spans="1:24" ht="14.1" customHeight="1">
      <c r="A624" s="460">
        <v>624</v>
      </c>
      <c r="B624" s="466" t="s">
        <v>233</v>
      </c>
      <c r="C624" s="466" t="s">
        <v>360</v>
      </c>
      <c r="D624" s="473" t="s">
        <v>439</v>
      </c>
      <c r="E624" s="475">
        <v>3</v>
      </c>
      <c r="F624" s="475" t="s">
        <v>1107</v>
      </c>
      <c r="G624" s="494" t="s">
        <v>561</v>
      </c>
      <c r="H624" s="494" t="s">
        <v>347</v>
      </c>
      <c r="I624" s="494" t="s">
        <v>3994</v>
      </c>
      <c r="J624" s="502">
        <v>6</v>
      </c>
      <c r="K624" s="494"/>
      <c r="L624" s="512">
        <f t="shared" si="63"/>
        <v>104</v>
      </c>
      <c r="M624" s="514">
        <v>104</v>
      </c>
      <c r="N624" s="514"/>
      <c r="O624" s="514"/>
      <c r="P624" s="515" t="e">
        <f t="shared" si="64"/>
        <v>#DIV/0!</v>
      </c>
      <c r="Q624" s="515">
        <f t="shared" si="65"/>
        <v>0</v>
      </c>
      <c r="R624" s="515">
        <f t="shared" si="66"/>
        <v>0</v>
      </c>
      <c r="S624" s="516">
        <f>IF(M624="nio",0,IF(M624&gt;0,VLOOKUP(H624,'3-Productie normen'!A:L,VLOOKUP(M624,'3-Productie normen'!$B$36:$C$42,2,FALSE),FALSE)))</f>
        <v>0</v>
      </c>
      <c r="T624" s="516">
        <f t="shared" si="68"/>
        <v>0</v>
      </c>
      <c r="U624" s="55">
        <f t="shared" si="69"/>
        <v>0</v>
      </c>
      <c r="V624" s="527"/>
      <c r="X624" s="529">
        <f t="shared" si="67"/>
        <v>624</v>
      </c>
    </row>
    <row r="625" spans="1:24" ht="14.1" customHeight="1">
      <c r="A625" s="567">
        <v>625</v>
      </c>
      <c r="B625" s="466" t="s">
        <v>233</v>
      </c>
      <c r="C625" s="466" t="s">
        <v>360</v>
      </c>
      <c r="D625" s="473" t="s">
        <v>439</v>
      </c>
      <c r="E625" s="475">
        <v>3</v>
      </c>
      <c r="F625" s="475" t="s">
        <v>1108</v>
      </c>
      <c r="G625" s="494" t="s">
        <v>594</v>
      </c>
      <c r="H625" s="494" t="s">
        <v>4026</v>
      </c>
      <c r="I625" s="494" t="s">
        <v>3994</v>
      </c>
      <c r="J625" s="502">
        <v>3</v>
      </c>
      <c r="K625" s="494" t="s">
        <v>4026</v>
      </c>
      <c r="L625" s="512">
        <f t="shared" si="63"/>
        <v>0</v>
      </c>
      <c r="M625" s="513" t="s">
        <v>4037</v>
      </c>
      <c r="N625" s="514"/>
      <c r="O625" s="514"/>
      <c r="P625" s="515">
        <f t="shared" si="64"/>
        <v>0</v>
      </c>
      <c r="Q625" s="515">
        <f t="shared" si="65"/>
        <v>0</v>
      </c>
      <c r="R625" s="515">
        <f t="shared" si="66"/>
        <v>0</v>
      </c>
      <c r="S625" s="516">
        <f>IF(M625="nio",0,IF(M625&gt;0,VLOOKUP(H625,'3-Productie normen'!A:L,VLOOKUP(M625,'3-Productie normen'!$B$36:$C$42,2,FALSE),FALSE)))</f>
        <v>0</v>
      </c>
      <c r="T625" s="516">
        <f t="shared" si="68"/>
        <v>0</v>
      </c>
      <c r="U625" s="55">
        <f t="shared" si="69"/>
        <v>0</v>
      </c>
      <c r="V625" s="527"/>
      <c r="X625" s="529">
        <f t="shared" si="67"/>
        <v>0</v>
      </c>
    </row>
    <row r="626" spans="1:24" ht="14.1" customHeight="1">
      <c r="A626" s="460">
        <v>626</v>
      </c>
      <c r="B626" s="466" t="s">
        <v>233</v>
      </c>
      <c r="C626" s="466" t="s">
        <v>360</v>
      </c>
      <c r="D626" s="473" t="s">
        <v>439</v>
      </c>
      <c r="E626" s="475">
        <v>3</v>
      </c>
      <c r="F626" s="475" t="s">
        <v>1109</v>
      </c>
      <c r="G626" s="494" t="s">
        <v>566</v>
      </c>
      <c r="H626" s="494" t="s">
        <v>216</v>
      </c>
      <c r="I626" s="494" t="s">
        <v>3994</v>
      </c>
      <c r="J626" s="502">
        <v>19</v>
      </c>
      <c r="K626" s="494"/>
      <c r="L626" s="512">
        <f t="shared" si="63"/>
        <v>104</v>
      </c>
      <c r="M626" s="514">
        <v>104</v>
      </c>
      <c r="N626" s="514"/>
      <c r="O626" s="514"/>
      <c r="P626" s="515" t="e">
        <f t="shared" si="64"/>
        <v>#DIV/0!</v>
      </c>
      <c r="Q626" s="515">
        <f t="shared" si="65"/>
        <v>0</v>
      </c>
      <c r="R626" s="515">
        <f t="shared" si="66"/>
        <v>0</v>
      </c>
      <c r="S626" s="516">
        <f>IF(M626="nio",0,IF(M626&gt;0,VLOOKUP(H626,'3-Productie normen'!A:L,VLOOKUP(M626,'3-Productie normen'!$B$36:$C$42,2,FALSE),FALSE)))</f>
        <v>0</v>
      </c>
      <c r="T626" s="516">
        <f t="shared" si="68"/>
        <v>0</v>
      </c>
      <c r="U626" s="55">
        <f t="shared" si="69"/>
        <v>0</v>
      </c>
      <c r="V626" s="527"/>
      <c r="X626" s="529">
        <f t="shared" si="67"/>
        <v>1976</v>
      </c>
    </row>
    <row r="627" spans="1:24" ht="14.1" customHeight="1">
      <c r="A627" s="460">
        <v>627</v>
      </c>
      <c r="B627" s="466" t="s">
        <v>233</v>
      </c>
      <c r="C627" s="466" t="s">
        <v>360</v>
      </c>
      <c r="D627" s="473" t="s">
        <v>439</v>
      </c>
      <c r="E627" s="475">
        <v>3</v>
      </c>
      <c r="F627" s="475" t="s">
        <v>1110</v>
      </c>
      <c r="G627" s="494" t="s">
        <v>566</v>
      </c>
      <c r="H627" s="494" t="s">
        <v>216</v>
      </c>
      <c r="I627" s="494" t="s">
        <v>3994</v>
      </c>
      <c r="J627" s="502">
        <v>39</v>
      </c>
      <c r="K627" s="494"/>
      <c r="L627" s="512">
        <f t="shared" si="63"/>
        <v>104</v>
      </c>
      <c r="M627" s="514">
        <v>104</v>
      </c>
      <c r="N627" s="514"/>
      <c r="O627" s="514"/>
      <c r="P627" s="515" t="e">
        <f t="shared" si="64"/>
        <v>#DIV/0!</v>
      </c>
      <c r="Q627" s="515">
        <f t="shared" si="65"/>
        <v>0</v>
      </c>
      <c r="R627" s="515">
        <f t="shared" si="66"/>
        <v>0</v>
      </c>
      <c r="S627" s="516">
        <f>IF(M627="nio",0,IF(M627&gt;0,VLOOKUP(H627,'3-Productie normen'!A:L,VLOOKUP(M627,'3-Productie normen'!$B$36:$C$42,2,FALSE),FALSE)))</f>
        <v>0</v>
      </c>
      <c r="T627" s="516">
        <f t="shared" si="68"/>
        <v>0</v>
      </c>
      <c r="U627" s="55">
        <f t="shared" si="69"/>
        <v>0</v>
      </c>
      <c r="V627" s="527"/>
      <c r="X627" s="529">
        <f t="shared" si="67"/>
        <v>4056</v>
      </c>
    </row>
    <row r="628" spans="1:24" ht="14.1" customHeight="1">
      <c r="A628" s="460">
        <v>628</v>
      </c>
      <c r="B628" s="466" t="s">
        <v>233</v>
      </c>
      <c r="C628" s="466" t="s">
        <v>360</v>
      </c>
      <c r="D628" s="473" t="s">
        <v>439</v>
      </c>
      <c r="E628" s="475">
        <v>3</v>
      </c>
      <c r="F628" s="475" t="s">
        <v>1111</v>
      </c>
      <c r="G628" s="494" t="s">
        <v>529</v>
      </c>
      <c r="H628" s="491" t="s">
        <v>253</v>
      </c>
      <c r="I628" s="494" t="s">
        <v>3986</v>
      </c>
      <c r="J628" s="502">
        <v>11</v>
      </c>
      <c r="K628" s="491" t="s">
        <v>253</v>
      </c>
      <c r="L628" s="512">
        <f t="shared" si="63"/>
        <v>104</v>
      </c>
      <c r="M628" s="514">
        <v>104</v>
      </c>
      <c r="N628" s="514"/>
      <c r="O628" s="514"/>
      <c r="P628" s="515" t="e">
        <f t="shared" si="64"/>
        <v>#DIV/0!</v>
      </c>
      <c r="Q628" s="515">
        <f t="shared" si="65"/>
        <v>0</v>
      </c>
      <c r="R628" s="515">
        <f t="shared" si="66"/>
        <v>0</v>
      </c>
      <c r="S628" s="516">
        <f>IF(M628="nio",0,IF(M628&gt;0,VLOOKUP(H628,'3-Productie normen'!A:L,VLOOKUP(M628,'3-Productie normen'!$B$36:$C$42,2,FALSE),FALSE)))</f>
        <v>0</v>
      </c>
      <c r="T628" s="516">
        <f t="shared" si="68"/>
        <v>0</v>
      </c>
      <c r="U628" s="55">
        <f t="shared" si="69"/>
        <v>0</v>
      </c>
      <c r="V628" s="527"/>
      <c r="X628" s="529">
        <f t="shared" si="67"/>
        <v>1144</v>
      </c>
    </row>
    <row r="629" spans="1:24" ht="14.1" customHeight="1">
      <c r="A629" s="460">
        <v>629</v>
      </c>
      <c r="B629" s="466" t="s">
        <v>233</v>
      </c>
      <c r="C629" s="466" t="s">
        <v>360</v>
      </c>
      <c r="D629" s="473" t="s">
        <v>439</v>
      </c>
      <c r="E629" s="475">
        <v>3</v>
      </c>
      <c r="F629" s="475" t="s">
        <v>1112</v>
      </c>
      <c r="G629" s="494" t="s">
        <v>592</v>
      </c>
      <c r="H629" s="487" t="s">
        <v>348</v>
      </c>
      <c r="I629" s="494" t="s">
        <v>3994</v>
      </c>
      <c r="J629" s="502">
        <v>38</v>
      </c>
      <c r="K629" s="487" t="s">
        <v>348</v>
      </c>
      <c r="L629" s="512">
        <f t="shared" si="63"/>
        <v>255</v>
      </c>
      <c r="M629" s="514">
        <v>255</v>
      </c>
      <c r="N629" s="514"/>
      <c r="O629" s="514"/>
      <c r="P629" s="515" t="e">
        <f t="shared" si="64"/>
        <v>#DIV/0!</v>
      </c>
      <c r="Q629" s="515">
        <f t="shared" si="65"/>
        <v>0</v>
      </c>
      <c r="R629" s="515">
        <f t="shared" si="66"/>
        <v>0</v>
      </c>
      <c r="S629" s="516">
        <f>IF(M629="nio",0,IF(M629&gt;0,VLOOKUP(H629,'3-Productie normen'!A:L,VLOOKUP(M629,'3-Productie normen'!$B$36:$C$42,2,FALSE),FALSE)))</f>
        <v>0</v>
      </c>
      <c r="T629" s="516">
        <f t="shared" si="68"/>
        <v>0</v>
      </c>
      <c r="U629" s="55">
        <f t="shared" si="69"/>
        <v>0</v>
      </c>
      <c r="V629" s="527"/>
      <c r="X629" s="529">
        <f t="shared" si="67"/>
        <v>9690</v>
      </c>
    </row>
    <row r="630" spans="1:24" ht="14.1" customHeight="1">
      <c r="A630" s="460">
        <v>630</v>
      </c>
      <c r="B630" s="466" t="s">
        <v>233</v>
      </c>
      <c r="C630" s="466" t="s">
        <v>360</v>
      </c>
      <c r="D630" s="473" t="s">
        <v>439</v>
      </c>
      <c r="E630" s="475">
        <v>3</v>
      </c>
      <c r="F630" s="475" t="s">
        <v>1113</v>
      </c>
      <c r="G630" s="494" t="s">
        <v>536</v>
      </c>
      <c r="H630" s="491" t="s">
        <v>4038</v>
      </c>
      <c r="I630" s="494" t="s">
        <v>3986</v>
      </c>
      <c r="J630" s="502">
        <v>11</v>
      </c>
      <c r="K630" s="491" t="s">
        <v>253</v>
      </c>
      <c r="L630" s="512">
        <f t="shared" si="63"/>
        <v>255</v>
      </c>
      <c r="M630" s="514">
        <v>255</v>
      </c>
      <c r="N630" s="514"/>
      <c r="O630" s="514"/>
      <c r="P630" s="515" t="e">
        <f t="shared" si="64"/>
        <v>#DIV/0!</v>
      </c>
      <c r="Q630" s="515">
        <f t="shared" si="65"/>
        <v>0</v>
      </c>
      <c r="R630" s="515">
        <f t="shared" si="66"/>
        <v>0</v>
      </c>
      <c r="S630" s="516">
        <f>IF(M630="nio",0,IF(M630&gt;0,VLOOKUP(H630,'3-Productie normen'!A:L,VLOOKUP(M630,'3-Productie normen'!$B$36:$C$42,2,FALSE),FALSE)))</f>
        <v>0</v>
      </c>
      <c r="T630" s="516">
        <f t="shared" si="68"/>
        <v>0</v>
      </c>
      <c r="U630" s="55">
        <f t="shared" si="69"/>
        <v>0</v>
      </c>
      <c r="V630" s="527"/>
      <c r="X630" s="529">
        <f t="shared" si="67"/>
        <v>2805</v>
      </c>
    </row>
    <row r="631" spans="1:24" ht="14.1" customHeight="1">
      <c r="A631" s="460">
        <v>631</v>
      </c>
      <c r="B631" s="466" t="s">
        <v>233</v>
      </c>
      <c r="C631" s="466" t="s">
        <v>360</v>
      </c>
      <c r="D631" s="473" t="s">
        <v>439</v>
      </c>
      <c r="E631" s="475">
        <v>3</v>
      </c>
      <c r="F631" s="475" t="s">
        <v>1114</v>
      </c>
      <c r="G631" s="494" t="s">
        <v>536</v>
      </c>
      <c r="H631" s="491" t="s">
        <v>4038</v>
      </c>
      <c r="I631" s="494" t="s">
        <v>3986</v>
      </c>
      <c r="J631" s="502">
        <v>11</v>
      </c>
      <c r="K631" s="491" t="s">
        <v>253</v>
      </c>
      <c r="L631" s="512">
        <f t="shared" si="63"/>
        <v>255</v>
      </c>
      <c r="M631" s="514">
        <v>255</v>
      </c>
      <c r="N631" s="514"/>
      <c r="O631" s="514"/>
      <c r="P631" s="515" t="e">
        <f t="shared" si="64"/>
        <v>#DIV/0!</v>
      </c>
      <c r="Q631" s="515">
        <f t="shared" si="65"/>
        <v>0</v>
      </c>
      <c r="R631" s="515">
        <f t="shared" si="66"/>
        <v>0</v>
      </c>
      <c r="S631" s="516">
        <f>IF(M631="nio",0,IF(M631&gt;0,VLOOKUP(H631,'3-Productie normen'!A:L,VLOOKUP(M631,'3-Productie normen'!$B$36:$C$42,2,FALSE),FALSE)))</f>
        <v>0</v>
      </c>
      <c r="T631" s="516">
        <f t="shared" si="68"/>
        <v>0</v>
      </c>
      <c r="U631" s="55">
        <f t="shared" si="69"/>
        <v>0</v>
      </c>
      <c r="V631" s="527"/>
      <c r="X631" s="529">
        <f t="shared" si="67"/>
        <v>2805</v>
      </c>
    </row>
    <row r="632" spans="1:24" ht="14.1" customHeight="1">
      <c r="A632" s="460">
        <v>632</v>
      </c>
      <c r="B632" s="466" t="s">
        <v>233</v>
      </c>
      <c r="C632" s="466" t="s">
        <v>360</v>
      </c>
      <c r="D632" s="473" t="s">
        <v>439</v>
      </c>
      <c r="E632" s="475">
        <v>3</v>
      </c>
      <c r="F632" s="475" t="s">
        <v>1115</v>
      </c>
      <c r="G632" s="494" t="s">
        <v>536</v>
      </c>
      <c r="H632" s="491" t="s">
        <v>4038</v>
      </c>
      <c r="I632" s="494" t="s">
        <v>3986</v>
      </c>
      <c r="J632" s="502">
        <v>23</v>
      </c>
      <c r="K632" s="491" t="s">
        <v>253</v>
      </c>
      <c r="L632" s="512">
        <f t="shared" si="63"/>
        <v>255</v>
      </c>
      <c r="M632" s="514">
        <v>255</v>
      </c>
      <c r="N632" s="514"/>
      <c r="O632" s="514"/>
      <c r="P632" s="515" t="e">
        <f t="shared" si="64"/>
        <v>#DIV/0!</v>
      </c>
      <c r="Q632" s="515">
        <f t="shared" si="65"/>
        <v>0</v>
      </c>
      <c r="R632" s="515">
        <f t="shared" si="66"/>
        <v>0</v>
      </c>
      <c r="S632" s="516">
        <f>IF(M632="nio",0,IF(M632&gt;0,VLOOKUP(H632,'3-Productie normen'!A:L,VLOOKUP(M632,'3-Productie normen'!$B$36:$C$42,2,FALSE),FALSE)))</f>
        <v>0</v>
      </c>
      <c r="T632" s="516">
        <f t="shared" si="68"/>
        <v>0</v>
      </c>
      <c r="U632" s="55">
        <f t="shared" si="69"/>
        <v>0</v>
      </c>
      <c r="V632" s="527"/>
      <c r="X632" s="529">
        <f t="shared" si="67"/>
        <v>5865</v>
      </c>
    </row>
    <row r="633" spans="1:24" ht="14.1" customHeight="1">
      <c r="A633" s="567">
        <v>633</v>
      </c>
      <c r="B633" s="466" t="s">
        <v>233</v>
      </c>
      <c r="C633" s="466" t="s">
        <v>360</v>
      </c>
      <c r="D633" s="473" t="s">
        <v>439</v>
      </c>
      <c r="E633" s="475">
        <v>3</v>
      </c>
      <c r="F633" s="475" t="s">
        <v>1116</v>
      </c>
      <c r="G633" s="494" t="s">
        <v>916</v>
      </c>
      <c r="H633" s="494" t="s">
        <v>4033</v>
      </c>
      <c r="I633" s="494" t="s">
        <v>3994</v>
      </c>
      <c r="J633" s="502">
        <v>40</v>
      </c>
      <c r="K633" s="494"/>
      <c r="L633" s="512">
        <f t="shared" si="63"/>
        <v>255</v>
      </c>
      <c r="M633" s="514">
        <v>255</v>
      </c>
      <c r="N633" s="514"/>
      <c r="O633" s="514"/>
      <c r="P633" s="515" t="e">
        <f t="shared" si="64"/>
        <v>#DIV/0!</v>
      </c>
      <c r="Q633" s="515">
        <f t="shared" si="65"/>
        <v>0</v>
      </c>
      <c r="R633" s="515">
        <f t="shared" si="66"/>
        <v>0</v>
      </c>
      <c r="S633" s="516">
        <f>IF(M633="nio",0,IF(M633&gt;0,VLOOKUP(H633,'3-Productie normen'!A:L,VLOOKUP(M633,'3-Productie normen'!$B$36:$C$42,2,FALSE),FALSE)))</f>
        <v>0</v>
      </c>
      <c r="T633" s="516">
        <f t="shared" si="68"/>
        <v>0</v>
      </c>
      <c r="U633" s="55">
        <f t="shared" si="69"/>
        <v>0</v>
      </c>
      <c r="V633" s="527"/>
      <c r="X633" s="529">
        <f t="shared" si="67"/>
        <v>10200</v>
      </c>
    </row>
    <row r="634" spans="1:24" ht="14.1" customHeight="1">
      <c r="A634" s="460">
        <v>634</v>
      </c>
      <c r="B634" s="466" t="s">
        <v>233</v>
      </c>
      <c r="C634" s="466" t="s">
        <v>360</v>
      </c>
      <c r="D634" s="473" t="s">
        <v>439</v>
      </c>
      <c r="E634" s="475">
        <v>3</v>
      </c>
      <c r="F634" s="475" t="s">
        <v>1117</v>
      </c>
      <c r="G634" s="494" t="s">
        <v>1118</v>
      </c>
      <c r="H634" s="494" t="s">
        <v>253</v>
      </c>
      <c r="I634" s="494" t="s">
        <v>3994</v>
      </c>
      <c r="J634" s="502">
        <v>7</v>
      </c>
      <c r="K634" s="494"/>
      <c r="L634" s="512">
        <f t="shared" si="63"/>
        <v>104</v>
      </c>
      <c r="M634" s="514">
        <v>104</v>
      </c>
      <c r="N634" s="514"/>
      <c r="O634" s="514"/>
      <c r="P634" s="515" t="e">
        <f t="shared" si="64"/>
        <v>#DIV/0!</v>
      </c>
      <c r="Q634" s="515">
        <f t="shared" si="65"/>
        <v>0</v>
      </c>
      <c r="R634" s="515">
        <f t="shared" si="66"/>
        <v>0</v>
      </c>
      <c r="S634" s="516">
        <f>IF(M634="nio",0,IF(M634&gt;0,VLOOKUP(H634,'3-Productie normen'!A:L,VLOOKUP(M634,'3-Productie normen'!$B$36:$C$42,2,FALSE),FALSE)))</f>
        <v>0</v>
      </c>
      <c r="T634" s="516">
        <f t="shared" si="68"/>
        <v>0</v>
      </c>
      <c r="U634" s="55">
        <f t="shared" si="69"/>
        <v>0</v>
      </c>
      <c r="V634" s="527"/>
      <c r="X634" s="529">
        <f t="shared" si="67"/>
        <v>728</v>
      </c>
    </row>
    <row r="635" spans="1:24" ht="14.1" customHeight="1">
      <c r="A635" s="460">
        <v>635</v>
      </c>
      <c r="B635" s="466" t="s">
        <v>233</v>
      </c>
      <c r="C635" s="466" t="s">
        <v>360</v>
      </c>
      <c r="D635" s="473" t="s">
        <v>439</v>
      </c>
      <c r="E635" s="475">
        <v>3</v>
      </c>
      <c r="F635" s="475" t="s">
        <v>1119</v>
      </c>
      <c r="G635" s="494" t="s">
        <v>529</v>
      </c>
      <c r="H635" s="491" t="s">
        <v>253</v>
      </c>
      <c r="I635" s="494" t="s">
        <v>3986</v>
      </c>
      <c r="J635" s="502">
        <v>6</v>
      </c>
      <c r="K635" s="491" t="s">
        <v>253</v>
      </c>
      <c r="L635" s="512">
        <f t="shared" si="63"/>
        <v>104</v>
      </c>
      <c r="M635" s="514">
        <v>104</v>
      </c>
      <c r="N635" s="514"/>
      <c r="O635" s="514"/>
      <c r="P635" s="515" t="e">
        <f t="shared" si="64"/>
        <v>#DIV/0!</v>
      </c>
      <c r="Q635" s="515">
        <f t="shared" si="65"/>
        <v>0</v>
      </c>
      <c r="R635" s="515">
        <f t="shared" si="66"/>
        <v>0</v>
      </c>
      <c r="S635" s="516">
        <f>IF(M635="nio",0,IF(M635&gt;0,VLOOKUP(H635,'3-Productie normen'!A:L,VLOOKUP(M635,'3-Productie normen'!$B$36:$C$42,2,FALSE),FALSE)))</f>
        <v>0</v>
      </c>
      <c r="T635" s="516">
        <f t="shared" si="68"/>
        <v>0</v>
      </c>
      <c r="U635" s="55">
        <f t="shared" si="69"/>
        <v>0</v>
      </c>
      <c r="V635" s="527"/>
      <c r="X635" s="529">
        <f t="shared" si="67"/>
        <v>624</v>
      </c>
    </row>
    <row r="636" spans="1:24" ht="14.1" customHeight="1">
      <c r="A636" s="460">
        <v>636</v>
      </c>
      <c r="B636" s="466" t="s">
        <v>233</v>
      </c>
      <c r="C636" s="466" t="s">
        <v>360</v>
      </c>
      <c r="D636" s="473" t="s">
        <v>439</v>
      </c>
      <c r="E636" s="475">
        <v>3</v>
      </c>
      <c r="F636" s="475" t="s">
        <v>1120</v>
      </c>
      <c r="G636" s="494" t="s">
        <v>529</v>
      </c>
      <c r="H636" s="491" t="s">
        <v>253</v>
      </c>
      <c r="I636" s="494" t="s">
        <v>3986</v>
      </c>
      <c r="J636" s="502">
        <v>6</v>
      </c>
      <c r="K636" s="491" t="s">
        <v>253</v>
      </c>
      <c r="L636" s="512">
        <f t="shared" si="63"/>
        <v>104</v>
      </c>
      <c r="M636" s="514">
        <v>104</v>
      </c>
      <c r="N636" s="514"/>
      <c r="O636" s="514"/>
      <c r="P636" s="515" t="e">
        <f t="shared" si="64"/>
        <v>#DIV/0!</v>
      </c>
      <c r="Q636" s="515">
        <f t="shared" si="65"/>
        <v>0</v>
      </c>
      <c r="R636" s="515">
        <f t="shared" si="66"/>
        <v>0</v>
      </c>
      <c r="S636" s="516">
        <f>IF(M636="nio",0,IF(M636&gt;0,VLOOKUP(H636,'3-Productie normen'!A:L,VLOOKUP(M636,'3-Productie normen'!$B$36:$C$42,2,FALSE),FALSE)))</f>
        <v>0</v>
      </c>
      <c r="T636" s="516">
        <f t="shared" si="68"/>
        <v>0</v>
      </c>
      <c r="U636" s="55">
        <f t="shared" si="69"/>
        <v>0</v>
      </c>
      <c r="V636" s="527"/>
      <c r="X636" s="529">
        <f t="shared" si="67"/>
        <v>624</v>
      </c>
    </row>
    <row r="637" spans="1:24" ht="14.1" customHeight="1">
      <c r="A637" s="460">
        <v>637</v>
      </c>
      <c r="B637" s="466" t="s">
        <v>233</v>
      </c>
      <c r="C637" s="466" t="s">
        <v>360</v>
      </c>
      <c r="D637" s="473" t="s">
        <v>439</v>
      </c>
      <c r="E637" s="475">
        <v>3</v>
      </c>
      <c r="F637" s="475" t="s">
        <v>1121</v>
      </c>
      <c r="G637" s="494" t="s">
        <v>536</v>
      </c>
      <c r="H637" s="491" t="s">
        <v>4038</v>
      </c>
      <c r="I637" s="494" t="s">
        <v>3986</v>
      </c>
      <c r="J637" s="502">
        <v>23</v>
      </c>
      <c r="K637" s="491" t="s">
        <v>253</v>
      </c>
      <c r="L637" s="512">
        <f t="shared" si="63"/>
        <v>255</v>
      </c>
      <c r="M637" s="514">
        <v>255</v>
      </c>
      <c r="N637" s="514"/>
      <c r="O637" s="514"/>
      <c r="P637" s="515" t="e">
        <f t="shared" si="64"/>
        <v>#DIV/0!</v>
      </c>
      <c r="Q637" s="515">
        <f t="shared" si="65"/>
        <v>0</v>
      </c>
      <c r="R637" s="515">
        <f t="shared" si="66"/>
        <v>0</v>
      </c>
      <c r="S637" s="516">
        <f>IF(M637="nio",0,IF(M637&gt;0,VLOOKUP(H637,'3-Productie normen'!A:L,VLOOKUP(M637,'3-Productie normen'!$B$36:$C$42,2,FALSE),FALSE)))</f>
        <v>0</v>
      </c>
      <c r="T637" s="516">
        <f t="shared" si="68"/>
        <v>0</v>
      </c>
      <c r="U637" s="55">
        <f t="shared" si="69"/>
        <v>0</v>
      </c>
      <c r="V637" s="527"/>
      <c r="X637" s="529">
        <f t="shared" si="67"/>
        <v>5865</v>
      </c>
    </row>
    <row r="638" spans="1:24" ht="14.1" customHeight="1">
      <c r="A638" s="460">
        <v>638</v>
      </c>
      <c r="B638" s="466" t="s">
        <v>233</v>
      </c>
      <c r="C638" s="466" t="s">
        <v>360</v>
      </c>
      <c r="D638" s="473" t="s">
        <v>439</v>
      </c>
      <c r="E638" s="475">
        <v>3</v>
      </c>
      <c r="F638" s="475" t="s">
        <v>1122</v>
      </c>
      <c r="G638" s="494" t="s">
        <v>916</v>
      </c>
      <c r="H638" s="494" t="s">
        <v>4033</v>
      </c>
      <c r="I638" s="494" t="s">
        <v>3994</v>
      </c>
      <c r="J638" s="502">
        <v>55</v>
      </c>
      <c r="K638" s="494"/>
      <c r="L638" s="512">
        <f t="shared" si="63"/>
        <v>255</v>
      </c>
      <c r="M638" s="514">
        <v>255</v>
      </c>
      <c r="N638" s="514"/>
      <c r="O638" s="514"/>
      <c r="P638" s="515" t="e">
        <f t="shared" si="64"/>
        <v>#DIV/0!</v>
      </c>
      <c r="Q638" s="515">
        <f t="shared" si="65"/>
        <v>0</v>
      </c>
      <c r="R638" s="515">
        <f t="shared" si="66"/>
        <v>0</v>
      </c>
      <c r="S638" s="516">
        <f>IF(M638="nio",0,IF(M638&gt;0,VLOOKUP(H638,'3-Productie normen'!A:L,VLOOKUP(M638,'3-Productie normen'!$B$36:$C$42,2,FALSE),FALSE)))</f>
        <v>0</v>
      </c>
      <c r="T638" s="516">
        <f t="shared" si="68"/>
        <v>0</v>
      </c>
      <c r="U638" s="55">
        <f t="shared" si="69"/>
        <v>0</v>
      </c>
      <c r="V638" s="527"/>
      <c r="X638" s="529">
        <f t="shared" si="67"/>
        <v>14025</v>
      </c>
    </row>
    <row r="639" spans="1:24" ht="14.1" customHeight="1">
      <c r="A639" s="460">
        <v>639</v>
      </c>
      <c r="B639" s="466" t="s">
        <v>233</v>
      </c>
      <c r="C639" s="466" t="s">
        <v>360</v>
      </c>
      <c r="D639" s="473" t="s">
        <v>439</v>
      </c>
      <c r="E639" s="475">
        <v>3</v>
      </c>
      <c r="F639" s="475" t="s">
        <v>1123</v>
      </c>
      <c r="G639" s="494" t="s">
        <v>592</v>
      </c>
      <c r="H639" s="487" t="s">
        <v>348</v>
      </c>
      <c r="I639" s="494" t="s">
        <v>3994</v>
      </c>
      <c r="J639" s="502">
        <v>10</v>
      </c>
      <c r="K639" s="487" t="s">
        <v>348</v>
      </c>
      <c r="L639" s="512">
        <f t="shared" si="63"/>
        <v>255</v>
      </c>
      <c r="M639" s="514">
        <v>255</v>
      </c>
      <c r="N639" s="514"/>
      <c r="O639" s="514"/>
      <c r="P639" s="515" t="e">
        <f t="shared" si="64"/>
        <v>#DIV/0!</v>
      </c>
      <c r="Q639" s="515">
        <f t="shared" si="65"/>
        <v>0</v>
      </c>
      <c r="R639" s="515">
        <f t="shared" si="66"/>
        <v>0</v>
      </c>
      <c r="S639" s="516">
        <f>IF(M639="nio",0,IF(M639&gt;0,VLOOKUP(H639,'3-Productie normen'!A:L,VLOOKUP(M639,'3-Productie normen'!$B$36:$C$42,2,FALSE),FALSE)))</f>
        <v>0</v>
      </c>
      <c r="T639" s="516">
        <f t="shared" si="68"/>
        <v>0</v>
      </c>
      <c r="U639" s="55">
        <f t="shared" si="69"/>
        <v>0</v>
      </c>
      <c r="V639" s="527"/>
      <c r="X639" s="529">
        <f t="shared" si="67"/>
        <v>2550</v>
      </c>
    </row>
    <row r="640" spans="1:24" ht="14.1" customHeight="1">
      <c r="A640" s="460">
        <v>640</v>
      </c>
      <c r="B640" s="466" t="s">
        <v>233</v>
      </c>
      <c r="C640" s="466" t="s">
        <v>360</v>
      </c>
      <c r="D640" s="473" t="s">
        <v>439</v>
      </c>
      <c r="E640" s="475">
        <v>3</v>
      </c>
      <c r="F640" s="475" t="s">
        <v>1124</v>
      </c>
      <c r="G640" s="494" t="s">
        <v>916</v>
      </c>
      <c r="H640" s="494" t="s">
        <v>4033</v>
      </c>
      <c r="I640" s="494" t="s">
        <v>3994</v>
      </c>
      <c r="J640" s="502">
        <v>176</v>
      </c>
      <c r="K640" s="494"/>
      <c r="L640" s="512">
        <f t="shared" ref="L640:L703" si="70">SUM(M640:O640)</f>
        <v>255</v>
      </c>
      <c r="M640" s="514">
        <v>255</v>
      </c>
      <c r="N640" s="514"/>
      <c r="O640" s="514"/>
      <c r="P640" s="515" t="e">
        <f t="shared" si="64"/>
        <v>#DIV/0!</v>
      </c>
      <c r="Q640" s="515">
        <f t="shared" si="65"/>
        <v>0</v>
      </c>
      <c r="R640" s="515">
        <f t="shared" si="66"/>
        <v>0</v>
      </c>
      <c r="S640" s="516">
        <f>IF(M640="nio",0,IF(M640&gt;0,VLOOKUP(H640,'3-Productie normen'!A:L,VLOOKUP(M640,'3-Productie normen'!$B$36:$C$42,2,FALSE),FALSE)))</f>
        <v>0</v>
      </c>
      <c r="T640" s="516">
        <f t="shared" si="68"/>
        <v>0</v>
      </c>
      <c r="U640" s="55">
        <f t="shared" si="69"/>
        <v>0</v>
      </c>
      <c r="V640" s="527"/>
      <c r="X640" s="529">
        <f t="shared" si="67"/>
        <v>44880</v>
      </c>
    </row>
    <row r="641" spans="1:24" ht="14.1" customHeight="1">
      <c r="A641" s="567">
        <v>641</v>
      </c>
      <c r="B641" s="466" t="s">
        <v>233</v>
      </c>
      <c r="C641" s="466" t="s">
        <v>360</v>
      </c>
      <c r="D641" s="473" t="s">
        <v>439</v>
      </c>
      <c r="E641" s="475">
        <v>3</v>
      </c>
      <c r="F641" s="475" t="s">
        <v>1125</v>
      </c>
      <c r="G641" s="494" t="s">
        <v>916</v>
      </c>
      <c r="H641" s="494" t="s">
        <v>4033</v>
      </c>
      <c r="I641" s="494" t="s">
        <v>3986</v>
      </c>
      <c r="J641" s="502">
        <v>119</v>
      </c>
      <c r="K641" s="494"/>
      <c r="L641" s="512">
        <f t="shared" si="70"/>
        <v>255</v>
      </c>
      <c r="M641" s="514">
        <v>255</v>
      </c>
      <c r="N641" s="514"/>
      <c r="O641" s="514"/>
      <c r="P641" s="515" t="e">
        <f t="shared" si="64"/>
        <v>#DIV/0!</v>
      </c>
      <c r="Q641" s="515">
        <f t="shared" si="65"/>
        <v>0</v>
      </c>
      <c r="R641" s="515">
        <f t="shared" si="66"/>
        <v>0</v>
      </c>
      <c r="S641" s="516">
        <f>IF(M641="nio",0,IF(M641&gt;0,VLOOKUP(H641,'3-Productie normen'!A:L,VLOOKUP(M641,'3-Productie normen'!$B$36:$C$42,2,FALSE),FALSE)))</f>
        <v>0</v>
      </c>
      <c r="T641" s="516">
        <f t="shared" si="68"/>
        <v>0</v>
      </c>
      <c r="U641" s="55">
        <f t="shared" si="69"/>
        <v>0</v>
      </c>
      <c r="V641" s="527"/>
      <c r="X641" s="529">
        <f t="shared" si="67"/>
        <v>30345</v>
      </c>
    </row>
    <row r="642" spans="1:24" ht="14.1" customHeight="1">
      <c r="A642" s="460">
        <v>642</v>
      </c>
      <c r="B642" s="466" t="s">
        <v>233</v>
      </c>
      <c r="C642" s="466" t="s">
        <v>360</v>
      </c>
      <c r="D642" s="473" t="s">
        <v>439</v>
      </c>
      <c r="E642" s="475">
        <v>3</v>
      </c>
      <c r="F642" s="475" t="s">
        <v>1126</v>
      </c>
      <c r="G642" s="494" t="s">
        <v>916</v>
      </c>
      <c r="H642" s="494" t="s">
        <v>4033</v>
      </c>
      <c r="I642" s="494" t="s">
        <v>3986</v>
      </c>
      <c r="J642" s="502">
        <v>151</v>
      </c>
      <c r="K642" s="494"/>
      <c r="L642" s="512">
        <f t="shared" si="70"/>
        <v>255</v>
      </c>
      <c r="M642" s="514">
        <v>255</v>
      </c>
      <c r="N642" s="514"/>
      <c r="O642" s="514"/>
      <c r="P642" s="515" t="e">
        <f t="shared" si="64"/>
        <v>#DIV/0!</v>
      </c>
      <c r="Q642" s="515">
        <f t="shared" si="65"/>
        <v>0</v>
      </c>
      <c r="R642" s="515">
        <f t="shared" si="66"/>
        <v>0</v>
      </c>
      <c r="S642" s="516">
        <f>IF(M642="nio",0,IF(M642&gt;0,VLOOKUP(H642,'3-Productie normen'!A:L,VLOOKUP(M642,'3-Productie normen'!$B$36:$C$42,2,FALSE),FALSE)))</f>
        <v>0</v>
      </c>
      <c r="T642" s="516">
        <f t="shared" si="68"/>
        <v>0</v>
      </c>
      <c r="U642" s="55">
        <f t="shared" si="69"/>
        <v>0</v>
      </c>
      <c r="V642" s="527"/>
      <c r="X642" s="529">
        <f t="shared" si="67"/>
        <v>38505</v>
      </c>
    </row>
    <row r="643" spans="1:24" ht="14.1" customHeight="1">
      <c r="A643" s="460">
        <v>643</v>
      </c>
      <c r="B643" s="466" t="s">
        <v>233</v>
      </c>
      <c r="C643" s="466" t="s">
        <v>360</v>
      </c>
      <c r="D643" s="473" t="s">
        <v>439</v>
      </c>
      <c r="E643" s="475">
        <v>3</v>
      </c>
      <c r="F643" s="475" t="s">
        <v>1127</v>
      </c>
      <c r="G643" s="494" t="s">
        <v>916</v>
      </c>
      <c r="H643" s="494" t="s">
        <v>4033</v>
      </c>
      <c r="I643" s="494" t="s">
        <v>3986</v>
      </c>
      <c r="J643" s="502">
        <v>45</v>
      </c>
      <c r="K643" s="494"/>
      <c r="L643" s="512">
        <f t="shared" si="70"/>
        <v>255</v>
      </c>
      <c r="M643" s="514">
        <v>255</v>
      </c>
      <c r="N643" s="514"/>
      <c r="O643" s="514"/>
      <c r="P643" s="515" t="e">
        <f t="shared" si="64"/>
        <v>#DIV/0!</v>
      </c>
      <c r="Q643" s="515">
        <f t="shared" si="65"/>
        <v>0</v>
      </c>
      <c r="R643" s="515">
        <f t="shared" si="66"/>
        <v>0</v>
      </c>
      <c r="S643" s="516">
        <f>IF(M643="nio",0,IF(M643&gt;0,VLOOKUP(H643,'3-Productie normen'!A:L,VLOOKUP(M643,'3-Productie normen'!$B$36:$C$42,2,FALSE),FALSE)))</f>
        <v>0</v>
      </c>
      <c r="T643" s="516">
        <f t="shared" si="68"/>
        <v>0</v>
      </c>
      <c r="U643" s="55">
        <f t="shared" si="69"/>
        <v>0</v>
      </c>
      <c r="V643" s="527"/>
      <c r="X643" s="529">
        <f t="shared" si="67"/>
        <v>11475</v>
      </c>
    </row>
    <row r="644" spans="1:24" ht="14.1" customHeight="1">
      <c r="A644" s="460">
        <v>644</v>
      </c>
      <c r="B644" s="466" t="s">
        <v>233</v>
      </c>
      <c r="C644" s="466" t="s">
        <v>360</v>
      </c>
      <c r="D644" s="473" t="s">
        <v>439</v>
      </c>
      <c r="E644" s="475">
        <v>3</v>
      </c>
      <c r="F644" s="475" t="s">
        <v>1128</v>
      </c>
      <c r="G644" s="494" t="s">
        <v>916</v>
      </c>
      <c r="H644" s="494" t="s">
        <v>4033</v>
      </c>
      <c r="I644" s="494" t="s">
        <v>3994</v>
      </c>
      <c r="J644" s="502">
        <v>9</v>
      </c>
      <c r="K644" s="494"/>
      <c r="L644" s="512">
        <f t="shared" si="70"/>
        <v>255</v>
      </c>
      <c r="M644" s="514">
        <v>255</v>
      </c>
      <c r="N644" s="514"/>
      <c r="O644" s="514"/>
      <c r="P644" s="515" t="e">
        <f t="shared" si="64"/>
        <v>#DIV/0!</v>
      </c>
      <c r="Q644" s="515">
        <f t="shared" si="65"/>
        <v>0</v>
      </c>
      <c r="R644" s="515">
        <f t="shared" si="66"/>
        <v>0</v>
      </c>
      <c r="S644" s="516">
        <f>IF(M644="nio",0,IF(M644&gt;0,VLOOKUP(H644,'3-Productie normen'!A:L,VLOOKUP(M644,'3-Productie normen'!$B$36:$C$42,2,FALSE),FALSE)))</f>
        <v>0</v>
      </c>
      <c r="T644" s="516">
        <f t="shared" si="68"/>
        <v>0</v>
      </c>
      <c r="U644" s="55">
        <f t="shared" si="69"/>
        <v>0</v>
      </c>
      <c r="V644" s="527"/>
      <c r="X644" s="529">
        <f t="shared" si="67"/>
        <v>2295</v>
      </c>
    </row>
    <row r="645" spans="1:24" ht="14.1" customHeight="1">
      <c r="A645" s="460">
        <v>645</v>
      </c>
      <c r="B645" s="466" t="s">
        <v>233</v>
      </c>
      <c r="C645" s="466" t="s">
        <v>360</v>
      </c>
      <c r="D645" s="473" t="s">
        <v>439</v>
      </c>
      <c r="E645" s="475">
        <v>3</v>
      </c>
      <c r="F645" s="475" t="s">
        <v>1129</v>
      </c>
      <c r="G645" s="494" t="s">
        <v>580</v>
      </c>
      <c r="H645" s="494" t="s">
        <v>253</v>
      </c>
      <c r="I645" s="494" t="s">
        <v>3994</v>
      </c>
      <c r="J645" s="502">
        <v>11</v>
      </c>
      <c r="K645" s="494"/>
      <c r="L645" s="512">
        <f t="shared" si="70"/>
        <v>104</v>
      </c>
      <c r="M645" s="514">
        <v>104</v>
      </c>
      <c r="N645" s="514"/>
      <c r="O645" s="514"/>
      <c r="P645" s="515" t="e">
        <f t="shared" si="64"/>
        <v>#DIV/0!</v>
      </c>
      <c r="Q645" s="515">
        <f t="shared" si="65"/>
        <v>0</v>
      </c>
      <c r="R645" s="515">
        <f t="shared" si="66"/>
        <v>0</v>
      </c>
      <c r="S645" s="516">
        <f>IF(M645="nio",0,IF(M645&gt;0,VLOOKUP(H645,'3-Productie normen'!A:L,VLOOKUP(M645,'3-Productie normen'!$B$36:$C$42,2,FALSE),FALSE)))</f>
        <v>0</v>
      </c>
      <c r="T645" s="516">
        <f t="shared" si="68"/>
        <v>0</v>
      </c>
      <c r="U645" s="55">
        <f t="shared" si="69"/>
        <v>0</v>
      </c>
      <c r="V645" s="527"/>
      <c r="X645" s="529">
        <f t="shared" si="67"/>
        <v>1144</v>
      </c>
    </row>
    <row r="646" spans="1:24" ht="14.1" customHeight="1">
      <c r="A646" s="460">
        <v>646</v>
      </c>
      <c r="B646" s="466" t="s">
        <v>233</v>
      </c>
      <c r="C646" s="466" t="s">
        <v>360</v>
      </c>
      <c r="D646" s="473" t="s">
        <v>439</v>
      </c>
      <c r="E646" s="475">
        <v>3</v>
      </c>
      <c r="F646" s="475" t="s">
        <v>1130</v>
      </c>
      <c r="G646" s="494" t="s">
        <v>580</v>
      </c>
      <c r="H646" s="494" t="s">
        <v>253</v>
      </c>
      <c r="I646" s="494" t="s">
        <v>3994</v>
      </c>
      <c r="J646" s="502">
        <v>11</v>
      </c>
      <c r="K646" s="494"/>
      <c r="L646" s="512">
        <f t="shared" si="70"/>
        <v>104</v>
      </c>
      <c r="M646" s="514">
        <v>104</v>
      </c>
      <c r="N646" s="514"/>
      <c r="O646" s="514"/>
      <c r="P646" s="515" t="e">
        <f t="shared" si="64"/>
        <v>#DIV/0!</v>
      </c>
      <c r="Q646" s="515">
        <f t="shared" si="65"/>
        <v>0</v>
      </c>
      <c r="R646" s="515">
        <f t="shared" si="66"/>
        <v>0</v>
      </c>
      <c r="S646" s="516">
        <f>IF(M646="nio",0,IF(M646&gt;0,VLOOKUP(H646,'3-Productie normen'!A:L,VLOOKUP(M646,'3-Productie normen'!$B$36:$C$42,2,FALSE),FALSE)))</f>
        <v>0</v>
      </c>
      <c r="T646" s="516">
        <f t="shared" si="68"/>
        <v>0</v>
      </c>
      <c r="U646" s="55">
        <f t="shared" si="69"/>
        <v>0</v>
      </c>
      <c r="V646" s="527"/>
      <c r="X646" s="529">
        <f t="shared" si="67"/>
        <v>1144</v>
      </c>
    </row>
    <row r="647" spans="1:24" ht="14.1" customHeight="1">
      <c r="A647" s="460">
        <v>647</v>
      </c>
      <c r="B647" s="466" t="s">
        <v>233</v>
      </c>
      <c r="C647" s="466" t="s">
        <v>360</v>
      </c>
      <c r="D647" s="473" t="s">
        <v>439</v>
      </c>
      <c r="E647" s="475">
        <v>3</v>
      </c>
      <c r="F647" s="475" t="s">
        <v>1131</v>
      </c>
      <c r="G647" s="494" t="s">
        <v>594</v>
      </c>
      <c r="H647" s="494" t="s">
        <v>4026</v>
      </c>
      <c r="I647" s="494" t="s">
        <v>3994</v>
      </c>
      <c r="J647" s="502">
        <v>8.5</v>
      </c>
      <c r="K647" s="494" t="s">
        <v>4026</v>
      </c>
      <c r="L647" s="512">
        <f t="shared" si="70"/>
        <v>0</v>
      </c>
      <c r="M647" s="513" t="s">
        <v>4037</v>
      </c>
      <c r="N647" s="514"/>
      <c r="O647" s="514"/>
      <c r="P647" s="515">
        <f t="shared" si="64"/>
        <v>0</v>
      </c>
      <c r="Q647" s="515">
        <f t="shared" si="65"/>
        <v>0</v>
      </c>
      <c r="R647" s="515">
        <f t="shared" si="66"/>
        <v>0</v>
      </c>
      <c r="S647" s="516">
        <f>IF(M647="nio",0,IF(M647&gt;0,VLOOKUP(H647,'3-Productie normen'!A:L,VLOOKUP(M647,'3-Productie normen'!$B$36:$C$42,2,FALSE),FALSE)))</f>
        <v>0</v>
      </c>
      <c r="T647" s="516">
        <f t="shared" si="68"/>
        <v>0</v>
      </c>
      <c r="U647" s="55">
        <f t="shared" si="69"/>
        <v>0</v>
      </c>
      <c r="V647" s="527"/>
      <c r="X647" s="529">
        <f t="shared" si="67"/>
        <v>0</v>
      </c>
    </row>
    <row r="648" spans="1:24" ht="14.1" customHeight="1">
      <c r="A648" s="460">
        <v>648</v>
      </c>
      <c r="B648" s="466" t="s">
        <v>233</v>
      </c>
      <c r="C648" s="466" t="s">
        <v>360</v>
      </c>
      <c r="D648" s="473" t="s">
        <v>439</v>
      </c>
      <c r="E648" s="475">
        <v>3</v>
      </c>
      <c r="F648" s="475" t="s">
        <v>1131</v>
      </c>
      <c r="G648" s="494" t="s">
        <v>594</v>
      </c>
      <c r="H648" s="494" t="s">
        <v>4026</v>
      </c>
      <c r="I648" s="494" t="s">
        <v>3994</v>
      </c>
      <c r="J648" s="502">
        <v>8.5</v>
      </c>
      <c r="K648" s="494" t="s">
        <v>4026</v>
      </c>
      <c r="L648" s="512">
        <f t="shared" si="70"/>
        <v>0</v>
      </c>
      <c r="M648" s="513" t="s">
        <v>4037</v>
      </c>
      <c r="N648" s="514"/>
      <c r="O648" s="514"/>
      <c r="P648" s="515">
        <f t="shared" si="64"/>
        <v>0</v>
      </c>
      <c r="Q648" s="515">
        <f t="shared" si="65"/>
        <v>0</v>
      </c>
      <c r="R648" s="515">
        <f t="shared" si="66"/>
        <v>0</v>
      </c>
      <c r="S648" s="516">
        <f>IF(M648="nio",0,IF(M648&gt;0,VLOOKUP(H648,'3-Productie normen'!A:L,VLOOKUP(M648,'3-Productie normen'!$B$36:$C$42,2,FALSE),FALSE)))</f>
        <v>0</v>
      </c>
      <c r="T648" s="516">
        <f t="shared" si="68"/>
        <v>0</v>
      </c>
      <c r="U648" s="55">
        <f t="shared" si="69"/>
        <v>0</v>
      </c>
      <c r="V648" s="527"/>
      <c r="X648" s="529">
        <f t="shared" si="67"/>
        <v>0</v>
      </c>
    </row>
    <row r="649" spans="1:24" ht="14.1" customHeight="1">
      <c r="A649" s="567">
        <v>649</v>
      </c>
      <c r="B649" s="466" t="s">
        <v>233</v>
      </c>
      <c r="C649" s="466" t="s">
        <v>360</v>
      </c>
      <c r="D649" s="473" t="s">
        <v>439</v>
      </c>
      <c r="E649" s="475">
        <v>3</v>
      </c>
      <c r="F649" s="475" t="s">
        <v>1132</v>
      </c>
      <c r="G649" s="494" t="s">
        <v>1118</v>
      </c>
      <c r="H649" s="494" t="s">
        <v>253</v>
      </c>
      <c r="I649" s="494" t="s">
        <v>3986</v>
      </c>
      <c r="J649" s="502">
        <v>6</v>
      </c>
      <c r="K649" s="494"/>
      <c r="L649" s="512">
        <f t="shared" si="70"/>
        <v>104</v>
      </c>
      <c r="M649" s="514">
        <v>104</v>
      </c>
      <c r="N649" s="514"/>
      <c r="O649" s="514"/>
      <c r="P649" s="515" t="e">
        <f t="shared" si="64"/>
        <v>#DIV/0!</v>
      </c>
      <c r="Q649" s="515">
        <f t="shared" si="65"/>
        <v>0</v>
      </c>
      <c r="R649" s="515">
        <f t="shared" si="66"/>
        <v>0</v>
      </c>
      <c r="S649" s="516">
        <f>IF(M649="nio",0,IF(M649&gt;0,VLOOKUP(H649,'3-Productie normen'!A:L,VLOOKUP(M649,'3-Productie normen'!$B$36:$C$42,2,FALSE),FALSE)))</f>
        <v>0</v>
      </c>
      <c r="T649" s="516">
        <f t="shared" si="68"/>
        <v>0</v>
      </c>
      <c r="U649" s="55">
        <f t="shared" si="69"/>
        <v>0</v>
      </c>
      <c r="V649" s="527"/>
      <c r="X649" s="529">
        <f t="shared" si="67"/>
        <v>624</v>
      </c>
    </row>
    <row r="650" spans="1:24" ht="14.1" customHeight="1">
      <c r="A650" s="460">
        <v>650</v>
      </c>
      <c r="B650" s="466" t="s">
        <v>233</v>
      </c>
      <c r="C650" s="466" t="s">
        <v>360</v>
      </c>
      <c r="D650" s="473" t="s">
        <v>439</v>
      </c>
      <c r="E650" s="475">
        <v>3</v>
      </c>
      <c r="F650" s="475" t="s">
        <v>1133</v>
      </c>
      <c r="G650" s="494" t="s">
        <v>529</v>
      </c>
      <c r="H650" s="491" t="s">
        <v>253</v>
      </c>
      <c r="I650" s="494" t="s">
        <v>3986</v>
      </c>
      <c r="J650" s="502">
        <v>12</v>
      </c>
      <c r="K650" s="491" t="s">
        <v>253</v>
      </c>
      <c r="L650" s="512">
        <f t="shared" si="70"/>
        <v>104</v>
      </c>
      <c r="M650" s="514">
        <v>104</v>
      </c>
      <c r="N650" s="514"/>
      <c r="O650" s="514"/>
      <c r="P650" s="515" t="e">
        <f t="shared" si="64"/>
        <v>#DIV/0!</v>
      </c>
      <c r="Q650" s="515">
        <f t="shared" si="65"/>
        <v>0</v>
      </c>
      <c r="R650" s="515">
        <f t="shared" si="66"/>
        <v>0</v>
      </c>
      <c r="S650" s="516">
        <f>IF(M650="nio",0,IF(M650&gt;0,VLOOKUP(H650,'3-Productie normen'!A:L,VLOOKUP(M650,'3-Productie normen'!$B$36:$C$42,2,FALSE),FALSE)))</f>
        <v>0</v>
      </c>
      <c r="T650" s="516">
        <f t="shared" si="68"/>
        <v>0</v>
      </c>
      <c r="U650" s="55">
        <f t="shared" si="69"/>
        <v>0</v>
      </c>
      <c r="V650" s="527"/>
      <c r="X650" s="529">
        <f t="shared" si="67"/>
        <v>1248</v>
      </c>
    </row>
    <row r="651" spans="1:24" ht="14.1" customHeight="1">
      <c r="A651" s="460">
        <v>651</v>
      </c>
      <c r="B651" s="466" t="s">
        <v>233</v>
      </c>
      <c r="C651" s="466" t="s">
        <v>360</v>
      </c>
      <c r="D651" s="473" t="s">
        <v>439</v>
      </c>
      <c r="E651" s="475">
        <v>3</v>
      </c>
      <c r="F651" s="475" t="s">
        <v>1134</v>
      </c>
      <c r="G651" s="494" t="s">
        <v>536</v>
      </c>
      <c r="H651" s="491" t="s">
        <v>4038</v>
      </c>
      <c r="I651" s="494" t="s">
        <v>3986</v>
      </c>
      <c r="J651" s="502">
        <v>11</v>
      </c>
      <c r="K651" s="491" t="s">
        <v>253</v>
      </c>
      <c r="L651" s="512">
        <f t="shared" si="70"/>
        <v>255</v>
      </c>
      <c r="M651" s="514">
        <v>255</v>
      </c>
      <c r="N651" s="514"/>
      <c r="O651" s="514"/>
      <c r="P651" s="515" t="e">
        <f t="shared" ref="P651:P714" si="71">IF(M651="nio",0,IF(M651&gt;0,M651*J651/S651,0))</f>
        <v>#DIV/0!</v>
      </c>
      <c r="Q651" s="515">
        <f t="shared" ref="Q651:Q714" si="72">IF(N651&gt;0,N651*J651/T651,0)</f>
        <v>0</v>
      </c>
      <c r="R651" s="515">
        <f t="shared" ref="R651:R714" si="73">IF(O651&gt;0,O651*J651/U651,0)</f>
        <v>0</v>
      </c>
      <c r="S651" s="516">
        <f>IF(M651="nio",0,IF(M651&gt;0,VLOOKUP(H651,'3-Productie normen'!A:L,VLOOKUP(M651,'3-Productie normen'!$B$36:$C$42,2,FALSE),FALSE)))</f>
        <v>0</v>
      </c>
      <c r="T651" s="516">
        <f t="shared" si="68"/>
        <v>0</v>
      </c>
      <c r="U651" s="55">
        <f t="shared" si="69"/>
        <v>0</v>
      </c>
      <c r="V651" s="527"/>
      <c r="X651" s="529">
        <f t="shared" ref="X651:X714" si="74">L651*J651</f>
        <v>2805</v>
      </c>
    </row>
    <row r="652" spans="1:24" ht="14.1" customHeight="1">
      <c r="A652" s="460">
        <v>652</v>
      </c>
      <c r="B652" s="466" t="s">
        <v>233</v>
      </c>
      <c r="C652" s="466" t="s">
        <v>360</v>
      </c>
      <c r="D652" s="473" t="s">
        <v>439</v>
      </c>
      <c r="E652" s="475">
        <v>3</v>
      </c>
      <c r="F652" s="475" t="s">
        <v>1135</v>
      </c>
      <c r="G652" s="494" t="s">
        <v>536</v>
      </c>
      <c r="H652" s="491" t="s">
        <v>4038</v>
      </c>
      <c r="I652" s="494" t="s">
        <v>3986</v>
      </c>
      <c r="J652" s="502">
        <v>23</v>
      </c>
      <c r="K652" s="491" t="s">
        <v>253</v>
      </c>
      <c r="L652" s="512">
        <f t="shared" si="70"/>
        <v>255</v>
      </c>
      <c r="M652" s="514">
        <v>255</v>
      </c>
      <c r="N652" s="514"/>
      <c r="O652" s="514"/>
      <c r="P652" s="515" t="e">
        <f t="shared" si="71"/>
        <v>#DIV/0!</v>
      </c>
      <c r="Q652" s="515">
        <f t="shared" si="72"/>
        <v>0</v>
      </c>
      <c r="R652" s="515">
        <f t="shared" si="73"/>
        <v>0</v>
      </c>
      <c r="S652" s="516">
        <f>IF(M652="nio",0,IF(M652&gt;0,VLOOKUP(H652,'3-Productie normen'!A:L,VLOOKUP(M652,'3-Productie normen'!$B$36:$C$42,2,FALSE),FALSE)))</f>
        <v>0</v>
      </c>
      <c r="T652" s="516">
        <f t="shared" si="68"/>
        <v>0</v>
      </c>
      <c r="U652" s="55">
        <f t="shared" si="69"/>
        <v>0</v>
      </c>
      <c r="V652" s="527"/>
      <c r="X652" s="529">
        <f t="shared" si="74"/>
        <v>5865</v>
      </c>
    </row>
    <row r="653" spans="1:24" ht="14.1" customHeight="1">
      <c r="A653" s="460">
        <v>653</v>
      </c>
      <c r="B653" s="466" t="s">
        <v>233</v>
      </c>
      <c r="C653" s="466" t="s">
        <v>360</v>
      </c>
      <c r="D653" s="473" t="s">
        <v>439</v>
      </c>
      <c r="E653" s="475">
        <v>3</v>
      </c>
      <c r="F653" s="475" t="s">
        <v>1136</v>
      </c>
      <c r="G653" s="494" t="s">
        <v>536</v>
      </c>
      <c r="H653" s="491" t="s">
        <v>4038</v>
      </c>
      <c r="I653" s="494" t="s">
        <v>3986</v>
      </c>
      <c r="J653" s="502">
        <v>11</v>
      </c>
      <c r="K653" s="491" t="s">
        <v>253</v>
      </c>
      <c r="L653" s="512">
        <f t="shared" si="70"/>
        <v>255</v>
      </c>
      <c r="M653" s="514">
        <v>255</v>
      </c>
      <c r="N653" s="514"/>
      <c r="O653" s="514"/>
      <c r="P653" s="515" t="e">
        <f t="shared" si="71"/>
        <v>#DIV/0!</v>
      </c>
      <c r="Q653" s="515">
        <f t="shared" si="72"/>
        <v>0</v>
      </c>
      <c r="R653" s="515">
        <f t="shared" si="73"/>
        <v>0</v>
      </c>
      <c r="S653" s="516">
        <f>IF(M653="nio",0,IF(M653&gt;0,VLOOKUP(H653,'3-Productie normen'!A:L,VLOOKUP(M653,'3-Productie normen'!$B$36:$C$42,2,FALSE),FALSE)))</f>
        <v>0</v>
      </c>
      <c r="T653" s="516">
        <f t="shared" si="68"/>
        <v>0</v>
      </c>
      <c r="U653" s="55">
        <f t="shared" si="69"/>
        <v>0</v>
      </c>
      <c r="V653" s="527"/>
      <c r="X653" s="529">
        <f t="shared" si="74"/>
        <v>2805</v>
      </c>
    </row>
    <row r="654" spans="1:24" ht="14.1" customHeight="1">
      <c r="A654" s="460">
        <v>654</v>
      </c>
      <c r="B654" s="466" t="s">
        <v>233</v>
      </c>
      <c r="C654" s="466" t="s">
        <v>360</v>
      </c>
      <c r="D654" s="473" t="s">
        <v>439</v>
      </c>
      <c r="E654" s="475">
        <v>3</v>
      </c>
      <c r="F654" s="475" t="s">
        <v>1137</v>
      </c>
      <c r="G654" s="494" t="s">
        <v>536</v>
      </c>
      <c r="H654" s="491" t="s">
        <v>4038</v>
      </c>
      <c r="I654" s="494" t="s">
        <v>3986</v>
      </c>
      <c r="J654" s="502">
        <v>6</v>
      </c>
      <c r="K654" s="491" t="s">
        <v>253</v>
      </c>
      <c r="L654" s="512">
        <f t="shared" si="70"/>
        <v>255</v>
      </c>
      <c r="M654" s="514">
        <v>255</v>
      </c>
      <c r="N654" s="514"/>
      <c r="O654" s="514"/>
      <c r="P654" s="515" t="e">
        <f t="shared" si="71"/>
        <v>#DIV/0!</v>
      </c>
      <c r="Q654" s="515">
        <f t="shared" si="72"/>
        <v>0</v>
      </c>
      <c r="R654" s="515">
        <f t="shared" si="73"/>
        <v>0</v>
      </c>
      <c r="S654" s="516">
        <f>IF(M654="nio",0,IF(M654&gt;0,VLOOKUP(H654,'3-Productie normen'!A:L,VLOOKUP(M654,'3-Productie normen'!$B$36:$C$42,2,FALSE),FALSE)))</f>
        <v>0</v>
      </c>
      <c r="T654" s="516">
        <f t="shared" si="68"/>
        <v>0</v>
      </c>
      <c r="U654" s="55">
        <f t="shared" si="69"/>
        <v>0</v>
      </c>
      <c r="V654" s="527"/>
      <c r="X654" s="529">
        <f t="shared" si="74"/>
        <v>1530</v>
      </c>
    </row>
    <row r="655" spans="1:24" ht="14.1" customHeight="1">
      <c r="A655" s="460">
        <v>655</v>
      </c>
      <c r="B655" s="466" t="s">
        <v>233</v>
      </c>
      <c r="C655" s="466" t="s">
        <v>360</v>
      </c>
      <c r="D655" s="473" t="s">
        <v>439</v>
      </c>
      <c r="E655" s="475">
        <v>3</v>
      </c>
      <c r="F655" s="475" t="s">
        <v>1138</v>
      </c>
      <c r="G655" s="494" t="s">
        <v>536</v>
      </c>
      <c r="H655" s="491" t="s">
        <v>4038</v>
      </c>
      <c r="I655" s="494" t="s">
        <v>3986</v>
      </c>
      <c r="J655" s="502">
        <v>6</v>
      </c>
      <c r="K655" s="491" t="s">
        <v>253</v>
      </c>
      <c r="L655" s="512">
        <f t="shared" si="70"/>
        <v>255</v>
      </c>
      <c r="M655" s="514">
        <v>255</v>
      </c>
      <c r="N655" s="514"/>
      <c r="O655" s="514"/>
      <c r="P655" s="515" t="e">
        <f t="shared" si="71"/>
        <v>#DIV/0!</v>
      </c>
      <c r="Q655" s="515">
        <f t="shared" si="72"/>
        <v>0</v>
      </c>
      <c r="R655" s="515">
        <f t="shared" si="73"/>
        <v>0</v>
      </c>
      <c r="S655" s="516">
        <f>IF(M655="nio",0,IF(M655&gt;0,VLOOKUP(H655,'3-Productie normen'!A:L,VLOOKUP(M655,'3-Productie normen'!$B$36:$C$42,2,FALSE),FALSE)))</f>
        <v>0</v>
      </c>
      <c r="T655" s="516">
        <f t="shared" si="68"/>
        <v>0</v>
      </c>
      <c r="U655" s="55">
        <f t="shared" si="69"/>
        <v>0</v>
      </c>
      <c r="V655" s="527"/>
      <c r="X655" s="529">
        <f t="shared" si="74"/>
        <v>1530</v>
      </c>
    </row>
    <row r="656" spans="1:24" ht="14.1" customHeight="1">
      <c r="A656" s="460">
        <v>656</v>
      </c>
      <c r="B656" s="466" t="s">
        <v>233</v>
      </c>
      <c r="C656" s="466" t="s">
        <v>360</v>
      </c>
      <c r="D656" s="473" t="s">
        <v>439</v>
      </c>
      <c r="E656" s="475">
        <v>3</v>
      </c>
      <c r="F656" s="475" t="s">
        <v>1139</v>
      </c>
      <c r="G656" s="494" t="s">
        <v>536</v>
      </c>
      <c r="H656" s="491" t="s">
        <v>4038</v>
      </c>
      <c r="I656" s="494" t="s">
        <v>3986</v>
      </c>
      <c r="J656" s="502">
        <v>6</v>
      </c>
      <c r="K656" s="491" t="s">
        <v>253</v>
      </c>
      <c r="L656" s="512">
        <f t="shared" si="70"/>
        <v>255</v>
      </c>
      <c r="M656" s="514">
        <v>255</v>
      </c>
      <c r="N656" s="514"/>
      <c r="O656" s="514"/>
      <c r="P656" s="515" t="e">
        <f t="shared" si="71"/>
        <v>#DIV/0!</v>
      </c>
      <c r="Q656" s="515">
        <f t="shared" si="72"/>
        <v>0</v>
      </c>
      <c r="R656" s="515">
        <f t="shared" si="73"/>
        <v>0</v>
      </c>
      <c r="S656" s="516">
        <f>IF(M656="nio",0,IF(M656&gt;0,VLOOKUP(H656,'3-Productie normen'!A:L,VLOOKUP(M656,'3-Productie normen'!$B$36:$C$42,2,FALSE),FALSE)))</f>
        <v>0</v>
      </c>
      <c r="T656" s="516">
        <f t="shared" si="68"/>
        <v>0</v>
      </c>
      <c r="U656" s="55">
        <f t="shared" si="69"/>
        <v>0</v>
      </c>
      <c r="V656" s="527"/>
      <c r="X656" s="529">
        <f t="shared" si="74"/>
        <v>1530</v>
      </c>
    </row>
    <row r="657" spans="1:24" ht="14.1" customHeight="1">
      <c r="A657" s="567">
        <v>657</v>
      </c>
      <c r="B657" s="466" t="s">
        <v>233</v>
      </c>
      <c r="C657" s="466" t="s">
        <v>360</v>
      </c>
      <c r="D657" s="473" t="s">
        <v>439</v>
      </c>
      <c r="E657" s="475">
        <v>3</v>
      </c>
      <c r="F657" s="475" t="s">
        <v>1140</v>
      </c>
      <c r="G657" s="494" t="s">
        <v>1118</v>
      </c>
      <c r="H657" s="494" t="s">
        <v>253</v>
      </c>
      <c r="I657" s="494" t="s">
        <v>3994</v>
      </c>
      <c r="J657" s="502">
        <v>5</v>
      </c>
      <c r="K657" s="494"/>
      <c r="L657" s="512">
        <f t="shared" si="70"/>
        <v>104</v>
      </c>
      <c r="M657" s="514">
        <v>104</v>
      </c>
      <c r="N657" s="514"/>
      <c r="O657" s="514"/>
      <c r="P657" s="515" t="e">
        <f t="shared" si="71"/>
        <v>#DIV/0!</v>
      </c>
      <c r="Q657" s="515">
        <f t="shared" si="72"/>
        <v>0</v>
      </c>
      <c r="R657" s="515">
        <f t="shared" si="73"/>
        <v>0</v>
      </c>
      <c r="S657" s="516">
        <f>IF(M657="nio",0,IF(M657&gt;0,VLOOKUP(H657,'3-Productie normen'!A:L,VLOOKUP(M657,'3-Productie normen'!$B$36:$C$42,2,FALSE),FALSE)))</f>
        <v>0</v>
      </c>
      <c r="T657" s="516">
        <f t="shared" ref="T657:T720" si="75">IF(N657&gt;0,S657*$T$8,0)</f>
        <v>0</v>
      </c>
      <c r="U657" s="55">
        <f t="shared" ref="U657:U720" si="76">IF((OR(O657&gt;0,)),S657*$U$8,0)</f>
        <v>0</v>
      </c>
      <c r="V657" s="527"/>
      <c r="X657" s="529">
        <f t="shared" si="74"/>
        <v>520</v>
      </c>
    </row>
    <row r="658" spans="1:24" ht="14.1" customHeight="1">
      <c r="A658" s="460">
        <v>658</v>
      </c>
      <c r="B658" s="466" t="s">
        <v>233</v>
      </c>
      <c r="C658" s="466" t="s">
        <v>360</v>
      </c>
      <c r="D658" s="473" t="s">
        <v>439</v>
      </c>
      <c r="E658" s="475">
        <v>3</v>
      </c>
      <c r="F658" s="475" t="s">
        <v>1141</v>
      </c>
      <c r="G658" s="494" t="s">
        <v>1118</v>
      </c>
      <c r="H658" s="494" t="s">
        <v>253</v>
      </c>
      <c r="I658" s="494" t="s">
        <v>3986</v>
      </c>
      <c r="J658" s="502">
        <v>6</v>
      </c>
      <c r="K658" s="494"/>
      <c r="L658" s="512">
        <f t="shared" si="70"/>
        <v>104</v>
      </c>
      <c r="M658" s="514">
        <v>104</v>
      </c>
      <c r="N658" s="514"/>
      <c r="O658" s="514"/>
      <c r="P658" s="515" t="e">
        <f t="shared" si="71"/>
        <v>#DIV/0!</v>
      </c>
      <c r="Q658" s="515">
        <f t="shared" si="72"/>
        <v>0</v>
      </c>
      <c r="R658" s="515">
        <f t="shared" si="73"/>
        <v>0</v>
      </c>
      <c r="S658" s="516">
        <f>IF(M658="nio",0,IF(M658&gt;0,VLOOKUP(H658,'3-Productie normen'!A:L,VLOOKUP(M658,'3-Productie normen'!$B$36:$C$42,2,FALSE),FALSE)))</f>
        <v>0</v>
      </c>
      <c r="T658" s="516">
        <f t="shared" si="75"/>
        <v>0</v>
      </c>
      <c r="U658" s="55">
        <f t="shared" si="76"/>
        <v>0</v>
      </c>
      <c r="V658" s="527"/>
      <c r="X658" s="529">
        <f t="shared" si="74"/>
        <v>624</v>
      </c>
    </row>
    <row r="659" spans="1:24" ht="14.1" customHeight="1">
      <c r="A659" s="460">
        <v>659</v>
      </c>
      <c r="B659" s="466" t="s">
        <v>233</v>
      </c>
      <c r="C659" s="466" t="s">
        <v>360</v>
      </c>
      <c r="D659" s="473" t="s">
        <v>439</v>
      </c>
      <c r="E659" s="475">
        <v>3</v>
      </c>
      <c r="F659" s="475" t="s">
        <v>1142</v>
      </c>
      <c r="G659" s="494" t="s">
        <v>594</v>
      </c>
      <c r="H659" s="494" t="s">
        <v>4026</v>
      </c>
      <c r="I659" s="494" t="s">
        <v>3994</v>
      </c>
      <c r="J659" s="502">
        <v>6</v>
      </c>
      <c r="K659" s="494" t="s">
        <v>4026</v>
      </c>
      <c r="L659" s="512">
        <f t="shared" si="70"/>
        <v>0</v>
      </c>
      <c r="M659" s="513" t="s">
        <v>4037</v>
      </c>
      <c r="N659" s="514"/>
      <c r="O659" s="514"/>
      <c r="P659" s="515">
        <f t="shared" si="71"/>
        <v>0</v>
      </c>
      <c r="Q659" s="515">
        <f t="shared" si="72"/>
        <v>0</v>
      </c>
      <c r="R659" s="515">
        <f t="shared" si="73"/>
        <v>0</v>
      </c>
      <c r="S659" s="516">
        <f>IF(M659="nio",0,IF(M659&gt;0,VLOOKUP(H659,'3-Productie normen'!A:L,VLOOKUP(M659,'3-Productie normen'!$B$36:$C$42,2,FALSE),FALSE)))</f>
        <v>0</v>
      </c>
      <c r="T659" s="516">
        <f t="shared" si="75"/>
        <v>0</v>
      </c>
      <c r="U659" s="55">
        <f t="shared" si="76"/>
        <v>0</v>
      </c>
      <c r="V659" s="527"/>
      <c r="X659" s="529">
        <f t="shared" si="74"/>
        <v>0</v>
      </c>
    </row>
    <row r="660" spans="1:24" ht="14.1" customHeight="1">
      <c r="A660" s="460">
        <v>660</v>
      </c>
      <c r="B660" s="466" t="s">
        <v>233</v>
      </c>
      <c r="C660" s="466" t="s">
        <v>360</v>
      </c>
      <c r="D660" s="473" t="s">
        <v>439</v>
      </c>
      <c r="E660" s="475">
        <v>3</v>
      </c>
      <c r="F660" s="475" t="s">
        <v>1143</v>
      </c>
      <c r="G660" s="494" t="s">
        <v>536</v>
      </c>
      <c r="H660" s="491" t="s">
        <v>4038</v>
      </c>
      <c r="I660" s="494" t="s">
        <v>3994</v>
      </c>
      <c r="J660" s="502">
        <v>16</v>
      </c>
      <c r="K660" s="491" t="s">
        <v>253</v>
      </c>
      <c r="L660" s="512">
        <f t="shared" si="70"/>
        <v>255</v>
      </c>
      <c r="M660" s="514">
        <v>255</v>
      </c>
      <c r="N660" s="514"/>
      <c r="O660" s="514"/>
      <c r="P660" s="515" t="e">
        <f t="shared" si="71"/>
        <v>#DIV/0!</v>
      </c>
      <c r="Q660" s="515">
        <f t="shared" si="72"/>
        <v>0</v>
      </c>
      <c r="R660" s="515">
        <f t="shared" si="73"/>
        <v>0</v>
      </c>
      <c r="S660" s="516">
        <f>IF(M660="nio",0,IF(M660&gt;0,VLOOKUP(H660,'3-Productie normen'!A:L,VLOOKUP(M660,'3-Productie normen'!$B$36:$C$42,2,FALSE),FALSE)))</f>
        <v>0</v>
      </c>
      <c r="T660" s="516">
        <f t="shared" si="75"/>
        <v>0</v>
      </c>
      <c r="U660" s="55">
        <f t="shared" si="76"/>
        <v>0</v>
      </c>
      <c r="V660" s="527"/>
      <c r="X660" s="529">
        <f t="shared" si="74"/>
        <v>4080</v>
      </c>
    </row>
    <row r="661" spans="1:24" ht="14.1" customHeight="1">
      <c r="A661" s="460">
        <v>661</v>
      </c>
      <c r="B661" s="466" t="s">
        <v>233</v>
      </c>
      <c r="C661" s="466" t="s">
        <v>360</v>
      </c>
      <c r="D661" s="473" t="s">
        <v>439</v>
      </c>
      <c r="E661" s="475">
        <v>3</v>
      </c>
      <c r="F661" s="475" t="s">
        <v>1144</v>
      </c>
      <c r="G661" s="494" t="s">
        <v>592</v>
      </c>
      <c r="H661" s="487" t="s">
        <v>348</v>
      </c>
      <c r="I661" s="494" t="s">
        <v>3994</v>
      </c>
      <c r="J661" s="502">
        <v>43</v>
      </c>
      <c r="K661" s="487" t="s">
        <v>348</v>
      </c>
      <c r="L661" s="512">
        <f t="shared" si="70"/>
        <v>255</v>
      </c>
      <c r="M661" s="514">
        <v>255</v>
      </c>
      <c r="N661" s="514"/>
      <c r="O661" s="514"/>
      <c r="P661" s="515" t="e">
        <f t="shared" si="71"/>
        <v>#DIV/0!</v>
      </c>
      <c r="Q661" s="515">
        <f t="shared" si="72"/>
        <v>0</v>
      </c>
      <c r="R661" s="515">
        <f t="shared" si="73"/>
        <v>0</v>
      </c>
      <c r="S661" s="516">
        <f>IF(M661="nio",0,IF(M661&gt;0,VLOOKUP(H661,'3-Productie normen'!A:L,VLOOKUP(M661,'3-Productie normen'!$B$36:$C$42,2,FALSE),FALSE)))</f>
        <v>0</v>
      </c>
      <c r="T661" s="516">
        <f t="shared" si="75"/>
        <v>0</v>
      </c>
      <c r="U661" s="55">
        <f t="shared" si="76"/>
        <v>0</v>
      </c>
      <c r="V661" s="527"/>
      <c r="X661" s="529">
        <f t="shared" si="74"/>
        <v>10965</v>
      </c>
    </row>
    <row r="662" spans="1:24" ht="14.1" customHeight="1">
      <c r="A662" s="460">
        <v>662</v>
      </c>
      <c r="B662" s="466" t="s">
        <v>233</v>
      </c>
      <c r="C662" s="466" t="s">
        <v>360</v>
      </c>
      <c r="D662" s="473" t="s">
        <v>439</v>
      </c>
      <c r="E662" s="475">
        <v>3</v>
      </c>
      <c r="F662" s="475" t="s">
        <v>1145</v>
      </c>
      <c r="G662" s="494" t="s">
        <v>536</v>
      </c>
      <c r="H662" s="491" t="s">
        <v>4038</v>
      </c>
      <c r="I662" s="494" t="s">
        <v>3994</v>
      </c>
      <c r="J662" s="502">
        <v>13</v>
      </c>
      <c r="K662" s="491" t="s">
        <v>253</v>
      </c>
      <c r="L662" s="512">
        <f t="shared" si="70"/>
        <v>255</v>
      </c>
      <c r="M662" s="514">
        <v>255</v>
      </c>
      <c r="N662" s="514"/>
      <c r="O662" s="514"/>
      <c r="P662" s="515" t="e">
        <f t="shared" si="71"/>
        <v>#DIV/0!</v>
      </c>
      <c r="Q662" s="515">
        <f t="shared" si="72"/>
        <v>0</v>
      </c>
      <c r="R662" s="515">
        <f t="shared" si="73"/>
        <v>0</v>
      </c>
      <c r="S662" s="516">
        <f>IF(M662="nio",0,IF(M662&gt;0,VLOOKUP(H662,'3-Productie normen'!A:L,VLOOKUP(M662,'3-Productie normen'!$B$36:$C$42,2,FALSE),FALSE)))</f>
        <v>0</v>
      </c>
      <c r="T662" s="516">
        <f t="shared" si="75"/>
        <v>0</v>
      </c>
      <c r="U662" s="55">
        <f t="shared" si="76"/>
        <v>0</v>
      </c>
      <c r="V662" s="527"/>
      <c r="X662" s="529">
        <f t="shared" si="74"/>
        <v>3315</v>
      </c>
    </row>
    <row r="663" spans="1:24" ht="14.1" customHeight="1">
      <c r="A663" s="460">
        <v>663</v>
      </c>
      <c r="B663" s="466" t="s">
        <v>233</v>
      </c>
      <c r="C663" s="466" t="s">
        <v>360</v>
      </c>
      <c r="D663" s="473" t="s">
        <v>439</v>
      </c>
      <c r="E663" s="475">
        <v>3</v>
      </c>
      <c r="F663" s="475" t="s">
        <v>1146</v>
      </c>
      <c r="G663" s="494" t="s">
        <v>916</v>
      </c>
      <c r="H663" s="494" t="s">
        <v>4033</v>
      </c>
      <c r="I663" s="494" t="s">
        <v>3986</v>
      </c>
      <c r="J663" s="502">
        <v>108</v>
      </c>
      <c r="K663" s="494"/>
      <c r="L663" s="512">
        <f t="shared" si="70"/>
        <v>255</v>
      </c>
      <c r="M663" s="514">
        <v>255</v>
      </c>
      <c r="N663" s="514"/>
      <c r="O663" s="514"/>
      <c r="P663" s="515" t="e">
        <f t="shared" si="71"/>
        <v>#DIV/0!</v>
      </c>
      <c r="Q663" s="515">
        <f t="shared" si="72"/>
        <v>0</v>
      </c>
      <c r="R663" s="515">
        <f t="shared" si="73"/>
        <v>0</v>
      </c>
      <c r="S663" s="516">
        <f>IF(M663="nio",0,IF(M663&gt;0,VLOOKUP(H663,'3-Productie normen'!A:L,VLOOKUP(M663,'3-Productie normen'!$B$36:$C$42,2,FALSE),FALSE)))</f>
        <v>0</v>
      </c>
      <c r="T663" s="516">
        <f t="shared" si="75"/>
        <v>0</v>
      </c>
      <c r="U663" s="55">
        <f t="shared" si="76"/>
        <v>0</v>
      </c>
      <c r="V663" s="527"/>
      <c r="X663" s="529">
        <f t="shared" si="74"/>
        <v>27540</v>
      </c>
    </row>
    <row r="664" spans="1:24" ht="14.1" customHeight="1">
      <c r="A664" s="460">
        <v>664</v>
      </c>
      <c r="B664" s="466" t="s">
        <v>233</v>
      </c>
      <c r="C664" s="466" t="s">
        <v>360</v>
      </c>
      <c r="D664" s="473" t="s">
        <v>439</v>
      </c>
      <c r="E664" s="475">
        <v>3</v>
      </c>
      <c r="F664" s="475" t="s">
        <v>1147</v>
      </c>
      <c r="G664" s="494" t="s">
        <v>916</v>
      </c>
      <c r="H664" s="494" t="s">
        <v>4033</v>
      </c>
      <c r="I664" s="494" t="s">
        <v>3994</v>
      </c>
      <c r="J664" s="502">
        <v>6</v>
      </c>
      <c r="K664" s="494"/>
      <c r="L664" s="512">
        <f t="shared" si="70"/>
        <v>255</v>
      </c>
      <c r="M664" s="514">
        <v>255</v>
      </c>
      <c r="N664" s="514"/>
      <c r="O664" s="514"/>
      <c r="P664" s="515" t="e">
        <f t="shared" si="71"/>
        <v>#DIV/0!</v>
      </c>
      <c r="Q664" s="515">
        <f t="shared" si="72"/>
        <v>0</v>
      </c>
      <c r="R664" s="515">
        <f t="shared" si="73"/>
        <v>0</v>
      </c>
      <c r="S664" s="516">
        <f>IF(M664="nio",0,IF(M664&gt;0,VLOOKUP(H664,'3-Productie normen'!A:L,VLOOKUP(M664,'3-Productie normen'!$B$36:$C$42,2,FALSE),FALSE)))</f>
        <v>0</v>
      </c>
      <c r="T664" s="516">
        <f t="shared" si="75"/>
        <v>0</v>
      </c>
      <c r="U664" s="55">
        <f t="shared" si="76"/>
        <v>0</v>
      </c>
      <c r="V664" s="527"/>
      <c r="X664" s="529">
        <f t="shared" si="74"/>
        <v>1530</v>
      </c>
    </row>
    <row r="665" spans="1:24" ht="14.1" customHeight="1">
      <c r="A665" s="567">
        <v>665</v>
      </c>
      <c r="B665" s="466" t="s">
        <v>233</v>
      </c>
      <c r="C665" s="466" t="s">
        <v>360</v>
      </c>
      <c r="D665" s="473" t="s">
        <v>439</v>
      </c>
      <c r="E665" s="475">
        <v>3</v>
      </c>
      <c r="F665" s="475" t="s">
        <v>1148</v>
      </c>
      <c r="G665" s="494" t="s">
        <v>529</v>
      </c>
      <c r="H665" s="491" t="s">
        <v>253</v>
      </c>
      <c r="I665" s="494" t="s">
        <v>3986</v>
      </c>
      <c r="J665" s="502">
        <v>22</v>
      </c>
      <c r="K665" s="491" t="s">
        <v>253</v>
      </c>
      <c r="L665" s="512">
        <f t="shared" si="70"/>
        <v>104</v>
      </c>
      <c r="M665" s="514">
        <v>104</v>
      </c>
      <c r="N665" s="514"/>
      <c r="O665" s="514"/>
      <c r="P665" s="515" t="e">
        <f t="shared" si="71"/>
        <v>#DIV/0!</v>
      </c>
      <c r="Q665" s="515">
        <f t="shared" si="72"/>
        <v>0</v>
      </c>
      <c r="R665" s="515">
        <f t="shared" si="73"/>
        <v>0</v>
      </c>
      <c r="S665" s="516">
        <f>IF(M665="nio",0,IF(M665&gt;0,VLOOKUP(H665,'3-Productie normen'!A:L,VLOOKUP(M665,'3-Productie normen'!$B$36:$C$42,2,FALSE),FALSE)))</f>
        <v>0</v>
      </c>
      <c r="T665" s="516">
        <f t="shared" si="75"/>
        <v>0</v>
      </c>
      <c r="U665" s="55">
        <f t="shared" si="76"/>
        <v>0</v>
      </c>
      <c r="V665" s="527"/>
      <c r="X665" s="529">
        <f t="shared" si="74"/>
        <v>2288</v>
      </c>
    </row>
    <row r="666" spans="1:24" ht="14.1" customHeight="1">
      <c r="A666" s="460">
        <v>666</v>
      </c>
      <c r="B666" s="466" t="s">
        <v>233</v>
      </c>
      <c r="C666" s="466" t="s">
        <v>360</v>
      </c>
      <c r="D666" s="473" t="s">
        <v>439</v>
      </c>
      <c r="E666" s="475">
        <v>3</v>
      </c>
      <c r="F666" s="475" t="s">
        <v>1149</v>
      </c>
      <c r="G666" s="494" t="s">
        <v>536</v>
      </c>
      <c r="H666" s="491" t="s">
        <v>4038</v>
      </c>
      <c r="I666" s="494" t="s">
        <v>3986</v>
      </c>
      <c r="J666" s="502">
        <v>2</v>
      </c>
      <c r="K666" s="491" t="s">
        <v>253</v>
      </c>
      <c r="L666" s="512">
        <f t="shared" si="70"/>
        <v>255</v>
      </c>
      <c r="M666" s="514">
        <v>255</v>
      </c>
      <c r="N666" s="514"/>
      <c r="O666" s="514"/>
      <c r="P666" s="515" t="e">
        <f t="shared" si="71"/>
        <v>#DIV/0!</v>
      </c>
      <c r="Q666" s="515">
        <f t="shared" si="72"/>
        <v>0</v>
      </c>
      <c r="R666" s="515">
        <f t="shared" si="73"/>
        <v>0</v>
      </c>
      <c r="S666" s="516">
        <f>IF(M666="nio",0,IF(M666&gt;0,VLOOKUP(H666,'3-Productie normen'!A:L,VLOOKUP(M666,'3-Productie normen'!$B$36:$C$42,2,FALSE),FALSE)))</f>
        <v>0</v>
      </c>
      <c r="T666" s="516">
        <f t="shared" si="75"/>
        <v>0</v>
      </c>
      <c r="U666" s="55">
        <f t="shared" si="76"/>
        <v>0</v>
      </c>
      <c r="V666" s="527"/>
      <c r="X666" s="529">
        <f t="shared" si="74"/>
        <v>510</v>
      </c>
    </row>
    <row r="667" spans="1:24" ht="14.1" customHeight="1">
      <c r="A667" s="460">
        <v>667</v>
      </c>
      <c r="B667" s="466" t="s">
        <v>233</v>
      </c>
      <c r="C667" s="466" t="s">
        <v>360</v>
      </c>
      <c r="D667" s="473" t="s">
        <v>439</v>
      </c>
      <c r="E667" s="475">
        <v>3</v>
      </c>
      <c r="F667" s="475" t="s">
        <v>1150</v>
      </c>
      <c r="G667" s="494" t="s">
        <v>536</v>
      </c>
      <c r="H667" s="491" t="s">
        <v>4038</v>
      </c>
      <c r="I667" s="494" t="s">
        <v>3986</v>
      </c>
      <c r="J667" s="502">
        <v>2</v>
      </c>
      <c r="K667" s="491" t="s">
        <v>253</v>
      </c>
      <c r="L667" s="512">
        <f t="shared" si="70"/>
        <v>255</v>
      </c>
      <c r="M667" s="514">
        <v>255</v>
      </c>
      <c r="N667" s="514"/>
      <c r="O667" s="514"/>
      <c r="P667" s="515" t="e">
        <f t="shared" si="71"/>
        <v>#DIV/0!</v>
      </c>
      <c r="Q667" s="515">
        <f t="shared" si="72"/>
        <v>0</v>
      </c>
      <c r="R667" s="515">
        <f t="shared" si="73"/>
        <v>0</v>
      </c>
      <c r="S667" s="516">
        <f>IF(M667="nio",0,IF(M667&gt;0,VLOOKUP(H667,'3-Productie normen'!A:L,VLOOKUP(M667,'3-Productie normen'!$B$36:$C$42,2,FALSE),FALSE)))</f>
        <v>0</v>
      </c>
      <c r="T667" s="516">
        <f t="shared" si="75"/>
        <v>0</v>
      </c>
      <c r="U667" s="55">
        <f t="shared" si="76"/>
        <v>0</v>
      </c>
      <c r="V667" s="527"/>
      <c r="X667" s="529">
        <f t="shared" si="74"/>
        <v>510</v>
      </c>
    </row>
    <row r="668" spans="1:24" ht="14.1" customHeight="1">
      <c r="A668" s="460">
        <v>668</v>
      </c>
      <c r="B668" s="466" t="s">
        <v>233</v>
      </c>
      <c r="C668" s="466" t="s">
        <v>360</v>
      </c>
      <c r="D668" s="473" t="s">
        <v>439</v>
      </c>
      <c r="E668" s="475">
        <v>3</v>
      </c>
      <c r="F668" s="475" t="s">
        <v>1151</v>
      </c>
      <c r="G668" s="494" t="s">
        <v>568</v>
      </c>
      <c r="H668" s="487" t="s">
        <v>17</v>
      </c>
      <c r="I668" s="494" t="s">
        <v>3994</v>
      </c>
      <c r="J668" s="502">
        <v>13</v>
      </c>
      <c r="K668" s="487" t="s">
        <v>17</v>
      </c>
      <c r="L668" s="512">
        <f t="shared" si="70"/>
        <v>255</v>
      </c>
      <c r="M668" s="514">
        <v>255</v>
      </c>
      <c r="N668" s="514"/>
      <c r="O668" s="514"/>
      <c r="P668" s="515" t="e">
        <f t="shared" si="71"/>
        <v>#DIV/0!</v>
      </c>
      <c r="Q668" s="515">
        <f t="shared" si="72"/>
        <v>0</v>
      </c>
      <c r="R668" s="515">
        <f t="shared" si="73"/>
        <v>0</v>
      </c>
      <c r="S668" s="516">
        <f>IF(M668="nio",0,IF(M668&gt;0,VLOOKUP(H668,'3-Productie normen'!A:L,VLOOKUP(M668,'3-Productie normen'!$B$36:$C$42,2,FALSE),FALSE)))</f>
        <v>0</v>
      </c>
      <c r="T668" s="516">
        <f t="shared" si="75"/>
        <v>0</v>
      </c>
      <c r="U668" s="55">
        <f t="shared" si="76"/>
        <v>0</v>
      </c>
      <c r="V668" s="527"/>
      <c r="X668" s="529">
        <f t="shared" si="74"/>
        <v>3315</v>
      </c>
    </row>
    <row r="669" spans="1:24" ht="14.1" customHeight="1">
      <c r="A669" s="460">
        <v>669</v>
      </c>
      <c r="B669" s="466" t="s">
        <v>233</v>
      </c>
      <c r="C669" s="466" t="s">
        <v>360</v>
      </c>
      <c r="D669" s="473" t="s">
        <v>439</v>
      </c>
      <c r="E669" s="475">
        <v>3</v>
      </c>
      <c r="F669" s="475" t="s">
        <v>1152</v>
      </c>
      <c r="G669" s="494" t="s">
        <v>568</v>
      </c>
      <c r="H669" s="487" t="s">
        <v>17</v>
      </c>
      <c r="I669" s="494" t="s">
        <v>3994</v>
      </c>
      <c r="J669" s="502">
        <v>15</v>
      </c>
      <c r="K669" s="487" t="s">
        <v>17</v>
      </c>
      <c r="L669" s="512">
        <f t="shared" si="70"/>
        <v>255</v>
      </c>
      <c r="M669" s="514">
        <v>255</v>
      </c>
      <c r="N669" s="514"/>
      <c r="O669" s="514"/>
      <c r="P669" s="515" t="e">
        <f t="shared" si="71"/>
        <v>#DIV/0!</v>
      </c>
      <c r="Q669" s="515">
        <f t="shared" si="72"/>
        <v>0</v>
      </c>
      <c r="R669" s="515">
        <f t="shared" si="73"/>
        <v>0</v>
      </c>
      <c r="S669" s="516">
        <f>IF(M669="nio",0,IF(M669&gt;0,VLOOKUP(H669,'3-Productie normen'!A:L,VLOOKUP(M669,'3-Productie normen'!$B$36:$C$42,2,FALSE),FALSE)))</f>
        <v>0</v>
      </c>
      <c r="T669" s="516">
        <f t="shared" si="75"/>
        <v>0</v>
      </c>
      <c r="U669" s="55">
        <f t="shared" si="76"/>
        <v>0</v>
      </c>
      <c r="V669" s="527"/>
      <c r="X669" s="529">
        <f t="shared" si="74"/>
        <v>3825</v>
      </c>
    </row>
    <row r="670" spans="1:24" ht="14.1" customHeight="1">
      <c r="A670" s="460">
        <v>670</v>
      </c>
      <c r="B670" s="466" t="s">
        <v>233</v>
      </c>
      <c r="C670" s="466" t="s">
        <v>360</v>
      </c>
      <c r="D670" s="473" t="s">
        <v>439</v>
      </c>
      <c r="E670" s="475">
        <v>3</v>
      </c>
      <c r="F670" s="475" t="s">
        <v>1153</v>
      </c>
      <c r="G670" s="494" t="s">
        <v>529</v>
      </c>
      <c r="H670" s="491" t="s">
        <v>253</v>
      </c>
      <c r="I670" s="494" t="s">
        <v>3986</v>
      </c>
      <c r="J670" s="502">
        <v>24</v>
      </c>
      <c r="K670" s="491" t="s">
        <v>253</v>
      </c>
      <c r="L670" s="512">
        <f t="shared" si="70"/>
        <v>104</v>
      </c>
      <c r="M670" s="514">
        <v>104</v>
      </c>
      <c r="N670" s="514"/>
      <c r="O670" s="514"/>
      <c r="P670" s="515" t="e">
        <f t="shared" si="71"/>
        <v>#DIV/0!</v>
      </c>
      <c r="Q670" s="515">
        <f t="shared" si="72"/>
        <v>0</v>
      </c>
      <c r="R670" s="515">
        <f t="shared" si="73"/>
        <v>0</v>
      </c>
      <c r="S670" s="516">
        <f>IF(M670="nio",0,IF(M670&gt;0,VLOOKUP(H670,'3-Productie normen'!A:L,VLOOKUP(M670,'3-Productie normen'!$B$36:$C$42,2,FALSE),FALSE)))</f>
        <v>0</v>
      </c>
      <c r="T670" s="516">
        <f t="shared" si="75"/>
        <v>0</v>
      </c>
      <c r="U670" s="55">
        <f t="shared" si="76"/>
        <v>0</v>
      </c>
      <c r="V670" s="527"/>
      <c r="X670" s="529">
        <f t="shared" si="74"/>
        <v>2496</v>
      </c>
    </row>
    <row r="671" spans="1:24" ht="14.1" customHeight="1">
      <c r="A671" s="460">
        <v>671</v>
      </c>
      <c r="B671" s="466" t="s">
        <v>233</v>
      </c>
      <c r="C671" s="466" t="s">
        <v>360</v>
      </c>
      <c r="D671" s="473" t="s">
        <v>439</v>
      </c>
      <c r="E671" s="475">
        <v>3</v>
      </c>
      <c r="F671" s="475" t="s">
        <v>1154</v>
      </c>
      <c r="G671" s="494" t="s">
        <v>529</v>
      </c>
      <c r="H671" s="491" t="s">
        <v>253</v>
      </c>
      <c r="I671" s="494" t="s">
        <v>3986</v>
      </c>
      <c r="J671" s="502">
        <v>24</v>
      </c>
      <c r="K671" s="491" t="s">
        <v>253</v>
      </c>
      <c r="L671" s="512">
        <f t="shared" si="70"/>
        <v>104</v>
      </c>
      <c r="M671" s="514">
        <v>104</v>
      </c>
      <c r="N671" s="514"/>
      <c r="O671" s="514"/>
      <c r="P671" s="515" t="e">
        <f t="shared" si="71"/>
        <v>#DIV/0!</v>
      </c>
      <c r="Q671" s="515">
        <f t="shared" si="72"/>
        <v>0</v>
      </c>
      <c r="R671" s="515">
        <f t="shared" si="73"/>
        <v>0</v>
      </c>
      <c r="S671" s="516">
        <f>IF(M671="nio",0,IF(M671&gt;0,VLOOKUP(H671,'3-Productie normen'!A:L,VLOOKUP(M671,'3-Productie normen'!$B$36:$C$42,2,FALSE),FALSE)))</f>
        <v>0</v>
      </c>
      <c r="T671" s="516">
        <f t="shared" si="75"/>
        <v>0</v>
      </c>
      <c r="U671" s="55">
        <f t="shared" si="76"/>
        <v>0</v>
      </c>
      <c r="V671" s="527"/>
      <c r="X671" s="529">
        <f t="shared" si="74"/>
        <v>2496</v>
      </c>
    </row>
    <row r="672" spans="1:24" ht="14.1" customHeight="1">
      <c r="A672" s="460">
        <v>672</v>
      </c>
      <c r="B672" s="466" t="s">
        <v>233</v>
      </c>
      <c r="C672" s="466" t="s">
        <v>360</v>
      </c>
      <c r="D672" s="473" t="s">
        <v>439</v>
      </c>
      <c r="E672" s="475">
        <v>3</v>
      </c>
      <c r="F672" s="475" t="s">
        <v>1155</v>
      </c>
      <c r="G672" s="494" t="s">
        <v>529</v>
      </c>
      <c r="H672" s="491" t="s">
        <v>253</v>
      </c>
      <c r="I672" s="494" t="s">
        <v>3986</v>
      </c>
      <c r="J672" s="502">
        <v>17</v>
      </c>
      <c r="K672" s="491" t="s">
        <v>253</v>
      </c>
      <c r="L672" s="512">
        <f t="shared" si="70"/>
        <v>104</v>
      </c>
      <c r="M672" s="514">
        <v>104</v>
      </c>
      <c r="N672" s="514"/>
      <c r="O672" s="514"/>
      <c r="P672" s="515" t="e">
        <f t="shared" si="71"/>
        <v>#DIV/0!</v>
      </c>
      <c r="Q672" s="515">
        <f t="shared" si="72"/>
        <v>0</v>
      </c>
      <c r="R672" s="515">
        <f t="shared" si="73"/>
        <v>0</v>
      </c>
      <c r="S672" s="516">
        <f>IF(M672="nio",0,IF(M672&gt;0,VLOOKUP(H672,'3-Productie normen'!A:L,VLOOKUP(M672,'3-Productie normen'!$B$36:$C$42,2,FALSE),FALSE)))</f>
        <v>0</v>
      </c>
      <c r="T672" s="516">
        <f t="shared" si="75"/>
        <v>0</v>
      </c>
      <c r="U672" s="55">
        <f t="shared" si="76"/>
        <v>0</v>
      </c>
      <c r="V672" s="527"/>
      <c r="X672" s="529">
        <f t="shared" si="74"/>
        <v>1768</v>
      </c>
    </row>
    <row r="673" spans="1:24" ht="14.1" customHeight="1">
      <c r="A673" s="567">
        <v>673</v>
      </c>
      <c r="B673" s="466" t="s">
        <v>233</v>
      </c>
      <c r="C673" s="466" t="s">
        <v>360</v>
      </c>
      <c r="D673" s="473" t="s">
        <v>439</v>
      </c>
      <c r="E673" s="475">
        <v>3</v>
      </c>
      <c r="F673" s="475" t="s">
        <v>1156</v>
      </c>
      <c r="G673" s="494" t="s">
        <v>529</v>
      </c>
      <c r="H673" s="491" t="s">
        <v>253</v>
      </c>
      <c r="I673" s="494" t="s">
        <v>3986</v>
      </c>
      <c r="J673" s="502">
        <v>13</v>
      </c>
      <c r="K673" s="491" t="s">
        <v>253</v>
      </c>
      <c r="L673" s="512">
        <f t="shared" si="70"/>
        <v>104</v>
      </c>
      <c r="M673" s="514">
        <v>104</v>
      </c>
      <c r="N673" s="514"/>
      <c r="O673" s="514"/>
      <c r="P673" s="515" t="e">
        <f t="shared" si="71"/>
        <v>#DIV/0!</v>
      </c>
      <c r="Q673" s="515">
        <f t="shared" si="72"/>
        <v>0</v>
      </c>
      <c r="R673" s="515">
        <f t="shared" si="73"/>
        <v>0</v>
      </c>
      <c r="S673" s="516">
        <f>IF(M673="nio",0,IF(M673&gt;0,VLOOKUP(H673,'3-Productie normen'!A:L,VLOOKUP(M673,'3-Productie normen'!$B$36:$C$42,2,FALSE),FALSE)))</f>
        <v>0</v>
      </c>
      <c r="T673" s="516">
        <f t="shared" si="75"/>
        <v>0</v>
      </c>
      <c r="U673" s="55">
        <f t="shared" si="76"/>
        <v>0</v>
      </c>
      <c r="V673" s="527"/>
      <c r="X673" s="529">
        <f t="shared" si="74"/>
        <v>1352</v>
      </c>
    </row>
    <row r="674" spans="1:24" ht="14.1" customHeight="1">
      <c r="A674" s="460">
        <v>674</v>
      </c>
      <c r="B674" s="466" t="s">
        <v>233</v>
      </c>
      <c r="C674" s="466" t="s">
        <v>360</v>
      </c>
      <c r="D674" s="473" t="s">
        <v>439</v>
      </c>
      <c r="E674" s="475">
        <v>3</v>
      </c>
      <c r="F674" s="475" t="s">
        <v>1157</v>
      </c>
      <c r="G674" s="494" t="s">
        <v>529</v>
      </c>
      <c r="H674" s="491" t="s">
        <v>253</v>
      </c>
      <c r="I674" s="494" t="s">
        <v>3986</v>
      </c>
      <c r="J674" s="502">
        <v>24</v>
      </c>
      <c r="K674" s="491" t="s">
        <v>253</v>
      </c>
      <c r="L674" s="512">
        <f t="shared" si="70"/>
        <v>104</v>
      </c>
      <c r="M674" s="514">
        <v>104</v>
      </c>
      <c r="N674" s="514"/>
      <c r="O674" s="514"/>
      <c r="P674" s="515" t="e">
        <f t="shared" si="71"/>
        <v>#DIV/0!</v>
      </c>
      <c r="Q674" s="515">
        <f t="shared" si="72"/>
        <v>0</v>
      </c>
      <c r="R674" s="515">
        <f t="shared" si="73"/>
        <v>0</v>
      </c>
      <c r="S674" s="516">
        <f>IF(M674="nio",0,IF(M674&gt;0,VLOOKUP(H674,'3-Productie normen'!A:L,VLOOKUP(M674,'3-Productie normen'!$B$36:$C$42,2,FALSE),FALSE)))</f>
        <v>0</v>
      </c>
      <c r="T674" s="516">
        <f t="shared" si="75"/>
        <v>0</v>
      </c>
      <c r="U674" s="55">
        <f t="shared" si="76"/>
        <v>0</v>
      </c>
      <c r="V674" s="527"/>
      <c r="X674" s="529">
        <f t="shared" si="74"/>
        <v>2496</v>
      </c>
    </row>
    <row r="675" spans="1:24" ht="14.1" customHeight="1">
      <c r="A675" s="460">
        <v>675</v>
      </c>
      <c r="B675" s="466" t="s">
        <v>233</v>
      </c>
      <c r="C675" s="466" t="s">
        <v>360</v>
      </c>
      <c r="D675" s="473" t="s">
        <v>439</v>
      </c>
      <c r="E675" s="475">
        <v>3</v>
      </c>
      <c r="F675" s="475" t="s">
        <v>1158</v>
      </c>
      <c r="G675" s="494" t="s">
        <v>529</v>
      </c>
      <c r="H675" s="491" t="s">
        <v>253</v>
      </c>
      <c r="I675" s="494" t="s">
        <v>3986</v>
      </c>
      <c r="J675" s="502">
        <v>24</v>
      </c>
      <c r="K675" s="491" t="s">
        <v>253</v>
      </c>
      <c r="L675" s="512">
        <f t="shared" si="70"/>
        <v>104</v>
      </c>
      <c r="M675" s="514">
        <v>104</v>
      </c>
      <c r="N675" s="514"/>
      <c r="O675" s="514"/>
      <c r="P675" s="515" t="e">
        <f t="shared" si="71"/>
        <v>#DIV/0!</v>
      </c>
      <c r="Q675" s="515">
        <f t="shared" si="72"/>
        <v>0</v>
      </c>
      <c r="R675" s="515">
        <f t="shared" si="73"/>
        <v>0</v>
      </c>
      <c r="S675" s="516">
        <f>IF(M675="nio",0,IF(M675&gt;0,VLOOKUP(H675,'3-Productie normen'!A:L,VLOOKUP(M675,'3-Productie normen'!$B$36:$C$42,2,FALSE),FALSE)))</f>
        <v>0</v>
      </c>
      <c r="T675" s="516">
        <f t="shared" si="75"/>
        <v>0</v>
      </c>
      <c r="U675" s="55">
        <f t="shared" si="76"/>
        <v>0</v>
      </c>
      <c r="V675" s="527"/>
      <c r="X675" s="529">
        <f t="shared" si="74"/>
        <v>2496</v>
      </c>
    </row>
    <row r="676" spans="1:24" ht="14.1" customHeight="1">
      <c r="A676" s="460">
        <v>676</v>
      </c>
      <c r="B676" s="466" t="s">
        <v>233</v>
      </c>
      <c r="C676" s="466" t="s">
        <v>360</v>
      </c>
      <c r="D676" s="473" t="s">
        <v>439</v>
      </c>
      <c r="E676" s="475">
        <v>3</v>
      </c>
      <c r="F676" s="475" t="s">
        <v>1159</v>
      </c>
      <c r="G676" s="494" t="s">
        <v>529</v>
      </c>
      <c r="H676" s="491" t="s">
        <v>253</v>
      </c>
      <c r="I676" s="494" t="s">
        <v>3986</v>
      </c>
      <c r="J676" s="502">
        <v>24</v>
      </c>
      <c r="K676" s="491" t="s">
        <v>253</v>
      </c>
      <c r="L676" s="512">
        <f t="shared" si="70"/>
        <v>104</v>
      </c>
      <c r="M676" s="514">
        <v>104</v>
      </c>
      <c r="N676" s="514"/>
      <c r="O676" s="514"/>
      <c r="P676" s="515" t="e">
        <f t="shared" si="71"/>
        <v>#DIV/0!</v>
      </c>
      <c r="Q676" s="515">
        <f t="shared" si="72"/>
        <v>0</v>
      </c>
      <c r="R676" s="515">
        <f t="shared" si="73"/>
        <v>0</v>
      </c>
      <c r="S676" s="516">
        <f>IF(M676="nio",0,IF(M676&gt;0,VLOOKUP(H676,'3-Productie normen'!A:L,VLOOKUP(M676,'3-Productie normen'!$B$36:$C$42,2,FALSE),FALSE)))</f>
        <v>0</v>
      </c>
      <c r="T676" s="516">
        <f t="shared" si="75"/>
        <v>0</v>
      </c>
      <c r="U676" s="55">
        <f t="shared" si="76"/>
        <v>0</v>
      </c>
      <c r="V676" s="527"/>
      <c r="X676" s="529">
        <f t="shared" si="74"/>
        <v>2496</v>
      </c>
    </row>
    <row r="677" spans="1:24" ht="14.1" customHeight="1">
      <c r="A677" s="460">
        <v>677</v>
      </c>
      <c r="B677" s="466" t="s">
        <v>233</v>
      </c>
      <c r="C677" s="466" t="s">
        <v>360</v>
      </c>
      <c r="D677" s="473" t="s">
        <v>439</v>
      </c>
      <c r="E677" s="475">
        <v>3</v>
      </c>
      <c r="F677" s="475" t="s">
        <v>1160</v>
      </c>
      <c r="G677" s="494" t="s">
        <v>529</v>
      </c>
      <c r="H677" s="491" t="s">
        <v>253</v>
      </c>
      <c r="I677" s="494" t="s">
        <v>3986</v>
      </c>
      <c r="J677" s="502">
        <v>12</v>
      </c>
      <c r="K677" s="491" t="s">
        <v>253</v>
      </c>
      <c r="L677" s="512">
        <f t="shared" si="70"/>
        <v>104</v>
      </c>
      <c r="M677" s="514">
        <v>104</v>
      </c>
      <c r="N677" s="514"/>
      <c r="O677" s="514"/>
      <c r="P677" s="515" t="e">
        <f t="shared" si="71"/>
        <v>#DIV/0!</v>
      </c>
      <c r="Q677" s="515">
        <f t="shared" si="72"/>
        <v>0</v>
      </c>
      <c r="R677" s="515">
        <f t="shared" si="73"/>
        <v>0</v>
      </c>
      <c r="S677" s="516">
        <f>IF(M677="nio",0,IF(M677&gt;0,VLOOKUP(H677,'3-Productie normen'!A:L,VLOOKUP(M677,'3-Productie normen'!$B$36:$C$42,2,FALSE),FALSE)))</f>
        <v>0</v>
      </c>
      <c r="T677" s="516">
        <f t="shared" si="75"/>
        <v>0</v>
      </c>
      <c r="U677" s="55">
        <f t="shared" si="76"/>
        <v>0</v>
      </c>
      <c r="V677" s="527"/>
      <c r="X677" s="529">
        <f t="shared" si="74"/>
        <v>1248</v>
      </c>
    </row>
    <row r="678" spans="1:24" ht="14.1" customHeight="1">
      <c r="A678" s="460">
        <v>678</v>
      </c>
      <c r="B678" s="466" t="s">
        <v>233</v>
      </c>
      <c r="C678" s="466" t="s">
        <v>360</v>
      </c>
      <c r="D678" s="473" t="s">
        <v>439</v>
      </c>
      <c r="E678" s="475">
        <v>3</v>
      </c>
      <c r="F678" s="475" t="s">
        <v>1161</v>
      </c>
      <c r="G678" s="494" t="s">
        <v>529</v>
      </c>
      <c r="H678" s="491" t="s">
        <v>253</v>
      </c>
      <c r="I678" s="494" t="s">
        <v>3986</v>
      </c>
      <c r="J678" s="502">
        <v>24</v>
      </c>
      <c r="K678" s="491" t="s">
        <v>253</v>
      </c>
      <c r="L678" s="512">
        <f t="shared" si="70"/>
        <v>104</v>
      </c>
      <c r="M678" s="514">
        <v>104</v>
      </c>
      <c r="N678" s="514"/>
      <c r="O678" s="514"/>
      <c r="P678" s="515" t="e">
        <f t="shared" si="71"/>
        <v>#DIV/0!</v>
      </c>
      <c r="Q678" s="515">
        <f t="shared" si="72"/>
        <v>0</v>
      </c>
      <c r="R678" s="515">
        <f t="shared" si="73"/>
        <v>0</v>
      </c>
      <c r="S678" s="516">
        <f>IF(M678="nio",0,IF(M678&gt;0,VLOOKUP(H678,'3-Productie normen'!A:L,VLOOKUP(M678,'3-Productie normen'!$B$36:$C$42,2,FALSE),FALSE)))</f>
        <v>0</v>
      </c>
      <c r="T678" s="516">
        <f t="shared" si="75"/>
        <v>0</v>
      </c>
      <c r="U678" s="55">
        <f t="shared" si="76"/>
        <v>0</v>
      </c>
      <c r="V678" s="527"/>
      <c r="X678" s="529">
        <f t="shared" si="74"/>
        <v>2496</v>
      </c>
    </row>
    <row r="679" spans="1:24" ht="14.1" customHeight="1">
      <c r="A679" s="460">
        <v>679</v>
      </c>
      <c r="B679" s="466" t="s">
        <v>233</v>
      </c>
      <c r="C679" s="466" t="s">
        <v>360</v>
      </c>
      <c r="D679" s="473" t="s">
        <v>439</v>
      </c>
      <c r="E679" s="475">
        <v>3</v>
      </c>
      <c r="F679" s="475" t="s">
        <v>1162</v>
      </c>
      <c r="G679" s="494" t="s">
        <v>529</v>
      </c>
      <c r="H679" s="491" t="s">
        <v>253</v>
      </c>
      <c r="I679" s="494" t="s">
        <v>3986</v>
      </c>
      <c r="J679" s="502">
        <v>24</v>
      </c>
      <c r="K679" s="491" t="s">
        <v>253</v>
      </c>
      <c r="L679" s="512">
        <f t="shared" si="70"/>
        <v>104</v>
      </c>
      <c r="M679" s="514">
        <v>104</v>
      </c>
      <c r="N679" s="514"/>
      <c r="O679" s="514"/>
      <c r="P679" s="515" t="e">
        <f t="shared" si="71"/>
        <v>#DIV/0!</v>
      </c>
      <c r="Q679" s="515">
        <f t="shared" si="72"/>
        <v>0</v>
      </c>
      <c r="R679" s="515">
        <f t="shared" si="73"/>
        <v>0</v>
      </c>
      <c r="S679" s="516">
        <f>IF(M679="nio",0,IF(M679&gt;0,VLOOKUP(H679,'3-Productie normen'!A:L,VLOOKUP(M679,'3-Productie normen'!$B$36:$C$42,2,FALSE),FALSE)))</f>
        <v>0</v>
      </c>
      <c r="T679" s="516">
        <f t="shared" si="75"/>
        <v>0</v>
      </c>
      <c r="U679" s="55">
        <f t="shared" si="76"/>
        <v>0</v>
      </c>
      <c r="V679" s="527"/>
      <c r="X679" s="529">
        <f t="shared" si="74"/>
        <v>2496</v>
      </c>
    </row>
    <row r="680" spans="1:24" ht="14.1" customHeight="1">
      <c r="A680" s="460">
        <v>680</v>
      </c>
      <c r="B680" s="466" t="s">
        <v>233</v>
      </c>
      <c r="C680" s="466" t="s">
        <v>360</v>
      </c>
      <c r="D680" s="473" t="s">
        <v>439</v>
      </c>
      <c r="E680" s="475">
        <v>3</v>
      </c>
      <c r="F680" s="475" t="s">
        <v>1163</v>
      </c>
      <c r="G680" s="494" t="s">
        <v>529</v>
      </c>
      <c r="H680" s="491" t="s">
        <v>253</v>
      </c>
      <c r="I680" s="494" t="s">
        <v>3986</v>
      </c>
      <c r="J680" s="502">
        <v>41</v>
      </c>
      <c r="K680" s="491" t="s">
        <v>253</v>
      </c>
      <c r="L680" s="512">
        <f t="shared" si="70"/>
        <v>104</v>
      </c>
      <c r="M680" s="514">
        <v>104</v>
      </c>
      <c r="N680" s="514"/>
      <c r="O680" s="514"/>
      <c r="P680" s="515" t="e">
        <f t="shared" si="71"/>
        <v>#DIV/0!</v>
      </c>
      <c r="Q680" s="515">
        <f t="shared" si="72"/>
        <v>0</v>
      </c>
      <c r="R680" s="515">
        <f t="shared" si="73"/>
        <v>0</v>
      </c>
      <c r="S680" s="516">
        <f>IF(M680="nio",0,IF(M680&gt;0,VLOOKUP(H680,'3-Productie normen'!A:L,VLOOKUP(M680,'3-Productie normen'!$B$36:$C$42,2,FALSE),FALSE)))</f>
        <v>0</v>
      </c>
      <c r="T680" s="516">
        <f t="shared" si="75"/>
        <v>0</v>
      </c>
      <c r="U680" s="55">
        <f t="shared" si="76"/>
        <v>0</v>
      </c>
      <c r="V680" s="527"/>
      <c r="X680" s="529">
        <f t="shared" si="74"/>
        <v>4264</v>
      </c>
    </row>
    <row r="681" spans="1:24" ht="14.1" customHeight="1">
      <c r="A681" s="567">
        <v>681</v>
      </c>
      <c r="B681" s="466" t="s">
        <v>233</v>
      </c>
      <c r="C681" s="466" t="s">
        <v>360</v>
      </c>
      <c r="D681" s="473" t="s">
        <v>439</v>
      </c>
      <c r="E681" s="475">
        <v>3</v>
      </c>
      <c r="F681" s="475" t="s">
        <v>1164</v>
      </c>
      <c r="G681" s="494" t="s">
        <v>529</v>
      </c>
      <c r="H681" s="491" t="s">
        <v>253</v>
      </c>
      <c r="I681" s="494" t="s">
        <v>3986</v>
      </c>
      <c r="J681" s="502">
        <v>24</v>
      </c>
      <c r="K681" s="491" t="s">
        <v>253</v>
      </c>
      <c r="L681" s="512">
        <f t="shared" si="70"/>
        <v>104</v>
      </c>
      <c r="M681" s="514">
        <v>104</v>
      </c>
      <c r="N681" s="514"/>
      <c r="O681" s="514"/>
      <c r="P681" s="515" t="e">
        <f t="shared" si="71"/>
        <v>#DIV/0!</v>
      </c>
      <c r="Q681" s="515">
        <f t="shared" si="72"/>
        <v>0</v>
      </c>
      <c r="R681" s="515">
        <f t="shared" si="73"/>
        <v>0</v>
      </c>
      <c r="S681" s="516">
        <f>IF(M681="nio",0,IF(M681&gt;0,VLOOKUP(H681,'3-Productie normen'!A:L,VLOOKUP(M681,'3-Productie normen'!$B$36:$C$42,2,FALSE),FALSE)))</f>
        <v>0</v>
      </c>
      <c r="T681" s="516">
        <f t="shared" si="75"/>
        <v>0</v>
      </c>
      <c r="U681" s="55">
        <f t="shared" si="76"/>
        <v>0</v>
      </c>
      <c r="V681" s="527"/>
      <c r="X681" s="529">
        <f t="shared" si="74"/>
        <v>2496</v>
      </c>
    </row>
    <row r="682" spans="1:24" ht="14.1" customHeight="1">
      <c r="A682" s="460">
        <v>682</v>
      </c>
      <c r="B682" s="466" t="s">
        <v>233</v>
      </c>
      <c r="C682" s="466" t="s">
        <v>360</v>
      </c>
      <c r="D682" s="473" t="s">
        <v>439</v>
      </c>
      <c r="E682" s="475">
        <v>3</v>
      </c>
      <c r="F682" s="475" t="s">
        <v>1165</v>
      </c>
      <c r="G682" s="494" t="s">
        <v>529</v>
      </c>
      <c r="H682" s="491" t="s">
        <v>253</v>
      </c>
      <c r="I682" s="494" t="s">
        <v>3986</v>
      </c>
      <c r="J682" s="502">
        <v>24</v>
      </c>
      <c r="K682" s="491" t="s">
        <v>253</v>
      </c>
      <c r="L682" s="512">
        <f t="shared" si="70"/>
        <v>104</v>
      </c>
      <c r="M682" s="514">
        <v>104</v>
      </c>
      <c r="N682" s="514"/>
      <c r="O682" s="514"/>
      <c r="P682" s="515" t="e">
        <f t="shared" si="71"/>
        <v>#DIV/0!</v>
      </c>
      <c r="Q682" s="515">
        <f t="shared" si="72"/>
        <v>0</v>
      </c>
      <c r="R682" s="515">
        <f t="shared" si="73"/>
        <v>0</v>
      </c>
      <c r="S682" s="516">
        <f>IF(M682="nio",0,IF(M682&gt;0,VLOOKUP(H682,'3-Productie normen'!A:L,VLOOKUP(M682,'3-Productie normen'!$B$36:$C$42,2,FALSE),FALSE)))</f>
        <v>0</v>
      </c>
      <c r="T682" s="516">
        <f t="shared" si="75"/>
        <v>0</v>
      </c>
      <c r="U682" s="55">
        <f t="shared" si="76"/>
        <v>0</v>
      </c>
      <c r="V682" s="527"/>
      <c r="X682" s="529">
        <f t="shared" si="74"/>
        <v>2496</v>
      </c>
    </row>
    <row r="683" spans="1:24" ht="14.1" customHeight="1">
      <c r="A683" s="460">
        <v>683</v>
      </c>
      <c r="B683" s="466" t="s">
        <v>233</v>
      </c>
      <c r="C683" s="466" t="s">
        <v>360</v>
      </c>
      <c r="D683" s="473" t="s">
        <v>439</v>
      </c>
      <c r="E683" s="475">
        <v>3</v>
      </c>
      <c r="F683" s="475" t="s">
        <v>1166</v>
      </c>
      <c r="G683" s="494" t="s">
        <v>529</v>
      </c>
      <c r="H683" s="491" t="s">
        <v>253</v>
      </c>
      <c r="I683" s="494" t="s">
        <v>3986</v>
      </c>
      <c r="J683" s="502">
        <v>24</v>
      </c>
      <c r="K683" s="491" t="s">
        <v>253</v>
      </c>
      <c r="L683" s="512">
        <f t="shared" si="70"/>
        <v>104</v>
      </c>
      <c r="M683" s="514">
        <v>104</v>
      </c>
      <c r="N683" s="514"/>
      <c r="O683" s="514"/>
      <c r="P683" s="515" t="e">
        <f t="shared" si="71"/>
        <v>#DIV/0!</v>
      </c>
      <c r="Q683" s="515">
        <f t="shared" si="72"/>
        <v>0</v>
      </c>
      <c r="R683" s="515">
        <f t="shared" si="73"/>
        <v>0</v>
      </c>
      <c r="S683" s="516">
        <f>IF(M683="nio",0,IF(M683&gt;0,VLOOKUP(H683,'3-Productie normen'!A:L,VLOOKUP(M683,'3-Productie normen'!$B$36:$C$42,2,FALSE),FALSE)))</f>
        <v>0</v>
      </c>
      <c r="T683" s="516">
        <f t="shared" si="75"/>
        <v>0</v>
      </c>
      <c r="U683" s="55">
        <f t="shared" si="76"/>
        <v>0</v>
      </c>
      <c r="V683" s="527"/>
      <c r="X683" s="529">
        <f t="shared" si="74"/>
        <v>2496</v>
      </c>
    </row>
    <row r="684" spans="1:24" ht="14.1" customHeight="1">
      <c r="A684" s="460">
        <v>684</v>
      </c>
      <c r="B684" s="466" t="s">
        <v>233</v>
      </c>
      <c r="C684" s="466" t="s">
        <v>360</v>
      </c>
      <c r="D684" s="473" t="s">
        <v>439</v>
      </c>
      <c r="E684" s="475">
        <v>3</v>
      </c>
      <c r="F684" s="475" t="s">
        <v>1167</v>
      </c>
      <c r="G684" s="494" t="s">
        <v>529</v>
      </c>
      <c r="H684" s="491" t="s">
        <v>253</v>
      </c>
      <c r="I684" s="494" t="s">
        <v>3986</v>
      </c>
      <c r="J684" s="502">
        <v>24</v>
      </c>
      <c r="K684" s="491" t="s">
        <v>253</v>
      </c>
      <c r="L684" s="512">
        <f t="shared" si="70"/>
        <v>104</v>
      </c>
      <c r="M684" s="514">
        <v>104</v>
      </c>
      <c r="N684" s="514"/>
      <c r="O684" s="514"/>
      <c r="P684" s="515" t="e">
        <f t="shared" si="71"/>
        <v>#DIV/0!</v>
      </c>
      <c r="Q684" s="515">
        <f t="shared" si="72"/>
        <v>0</v>
      </c>
      <c r="R684" s="515">
        <f t="shared" si="73"/>
        <v>0</v>
      </c>
      <c r="S684" s="516">
        <f>IF(M684="nio",0,IF(M684&gt;0,VLOOKUP(H684,'3-Productie normen'!A:L,VLOOKUP(M684,'3-Productie normen'!$B$36:$C$42,2,FALSE),FALSE)))</f>
        <v>0</v>
      </c>
      <c r="T684" s="516">
        <f t="shared" si="75"/>
        <v>0</v>
      </c>
      <c r="U684" s="55">
        <f t="shared" si="76"/>
        <v>0</v>
      </c>
      <c r="V684" s="527"/>
      <c r="X684" s="529">
        <f t="shared" si="74"/>
        <v>2496</v>
      </c>
    </row>
    <row r="685" spans="1:24" ht="14.1" customHeight="1">
      <c r="A685" s="460">
        <v>685</v>
      </c>
      <c r="B685" s="466" t="s">
        <v>233</v>
      </c>
      <c r="C685" s="466" t="s">
        <v>360</v>
      </c>
      <c r="D685" s="473" t="s">
        <v>439</v>
      </c>
      <c r="E685" s="475">
        <v>3</v>
      </c>
      <c r="F685" s="475" t="s">
        <v>1168</v>
      </c>
      <c r="G685" s="494" t="s">
        <v>529</v>
      </c>
      <c r="H685" s="491" t="s">
        <v>253</v>
      </c>
      <c r="I685" s="494" t="s">
        <v>3986</v>
      </c>
      <c r="J685" s="502">
        <v>9</v>
      </c>
      <c r="K685" s="491" t="s">
        <v>253</v>
      </c>
      <c r="L685" s="512">
        <f t="shared" si="70"/>
        <v>104</v>
      </c>
      <c r="M685" s="514">
        <v>104</v>
      </c>
      <c r="N685" s="514"/>
      <c r="O685" s="514"/>
      <c r="P685" s="515" t="e">
        <f t="shared" si="71"/>
        <v>#DIV/0!</v>
      </c>
      <c r="Q685" s="515">
        <f t="shared" si="72"/>
        <v>0</v>
      </c>
      <c r="R685" s="515">
        <f t="shared" si="73"/>
        <v>0</v>
      </c>
      <c r="S685" s="516">
        <f>IF(M685="nio",0,IF(M685&gt;0,VLOOKUP(H685,'3-Productie normen'!A:L,VLOOKUP(M685,'3-Productie normen'!$B$36:$C$42,2,FALSE),FALSE)))</f>
        <v>0</v>
      </c>
      <c r="T685" s="516">
        <f t="shared" si="75"/>
        <v>0</v>
      </c>
      <c r="U685" s="55">
        <f t="shared" si="76"/>
        <v>0</v>
      </c>
      <c r="V685" s="527"/>
      <c r="X685" s="529">
        <f t="shared" si="74"/>
        <v>936</v>
      </c>
    </row>
    <row r="686" spans="1:24" ht="14.1" customHeight="1">
      <c r="A686" s="460">
        <v>686</v>
      </c>
      <c r="B686" s="466" t="s">
        <v>233</v>
      </c>
      <c r="C686" s="466" t="s">
        <v>360</v>
      </c>
      <c r="D686" s="473" t="s">
        <v>439</v>
      </c>
      <c r="E686" s="475">
        <v>3</v>
      </c>
      <c r="F686" s="475" t="s">
        <v>1169</v>
      </c>
      <c r="G686" s="494" t="s">
        <v>529</v>
      </c>
      <c r="H686" s="491" t="s">
        <v>253</v>
      </c>
      <c r="I686" s="494" t="s">
        <v>3986</v>
      </c>
      <c r="J686" s="502">
        <v>9</v>
      </c>
      <c r="K686" s="491" t="s">
        <v>253</v>
      </c>
      <c r="L686" s="512">
        <f t="shared" si="70"/>
        <v>104</v>
      </c>
      <c r="M686" s="514">
        <v>104</v>
      </c>
      <c r="N686" s="514"/>
      <c r="O686" s="514"/>
      <c r="P686" s="515" t="e">
        <f t="shared" si="71"/>
        <v>#DIV/0!</v>
      </c>
      <c r="Q686" s="515">
        <f t="shared" si="72"/>
        <v>0</v>
      </c>
      <c r="R686" s="515">
        <f t="shared" si="73"/>
        <v>0</v>
      </c>
      <c r="S686" s="516">
        <f>IF(M686="nio",0,IF(M686&gt;0,VLOOKUP(H686,'3-Productie normen'!A:L,VLOOKUP(M686,'3-Productie normen'!$B$36:$C$42,2,FALSE),FALSE)))</f>
        <v>0</v>
      </c>
      <c r="T686" s="516">
        <f t="shared" si="75"/>
        <v>0</v>
      </c>
      <c r="U686" s="55">
        <f t="shared" si="76"/>
        <v>0</v>
      </c>
      <c r="V686" s="527"/>
      <c r="X686" s="529">
        <f t="shared" si="74"/>
        <v>936</v>
      </c>
    </row>
    <row r="687" spans="1:24" ht="14.1" customHeight="1">
      <c r="A687" s="460">
        <v>687</v>
      </c>
      <c r="B687" s="466" t="s">
        <v>233</v>
      </c>
      <c r="C687" s="466" t="s">
        <v>360</v>
      </c>
      <c r="D687" s="473" t="s">
        <v>439</v>
      </c>
      <c r="E687" s="475">
        <v>3</v>
      </c>
      <c r="F687" s="475" t="s">
        <v>1170</v>
      </c>
      <c r="G687" s="494" t="s">
        <v>529</v>
      </c>
      <c r="H687" s="491" t="s">
        <v>253</v>
      </c>
      <c r="I687" s="494" t="s">
        <v>3986</v>
      </c>
      <c r="J687" s="502">
        <v>24</v>
      </c>
      <c r="K687" s="491" t="s">
        <v>253</v>
      </c>
      <c r="L687" s="512">
        <f t="shared" si="70"/>
        <v>104</v>
      </c>
      <c r="M687" s="514">
        <v>104</v>
      </c>
      <c r="N687" s="514"/>
      <c r="O687" s="514"/>
      <c r="P687" s="515" t="e">
        <f t="shared" si="71"/>
        <v>#DIV/0!</v>
      </c>
      <c r="Q687" s="515">
        <f t="shared" si="72"/>
        <v>0</v>
      </c>
      <c r="R687" s="515">
        <f t="shared" si="73"/>
        <v>0</v>
      </c>
      <c r="S687" s="516">
        <f>IF(M687="nio",0,IF(M687&gt;0,VLOOKUP(H687,'3-Productie normen'!A:L,VLOOKUP(M687,'3-Productie normen'!$B$36:$C$42,2,FALSE),FALSE)))</f>
        <v>0</v>
      </c>
      <c r="T687" s="516">
        <f t="shared" si="75"/>
        <v>0</v>
      </c>
      <c r="U687" s="55">
        <f t="shared" si="76"/>
        <v>0</v>
      </c>
      <c r="V687" s="527"/>
      <c r="X687" s="529">
        <f t="shared" si="74"/>
        <v>2496</v>
      </c>
    </row>
    <row r="688" spans="1:24" ht="14.1" customHeight="1">
      <c r="A688" s="460">
        <v>688</v>
      </c>
      <c r="B688" s="466" t="s">
        <v>233</v>
      </c>
      <c r="C688" s="466" t="s">
        <v>360</v>
      </c>
      <c r="D688" s="473" t="s">
        <v>439</v>
      </c>
      <c r="E688" s="475">
        <v>3</v>
      </c>
      <c r="F688" s="475" t="s">
        <v>1171</v>
      </c>
      <c r="G688" s="494" t="s">
        <v>529</v>
      </c>
      <c r="H688" s="491" t="s">
        <v>253</v>
      </c>
      <c r="I688" s="494" t="s">
        <v>3986</v>
      </c>
      <c r="J688" s="502">
        <v>24</v>
      </c>
      <c r="K688" s="491" t="s">
        <v>253</v>
      </c>
      <c r="L688" s="512">
        <f t="shared" si="70"/>
        <v>104</v>
      </c>
      <c r="M688" s="514">
        <v>104</v>
      </c>
      <c r="N688" s="514"/>
      <c r="O688" s="514"/>
      <c r="P688" s="515" t="e">
        <f t="shared" si="71"/>
        <v>#DIV/0!</v>
      </c>
      <c r="Q688" s="515">
        <f t="shared" si="72"/>
        <v>0</v>
      </c>
      <c r="R688" s="515">
        <f t="shared" si="73"/>
        <v>0</v>
      </c>
      <c r="S688" s="516">
        <f>IF(M688="nio",0,IF(M688&gt;0,VLOOKUP(H688,'3-Productie normen'!A:L,VLOOKUP(M688,'3-Productie normen'!$B$36:$C$42,2,FALSE),FALSE)))</f>
        <v>0</v>
      </c>
      <c r="T688" s="516">
        <f t="shared" si="75"/>
        <v>0</v>
      </c>
      <c r="U688" s="55">
        <f t="shared" si="76"/>
        <v>0</v>
      </c>
      <c r="V688" s="527"/>
      <c r="X688" s="529">
        <f t="shared" si="74"/>
        <v>2496</v>
      </c>
    </row>
    <row r="689" spans="1:24" ht="14.1" customHeight="1">
      <c r="A689" s="567">
        <v>689</v>
      </c>
      <c r="B689" s="466" t="s">
        <v>233</v>
      </c>
      <c r="C689" s="466" t="s">
        <v>360</v>
      </c>
      <c r="D689" s="473" t="s">
        <v>439</v>
      </c>
      <c r="E689" s="475">
        <v>3</v>
      </c>
      <c r="F689" s="475" t="s">
        <v>1172</v>
      </c>
      <c r="G689" s="494" t="s">
        <v>529</v>
      </c>
      <c r="H689" s="491" t="s">
        <v>253</v>
      </c>
      <c r="I689" s="494" t="s">
        <v>3986</v>
      </c>
      <c r="J689" s="502">
        <v>41</v>
      </c>
      <c r="K689" s="491" t="s">
        <v>253</v>
      </c>
      <c r="L689" s="512">
        <f t="shared" si="70"/>
        <v>104</v>
      </c>
      <c r="M689" s="514">
        <v>104</v>
      </c>
      <c r="N689" s="514"/>
      <c r="O689" s="514"/>
      <c r="P689" s="515" t="e">
        <f t="shared" si="71"/>
        <v>#DIV/0!</v>
      </c>
      <c r="Q689" s="515">
        <f t="shared" si="72"/>
        <v>0</v>
      </c>
      <c r="R689" s="515">
        <f t="shared" si="73"/>
        <v>0</v>
      </c>
      <c r="S689" s="516">
        <f>IF(M689="nio",0,IF(M689&gt;0,VLOOKUP(H689,'3-Productie normen'!A:L,VLOOKUP(M689,'3-Productie normen'!$B$36:$C$42,2,FALSE),FALSE)))</f>
        <v>0</v>
      </c>
      <c r="T689" s="516">
        <f t="shared" si="75"/>
        <v>0</v>
      </c>
      <c r="U689" s="55">
        <f t="shared" si="76"/>
        <v>0</v>
      </c>
      <c r="V689" s="527"/>
      <c r="X689" s="529">
        <f t="shared" si="74"/>
        <v>4264</v>
      </c>
    </row>
    <row r="690" spans="1:24" ht="14.1" customHeight="1">
      <c r="A690" s="460">
        <v>690</v>
      </c>
      <c r="B690" s="466" t="s">
        <v>233</v>
      </c>
      <c r="C690" s="466" t="s">
        <v>360</v>
      </c>
      <c r="D690" s="473" t="s">
        <v>439</v>
      </c>
      <c r="E690" s="475">
        <v>3</v>
      </c>
      <c r="F690" s="475" t="s">
        <v>1173</v>
      </c>
      <c r="G690" s="494" t="s">
        <v>529</v>
      </c>
      <c r="H690" s="491" t="s">
        <v>253</v>
      </c>
      <c r="I690" s="494" t="s">
        <v>3986</v>
      </c>
      <c r="J690" s="502">
        <v>12</v>
      </c>
      <c r="K690" s="491" t="s">
        <v>253</v>
      </c>
      <c r="L690" s="512">
        <f t="shared" si="70"/>
        <v>104</v>
      </c>
      <c r="M690" s="514">
        <v>104</v>
      </c>
      <c r="N690" s="514"/>
      <c r="O690" s="514"/>
      <c r="P690" s="515" t="e">
        <f t="shared" si="71"/>
        <v>#DIV/0!</v>
      </c>
      <c r="Q690" s="515">
        <f t="shared" si="72"/>
        <v>0</v>
      </c>
      <c r="R690" s="515">
        <f t="shared" si="73"/>
        <v>0</v>
      </c>
      <c r="S690" s="516">
        <f>IF(M690="nio",0,IF(M690&gt;0,VLOOKUP(H690,'3-Productie normen'!A:L,VLOOKUP(M690,'3-Productie normen'!$B$36:$C$42,2,FALSE),FALSE)))</f>
        <v>0</v>
      </c>
      <c r="T690" s="516">
        <f t="shared" si="75"/>
        <v>0</v>
      </c>
      <c r="U690" s="55">
        <f t="shared" si="76"/>
        <v>0</v>
      </c>
      <c r="V690" s="527"/>
      <c r="X690" s="529">
        <f t="shared" si="74"/>
        <v>1248</v>
      </c>
    </row>
    <row r="691" spans="1:24" ht="14.1" customHeight="1">
      <c r="A691" s="460">
        <v>691</v>
      </c>
      <c r="B691" s="466" t="s">
        <v>233</v>
      </c>
      <c r="C691" s="466" t="s">
        <v>360</v>
      </c>
      <c r="D691" s="473" t="s">
        <v>439</v>
      </c>
      <c r="E691" s="475">
        <v>3</v>
      </c>
      <c r="F691" s="475" t="s">
        <v>1174</v>
      </c>
      <c r="G691" s="494" t="s">
        <v>529</v>
      </c>
      <c r="H691" s="491" t="s">
        <v>253</v>
      </c>
      <c r="I691" s="494" t="s">
        <v>3986</v>
      </c>
      <c r="J691" s="502">
        <v>12</v>
      </c>
      <c r="K691" s="491" t="s">
        <v>253</v>
      </c>
      <c r="L691" s="512">
        <f t="shared" si="70"/>
        <v>104</v>
      </c>
      <c r="M691" s="514">
        <v>104</v>
      </c>
      <c r="N691" s="514"/>
      <c r="O691" s="514"/>
      <c r="P691" s="515" t="e">
        <f t="shared" si="71"/>
        <v>#DIV/0!</v>
      </c>
      <c r="Q691" s="515">
        <f t="shared" si="72"/>
        <v>0</v>
      </c>
      <c r="R691" s="515">
        <f t="shared" si="73"/>
        <v>0</v>
      </c>
      <c r="S691" s="516">
        <f>IF(M691="nio",0,IF(M691&gt;0,VLOOKUP(H691,'3-Productie normen'!A:L,VLOOKUP(M691,'3-Productie normen'!$B$36:$C$42,2,FALSE),FALSE)))</f>
        <v>0</v>
      </c>
      <c r="T691" s="516">
        <f t="shared" si="75"/>
        <v>0</v>
      </c>
      <c r="U691" s="55">
        <f t="shared" si="76"/>
        <v>0</v>
      </c>
      <c r="V691" s="527"/>
      <c r="X691" s="529">
        <f t="shared" si="74"/>
        <v>1248</v>
      </c>
    </row>
    <row r="692" spans="1:24" ht="14.1" customHeight="1">
      <c r="A692" s="460">
        <v>692</v>
      </c>
      <c r="B692" s="466" t="s">
        <v>233</v>
      </c>
      <c r="C692" s="466" t="s">
        <v>360</v>
      </c>
      <c r="D692" s="473" t="s">
        <v>439</v>
      </c>
      <c r="E692" s="475">
        <v>3</v>
      </c>
      <c r="F692" s="475" t="s">
        <v>1175</v>
      </c>
      <c r="G692" s="494" t="s">
        <v>529</v>
      </c>
      <c r="H692" s="491" t="s">
        <v>253</v>
      </c>
      <c r="I692" s="494" t="s">
        <v>3986</v>
      </c>
      <c r="J692" s="502">
        <v>24</v>
      </c>
      <c r="K692" s="491" t="s">
        <v>253</v>
      </c>
      <c r="L692" s="512">
        <f t="shared" si="70"/>
        <v>104</v>
      </c>
      <c r="M692" s="514">
        <v>104</v>
      </c>
      <c r="N692" s="514"/>
      <c r="O692" s="514"/>
      <c r="P692" s="515" t="e">
        <f t="shared" si="71"/>
        <v>#DIV/0!</v>
      </c>
      <c r="Q692" s="515">
        <f t="shared" si="72"/>
        <v>0</v>
      </c>
      <c r="R692" s="515">
        <f t="shared" si="73"/>
        <v>0</v>
      </c>
      <c r="S692" s="516">
        <f>IF(M692="nio",0,IF(M692&gt;0,VLOOKUP(H692,'3-Productie normen'!A:L,VLOOKUP(M692,'3-Productie normen'!$B$36:$C$42,2,FALSE),FALSE)))</f>
        <v>0</v>
      </c>
      <c r="T692" s="516">
        <f t="shared" si="75"/>
        <v>0</v>
      </c>
      <c r="U692" s="55">
        <f t="shared" si="76"/>
        <v>0</v>
      </c>
      <c r="V692" s="527"/>
      <c r="X692" s="529">
        <f t="shared" si="74"/>
        <v>2496</v>
      </c>
    </row>
    <row r="693" spans="1:24" ht="14.1" customHeight="1">
      <c r="A693" s="460">
        <v>693</v>
      </c>
      <c r="B693" s="466" t="s">
        <v>233</v>
      </c>
      <c r="C693" s="466" t="s">
        <v>360</v>
      </c>
      <c r="D693" s="473" t="s">
        <v>439</v>
      </c>
      <c r="E693" s="475">
        <v>3</v>
      </c>
      <c r="F693" s="475" t="s">
        <v>1176</v>
      </c>
      <c r="G693" s="494" t="s">
        <v>529</v>
      </c>
      <c r="H693" s="491" t="s">
        <v>253</v>
      </c>
      <c r="I693" s="494" t="s">
        <v>3986</v>
      </c>
      <c r="J693" s="502">
        <v>24</v>
      </c>
      <c r="K693" s="491" t="s">
        <v>253</v>
      </c>
      <c r="L693" s="512">
        <f t="shared" si="70"/>
        <v>104</v>
      </c>
      <c r="M693" s="514">
        <v>104</v>
      </c>
      <c r="N693" s="514"/>
      <c r="O693" s="514"/>
      <c r="P693" s="515" t="e">
        <f t="shared" si="71"/>
        <v>#DIV/0!</v>
      </c>
      <c r="Q693" s="515">
        <f t="shared" si="72"/>
        <v>0</v>
      </c>
      <c r="R693" s="515">
        <f t="shared" si="73"/>
        <v>0</v>
      </c>
      <c r="S693" s="516">
        <f>IF(M693="nio",0,IF(M693&gt;0,VLOOKUP(H693,'3-Productie normen'!A:L,VLOOKUP(M693,'3-Productie normen'!$B$36:$C$42,2,FALSE),FALSE)))</f>
        <v>0</v>
      </c>
      <c r="T693" s="516">
        <f t="shared" si="75"/>
        <v>0</v>
      </c>
      <c r="U693" s="55">
        <f t="shared" si="76"/>
        <v>0</v>
      </c>
      <c r="V693" s="527"/>
      <c r="X693" s="529">
        <f t="shared" si="74"/>
        <v>2496</v>
      </c>
    </row>
    <row r="694" spans="1:24" ht="14.1" customHeight="1">
      <c r="A694" s="460">
        <v>694</v>
      </c>
      <c r="B694" s="466" t="s">
        <v>233</v>
      </c>
      <c r="C694" s="466" t="s">
        <v>360</v>
      </c>
      <c r="D694" s="473" t="s">
        <v>439</v>
      </c>
      <c r="E694" s="475">
        <v>3</v>
      </c>
      <c r="F694" s="475" t="s">
        <v>1177</v>
      </c>
      <c r="G694" s="494" t="s">
        <v>529</v>
      </c>
      <c r="H694" s="491" t="s">
        <v>253</v>
      </c>
      <c r="I694" s="494" t="s">
        <v>3986</v>
      </c>
      <c r="J694" s="502">
        <v>24</v>
      </c>
      <c r="K694" s="491" t="s">
        <v>253</v>
      </c>
      <c r="L694" s="512">
        <f t="shared" si="70"/>
        <v>104</v>
      </c>
      <c r="M694" s="514">
        <v>104</v>
      </c>
      <c r="N694" s="514"/>
      <c r="O694" s="514"/>
      <c r="P694" s="515" t="e">
        <f t="shared" si="71"/>
        <v>#DIV/0!</v>
      </c>
      <c r="Q694" s="515">
        <f t="shared" si="72"/>
        <v>0</v>
      </c>
      <c r="R694" s="515">
        <f t="shared" si="73"/>
        <v>0</v>
      </c>
      <c r="S694" s="516">
        <f>IF(M694="nio",0,IF(M694&gt;0,VLOOKUP(H694,'3-Productie normen'!A:L,VLOOKUP(M694,'3-Productie normen'!$B$36:$C$42,2,FALSE),FALSE)))</f>
        <v>0</v>
      </c>
      <c r="T694" s="516">
        <f t="shared" si="75"/>
        <v>0</v>
      </c>
      <c r="U694" s="55">
        <f t="shared" si="76"/>
        <v>0</v>
      </c>
      <c r="V694" s="527"/>
      <c r="X694" s="529">
        <f t="shared" si="74"/>
        <v>2496</v>
      </c>
    </row>
    <row r="695" spans="1:24" ht="14.1" customHeight="1">
      <c r="A695" s="460">
        <v>695</v>
      </c>
      <c r="B695" s="466" t="s">
        <v>233</v>
      </c>
      <c r="C695" s="466" t="s">
        <v>360</v>
      </c>
      <c r="D695" s="473" t="s">
        <v>439</v>
      </c>
      <c r="E695" s="475">
        <v>3</v>
      </c>
      <c r="F695" s="475" t="s">
        <v>1178</v>
      </c>
      <c r="G695" s="494" t="s">
        <v>529</v>
      </c>
      <c r="H695" s="491" t="s">
        <v>253</v>
      </c>
      <c r="I695" s="494" t="s">
        <v>3986</v>
      </c>
      <c r="J695" s="502">
        <v>24</v>
      </c>
      <c r="K695" s="491" t="s">
        <v>253</v>
      </c>
      <c r="L695" s="512">
        <f t="shared" si="70"/>
        <v>104</v>
      </c>
      <c r="M695" s="514">
        <v>104</v>
      </c>
      <c r="N695" s="514"/>
      <c r="O695" s="514"/>
      <c r="P695" s="515" t="e">
        <f t="shared" si="71"/>
        <v>#DIV/0!</v>
      </c>
      <c r="Q695" s="515">
        <f t="shared" si="72"/>
        <v>0</v>
      </c>
      <c r="R695" s="515">
        <f t="shared" si="73"/>
        <v>0</v>
      </c>
      <c r="S695" s="516">
        <f>IF(M695="nio",0,IF(M695&gt;0,VLOOKUP(H695,'3-Productie normen'!A:L,VLOOKUP(M695,'3-Productie normen'!$B$36:$C$42,2,FALSE),FALSE)))</f>
        <v>0</v>
      </c>
      <c r="T695" s="516">
        <f t="shared" si="75"/>
        <v>0</v>
      </c>
      <c r="U695" s="55">
        <f t="shared" si="76"/>
        <v>0</v>
      </c>
      <c r="V695" s="527"/>
      <c r="X695" s="529">
        <f t="shared" si="74"/>
        <v>2496</v>
      </c>
    </row>
    <row r="696" spans="1:24" ht="14.1" customHeight="1">
      <c r="A696" s="460">
        <v>696</v>
      </c>
      <c r="B696" s="466" t="s">
        <v>233</v>
      </c>
      <c r="C696" s="466" t="s">
        <v>360</v>
      </c>
      <c r="D696" s="473" t="s">
        <v>439</v>
      </c>
      <c r="E696" s="475">
        <v>3</v>
      </c>
      <c r="F696" s="475" t="s">
        <v>1179</v>
      </c>
      <c r="G696" s="494" t="s">
        <v>529</v>
      </c>
      <c r="H696" s="491" t="s">
        <v>253</v>
      </c>
      <c r="I696" s="494" t="s">
        <v>3986</v>
      </c>
      <c r="J696" s="502">
        <v>24</v>
      </c>
      <c r="K696" s="491" t="s">
        <v>253</v>
      </c>
      <c r="L696" s="512">
        <f t="shared" si="70"/>
        <v>104</v>
      </c>
      <c r="M696" s="514">
        <v>104</v>
      </c>
      <c r="N696" s="514"/>
      <c r="O696" s="514"/>
      <c r="P696" s="515" t="e">
        <f t="shared" si="71"/>
        <v>#DIV/0!</v>
      </c>
      <c r="Q696" s="515">
        <f t="shared" si="72"/>
        <v>0</v>
      </c>
      <c r="R696" s="515">
        <f t="shared" si="73"/>
        <v>0</v>
      </c>
      <c r="S696" s="516">
        <f>IF(M696="nio",0,IF(M696&gt;0,VLOOKUP(H696,'3-Productie normen'!A:L,VLOOKUP(M696,'3-Productie normen'!$B$36:$C$42,2,FALSE),FALSE)))</f>
        <v>0</v>
      </c>
      <c r="T696" s="516">
        <f t="shared" si="75"/>
        <v>0</v>
      </c>
      <c r="U696" s="55">
        <f t="shared" si="76"/>
        <v>0</v>
      </c>
      <c r="V696" s="527"/>
      <c r="X696" s="529">
        <f t="shared" si="74"/>
        <v>2496</v>
      </c>
    </row>
    <row r="697" spans="1:24" ht="14.1" customHeight="1">
      <c r="A697" s="567">
        <v>697</v>
      </c>
      <c r="B697" s="466" t="s">
        <v>233</v>
      </c>
      <c r="C697" s="466" t="s">
        <v>360</v>
      </c>
      <c r="D697" s="473" t="s">
        <v>439</v>
      </c>
      <c r="E697" s="475">
        <v>3</v>
      </c>
      <c r="F697" s="475" t="s">
        <v>1180</v>
      </c>
      <c r="G697" s="494" t="s">
        <v>529</v>
      </c>
      <c r="H697" s="491" t="s">
        <v>253</v>
      </c>
      <c r="I697" s="494" t="s">
        <v>3986</v>
      </c>
      <c r="J697" s="502">
        <v>24</v>
      </c>
      <c r="K697" s="491" t="s">
        <v>253</v>
      </c>
      <c r="L697" s="512">
        <f t="shared" si="70"/>
        <v>104</v>
      </c>
      <c r="M697" s="514">
        <v>104</v>
      </c>
      <c r="N697" s="514"/>
      <c r="O697" s="514"/>
      <c r="P697" s="515" t="e">
        <f t="shared" si="71"/>
        <v>#DIV/0!</v>
      </c>
      <c r="Q697" s="515">
        <f t="shared" si="72"/>
        <v>0</v>
      </c>
      <c r="R697" s="515">
        <f t="shared" si="73"/>
        <v>0</v>
      </c>
      <c r="S697" s="516">
        <f>IF(M697="nio",0,IF(M697&gt;0,VLOOKUP(H697,'3-Productie normen'!A:L,VLOOKUP(M697,'3-Productie normen'!$B$36:$C$42,2,FALSE),FALSE)))</f>
        <v>0</v>
      </c>
      <c r="T697" s="516">
        <f t="shared" si="75"/>
        <v>0</v>
      </c>
      <c r="U697" s="55">
        <f t="shared" si="76"/>
        <v>0</v>
      </c>
      <c r="V697" s="527"/>
      <c r="X697" s="529">
        <f t="shared" si="74"/>
        <v>2496</v>
      </c>
    </row>
    <row r="698" spans="1:24" ht="14.1" customHeight="1">
      <c r="A698" s="460">
        <v>698</v>
      </c>
      <c r="B698" s="466" t="s">
        <v>233</v>
      </c>
      <c r="C698" s="466" t="s">
        <v>360</v>
      </c>
      <c r="D698" s="473" t="s">
        <v>439</v>
      </c>
      <c r="E698" s="475">
        <v>3</v>
      </c>
      <c r="F698" s="475" t="s">
        <v>1181</v>
      </c>
      <c r="G698" s="494" t="s">
        <v>536</v>
      </c>
      <c r="H698" s="491" t="s">
        <v>4038</v>
      </c>
      <c r="I698" s="494" t="s">
        <v>3986</v>
      </c>
      <c r="J698" s="502">
        <v>61</v>
      </c>
      <c r="K698" s="491" t="s">
        <v>253</v>
      </c>
      <c r="L698" s="512">
        <f t="shared" si="70"/>
        <v>255</v>
      </c>
      <c r="M698" s="514">
        <v>255</v>
      </c>
      <c r="N698" s="514"/>
      <c r="O698" s="514"/>
      <c r="P698" s="515" t="e">
        <f t="shared" si="71"/>
        <v>#DIV/0!</v>
      </c>
      <c r="Q698" s="515">
        <f t="shared" si="72"/>
        <v>0</v>
      </c>
      <c r="R698" s="515">
        <f t="shared" si="73"/>
        <v>0</v>
      </c>
      <c r="S698" s="516">
        <f>IF(M698="nio",0,IF(M698&gt;0,VLOOKUP(H698,'3-Productie normen'!A:L,VLOOKUP(M698,'3-Productie normen'!$B$36:$C$42,2,FALSE),FALSE)))</f>
        <v>0</v>
      </c>
      <c r="T698" s="516">
        <f t="shared" si="75"/>
        <v>0</v>
      </c>
      <c r="U698" s="55">
        <f t="shared" si="76"/>
        <v>0</v>
      </c>
      <c r="V698" s="527"/>
      <c r="X698" s="529">
        <f t="shared" si="74"/>
        <v>15555</v>
      </c>
    </row>
    <row r="699" spans="1:24" ht="14.1" customHeight="1">
      <c r="A699" s="460">
        <v>699</v>
      </c>
      <c r="B699" s="466" t="s">
        <v>233</v>
      </c>
      <c r="C699" s="466" t="s">
        <v>360</v>
      </c>
      <c r="D699" s="473" t="s">
        <v>439</v>
      </c>
      <c r="E699" s="475">
        <v>3</v>
      </c>
      <c r="F699" s="475" t="s">
        <v>1182</v>
      </c>
      <c r="G699" s="494" t="s">
        <v>529</v>
      </c>
      <c r="H699" s="491" t="s">
        <v>253</v>
      </c>
      <c r="I699" s="494" t="s">
        <v>3986</v>
      </c>
      <c r="J699" s="502">
        <v>30</v>
      </c>
      <c r="K699" s="491" t="s">
        <v>253</v>
      </c>
      <c r="L699" s="512">
        <f t="shared" si="70"/>
        <v>104</v>
      </c>
      <c r="M699" s="514">
        <v>104</v>
      </c>
      <c r="N699" s="514"/>
      <c r="O699" s="514"/>
      <c r="P699" s="515" t="e">
        <f t="shared" si="71"/>
        <v>#DIV/0!</v>
      </c>
      <c r="Q699" s="515">
        <f t="shared" si="72"/>
        <v>0</v>
      </c>
      <c r="R699" s="515">
        <f t="shared" si="73"/>
        <v>0</v>
      </c>
      <c r="S699" s="516">
        <f>IF(M699="nio",0,IF(M699&gt;0,VLOOKUP(H699,'3-Productie normen'!A:L,VLOOKUP(M699,'3-Productie normen'!$B$36:$C$42,2,FALSE),FALSE)))</f>
        <v>0</v>
      </c>
      <c r="T699" s="516">
        <f t="shared" si="75"/>
        <v>0</v>
      </c>
      <c r="U699" s="55">
        <f t="shared" si="76"/>
        <v>0</v>
      </c>
      <c r="V699" s="527"/>
      <c r="X699" s="529">
        <f t="shared" si="74"/>
        <v>3120</v>
      </c>
    </row>
    <row r="700" spans="1:24" ht="14.1" customHeight="1">
      <c r="A700" s="460">
        <v>700</v>
      </c>
      <c r="B700" s="466" t="s">
        <v>233</v>
      </c>
      <c r="C700" s="466" t="s">
        <v>360</v>
      </c>
      <c r="D700" s="473" t="s">
        <v>439</v>
      </c>
      <c r="E700" s="475">
        <v>3</v>
      </c>
      <c r="F700" s="475" t="s">
        <v>1183</v>
      </c>
      <c r="G700" s="494" t="s">
        <v>529</v>
      </c>
      <c r="H700" s="491" t="s">
        <v>253</v>
      </c>
      <c r="I700" s="494" t="s">
        <v>3986</v>
      </c>
      <c r="J700" s="502">
        <v>22</v>
      </c>
      <c r="K700" s="491" t="s">
        <v>253</v>
      </c>
      <c r="L700" s="512">
        <f t="shared" si="70"/>
        <v>104</v>
      </c>
      <c r="M700" s="514">
        <v>104</v>
      </c>
      <c r="N700" s="514"/>
      <c r="O700" s="514"/>
      <c r="P700" s="515" t="e">
        <f t="shared" si="71"/>
        <v>#DIV/0!</v>
      </c>
      <c r="Q700" s="515">
        <f t="shared" si="72"/>
        <v>0</v>
      </c>
      <c r="R700" s="515">
        <f t="shared" si="73"/>
        <v>0</v>
      </c>
      <c r="S700" s="516">
        <f>IF(M700="nio",0,IF(M700&gt;0,VLOOKUP(H700,'3-Productie normen'!A:L,VLOOKUP(M700,'3-Productie normen'!$B$36:$C$42,2,FALSE),FALSE)))</f>
        <v>0</v>
      </c>
      <c r="T700" s="516">
        <f t="shared" si="75"/>
        <v>0</v>
      </c>
      <c r="U700" s="55">
        <f t="shared" si="76"/>
        <v>0</v>
      </c>
      <c r="V700" s="527"/>
      <c r="X700" s="529">
        <f t="shared" si="74"/>
        <v>2288</v>
      </c>
    </row>
    <row r="701" spans="1:24" ht="14.1" customHeight="1">
      <c r="A701" s="460">
        <v>701</v>
      </c>
      <c r="B701" s="466" t="s">
        <v>233</v>
      </c>
      <c r="C701" s="466" t="s">
        <v>360</v>
      </c>
      <c r="D701" s="473" t="s">
        <v>439</v>
      </c>
      <c r="E701" s="475">
        <v>3</v>
      </c>
      <c r="F701" s="475" t="s">
        <v>1184</v>
      </c>
      <c r="G701" s="494" t="s">
        <v>529</v>
      </c>
      <c r="H701" s="491" t="s">
        <v>253</v>
      </c>
      <c r="I701" s="494" t="s">
        <v>3986</v>
      </c>
      <c r="J701" s="502">
        <v>59</v>
      </c>
      <c r="K701" s="491" t="s">
        <v>253</v>
      </c>
      <c r="L701" s="512">
        <f t="shared" si="70"/>
        <v>104</v>
      </c>
      <c r="M701" s="514">
        <v>104</v>
      </c>
      <c r="N701" s="514"/>
      <c r="O701" s="514"/>
      <c r="P701" s="515" t="e">
        <f t="shared" si="71"/>
        <v>#DIV/0!</v>
      </c>
      <c r="Q701" s="515">
        <f t="shared" si="72"/>
        <v>0</v>
      </c>
      <c r="R701" s="515">
        <f t="shared" si="73"/>
        <v>0</v>
      </c>
      <c r="S701" s="516">
        <f>IF(M701="nio",0,IF(M701&gt;0,VLOOKUP(H701,'3-Productie normen'!A:L,VLOOKUP(M701,'3-Productie normen'!$B$36:$C$42,2,FALSE),FALSE)))</f>
        <v>0</v>
      </c>
      <c r="T701" s="516">
        <f t="shared" si="75"/>
        <v>0</v>
      </c>
      <c r="U701" s="55">
        <f t="shared" si="76"/>
        <v>0</v>
      </c>
      <c r="V701" s="527"/>
      <c r="X701" s="529">
        <f t="shared" si="74"/>
        <v>6136</v>
      </c>
    </row>
    <row r="702" spans="1:24" ht="14.1" customHeight="1">
      <c r="A702" s="460">
        <v>702</v>
      </c>
      <c r="B702" s="466" t="s">
        <v>233</v>
      </c>
      <c r="C702" s="466" t="s">
        <v>360</v>
      </c>
      <c r="D702" s="473" t="s">
        <v>439</v>
      </c>
      <c r="E702" s="475">
        <v>3</v>
      </c>
      <c r="F702" s="475" t="s">
        <v>1185</v>
      </c>
      <c r="G702" s="494" t="s">
        <v>529</v>
      </c>
      <c r="H702" s="491" t="s">
        <v>253</v>
      </c>
      <c r="I702" s="494" t="s">
        <v>3986</v>
      </c>
      <c r="J702" s="502">
        <v>22</v>
      </c>
      <c r="K702" s="491" t="s">
        <v>253</v>
      </c>
      <c r="L702" s="512">
        <f t="shared" si="70"/>
        <v>104</v>
      </c>
      <c r="M702" s="514">
        <v>104</v>
      </c>
      <c r="N702" s="514"/>
      <c r="O702" s="514"/>
      <c r="P702" s="515" t="e">
        <f t="shared" si="71"/>
        <v>#DIV/0!</v>
      </c>
      <c r="Q702" s="515">
        <f t="shared" si="72"/>
        <v>0</v>
      </c>
      <c r="R702" s="515">
        <f t="shared" si="73"/>
        <v>0</v>
      </c>
      <c r="S702" s="516">
        <f>IF(M702="nio",0,IF(M702&gt;0,VLOOKUP(H702,'3-Productie normen'!A:L,VLOOKUP(M702,'3-Productie normen'!$B$36:$C$42,2,FALSE),FALSE)))</f>
        <v>0</v>
      </c>
      <c r="T702" s="516">
        <f t="shared" si="75"/>
        <v>0</v>
      </c>
      <c r="U702" s="55">
        <f t="shared" si="76"/>
        <v>0</v>
      </c>
      <c r="V702" s="527"/>
      <c r="X702" s="529">
        <f t="shared" si="74"/>
        <v>2288</v>
      </c>
    </row>
    <row r="703" spans="1:24" ht="14.1" customHeight="1">
      <c r="A703" s="460">
        <v>703</v>
      </c>
      <c r="B703" s="466" t="s">
        <v>233</v>
      </c>
      <c r="C703" s="466" t="s">
        <v>360</v>
      </c>
      <c r="D703" s="473" t="s">
        <v>439</v>
      </c>
      <c r="E703" s="475">
        <v>3</v>
      </c>
      <c r="F703" s="475" t="s">
        <v>1186</v>
      </c>
      <c r="G703" s="494" t="s">
        <v>529</v>
      </c>
      <c r="H703" s="491" t="s">
        <v>253</v>
      </c>
      <c r="I703" s="494" t="s">
        <v>3986</v>
      </c>
      <c r="J703" s="502">
        <v>24</v>
      </c>
      <c r="K703" s="491" t="s">
        <v>253</v>
      </c>
      <c r="L703" s="512">
        <f t="shared" si="70"/>
        <v>104</v>
      </c>
      <c r="M703" s="514">
        <v>104</v>
      </c>
      <c r="N703" s="514"/>
      <c r="O703" s="514"/>
      <c r="P703" s="515" t="e">
        <f t="shared" si="71"/>
        <v>#DIV/0!</v>
      </c>
      <c r="Q703" s="515">
        <f t="shared" si="72"/>
        <v>0</v>
      </c>
      <c r="R703" s="515">
        <f t="shared" si="73"/>
        <v>0</v>
      </c>
      <c r="S703" s="516">
        <f>IF(M703="nio",0,IF(M703&gt;0,VLOOKUP(H703,'3-Productie normen'!A:L,VLOOKUP(M703,'3-Productie normen'!$B$36:$C$42,2,FALSE),FALSE)))</f>
        <v>0</v>
      </c>
      <c r="T703" s="516">
        <f t="shared" si="75"/>
        <v>0</v>
      </c>
      <c r="U703" s="55">
        <f t="shared" si="76"/>
        <v>0</v>
      </c>
      <c r="V703" s="527"/>
      <c r="X703" s="529">
        <f t="shared" si="74"/>
        <v>2496</v>
      </c>
    </row>
    <row r="704" spans="1:24" ht="14.1" customHeight="1">
      <c r="A704" s="460">
        <v>704</v>
      </c>
      <c r="B704" s="466" t="s">
        <v>233</v>
      </c>
      <c r="C704" s="466" t="s">
        <v>360</v>
      </c>
      <c r="D704" s="473" t="s">
        <v>439</v>
      </c>
      <c r="E704" s="475">
        <v>3</v>
      </c>
      <c r="F704" s="475" t="s">
        <v>1187</v>
      </c>
      <c r="G704" s="494" t="s">
        <v>529</v>
      </c>
      <c r="H704" s="491" t="s">
        <v>253</v>
      </c>
      <c r="I704" s="494" t="s">
        <v>3986</v>
      </c>
      <c r="J704" s="502">
        <v>24</v>
      </c>
      <c r="K704" s="491" t="s">
        <v>253</v>
      </c>
      <c r="L704" s="512">
        <f t="shared" ref="L704:L768" si="77">SUM(M704:O704)</f>
        <v>104</v>
      </c>
      <c r="M704" s="514">
        <v>104</v>
      </c>
      <c r="N704" s="514"/>
      <c r="O704" s="514"/>
      <c r="P704" s="515" t="e">
        <f t="shared" si="71"/>
        <v>#DIV/0!</v>
      </c>
      <c r="Q704" s="515">
        <f t="shared" si="72"/>
        <v>0</v>
      </c>
      <c r="R704" s="515">
        <f t="shared" si="73"/>
        <v>0</v>
      </c>
      <c r="S704" s="516">
        <f>IF(M704="nio",0,IF(M704&gt;0,VLOOKUP(H704,'3-Productie normen'!A:L,VLOOKUP(M704,'3-Productie normen'!$B$36:$C$42,2,FALSE),FALSE)))</f>
        <v>0</v>
      </c>
      <c r="T704" s="516">
        <f t="shared" si="75"/>
        <v>0</v>
      </c>
      <c r="U704" s="55">
        <f t="shared" si="76"/>
        <v>0</v>
      </c>
      <c r="V704" s="527"/>
      <c r="X704" s="529">
        <f t="shared" si="74"/>
        <v>2496</v>
      </c>
    </row>
    <row r="705" spans="1:24" ht="14.1" customHeight="1">
      <c r="A705" s="567">
        <v>705</v>
      </c>
      <c r="B705" s="466" t="s">
        <v>233</v>
      </c>
      <c r="C705" s="466" t="s">
        <v>360</v>
      </c>
      <c r="D705" s="473" t="s">
        <v>439</v>
      </c>
      <c r="E705" s="475">
        <v>3</v>
      </c>
      <c r="F705" s="475" t="s">
        <v>1188</v>
      </c>
      <c r="G705" s="494" t="s">
        <v>529</v>
      </c>
      <c r="H705" s="491" t="s">
        <v>253</v>
      </c>
      <c r="I705" s="494" t="s">
        <v>3986</v>
      </c>
      <c r="J705" s="502">
        <v>24</v>
      </c>
      <c r="K705" s="491" t="s">
        <v>253</v>
      </c>
      <c r="L705" s="512">
        <f t="shared" si="77"/>
        <v>104</v>
      </c>
      <c r="M705" s="514">
        <v>104</v>
      </c>
      <c r="N705" s="514"/>
      <c r="O705" s="514"/>
      <c r="P705" s="515" t="e">
        <f t="shared" si="71"/>
        <v>#DIV/0!</v>
      </c>
      <c r="Q705" s="515">
        <f t="shared" si="72"/>
        <v>0</v>
      </c>
      <c r="R705" s="515">
        <f t="shared" si="73"/>
        <v>0</v>
      </c>
      <c r="S705" s="516">
        <f>IF(M705="nio",0,IF(M705&gt;0,VLOOKUP(H705,'3-Productie normen'!A:L,VLOOKUP(M705,'3-Productie normen'!$B$36:$C$42,2,FALSE),FALSE)))</f>
        <v>0</v>
      </c>
      <c r="T705" s="516">
        <f t="shared" si="75"/>
        <v>0</v>
      </c>
      <c r="U705" s="55">
        <f t="shared" si="76"/>
        <v>0</v>
      </c>
      <c r="V705" s="527"/>
      <c r="X705" s="529">
        <f t="shared" si="74"/>
        <v>2496</v>
      </c>
    </row>
    <row r="706" spans="1:24" ht="14.1" customHeight="1">
      <c r="A706" s="460">
        <v>706</v>
      </c>
      <c r="B706" s="466" t="s">
        <v>233</v>
      </c>
      <c r="C706" s="466" t="s">
        <v>360</v>
      </c>
      <c r="D706" s="473" t="s">
        <v>439</v>
      </c>
      <c r="E706" s="475">
        <v>3</v>
      </c>
      <c r="F706" s="475" t="s">
        <v>1189</v>
      </c>
      <c r="G706" s="494" t="s">
        <v>529</v>
      </c>
      <c r="H706" s="491" t="s">
        <v>253</v>
      </c>
      <c r="I706" s="494" t="s">
        <v>3986</v>
      </c>
      <c r="J706" s="502">
        <v>12</v>
      </c>
      <c r="K706" s="491" t="s">
        <v>253</v>
      </c>
      <c r="L706" s="512">
        <f t="shared" si="77"/>
        <v>104</v>
      </c>
      <c r="M706" s="514">
        <v>104</v>
      </c>
      <c r="N706" s="514"/>
      <c r="O706" s="514"/>
      <c r="P706" s="515" t="e">
        <f t="shared" si="71"/>
        <v>#DIV/0!</v>
      </c>
      <c r="Q706" s="515">
        <f t="shared" si="72"/>
        <v>0</v>
      </c>
      <c r="R706" s="515">
        <f t="shared" si="73"/>
        <v>0</v>
      </c>
      <c r="S706" s="516">
        <f>IF(M706="nio",0,IF(M706&gt;0,VLOOKUP(H706,'3-Productie normen'!A:L,VLOOKUP(M706,'3-Productie normen'!$B$36:$C$42,2,FALSE),FALSE)))</f>
        <v>0</v>
      </c>
      <c r="T706" s="516">
        <f t="shared" si="75"/>
        <v>0</v>
      </c>
      <c r="U706" s="55">
        <f t="shared" si="76"/>
        <v>0</v>
      </c>
      <c r="V706" s="527"/>
      <c r="X706" s="529">
        <f t="shared" si="74"/>
        <v>1248</v>
      </c>
    </row>
    <row r="707" spans="1:24" ht="14.1" customHeight="1">
      <c r="A707" s="460">
        <v>707</v>
      </c>
      <c r="B707" s="466" t="s">
        <v>233</v>
      </c>
      <c r="C707" s="466" t="s">
        <v>360</v>
      </c>
      <c r="D707" s="473" t="s">
        <v>439</v>
      </c>
      <c r="E707" s="475">
        <v>3</v>
      </c>
      <c r="F707" s="475" t="s">
        <v>1190</v>
      </c>
      <c r="G707" s="494" t="s">
        <v>529</v>
      </c>
      <c r="H707" s="491" t="s">
        <v>253</v>
      </c>
      <c r="I707" s="494" t="s">
        <v>3986</v>
      </c>
      <c r="J707" s="502">
        <v>12</v>
      </c>
      <c r="K707" s="491" t="s">
        <v>253</v>
      </c>
      <c r="L707" s="512">
        <f t="shared" si="77"/>
        <v>104</v>
      </c>
      <c r="M707" s="514">
        <v>104</v>
      </c>
      <c r="N707" s="514"/>
      <c r="O707" s="514"/>
      <c r="P707" s="515" t="e">
        <f t="shared" si="71"/>
        <v>#DIV/0!</v>
      </c>
      <c r="Q707" s="515">
        <f t="shared" si="72"/>
        <v>0</v>
      </c>
      <c r="R707" s="515">
        <f t="shared" si="73"/>
        <v>0</v>
      </c>
      <c r="S707" s="516">
        <f>IF(M707="nio",0,IF(M707&gt;0,VLOOKUP(H707,'3-Productie normen'!A:L,VLOOKUP(M707,'3-Productie normen'!$B$36:$C$42,2,FALSE),FALSE)))</f>
        <v>0</v>
      </c>
      <c r="T707" s="516">
        <f t="shared" si="75"/>
        <v>0</v>
      </c>
      <c r="U707" s="55">
        <f t="shared" si="76"/>
        <v>0</v>
      </c>
      <c r="V707" s="527"/>
      <c r="X707" s="529">
        <f t="shared" si="74"/>
        <v>1248</v>
      </c>
    </row>
    <row r="708" spans="1:24" ht="14.1" customHeight="1">
      <c r="A708" s="460">
        <v>708</v>
      </c>
      <c r="B708" s="466" t="s">
        <v>233</v>
      </c>
      <c r="C708" s="466" t="s">
        <v>360</v>
      </c>
      <c r="D708" s="473" t="s">
        <v>439</v>
      </c>
      <c r="E708" s="475">
        <v>3</v>
      </c>
      <c r="F708" s="475" t="s">
        <v>1191</v>
      </c>
      <c r="G708" s="494" t="s">
        <v>536</v>
      </c>
      <c r="H708" s="491" t="s">
        <v>4038</v>
      </c>
      <c r="I708" s="494" t="s">
        <v>3986</v>
      </c>
      <c r="J708" s="502">
        <v>44</v>
      </c>
      <c r="K708" s="491" t="s">
        <v>253</v>
      </c>
      <c r="L708" s="512">
        <f t="shared" si="77"/>
        <v>255</v>
      </c>
      <c r="M708" s="514">
        <v>255</v>
      </c>
      <c r="N708" s="514"/>
      <c r="O708" s="514"/>
      <c r="P708" s="515" t="e">
        <f t="shared" si="71"/>
        <v>#DIV/0!</v>
      </c>
      <c r="Q708" s="515">
        <f t="shared" si="72"/>
        <v>0</v>
      </c>
      <c r="R708" s="515">
        <f t="shared" si="73"/>
        <v>0</v>
      </c>
      <c r="S708" s="516">
        <f>IF(M708="nio",0,IF(M708&gt;0,VLOOKUP(H708,'3-Productie normen'!A:L,VLOOKUP(M708,'3-Productie normen'!$B$36:$C$42,2,FALSE),FALSE)))</f>
        <v>0</v>
      </c>
      <c r="T708" s="516">
        <f t="shared" si="75"/>
        <v>0</v>
      </c>
      <c r="U708" s="55">
        <f t="shared" si="76"/>
        <v>0</v>
      </c>
      <c r="V708" s="527"/>
      <c r="X708" s="529">
        <f t="shared" si="74"/>
        <v>11220</v>
      </c>
    </row>
    <row r="709" spans="1:24" ht="14.1" customHeight="1">
      <c r="A709" s="460">
        <v>709</v>
      </c>
      <c r="B709" s="466" t="s">
        <v>233</v>
      </c>
      <c r="C709" s="466" t="s">
        <v>360</v>
      </c>
      <c r="D709" s="473" t="s">
        <v>439</v>
      </c>
      <c r="E709" s="475">
        <v>3</v>
      </c>
      <c r="F709" s="475" t="s">
        <v>1192</v>
      </c>
      <c r="G709" s="494" t="s">
        <v>529</v>
      </c>
      <c r="H709" s="491" t="s">
        <v>253</v>
      </c>
      <c r="I709" s="494" t="s">
        <v>3986</v>
      </c>
      <c r="J709" s="502">
        <v>22</v>
      </c>
      <c r="K709" s="491" t="s">
        <v>253</v>
      </c>
      <c r="L709" s="512">
        <f t="shared" si="77"/>
        <v>104</v>
      </c>
      <c r="M709" s="514">
        <v>104</v>
      </c>
      <c r="N709" s="514"/>
      <c r="O709" s="514"/>
      <c r="P709" s="515" t="e">
        <f t="shared" si="71"/>
        <v>#DIV/0!</v>
      </c>
      <c r="Q709" s="515">
        <f t="shared" si="72"/>
        <v>0</v>
      </c>
      <c r="R709" s="515">
        <f t="shared" si="73"/>
        <v>0</v>
      </c>
      <c r="S709" s="516">
        <f>IF(M709="nio",0,IF(M709&gt;0,VLOOKUP(H709,'3-Productie normen'!A:L,VLOOKUP(M709,'3-Productie normen'!$B$36:$C$42,2,FALSE),FALSE)))</f>
        <v>0</v>
      </c>
      <c r="T709" s="516">
        <f t="shared" si="75"/>
        <v>0</v>
      </c>
      <c r="U709" s="55">
        <f t="shared" si="76"/>
        <v>0</v>
      </c>
      <c r="V709" s="527"/>
      <c r="X709" s="529">
        <f t="shared" si="74"/>
        <v>2288</v>
      </c>
    </row>
    <row r="710" spans="1:24" ht="14.1" customHeight="1">
      <c r="A710" s="460">
        <v>710</v>
      </c>
      <c r="B710" s="466" t="s">
        <v>233</v>
      </c>
      <c r="C710" s="466" t="s">
        <v>360</v>
      </c>
      <c r="D710" s="473" t="s">
        <v>439</v>
      </c>
      <c r="E710" s="475">
        <v>3</v>
      </c>
      <c r="F710" s="475" t="s">
        <v>1193</v>
      </c>
      <c r="G710" s="494" t="s">
        <v>529</v>
      </c>
      <c r="H710" s="491" t="s">
        <v>253</v>
      </c>
      <c r="I710" s="494" t="s">
        <v>3986</v>
      </c>
      <c r="J710" s="502">
        <v>22</v>
      </c>
      <c r="K710" s="491" t="s">
        <v>253</v>
      </c>
      <c r="L710" s="512">
        <f t="shared" si="77"/>
        <v>104</v>
      </c>
      <c r="M710" s="514">
        <v>104</v>
      </c>
      <c r="N710" s="514"/>
      <c r="O710" s="514"/>
      <c r="P710" s="515" t="e">
        <f t="shared" si="71"/>
        <v>#DIV/0!</v>
      </c>
      <c r="Q710" s="515">
        <f t="shared" si="72"/>
        <v>0</v>
      </c>
      <c r="R710" s="515">
        <f t="shared" si="73"/>
        <v>0</v>
      </c>
      <c r="S710" s="516">
        <f>IF(M710="nio",0,IF(M710&gt;0,VLOOKUP(H710,'3-Productie normen'!A:L,VLOOKUP(M710,'3-Productie normen'!$B$36:$C$42,2,FALSE),FALSE)))</f>
        <v>0</v>
      </c>
      <c r="T710" s="516">
        <f t="shared" si="75"/>
        <v>0</v>
      </c>
      <c r="U710" s="55">
        <f t="shared" si="76"/>
        <v>0</v>
      </c>
      <c r="V710" s="527"/>
      <c r="X710" s="529">
        <f t="shared" si="74"/>
        <v>2288</v>
      </c>
    </row>
    <row r="711" spans="1:24" ht="14.1" customHeight="1">
      <c r="A711" s="460">
        <v>711</v>
      </c>
      <c r="B711" s="466" t="s">
        <v>233</v>
      </c>
      <c r="C711" s="466" t="s">
        <v>360</v>
      </c>
      <c r="D711" s="473" t="s">
        <v>439</v>
      </c>
      <c r="E711" s="475">
        <v>3</v>
      </c>
      <c r="F711" s="475" t="s">
        <v>1194</v>
      </c>
      <c r="G711" s="494" t="s">
        <v>536</v>
      </c>
      <c r="H711" s="491" t="s">
        <v>4038</v>
      </c>
      <c r="I711" s="494" t="s">
        <v>3986</v>
      </c>
      <c r="J711" s="502">
        <v>24</v>
      </c>
      <c r="K711" s="491" t="s">
        <v>253</v>
      </c>
      <c r="L711" s="512">
        <f t="shared" si="77"/>
        <v>255</v>
      </c>
      <c r="M711" s="514">
        <v>255</v>
      </c>
      <c r="N711" s="514"/>
      <c r="O711" s="514"/>
      <c r="P711" s="515" t="e">
        <f t="shared" si="71"/>
        <v>#DIV/0!</v>
      </c>
      <c r="Q711" s="515">
        <f t="shared" si="72"/>
        <v>0</v>
      </c>
      <c r="R711" s="515">
        <f t="shared" si="73"/>
        <v>0</v>
      </c>
      <c r="S711" s="516">
        <f>IF(M711="nio",0,IF(M711&gt;0,VLOOKUP(H711,'3-Productie normen'!A:L,VLOOKUP(M711,'3-Productie normen'!$B$36:$C$42,2,FALSE),FALSE)))</f>
        <v>0</v>
      </c>
      <c r="T711" s="516">
        <f t="shared" si="75"/>
        <v>0</v>
      </c>
      <c r="U711" s="55">
        <f t="shared" si="76"/>
        <v>0</v>
      </c>
      <c r="V711" s="527"/>
      <c r="X711" s="529">
        <f t="shared" si="74"/>
        <v>6120</v>
      </c>
    </row>
    <row r="712" spans="1:24" ht="14.1" customHeight="1">
      <c r="A712" s="460">
        <v>712</v>
      </c>
      <c r="B712" s="466" t="s">
        <v>233</v>
      </c>
      <c r="C712" s="466" t="s">
        <v>360</v>
      </c>
      <c r="D712" s="473" t="s">
        <v>439</v>
      </c>
      <c r="E712" s="475">
        <v>3</v>
      </c>
      <c r="F712" s="475" t="s">
        <v>1195</v>
      </c>
      <c r="G712" s="494" t="s">
        <v>529</v>
      </c>
      <c r="H712" s="491" t="s">
        <v>253</v>
      </c>
      <c r="I712" s="494" t="s">
        <v>3986</v>
      </c>
      <c r="J712" s="502">
        <v>24</v>
      </c>
      <c r="K712" s="491" t="s">
        <v>253</v>
      </c>
      <c r="L712" s="512">
        <f t="shared" si="77"/>
        <v>104</v>
      </c>
      <c r="M712" s="514">
        <v>104</v>
      </c>
      <c r="N712" s="514"/>
      <c r="O712" s="514"/>
      <c r="P712" s="515" t="e">
        <f t="shared" si="71"/>
        <v>#DIV/0!</v>
      </c>
      <c r="Q712" s="515">
        <f t="shared" si="72"/>
        <v>0</v>
      </c>
      <c r="R712" s="515">
        <f t="shared" si="73"/>
        <v>0</v>
      </c>
      <c r="S712" s="516">
        <f>IF(M712="nio",0,IF(M712&gt;0,VLOOKUP(H712,'3-Productie normen'!A:L,VLOOKUP(M712,'3-Productie normen'!$B$36:$C$42,2,FALSE),FALSE)))</f>
        <v>0</v>
      </c>
      <c r="T712" s="516">
        <f t="shared" si="75"/>
        <v>0</v>
      </c>
      <c r="U712" s="55">
        <f t="shared" si="76"/>
        <v>0</v>
      </c>
      <c r="V712" s="527"/>
      <c r="X712" s="529">
        <f t="shared" si="74"/>
        <v>2496</v>
      </c>
    </row>
    <row r="713" spans="1:24" ht="14.1" customHeight="1">
      <c r="A713" s="567">
        <v>713</v>
      </c>
      <c r="B713" s="466" t="s">
        <v>233</v>
      </c>
      <c r="C713" s="466" t="s">
        <v>360</v>
      </c>
      <c r="D713" s="473" t="s">
        <v>439</v>
      </c>
      <c r="E713" s="475">
        <v>3</v>
      </c>
      <c r="F713" s="475" t="s">
        <v>1196</v>
      </c>
      <c r="G713" s="494" t="s">
        <v>536</v>
      </c>
      <c r="H713" s="491" t="s">
        <v>4038</v>
      </c>
      <c r="I713" s="494" t="s">
        <v>3986</v>
      </c>
      <c r="J713" s="502">
        <v>30</v>
      </c>
      <c r="K713" s="491" t="s">
        <v>253</v>
      </c>
      <c r="L713" s="512">
        <f t="shared" si="77"/>
        <v>255</v>
      </c>
      <c r="M713" s="514">
        <v>255</v>
      </c>
      <c r="N713" s="514"/>
      <c r="O713" s="514"/>
      <c r="P713" s="515" t="e">
        <f t="shared" si="71"/>
        <v>#DIV/0!</v>
      </c>
      <c r="Q713" s="515">
        <f t="shared" si="72"/>
        <v>0</v>
      </c>
      <c r="R713" s="515">
        <f t="shared" si="73"/>
        <v>0</v>
      </c>
      <c r="S713" s="516">
        <f>IF(M713="nio",0,IF(M713&gt;0,VLOOKUP(H713,'3-Productie normen'!A:L,VLOOKUP(M713,'3-Productie normen'!$B$36:$C$42,2,FALSE),FALSE)))</f>
        <v>0</v>
      </c>
      <c r="T713" s="516">
        <f t="shared" si="75"/>
        <v>0</v>
      </c>
      <c r="U713" s="55">
        <f t="shared" si="76"/>
        <v>0</v>
      </c>
      <c r="V713" s="527"/>
      <c r="X713" s="529">
        <f t="shared" si="74"/>
        <v>7650</v>
      </c>
    </row>
    <row r="714" spans="1:24" ht="14.1" customHeight="1">
      <c r="A714" s="460">
        <v>714</v>
      </c>
      <c r="B714" s="466" t="s">
        <v>233</v>
      </c>
      <c r="C714" s="466" t="s">
        <v>360</v>
      </c>
      <c r="D714" s="473" t="s">
        <v>439</v>
      </c>
      <c r="E714" s="475">
        <v>3</v>
      </c>
      <c r="F714" s="475" t="s">
        <v>1197</v>
      </c>
      <c r="G714" s="494" t="s">
        <v>529</v>
      </c>
      <c r="H714" s="491" t="s">
        <v>253</v>
      </c>
      <c r="I714" s="494" t="s">
        <v>3986</v>
      </c>
      <c r="J714" s="502">
        <v>5</v>
      </c>
      <c r="K714" s="491" t="s">
        <v>253</v>
      </c>
      <c r="L714" s="512">
        <f t="shared" si="77"/>
        <v>104</v>
      </c>
      <c r="M714" s="514">
        <v>104</v>
      </c>
      <c r="N714" s="514"/>
      <c r="O714" s="514"/>
      <c r="P714" s="515" t="e">
        <f t="shared" si="71"/>
        <v>#DIV/0!</v>
      </c>
      <c r="Q714" s="515">
        <f t="shared" si="72"/>
        <v>0</v>
      </c>
      <c r="R714" s="515">
        <f t="shared" si="73"/>
        <v>0</v>
      </c>
      <c r="S714" s="516">
        <f>IF(M714="nio",0,IF(M714&gt;0,VLOOKUP(H714,'3-Productie normen'!A:L,VLOOKUP(M714,'3-Productie normen'!$B$36:$C$42,2,FALSE),FALSE)))</f>
        <v>0</v>
      </c>
      <c r="T714" s="516">
        <f t="shared" si="75"/>
        <v>0</v>
      </c>
      <c r="U714" s="55">
        <f t="shared" si="76"/>
        <v>0</v>
      </c>
      <c r="V714" s="527"/>
      <c r="X714" s="529">
        <f t="shared" si="74"/>
        <v>520</v>
      </c>
    </row>
    <row r="715" spans="1:24" ht="14.1" customHeight="1">
      <c r="A715" s="460">
        <v>715</v>
      </c>
      <c r="B715" s="466" t="s">
        <v>233</v>
      </c>
      <c r="C715" s="466" t="s">
        <v>360</v>
      </c>
      <c r="D715" s="473" t="s">
        <v>439</v>
      </c>
      <c r="E715" s="475">
        <v>3</v>
      </c>
      <c r="F715" s="475" t="s">
        <v>1198</v>
      </c>
      <c r="G715" s="494" t="s">
        <v>529</v>
      </c>
      <c r="H715" s="491" t="s">
        <v>253</v>
      </c>
      <c r="I715" s="494" t="s">
        <v>3986</v>
      </c>
      <c r="J715" s="502">
        <v>5</v>
      </c>
      <c r="K715" s="491" t="s">
        <v>253</v>
      </c>
      <c r="L715" s="512">
        <f t="shared" si="77"/>
        <v>104</v>
      </c>
      <c r="M715" s="514">
        <v>104</v>
      </c>
      <c r="N715" s="514"/>
      <c r="O715" s="514"/>
      <c r="P715" s="515" t="e">
        <f t="shared" ref="P715:P778" si="78">IF(M715="nio",0,IF(M715&gt;0,M715*J715/S715,0))</f>
        <v>#DIV/0!</v>
      </c>
      <c r="Q715" s="515">
        <f t="shared" ref="Q715:Q778" si="79">IF(N715&gt;0,N715*J715/T715,0)</f>
        <v>0</v>
      </c>
      <c r="R715" s="515">
        <f t="shared" ref="R715:R778" si="80">IF(O715&gt;0,O715*J715/U715,0)</f>
        <v>0</v>
      </c>
      <c r="S715" s="516">
        <f>IF(M715="nio",0,IF(M715&gt;0,VLOOKUP(H715,'3-Productie normen'!A:L,VLOOKUP(M715,'3-Productie normen'!$B$36:$C$42,2,FALSE),FALSE)))</f>
        <v>0</v>
      </c>
      <c r="T715" s="516">
        <f t="shared" si="75"/>
        <v>0</v>
      </c>
      <c r="U715" s="55">
        <f t="shared" si="76"/>
        <v>0</v>
      </c>
      <c r="V715" s="527"/>
      <c r="X715" s="529">
        <f t="shared" ref="X715:X778" si="81">L715*J715</f>
        <v>520</v>
      </c>
    </row>
    <row r="716" spans="1:24" ht="14.1" customHeight="1">
      <c r="A716" s="460">
        <v>716</v>
      </c>
      <c r="B716" s="466" t="s">
        <v>233</v>
      </c>
      <c r="C716" s="466" t="s">
        <v>360</v>
      </c>
      <c r="D716" s="473" t="s">
        <v>439</v>
      </c>
      <c r="E716" s="475">
        <v>3</v>
      </c>
      <c r="F716" s="475" t="s">
        <v>1199</v>
      </c>
      <c r="G716" s="494" t="s">
        <v>536</v>
      </c>
      <c r="H716" s="491" t="s">
        <v>4038</v>
      </c>
      <c r="I716" s="494" t="s">
        <v>3986</v>
      </c>
      <c r="J716" s="502">
        <v>23</v>
      </c>
      <c r="K716" s="491" t="s">
        <v>253</v>
      </c>
      <c r="L716" s="512">
        <f t="shared" si="77"/>
        <v>255</v>
      </c>
      <c r="M716" s="514">
        <v>255</v>
      </c>
      <c r="N716" s="514"/>
      <c r="O716" s="514"/>
      <c r="P716" s="515" t="e">
        <f t="shared" si="78"/>
        <v>#DIV/0!</v>
      </c>
      <c r="Q716" s="515">
        <f t="shared" si="79"/>
        <v>0</v>
      </c>
      <c r="R716" s="515">
        <f t="shared" si="80"/>
        <v>0</v>
      </c>
      <c r="S716" s="516">
        <f>IF(M716="nio",0,IF(M716&gt;0,VLOOKUP(H716,'3-Productie normen'!A:L,VLOOKUP(M716,'3-Productie normen'!$B$36:$C$42,2,FALSE),FALSE)))</f>
        <v>0</v>
      </c>
      <c r="T716" s="516">
        <f t="shared" si="75"/>
        <v>0</v>
      </c>
      <c r="U716" s="55">
        <f t="shared" si="76"/>
        <v>0</v>
      </c>
      <c r="V716" s="527"/>
      <c r="X716" s="529">
        <f t="shared" si="81"/>
        <v>5865</v>
      </c>
    </row>
    <row r="717" spans="1:24" ht="14.1" customHeight="1">
      <c r="A717" s="460">
        <v>717</v>
      </c>
      <c r="B717" s="466" t="s">
        <v>233</v>
      </c>
      <c r="C717" s="466" t="s">
        <v>360</v>
      </c>
      <c r="D717" s="473" t="s">
        <v>439</v>
      </c>
      <c r="E717" s="475">
        <v>3</v>
      </c>
      <c r="F717" s="475" t="s">
        <v>1200</v>
      </c>
      <c r="G717" s="494" t="s">
        <v>529</v>
      </c>
      <c r="H717" s="491" t="s">
        <v>253</v>
      </c>
      <c r="I717" s="494" t="s">
        <v>3986</v>
      </c>
      <c r="J717" s="502">
        <v>6</v>
      </c>
      <c r="K717" s="491" t="s">
        <v>253</v>
      </c>
      <c r="L717" s="512">
        <f t="shared" si="77"/>
        <v>104</v>
      </c>
      <c r="M717" s="514">
        <v>104</v>
      </c>
      <c r="N717" s="514"/>
      <c r="O717" s="514"/>
      <c r="P717" s="515" t="e">
        <f t="shared" si="78"/>
        <v>#DIV/0!</v>
      </c>
      <c r="Q717" s="515">
        <f t="shared" si="79"/>
        <v>0</v>
      </c>
      <c r="R717" s="515">
        <f t="shared" si="80"/>
        <v>0</v>
      </c>
      <c r="S717" s="516">
        <f>IF(M717="nio",0,IF(M717&gt;0,VLOOKUP(H717,'3-Productie normen'!A:L,VLOOKUP(M717,'3-Productie normen'!$B$36:$C$42,2,FALSE),FALSE)))</f>
        <v>0</v>
      </c>
      <c r="T717" s="516">
        <f t="shared" si="75"/>
        <v>0</v>
      </c>
      <c r="U717" s="55">
        <f t="shared" si="76"/>
        <v>0</v>
      </c>
      <c r="V717" s="527"/>
      <c r="X717" s="529">
        <f t="shared" si="81"/>
        <v>624</v>
      </c>
    </row>
    <row r="718" spans="1:24" ht="14.1" customHeight="1">
      <c r="A718" s="460">
        <v>718</v>
      </c>
      <c r="B718" s="466" t="s">
        <v>233</v>
      </c>
      <c r="C718" s="466" t="s">
        <v>360</v>
      </c>
      <c r="D718" s="473" t="s">
        <v>439</v>
      </c>
      <c r="E718" s="475">
        <v>3</v>
      </c>
      <c r="F718" s="475" t="s">
        <v>1201</v>
      </c>
      <c r="G718" s="494" t="s">
        <v>529</v>
      </c>
      <c r="H718" s="491" t="s">
        <v>253</v>
      </c>
      <c r="I718" s="494" t="s">
        <v>3986</v>
      </c>
      <c r="J718" s="502">
        <v>6</v>
      </c>
      <c r="K718" s="491" t="s">
        <v>253</v>
      </c>
      <c r="L718" s="512">
        <f t="shared" si="77"/>
        <v>104</v>
      </c>
      <c r="M718" s="514">
        <v>104</v>
      </c>
      <c r="N718" s="514"/>
      <c r="O718" s="514"/>
      <c r="P718" s="515" t="e">
        <f t="shared" si="78"/>
        <v>#DIV/0!</v>
      </c>
      <c r="Q718" s="515">
        <f t="shared" si="79"/>
        <v>0</v>
      </c>
      <c r="R718" s="515">
        <f t="shared" si="80"/>
        <v>0</v>
      </c>
      <c r="S718" s="516">
        <f>IF(M718="nio",0,IF(M718&gt;0,VLOOKUP(H718,'3-Productie normen'!A:L,VLOOKUP(M718,'3-Productie normen'!$B$36:$C$42,2,FALSE),FALSE)))</f>
        <v>0</v>
      </c>
      <c r="T718" s="516">
        <f t="shared" si="75"/>
        <v>0</v>
      </c>
      <c r="U718" s="55">
        <f t="shared" si="76"/>
        <v>0</v>
      </c>
      <c r="V718" s="527"/>
      <c r="X718" s="529">
        <f t="shared" si="81"/>
        <v>624</v>
      </c>
    </row>
    <row r="719" spans="1:24" ht="14.1" customHeight="1">
      <c r="A719" s="460">
        <v>719</v>
      </c>
      <c r="B719" s="466" t="s">
        <v>233</v>
      </c>
      <c r="C719" s="466" t="s">
        <v>360</v>
      </c>
      <c r="D719" s="473" t="s">
        <v>439</v>
      </c>
      <c r="E719" s="475">
        <v>3</v>
      </c>
      <c r="F719" s="475" t="s">
        <v>1202</v>
      </c>
      <c r="G719" s="494" t="s">
        <v>536</v>
      </c>
      <c r="H719" s="491" t="s">
        <v>4038</v>
      </c>
      <c r="I719" s="494" t="s">
        <v>3986</v>
      </c>
      <c r="J719" s="502">
        <v>11</v>
      </c>
      <c r="K719" s="491" t="s">
        <v>253</v>
      </c>
      <c r="L719" s="512">
        <f t="shared" si="77"/>
        <v>255</v>
      </c>
      <c r="M719" s="514">
        <v>255</v>
      </c>
      <c r="N719" s="514"/>
      <c r="O719" s="514"/>
      <c r="P719" s="515" t="e">
        <f t="shared" si="78"/>
        <v>#DIV/0!</v>
      </c>
      <c r="Q719" s="515">
        <f t="shared" si="79"/>
        <v>0</v>
      </c>
      <c r="R719" s="515">
        <f t="shared" si="80"/>
        <v>0</v>
      </c>
      <c r="S719" s="516">
        <f>IF(M719="nio",0,IF(M719&gt;0,VLOOKUP(H719,'3-Productie normen'!A:L,VLOOKUP(M719,'3-Productie normen'!$B$36:$C$42,2,FALSE),FALSE)))</f>
        <v>0</v>
      </c>
      <c r="T719" s="516">
        <f t="shared" si="75"/>
        <v>0</v>
      </c>
      <c r="U719" s="55">
        <f t="shared" si="76"/>
        <v>0</v>
      </c>
      <c r="V719" s="527"/>
      <c r="X719" s="529">
        <f t="shared" si="81"/>
        <v>2805</v>
      </c>
    </row>
    <row r="720" spans="1:24" ht="14.1" customHeight="1">
      <c r="A720" s="460">
        <v>720</v>
      </c>
      <c r="B720" s="466" t="s">
        <v>233</v>
      </c>
      <c r="C720" s="466" t="s">
        <v>360</v>
      </c>
      <c r="D720" s="473" t="s">
        <v>439</v>
      </c>
      <c r="E720" s="475">
        <v>3</v>
      </c>
      <c r="F720" s="475" t="s">
        <v>1203</v>
      </c>
      <c r="G720" s="494" t="s">
        <v>536</v>
      </c>
      <c r="H720" s="491" t="s">
        <v>4038</v>
      </c>
      <c r="I720" s="494" t="s">
        <v>3986</v>
      </c>
      <c r="J720" s="502">
        <v>11</v>
      </c>
      <c r="K720" s="491" t="s">
        <v>253</v>
      </c>
      <c r="L720" s="512">
        <f t="shared" si="77"/>
        <v>255</v>
      </c>
      <c r="M720" s="514">
        <v>255</v>
      </c>
      <c r="N720" s="514"/>
      <c r="O720" s="514"/>
      <c r="P720" s="515" t="e">
        <f t="shared" si="78"/>
        <v>#DIV/0!</v>
      </c>
      <c r="Q720" s="515">
        <f t="shared" si="79"/>
        <v>0</v>
      </c>
      <c r="R720" s="515">
        <f t="shared" si="80"/>
        <v>0</v>
      </c>
      <c r="S720" s="516">
        <f>IF(M720="nio",0,IF(M720&gt;0,VLOOKUP(H720,'3-Productie normen'!A:L,VLOOKUP(M720,'3-Productie normen'!$B$36:$C$42,2,FALSE),FALSE)))</f>
        <v>0</v>
      </c>
      <c r="T720" s="516">
        <f t="shared" si="75"/>
        <v>0</v>
      </c>
      <c r="U720" s="55">
        <f t="shared" si="76"/>
        <v>0</v>
      </c>
      <c r="V720" s="527"/>
      <c r="X720" s="529">
        <f t="shared" si="81"/>
        <v>2805</v>
      </c>
    </row>
    <row r="721" spans="1:24" ht="14.1" customHeight="1">
      <c r="A721" s="567">
        <v>721</v>
      </c>
      <c r="B721" s="466" t="s">
        <v>233</v>
      </c>
      <c r="C721" s="466" t="s">
        <v>360</v>
      </c>
      <c r="D721" s="473" t="s">
        <v>439</v>
      </c>
      <c r="E721" s="475">
        <v>3</v>
      </c>
      <c r="F721" s="475" t="s">
        <v>1204</v>
      </c>
      <c r="G721" s="494" t="s">
        <v>529</v>
      </c>
      <c r="H721" s="491" t="s">
        <v>253</v>
      </c>
      <c r="I721" s="494" t="s">
        <v>3986</v>
      </c>
      <c r="J721" s="502">
        <v>6</v>
      </c>
      <c r="K721" s="491" t="s">
        <v>253</v>
      </c>
      <c r="L721" s="512">
        <f t="shared" si="77"/>
        <v>104</v>
      </c>
      <c r="M721" s="514">
        <v>104</v>
      </c>
      <c r="N721" s="514"/>
      <c r="O721" s="514"/>
      <c r="P721" s="515" t="e">
        <f t="shared" si="78"/>
        <v>#DIV/0!</v>
      </c>
      <c r="Q721" s="515">
        <f t="shared" si="79"/>
        <v>0</v>
      </c>
      <c r="R721" s="515">
        <f t="shared" si="80"/>
        <v>0</v>
      </c>
      <c r="S721" s="516">
        <f>IF(M721="nio",0,IF(M721&gt;0,VLOOKUP(H721,'3-Productie normen'!A:L,VLOOKUP(M721,'3-Productie normen'!$B$36:$C$42,2,FALSE),FALSE)))</f>
        <v>0</v>
      </c>
      <c r="T721" s="516">
        <f t="shared" ref="T721:T785" si="82">IF(N721&gt;0,S721*$T$8,0)</f>
        <v>0</v>
      </c>
      <c r="U721" s="55">
        <f t="shared" ref="U721:U785" si="83">IF((OR(O721&gt;0,)),S721*$U$8,0)</f>
        <v>0</v>
      </c>
      <c r="V721" s="527"/>
      <c r="X721" s="529">
        <f t="shared" si="81"/>
        <v>624</v>
      </c>
    </row>
    <row r="722" spans="1:24" ht="14.1" customHeight="1">
      <c r="A722" s="460">
        <v>722</v>
      </c>
      <c r="B722" s="466" t="s">
        <v>233</v>
      </c>
      <c r="C722" s="466" t="s">
        <v>360</v>
      </c>
      <c r="D722" s="473" t="s">
        <v>439</v>
      </c>
      <c r="E722" s="475">
        <v>3</v>
      </c>
      <c r="F722" s="475" t="s">
        <v>1205</v>
      </c>
      <c r="G722" s="494" t="s">
        <v>529</v>
      </c>
      <c r="H722" s="491" t="s">
        <v>253</v>
      </c>
      <c r="I722" s="494" t="s">
        <v>3986</v>
      </c>
      <c r="J722" s="502">
        <v>6</v>
      </c>
      <c r="K722" s="491" t="s">
        <v>253</v>
      </c>
      <c r="L722" s="512">
        <f t="shared" si="77"/>
        <v>104</v>
      </c>
      <c r="M722" s="514">
        <v>104</v>
      </c>
      <c r="N722" s="514"/>
      <c r="O722" s="514"/>
      <c r="P722" s="515" t="e">
        <f t="shared" si="78"/>
        <v>#DIV/0!</v>
      </c>
      <c r="Q722" s="515">
        <f t="shared" si="79"/>
        <v>0</v>
      </c>
      <c r="R722" s="515">
        <f t="shared" si="80"/>
        <v>0</v>
      </c>
      <c r="S722" s="516">
        <f>IF(M722="nio",0,IF(M722&gt;0,VLOOKUP(H722,'3-Productie normen'!A:L,VLOOKUP(M722,'3-Productie normen'!$B$36:$C$42,2,FALSE),FALSE)))</f>
        <v>0</v>
      </c>
      <c r="T722" s="516">
        <f t="shared" si="82"/>
        <v>0</v>
      </c>
      <c r="U722" s="55">
        <f t="shared" si="83"/>
        <v>0</v>
      </c>
      <c r="V722" s="527"/>
      <c r="X722" s="529">
        <f t="shared" si="81"/>
        <v>624</v>
      </c>
    </row>
    <row r="723" spans="1:24" ht="14.1" customHeight="1">
      <c r="A723" s="460">
        <v>723</v>
      </c>
      <c r="B723" s="466" t="s">
        <v>233</v>
      </c>
      <c r="C723" s="466" t="s">
        <v>360</v>
      </c>
      <c r="D723" s="473" t="s">
        <v>439</v>
      </c>
      <c r="E723" s="475">
        <v>3</v>
      </c>
      <c r="F723" s="475" t="s">
        <v>1206</v>
      </c>
      <c r="G723" s="494" t="s">
        <v>536</v>
      </c>
      <c r="H723" s="491" t="s">
        <v>4038</v>
      </c>
      <c r="I723" s="494" t="s">
        <v>3986</v>
      </c>
      <c r="J723" s="502">
        <v>11</v>
      </c>
      <c r="K723" s="491" t="s">
        <v>253</v>
      </c>
      <c r="L723" s="512">
        <f t="shared" si="77"/>
        <v>255</v>
      </c>
      <c r="M723" s="514">
        <v>255</v>
      </c>
      <c r="N723" s="514"/>
      <c r="O723" s="514"/>
      <c r="P723" s="515" t="e">
        <f t="shared" si="78"/>
        <v>#DIV/0!</v>
      </c>
      <c r="Q723" s="515">
        <f t="shared" si="79"/>
        <v>0</v>
      </c>
      <c r="R723" s="515">
        <f t="shared" si="80"/>
        <v>0</v>
      </c>
      <c r="S723" s="516">
        <f>IF(M723="nio",0,IF(M723&gt;0,VLOOKUP(H723,'3-Productie normen'!A:L,VLOOKUP(M723,'3-Productie normen'!$B$36:$C$42,2,FALSE),FALSE)))</f>
        <v>0</v>
      </c>
      <c r="T723" s="516">
        <f t="shared" si="82"/>
        <v>0</v>
      </c>
      <c r="U723" s="55">
        <f t="shared" si="83"/>
        <v>0</v>
      </c>
      <c r="V723" s="527"/>
      <c r="X723" s="529">
        <f t="shared" si="81"/>
        <v>2805</v>
      </c>
    </row>
    <row r="724" spans="1:24" ht="14.1" customHeight="1">
      <c r="A724" s="460">
        <v>724</v>
      </c>
      <c r="B724" s="466" t="s">
        <v>233</v>
      </c>
      <c r="C724" s="466" t="s">
        <v>360</v>
      </c>
      <c r="D724" s="473" t="s">
        <v>439</v>
      </c>
      <c r="E724" s="475">
        <v>3</v>
      </c>
      <c r="F724" s="475" t="s">
        <v>1207</v>
      </c>
      <c r="G724" s="494" t="s">
        <v>568</v>
      </c>
      <c r="H724" s="487" t="s">
        <v>17</v>
      </c>
      <c r="I724" s="494" t="s">
        <v>3994</v>
      </c>
      <c r="J724" s="502">
        <v>14</v>
      </c>
      <c r="K724" s="487" t="s">
        <v>17</v>
      </c>
      <c r="L724" s="512">
        <f t="shared" si="77"/>
        <v>255</v>
      </c>
      <c r="M724" s="514">
        <v>255</v>
      </c>
      <c r="N724" s="514"/>
      <c r="O724" s="514"/>
      <c r="P724" s="515" t="e">
        <f t="shared" si="78"/>
        <v>#DIV/0!</v>
      </c>
      <c r="Q724" s="515">
        <f t="shared" si="79"/>
        <v>0</v>
      </c>
      <c r="R724" s="515">
        <f t="shared" si="80"/>
        <v>0</v>
      </c>
      <c r="S724" s="516">
        <f>IF(M724="nio",0,IF(M724&gt;0,VLOOKUP(H724,'3-Productie normen'!A:L,VLOOKUP(M724,'3-Productie normen'!$B$36:$C$42,2,FALSE),FALSE)))</f>
        <v>0</v>
      </c>
      <c r="T724" s="516">
        <f t="shared" si="82"/>
        <v>0</v>
      </c>
      <c r="U724" s="55">
        <f t="shared" si="83"/>
        <v>0</v>
      </c>
      <c r="V724" s="527"/>
      <c r="X724" s="529">
        <f t="shared" si="81"/>
        <v>3570</v>
      </c>
    </row>
    <row r="725" spans="1:24" ht="14.1" customHeight="1">
      <c r="A725" s="460">
        <v>725</v>
      </c>
      <c r="B725" s="466" t="s">
        <v>233</v>
      </c>
      <c r="C725" s="466" t="s">
        <v>360</v>
      </c>
      <c r="D725" s="473" t="s">
        <v>439</v>
      </c>
      <c r="E725" s="475">
        <v>3</v>
      </c>
      <c r="F725" s="475" t="s">
        <v>1208</v>
      </c>
      <c r="G725" s="494" t="s">
        <v>568</v>
      </c>
      <c r="H725" s="487" t="s">
        <v>17</v>
      </c>
      <c r="I725" s="494" t="s">
        <v>3994</v>
      </c>
      <c r="J725" s="502">
        <v>13</v>
      </c>
      <c r="K725" s="487" t="s">
        <v>17</v>
      </c>
      <c r="L725" s="512">
        <f t="shared" si="77"/>
        <v>255</v>
      </c>
      <c r="M725" s="514">
        <v>255</v>
      </c>
      <c r="N725" s="514"/>
      <c r="O725" s="514"/>
      <c r="P725" s="515" t="e">
        <f t="shared" si="78"/>
        <v>#DIV/0!</v>
      </c>
      <c r="Q725" s="515">
        <f t="shared" si="79"/>
        <v>0</v>
      </c>
      <c r="R725" s="515">
        <f t="shared" si="80"/>
        <v>0</v>
      </c>
      <c r="S725" s="516">
        <f>IF(M725="nio",0,IF(M725&gt;0,VLOOKUP(H725,'3-Productie normen'!A:L,VLOOKUP(M725,'3-Productie normen'!$B$36:$C$42,2,FALSE),FALSE)))</f>
        <v>0</v>
      </c>
      <c r="T725" s="516">
        <f t="shared" si="82"/>
        <v>0</v>
      </c>
      <c r="U725" s="55">
        <f t="shared" si="83"/>
        <v>0</v>
      </c>
      <c r="V725" s="527"/>
      <c r="X725" s="529">
        <f t="shared" si="81"/>
        <v>3315</v>
      </c>
    </row>
    <row r="726" spans="1:24" ht="14.1" customHeight="1">
      <c r="A726" s="460">
        <v>726</v>
      </c>
      <c r="B726" s="466" t="s">
        <v>233</v>
      </c>
      <c r="C726" s="466" t="s">
        <v>360</v>
      </c>
      <c r="D726" s="473" t="s">
        <v>439</v>
      </c>
      <c r="E726" s="475">
        <v>3</v>
      </c>
      <c r="F726" s="475" t="s">
        <v>1209</v>
      </c>
      <c r="G726" s="494" t="s">
        <v>594</v>
      </c>
      <c r="H726" s="494" t="s">
        <v>4026</v>
      </c>
      <c r="I726" s="494" t="s">
        <v>3994</v>
      </c>
      <c r="J726" s="502">
        <v>4</v>
      </c>
      <c r="K726" s="494" t="s">
        <v>4026</v>
      </c>
      <c r="L726" s="512">
        <f t="shared" si="77"/>
        <v>0</v>
      </c>
      <c r="M726" s="513" t="s">
        <v>4037</v>
      </c>
      <c r="N726" s="514"/>
      <c r="O726" s="514"/>
      <c r="P726" s="515">
        <f t="shared" si="78"/>
        <v>0</v>
      </c>
      <c r="Q726" s="515">
        <f t="shared" si="79"/>
        <v>0</v>
      </c>
      <c r="R726" s="515">
        <f t="shared" si="80"/>
        <v>0</v>
      </c>
      <c r="S726" s="516">
        <f>IF(M726="nio",0,IF(M726&gt;0,VLOOKUP(H726,'3-Productie normen'!A:L,VLOOKUP(M726,'3-Productie normen'!$B$36:$C$42,2,FALSE),FALSE)))</f>
        <v>0</v>
      </c>
      <c r="T726" s="516">
        <f t="shared" si="82"/>
        <v>0</v>
      </c>
      <c r="U726" s="55">
        <f t="shared" si="83"/>
        <v>0</v>
      </c>
      <c r="V726" s="527"/>
      <c r="X726" s="529">
        <f t="shared" si="81"/>
        <v>0</v>
      </c>
    </row>
    <row r="727" spans="1:24" ht="14.1" customHeight="1">
      <c r="A727" s="460">
        <v>727</v>
      </c>
      <c r="B727" s="466" t="s">
        <v>233</v>
      </c>
      <c r="C727" s="466" t="s">
        <v>360</v>
      </c>
      <c r="D727" s="473" t="s">
        <v>439</v>
      </c>
      <c r="E727" s="475">
        <v>3</v>
      </c>
      <c r="F727" s="475" t="s">
        <v>1210</v>
      </c>
      <c r="G727" s="494" t="s">
        <v>580</v>
      </c>
      <c r="H727" s="494" t="s">
        <v>253</v>
      </c>
      <c r="I727" s="494" t="s">
        <v>3994</v>
      </c>
      <c r="J727" s="502">
        <v>7</v>
      </c>
      <c r="K727" s="494"/>
      <c r="L727" s="512">
        <f t="shared" si="77"/>
        <v>104</v>
      </c>
      <c r="M727" s="514">
        <v>104</v>
      </c>
      <c r="N727" s="514"/>
      <c r="O727" s="514"/>
      <c r="P727" s="515" t="e">
        <f t="shared" si="78"/>
        <v>#DIV/0!</v>
      </c>
      <c r="Q727" s="515">
        <f t="shared" si="79"/>
        <v>0</v>
      </c>
      <c r="R727" s="515">
        <f t="shared" si="80"/>
        <v>0</v>
      </c>
      <c r="S727" s="516">
        <f>IF(M727="nio",0,IF(M727&gt;0,VLOOKUP(H727,'3-Productie normen'!A:L,VLOOKUP(M727,'3-Productie normen'!$B$36:$C$42,2,FALSE),FALSE)))</f>
        <v>0</v>
      </c>
      <c r="T727" s="516">
        <f t="shared" si="82"/>
        <v>0</v>
      </c>
      <c r="U727" s="55">
        <f t="shared" si="83"/>
        <v>0</v>
      </c>
      <c r="V727" s="527"/>
      <c r="X727" s="529">
        <f t="shared" si="81"/>
        <v>728</v>
      </c>
    </row>
    <row r="728" spans="1:24" ht="14.1" customHeight="1">
      <c r="A728" s="460">
        <v>728</v>
      </c>
      <c r="B728" s="466" t="s">
        <v>233</v>
      </c>
      <c r="C728" s="466" t="s">
        <v>360</v>
      </c>
      <c r="D728" s="473" t="s">
        <v>439</v>
      </c>
      <c r="E728" s="475">
        <v>3</v>
      </c>
      <c r="F728" s="475" t="s">
        <v>1211</v>
      </c>
      <c r="G728" s="494" t="s">
        <v>559</v>
      </c>
      <c r="H728" s="494" t="s">
        <v>286</v>
      </c>
      <c r="I728" s="494" t="s">
        <v>3995</v>
      </c>
      <c r="J728" s="502">
        <v>1</v>
      </c>
      <c r="K728" s="494"/>
      <c r="L728" s="512">
        <f t="shared" si="77"/>
        <v>0</v>
      </c>
      <c r="M728" s="513" t="s">
        <v>4037</v>
      </c>
      <c r="N728" s="514"/>
      <c r="O728" s="514"/>
      <c r="P728" s="515">
        <f t="shared" si="78"/>
        <v>0</v>
      </c>
      <c r="Q728" s="515">
        <f t="shared" si="79"/>
        <v>0</v>
      </c>
      <c r="R728" s="515">
        <f t="shared" si="80"/>
        <v>0</v>
      </c>
      <c r="S728" s="516">
        <f>IF(M728="nio",0,IF(M728&gt;0,VLOOKUP(H728,'3-Productie normen'!A:L,VLOOKUP(M728,'3-Productie normen'!$B$36:$C$42,2,FALSE),FALSE)))</f>
        <v>0</v>
      </c>
      <c r="T728" s="516">
        <f t="shared" si="82"/>
        <v>0</v>
      </c>
      <c r="U728" s="55">
        <f t="shared" si="83"/>
        <v>0</v>
      </c>
      <c r="V728" s="527"/>
      <c r="X728" s="529">
        <f t="shared" si="81"/>
        <v>0</v>
      </c>
    </row>
    <row r="729" spans="1:24" ht="14.1" customHeight="1">
      <c r="A729" s="567">
        <v>729</v>
      </c>
      <c r="B729" s="466" t="s">
        <v>233</v>
      </c>
      <c r="C729" s="466" t="s">
        <v>360</v>
      </c>
      <c r="D729" s="473" t="s">
        <v>439</v>
      </c>
      <c r="E729" s="475">
        <v>3</v>
      </c>
      <c r="F729" s="475" t="s">
        <v>1212</v>
      </c>
      <c r="G729" s="494" t="s">
        <v>536</v>
      </c>
      <c r="H729" s="491" t="s">
        <v>4038</v>
      </c>
      <c r="I729" s="494" t="s">
        <v>3986</v>
      </c>
      <c r="J729" s="502">
        <v>45</v>
      </c>
      <c r="K729" s="491" t="s">
        <v>253</v>
      </c>
      <c r="L729" s="512">
        <f t="shared" si="77"/>
        <v>255</v>
      </c>
      <c r="M729" s="514">
        <v>255</v>
      </c>
      <c r="N729" s="514"/>
      <c r="O729" s="514"/>
      <c r="P729" s="515" t="e">
        <f t="shared" si="78"/>
        <v>#DIV/0!</v>
      </c>
      <c r="Q729" s="515">
        <f t="shared" si="79"/>
        <v>0</v>
      </c>
      <c r="R729" s="515">
        <f t="shared" si="80"/>
        <v>0</v>
      </c>
      <c r="S729" s="516">
        <f>IF(M729="nio",0,IF(M729&gt;0,VLOOKUP(H729,'3-Productie normen'!A:L,VLOOKUP(M729,'3-Productie normen'!$B$36:$C$42,2,FALSE),FALSE)))</f>
        <v>0</v>
      </c>
      <c r="T729" s="516">
        <f t="shared" si="82"/>
        <v>0</v>
      </c>
      <c r="U729" s="55">
        <f t="shared" si="83"/>
        <v>0</v>
      </c>
      <c r="V729" s="527"/>
      <c r="X729" s="529">
        <f t="shared" si="81"/>
        <v>11475</v>
      </c>
    </row>
    <row r="730" spans="1:24" ht="14.1" customHeight="1">
      <c r="A730" s="460">
        <v>730</v>
      </c>
      <c r="B730" s="466" t="s">
        <v>233</v>
      </c>
      <c r="C730" s="466" t="s">
        <v>360</v>
      </c>
      <c r="D730" s="473" t="s">
        <v>439</v>
      </c>
      <c r="E730" s="475">
        <v>3</v>
      </c>
      <c r="F730" s="475" t="s">
        <v>1213</v>
      </c>
      <c r="G730" s="494" t="s">
        <v>529</v>
      </c>
      <c r="H730" s="491" t="s">
        <v>253</v>
      </c>
      <c r="I730" s="494" t="s">
        <v>3986</v>
      </c>
      <c r="J730" s="502">
        <v>12</v>
      </c>
      <c r="K730" s="491" t="s">
        <v>253</v>
      </c>
      <c r="L730" s="512">
        <f t="shared" si="77"/>
        <v>104</v>
      </c>
      <c r="M730" s="514">
        <v>104</v>
      </c>
      <c r="N730" s="514"/>
      <c r="O730" s="514"/>
      <c r="P730" s="515" t="e">
        <f t="shared" si="78"/>
        <v>#DIV/0!</v>
      </c>
      <c r="Q730" s="515">
        <f t="shared" si="79"/>
        <v>0</v>
      </c>
      <c r="R730" s="515">
        <f t="shared" si="80"/>
        <v>0</v>
      </c>
      <c r="S730" s="516">
        <f>IF(M730="nio",0,IF(M730&gt;0,VLOOKUP(H730,'3-Productie normen'!A:L,VLOOKUP(M730,'3-Productie normen'!$B$36:$C$42,2,FALSE),FALSE)))</f>
        <v>0</v>
      </c>
      <c r="T730" s="516">
        <f t="shared" si="82"/>
        <v>0</v>
      </c>
      <c r="U730" s="55">
        <f t="shared" si="83"/>
        <v>0</v>
      </c>
      <c r="V730" s="527"/>
      <c r="X730" s="529">
        <f t="shared" si="81"/>
        <v>1248</v>
      </c>
    </row>
    <row r="731" spans="1:24" ht="14.1" customHeight="1">
      <c r="A731" s="460">
        <v>731</v>
      </c>
      <c r="B731" s="466" t="s">
        <v>233</v>
      </c>
      <c r="C731" s="466" t="s">
        <v>360</v>
      </c>
      <c r="D731" s="473" t="s">
        <v>439</v>
      </c>
      <c r="E731" s="475">
        <v>3</v>
      </c>
      <c r="F731" s="475" t="s">
        <v>1214</v>
      </c>
      <c r="G731" s="494" t="s">
        <v>529</v>
      </c>
      <c r="H731" s="491" t="s">
        <v>253</v>
      </c>
      <c r="I731" s="494" t="s">
        <v>3986</v>
      </c>
      <c r="J731" s="502">
        <v>6</v>
      </c>
      <c r="K731" s="491" t="s">
        <v>253</v>
      </c>
      <c r="L731" s="512">
        <f t="shared" si="77"/>
        <v>104</v>
      </c>
      <c r="M731" s="514">
        <v>104</v>
      </c>
      <c r="N731" s="514"/>
      <c r="O731" s="514"/>
      <c r="P731" s="515" t="e">
        <f t="shared" si="78"/>
        <v>#DIV/0!</v>
      </c>
      <c r="Q731" s="515">
        <f t="shared" si="79"/>
        <v>0</v>
      </c>
      <c r="R731" s="515">
        <f t="shared" si="80"/>
        <v>0</v>
      </c>
      <c r="S731" s="516">
        <f>IF(M731="nio",0,IF(M731&gt;0,VLOOKUP(H731,'3-Productie normen'!A:L,VLOOKUP(M731,'3-Productie normen'!$B$36:$C$42,2,FALSE),FALSE)))</f>
        <v>0</v>
      </c>
      <c r="T731" s="516">
        <f t="shared" si="82"/>
        <v>0</v>
      </c>
      <c r="U731" s="55">
        <f t="shared" si="83"/>
        <v>0</v>
      </c>
      <c r="V731" s="527"/>
      <c r="X731" s="529">
        <f t="shared" si="81"/>
        <v>624</v>
      </c>
    </row>
    <row r="732" spans="1:24" ht="14.1" customHeight="1">
      <c r="A732" s="460">
        <v>732</v>
      </c>
      <c r="B732" s="466" t="s">
        <v>233</v>
      </c>
      <c r="C732" s="466" t="s">
        <v>360</v>
      </c>
      <c r="D732" s="473" t="s">
        <v>439</v>
      </c>
      <c r="E732" s="475">
        <v>3</v>
      </c>
      <c r="F732" s="475" t="s">
        <v>1215</v>
      </c>
      <c r="G732" s="494" t="s">
        <v>529</v>
      </c>
      <c r="H732" s="491" t="s">
        <v>253</v>
      </c>
      <c r="I732" s="494" t="s">
        <v>3986</v>
      </c>
      <c r="J732" s="502">
        <v>6</v>
      </c>
      <c r="K732" s="491" t="s">
        <v>253</v>
      </c>
      <c r="L732" s="512">
        <f t="shared" si="77"/>
        <v>104</v>
      </c>
      <c r="M732" s="514">
        <v>104</v>
      </c>
      <c r="N732" s="514"/>
      <c r="O732" s="514"/>
      <c r="P732" s="515" t="e">
        <f t="shared" si="78"/>
        <v>#DIV/0!</v>
      </c>
      <c r="Q732" s="515">
        <f t="shared" si="79"/>
        <v>0</v>
      </c>
      <c r="R732" s="515">
        <f t="shared" si="80"/>
        <v>0</v>
      </c>
      <c r="S732" s="516">
        <f>IF(M732="nio",0,IF(M732&gt;0,VLOOKUP(H732,'3-Productie normen'!A:L,VLOOKUP(M732,'3-Productie normen'!$B$36:$C$42,2,FALSE),FALSE)))</f>
        <v>0</v>
      </c>
      <c r="T732" s="516">
        <f t="shared" si="82"/>
        <v>0</v>
      </c>
      <c r="U732" s="55">
        <f t="shared" si="83"/>
        <v>0</v>
      </c>
      <c r="V732" s="527"/>
      <c r="X732" s="529">
        <f t="shared" si="81"/>
        <v>624</v>
      </c>
    </row>
    <row r="733" spans="1:24" ht="14.1" customHeight="1">
      <c r="A733" s="460">
        <v>733</v>
      </c>
      <c r="B733" s="466" t="s">
        <v>233</v>
      </c>
      <c r="C733" s="466" t="s">
        <v>360</v>
      </c>
      <c r="D733" s="473" t="s">
        <v>439</v>
      </c>
      <c r="E733" s="475">
        <v>3</v>
      </c>
      <c r="F733" s="475" t="s">
        <v>1216</v>
      </c>
      <c r="G733" s="494" t="s">
        <v>594</v>
      </c>
      <c r="H733" s="494" t="s">
        <v>286</v>
      </c>
      <c r="I733" s="494" t="s">
        <v>3995</v>
      </c>
      <c r="J733" s="502">
        <v>1</v>
      </c>
      <c r="K733" s="494"/>
      <c r="L733" s="512">
        <f t="shared" si="77"/>
        <v>0</v>
      </c>
      <c r="M733" s="513" t="s">
        <v>4037</v>
      </c>
      <c r="N733" s="514"/>
      <c r="O733" s="514"/>
      <c r="P733" s="515">
        <f t="shared" si="78"/>
        <v>0</v>
      </c>
      <c r="Q733" s="515">
        <f t="shared" si="79"/>
        <v>0</v>
      </c>
      <c r="R733" s="515">
        <f t="shared" si="80"/>
        <v>0</v>
      </c>
      <c r="S733" s="516">
        <f>IF(M733="nio",0,IF(M733&gt;0,VLOOKUP(H733,'3-Productie normen'!A:L,VLOOKUP(M733,'3-Productie normen'!$B$36:$C$42,2,FALSE),FALSE)))</f>
        <v>0</v>
      </c>
      <c r="T733" s="516">
        <f t="shared" si="82"/>
        <v>0</v>
      </c>
      <c r="U733" s="55">
        <f t="shared" si="83"/>
        <v>0</v>
      </c>
      <c r="V733" s="527"/>
      <c r="X733" s="529">
        <f t="shared" si="81"/>
        <v>0</v>
      </c>
    </row>
    <row r="734" spans="1:24" ht="14.1" customHeight="1">
      <c r="A734" s="460">
        <v>734</v>
      </c>
      <c r="B734" s="466" t="s">
        <v>233</v>
      </c>
      <c r="C734" s="466" t="s">
        <v>360</v>
      </c>
      <c r="D734" s="473" t="s">
        <v>439</v>
      </c>
      <c r="E734" s="475">
        <v>3</v>
      </c>
      <c r="F734" s="475" t="s">
        <v>1217</v>
      </c>
      <c r="G734" s="494" t="s">
        <v>559</v>
      </c>
      <c r="H734" s="494" t="s">
        <v>286</v>
      </c>
      <c r="I734" s="494" t="s">
        <v>3995</v>
      </c>
      <c r="J734" s="502">
        <v>1</v>
      </c>
      <c r="K734" s="494"/>
      <c r="L734" s="512">
        <f t="shared" si="77"/>
        <v>0</v>
      </c>
      <c r="M734" s="513" t="s">
        <v>4037</v>
      </c>
      <c r="N734" s="514"/>
      <c r="O734" s="514"/>
      <c r="P734" s="515">
        <f t="shared" si="78"/>
        <v>0</v>
      </c>
      <c r="Q734" s="515">
        <f t="shared" si="79"/>
        <v>0</v>
      </c>
      <c r="R734" s="515">
        <f t="shared" si="80"/>
        <v>0</v>
      </c>
      <c r="S734" s="516">
        <f>IF(M734="nio",0,IF(M734&gt;0,VLOOKUP(H734,'3-Productie normen'!A:L,VLOOKUP(M734,'3-Productie normen'!$B$36:$C$42,2,FALSE),FALSE)))</f>
        <v>0</v>
      </c>
      <c r="T734" s="516">
        <f t="shared" si="82"/>
        <v>0</v>
      </c>
      <c r="U734" s="55">
        <f t="shared" si="83"/>
        <v>0</v>
      </c>
      <c r="V734" s="527"/>
      <c r="X734" s="529">
        <f t="shared" si="81"/>
        <v>0</v>
      </c>
    </row>
    <row r="735" spans="1:24" ht="14.1" customHeight="1">
      <c r="A735" s="460">
        <v>735</v>
      </c>
      <c r="B735" s="466" t="s">
        <v>233</v>
      </c>
      <c r="C735" s="466" t="s">
        <v>360</v>
      </c>
      <c r="D735" s="473" t="s">
        <v>439</v>
      </c>
      <c r="E735" s="475">
        <v>3</v>
      </c>
      <c r="F735" s="475" t="s">
        <v>1218</v>
      </c>
      <c r="G735" s="494" t="s">
        <v>559</v>
      </c>
      <c r="H735" s="494" t="s">
        <v>286</v>
      </c>
      <c r="I735" s="494" t="s">
        <v>3995</v>
      </c>
      <c r="J735" s="502">
        <v>1</v>
      </c>
      <c r="K735" s="494"/>
      <c r="L735" s="512">
        <f t="shared" si="77"/>
        <v>0</v>
      </c>
      <c r="M735" s="513" t="s">
        <v>4037</v>
      </c>
      <c r="N735" s="514"/>
      <c r="O735" s="514"/>
      <c r="P735" s="515">
        <f t="shared" si="78"/>
        <v>0</v>
      </c>
      <c r="Q735" s="515">
        <f t="shared" si="79"/>
        <v>0</v>
      </c>
      <c r="R735" s="515">
        <f t="shared" si="80"/>
        <v>0</v>
      </c>
      <c r="S735" s="516">
        <f>IF(M735="nio",0,IF(M735&gt;0,VLOOKUP(H735,'3-Productie normen'!A:L,VLOOKUP(M735,'3-Productie normen'!$B$36:$C$42,2,FALSE),FALSE)))</f>
        <v>0</v>
      </c>
      <c r="T735" s="516">
        <f t="shared" si="82"/>
        <v>0</v>
      </c>
      <c r="U735" s="55">
        <f t="shared" si="83"/>
        <v>0</v>
      </c>
      <c r="V735" s="527"/>
      <c r="X735" s="529">
        <f t="shared" si="81"/>
        <v>0</v>
      </c>
    </row>
    <row r="736" spans="1:24" ht="14.1" customHeight="1">
      <c r="A736" s="460">
        <v>736</v>
      </c>
      <c r="B736" s="466" t="s">
        <v>233</v>
      </c>
      <c r="C736" s="466" t="s">
        <v>360</v>
      </c>
      <c r="D736" s="473" t="s">
        <v>439</v>
      </c>
      <c r="E736" s="475">
        <v>3</v>
      </c>
      <c r="F736" s="475" t="s">
        <v>1219</v>
      </c>
      <c r="G736" s="494" t="s">
        <v>529</v>
      </c>
      <c r="H736" s="491" t="s">
        <v>253</v>
      </c>
      <c r="I736" s="494" t="s">
        <v>3986</v>
      </c>
      <c r="J736" s="502">
        <v>8</v>
      </c>
      <c r="K736" s="491" t="s">
        <v>253</v>
      </c>
      <c r="L736" s="512">
        <f t="shared" si="77"/>
        <v>104</v>
      </c>
      <c r="M736" s="514">
        <v>104</v>
      </c>
      <c r="N736" s="514"/>
      <c r="O736" s="514"/>
      <c r="P736" s="515" t="e">
        <f t="shared" si="78"/>
        <v>#DIV/0!</v>
      </c>
      <c r="Q736" s="515">
        <f t="shared" si="79"/>
        <v>0</v>
      </c>
      <c r="R736" s="515">
        <f t="shared" si="80"/>
        <v>0</v>
      </c>
      <c r="S736" s="516">
        <f>IF(M736="nio",0,IF(M736&gt;0,VLOOKUP(H736,'3-Productie normen'!A:L,VLOOKUP(M736,'3-Productie normen'!$B$36:$C$42,2,FALSE),FALSE)))</f>
        <v>0</v>
      </c>
      <c r="T736" s="516">
        <f t="shared" si="82"/>
        <v>0</v>
      </c>
      <c r="U736" s="55">
        <f t="shared" si="83"/>
        <v>0</v>
      </c>
      <c r="V736" s="527"/>
      <c r="X736" s="529">
        <f t="shared" si="81"/>
        <v>832</v>
      </c>
    </row>
    <row r="737" spans="1:24" ht="14.1" customHeight="1">
      <c r="A737" s="567">
        <v>737</v>
      </c>
      <c r="B737" s="466" t="s">
        <v>233</v>
      </c>
      <c r="C737" s="466" t="s">
        <v>360</v>
      </c>
      <c r="D737" s="473" t="s">
        <v>440</v>
      </c>
      <c r="E737" s="475">
        <v>3</v>
      </c>
      <c r="F737" s="475" t="s">
        <v>1220</v>
      </c>
      <c r="G737" s="494" t="s">
        <v>1118</v>
      </c>
      <c r="H737" s="494" t="s">
        <v>253</v>
      </c>
      <c r="I737" s="494" t="s">
        <v>3995</v>
      </c>
      <c r="J737" s="502">
        <v>4</v>
      </c>
      <c r="K737" s="494"/>
      <c r="L737" s="512">
        <f t="shared" si="77"/>
        <v>104</v>
      </c>
      <c r="M737" s="514">
        <v>104</v>
      </c>
      <c r="N737" s="514"/>
      <c r="O737" s="514"/>
      <c r="P737" s="515" t="e">
        <f t="shared" si="78"/>
        <v>#DIV/0!</v>
      </c>
      <c r="Q737" s="515">
        <f t="shared" si="79"/>
        <v>0</v>
      </c>
      <c r="R737" s="515">
        <f t="shared" si="80"/>
        <v>0</v>
      </c>
      <c r="S737" s="516">
        <f>IF(M737="nio",0,IF(M737&gt;0,VLOOKUP(H737,'3-Productie normen'!A:L,VLOOKUP(M737,'3-Productie normen'!$B$36:$C$42,2,FALSE),FALSE)))</f>
        <v>0</v>
      </c>
      <c r="T737" s="516">
        <f t="shared" si="82"/>
        <v>0</v>
      </c>
      <c r="U737" s="55">
        <f t="shared" si="83"/>
        <v>0</v>
      </c>
      <c r="V737" s="527"/>
      <c r="X737" s="529">
        <f t="shared" si="81"/>
        <v>416</v>
      </c>
    </row>
    <row r="738" spans="1:24" s="56" customFormat="1" ht="14.1" customHeight="1">
      <c r="A738" s="460">
        <v>738</v>
      </c>
      <c r="B738" s="467" t="s">
        <v>237</v>
      </c>
      <c r="C738" s="466" t="s">
        <v>361</v>
      </c>
      <c r="D738" s="473" t="s">
        <v>441</v>
      </c>
      <c r="E738" s="475">
        <v>0</v>
      </c>
      <c r="F738" s="474">
        <v>0</v>
      </c>
      <c r="G738" s="491" t="s">
        <v>254</v>
      </c>
      <c r="H738" s="491" t="s">
        <v>254</v>
      </c>
      <c r="I738" s="492"/>
      <c r="J738" s="501">
        <v>15</v>
      </c>
      <c r="K738" s="491"/>
      <c r="L738" s="512">
        <f>SUM(M738:O738)</f>
        <v>255</v>
      </c>
      <c r="M738" s="513">
        <v>255</v>
      </c>
      <c r="N738" s="514"/>
      <c r="O738" s="514"/>
      <c r="P738" s="515" t="e">
        <f t="shared" si="78"/>
        <v>#DIV/0!</v>
      </c>
      <c r="Q738" s="515">
        <f t="shared" si="79"/>
        <v>0</v>
      </c>
      <c r="R738" s="515">
        <f t="shared" si="80"/>
        <v>0</v>
      </c>
      <c r="S738" s="516">
        <f>IF(M738="nio",0,IF(M738&gt;0,VLOOKUP(H738,'3-Productie normen'!A:L,VLOOKUP(M738,'3-Productie normen'!$B$36:$C$42,2,FALSE),FALSE)))</f>
        <v>0</v>
      </c>
      <c r="T738" s="516">
        <f t="shared" si="82"/>
        <v>0</v>
      </c>
      <c r="U738" s="55">
        <f t="shared" si="83"/>
        <v>0</v>
      </c>
      <c r="V738" s="527"/>
      <c r="W738" s="3"/>
      <c r="X738" s="529">
        <f t="shared" si="81"/>
        <v>3825</v>
      </c>
    </row>
    <row r="739" spans="1:24" ht="14.1" customHeight="1">
      <c r="A739" s="460">
        <v>739</v>
      </c>
      <c r="B739" s="467" t="s">
        <v>237</v>
      </c>
      <c r="C739" s="466" t="s">
        <v>361</v>
      </c>
      <c r="D739" s="473" t="s">
        <v>441</v>
      </c>
      <c r="E739" s="475">
        <v>0</v>
      </c>
      <c r="F739" s="475" t="s">
        <v>1221</v>
      </c>
      <c r="G739" s="494" t="s">
        <v>600</v>
      </c>
      <c r="H739" s="494" t="s">
        <v>4033</v>
      </c>
      <c r="I739" s="494" t="s">
        <v>3995</v>
      </c>
      <c r="J739" s="502">
        <v>16.36</v>
      </c>
      <c r="K739" s="494" t="s">
        <v>4033</v>
      </c>
      <c r="L739" s="512">
        <f t="shared" si="77"/>
        <v>104</v>
      </c>
      <c r="M739" s="514">
        <v>104</v>
      </c>
      <c r="N739" s="514"/>
      <c r="O739" s="514"/>
      <c r="P739" s="515" t="e">
        <f t="shared" si="78"/>
        <v>#DIV/0!</v>
      </c>
      <c r="Q739" s="515">
        <f t="shared" si="79"/>
        <v>0</v>
      </c>
      <c r="R739" s="515">
        <f t="shared" si="80"/>
        <v>0</v>
      </c>
      <c r="S739" s="516">
        <f>IF(M739="nio",0,IF(M739&gt;0,VLOOKUP(H739,'3-Productie normen'!A:L,VLOOKUP(M739,'3-Productie normen'!$B$36:$C$42,2,FALSE),FALSE)))</f>
        <v>0</v>
      </c>
      <c r="T739" s="516">
        <f t="shared" si="82"/>
        <v>0</v>
      </c>
      <c r="U739" s="55">
        <f t="shared" si="83"/>
        <v>0</v>
      </c>
      <c r="V739" s="527"/>
      <c r="X739" s="529">
        <f t="shared" si="81"/>
        <v>1701.44</v>
      </c>
    </row>
    <row r="740" spans="1:24" ht="14.1" customHeight="1">
      <c r="A740" s="460">
        <v>740</v>
      </c>
      <c r="B740" s="467" t="s">
        <v>237</v>
      </c>
      <c r="C740" s="466" t="s">
        <v>361</v>
      </c>
      <c r="D740" s="473" t="s">
        <v>441</v>
      </c>
      <c r="E740" s="475">
        <v>0</v>
      </c>
      <c r="F740" s="475" t="s">
        <v>1222</v>
      </c>
      <c r="G740" s="494" t="s">
        <v>600</v>
      </c>
      <c r="H740" s="494" t="s">
        <v>4033</v>
      </c>
      <c r="I740" s="494" t="s">
        <v>3995</v>
      </c>
      <c r="J740" s="502">
        <v>63.92</v>
      </c>
      <c r="K740" s="494" t="s">
        <v>4033</v>
      </c>
      <c r="L740" s="512">
        <f t="shared" si="77"/>
        <v>104</v>
      </c>
      <c r="M740" s="514">
        <v>104</v>
      </c>
      <c r="N740" s="514"/>
      <c r="O740" s="514"/>
      <c r="P740" s="515" t="e">
        <f t="shared" si="78"/>
        <v>#DIV/0!</v>
      </c>
      <c r="Q740" s="515">
        <f t="shared" si="79"/>
        <v>0</v>
      </c>
      <c r="R740" s="515">
        <f t="shared" si="80"/>
        <v>0</v>
      </c>
      <c r="S740" s="516">
        <f>IF(M740="nio",0,IF(M740&gt;0,VLOOKUP(H740,'3-Productie normen'!A:L,VLOOKUP(M740,'3-Productie normen'!$B$36:$C$42,2,FALSE),FALSE)))</f>
        <v>0</v>
      </c>
      <c r="T740" s="516">
        <f t="shared" si="82"/>
        <v>0</v>
      </c>
      <c r="U740" s="55">
        <f t="shared" si="83"/>
        <v>0</v>
      </c>
      <c r="V740" s="527"/>
      <c r="X740" s="529">
        <f t="shared" si="81"/>
        <v>6647.68</v>
      </c>
    </row>
    <row r="741" spans="1:24" ht="14.1" customHeight="1">
      <c r="A741" s="460">
        <v>741</v>
      </c>
      <c r="B741" s="467" t="s">
        <v>237</v>
      </c>
      <c r="C741" s="466" t="s">
        <v>361</v>
      </c>
      <c r="D741" s="473" t="s">
        <v>441</v>
      </c>
      <c r="E741" s="475">
        <v>0</v>
      </c>
      <c r="F741" s="475" t="s">
        <v>1223</v>
      </c>
      <c r="G741" s="494" t="s">
        <v>600</v>
      </c>
      <c r="H741" s="494" t="s">
        <v>4033</v>
      </c>
      <c r="I741" s="494" t="s">
        <v>3995</v>
      </c>
      <c r="J741" s="502">
        <v>36.14</v>
      </c>
      <c r="K741" s="494" t="s">
        <v>4033</v>
      </c>
      <c r="L741" s="512">
        <f t="shared" si="77"/>
        <v>104</v>
      </c>
      <c r="M741" s="514">
        <v>104</v>
      </c>
      <c r="N741" s="514"/>
      <c r="O741" s="514"/>
      <c r="P741" s="515" t="e">
        <f t="shared" si="78"/>
        <v>#DIV/0!</v>
      </c>
      <c r="Q741" s="515">
        <f t="shared" si="79"/>
        <v>0</v>
      </c>
      <c r="R741" s="515">
        <f t="shared" si="80"/>
        <v>0</v>
      </c>
      <c r="S741" s="516">
        <f>IF(M741="nio",0,IF(M741&gt;0,VLOOKUP(H741,'3-Productie normen'!A:L,VLOOKUP(M741,'3-Productie normen'!$B$36:$C$42,2,FALSE),FALSE)))</f>
        <v>0</v>
      </c>
      <c r="T741" s="516">
        <f t="shared" si="82"/>
        <v>0</v>
      </c>
      <c r="U741" s="55">
        <f t="shared" si="83"/>
        <v>0</v>
      </c>
      <c r="V741" s="527"/>
      <c r="X741" s="529">
        <f t="shared" si="81"/>
        <v>3758.56</v>
      </c>
    </row>
    <row r="742" spans="1:24" ht="14.1" customHeight="1">
      <c r="A742" s="460">
        <v>742</v>
      </c>
      <c r="B742" s="467" t="s">
        <v>237</v>
      </c>
      <c r="C742" s="466" t="s">
        <v>361</v>
      </c>
      <c r="D742" s="473" t="s">
        <v>441</v>
      </c>
      <c r="E742" s="475">
        <v>0</v>
      </c>
      <c r="F742" s="475" t="s">
        <v>1224</v>
      </c>
      <c r="G742" s="494" t="s">
        <v>600</v>
      </c>
      <c r="H742" s="494" t="s">
        <v>4033</v>
      </c>
      <c r="I742" s="494" t="s">
        <v>3995</v>
      </c>
      <c r="J742" s="502">
        <v>65.3</v>
      </c>
      <c r="K742" s="494" t="s">
        <v>4033</v>
      </c>
      <c r="L742" s="512">
        <f t="shared" si="77"/>
        <v>104</v>
      </c>
      <c r="M742" s="514">
        <v>104</v>
      </c>
      <c r="N742" s="514"/>
      <c r="O742" s="514"/>
      <c r="P742" s="515" t="e">
        <f t="shared" si="78"/>
        <v>#DIV/0!</v>
      </c>
      <c r="Q742" s="515">
        <f t="shared" si="79"/>
        <v>0</v>
      </c>
      <c r="R742" s="515">
        <f t="shared" si="80"/>
        <v>0</v>
      </c>
      <c r="S742" s="516">
        <f>IF(M742="nio",0,IF(M742&gt;0,VLOOKUP(H742,'3-Productie normen'!A:L,VLOOKUP(M742,'3-Productie normen'!$B$36:$C$42,2,FALSE),FALSE)))</f>
        <v>0</v>
      </c>
      <c r="T742" s="516">
        <f t="shared" si="82"/>
        <v>0</v>
      </c>
      <c r="U742" s="55">
        <f t="shared" si="83"/>
        <v>0</v>
      </c>
      <c r="V742" s="527"/>
      <c r="X742" s="529">
        <f t="shared" si="81"/>
        <v>6791.2</v>
      </c>
    </row>
    <row r="743" spans="1:24" ht="14.1" customHeight="1">
      <c r="A743" s="460">
        <v>743</v>
      </c>
      <c r="B743" s="467" t="s">
        <v>237</v>
      </c>
      <c r="C743" s="466" t="s">
        <v>361</v>
      </c>
      <c r="D743" s="473" t="s">
        <v>441</v>
      </c>
      <c r="E743" s="475">
        <v>0</v>
      </c>
      <c r="F743" s="475" t="s">
        <v>1225</v>
      </c>
      <c r="G743" s="494" t="s">
        <v>600</v>
      </c>
      <c r="H743" s="494" t="s">
        <v>4033</v>
      </c>
      <c r="I743" s="494" t="s">
        <v>3977</v>
      </c>
      <c r="J743" s="502">
        <v>38.07</v>
      </c>
      <c r="K743" s="494" t="s">
        <v>4033</v>
      </c>
      <c r="L743" s="512">
        <f t="shared" si="77"/>
        <v>104</v>
      </c>
      <c r="M743" s="514">
        <v>104</v>
      </c>
      <c r="N743" s="514"/>
      <c r="O743" s="514"/>
      <c r="P743" s="515" t="e">
        <f t="shared" si="78"/>
        <v>#DIV/0!</v>
      </c>
      <c r="Q743" s="515">
        <f t="shared" si="79"/>
        <v>0</v>
      </c>
      <c r="R743" s="515">
        <f t="shared" si="80"/>
        <v>0</v>
      </c>
      <c r="S743" s="516">
        <f>IF(M743="nio",0,IF(M743&gt;0,VLOOKUP(H743,'3-Productie normen'!A:L,VLOOKUP(M743,'3-Productie normen'!$B$36:$C$42,2,FALSE),FALSE)))</f>
        <v>0</v>
      </c>
      <c r="T743" s="516">
        <f t="shared" si="82"/>
        <v>0</v>
      </c>
      <c r="U743" s="55">
        <f t="shared" si="83"/>
        <v>0</v>
      </c>
      <c r="V743" s="527"/>
      <c r="X743" s="529">
        <f t="shared" si="81"/>
        <v>3959.28</v>
      </c>
    </row>
    <row r="744" spans="1:24" ht="14.1" customHeight="1">
      <c r="A744" s="460">
        <v>744</v>
      </c>
      <c r="B744" s="467" t="s">
        <v>237</v>
      </c>
      <c r="C744" s="466" t="s">
        <v>361</v>
      </c>
      <c r="D744" s="473" t="s">
        <v>441</v>
      </c>
      <c r="E744" s="475">
        <v>0</v>
      </c>
      <c r="F744" s="475" t="s">
        <v>941</v>
      </c>
      <c r="G744" s="494" t="s">
        <v>600</v>
      </c>
      <c r="H744" s="494" t="s">
        <v>4026</v>
      </c>
      <c r="I744" s="494" t="s">
        <v>3974</v>
      </c>
      <c r="J744" s="502">
        <v>21.25</v>
      </c>
      <c r="K744" s="494" t="s">
        <v>4026</v>
      </c>
      <c r="L744" s="512">
        <f t="shared" si="77"/>
        <v>0</v>
      </c>
      <c r="M744" s="513" t="s">
        <v>4037</v>
      </c>
      <c r="N744" s="514"/>
      <c r="O744" s="514"/>
      <c r="P744" s="515">
        <f t="shared" si="78"/>
        <v>0</v>
      </c>
      <c r="Q744" s="515">
        <f t="shared" si="79"/>
        <v>0</v>
      </c>
      <c r="R744" s="515">
        <f t="shared" si="80"/>
        <v>0</v>
      </c>
      <c r="S744" s="516">
        <f>IF(M744="nio",0,IF(M744&gt;0,VLOOKUP(H744,'3-Productie normen'!A:L,VLOOKUP(M744,'3-Productie normen'!$B$36:$C$42,2,FALSE),FALSE)))</f>
        <v>0</v>
      </c>
      <c r="T744" s="516">
        <f t="shared" si="82"/>
        <v>0</v>
      </c>
      <c r="U744" s="55">
        <f t="shared" si="83"/>
        <v>0</v>
      </c>
      <c r="V744" s="527"/>
      <c r="X744" s="529">
        <f t="shared" si="81"/>
        <v>0</v>
      </c>
    </row>
    <row r="745" spans="1:24" ht="14.1" customHeight="1">
      <c r="A745" s="567">
        <v>745</v>
      </c>
      <c r="B745" s="467" t="s">
        <v>237</v>
      </c>
      <c r="C745" s="466" t="s">
        <v>361</v>
      </c>
      <c r="D745" s="473" t="s">
        <v>441</v>
      </c>
      <c r="E745" s="475">
        <v>0</v>
      </c>
      <c r="F745" s="475" t="s">
        <v>1226</v>
      </c>
      <c r="G745" s="494" t="s">
        <v>1024</v>
      </c>
      <c r="H745" s="494" t="s">
        <v>4026</v>
      </c>
      <c r="I745" s="494" t="s">
        <v>3974</v>
      </c>
      <c r="J745" s="502">
        <v>13.77</v>
      </c>
      <c r="K745" s="494" t="s">
        <v>4026</v>
      </c>
      <c r="L745" s="512">
        <f t="shared" si="77"/>
        <v>0</v>
      </c>
      <c r="M745" s="513" t="s">
        <v>4037</v>
      </c>
      <c r="N745" s="514"/>
      <c r="O745" s="514"/>
      <c r="P745" s="515">
        <f t="shared" si="78"/>
        <v>0</v>
      </c>
      <c r="Q745" s="515">
        <f t="shared" si="79"/>
        <v>0</v>
      </c>
      <c r="R745" s="515">
        <f t="shared" si="80"/>
        <v>0</v>
      </c>
      <c r="S745" s="516">
        <f>IF(M745="nio",0,IF(M745&gt;0,VLOOKUP(H745,'3-Productie normen'!A:L,VLOOKUP(M745,'3-Productie normen'!$B$36:$C$42,2,FALSE),FALSE)))</f>
        <v>0</v>
      </c>
      <c r="T745" s="516">
        <f t="shared" si="82"/>
        <v>0</v>
      </c>
      <c r="U745" s="55">
        <f t="shared" si="83"/>
        <v>0</v>
      </c>
      <c r="V745" s="527"/>
      <c r="X745" s="529">
        <f t="shared" si="81"/>
        <v>0</v>
      </c>
    </row>
    <row r="746" spans="1:24" ht="14.1" customHeight="1">
      <c r="A746" s="460">
        <v>746</v>
      </c>
      <c r="B746" s="467" t="s">
        <v>237</v>
      </c>
      <c r="C746" s="466" t="s">
        <v>361</v>
      </c>
      <c r="D746" s="473" t="s">
        <v>441</v>
      </c>
      <c r="E746" s="475">
        <v>0</v>
      </c>
      <c r="F746" s="475" t="s">
        <v>1227</v>
      </c>
      <c r="G746" s="494" t="s">
        <v>596</v>
      </c>
      <c r="H746" s="494" t="s">
        <v>4026</v>
      </c>
      <c r="I746" s="494" t="s">
        <v>3974</v>
      </c>
      <c r="J746" s="502">
        <v>12.17</v>
      </c>
      <c r="K746" s="494" t="s">
        <v>4026</v>
      </c>
      <c r="L746" s="512">
        <f t="shared" si="77"/>
        <v>0</v>
      </c>
      <c r="M746" s="513" t="s">
        <v>4037</v>
      </c>
      <c r="N746" s="514"/>
      <c r="O746" s="514"/>
      <c r="P746" s="515">
        <f t="shared" si="78"/>
        <v>0</v>
      </c>
      <c r="Q746" s="515">
        <f t="shared" si="79"/>
        <v>0</v>
      </c>
      <c r="R746" s="515">
        <f t="shared" si="80"/>
        <v>0</v>
      </c>
      <c r="S746" s="516">
        <f>IF(M746="nio",0,IF(M746&gt;0,VLOOKUP(H746,'3-Productie normen'!A:L,VLOOKUP(M746,'3-Productie normen'!$B$36:$C$42,2,FALSE),FALSE)))</f>
        <v>0</v>
      </c>
      <c r="T746" s="516">
        <f t="shared" si="82"/>
        <v>0</v>
      </c>
      <c r="U746" s="55">
        <f t="shared" si="83"/>
        <v>0</v>
      </c>
      <c r="V746" s="527"/>
      <c r="X746" s="529">
        <f t="shared" si="81"/>
        <v>0</v>
      </c>
    </row>
    <row r="747" spans="1:24" ht="14.1" customHeight="1">
      <c r="A747" s="460">
        <v>747</v>
      </c>
      <c r="B747" s="467" t="s">
        <v>237</v>
      </c>
      <c r="C747" s="466" t="s">
        <v>361</v>
      </c>
      <c r="D747" s="473" t="s">
        <v>441</v>
      </c>
      <c r="E747" s="475">
        <v>0</v>
      </c>
      <c r="F747" s="475" t="s">
        <v>1228</v>
      </c>
      <c r="G747" s="494" t="s">
        <v>596</v>
      </c>
      <c r="H747" s="494" t="s">
        <v>4026</v>
      </c>
      <c r="I747" s="494" t="s">
        <v>3974</v>
      </c>
      <c r="J747" s="502">
        <v>4.49</v>
      </c>
      <c r="K747" s="494" t="s">
        <v>4026</v>
      </c>
      <c r="L747" s="512">
        <f t="shared" si="77"/>
        <v>0</v>
      </c>
      <c r="M747" s="513" t="s">
        <v>4037</v>
      </c>
      <c r="N747" s="514"/>
      <c r="O747" s="514"/>
      <c r="P747" s="515">
        <f t="shared" si="78"/>
        <v>0</v>
      </c>
      <c r="Q747" s="515">
        <f t="shared" si="79"/>
        <v>0</v>
      </c>
      <c r="R747" s="515">
        <f t="shared" si="80"/>
        <v>0</v>
      </c>
      <c r="S747" s="516">
        <f>IF(M747="nio",0,IF(M747&gt;0,VLOOKUP(H747,'3-Productie normen'!A:L,VLOOKUP(M747,'3-Productie normen'!$B$36:$C$42,2,FALSE),FALSE)))</f>
        <v>0</v>
      </c>
      <c r="T747" s="516">
        <f t="shared" si="82"/>
        <v>0</v>
      </c>
      <c r="U747" s="55">
        <f t="shared" si="83"/>
        <v>0</v>
      </c>
      <c r="V747" s="527"/>
      <c r="X747" s="529">
        <f t="shared" si="81"/>
        <v>0</v>
      </c>
    </row>
    <row r="748" spans="1:24" ht="14.1" customHeight="1">
      <c r="A748" s="460">
        <v>748</v>
      </c>
      <c r="B748" s="467" t="s">
        <v>237</v>
      </c>
      <c r="C748" s="466" t="s">
        <v>361</v>
      </c>
      <c r="D748" s="473" t="s">
        <v>441</v>
      </c>
      <c r="E748" s="475">
        <v>0</v>
      </c>
      <c r="F748" s="475" t="s">
        <v>1229</v>
      </c>
      <c r="G748" s="494" t="s">
        <v>600</v>
      </c>
      <c r="H748" s="494" t="s">
        <v>4026</v>
      </c>
      <c r="I748" s="494" t="s">
        <v>3974</v>
      </c>
      <c r="J748" s="502">
        <v>7.42</v>
      </c>
      <c r="K748" s="494" t="s">
        <v>4026</v>
      </c>
      <c r="L748" s="512">
        <f t="shared" si="77"/>
        <v>0</v>
      </c>
      <c r="M748" s="513" t="s">
        <v>4037</v>
      </c>
      <c r="N748" s="514"/>
      <c r="O748" s="514"/>
      <c r="P748" s="515">
        <f t="shared" si="78"/>
        <v>0</v>
      </c>
      <c r="Q748" s="515">
        <f t="shared" si="79"/>
        <v>0</v>
      </c>
      <c r="R748" s="515">
        <f t="shared" si="80"/>
        <v>0</v>
      </c>
      <c r="S748" s="516">
        <f>IF(M748="nio",0,IF(M748&gt;0,VLOOKUP(H748,'3-Productie normen'!A:L,VLOOKUP(M748,'3-Productie normen'!$B$36:$C$42,2,FALSE),FALSE)))</f>
        <v>0</v>
      </c>
      <c r="T748" s="516">
        <f t="shared" si="82"/>
        <v>0</v>
      </c>
      <c r="U748" s="55">
        <f t="shared" si="83"/>
        <v>0</v>
      </c>
      <c r="V748" s="527"/>
      <c r="X748" s="529">
        <f t="shared" si="81"/>
        <v>0</v>
      </c>
    </row>
    <row r="749" spans="1:24" ht="14.1" customHeight="1">
      <c r="A749" s="460">
        <v>749</v>
      </c>
      <c r="B749" s="467" t="s">
        <v>237</v>
      </c>
      <c r="C749" s="466" t="s">
        <v>361</v>
      </c>
      <c r="D749" s="473" t="s">
        <v>441</v>
      </c>
      <c r="E749" s="475">
        <v>0</v>
      </c>
      <c r="F749" s="475" t="s">
        <v>1230</v>
      </c>
      <c r="G749" s="494" t="s">
        <v>598</v>
      </c>
      <c r="H749" s="487" t="s">
        <v>17</v>
      </c>
      <c r="I749" s="494" t="s">
        <v>3977</v>
      </c>
      <c r="J749" s="502">
        <v>6.54</v>
      </c>
      <c r="K749" s="494" t="s">
        <v>4028</v>
      </c>
      <c r="L749" s="512">
        <f t="shared" si="77"/>
        <v>510</v>
      </c>
      <c r="M749" s="514">
        <v>255</v>
      </c>
      <c r="N749" s="514">
        <v>255</v>
      </c>
      <c r="O749" s="514"/>
      <c r="P749" s="515" t="e">
        <f t="shared" si="78"/>
        <v>#DIV/0!</v>
      </c>
      <c r="Q749" s="515" t="e">
        <f t="shared" si="79"/>
        <v>#DIV/0!</v>
      </c>
      <c r="R749" s="515">
        <f t="shared" si="80"/>
        <v>0</v>
      </c>
      <c r="S749" s="516">
        <f>IF(M749="nio",0,IF(M749&gt;0,VLOOKUP(H749,'3-Productie normen'!A:L,VLOOKUP(M749,'3-Productie normen'!$B$36:$C$42,2,FALSE),FALSE)))</f>
        <v>0</v>
      </c>
      <c r="T749" s="516">
        <f t="shared" si="82"/>
        <v>0</v>
      </c>
      <c r="U749" s="55">
        <f t="shared" si="83"/>
        <v>0</v>
      </c>
      <c r="V749" s="527"/>
      <c r="X749" s="529">
        <f t="shared" si="81"/>
        <v>3335.4</v>
      </c>
    </row>
    <row r="750" spans="1:24" ht="14.1" customHeight="1">
      <c r="A750" s="460">
        <v>750</v>
      </c>
      <c r="B750" s="467" t="s">
        <v>237</v>
      </c>
      <c r="C750" s="466" t="s">
        <v>361</v>
      </c>
      <c r="D750" s="473" t="s">
        <v>441</v>
      </c>
      <c r="E750" s="475">
        <v>0</v>
      </c>
      <c r="F750" s="475" t="s">
        <v>1231</v>
      </c>
      <c r="G750" s="494" t="s">
        <v>600</v>
      </c>
      <c r="H750" s="494" t="s">
        <v>4033</v>
      </c>
      <c r="I750" s="494" t="s">
        <v>3975</v>
      </c>
      <c r="J750" s="502">
        <v>10.210000000000001</v>
      </c>
      <c r="K750" s="494" t="s">
        <v>4033</v>
      </c>
      <c r="L750" s="512">
        <f t="shared" si="77"/>
        <v>104</v>
      </c>
      <c r="M750" s="514">
        <v>104</v>
      </c>
      <c r="N750" s="514"/>
      <c r="O750" s="514"/>
      <c r="P750" s="515" t="e">
        <f t="shared" si="78"/>
        <v>#DIV/0!</v>
      </c>
      <c r="Q750" s="515">
        <f t="shared" si="79"/>
        <v>0</v>
      </c>
      <c r="R750" s="515">
        <f t="shared" si="80"/>
        <v>0</v>
      </c>
      <c r="S750" s="516">
        <f>IF(M750="nio",0,IF(M750&gt;0,VLOOKUP(H750,'3-Productie normen'!A:L,VLOOKUP(M750,'3-Productie normen'!$B$36:$C$42,2,FALSE),FALSE)))</f>
        <v>0</v>
      </c>
      <c r="T750" s="516">
        <f t="shared" si="82"/>
        <v>0</v>
      </c>
      <c r="U750" s="55">
        <f t="shared" si="83"/>
        <v>0</v>
      </c>
      <c r="V750" s="527"/>
      <c r="X750" s="529">
        <f t="shared" si="81"/>
        <v>1061.8400000000001</v>
      </c>
    </row>
    <row r="751" spans="1:24" ht="14.1" customHeight="1">
      <c r="A751" s="460">
        <v>751</v>
      </c>
      <c r="B751" s="467" t="s">
        <v>237</v>
      </c>
      <c r="C751" s="466" t="s">
        <v>361</v>
      </c>
      <c r="D751" s="473" t="s">
        <v>441</v>
      </c>
      <c r="E751" s="475">
        <v>0</v>
      </c>
      <c r="F751" s="475" t="s">
        <v>1232</v>
      </c>
      <c r="G751" s="494" t="s">
        <v>606</v>
      </c>
      <c r="H751" s="494" t="s">
        <v>4026</v>
      </c>
      <c r="I751" s="494" t="s">
        <v>3983</v>
      </c>
      <c r="J751" s="502">
        <v>3.4</v>
      </c>
      <c r="K751" s="494" t="s">
        <v>4026</v>
      </c>
      <c r="L751" s="512">
        <f t="shared" si="77"/>
        <v>0</v>
      </c>
      <c r="M751" s="513" t="s">
        <v>4037</v>
      </c>
      <c r="N751" s="514"/>
      <c r="O751" s="514"/>
      <c r="P751" s="515">
        <f t="shared" si="78"/>
        <v>0</v>
      </c>
      <c r="Q751" s="515">
        <f t="shared" si="79"/>
        <v>0</v>
      </c>
      <c r="R751" s="515">
        <f t="shared" si="80"/>
        <v>0</v>
      </c>
      <c r="S751" s="516">
        <f>IF(M751="nio",0,IF(M751&gt;0,VLOOKUP(H751,'3-Productie normen'!A:L,VLOOKUP(M751,'3-Productie normen'!$B$36:$C$42,2,FALSE),FALSE)))</f>
        <v>0</v>
      </c>
      <c r="T751" s="516">
        <f t="shared" si="82"/>
        <v>0</v>
      </c>
      <c r="U751" s="55">
        <f t="shared" si="83"/>
        <v>0</v>
      </c>
      <c r="V751" s="527"/>
      <c r="X751" s="529">
        <f t="shared" si="81"/>
        <v>0</v>
      </c>
    </row>
    <row r="752" spans="1:24" ht="14.1" customHeight="1">
      <c r="A752" s="460">
        <v>752</v>
      </c>
      <c r="B752" s="467" t="s">
        <v>237</v>
      </c>
      <c r="C752" s="466" t="s">
        <v>361</v>
      </c>
      <c r="D752" s="473" t="s">
        <v>441</v>
      </c>
      <c r="E752" s="475">
        <v>1</v>
      </c>
      <c r="F752" s="476">
        <v>1002</v>
      </c>
      <c r="G752" s="494" t="s">
        <v>596</v>
      </c>
      <c r="H752" s="494" t="s">
        <v>4026</v>
      </c>
      <c r="I752" s="494" t="s">
        <v>3974</v>
      </c>
      <c r="J752" s="502">
        <v>6.54</v>
      </c>
      <c r="K752" s="494" t="s">
        <v>4026</v>
      </c>
      <c r="L752" s="512">
        <f t="shared" si="77"/>
        <v>0</v>
      </c>
      <c r="M752" s="513" t="s">
        <v>4037</v>
      </c>
      <c r="N752" s="514"/>
      <c r="O752" s="514"/>
      <c r="P752" s="515">
        <f t="shared" si="78"/>
        <v>0</v>
      </c>
      <c r="Q752" s="515">
        <f t="shared" si="79"/>
        <v>0</v>
      </c>
      <c r="R752" s="515">
        <f t="shared" si="80"/>
        <v>0</v>
      </c>
      <c r="S752" s="516">
        <f>IF(M752="nio",0,IF(M752&gt;0,VLOOKUP(H752,'3-Productie normen'!A:L,VLOOKUP(M752,'3-Productie normen'!$B$36:$C$42,2,FALSE),FALSE)))</f>
        <v>0</v>
      </c>
      <c r="T752" s="516">
        <f t="shared" si="82"/>
        <v>0</v>
      </c>
      <c r="U752" s="55">
        <f t="shared" si="83"/>
        <v>0</v>
      </c>
      <c r="V752" s="527"/>
      <c r="X752" s="529">
        <f t="shared" si="81"/>
        <v>0</v>
      </c>
    </row>
    <row r="753" spans="1:24" ht="14.1" customHeight="1">
      <c r="A753" s="567">
        <v>753</v>
      </c>
      <c r="B753" s="467" t="s">
        <v>237</v>
      </c>
      <c r="C753" s="466" t="s">
        <v>361</v>
      </c>
      <c r="D753" s="473" t="s">
        <v>441</v>
      </c>
      <c r="E753" s="475">
        <v>1</v>
      </c>
      <c r="F753" s="475" t="s">
        <v>590</v>
      </c>
      <c r="G753" s="494" t="s">
        <v>600</v>
      </c>
      <c r="H753" s="494" t="s">
        <v>4026</v>
      </c>
      <c r="I753" s="494" t="s">
        <v>3975</v>
      </c>
      <c r="J753" s="502">
        <v>21.51</v>
      </c>
      <c r="K753" s="494" t="s">
        <v>4026</v>
      </c>
      <c r="L753" s="512">
        <f t="shared" si="77"/>
        <v>0</v>
      </c>
      <c r="M753" s="513" t="s">
        <v>4037</v>
      </c>
      <c r="N753" s="514"/>
      <c r="O753" s="514"/>
      <c r="P753" s="515">
        <f t="shared" si="78"/>
        <v>0</v>
      </c>
      <c r="Q753" s="515">
        <f t="shared" si="79"/>
        <v>0</v>
      </c>
      <c r="R753" s="515">
        <f t="shared" si="80"/>
        <v>0</v>
      </c>
      <c r="S753" s="516">
        <f>IF(M753="nio",0,IF(M753&gt;0,VLOOKUP(H753,'3-Productie normen'!A:L,VLOOKUP(M753,'3-Productie normen'!$B$36:$C$42,2,FALSE),FALSE)))</f>
        <v>0</v>
      </c>
      <c r="T753" s="516">
        <f t="shared" si="82"/>
        <v>0</v>
      </c>
      <c r="U753" s="55">
        <f t="shared" si="83"/>
        <v>0</v>
      </c>
      <c r="V753" s="527"/>
      <c r="X753" s="529">
        <f t="shared" si="81"/>
        <v>0</v>
      </c>
    </row>
    <row r="754" spans="1:24" ht="14.1" customHeight="1">
      <c r="A754" s="460">
        <v>754</v>
      </c>
      <c r="B754" s="467" t="s">
        <v>237</v>
      </c>
      <c r="C754" s="466" t="s">
        <v>361</v>
      </c>
      <c r="D754" s="473" t="s">
        <v>441</v>
      </c>
      <c r="E754" s="475">
        <v>1</v>
      </c>
      <c r="F754" s="475" t="s">
        <v>1233</v>
      </c>
      <c r="G754" s="494" t="s">
        <v>598</v>
      </c>
      <c r="H754" s="487" t="s">
        <v>17</v>
      </c>
      <c r="I754" s="494" t="s">
        <v>3977</v>
      </c>
      <c r="J754" s="502">
        <v>13.77</v>
      </c>
      <c r="K754" s="494" t="s">
        <v>4028</v>
      </c>
      <c r="L754" s="512">
        <f t="shared" si="77"/>
        <v>510</v>
      </c>
      <c r="M754" s="514">
        <v>255</v>
      </c>
      <c r="N754" s="514">
        <v>255</v>
      </c>
      <c r="O754" s="514"/>
      <c r="P754" s="515" t="e">
        <f t="shared" si="78"/>
        <v>#DIV/0!</v>
      </c>
      <c r="Q754" s="515" t="e">
        <f t="shared" si="79"/>
        <v>#DIV/0!</v>
      </c>
      <c r="R754" s="515">
        <f t="shared" si="80"/>
        <v>0</v>
      </c>
      <c r="S754" s="516">
        <f>IF(M754="nio",0,IF(M754&gt;0,VLOOKUP(H754,'3-Productie normen'!A:L,VLOOKUP(M754,'3-Productie normen'!$B$36:$C$42,2,FALSE),FALSE)))</f>
        <v>0</v>
      </c>
      <c r="T754" s="516">
        <f t="shared" si="82"/>
        <v>0</v>
      </c>
      <c r="U754" s="55">
        <f t="shared" si="83"/>
        <v>0</v>
      </c>
      <c r="V754" s="527"/>
      <c r="X754" s="529">
        <f t="shared" si="81"/>
        <v>7022.7</v>
      </c>
    </row>
    <row r="755" spans="1:24" ht="14.1" customHeight="1">
      <c r="A755" s="460">
        <v>755</v>
      </c>
      <c r="B755" s="467" t="s">
        <v>237</v>
      </c>
      <c r="C755" s="466" t="s">
        <v>361</v>
      </c>
      <c r="D755" s="473" t="s">
        <v>441</v>
      </c>
      <c r="E755" s="475">
        <v>10</v>
      </c>
      <c r="F755" s="476">
        <v>10001</v>
      </c>
      <c r="G755" s="494" t="s">
        <v>536</v>
      </c>
      <c r="H755" s="491" t="s">
        <v>4038</v>
      </c>
      <c r="I755" s="494" t="s">
        <v>3986</v>
      </c>
      <c r="J755" s="502">
        <v>47.83</v>
      </c>
      <c r="K755" s="494" t="s">
        <v>4032</v>
      </c>
      <c r="L755" s="512">
        <f t="shared" si="77"/>
        <v>255</v>
      </c>
      <c r="M755" s="514">
        <v>255</v>
      </c>
      <c r="N755" s="514"/>
      <c r="O755" s="514"/>
      <c r="P755" s="515" t="e">
        <f t="shared" si="78"/>
        <v>#DIV/0!</v>
      </c>
      <c r="Q755" s="515">
        <f t="shared" si="79"/>
        <v>0</v>
      </c>
      <c r="R755" s="515">
        <f t="shared" si="80"/>
        <v>0</v>
      </c>
      <c r="S755" s="516">
        <f>IF(M755="nio",0,IF(M755&gt;0,VLOOKUP(H755,'3-Productie normen'!A:L,VLOOKUP(M755,'3-Productie normen'!$B$36:$C$42,2,FALSE),FALSE)))</f>
        <v>0</v>
      </c>
      <c r="T755" s="516">
        <f t="shared" si="82"/>
        <v>0</v>
      </c>
      <c r="U755" s="55">
        <f t="shared" si="83"/>
        <v>0</v>
      </c>
      <c r="V755" s="527"/>
      <c r="X755" s="529">
        <f t="shared" si="81"/>
        <v>12196.65</v>
      </c>
    </row>
    <row r="756" spans="1:24" ht="14.1" customHeight="1">
      <c r="A756" s="460">
        <v>756</v>
      </c>
      <c r="B756" s="467" t="s">
        <v>237</v>
      </c>
      <c r="C756" s="466" t="s">
        <v>361</v>
      </c>
      <c r="D756" s="473" t="s">
        <v>441</v>
      </c>
      <c r="E756" s="475">
        <v>10</v>
      </c>
      <c r="F756" s="476">
        <v>10003</v>
      </c>
      <c r="G756" s="494" t="s">
        <v>536</v>
      </c>
      <c r="H756" s="491" t="s">
        <v>4038</v>
      </c>
      <c r="I756" s="494" t="s">
        <v>3986</v>
      </c>
      <c r="J756" s="502">
        <v>16.829999999999998</v>
      </c>
      <c r="K756" s="494" t="s">
        <v>4032</v>
      </c>
      <c r="L756" s="512">
        <f t="shared" si="77"/>
        <v>255</v>
      </c>
      <c r="M756" s="514">
        <v>255</v>
      </c>
      <c r="N756" s="514"/>
      <c r="O756" s="514"/>
      <c r="P756" s="515" t="e">
        <f t="shared" si="78"/>
        <v>#DIV/0!</v>
      </c>
      <c r="Q756" s="515">
        <f t="shared" si="79"/>
        <v>0</v>
      </c>
      <c r="R756" s="515">
        <f t="shared" si="80"/>
        <v>0</v>
      </c>
      <c r="S756" s="516">
        <f>IF(M756="nio",0,IF(M756&gt;0,VLOOKUP(H756,'3-Productie normen'!A:L,VLOOKUP(M756,'3-Productie normen'!$B$36:$C$42,2,FALSE),FALSE)))</f>
        <v>0</v>
      </c>
      <c r="T756" s="516">
        <f t="shared" si="82"/>
        <v>0</v>
      </c>
      <c r="U756" s="55">
        <f t="shared" si="83"/>
        <v>0</v>
      </c>
      <c r="V756" s="527"/>
      <c r="X756" s="529">
        <f t="shared" si="81"/>
        <v>4291.6499999999996</v>
      </c>
    </row>
    <row r="757" spans="1:24" ht="14.1" customHeight="1">
      <c r="A757" s="460">
        <v>757</v>
      </c>
      <c r="B757" s="467" t="s">
        <v>237</v>
      </c>
      <c r="C757" s="466" t="s">
        <v>361</v>
      </c>
      <c r="D757" s="473" t="s">
        <v>441</v>
      </c>
      <c r="E757" s="475">
        <v>10</v>
      </c>
      <c r="F757" s="476">
        <v>10004</v>
      </c>
      <c r="G757" s="494" t="s">
        <v>596</v>
      </c>
      <c r="H757" s="494" t="s">
        <v>4026</v>
      </c>
      <c r="I757" s="494" t="s">
        <v>3977</v>
      </c>
      <c r="J757" s="502">
        <v>11.93</v>
      </c>
      <c r="K757" s="494" t="s">
        <v>4026</v>
      </c>
      <c r="L757" s="512">
        <f t="shared" si="77"/>
        <v>0</v>
      </c>
      <c r="M757" s="513" t="s">
        <v>4037</v>
      </c>
      <c r="N757" s="514"/>
      <c r="O757" s="514"/>
      <c r="P757" s="515">
        <f t="shared" si="78"/>
        <v>0</v>
      </c>
      <c r="Q757" s="515">
        <f t="shared" si="79"/>
        <v>0</v>
      </c>
      <c r="R757" s="515">
        <f t="shared" si="80"/>
        <v>0</v>
      </c>
      <c r="S757" s="516">
        <f>IF(M757="nio",0,IF(M757&gt;0,VLOOKUP(H757,'3-Productie normen'!A:L,VLOOKUP(M757,'3-Productie normen'!$B$36:$C$42,2,FALSE),FALSE)))</f>
        <v>0</v>
      </c>
      <c r="T757" s="516">
        <f t="shared" si="82"/>
        <v>0</v>
      </c>
      <c r="U757" s="55">
        <f t="shared" si="83"/>
        <v>0</v>
      </c>
      <c r="V757" s="527"/>
      <c r="X757" s="529">
        <f t="shared" si="81"/>
        <v>0</v>
      </c>
    </row>
    <row r="758" spans="1:24" ht="14.1" customHeight="1">
      <c r="A758" s="460">
        <v>758</v>
      </c>
      <c r="B758" s="467" t="s">
        <v>237</v>
      </c>
      <c r="C758" s="466" t="s">
        <v>361</v>
      </c>
      <c r="D758" s="473" t="s">
        <v>441</v>
      </c>
      <c r="E758" s="475">
        <v>10</v>
      </c>
      <c r="F758" s="476">
        <v>10005</v>
      </c>
      <c r="G758" s="494" t="s">
        <v>536</v>
      </c>
      <c r="H758" s="491" t="s">
        <v>4038</v>
      </c>
      <c r="I758" s="494" t="s">
        <v>3986</v>
      </c>
      <c r="J758" s="502">
        <v>17.46</v>
      </c>
      <c r="K758" s="494" t="s">
        <v>4032</v>
      </c>
      <c r="L758" s="512">
        <f t="shared" si="77"/>
        <v>255</v>
      </c>
      <c r="M758" s="514">
        <v>255</v>
      </c>
      <c r="N758" s="514"/>
      <c r="O758" s="514"/>
      <c r="P758" s="515" t="e">
        <f t="shared" si="78"/>
        <v>#DIV/0!</v>
      </c>
      <c r="Q758" s="515">
        <f t="shared" si="79"/>
        <v>0</v>
      </c>
      <c r="R758" s="515">
        <f t="shared" si="80"/>
        <v>0</v>
      </c>
      <c r="S758" s="516">
        <f>IF(M758="nio",0,IF(M758&gt;0,VLOOKUP(H758,'3-Productie normen'!A:L,VLOOKUP(M758,'3-Productie normen'!$B$36:$C$42,2,FALSE),FALSE)))</f>
        <v>0</v>
      </c>
      <c r="T758" s="516">
        <f t="shared" si="82"/>
        <v>0</v>
      </c>
      <c r="U758" s="55">
        <f t="shared" si="83"/>
        <v>0</v>
      </c>
      <c r="V758" s="527"/>
      <c r="X758" s="529">
        <f t="shared" si="81"/>
        <v>4452.3</v>
      </c>
    </row>
    <row r="759" spans="1:24" ht="14.1" customHeight="1">
      <c r="A759" s="460">
        <v>759</v>
      </c>
      <c r="B759" s="467" t="s">
        <v>237</v>
      </c>
      <c r="C759" s="466" t="s">
        <v>361</v>
      </c>
      <c r="D759" s="473" t="s">
        <v>441</v>
      </c>
      <c r="E759" s="475">
        <v>10</v>
      </c>
      <c r="F759" s="476">
        <v>10007</v>
      </c>
      <c r="G759" s="494" t="s">
        <v>596</v>
      </c>
      <c r="H759" s="494" t="s">
        <v>4026</v>
      </c>
      <c r="I759" s="494" t="s">
        <v>3974</v>
      </c>
      <c r="J759" s="502">
        <v>8.4600000000000009</v>
      </c>
      <c r="K759" s="494" t="s">
        <v>4026</v>
      </c>
      <c r="L759" s="512">
        <f t="shared" si="77"/>
        <v>0</v>
      </c>
      <c r="M759" s="513" t="s">
        <v>4037</v>
      </c>
      <c r="N759" s="514"/>
      <c r="O759" s="514"/>
      <c r="P759" s="515">
        <f t="shared" si="78"/>
        <v>0</v>
      </c>
      <c r="Q759" s="515">
        <f t="shared" si="79"/>
        <v>0</v>
      </c>
      <c r="R759" s="515">
        <f t="shared" si="80"/>
        <v>0</v>
      </c>
      <c r="S759" s="516">
        <f>IF(M759="nio",0,IF(M759&gt;0,VLOOKUP(H759,'3-Productie normen'!A:L,VLOOKUP(M759,'3-Productie normen'!$B$36:$C$42,2,FALSE),FALSE)))</f>
        <v>0</v>
      </c>
      <c r="T759" s="516">
        <f t="shared" si="82"/>
        <v>0</v>
      </c>
      <c r="U759" s="55">
        <f t="shared" si="83"/>
        <v>0</v>
      </c>
      <c r="V759" s="527"/>
      <c r="X759" s="529">
        <f t="shared" si="81"/>
        <v>0</v>
      </c>
    </row>
    <row r="760" spans="1:24" ht="14.1" customHeight="1">
      <c r="A760" s="460">
        <v>760</v>
      </c>
      <c r="B760" s="467" t="s">
        <v>237</v>
      </c>
      <c r="C760" s="466" t="s">
        <v>361</v>
      </c>
      <c r="D760" s="473" t="s">
        <v>441</v>
      </c>
      <c r="E760" s="475">
        <v>10</v>
      </c>
      <c r="F760" s="476">
        <v>10008</v>
      </c>
      <c r="G760" s="494" t="s">
        <v>536</v>
      </c>
      <c r="H760" s="491" t="s">
        <v>4038</v>
      </c>
      <c r="I760" s="494" t="s">
        <v>3986</v>
      </c>
      <c r="J760" s="502">
        <v>63.2</v>
      </c>
      <c r="K760" s="494" t="s">
        <v>4032</v>
      </c>
      <c r="L760" s="512">
        <f t="shared" si="77"/>
        <v>255</v>
      </c>
      <c r="M760" s="514">
        <v>255</v>
      </c>
      <c r="N760" s="514"/>
      <c r="O760" s="514"/>
      <c r="P760" s="515" t="e">
        <f t="shared" si="78"/>
        <v>#DIV/0!</v>
      </c>
      <c r="Q760" s="515">
        <f t="shared" si="79"/>
        <v>0</v>
      </c>
      <c r="R760" s="515">
        <f t="shared" si="80"/>
        <v>0</v>
      </c>
      <c r="S760" s="516">
        <f>IF(M760="nio",0,IF(M760&gt;0,VLOOKUP(H760,'3-Productie normen'!A:L,VLOOKUP(M760,'3-Productie normen'!$B$36:$C$42,2,FALSE),FALSE)))</f>
        <v>0</v>
      </c>
      <c r="T760" s="516">
        <f t="shared" si="82"/>
        <v>0</v>
      </c>
      <c r="U760" s="55">
        <f t="shared" si="83"/>
        <v>0</v>
      </c>
      <c r="V760" s="527"/>
      <c r="X760" s="529">
        <f t="shared" si="81"/>
        <v>16116</v>
      </c>
    </row>
    <row r="761" spans="1:24" ht="14.1" customHeight="1">
      <c r="A761" s="567">
        <v>761</v>
      </c>
      <c r="B761" s="467" t="s">
        <v>237</v>
      </c>
      <c r="C761" s="466" t="s">
        <v>361</v>
      </c>
      <c r="D761" s="473" t="s">
        <v>441</v>
      </c>
      <c r="E761" s="475">
        <v>10</v>
      </c>
      <c r="F761" s="476">
        <v>10009</v>
      </c>
      <c r="G761" s="494" t="s">
        <v>589</v>
      </c>
      <c r="H761" s="494" t="s">
        <v>253</v>
      </c>
      <c r="I761" s="494" t="s">
        <v>3986</v>
      </c>
      <c r="J761" s="502">
        <v>7.07</v>
      </c>
      <c r="K761" s="494" t="s">
        <v>4033</v>
      </c>
      <c r="L761" s="512">
        <f t="shared" si="77"/>
        <v>104</v>
      </c>
      <c r="M761" s="514">
        <v>104</v>
      </c>
      <c r="N761" s="514"/>
      <c r="O761" s="514"/>
      <c r="P761" s="515" t="e">
        <f t="shared" si="78"/>
        <v>#DIV/0!</v>
      </c>
      <c r="Q761" s="515">
        <f t="shared" si="79"/>
        <v>0</v>
      </c>
      <c r="R761" s="515">
        <f t="shared" si="80"/>
        <v>0</v>
      </c>
      <c r="S761" s="516">
        <f>IF(M761="nio",0,IF(M761&gt;0,VLOOKUP(H761,'3-Productie normen'!A:L,VLOOKUP(M761,'3-Productie normen'!$B$36:$C$42,2,FALSE),FALSE)))</f>
        <v>0</v>
      </c>
      <c r="T761" s="516">
        <f t="shared" si="82"/>
        <v>0</v>
      </c>
      <c r="U761" s="55">
        <f t="shared" si="83"/>
        <v>0</v>
      </c>
      <c r="V761" s="527"/>
      <c r="X761" s="529">
        <f t="shared" si="81"/>
        <v>735.28</v>
      </c>
    </row>
    <row r="762" spans="1:24" ht="14.1" customHeight="1">
      <c r="A762" s="460">
        <v>762</v>
      </c>
      <c r="B762" s="467" t="s">
        <v>237</v>
      </c>
      <c r="C762" s="466" t="s">
        <v>361</v>
      </c>
      <c r="D762" s="473" t="s">
        <v>441</v>
      </c>
      <c r="E762" s="475">
        <v>10</v>
      </c>
      <c r="F762" s="475" t="s">
        <v>1234</v>
      </c>
      <c r="G762" s="494" t="s">
        <v>600</v>
      </c>
      <c r="H762" s="494" t="s">
        <v>4033</v>
      </c>
      <c r="I762" s="494" t="s">
        <v>3986</v>
      </c>
      <c r="J762" s="502">
        <v>36.07</v>
      </c>
      <c r="K762" s="494" t="s">
        <v>4033</v>
      </c>
      <c r="L762" s="512">
        <f t="shared" si="77"/>
        <v>104</v>
      </c>
      <c r="M762" s="514">
        <v>104</v>
      </c>
      <c r="N762" s="514"/>
      <c r="O762" s="514"/>
      <c r="P762" s="515" t="e">
        <f t="shared" si="78"/>
        <v>#DIV/0!</v>
      </c>
      <c r="Q762" s="515">
        <f t="shared" si="79"/>
        <v>0</v>
      </c>
      <c r="R762" s="515">
        <f t="shared" si="80"/>
        <v>0</v>
      </c>
      <c r="S762" s="516">
        <f>IF(M762="nio",0,IF(M762&gt;0,VLOOKUP(H762,'3-Productie normen'!A:L,VLOOKUP(M762,'3-Productie normen'!$B$36:$C$42,2,FALSE),FALSE)))</f>
        <v>0</v>
      </c>
      <c r="T762" s="516">
        <f t="shared" si="82"/>
        <v>0</v>
      </c>
      <c r="U762" s="55">
        <f t="shared" si="83"/>
        <v>0</v>
      </c>
      <c r="V762" s="527"/>
      <c r="X762" s="529">
        <f t="shared" si="81"/>
        <v>3751.28</v>
      </c>
    </row>
    <row r="763" spans="1:24" ht="14.1" customHeight="1">
      <c r="A763" s="460">
        <v>763</v>
      </c>
      <c r="B763" s="467" t="s">
        <v>237</v>
      </c>
      <c r="C763" s="466" t="s">
        <v>361</v>
      </c>
      <c r="D763" s="473" t="s">
        <v>441</v>
      </c>
      <c r="E763" s="475">
        <v>10</v>
      </c>
      <c r="F763" s="476">
        <v>10011</v>
      </c>
      <c r="G763" s="494" t="s">
        <v>592</v>
      </c>
      <c r="H763" s="487" t="s">
        <v>348</v>
      </c>
      <c r="I763" s="494" t="s">
        <v>3986</v>
      </c>
      <c r="J763" s="502">
        <v>16.55</v>
      </c>
      <c r="K763" s="487" t="s">
        <v>348</v>
      </c>
      <c r="L763" s="512">
        <f t="shared" si="77"/>
        <v>255</v>
      </c>
      <c r="M763" s="514">
        <v>255</v>
      </c>
      <c r="N763" s="514"/>
      <c r="O763" s="514"/>
      <c r="P763" s="515" t="e">
        <f t="shared" si="78"/>
        <v>#DIV/0!</v>
      </c>
      <c r="Q763" s="515">
        <f t="shared" si="79"/>
        <v>0</v>
      </c>
      <c r="R763" s="515">
        <f t="shared" si="80"/>
        <v>0</v>
      </c>
      <c r="S763" s="516">
        <f>IF(M763="nio",0,IF(M763&gt;0,VLOOKUP(H763,'3-Productie normen'!A:L,VLOOKUP(M763,'3-Productie normen'!$B$36:$C$42,2,FALSE),FALSE)))</f>
        <v>0</v>
      </c>
      <c r="T763" s="516">
        <f t="shared" si="82"/>
        <v>0</v>
      </c>
      <c r="U763" s="55">
        <f t="shared" si="83"/>
        <v>0</v>
      </c>
      <c r="V763" s="527"/>
      <c r="X763" s="529">
        <f t="shared" si="81"/>
        <v>4220.25</v>
      </c>
    </row>
    <row r="764" spans="1:24" ht="14.1" customHeight="1">
      <c r="A764" s="460">
        <v>764</v>
      </c>
      <c r="B764" s="467" t="s">
        <v>237</v>
      </c>
      <c r="C764" s="466" t="s">
        <v>361</v>
      </c>
      <c r="D764" s="473" t="s">
        <v>441</v>
      </c>
      <c r="E764" s="475">
        <v>10</v>
      </c>
      <c r="F764" s="476">
        <v>10012</v>
      </c>
      <c r="G764" s="494" t="s">
        <v>536</v>
      </c>
      <c r="H764" s="491" t="s">
        <v>4038</v>
      </c>
      <c r="I764" s="494" t="s">
        <v>3986</v>
      </c>
      <c r="J764" s="502">
        <v>31.55</v>
      </c>
      <c r="K764" s="494" t="s">
        <v>4032</v>
      </c>
      <c r="L764" s="512">
        <f t="shared" si="77"/>
        <v>255</v>
      </c>
      <c r="M764" s="514">
        <v>255</v>
      </c>
      <c r="N764" s="514"/>
      <c r="O764" s="514"/>
      <c r="P764" s="515" t="e">
        <f t="shared" si="78"/>
        <v>#DIV/0!</v>
      </c>
      <c r="Q764" s="515">
        <f t="shared" si="79"/>
        <v>0</v>
      </c>
      <c r="R764" s="515">
        <f t="shared" si="80"/>
        <v>0</v>
      </c>
      <c r="S764" s="516">
        <f>IF(M764="nio",0,IF(M764&gt;0,VLOOKUP(H764,'3-Productie normen'!A:L,VLOOKUP(M764,'3-Productie normen'!$B$36:$C$42,2,FALSE),FALSE)))</f>
        <v>0</v>
      </c>
      <c r="T764" s="516">
        <f t="shared" si="82"/>
        <v>0</v>
      </c>
      <c r="U764" s="55">
        <f t="shared" si="83"/>
        <v>0</v>
      </c>
      <c r="V764" s="527"/>
      <c r="X764" s="529">
        <f t="shared" si="81"/>
        <v>8045.25</v>
      </c>
    </row>
    <row r="765" spans="1:24" ht="14.1" customHeight="1">
      <c r="A765" s="460">
        <v>765</v>
      </c>
      <c r="B765" s="467" t="s">
        <v>237</v>
      </c>
      <c r="C765" s="466" t="s">
        <v>361</v>
      </c>
      <c r="D765" s="473" t="s">
        <v>441</v>
      </c>
      <c r="E765" s="475">
        <v>10</v>
      </c>
      <c r="F765" s="476">
        <v>10013</v>
      </c>
      <c r="G765" s="494" t="s">
        <v>1045</v>
      </c>
      <c r="H765" s="491" t="s">
        <v>4038</v>
      </c>
      <c r="I765" s="494" t="s">
        <v>3979</v>
      </c>
      <c r="J765" s="502">
        <v>56.28</v>
      </c>
      <c r="K765" s="494" t="s">
        <v>4032</v>
      </c>
      <c r="L765" s="512">
        <f t="shared" si="77"/>
        <v>255</v>
      </c>
      <c r="M765" s="514">
        <v>255</v>
      </c>
      <c r="N765" s="514"/>
      <c r="O765" s="514"/>
      <c r="P765" s="515" t="e">
        <f t="shared" si="78"/>
        <v>#DIV/0!</v>
      </c>
      <c r="Q765" s="515">
        <f t="shared" si="79"/>
        <v>0</v>
      </c>
      <c r="R765" s="515">
        <f t="shared" si="80"/>
        <v>0</v>
      </c>
      <c r="S765" s="516">
        <f>IF(M765="nio",0,IF(M765&gt;0,VLOOKUP(H765,'3-Productie normen'!A:L,VLOOKUP(M765,'3-Productie normen'!$B$36:$C$42,2,FALSE),FALSE)))</f>
        <v>0</v>
      </c>
      <c r="T765" s="516">
        <f t="shared" si="82"/>
        <v>0</v>
      </c>
      <c r="U765" s="55">
        <f t="shared" si="83"/>
        <v>0</v>
      </c>
      <c r="V765" s="527"/>
      <c r="X765" s="529">
        <f t="shared" si="81"/>
        <v>14351.4</v>
      </c>
    </row>
    <row r="766" spans="1:24" ht="14.1" customHeight="1">
      <c r="A766" s="460">
        <v>766</v>
      </c>
      <c r="B766" s="467" t="s">
        <v>237</v>
      </c>
      <c r="C766" s="466" t="s">
        <v>361</v>
      </c>
      <c r="D766" s="473" t="s">
        <v>441</v>
      </c>
      <c r="E766" s="475">
        <v>10</v>
      </c>
      <c r="F766" s="476">
        <v>10014</v>
      </c>
      <c r="G766" s="494" t="s">
        <v>618</v>
      </c>
      <c r="H766" s="494" t="s">
        <v>4029</v>
      </c>
      <c r="I766" s="494" t="s">
        <v>3979</v>
      </c>
      <c r="J766" s="502">
        <v>101.63</v>
      </c>
      <c r="K766" s="494" t="s">
        <v>4029</v>
      </c>
      <c r="L766" s="512">
        <f t="shared" si="77"/>
        <v>255</v>
      </c>
      <c r="M766" s="514">
        <v>255</v>
      </c>
      <c r="N766" s="514"/>
      <c r="O766" s="514"/>
      <c r="P766" s="515" t="e">
        <f t="shared" si="78"/>
        <v>#DIV/0!</v>
      </c>
      <c r="Q766" s="515">
        <f t="shared" si="79"/>
        <v>0</v>
      </c>
      <c r="R766" s="515">
        <f t="shared" si="80"/>
        <v>0</v>
      </c>
      <c r="S766" s="516">
        <f>IF(M766="nio",0,IF(M766&gt;0,VLOOKUP(H766,'3-Productie normen'!A:L,VLOOKUP(M766,'3-Productie normen'!$B$36:$C$42,2,FALSE),FALSE)))</f>
        <v>0</v>
      </c>
      <c r="T766" s="516">
        <f t="shared" si="82"/>
        <v>0</v>
      </c>
      <c r="U766" s="55">
        <f t="shared" si="83"/>
        <v>0</v>
      </c>
      <c r="V766" s="527"/>
      <c r="X766" s="529">
        <f t="shared" si="81"/>
        <v>25915.649999999998</v>
      </c>
    </row>
    <row r="767" spans="1:24" ht="14.1" customHeight="1">
      <c r="A767" s="460">
        <v>767</v>
      </c>
      <c r="B767" s="467" t="s">
        <v>237</v>
      </c>
      <c r="C767" s="466" t="s">
        <v>361</v>
      </c>
      <c r="D767" s="473" t="s">
        <v>441</v>
      </c>
      <c r="E767" s="475">
        <v>10</v>
      </c>
      <c r="F767" s="476">
        <v>10015</v>
      </c>
      <c r="G767" s="494" t="s">
        <v>536</v>
      </c>
      <c r="H767" s="491" t="s">
        <v>4038</v>
      </c>
      <c r="I767" s="494" t="s">
        <v>3979</v>
      </c>
      <c r="J767" s="502">
        <v>56.89</v>
      </c>
      <c r="K767" s="494" t="s">
        <v>4032</v>
      </c>
      <c r="L767" s="512">
        <f t="shared" si="77"/>
        <v>255</v>
      </c>
      <c r="M767" s="514">
        <v>255</v>
      </c>
      <c r="N767" s="514"/>
      <c r="O767" s="514"/>
      <c r="P767" s="515" t="e">
        <f t="shared" si="78"/>
        <v>#DIV/0!</v>
      </c>
      <c r="Q767" s="515">
        <f t="shared" si="79"/>
        <v>0</v>
      </c>
      <c r="R767" s="515">
        <f t="shared" si="80"/>
        <v>0</v>
      </c>
      <c r="S767" s="516">
        <f>IF(M767="nio",0,IF(M767&gt;0,VLOOKUP(H767,'3-Productie normen'!A:L,VLOOKUP(M767,'3-Productie normen'!$B$36:$C$42,2,FALSE),FALSE)))</f>
        <v>0</v>
      </c>
      <c r="T767" s="516">
        <f t="shared" si="82"/>
        <v>0</v>
      </c>
      <c r="U767" s="55">
        <f t="shared" si="83"/>
        <v>0</v>
      </c>
      <c r="V767" s="527"/>
      <c r="X767" s="529">
        <f t="shared" si="81"/>
        <v>14506.95</v>
      </c>
    </row>
    <row r="768" spans="1:24" ht="14.1" customHeight="1">
      <c r="A768" s="460">
        <v>768</v>
      </c>
      <c r="B768" s="467" t="s">
        <v>237</v>
      </c>
      <c r="C768" s="466" t="s">
        <v>361</v>
      </c>
      <c r="D768" s="473" t="s">
        <v>441</v>
      </c>
      <c r="E768" s="475">
        <v>10</v>
      </c>
      <c r="F768" s="476">
        <v>10016</v>
      </c>
      <c r="G768" s="494" t="s">
        <v>618</v>
      </c>
      <c r="H768" s="494" t="s">
        <v>4029</v>
      </c>
      <c r="I768" s="494" t="s">
        <v>3995</v>
      </c>
      <c r="J768" s="502">
        <v>118.8</v>
      </c>
      <c r="K768" s="494" t="s">
        <v>4029</v>
      </c>
      <c r="L768" s="512">
        <f t="shared" si="77"/>
        <v>255</v>
      </c>
      <c r="M768" s="514">
        <v>255</v>
      </c>
      <c r="N768" s="514"/>
      <c r="O768" s="514"/>
      <c r="P768" s="515" t="e">
        <f t="shared" si="78"/>
        <v>#DIV/0!</v>
      </c>
      <c r="Q768" s="515">
        <f t="shared" si="79"/>
        <v>0</v>
      </c>
      <c r="R768" s="515">
        <f t="shared" si="80"/>
        <v>0</v>
      </c>
      <c r="S768" s="516">
        <f>IF(M768="nio",0,IF(M768&gt;0,VLOOKUP(H768,'3-Productie normen'!A:L,VLOOKUP(M768,'3-Productie normen'!$B$36:$C$42,2,FALSE),FALSE)))</f>
        <v>0</v>
      </c>
      <c r="T768" s="516">
        <f t="shared" si="82"/>
        <v>0</v>
      </c>
      <c r="U768" s="55">
        <f t="shared" si="83"/>
        <v>0</v>
      </c>
      <c r="V768" s="527"/>
      <c r="X768" s="529">
        <f t="shared" si="81"/>
        <v>30294</v>
      </c>
    </row>
    <row r="769" spans="1:24" ht="14.1" customHeight="1">
      <c r="A769" s="567">
        <v>769</v>
      </c>
      <c r="B769" s="467" t="s">
        <v>237</v>
      </c>
      <c r="C769" s="466" t="s">
        <v>361</v>
      </c>
      <c r="D769" s="473" t="s">
        <v>441</v>
      </c>
      <c r="E769" s="475">
        <v>10</v>
      </c>
      <c r="F769" s="476">
        <v>10017</v>
      </c>
      <c r="G769" s="494" t="s">
        <v>618</v>
      </c>
      <c r="H769" s="494" t="s">
        <v>4029</v>
      </c>
      <c r="I769" s="494" t="s">
        <v>3995</v>
      </c>
      <c r="J769" s="502">
        <v>102.54</v>
      </c>
      <c r="K769" s="494" t="s">
        <v>4029</v>
      </c>
      <c r="L769" s="512">
        <f t="shared" ref="L769:L832" si="84">SUM(M769:O769)</f>
        <v>255</v>
      </c>
      <c r="M769" s="514">
        <v>255</v>
      </c>
      <c r="N769" s="514"/>
      <c r="O769" s="514"/>
      <c r="P769" s="515" t="e">
        <f t="shared" si="78"/>
        <v>#DIV/0!</v>
      </c>
      <c r="Q769" s="515">
        <f t="shared" si="79"/>
        <v>0</v>
      </c>
      <c r="R769" s="515">
        <f t="shared" si="80"/>
        <v>0</v>
      </c>
      <c r="S769" s="516">
        <f>IF(M769="nio",0,IF(M769&gt;0,VLOOKUP(H769,'3-Productie normen'!A:L,VLOOKUP(M769,'3-Productie normen'!$B$36:$C$42,2,FALSE),FALSE)))</f>
        <v>0</v>
      </c>
      <c r="T769" s="516">
        <f t="shared" si="82"/>
        <v>0</v>
      </c>
      <c r="U769" s="55">
        <f t="shared" si="83"/>
        <v>0</v>
      </c>
      <c r="V769" s="527"/>
      <c r="X769" s="529">
        <f t="shared" si="81"/>
        <v>26147.7</v>
      </c>
    </row>
    <row r="770" spans="1:24" ht="14.1" customHeight="1">
      <c r="A770" s="460">
        <v>770</v>
      </c>
      <c r="B770" s="467" t="s">
        <v>237</v>
      </c>
      <c r="C770" s="466" t="s">
        <v>361</v>
      </c>
      <c r="D770" s="473" t="s">
        <v>441</v>
      </c>
      <c r="E770" s="475">
        <v>10</v>
      </c>
      <c r="F770" s="476">
        <v>10019</v>
      </c>
      <c r="G770" s="494" t="s">
        <v>596</v>
      </c>
      <c r="H770" s="494" t="s">
        <v>4026</v>
      </c>
      <c r="I770" s="494" t="s">
        <v>3974</v>
      </c>
      <c r="J770" s="502">
        <v>14.85</v>
      </c>
      <c r="K770" s="494" t="s">
        <v>4026</v>
      </c>
      <c r="L770" s="512">
        <f t="shared" si="84"/>
        <v>0</v>
      </c>
      <c r="M770" s="513" t="s">
        <v>4037</v>
      </c>
      <c r="N770" s="514"/>
      <c r="O770" s="514"/>
      <c r="P770" s="515">
        <f t="shared" si="78"/>
        <v>0</v>
      </c>
      <c r="Q770" s="515">
        <f t="shared" si="79"/>
        <v>0</v>
      </c>
      <c r="R770" s="515">
        <f t="shared" si="80"/>
        <v>0</v>
      </c>
      <c r="S770" s="516">
        <f>IF(M770="nio",0,IF(M770&gt;0,VLOOKUP(H770,'3-Productie normen'!A:L,VLOOKUP(M770,'3-Productie normen'!$B$36:$C$42,2,FALSE),FALSE)))</f>
        <v>0</v>
      </c>
      <c r="T770" s="516">
        <f t="shared" si="82"/>
        <v>0</v>
      </c>
      <c r="U770" s="55">
        <f t="shared" si="83"/>
        <v>0</v>
      </c>
      <c r="V770" s="527"/>
      <c r="X770" s="529">
        <f t="shared" si="81"/>
        <v>0</v>
      </c>
    </row>
    <row r="771" spans="1:24" ht="14.1" customHeight="1">
      <c r="A771" s="460">
        <v>771</v>
      </c>
      <c r="B771" s="467" t="s">
        <v>237</v>
      </c>
      <c r="C771" s="466" t="s">
        <v>361</v>
      </c>
      <c r="D771" s="473" t="s">
        <v>441</v>
      </c>
      <c r="E771" s="475">
        <v>10</v>
      </c>
      <c r="F771" s="475" t="s">
        <v>1235</v>
      </c>
      <c r="G771" s="494" t="s">
        <v>597</v>
      </c>
      <c r="H771" s="494" t="s">
        <v>4026</v>
      </c>
      <c r="I771" s="494" t="s">
        <v>3974</v>
      </c>
      <c r="J771" s="502">
        <v>12.72</v>
      </c>
      <c r="K771" s="494" t="s">
        <v>4026</v>
      </c>
      <c r="L771" s="512">
        <f t="shared" si="84"/>
        <v>0</v>
      </c>
      <c r="M771" s="513" t="s">
        <v>4037</v>
      </c>
      <c r="N771" s="514"/>
      <c r="O771" s="514"/>
      <c r="P771" s="515">
        <f t="shared" si="78"/>
        <v>0</v>
      </c>
      <c r="Q771" s="515">
        <f t="shared" si="79"/>
        <v>0</v>
      </c>
      <c r="R771" s="515">
        <f t="shared" si="80"/>
        <v>0</v>
      </c>
      <c r="S771" s="516">
        <f>IF(M771="nio",0,IF(M771&gt;0,VLOOKUP(H771,'3-Productie normen'!A:L,VLOOKUP(M771,'3-Productie normen'!$B$36:$C$42,2,FALSE),FALSE)))</f>
        <v>0</v>
      </c>
      <c r="T771" s="516">
        <f t="shared" si="82"/>
        <v>0</v>
      </c>
      <c r="U771" s="55">
        <f t="shared" si="83"/>
        <v>0</v>
      </c>
      <c r="V771" s="527"/>
      <c r="X771" s="529">
        <f t="shared" si="81"/>
        <v>0</v>
      </c>
    </row>
    <row r="772" spans="1:24" ht="14.1" customHeight="1">
      <c r="A772" s="460">
        <v>772</v>
      </c>
      <c r="B772" s="467" t="s">
        <v>237</v>
      </c>
      <c r="C772" s="466" t="s">
        <v>361</v>
      </c>
      <c r="D772" s="473" t="s">
        <v>441</v>
      </c>
      <c r="E772" s="475">
        <v>10</v>
      </c>
      <c r="F772" s="476">
        <v>10020</v>
      </c>
      <c r="G772" s="494" t="s">
        <v>618</v>
      </c>
      <c r="H772" s="494" t="s">
        <v>4029</v>
      </c>
      <c r="I772" s="494" t="s">
        <v>3995</v>
      </c>
      <c r="J772" s="502">
        <v>90.09</v>
      </c>
      <c r="K772" s="494" t="s">
        <v>4029</v>
      </c>
      <c r="L772" s="512">
        <f t="shared" si="84"/>
        <v>255</v>
      </c>
      <c r="M772" s="514">
        <v>255</v>
      </c>
      <c r="N772" s="514"/>
      <c r="O772" s="514"/>
      <c r="P772" s="515" t="e">
        <f t="shared" si="78"/>
        <v>#DIV/0!</v>
      </c>
      <c r="Q772" s="515">
        <f t="shared" si="79"/>
        <v>0</v>
      </c>
      <c r="R772" s="515">
        <f t="shared" si="80"/>
        <v>0</v>
      </c>
      <c r="S772" s="516">
        <f>IF(M772="nio",0,IF(M772&gt;0,VLOOKUP(H772,'3-Productie normen'!A:L,VLOOKUP(M772,'3-Productie normen'!$B$36:$C$42,2,FALSE),FALSE)))</f>
        <v>0</v>
      </c>
      <c r="T772" s="516">
        <f t="shared" si="82"/>
        <v>0</v>
      </c>
      <c r="U772" s="55">
        <f t="shared" si="83"/>
        <v>0</v>
      </c>
      <c r="V772" s="527"/>
      <c r="X772" s="529">
        <f t="shared" si="81"/>
        <v>22972.95</v>
      </c>
    </row>
    <row r="773" spans="1:24" ht="14.1" customHeight="1">
      <c r="A773" s="460">
        <v>773</v>
      </c>
      <c r="B773" s="467" t="s">
        <v>237</v>
      </c>
      <c r="C773" s="466" t="s">
        <v>361</v>
      </c>
      <c r="D773" s="473" t="s">
        <v>441</v>
      </c>
      <c r="E773" s="475">
        <v>10</v>
      </c>
      <c r="F773" s="476">
        <v>10021</v>
      </c>
      <c r="G773" s="494" t="s">
        <v>596</v>
      </c>
      <c r="H773" s="494" t="s">
        <v>4026</v>
      </c>
      <c r="I773" s="494" t="s">
        <v>3995</v>
      </c>
      <c r="J773" s="502">
        <v>7.23</v>
      </c>
      <c r="K773" s="494" t="s">
        <v>4026</v>
      </c>
      <c r="L773" s="512">
        <f t="shared" si="84"/>
        <v>0</v>
      </c>
      <c r="M773" s="513" t="s">
        <v>4037</v>
      </c>
      <c r="N773" s="514"/>
      <c r="O773" s="514"/>
      <c r="P773" s="515">
        <f t="shared" si="78"/>
        <v>0</v>
      </c>
      <c r="Q773" s="515">
        <f t="shared" si="79"/>
        <v>0</v>
      </c>
      <c r="R773" s="515">
        <f t="shared" si="80"/>
        <v>0</v>
      </c>
      <c r="S773" s="516">
        <f>IF(M773="nio",0,IF(M773&gt;0,VLOOKUP(H773,'3-Productie normen'!A:L,VLOOKUP(M773,'3-Productie normen'!$B$36:$C$42,2,FALSE),FALSE)))</f>
        <v>0</v>
      </c>
      <c r="T773" s="516">
        <f t="shared" si="82"/>
        <v>0</v>
      </c>
      <c r="U773" s="55">
        <f t="shared" si="83"/>
        <v>0</v>
      </c>
      <c r="V773" s="527"/>
      <c r="X773" s="529">
        <f t="shared" si="81"/>
        <v>0</v>
      </c>
    </row>
    <row r="774" spans="1:24" ht="14.1" customHeight="1">
      <c r="A774" s="460">
        <v>774</v>
      </c>
      <c r="B774" s="467" t="s">
        <v>237</v>
      </c>
      <c r="C774" s="466" t="s">
        <v>361</v>
      </c>
      <c r="D774" s="473" t="s">
        <v>441</v>
      </c>
      <c r="E774" s="475">
        <v>10</v>
      </c>
      <c r="F774" s="475" t="s">
        <v>1236</v>
      </c>
      <c r="G774" s="494" t="s">
        <v>618</v>
      </c>
      <c r="H774" s="494" t="s">
        <v>4026</v>
      </c>
      <c r="I774" s="494" t="s">
        <v>3995</v>
      </c>
      <c r="J774" s="502">
        <v>20.52</v>
      </c>
      <c r="K774" s="494" t="s">
        <v>4026</v>
      </c>
      <c r="L774" s="512">
        <f t="shared" si="84"/>
        <v>0</v>
      </c>
      <c r="M774" s="513" t="s">
        <v>4037</v>
      </c>
      <c r="N774" s="514"/>
      <c r="O774" s="514"/>
      <c r="P774" s="515">
        <f t="shared" si="78"/>
        <v>0</v>
      </c>
      <c r="Q774" s="515">
        <f t="shared" si="79"/>
        <v>0</v>
      </c>
      <c r="R774" s="515">
        <f t="shared" si="80"/>
        <v>0</v>
      </c>
      <c r="S774" s="516">
        <f>IF(M774="nio",0,IF(M774&gt;0,VLOOKUP(H774,'3-Productie normen'!A:L,VLOOKUP(M774,'3-Productie normen'!$B$36:$C$42,2,FALSE),FALSE)))</f>
        <v>0</v>
      </c>
      <c r="T774" s="516">
        <f t="shared" si="82"/>
        <v>0</v>
      </c>
      <c r="U774" s="55">
        <f t="shared" si="83"/>
        <v>0</v>
      </c>
      <c r="V774" s="527"/>
      <c r="X774" s="529">
        <f t="shared" si="81"/>
        <v>0</v>
      </c>
    </row>
    <row r="775" spans="1:24" ht="14.1" customHeight="1">
      <c r="A775" s="460">
        <v>775</v>
      </c>
      <c r="B775" s="467" t="s">
        <v>237</v>
      </c>
      <c r="C775" s="466" t="s">
        <v>361</v>
      </c>
      <c r="D775" s="473" t="s">
        <v>441</v>
      </c>
      <c r="E775" s="475">
        <v>10</v>
      </c>
      <c r="F775" s="476">
        <v>10023</v>
      </c>
      <c r="G775" s="494" t="s">
        <v>596</v>
      </c>
      <c r="H775" s="494" t="s">
        <v>4026</v>
      </c>
      <c r="I775" s="494" t="s">
        <v>3974</v>
      </c>
      <c r="J775" s="502">
        <v>36.159999999999997</v>
      </c>
      <c r="K775" s="494" t="s">
        <v>4026</v>
      </c>
      <c r="L775" s="512">
        <f t="shared" si="84"/>
        <v>0</v>
      </c>
      <c r="M775" s="513" t="s">
        <v>4037</v>
      </c>
      <c r="N775" s="514"/>
      <c r="O775" s="514"/>
      <c r="P775" s="515">
        <f t="shared" si="78"/>
        <v>0</v>
      </c>
      <c r="Q775" s="515">
        <f t="shared" si="79"/>
        <v>0</v>
      </c>
      <c r="R775" s="515">
        <f t="shared" si="80"/>
        <v>0</v>
      </c>
      <c r="S775" s="516">
        <f>IF(M775="nio",0,IF(M775&gt;0,VLOOKUP(H775,'3-Productie normen'!A:L,VLOOKUP(M775,'3-Productie normen'!$B$36:$C$42,2,FALSE),FALSE)))</f>
        <v>0</v>
      </c>
      <c r="T775" s="516">
        <f t="shared" si="82"/>
        <v>0</v>
      </c>
      <c r="U775" s="55">
        <f t="shared" si="83"/>
        <v>0</v>
      </c>
      <c r="V775" s="527"/>
      <c r="X775" s="529">
        <f t="shared" si="81"/>
        <v>0</v>
      </c>
    </row>
    <row r="776" spans="1:24" ht="14.1" customHeight="1">
      <c r="A776" s="460">
        <v>776</v>
      </c>
      <c r="B776" s="467" t="s">
        <v>237</v>
      </c>
      <c r="C776" s="466" t="s">
        <v>361</v>
      </c>
      <c r="D776" s="473" t="s">
        <v>441</v>
      </c>
      <c r="E776" s="475">
        <v>10</v>
      </c>
      <c r="F776" s="475" t="s">
        <v>1237</v>
      </c>
      <c r="G776" s="494" t="s">
        <v>529</v>
      </c>
      <c r="H776" s="491" t="s">
        <v>253</v>
      </c>
      <c r="I776" s="494" t="s">
        <v>3979</v>
      </c>
      <c r="J776" s="502">
        <v>2.46</v>
      </c>
      <c r="K776" s="491" t="s">
        <v>253</v>
      </c>
      <c r="L776" s="512">
        <f t="shared" si="84"/>
        <v>104</v>
      </c>
      <c r="M776" s="514">
        <v>104</v>
      </c>
      <c r="N776" s="514"/>
      <c r="O776" s="514"/>
      <c r="P776" s="515" t="e">
        <f t="shared" si="78"/>
        <v>#DIV/0!</v>
      </c>
      <c r="Q776" s="515">
        <f t="shared" si="79"/>
        <v>0</v>
      </c>
      <c r="R776" s="515">
        <f t="shared" si="80"/>
        <v>0</v>
      </c>
      <c r="S776" s="516">
        <f>IF(M776="nio",0,IF(M776&gt;0,VLOOKUP(H776,'3-Productie normen'!A:L,VLOOKUP(M776,'3-Productie normen'!$B$36:$C$42,2,FALSE),FALSE)))</f>
        <v>0</v>
      </c>
      <c r="T776" s="516">
        <f t="shared" si="82"/>
        <v>0</v>
      </c>
      <c r="U776" s="55">
        <f t="shared" si="83"/>
        <v>0</v>
      </c>
      <c r="V776" s="527"/>
      <c r="X776" s="529">
        <f t="shared" si="81"/>
        <v>255.84</v>
      </c>
    </row>
    <row r="777" spans="1:24" ht="14.1" customHeight="1">
      <c r="A777" s="567">
        <v>777</v>
      </c>
      <c r="B777" s="467" t="s">
        <v>237</v>
      </c>
      <c r="C777" s="466" t="s">
        <v>361</v>
      </c>
      <c r="D777" s="473" t="s">
        <v>441</v>
      </c>
      <c r="E777" s="475">
        <v>10</v>
      </c>
      <c r="F777" s="476">
        <v>10024</v>
      </c>
      <c r="G777" s="494" t="s">
        <v>529</v>
      </c>
      <c r="H777" s="491" t="s">
        <v>253</v>
      </c>
      <c r="I777" s="494" t="s">
        <v>3979</v>
      </c>
      <c r="J777" s="502">
        <v>148.16999999999999</v>
      </c>
      <c r="K777" s="491" t="s">
        <v>253</v>
      </c>
      <c r="L777" s="512">
        <f t="shared" si="84"/>
        <v>104</v>
      </c>
      <c r="M777" s="514">
        <v>104</v>
      </c>
      <c r="N777" s="514"/>
      <c r="O777" s="514"/>
      <c r="P777" s="515" t="e">
        <f t="shared" si="78"/>
        <v>#DIV/0!</v>
      </c>
      <c r="Q777" s="515">
        <f t="shared" si="79"/>
        <v>0</v>
      </c>
      <c r="R777" s="515">
        <f t="shared" si="80"/>
        <v>0</v>
      </c>
      <c r="S777" s="516">
        <f>IF(M777="nio",0,IF(M777&gt;0,VLOOKUP(H777,'3-Productie normen'!A:L,VLOOKUP(M777,'3-Productie normen'!$B$36:$C$42,2,FALSE),FALSE)))</f>
        <v>0</v>
      </c>
      <c r="T777" s="516">
        <f t="shared" si="82"/>
        <v>0</v>
      </c>
      <c r="U777" s="55">
        <f t="shared" si="83"/>
        <v>0</v>
      </c>
      <c r="V777" s="527"/>
      <c r="X777" s="529">
        <f t="shared" si="81"/>
        <v>15409.679999999998</v>
      </c>
    </row>
    <row r="778" spans="1:24" ht="14.1" customHeight="1">
      <c r="A778" s="460">
        <v>778</v>
      </c>
      <c r="B778" s="467" t="s">
        <v>237</v>
      </c>
      <c r="C778" s="466" t="s">
        <v>361</v>
      </c>
      <c r="D778" s="473" t="s">
        <v>441</v>
      </c>
      <c r="E778" s="475">
        <v>10</v>
      </c>
      <c r="F778" s="476">
        <v>10025</v>
      </c>
      <c r="G778" s="494" t="s">
        <v>529</v>
      </c>
      <c r="H778" s="491" t="s">
        <v>253</v>
      </c>
      <c r="I778" s="494" t="s">
        <v>3979</v>
      </c>
      <c r="J778" s="502">
        <v>64.03</v>
      </c>
      <c r="K778" s="491" t="s">
        <v>253</v>
      </c>
      <c r="L778" s="512">
        <f t="shared" si="84"/>
        <v>104</v>
      </c>
      <c r="M778" s="514">
        <v>104</v>
      </c>
      <c r="N778" s="514"/>
      <c r="O778" s="514"/>
      <c r="P778" s="515" t="e">
        <f t="shared" si="78"/>
        <v>#DIV/0!</v>
      </c>
      <c r="Q778" s="515">
        <f t="shared" si="79"/>
        <v>0</v>
      </c>
      <c r="R778" s="515">
        <f t="shared" si="80"/>
        <v>0</v>
      </c>
      <c r="S778" s="516">
        <f>IF(M778="nio",0,IF(M778&gt;0,VLOOKUP(H778,'3-Productie normen'!A:L,VLOOKUP(M778,'3-Productie normen'!$B$36:$C$42,2,FALSE),FALSE)))</f>
        <v>0</v>
      </c>
      <c r="T778" s="516">
        <f t="shared" si="82"/>
        <v>0</v>
      </c>
      <c r="U778" s="55">
        <f t="shared" si="83"/>
        <v>0</v>
      </c>
      <c r="V778" s="527"/>
      <c r="X778" s="529">
        <f t="shared" si="81"/>
        <v>6659.12</v>
      </c>
    </row>
    <row r="779" spans="1:24" ht="14.1" customHeight="1">
      <c r="A779" s="460">
        <v>779</v>
      </c>
      <c r="B779" s="467" t="s">
        <v>237</v>
      </c>
      <c r="C779" s="466" t="s">
        <v>361</v>
      </c>
      <c r="D779" s="473" t="s">
        <v>441</v>
      </c>
      <c r="E779" s="475">
        <v>10</v>
      </c>
      <c r="F779" s="476">
        <v>10030</v>
      </c>
      <c r="G779" s="494" t="s">
        <v>529</v>
      </c>
      <c r="H779" s="491" t="s">
        <v>253</v>
      </c>
      <c r="I779" s="494" t="s">
        <v>3975</v>
      </c>
      <c r="J779" s="502">
        <v>72.97</v>
      </c>
      <c r="K779" s="491" t="s">
        <v>253</v>
      </c>
      <c r="L779" s="512">
        <f t="shared" si="84"/>
        <v>104</v>
      </c>
      <c r="M779" s="514">
        <v>104</v>
      </c>
      <c r="N779" s="514"/>
      <c r="O779" s="514"/>
      <c r="P779" s="515" t="e">
        <f t="shared" ref="P779:P842" si="85">IF(M779="nio",0,IF(M779&gt;0,M779*J779/S779,0))</f>
        <v>#DIV/0!</v>
      </c>
      <c r="Q779" s="515">
        <f t="shared" ref="Q779:Q842" si="86">IF(N779&gt;0,N779*J779/T779,0)</f>
        <v>0</v>
      </c>
      <c r="R779" s="515">
        <f t="shared" ref="R779:R842" si="87">IF(O779&gt;0,O779*J779/U779,0)</f>
        <v>0</v>
      </c>
      <c r="S779" s="516">
        <f>IF(M779="nio",0,IF(M779&gt;0,VLOOKUP(H779,'3-Productie normen'!A:L,VLOOKUP(M779,'3-Productie normen'!$B$36:$C$42,2,FALSE),FALSE)))</f>
        <v>0</v>
      </c>
      <c r="T779" s="516">
        <f t="shared" si="82"/>
        <v>0</v>
      </c>
      <c r="U779" s="55">
        <f t="shared" si="83"/>
        <v>0</v>
      </c>
      <c r="V779" s="527"/>
      <c r="X779" s="529">
        <f t="shared" ref="X779:X842" si="88">L779*J779</f>
        <v>7588.88</v>
      </c>
    </row>
    <row r="780" spans="1:24" ht="14.1" customHeight="1">
      <c r="A780" s="460">
        <v>780</v>
      </c>
      <c r="B780" s="467" t="s">
        <v>237</v>
      </c>
      <c r="C780" s="466" t="s">
        <v>361</v>
      </c>
      <c r="D780" s="473" t="s">
        <v>441</v>
      </c>
      <c r="E780" s="475">
        <v>10</v>
      </c>
      <c r="F780" s="476">
        <v>10032</v>
      </c>
      <c r="G780" s="494" t="s">
        <v>529</v>
      </c>
      <c r="H780" s="491" t="s">
        <v>253</v>
      </c>
      <c r="I780" s="494" t="s">
        <v>3979</v>
      </c>
      <c r="J780" s="502">
        <v>62.5</v>
      </c>
      <c r="K780" s="491" t="s">
        <v>253</v>
      </c>
      <c r="L780" s="512">
        <f t="shared" si="84"/>
        <v>104</v>
      </c>
      <c r="M780" s="514">
        <v>104</v>
      </c>
      <c r="N780" s="514"/>
      <c r="O780" s="514"/>
      <c r="P780" s="515" t="e">
        <f t="shared" si="85"/>
        <v>#DIV/0!</v>
      </c>
      <c r="Q780" s="515">
        <f t="shared" si="86"/>
        <v>0</v>
      </c>
      <c r="R780" s="515">
        <f t="shared" si="87"/>
        <v>0</v>
      </c>
      <c r="S780" s="516">
        <f>IF(M780="nio",0,IF(M780&gt;0,VLOOKUP(H780,'3-Productie normen'!A:L,VLOOKUP(M780,'3-Productie normen'!$B$36:$C$42,2,FALSE),FALSE)))</f>
        <v>0</v>
      </c>
      <c r="T780" s="516">
        <f t="shared" si="82"/>
        <v>0</v>
      </c>
      <c r="U780" s="55">
        <f t="shared" si="83"/>
        <v>0</v>
      </c>
      <c r="V780" s="527"/>
      <c r="X780" s="529">
        <f t="shared" si="88"/>
        <v>6500</v>
      </c>
    </row>
    <row r="781" spans="1:24" ht="14.1" customHeight="1">
      <c r="A781" s="460">
        <v>781</v>
      </c>
      <c r="B781" s="467" t="s">
        <v>237</v>
      </c>
      <c r="C781" s="466" t="s">
        <v>361</v>
      </c>
      <c r="D781" s="473" t="s">
        <v>441</v>
      </c>
      <c r="E781" s="475">
        <v>10</v>
      </c>
      <c r="F781" s="475" t="s">
        <v>1238</v>
      </c>
      <c r="G781" s="494" t="s">
        <v>529</v>
      </c>
      <c r="H781" s="491" t="s">
        <v>253</v>
      </c>
      <c r="I781" s="494" t="s">
        <v>3979</v>
      </c>
      <c r="J781" s="502">
        <v>2.46</v>
      </c>
      <c r="K781" s="491" t="s">
        <v>253</v>
      </c>
      <c r="L781" s="512">
        <f t="shared" si="84"/>
        <v>104</v>
      </c>
      <c r="M781" s="514">
        <v>104</v>
      </c>
      <c r="N781" s="514"/>
      <c r="O781" s="514"/>
      <c r="P781" s="515" t="e">
        <f t="shared" si="85"/>
        <v>#DIV/0!</v>
      </c>
      <c r="Q781" s="515">
        <f t="shared" si="86"/>
        <v>0</v>
      </c>
      <c r="R781" s="515">
        <f t="shared" si="87"/>
        <v>0</v>
      </c>
      <c r="S781" s="516">
        <f>IF(M781="nio",0,IF(M781&gt;0,VLOOKUP(H781,'3-Productie normen'!A:L,VLOOKUP(M781,'3-Productie normen'!$B$36:$C$42,2,FALSE),FALSE)))</f>
        <v>0</v>
      </c>
      <c r="T781" s="516">
        <f t="shared" si="82"/>
        <v>0</v>
      </c>
      <c r="U781" s="55">
        <f t="shared" si="83"/>
        <v>0</v>
      </c>
      <c r="V781" s="527"/>
      <c r="X781" s="529">
        <f t="shared" si="88"/>
        <v>255.84</v>
      </c>
    </row>
    <row r="782" spans="1:24" ht="14.1" customHeight="1">
      <c r="A782" s="460">
        <v>782</v>
      </c>
      <c r="B782" s="467" t="s">
        <v>237</v>
      </c>
      <c r="C782" s="466" t="s">
        <v>361</v>
      </c>
      <c r="D782" s="473" t="s">
        <v>441</v>
      </c>
      <c r="E782" s="475">
        <v>10</v>
      </c>
      <c r="F782" s="475" t="s">
        <v>1239</v>
      </c>
      <c r="G782" s="494" t="s">
        <v>1240</v>
      </c>
      <c r="H782" s="491" t="s">
        <v>4038</v>
      </c>
      <c r="I782" s="494" t="s">
        <v>3986</v>
      </c>
      <c r="J782" s="502">
        <v>10.31</v>
      </c>
      <c r="K782" s="494" t="s">
        <v>4032</v>
      </c>
      <c r="L782" s="512">
        <f t="shared" si="84"/>
        <v>255</v>
      </c>
      <c r="M782" s="514">
        <v>255</v>
      </c>
      <c r="N782" s="514"/>
      <c r="O782" s="514"/>
      <c r="P782" s="515" t="e">
        <f t="shared" si="85"/>
        <v>#DIV/0!</v>
      </c>
      <c r="Q782" s="515">
        <f t="shared" si="86"/>
        <v>0</v>
      </c>
      <c r="R782" s="515">
        <f t="shared" si="87"/>
        <v>0</v>
      </c>
      <c r="S782" s="516">
        <f>IF(M782="nio",0,IF(M782&gt;0,VLOOKUP(H782,'3-Productie normen'!A:L,VLOOKUP(M782,'3-Productie normen'!$B$36:$C$42,2,FALSE),FALSE)))</f>
        <v>0</v>
      </c>
      <c r="T782" s="516">
        <f t="shared" si="82"/>
        <v>0</v>
      </c>
      <c r="U782" s="55">
        <f t="shared" si="83"/>
        <v>0</v>
      </c>
      <c r="V782" s="527"/>
      <c r="X782" s="529">
        <f t="shared" si="88"/>
        <v>2629.05</v>
      </c>
    </row>
    <row r="783" spans="1:24" ht="14.1" customHeight="1">
      <c r="A783" s="460">
        <v>783</v>
      </c>
      <c r="B783" s="467" t="s">
        <v>237</v>
      </c>
      <c r="C783" s="466" t="s">
        <v>361</v>
      </c>
      <c r="D783" s="473" t="s">
        <v>441</v>
      </c>
      <c r="E783" s="475">
        <v>10</v>
      </c>
      <c r="F783" s="476">
        <v>10036</v>
      </c>
      <c r="G783" s="494" t="s">
        <v>529</v>
      </c>
      <c r="H783" s="491" t="s">
        <v>253</v>
      </c>
      <c r="I783" s="494" t="s">
        <v>3979</v>
      </c>
      <c r="J783" s="502">
        <v>64.28</v>
      </c>
      <c r="K783" s="491" t="s">
        <v>253</v>
      </c>
      <c r="L783" s="512">
        <f t="shared" si="84"/>
        <v>104</v>
      </c>
      <c r="M783" s="514">
        <v>104</v>
      </c>
      <c r="N783" s="514"/>
      <c r="O783" s="514"/>
      <c r="P783" s="515" t="e">
        <f t="shared" si="85"/>
        <v>#DIV/0!</v>
      </c>
      <c r="Q783" s="515">
        <f t="shared" si="86"/>
        <v>0</v>
      </c>
      <c r="R783" s="515">
        <f t="shared" si="87"/>
        <v>0</v>
      </c>
      <c r="S783" s="516">
        <f>IF(M783="nio",0,IF(M783&gt;0,VLOOKUP(H783,'3-Productie normen'!A:L,VLOOKUP(M783,'3-Productie normen'!$B$36:$C$42,2,FALSE),FALSE)))</f>
        <v>0</v>
      </c>
      <c r="T783" s="516">
        <f t="shared" si="82"/>
        <v>0</v>
      </c>
      <c r="U783" s="55">
        <f t="shared" si="83"/>
        <v>0</v>
      </c>
      <c r="V783" s="527"/>
      <c r="X783" s="529">
        <f t="shared" si="88"/>
        <v>6685.12</v>
      </c>
    </row>
    <row r="784" spans="1:24" ht="14.1" customHeight="1">
      <c r="A784" s="460">
        <v>784</v>
      </c>
      <c r="B784" s="467" t="s">
        <v>237</v>
      </c>
      <c r="C784" s="466" t="s">
        <v>361</v>
      </c>
      <c r="D784" s="473" t="s">
        <v>441</v>
      </c>
      <c r="E784" s="475">
        <v>10</v>
      </c>
      <c r="F784" s="475" t="s">
        <v>1241</v>
      </c>
      <c r="G784" s="494" t="s">
        <v>1240</v>
      </c>
      <c r="H784" s="491" t="s">
        <v>4038</v>
      </c>
      <c r="I784" s="494" t="s">
        <v>3986</v>
      </c>
      <c r="J784" s="502">
        <v>10.5</v>
      </c>
      <c r="K784" s="494" t="s">
        <v>4032</v>
      </c>
      <c r="L784" s="512">
        <f t="shared" si="84"/>
        <v>255</v>
      </c>
      <c r="M784" s="514">
        <v>255</v>
      </c>
      <c r="N784" s="514"/>
      <c r="O784" s="514"/>
      <c r="P784" s="515" t="e">
        <f t="shared" si="85"/>
        <v>#DIV/0!</v>
      </c>
      <c r="Q784" s="515">
        <f t="shared" si="86"/>
        <v>0</v>
      </c>
      <c r="R784" s="515">
        <f t="shared" si="87"/>
        <v>0</v>
      </c>
      <c r="S784" s="516">
        <f>IF(M784="nio",0,IF(M784&gt;0,VLOOKUP(H784,'3-Productie normen'!A:L,VLOOKUP(M784,'3-Productie normen'!$B$36:$C$42,2,FALSE),FALSE)))</f>
        <v>0</v>
      </c>
      <c r="T784" s="516">
        <f t="shared" si="82"/>
        <v>0</v>
      </c>
      <c r="U784" s="55">
        <f t="shared" si="83"/>
        <v>0</v>
      </c>
      <c r="V784" s="527"/>
      <c r="X784" s="529">
        <f t="shared" si="88"/>
        <v>2677.5</v>
      </c>
    </row>
    <row r="785" spans="1:24" ht="14.1" customHeight="1">
      <c r="A785" s="567">
        <v>785</v>
      </c>
      <c r="B785" s="467" t="s">
        <v>237</v>
      </c>
      <c r="C785" s="466" t="s">
        <v>361</v>
      </c>
      <c r="D785" s="473" t="s">
        <v>441</v>
      </c>
      <c r="E785" s="475">
        <v>10</v>
      </c>
      <c r="F785" s="475" t="s">
        <v>1242</v>
      </c>
      <c r="G785" s="494" t="s">
        <v>600</v>
      </c>
      <c r="H785" s="494" t="s">
        <v>4033</v>
      </c>
      <c r="I785" s="494" t="s">
        <v>3995</v>
      </c>
      <c r="J785" s="502">
        <v>122.09</v>
      </c>
      <c r="K785" s="494" t="s">
        <v>4033</v>
      </c>
      <c r="L785" s="512">
        <f t="shared" si="84"/>
        <v>104</v>
      </c>
      <c r="M785" s="514">
        <v>104</v>
      </c>
      <c r="N785" s="514"/>
      <c r="O785" s="514"/>
      <c r="P785" s="515" t="e">
        <f t="shared" si="85"/>
        <v>#DIV/0!</v>
      </c>
      <c r="Q785" s="515">
        <f t="shared" si="86"/>
        <v>0</v>
      </c>
      <c r="R785" s="515">
        <f t="shared" si="87"/>
        <v>0</v>
      </c>
      <c r="S785" s="516">
        <f>IF(M785="nio",0,IF(M785&gt;0,VLOOKUP(H785,'3-Productie normen'!A:L,VLOOKUP(M785,'3-Productie normen'!$B$36:$C$42,2,FALSE),FALSE)))</f>
        <v>0</v>
      </c>
      <c r="T785" s="516">
        <f t="shared" si="82"/>
        <v>0</v>
      </c>
      <c r="U785" s="55">
        <f t="shared" si="83"/>
        <v>0</v>
      </c>
      <c r="V785" s="527"/>
      <c r="X785" s="529">
        <f t="shared" si="88"/>
        <v>12697.36</v>
      </c>
    </row>
    <row r="786" spans="1:24" ht="14.1" customHeight="1">
      <c r="A786" s="460">
        <v>786</v>
      </c>
      <c r="B786" s="467" t="s">
        <v>237</v>
      </c>
      <c r="C786" s="466" t="s">
        <v>361</v>
      </c>
      <c r="D786" s="473" t="s">
        <v>441</v>
      </c>
      <c r="E786" s="475">
        <v>10</v>
      </c>
      <c r="F786" s="475" t="s">
        <v>1243</v>
      </c>
      <c r="G786" s="494" t="s">
        <v>600</v>
      </c>
      <c r="H786" s="494" t="s">
        <v>4033</v>
      </c>
      <c r="I786" s="494" t="s">
        <v>3979</v>
      </c>
      <c r="J786" s="502">
        <v>22.42</v>
      </c>
      <c r="K786" s="494" t="s">
        <v>4033</v>
      </c>
      <c r="L786" s="512">
        <f t="shared" si="84"/>
        <v>104</v>
      </c>
      <c r="M786" s="514">
        <v>104</v>
      </c>
      <c r="N786" s="514"/>
      <c r="O786" s="514"/>
      <c r="P786" s="515" t="e">
        <f t="shared" si="85"/>
        <v>#DIV/0!</v>
      </c>
      <c r="Q786" s="515">
        <f t="shared" si="86"/>
        <v>0</v>
      </c>
      <c r="R786" s="515">
        <f t="shared" si="87"/>
        <v>0</v>
      </c>
      <c r="S786" s="516">
        <f>IF(M786="nio",0,IF(M786&gt;0,VLOOKUP(H786,'3-Productie normen'!A:L,VLOOKUP(M786,'3-Productie normen'!$B$36:$C$42,2,FALSE),FALSE)))</f>
        <v>0</v>
      </c>
      <c r="T786" s="516">
        <f t="shared" ref="T786:T849" si="89">IF(N786&gt;0,S786*$T$8,0)</f>
        <v>0</v>
      </c>
      <c r="U786" s="55">
        <f t="shared" ref="U786:U849" si="90">IF((OR(O786&gt;0,)),S786*$U$8,0)</f>
        <v>0</v>
      </c>
      <c r="V786" s="527"/>
      <c r="X786" s="529">
        <f t="shared" si="88"/>
        <v>2331.6800000000003</v>
      </c>
    </row>
    <row r="787" spans="1:24" ht="14.1" customHeight="1">
      <c r="A787" s="460">
        <v>787</v>
      </c>
      <c r="B787" s="467" t="s">
        <v>237</v>
      </c>
      <c r="C787" s="466" t="s">
        <v>361</v>
      </c>
      <c r="D787" s="473" t="s">
        <v>441</v>
      </c>
      <c r="E787" s="475">
        <v>10</v>
      </c>
      <c r="F787" s="475" t="s">
        <v>1244</v>
      </c>
      <c r="G787" s="494" t="s">
        <v>600</v>
      </c>
      <c r="H787" s="494" t="s">
        <v>4033</v>
      </c>
      <c r="I787" s="494" t="s">
        <v>3979</v>
      </c>
      <c r="J787" s="502">
        <v>35.17</v>
      </c>
      <c r="K787" s="494" t="s">
        <v>4033</v>
      </c>
      <c r="L787" s="512">
        <f t="shared" si="84"/>
        <v>104</v>
      </c>
      <c r="M787" s="514">
        <v>104</v>
      </c>
      <c r="N787" s="514"/>
      <c r="O787" s="514"/>
      <c r="P787" s="515" t="e">
        <f t="shared" si="85"/>
        <v>#DIV/0!</v>
      </c>
      <c r="Q787" s="515">
        <f t="shared" si="86"/>
        <v>0</v>
      </c>
      <c r="R787" s="515">
        <f t="shared" si="87"/>
        <v>0</v>
      </c>
      <c r="S787" s="516">
        <f>IF(M787="nio",0,IF(M787&gt;0,VLOOKUP(H787,'3-Productie normen'!A:L,VLOOKUP(M787,'3-Productie normen'!$B$36:$C$42,2,FALSE),FALSE)))</f>
        <v>0</v>
      </c>
      <c r="T787" s="516">
        <f t="shared" si="89"/>
        <v>0</v>
      </c>
      <c r="U787" s="55">
        <f t="shared" si="90"/>
        <v>0</v>
      </c>
      <c r="V787" s="527"/>
      <c r="X787" s="529">
        <f t="shared" si="88"/>
        <v>3657.6800000000003</v>
      </c>
    </row>
    <row r="788" spans="1:24" ht="14.1" customHeight="1">
      <c r="A788" s="460">
        <v>788</v>
      </c>
      <c r="B788" s="467" t="s">
        <v>237</v>
      </c>
      <c r="C788" s="466" t="s">
        <v>361</v>
      </c>
      <c r="D788" s="473" t="s">
        <v>441</v>
      </c>
      <c r="E788" s="475">
        <v>10</v>
      </c>
      <c r="F788" s="475" t="s">
        <v>1245</v>
      </c>
      <c r="G788" s="494" t="s">
        <v>600</v>
      </c>
      <c r="H788" s="494" t="s">
        <v>4033</v>
      </c>
      <c r="I788" s="494" t="s">
        <v>3974</v>
      </c>
      <c r="J788" s="502">
        <v>3.1</v>
      </c>
      <c r="K788" s="494" t="s">
        <v>4033</v>
      </c>
      <c r="L788" s="512">
        <f t="shared" si="84"/>
        <v>104</v>
      </c>
      <c r="M788" s="514">
        <v>104</v>
      </c>
      <c r="N788" s="514"/>
      <c r="O788" s="514"/>
      <c r="P788" s="515" t="e">
        <f t="shared" si="85"/>
        <v>#DIV/0!</v>
      </c>
      <c r="Q788" s="515">
        <f t="shared" si="86"/>
        <v>0</v>
      </c>
      <c r="R788" s="515">
        <f t="shared" si="87"/>
        <v>0</v>
      </c>
      <c r="S788" s="516">
        <f>IF(M788="nio",0,IF(M788&gt;0,VLOOKUP(H788,'3-Productie normen'!A:L,VLOOKUP(M788,'3-Productie normen'!$B$36:$C$42,2,FALSE),FALSE)))</f>
        <v>0</v>
      </c>
      <c r="T788" s="516">
        <f t="shared" si="89"/>
        <v>0</v>
      </c>
      <c r="U788" s="55">
        <f t="shared" si="90"/>
        <v>0</v>
      </c>
      <c r="V788" s="527"/>
      <c r="X788" s="529">
        <f t="shared" si="88"/>
        <v>322.40000000000003</v>
      </c>
    </row>
    <row r="789" spans="1:24" ht="14.1" customHeight="1">
      <c r="A789" s="460">
        <v>789</v>
      </c>
      <c r="B789" s="467" t="s">
        <v>237</v>
      </c>
      <c r="C789" s="466" t="s">
        <v>361</v>
      </c>
      <c r="D789" s="473" t="s">
        <v>441</v>
      </c>
      <c r="E789" s="475">
        <v>10</v>
      </c>
      <c r="F789" s="475" t="s">
        <v>1246</v>
      </c>
      <c r="G789" s="494" t="s">
        <v>600</v>
      </c>
      <c r="H789" s="494" t="s">
        <v>4033</v>
      </c>
      <c r="I789" s="494" t="s">
        <v>3979</v>
      </c>
      <c r="J789" s="502">
        <v>73.81</v>
      </c>
      <c r="K789" s="494" t="s">
        <v>4033</v>
      </c>
      <c r="L789" s="512">
        <f t="shared" si="84"/>
        <v>104</v>
      </c>
      <c r="M789" s="514">
        <v>104</v>
      </c>
      <c r="N789" s="514"/>
      <c r="O789" s="514"/>
      <c r="P789" s="515" t="e">
        <f t="shared" si="85"/>
        <v>#DIV/0!</v>
      </c>
      <c r="Q789" s="515">
        <f t="shared" si="86"/>
        <v>0</v>
      </c>
      <c r="R789" s="515">
        <f t="shared" si="87"/>
        <v>0</v>
      </c>
      <c r="S789" s="516">
        <f>IF(M789="nio",0,IF(M789&gt;0,VLOOKUP(H789,'3-Productie normen'!A:L,VLOOKUP(M789,'3-Productie normen'!$B$36:$C$42,2,FALSE),FALSE)))</f>
        <v>0</v>
      </c>
      <c r="T789" s="516">
        <f t="shared" si="89"/>
        <v>0</v>
      </c>
      <c r="U789" s="55">
        <f t="shared" si="90"/>
        <v>0</v>
      </c>
      <c r="V789" s="527"/>
      <c r="X789" s="529">
        <f t="shared" si="88"/>
        <v>7676.24</v>
      </c>
    </row>
    <row r="790" spans="1:24" ht="14.1" customHeight="1">
      <c r="A790" s="460">
        <v>790</v>
      </c>
      <c r="B790" s="467" t="s">
        <v>237</v>
      </c>
      <c r="C790" s="466" t="s">
        <v>361</v>
      </c>
      <c r="D790" s="473" t="s">
        <v>441</v>
      </c>
      <c r="E790" s="475">
        <v>10</v>
      </c>
      <c r="F790" s="475" t="s">
        <v>1247</v>
      </c>
      <c r="G790" s="494" t="s">
        <v>598</v>
      </c>
      <c r="H790" s="487" t="s">
        <v>17</v>
      </c>
      <c r="I790" s="494" t="s">
        <v>3977</v>
      </c>
      <c r="J790" s="502">
        <v>17.510000000000002</v>
      </c>
      <c r="K790" s="494" t="s">
        <v>4028</v>
      </c>
      <c r="L790" s="512">
        <f t="shared" si="84"/>
        <v>510</v>
      </c>
      <c r="M790" s="514">
        <v>255</v>
      </c>
      <c r="N790" s="514">
        <v>255</v>
      </c>
      <c r="O790" s="514"/>
      <c r="P790" s="515" t="e">
        <f t="shared" si="85"/>
        <v>#DIV/0!</v>
      </c>
      <c r="Q790" s="515" t="e">
        <f t="shared" si="86"/>
        <v>#DIV/0!</v>
      </c>
      <c r="R790" s="515">
        <f t="shared" si="87"/>
        <v>0</v>
      </c>
      <c r="S790" s="516">
        <f>IF(M790="nio",0,IF(M790&gt;0,VLOOKUP(H790,'3-Productie normen'!A:L,VLOOKUP(M790,'3-Productie normen'!$B$36:$C$42,2,FALSE),FALSE)))</f>
        <v>0</v>
      </c>
      <c r="T790" s="516">
        <f t="shared" si="89"/>
        <v>0</v>
      </c>
      <c r="U790" s="55">
        <f t="shared" si="90"/>
        <v>0</v>
      </c>
      <c r="V790" s="527"/>
      <c r="X790" s="529">
        <f t="shared" si="88"/>
        <v>8930.1</v>
      </c>
    </row>
    <row r="791" spans="1:24" ht="14.1" customHeight="1">
      <c r="A791" s="460">
        <v>791</v>
      </c>
      <c r="B791" s="467" t="s">
        <v>237</v>
      </c>
      <c r="C791" s="466" t="s">
        <v>361</v>
      </c>
      <c r="D791" s="473" t="s">
        <v>441</v>
      </c>
      <c r="E791" s="475">
        <v>10</v>
      </c>
      <c r="F791" s="475" t="s">
        <v>1248</v>
      </c>
      <c r="G791" s="494" t="s">
        <v>598</v>
      </c>
      <c r="H791" s="487" t="s">
        <v>17</v>
      </c>
      <c r="I791" s="494" t="s">
        <v>3977</v>
      </c>
      <c r="J791" s="502">
        <v>6.45</v>
      </c>
      <c r="K791" s="494" t="s">
        <v>4028</v>
      </c>
      <c r="L791" s="512">
        <f t="shared" si="84"/>
        <v>510</v>
      </c>
      <c r="M791" s="514">
        <v>255</v>
      </c>
      <c r="N791" s="514">
        <v>255</v>
      </c>
      <c r="O791" s="514"/>
      <c r="P791" s="515" t="e">
        <f t="shared" si="85"/>
        <v>#DIV/0!</v>
      </c>
      <c r="Q791" s="515" t="e">
        <f t="shared" si="86"/>
        <v>#DIV/0!</v>
      </c>
      <c r="R791" s="515">
        <f t="shared" si="87"/>
        <v>0</v>
      </c>
      <c r="S791" s="516">
        <f>IF(M791="nio",0,IF(M791&gt;0,VLOOKUP(H791,'3-Productie normen'!A:L,VLOOKUP(M791,'3-Productie normen'!$B$36:$C$42,2,FALSE),FALSE)))</f>
        <v>0</v>
      </c>
      <c r="T791" s="516">
        <f t="shared" si="89"/>
        <v>0</v>
      </c>
      <c r="U791" s="55">
        <f t="shared" si="90"/>
        <v>0</v>
      </c>
      <c r="V791" s="527"/>
      <c r="X791" s="529">
        <f t="shared" si="88"/>
        <v>3289.5</v>
      </c>
    </row>
    <row r="792" spans="1:24" ht="14.1" customHeight="1">
      <c r="A792" s="460">
        <v>792</v>
      </c>
      <c r="B792" s="467" t="s">
        <v>237</v>
      </c>
      <c r="C792" s="466" t="s">
        <v>361</v>
      </c>
      <c r="D792" s="473" t="s">
        <v>441</v>
      </c>
      <c r="E792" s="475">
        <v>10</v>
      </c>
      <c r="F792" s="475" t="s">
        <v>1249</v>
      </c>
      <c r="G792" s="494" t="s">
        <v>598</v>
      </c>
      <c r="H792" s="487" t="s">
        <v>17</v>
      </c>
      <c r="I792" s="494" t="s">
        <v>3977</v>
      </c>
      <c r="J792" s="502">
        <v>6.55</v>
      </c>
      <c r="K792" s="494" t="s">
        <v>4028</v>
      </c>
      <c r="L792" s="512">
        <f t="shared" si="84"/>
        <v>510</v>
      </c>
      <c r="M792" s="514">
        <v>255</v>
      </c>
      <c r="N792" s="514">
        <v>255</v>
      </c>
      <c r="O792" s="514"/>
      <c r="P792" s="515" t="e">
        <f t="shared" si="85"/>
        <v>#DIV/0!</v>
      </c>
      <c r="Q792" s="515" t="e">
        <f t="shared" si="86"/>
        <v>#DIV/0!</v>
      </c>
      <c r="R792" s="515">
        <f t="shared" si="87"/>
        <v>0</v>
      </c>
      <c r="S792" s="516">
        <f>IF(M792="nio",0,IF(M792&gt;0,VLOOKUP(H792,'3-Productie normen'!A:L,VLOOKUP(M792,'3-Productie normen'!$B$36:$C$42,2,FALSE),FALSE)))</f>
        <v>0</v>
      </c>
      <c r="T792" s="516">
        <f t="shared" si="89"/>
        <v>0</v>
      </c>
      <c r="U792" s="55">
        <f t="shared" si="90"/>
        <v>0</v>
      </c>
      <c r="V792" s="527"/>
      <c r="X792" s="529">
        <f t="shared" si="88"/>
        <v>3340.5</v>
      </c>
    </row>
    <row r="793" spans="1:24" ht="14.1" customHeight="1">
      <c r="A793" s="567">
        <v>793</v>
      </c>
      <c r="B793" s="467" t="s">
        <v>237</v>
      </c>
      <c r="C793" s="466" t="s">
        <v>361</v>
      </c>
      <c r="D793" s="473" t="s">
        <v>441</v>
      </c>
      <c r="E793" s="475">
        <v>10</v>
      </c>
      <c r="F793" s="475" t="s">
        <v>1250</v>
      </c>
      <c r="G793" s="494" t="s">
        <v>1251</v>
      </c>
      <c r="H793" s="487" t="s">
        <v>17</v>
      </c>
      <c r="I793" s="494" t="s">
        <v>3977</v>
      </c>
      <c r="J793" s="502">
        <v>7.63</v>
      </c>
      <c r="K793" s="487" t="s">
        <v>17</v>
      </c>
      <c r="L793" s="512">
        <f t="shared" si="84"/>
        <v>255</v>
      </c>
      <c r="M793" s="514">
        <v>255</v>
      </c>
      <c r="N793" s="514"/>
      <c r="O793" s="514"/>
      <c r="P793" s="515" t="e">
        <f t="shared" si="85"/>
        <v>#DIV/0!</v>
      </c>
      <c r="Q793" s="515">
        <f t="shared" si="86"/>
        <v>0</v>
      </c>
      <c r="R793" s="515">
        <f t="shared" si="87"/>
        <v>0</v>
      </c>
      <c r="S793" s="516">
        <f>IF(M793="nio",0,IF(M793&gt;0,VLOOKUP(H793,'3-Productie normen'!A:L,VLOOKUP(M793,'3-Productie normen'!$B$36:$C$42,2,FALSE),FALSE)))</f>
        <v>0</v>
      </c>
      <c r="T793" s="516">
        <f t="shared" si="89"/>
        <v>0</v>
      </c>
      <c r="U793" s="55">
        <f t="shared" si="90"/>
        <v>0</v>
      </c>
      <c r="V793" s="527"/>
      <c r="X793" s="529">
        <f t="shared" si="88"/>
        <v>1945.6499999999999</v>
      </c>
    </row>
    <row r="794" spans="1:24" ht="14.1" customHeight="1">
      <c r="A794" s="460">
        <v>794</v>
      </c>
      <c r="B794" s="467" t="s">
        <v>237</v>
      </c>
      <c r="C794" s="466" t="s">
        <v>361</v>
      </c>
      <c r="D794" s="473" t="s">
        <v>441</v>
      </c>
      <c r="E794" s="475">
        <v>10</v>
      </c>
      <c r="F794" s="475" t="s">
        <v>1252</v>
      </c>
      <c r="G794" s="494" t="s">
        <v>1251</v>
      </c>
      <c r="H794" s="487" t="s">
        <v>17</v>
      </c>
      <c r="I794" s="494" t="s">
        <v>3977</v>
      </c>
      <c r="J794" s="502">
        <v>7.83</v>
      </c>
      <c r="K794" s="487" t="s">
        <v>17</v>
      </c>
      <c r="L794" s="512">
        <f t="shared" si="84"/>
        <v>255</v>
      </c>
      <c r="M794" s="514">
        <v>255</v>
      </c>
      <c r="N794" s="514"/>
      <c r="O794" s="514"/>
      <c r="P794" s="515" t="e">
        <f t="shared" si="85"/>
        <v>#DIV/0!</v>
      </c>
      <c r="Q794" s="515">
        <f t="shared" si="86"/>
        <v>0</v>
      </c>
      <c r="R794" s="515">
        <f t="shared" si="87"/>
        <v>0</v>
      </c>
      <c r="S794" s="516">
        <f>IF(M794="nio",0,IF(M794&gt;0,VLOOKUP(H794,'3-Productie normen'!A:L,VLOOKUP(M794,'3-Productie normen'!$B$36:$C$42,2,FALSE),FALSE)))</f>
        <v>0</v>
      </c>
      <c r="T794" s="516">
        <f t="shared" si="89"/>
        <v>0</v>
      </c>
      <c r="U794" s="55">
        <f t="shared" si="90"/>
        <v>0</v>
      </c>
      <c r="V794" s="527"/>
      <c r="X794" s="529">
        <f t="shared" si="88"/>
        <v>1996.65</v>
      </c>
    </row>
    <row r="795" spans="1:24" ht="14.1" customHeight="1">
      <c r="A795" s="460">
        <v>795</v>
      </c>
      <c r="B795" s="467" t="s">
        <v>237</v>
      </c>
      <c r="C795" s="466" t="s">
        <v>361</v>
      </c>
      <c r="D795" s="473" t="s">
        <v>441</v>
      </c>
      <c r="E795" s="475">
        <v>10</v>
      </c>
      <c r="F795" s="475" t="s">
        <v>1253</v>
      </c>
      <c r="G795" s="494" t="s">
        <v>598</v>
      </c>
      <c r="H795" s="487" t="s">
        <v>17</v>
      </c>
      <c r="I795" s="494" t="s">
        <v>3977</v>
      </c>
      <c r="J795" s="502">
        <v>6.56</v>
      </c>
      <c r="K795" s="494" t="s">
        <v>4028</v>
      </c>
      <c r="L795" s="512">
        <f t="shared" si="84"/>
        <v>510</v>
      </c>
      <c r="M795" s="514">
        <v>255</v>
      </c>
      <c r="N795" s="514">
        <v>255</v>
      </c>
      <c r="O795" s="514"/>
      <c r="P795" s="515" t="e">
        <f t="shared" si="85"/>
        <v>#DIV/0!</v>
      </c>
      <c r="Q795" s="515" t="e">
        <f t="shared" si="86"/>
        <v>#DIV/0!</v>
      </c>
      <c r="R795" s="515">
        <f t="shared" si="87"/>
        <v>0</v>
      </c>
      <c r="S795" s="516">
        <f>IF(M795="nio",0,IF(M795&gt;0,VLOOKUP(H795,'3-Productie normen'!A:L,VLOOKUP(M795,'3-Productie normen'!$B$36:$C$42,2,FALSE),FALSE)))</f>
        <v>0</v>
      </c>
      <c r="T795" s="516">
        <f t="shared" si="89"/>
        <v>0</v>
      </c>
      <c r="U795" s="55">
        <f t="shared" si="90"/>
        <v>0</v>
      </c>
      <c r="V795" s="527"/>
      <c r="X795" s="529">
        <f t="shared" si="88"/>
        <v>3345.6</v>
      </c>
    </row>
    <row r="796" spans="1:24" ht="14.1" customHeight="1">
      <c r="A796" s="460">
        <v>796</v>
      </c>
      <c r="B796" s="467" t="s">
        <v>237</v>
      </c>
      <c r="C796" s="466" t="s">
        <v>361</v>
      </c>
      <c r="D796" s="473" t="s">
        <v>441</v>
      </c>
      <c r="E796" s="475">
        <v>10</v>
      </c>
      <c r="F796" s="475" t="s">
        <v>1254</v>
      </c>
      <c r="G796" s="494" t="s">
        <v>598</v>
      </c>
      <c r="H796" s="487" t="s">
        <v>17</v>
      </c>
      <c r="I796" s="494" t="s">
        <v>3977</v>
      </c>
      <c r="J796" s="502">
        <v>6.63</v>
      </c>
      <c r="K796" s="494" t="s">
        <v>4028</v>
      </c>
      <c r="L796" s="512">
        <f t="shared" si="84"/>
        <v>510</v>
      </c>
      <c r="M796" s="514">
        <v>255</v>
      </c>
      <c r="N796" s="514">
        <v>255</v>
      </c>
      <c r="O796" s="514"/>
      <c r="P796" s="515" t="e">
        <f t="shared" si="85"/>
        <v>#DIV/0!</v>
      </c>
      <c r="Q796" s="515" t="e">
        <f t="shared" si="86"/>
        <v>#DIV/0!</v>
      </c>
      <c r="R796" s="515">
        <f t="shared" si="87"/>
        <v>0</v>
      </c>
      <c r="S796" s="516">
        <f>IF(M796="nio",0,IF(M796&gt;0,VLOOKUP(H796,'3-Productie normen'!A:L,VLOOKUP(M796,'3-Productie normen'!$B$36:$C$42,2,FALSE),FALSE)))</f>
        <v>0</v>
      </c>
      <c r="T796" s="516">
        <f t="shared" si="89"/>
        <v>0</v>
      </c>
      <c r="U796" s="55">
        <f t="shared" si="90"/>
        <v>0</v>
      </c>
      <c r="V796" s="527"/>
      <c r="X796" s="529">
        <f t="shared" si="88"/>
        <v>3381.2999999999997</v>
      </c>
    </row>
    <row r="797" spans="1:24" ht="14.1" customHeight="1">
      <c r="A797" s="460">
        <v>797</v>
      </c>
      <c r="B797" s="467" t="s">
        <v>237</v>
      </c>
      <c r="C797" s="466" t="s">
        <v>361</v>
      </c>
      <c r="D797" s="473" t="s">
        <v>441</v>
      </c>
      <c r="E797" s="475">
        <v>10</v>
      </c>
      <c r="F797" s="475" t="s">
        <v>1255</v>
      </c>
      <c r="G797" s="494" t="s">
        <v>600</v>
      </c>
      <c r="H797" s="494" t="s">
        <v>4033</v>
      </c>
      <c r="I797" s="494" t="s">
        <v>3975</v>
      </c>
      <c r="J797" s="502">
        <v>10.210000000000001</v>
      </c>
      <c r="K797" s="494" t="s">
        <v>4033</v>
      </c>
      <c r="L797" s="512">
        <f t="shared" si="84"/>
        <v>104</v>
      </c>
      <c r="M797" s="514">
        <v>104</v>
      </c>
      <c r="N797" s="514"/>
      <c r="O797" s="514"/>
      <c r="P797" s="515" t="e">
        <f t="shared" si="85"/>
        <v>#DIV/0!</v>
      </c>
      <c r="Q797" s="515">
        <f t="shared" si="86"/>
        <v>0</v>
      </c>
      <c r="R797" s="515">
        <f t="shared" si="87"/>
        <v>0</v>
      </c>
      <c r="S797" s="516">
        <f>IF(M797="nio",0,IF(M797&gt;0,VLOOKUP(H797,'3-Productie normen'!A:L,VLOOKUP(M797,'3-Productie normen'!$B$36:$C$42,2,FALSE),FALSE)))</f>
        <v>0</v>
      </c>
      <c r="T797" s="516">
        <f t="shared" si="89"/>
        <v>0</v>
      </c>
      <c r="U797" s="55">
        <f t="shared" si="90"/>
        <v>0</v>
      </c>
      <c r="V797" s="527"/>
      <c r="X797" s="529">
        <f t="shared" si="88"/>
        <v>1061.8400000000001</v>
      </c>
    </row>
    <row r="798" spans="1:24" ht="14.1" customHeight="1">
      <c r="A798" s="460">
        <v>798</v>
      </c>
      <c r="B798" s="467" t="s">
        <v>237</v>
      </c>
      <c r="C798" s="466" t="s">
        <v>361</v>
      </c>
      <c r="D798" s="473" t="s">
        <v>441</v>
      </c>
      <c r="E798" s="475">
        <v>10</v>
      </c>
      <c r="F798" s="475" t="s">
        <v>1256</v>
      </c>
      <c r="G798" s="494" t="s">
        <v>600</v>
      </c>
      <c r="H798" s="494" t="s">
        <v>4033</v>
      </c>
      <c r="I798" s="494" t="s">
        <v>3975</v>
      </c>
      <c r="J798" s="502">
        <v>12.1</v>
      </c>
      <c r="K798" s="494" t="s">
        <v>4033</v>
      </c>
      <c r="L798" s="512">
        <f t="shared" si="84"/>
        <v>104</v>
      </c>
      <c r="M798" s="514">
        <v>104</v>
      </c>
      <c r="N798" s="514"/>
      <c r="O798" s="514"/>
      <c r="P798" s="515" t="e">
        <f t="shared" si="85"/>
        <v>#DIV/0!</v>
      </c>
      <c r="Q798" s="515">
        <f t="shared" si="86"/>
        <v>0</v>
      </c>
      <c r="R798" s="515">
        <f t="shared" si="87"/>
        <v>0</v>
      </c>
      <c r="S798" s="516">
        <f>IF(M798="nio",0,IF(M798&gt;0,VLOOKUP(H798,'3-Productie normen'!A:L,VLOOKUP(M798,'3-Productie normen'!$B$36:$C$42,2,FALSE),FALSE)))</f>
        <v>0</v>
      </c>
      <c r="T798" s="516">
        <f t="shared" si="89"/>
        <v>0</v>
      </c>
      <c r="U798" s="55">
        <f t="shared" si="90"/>
        <v>0</v>
      </c>
      <c r="V798" s="527"/>
      <c r="X798" s="529">
        <f t="shared" si="88"/>
        <v>1258.3999999999999</v>
      </c>
    </row>
    <row r="799" spans="1:24" ht="14.1" customHeight="1">
      <c r="A799" s="460">
        <v>799</v>
      </c>
      <c r="B799" s="467" t="s">
        <v>237</v>
      </c>
      <c r="C799" s="466" t="s">
        <v>361</v>
      </c>
      <c r="D799" s="473" t="s">
        <v>441</v>
      </c>
      <c r="E799" s="475">
        <v>10</v>
      </c>
      <c r="F799" s="475" t="s">
        <v>1257</v>
      </c>
      <c r="G799" s="494" t="s">
        <v>606</v>
      </c>
      <c r="H799" s="494" t="s">
        <v>4026</v>
      </c>
      <c r="I799" s="494" t="s">
        <v>3983</v>
      </c>
      <c r="J799" s="502">
        <v>1.6</v>
      </c>
      <c r="K799" s="494" t="s">
        <v>4026</v>
      </c>
      <c r="L799" s="512">
        <f t="shared" si="84"/>
        <v>0</v>
      </c>
      <c r="M799" s="513" t="s">
        <v>4037</v>
      </c>
      <c r="N799" s="514"/>
      <c r="O799" s="514"/>
      <c r="P799" s="515">
        <f t="shared" si="85"/>
        <v>0</v>
      </c>
      <c r="Q799" s="515">
        <f t="shared" si="86"/>
        <v>0</v>
      </c>
      <c r="R799" s="515">
        <f t="shared" si="87"/>
        <v>0</v>
      </c>
      <c r="S799" s="516">
        <f>IF(M799="nio",0,IF(M799&gt;0,VLOOKUP(H799,'3-Productie normen'!A:L,VLOOKUP(M799,'3-Productie normen'!$B$36:$C$42,2,FALSE),FALSE)))</f>
        <v>0</v>
      </c>
      <c r="T799" s="516">
        <f t="shared" si="89"/>
        <v>0</v>
      </c>
      <c r="U799" s="55">
        <f t="shared" si="90"/>
        <v>0</v>
      </c>
      <c r="V799" s="527"/>
      <c r="X799" s="529">
        <f t="shared" si="88"/>
        <v>0</v>
      </c>
    </row>
    <row r="800" spans="1:24" ht="14.1" customHeight="1">
      <c r="A800" s="460">
        <v>800</v>
      </c>
      <c r="B800" s="467" t="s">
        <v>237</v>
      </c>
      <c r="C800" s="466" t="s">
        <v>361</v>
      </c>
      <c r="D800" s="473" t="s">
        <v>441</v>
      </c>
      <c r="E800" s="475">
        <v>10</v>
      </c>
      <c r="F800" s="475" t="s">
        <v>1258</v>
      </c>
      <c r="G800" s="494" t="s">
        <v>606</v>
      </c>
      <c r="H800" s="494" t="s">
        <v>4026</v>
      </c>
      <c r="I800" s="494" t="s">
        <v>3983</v>
      </c>
      <c r="J800" s="502">
        <v>2.63</v>
      </c>
      <c r="K800" s="494" t="s">
        <v>4026</v>
      </c>
      <c r="L800" s="512">
        <f t="shared" si="84"/>
        <v>0</v>
      </c>
      <c r="M800" s="513" t="s">
        <v>4037</v>
      </c>
      <c r="N800" s="514"/>
      <c r="O800" s="514"/>
      <c r="P800" s="515">
        <f t="shared" si="85"/>
        <v>0</v>
      </c>
      <c r="Q800" s="515">
        <f t="shared" si="86"/>
        <v>0</v>
      </c>
      <c r="R800" s="515">
        <f t="shared" si="87"/>
        <v>0</v>
      </c>
      <c r="S800" s="516">
        <f>IF(M800="nio",0,IF(M800&gt;0,VLOOKUP(H800,'3-Productie normen'!A:L,VLOOKUP(M800,'3-Productie normen'!$B$36:$C$42,2,FALSE),FALSE)))</f>
        <v>0</v>
      </c>
      <c r="T800" s="516">
        <f t="shared" si="89"/>
        <v>0</v>
      </c>
      <c r="U800" s="55">
        <f t="shared" si="90"/>
        <v>0</v>
      </c>
      <c r="V800" s="527"/>
      <c r="X800" s="529">
        <f t="shared" si="88"/>
        <v>0</v>
      </c>
    </row>
    <row r="801" spans="1:24" ht="14.1" customHeight="1">
      <c r="A801" s="567">
        <v>801</v>
      </c>
      <c r="B801" s="467" t="s">
        <v>237</v>
      </c>
      <c r="C801" s="466" t="s">
        <v>361</v>
      </c>
      <c r="D801" s="473" t="s">
        <v>441</v>
      </c>
      <c r="E801" s="475">
        <v>10</v>
      </c>
      <c r="F801" s="475" t="s">
        <v>1259</v>
      </c>
      <c r="G801" s="494" t="s">
        <v>606</v>
      </c>
      <c r="H801" s="494" t="s">
        <v>4026</v>
      </c>
      <c r="I801" s="494" t="s">
        <v>3983</v>
      </c>
      <c r="J801" s="502">
        <v>0.67</v>
      </c>
      <c r="K801" s="494" t="s">
        <v>4026</v>
      </c>
      <c r="L801" s="512">
        <f t="shared" si="84"/>
        <v>0</v>
      </c>
      <c r="M801" s="513" t="s">
        <v>4037</v>
      </c>
      <c r="N801" s="514"/>
      <c r="O801" s="514"/>
      <c r="P801" s="515">
        <f t="shared" si="85"/>
        <v>0</v>
      </c>
      <c r="Q801" s="515">
        <f t="shared" si="86"/>
        <v>0</v>
      </c>
      <c r="R801" s="515">
        <f t="shared" si="87"/>
        <v>0</v>
      </c>
      <c r="S801" s="516">
        <f>IF(M801="nio",0,IF(M801&gt;0,VLOOKUP(H801,'3-Productie normen'!A:L,VLOOKUP(M801,'3-Productie normen'!$B$36:$C$42,2,FALSE),FALSE)))</f>
        <v>0</v>
      </c>
      <c r="T801" s="516">
        <f t="shared" si="89"/>
        <v>0</v>
      </c>
      <c r="U801" s="55">
        <f t="shared" si="90"/>
        <v>0</v>
      </c>
      <c r="V801" s="527"/>
      <c r="X801" s="529">
        <f t="shared" si="88"/>
        <v>0</v>
      </c>
    </row>
    <row r="802" spans="1:24" ht="14.1" customHeight="1">
      <c r="A802" s="460">
        <v>802</v>
      </c>
      <c r="B802" s="467" t="s">
        <v>237</v>
      </c>
      <c r="C802" s="466" t="s">
        <v>361</v>
      </c>
      <c r="D802" s="473" t="s">
        <v>441</v>
      </c>
      <c r="E802" s="475">
        <v>6</v>
      </c>
      <c r="F802" s="476">
        <v>6001</v>
      </c>
      <c r="G802" s="494" t="s">
        <v>536</v>
      </c>
      <c r="H802" s="491" t="s">
        <v>4038</v>
      </c>
      <c r="I802" s="494" t="s">
        <v>3986</v>
      </c>
      <c r="J802" s="502">
        <v>34.4</v>
      </c>
      <c r="K802" s="494" t="s">
        <v>4032</v>
      </c>
      <c r="L802" s="512">
        <f t="shared" si="84"/>
        <v>255</v>
      </c>
      <c r="M802" s="514">
        <v>255</v>
      </c>
      <c r="N802" s="514"/>
      <c r="O802" s="514"/>
      <c r="P802" s="515" t="e">
        <f t="shared" si="85"/>
        <v>#DIV/0!</v>
      </c>
      <c r="Q802" s="515">
        <f t="shared" si="86"/>
        <v>0</v>
      </c>
      <c r="R802" s="515">
        <f t="shared" si="87"/>
        <v>0</v>
      </c>
      <c r="S802" s="516">
        <f>IF(M802="nio",0,IF(M802&gt;0,VLOOKUP(H802,'3-Productie normen'!A:L,VLOOKUP(M802,'3-Productie normen'!$B$36:$C$42,2,FALSE),FALSE)))</f>
        <v>0</v>
      </c>
      <c r="T802" s="516">
        <f t="shared" si="89"/>
        <v>0</v>
      </c>
      <c r="U802" s="55">
        <f t="shared" si="90"/>
        <v>0</v>
      </c>
      <c r="V802" s="527"/>
      <c r="X802" s="529">
        <f t="shared" si="88"/>
        <v>8772</v>
      </c>
    </row>
    <row r="803" spans="1:24" ht="14.1" customHeight="1">
      <c r="A803" s="460">
        <v>803</v>
      </c>
      <c r="B803" s="467" t="s">
        <v>237</v>
      </c>
      <c r="C803" s="466" t="s">
        <v>361</v>
      </c>
      <c r="D803" s="473" t="s">
        <v>441</v>
      </c>
      <c r="E803" s="475">
        <v>6</v>
      </c>
      <c r="F803" s="476">
        <v>6002</v>
      </c>
      <c r="G803" s="494" t="s">
        <v>600</v>
      </c>
      <c r="H803" s="494" t="s">
        <v>4033</v>
      </c>
      <c r="I803" s="494" t="s">
        <v>3974</v>
      </c>
      <c r="J803" s="502">
        <v>3.49</v>
      </c>
      <c r="K803" s="494" t="s">
        <v>4033</v>
      </c>
      <c r="L803" s="512">
        <f t="shared" si="84"/>
        <v>104</v>
      </c>
      <c r="M803" s="514">
        <v>104</v>
      </c>
      <c r="N803" s="514"/>
      <c r="O803" s="514"/>
      <c r="P803" s="515" t="e">
        <f t="shared" si="85"/>
        <v>#DIV/0!</v>
      </c>
      <c r="Q803" s="515">
        <f t="shared" si="86"/>
        <v>0</v>
      </c>
      <c r="R803" s="515">
        <f t="shared" si="87"/>
        <v>0</v>
      </c>
      <c r="S803" s="516">
        <f>IF(M803="nio",0,IF(M803&gt;0,VLOOKUP(H803,'3-Productie normen'!A:L,VLOOKUP(M803,'3-Productie normen'!$B$36:$C$42,2,FALSE),FALSE)))</f>
        <v>0</v>
      </c>
      <c r="T803" s="516">
        <f t="shared" si="89"/>
        <v>0</v>
      </c>
      <c r="U803" s="55">
        <f t="shared" si="90"/>
        <v>0</v>
      </c>
      <c r="V803" s="527"/>
      <c r="X803" s="529">
        <f t="shared" si="88"/>
        <v>362.96000000000004</v>
      </c>
    </row>
    <row r="804" spans="1:24" ht="14.1" customHeight="1">
      <c r="A804" s="460">
        <v>804</v>
      </c>
      <c r="B804" s="467" t="s">
        <v>237</v>
      </c>
      <c r="C804" s="466" t="s">
        <v>361</v>
      </c>
      <c r="D804" s="473" t="s">
        <v>441</v>
      </c>
      <c r="E804" s="475">
        <v>6</v>
      </c>
      <c r="F804" s="476">
        <v>6003</v>
      </c>
      <c r="G804" s="494" t="s">
        <v>536</v>
      </c>
      <c r="H804" s="491" t="s">
        <v>4038</v>
      </c>
      <c r="I804" s="494" t="s">
        <v>3986</v>
      </c>
      <c r="J804" s="502">
        <v>18.41</v>
      </c>
      <c r="K804" s="494" t="s">
        <v>4032</v>
      </c>
      <c r="L804" s="512">
        <f t="shared" si="84"/>
        <v>255</v>
      </c>
      <c r="M804" s="514">
        <v>255</v>
      </c>
      <c r="N804" s="514"/>
      <c r="O804" s="514"/>
      <c r="P804" s="515" t="e">
        <f t="shared" si="85"/>
        <v>#DIV/0!</v>
      </c>
      <c r="Q804" s="515">
        <f t="shared" si="86"/>
        <v>0</v>
      </c>
      <c r="R804" s="515">
        <f t="shared" si="87"/>
        <v>0</v>
      </c>
      <c r="S804" s="516">
        <f>IF(M804="nio",0,IF(M804&gt;0,VLOOKUP(H804,'3-Productie normen'!A:L,VLOOKUP(M804,'3-Productie normen'!$B$36:$C$42,2,FALSE),FALSE)))</f>
        <v>0</v>
      </c>
      <c r="T804" s="516">
        <f t="shared" si="89"/>
        <v>0</v>
      </c>
      <c r="U804" s="55">
        <f t="shared" si="90"/>
        <v>0</v>
      </c>
      <c r="V804" s="527"/>
      <c r="X804" s="529">
        <f t="shared" si="88"/>
        <v>4694.55</v>
      </c>
    </row>
    <row r="805" spans="1:24" ht="14.1" customHeight="1">
      <c r="A805" s="460">
        <v>805</v>
      </c>
      <c r="B805" s="467" t="s">
        <v>237</v>
      </c>
      <c r="C805" s="466" t="s">
        <v>361</v>
      </c>
      <c r="D805" s="473" t="s">
        <v>441</v>
      </c>
      <c r="E805" s="475">
        <v>6</v>
      </c>
      <c r="F805" s="476">
        <v>6004</v>
      </c>
      <c r="G805" s="494" t="s">
        <v>596</v>
      </c>
      <c r="H805" s="494" t="s">
        <v>4026</v>
      </c>
      <c r="I805" s="494" t="s">
        <v>3977</v>
      </c>
      <c r="J805" s="502">
        <v>7.96</v>
      </c>
      <c r="K805" s="494" t="s">
        <v>4026</v>
      </c>
      <c r="L805" s="512">
        <f t="shared" si="84"/>
        <v>0</v>
      </c>
      <c r="M805" s="513" t="s">
        <v>4037</v>
      </c>
      <c r="N805" s="514"/>
      <c r="O805" s="514"/>
      <c r="P805" s="515">
        <f t="shared" si="85"/>
        <v>0</v>
      </c>
      <c r="Q805" s="515">
        <f t="shared" si="86"/>
        <v>0</v>
      </c>
      <c r="R805" s="515">
        <f t="shared" si="87"/>
        <v>0</v>
      </c>
      <c r="S805" s="516">
        <f>IF(M805="nio",0,IF(M805&gt;0,VLOOKUP(H805,'3-Productie normen'!A:L,VLOOKUP(M805,'3-Productie normen'!$B$36:$C$42,2,FALSE),FALSE)))</f>
        <v>0</v>
      </c>
      <c r="T805" s="516">
        <f t="shared" si="89"/>
        <v>0</v>
      </c>
      <c r="U805" s="55">
        <f t="shared" si="90"/>
        <v>0</v>
      </c>
      <c r="V805" s="527"/>
      <c r="X805" s="529">
        <f t="shared" si="88"/>
        <v>0</v>
      </c>
    </row>
    <row r="806" spans="1:24" ht="14.1" customHeight="1">
      <c r="A806" s="460">
        <v>806</v>
      </c>
      <c r="B806" s="467" t="s">
        <v>237</v>
      </c>
      <c r="C806" s="466" t="s">
        <v>361</v>
      </c>
      <c r="D806" s="473" t="s">
        <v>441</v>
      </c>
      <c r="E806" s="475">
        <v>6</v>
      </c>
      <c r="F806" s="476">
        <v>6005</v>
      </c>
      <c r="G806" s="494" t="s">
        <v>536</v>
      </c>
      <c r="H806" s="491" t="s">
        <v>4038</v>
      </c>
      <c r="I806" s="494" t="s">
        <v>3986</v>
      </c>
      <c r="J806" s="502">
        <v>17.46</v>
      </c>
      <c r="K806" s="494" t="s">
        <v>4032</v>
      </c>
      <c r="L806" s="512">
        <f t="shared" si="84"/>
        <v>255</v>
      </c>
      <c r="M806" s="514">
        <v>255</v>
      </c>
      <c r="N806" s="514"/>
      <c r="O806" s="514"/>
      <c r="P806" s="515" t="e">
        <f t="shared" si="85"/>
        <v>#DIV/0!</v>
      </c>
      <c r="Q806" s="515">
        <f t="shared" si="86"/>
        <v>0</v>
      </c>
      <c r="R806" s="515">
        <f t="shared" si="87"/>
        <v>0</v>
      </c>
      <c r="S806" s="516">
        <f>IF(M806="nio",0,IF(M806&gt;0,VLOOKUP(H806,'3-Productie normen'!A:L,VLOOKUP(M806,'3-Productie normen'!$B$36:$C$42,2,FALSE),FALSE)))</f>
        <v>0</v>
      </c>
      <c r="T806" s="516">
        <f t="shared" si="89"/>
        <v>0</v>
      </c>
      <c r="U806" s="55">
        <f t="shared" si="90"/>
        <v>0</v>
      </c>
      <c r="V806" s="527"/>
      <c r="X806" s="529">
        <f t="shared" si="88"/>
        <v>4452.3</v>
      </c>
    </row>
    <row r="807" spans="1:24" ht="14.1" customHeight="1">
      <c r="A807" s="460">
        <v>807</v>
      </c>
      <c r="B807" s="467" t="s">
        <v>237</v>
      </c>
      <c r="C807" s="466" t="s">
        <v>361</v>
      </c>
      <c r="D807" s="473" t="s">
        <v>441</v>
      </c>
      <c r="E807" s="475">
        <v>6</v>
      </c>
      <c r="F807" s="476">
        <v>6006</v>
      </c>
      <c r="G807" s="494" t="s">
        <v>596</v>
      </c>
      <c r="H807" s="494" t="s">
        <v>4026</v>
      </c>
      <c r="I807" s="494" t="s">
        <v>3974</v>
      </c>
      <c r="J807" s="502">
        <v>8.52</v>
      </c>
      <c r="K807" s="494" t="s">
        <v>4026</v>
      </c>
      <c r="L807" s="512">
        <f t="shared" si="84"/>
        <v>0</v>
      </c>
      <c r="M807" s="513" t="s">
        <v>4037</v>
      </c>
      <c r="N807" s="514"/>
      <c r="O807" s="514"/>
      <c r="P807" s="515">
        <f t="shared" si="85"/>
        <v>0</v>
      </c>
      <c r="Q807" s="515">
        <f t="shared" si="86"/>
        <v>0</v>
      </c>
      <c r="R807" s="515">
        <f t="shared" si="87"/>
        <v>0</v>
      </c>
      <c r="S807" s="516">
        <f>IF(M807="nio",0,IF(M807&gt;0,VLOOKUP(H807,'3-Productie normen'!A:L,VLOOKUP(M807,'3-Productie normen'!$B$36:$C$42,2,FALSE),FALSE)))</f>
        <v>0</v>
      </c>
      <c r="T807" s="516">
        <f t="shared" si="89"/>
        <v>0</v>
      </c>
      <c r="U807" s="55">
        <f t="shared" si="90"/>
        <v>0</v>
      </c>
      <c r="V807" s="527"/>
      <c r="X807" s="529">
        <f t="shared" si="88"/>
        <v>0</v>
      </c>
    </row>
    <row r="808" spans="1:24" ht="14.1" customHeight="1">
      <c r="A808" s="460">
        <v>808</v>
      </c>
      <c r="B808" s="467" t="s">
        <v>237</v>
      </c>
      <c r="C808" s="466" t="s">
        <v>361</v>
      </c>
      <c r="D808" s="473" t="s">
        <v>441</v>
      </c>
      <c r="E808" s="475">
        <v>6</v>
      </c>
      <c r="F808" s="476">
        <v>6007</v>
      </c>
      <c r="G808" s="494" t="s">
        <v>596</v>
      </c>
      <c r="H808" s="494" t="s">
        <v>4026</v>
      </c>
      <c r="I808" s="494" t="s">
        <v>3974</v>
      </c>
      <c r="J808" s="502">
        <v>6.87</v>
      </c>
      <c r="K808" s="494" t="s">
        <v>4026</v>
      </c>
      <c r="L808" s="512">
        <f t="shared" si="84"/>
        <v>0</v>
      </c>
      <c r="M808" s="513" t="s">
        <v>4037</v>
      </c>
      <c r="N808" s="514"/>
      <c r="O808" s="514"/>
      <c r="P808" s="515">
        <f t="shared" si="85"/>
        <v>0</v>
      </c>
      <c r="Q808" s="515">
        <f t="shared" si="86"/>
        <v>0</v>
      </c>
      <c r="R808" s="515">
        <f t="shared" si="87"/>
        <v>0</v>
      </c>
      <c r="S808" s="516">
        <f>IF(M808="nio",0,IF(M808&gt;0,VLOOKUP(H808,'3-Productie normen'!A:L,VLOOKUP(M808,'3-Productie normen'!$B$36:$C$42,2,FALSE),FALSE)))</f>
        <v>0</v>
      </c>
      <c r="T808" s="516">
        <f t="shared" si="89"/>
        <v>0</v>
      </c>
      <c r="U808" s="55">
        <f t="shared" si="90"/>
        <v>0</v>
      </c>
      <c r="V808" s="527"/>
      <c r="X808" s="529">
        <f t="shared" si="88"/>
        <v>0</v>
      </c>
    </row>
    <row r="809" spans="1:24" ht="14.1" customHeight="1">
      <c r="A809" s="567">
        <v>809</v>
      </c>
      <c r="B809" s="467" t="s">
        <v>237</v>
      </c>
      <c r="C809" s="466" t="s">
        <v>361</v>
      </c>
      <c r="D809" s="473" t="s">
        <v>441</v>
      </c>
      <c r="E809" s="475">
        <v>6</v>
      </c>
      <c r="F809" s="476">
        <v>6008</v>
      </c>
      <c r="G809" s="494" t="s">
        <v>536</v>
      </c>
      <c r="H809" s="491" t="s">
        <v>4038</v>
      </c>
      <c r="I809" s="494" t="s">
        <v>3986</v>
      </c>
      <c r="J809" s="502">
        <v>71.88</v>
      </c>
      <c r="K809" s="494" t="s">
        <v>4032</v>
      </c>
      <c r="L809" s="512">
        <f t="shared" si="84"/>
        <v>255</v>
      </c>
      <c r="M809" s="514">
        <v>255</v>
      </c>
      <c r="N809" s="514"/>
      <c r="O809" s="514"/>
      <c r="P809" s="515" t="e">
        <f t="shared" si="85"/>
        <v>#DIV/0!</v>
      </c>
      <c r="Q809" s="515">
        <f t="shared" si="86"/>
        <v>0</v>
      </c>
      <c r="R809" s="515">
        <f t="shared" si="87"/>
        <v>0</v>
      </c>
      <c r="S809" s="516">
        <f>IF(M809="nio",0,IF(M809&gt;0,VLOOKUP(H809,'3-Productie normen'!A:L,VLOOKUP(M809,'3-Productie normen'!$B$36:$C$42,2,FALSE),FALSE)))</f>
        <v>0</v>
      </c>
      <c r="T809" s="516">
        <f t="shared" si="89"/>
        <v>0</v>
      </c>
      <c r="U809" s="55">
        <f t="shared" si="90"/>
        <v>0</v>
      </c>
      <c r="V809" s="527"/>
      <c r="X809" s="529">
        <f t="shared" si="88"/>
        <v>18329.399999999998</v>
      </c>
    </row>
    <row r="810" spans="1:24" ht="14.1" customHeight="1">
      <c r="A810" s="460">
        <v>810</v>
      </c>
      <c r="B810" s="467" t="s">
        <v>237</v>
      </c>
      <c r="C810" s="466" t="s">
        <v>361</v>
      </c>
      <c r="D810" s="473" t="s">
        <v>441</v>
      </c>
      <c r="E810" s="475">
        <v>6</v>
      </c>
      <c r="F810" s="476">
        <v>6009</v>
      </c>
      <c r="G810" s="494" t="s">
        <v>589</v>
      </c>
      <c r="H810" s="494" t="s">
        <v>253</v>
      </c>
      <c r="I810" s="494" t="s">
        <v>3986</v>
      </c>
      <c r="J810" s="502">
        <v>7.61</v>
      </c>
      <c r="K810" s="494" t="s">
        <v>4033</v>
      </c>
      <c r="L810" s="512">
        <f t="shared" si="84"/>
        <v>104</v>
      </c>
      <c r="M810" s="514">
        <v>104</v>
      </c>
      <c r="N810" s="514"/>
      <c r="O810" s="514"/>
      <c r="P810" s="515" t="e">
        <f t="shared" si="85"/>
        <v>#DIV/0!</v>
      </c>
      <c r="Q810" s="515">
        <f t="shared" si="86"/>
        <v>0</v>
      </c>
      <c r="R810" s="515">
        <f t="shared" si="87"/>
        <v>0</v>
      </c>
      <c r="S810" s="516">
        <f>IF(M810="nio",0,IF(M810&gt;0,VLOOKUP(H810,'3-Productie normen'!A:L,VLOOKUP(M810,'3-Productie normen'!$B$36:$C$42,2,FALSE),FALSE)))</f>
        <v>0</v>
      </c>
      <c r="T810" s="516">
        <f t="shared" si="89"/>
        <v>0</v>
      </c>
      <c r="U810" s="55">
        <f t="shared" si="90"/>
        <v>0</v>
      </c>
      <c r="V810" s="527"/>
      <c r="X810" s="529">
        <f t="shared" si="88"/>
        <v>791.44</v>
      </c>
    </row>
    <row r="811" spans="1:24" ht="14.1" customHeight="1">
      <c r="A811" s="460">
        <v>811</v>
      </c>
      <c r="B811" s="467" t="s">
        <v>237</v>
      </c>
      <c r="C811" s="466" t="s">
        <v>361</v>
      </c>
      <c r="D811" s="473" t="s">
        <v>441</v>
      </c>
      <c r="E811" s="475">
        <v>6</v>
      </c>
      <c r="F811" s="476">
        <v>6010</v>
      </c>
      <c r="G811" s="494" t="s">
        <v>1045</v>
      </c>
      <c r="H811" s="491" t="s">
        <v>4038</v>
      </c>
      <c r="I811" s="494" t="s">
        <v>3986</v>
      </c>
      <c r="J811" s="502">
        <v>40.04</v>
      </c>
      <c r="K811" s="494" t="s">
        <v>4032</v>
      </c>
      <c r="L811" s="512">
        <f t="shared" si="84"/>
        <v>255</v>
      </c>
      <c r="M811" s="514">
        <v>255</v>
      </c>
      <c r="N811" s="514"/>
      <c r="O811" s="514"/>
      <c r="P811" s="515" t="e">
        <f t="shared" si="85"/>
        <v>#DIV/0!</v>
      </c>
      <c r="Q811" s="515">
        <f t="shared" si="86"/>
        <v>0</v>
      </c>
      <c r="R811" s="515">
        <f t="shared" si="87"/>
        <v>0</v>
      </c>
      <c r="S811" s="516">
        <f>IF(M811="nio",0,IF(M811&gt;0,VLOOKUP(H811,'3-Productie normen'!A:L,VLOOKUP(M811,'3-Productie normen'!$B$36:$C$42,2,FALSE),FALSE)))</f>
        <v>0</v>
      </c>
      <c r="T811" s="516">
        <f t="shared" si="89"/>
        <v>0</v>
      </c>
      <c r="U811" s="55">
        <f t="shared" si="90"/>
        <v>0</v>
      </c>
      <c r="V811" s="527"/>
      <c r="X811" s="529">
        <f t="shared" si="88"/>
        <v>10210.199999999999</v>
      </c>
    </row>
    <row r="812" spans="1:24" ht="14.1" customHeight="1">
      <c r="A812" s="460">
        <v>812</v>
      </c>
      <c r="B812" s="467" t="s">
        <v>237</v>
      </c>
      <c r="C812" s="466" t="s">
        <v>361</v>
      </c>
      <c r="D812" s="473" t="s">
        <v>441</v>
      </c>
      <c r="E812" s="475">
        <v>6</v>
      </c>
      <c r="F812" s="476">
        <v>6011</v>
      </c>
      <c r="G812" s="494" t="s">
        <v>592</v>
      </c>
      <c r="H812" s="487" t="s">
        <v>348</v>
      </c>
      <c r="I812" s="494" t="s">
        <v>3979</v>
      </c>
      <c r="J812" s="502">
        <v>16.86</v>
      </c>
      <c r="K812" s="487" t="s">
        <v>348</v>
      </c>
      <c r="L812" s="512">
        <f t="shared" si="84"/>
        <v>255</v>
      </c>
      <c r="M812" s="514">
        <v>255</v>
      </c>
      <c r="N812" s="514"/>
      <c r="O812" s="514"/>
      <c r="P812" s="515" t="e">
        <f t="shared" si="85"/>
        <v>#DIV/0!</v>
      </c>
      <c r="Q812" s="515">
        <f t="shared" si="86"/>
        <v>0</v>
      </c>
      <c r="R812" s="515">
        <f t="shared" si="87"/>
        <v>0</v>
      </c>
      <c r="S812" s="516">
        <f>IF(M812="nio",0,IF(M812&gt;0,VLOOKUP(H812,'3-Productie normen'!A:L,VLOOKUP(M812,'3-Productie normen'!$B$36:$C$42,2,FALSE),FALSE)))</f>
        <v>0</v>
      </c>
      <c r="T812" s="516">
        <f t="shared" si="89"/>
        <v>0</v>
      </c>
      <c r="U812" s="55">
        <f t="shared" si="90"/>
        <v>0</v>
      </c>
      <c r="V812" s="527"/>
      <c r="X812" s="529">
        <f t="shared" si="88"/>
        <v>4299.3</v>
      </c>
    </row>
    <row r="813" spans="1:24" ht="14.1" customHeight="1">
      <c r="A813" s="460">
        <v>813</v>
      </c>
      <c r="B813" s="467" t="s">
        <v>237</v>
      </c>
      <c r="C813" s="466" t="s">
        <v>361</v>
      </c>
      <c r="D813" s="473" t="s">
        <v>441</v>
      </c>
      <c r="E813" s="475">
        <v>6</v>
      </c>
      <c r="F813" s="476">
        <v>6012</v>
      </c>
      <c r="G813" s="494" t="s">
        <v>529</v>
      </c>
      <c r="H813" s="491" t="s">
        <v>253</v>
      </c>
      <c r="I813" s="494" t="s">
        <v>3986</v>
      </c>
      <c r="J813" s="502">
        <v>56.94</v>
      </c>
      <c r="K813" s="491" t="s">
        <v>253</v>
      </c>
      <c r="L813" s="512">
        <f t="shared" si="84"/>
        <v>104</v>
      </c>
      <c r="M813" s="514">
        <v>104</v>
      </c>
      <c r="N813" s="514"/>
      <c r="O813" s="514"/>
      <c r="P813" s="515" t="e">
        <f t="shared" si="85"/>
        <v>#DIV/0!</v>
      </c>
      <c r="Q813" s="515">
        <f t="shared" si="86"/>
        <v>0</v>
      </c>
      <c r="R813" s="515">
        <f t="shared" si="87"/>
        <v>0</v>
      </c>
      <c r="S813" s="516">
        <f>IF(M813="nio",0,IF(M813&gt;0,VLOOKUP(H813,'3-Productie normen'!A:L,VLOOKUP(M813,'3-Productie normen'!$B$36:$C$42,2,FALSE),FALSE)))</f>
        <v>0</v>
      </c>
      <c r="T813" s="516">
        <f t="shared" si="89"/>
        <v>0</v>
      </c>
      <c r="U813" s="55">
        <f t="shared" si="90"/>
        <v>0</v>
      </c>
      <c r="V813" s="527"/>
      <c r="X813" s="529">
        <f t="shared" si="88"/>
        <v>5921.76</v>
      </c>
    </row>
    <row r="814" spans="1:24" ht="14.1" customHeight="1">
      <c r="A814" s="460">
        <v>814</v>
      </c>
      <c r="B814" s="467" t="s">
        <v>237</v>
      </c>
      <c r="C814" s="466" t="s">
        <v>361</v>
      </c>
      <c r="D814" s="473" t="s">
        <v>441</v>
      </c>
      <c r="E814" s="475">
        <v>6</v>
      </c>
      <c r="F814" s="476">
        <v>6013</v>
      </c>
      <c r="G814" s="494" t="s">
        <v>595</v>
      </c>
      <c r="H814" s="491" t="s">
        <v>4066</v>
      </c>
      <c r="I814" s="494" t="s">
        <v>3986</v>
      </c>
      <c r="J814" s="502">
        <v>58.39</v>
      </c>
      <c r="K814" s="491" t="s">
        <v>253</v>
      </c>
      <c r="L814" s="512">
        <f t="shared" si="84"/>
        <v>104</v>
      </c>
      <c r="M814" s="514">
        <v>104</v>
      </c>
      <c r="N814" s="514"/>
      <c r="O814" s="514"/>
      <c r="P814" s="515" t="e">
        <f t="shared" si="85"/>
        <v>#DIV/0!</v>
      </c>
      <c r="Q814" s="515">
        <f t="shared" si="86"/>
        <v>0</v>
      </c>
      <c r="R814" s="515">
        <f t="shared" si="87"/>
        <v>0</v>
      </c>
      <c r="S814" s="516">
        <f>IF(M814="nio",0,IF(M814&gt;0,VLOOKUP(H814,'3-Productie normen'!A:L,VLOOKUP(M814,'3-Productie normen'!$B$36:$C$42,2,FALSE),FALSE)))</f>
        <v>0</v>
      </c>
      <c r="T814" s="516">
        <f t="shared" si="89"/>
        <v>0</v>
      </c>
      <c r="U814" s="55">
        <f t="shared" si="90"/>
        <v>0</v>
      </c>
      <c r="V814" s="527"/>
      <c r="X814" s="529">
        <f t="shared" si="88"/>
        <v>6072.56</v>
      </c>
    </row>
    <row r="815" spans="1:24" ht="14.1" customHeight="1">
      <c r="A815" s="460">
        <v>815</v>
      </c>
      <c r="B815" s="467" t="s">
        <v>237</v>
      </c>
      <c r="C815" s="466" t="s">
        <v>361</v>
      </c>
      <c r="D815" s="473" t="s">
        <v>441</v>
      </c>
      <c r="E815" s="475">
        <v>6</v>
      </c>
      <c r="F815" s="475" t="s">
        <v>1260</v>
      </c>
      <c r="G815" s="494" t="s">
        <v>596</v>
      </c>
      <c r="H815" s="494" t="s">
        <v>4026</v>
      </c>
      <c r="I815" s="494" t="s">
        <v>3986</v>
      </c>
      <c r="J815" s="502">
        <v>1.54</v>
      </c>
      <c r="K815" s="494" t="s">
        <v>4026</v>
      </c>
      <c r="L815" s="512">
        <f t="shared" si="84"/>
        <v>0</v>
      </c>
      <c r="M815" s="513" t="s">
        <v>4037</v>
      </c>
      <c r="N815" s="514"/>
      <c r="O815" s="514"/>
      <c r="P815" s="515">
        <f t="shared" si="85"/>
        <v>0</v>
      </c>
      <c r="Q815" s="515">
        <f t="shared" si="86"/>
        <v>0</v>
      </c>
      <c r="R815" s="515">
        <f t="shared" si="87"/>
        <v>0</v>
      </c>
      <c r="S815" s="516">
        <f>IF(M815="nio",0,IF(M815&gt;0,VLOOKUP(H815,'3-Productie normen'!A:L,VLOOKUP(M815,'3-Productie normen'!$B$36:$C$42,2,FALSE),FALSE)))</f>
        <v>0</v>
      </c>
      <c r="T815" s="516">
        <f t="shared" si="89"/>
        <v>0</v>
      </c>
      <c r="U815" s="55">
        <f t="shared" si="90"/>
        <v>0</v>
      </c>
      <c r="V815" s="527"/>
      <c r="X815" s="529">
        <f t="shared" si="88"/>
        <v>0</v>
      </c>
    </row>
    <row r="816" spans="1:24" ht="14.1" customHeight="1">
      <c r="A816" s="460">
        <v>816</v>
      </c>
      <c r="B816" s="467" t="s">
        <v>237</v>
      </c>
      <c r="C816" s="466" t="s">
        <v>361</v>
      </c>
      <c r="D816" s="473" t="s">
        <v>441</v>
      </c>
      <c r="E816" s="475">
        <v>6</v>
      </c>
      <c r="F816" s="476">
        <v>6014</v>
      </c>
      <c r="G816" s="494" t="s">
        <v>529</v>
      </c>
      <c r="H816" s="491" t="s">
        <v>253</v>
      </c>
      <c r="I816" s="494" t="s">
        <v>3979</v>
      </c>
      <c r="J816" s="502">
        <v>48.16</v>
      </c>
      <c r="K816" s="491" t="s">
        <v>253</v>
      </c>
      <c r="L816" s="512">
        <f t="shared" si="84"/>
        <v>104</v>
      </c>
      <c r="M816" s="514">
        <v>104</v>
      </c>
      <c r="N816" s="514"/>
      <c r="O816" s="514"/>
      <c r="P816" s="515" t="e">
        <f t="shared" si="85"/>
        <v>#DIV/0!</v>
      </c>
      <c r="Q816" s="515">
        <f t="shared" si="86"/>
        <v>0</v>
      </c>
      <c r="R816" s="515">
        <f t="shared" si="87"/>
        <v>0</v>
      </c>
      <c r="S816" s="516">
        <f>IF(M816="nio",0,IF(M816&gt;0,VLOOKUP(H816,'3-Productie normen'!A:L,VLOOKUP(M816,'3-Productie normen'!$B$36:$C$42,2,FALSE),FALSE)))</f>
        <v>0</v>
      </c>
      <c r="T816" s="516">
        <f t="shared" si="89"/>
        <v>0</v>
      </c>
      <c r="U816" s="55">
        <f t="shared" si="90"/>
        <v>0</v>
      </c>
      <c r="V816" s="527"/>
      <c r="X816" s="529">
        <f t="shared" si="88"/>
        <v>5008.6399999999994</v>
      </c>
    </row>
    <row r="817" spans="1:24" ht="14.1" customHeight="1">
      <c r="A817" s="567">
        <v>817</v>
      </c>
      <c r="B817" s="467" t="s">
        <v>237</v>
      </c>
      <c r="C817" s="466" t="s">
        <v>361</v>
      </c>
      <c r="D817" s="473" t="s">
        <v>441</v>
      </c>
      <c r="E817" s="475">
        <v>6</v>
      </c>
      <c r="F817" s="475" t="s">
        <v>1261</v>
      </c>
      <c r="G817" s="494" t="s">
        <v>536</v>
      </c>
      <c r="H817" s="491" t="s">
        <v>4038</v>
      </c>
      <c r="I817" s="494" t="s">
        <v>3986</v>
      </c>
      <c r="J817" s="502">
        <v>12.25</v>
      </c>
      <c r="K817" s="494" t="s">
        <v>4032</v>
      </c>
      <c r="L817" s="512">
        <f t="shared" si="84"/>
        <v>255</v>
      </c>
      <c r="M817" s="514">
        <v>255</v>
      </c>
      <c r="N817" s="514"/>
      <c r="O817" s="514"/>
      <c r="P817" s="515" t="e">
        <f t="shared" si="85"/>
        <v>#DIV/0!</v>
      </c>
      <c r="Q817" s="515">
        <f t="shared" si="86"/>
        <v>0</v>
      </c>
      <c r="R817" s="515">
        <f t="shared" si="87"/>
        <v>0</v>
      </c>
      <c r="S817" s="516">
        <f>IF(M817="nio",0,IF(M817&gt;0,VLOOKUP(H817,'3-Productie normen'!A:L,VLOOKUP(M817,'3-Productie normen'!$B$36:$C$42,2,FALSE),FALSE)))</f>
        <v>0</v>
      </c>
      <c r="T817" s="516">
        <f t="shared" si="89"/>
        <v>0</v>
      </c>
      <c r="U817" s="55">
        <f t="shared" si="90"/>
        <v>0</v>
      </c>
      <c r="V817" s="527"/>
      <c r="X817" s="529">
        <f t="shared" si="88"/>
        <v>3123.75</v>
      </c>
    </row>
    <row r="818" spans="1:24" ht="14.1" customHeight="1">
      <c r="A818" s="460">
        <v>818</v>
      </c>
      <c r="B818" s="467" t="s">
        <v>237</v>
      </c>
      <c r="C818" s="466" t="s">
        <v>361</v>
      </c>
      <c r="D818" s="473" t="s">
        <v>441</v>
      </c>
      <c r="E818" s="475">
        <v>6</v>
      </c>
      <c r="F818" s="476">
        <v>6015</v>
      </c>
      <c r="G818" s="494" t="s">
        <v>536</v>
      </c>
      <c r="H818" s="491" t="s">
        <v>4038</v>
      </c>
      <c r="I818" s="494" t="s">
        <v>3986</v>
      </c>
      <c r="J818" s="502">
        <v>12.07</v>
      </c>
      <c r="K818" s="494" t="s">
        <v>4032</v>
      </c>
      <c r="L818" s="512">
        <f t="shared" si="84"/>
        <v>255</v>
      </c>
      <c r="M818" s="514">
        <v>255</v>
      </c>
      <c r="N818" s="514"/>
      <c r="O818" s="514"/>
      <c r="P818" s="515" t="e">
        <f t="shared" si="85"/>
        <v>#DIV/0!</v>
      </c>
      <c r="Q818" s="515">
        <f t="shared" si="86"/>
        <v>0</v>
      </c>
      <c r="R818" s="515">
        <f t="shared" si="87"/>
        <v>0</v>
      </c>
      <c r="S818" s="516">
        <f>IF(M818="nio",0,IF(M818&gt;0,VLOOKUP(H818,'3-Productie normen'!A:L,VLOOKUP(M818,'3-Productie normen'!$B$36:$C$42,2,FALSE),FALSE)))</f>
        <v>0</v>
      </c>
      <c r="T818" s="516">
        <f t="shared" si="89"/>
        <v>0</v>
      </c>
      <c r="U818" s="55">
        <f t="shared" si="90"/>
        <v>0</v>
      </c>
      <c r="V818" s="527"/>
      <c r="X818" s="529">
        <f t="shared" si="88"/>
        <v>3077.85</v>
      </c>
    </row>
    <row r="819" spans="1:24" ht="14.1" customHeight="1">
      <c r="A819" s="460">
        <v>819</v>
      </c>
      <c r="B819" s="467" t="s">
        <v>237</v>
      </c>
      <c r="C819" s="466" t="s">
        <v>361</v>
      </c>
      <c r="D819" s="473" t="s">
        <v>441</v>
      </c>
      <c r="E819" s="475">
        <v>6</v>
      </c>
      <c r="F819" s="476">
        <v>6016</v>
      </c>
      <c r="G819" s="494" t="s">
        <v>529</v>
      </c>
      <c r="H819" s="491" t="s">
        <v>253</v>
      </c>
      <c r="I819" s="494" t="s">
        <v>3979</v>
      </c>
      <c r="J819" s="502">
        <v>52.11</v>
      </c>
      <c r="K819" s="491" t="s">
        <v>253</v>
      </c>
      <c r="L819" s="512">
        <f t="shared" si="84"/>
        <v>104</v>
      </c>
      <c r="M819" s="514">
        <v>104</v>
      </c>
      <c r="N819" s="514"/>
      <c r="O819" s="514"/>
      <c r="P819" s="515" t="e">
        <f t="shared" si="85"/>
        <v>#DIV/0!</v>
      </c>
      <c r="Q819" s="515">
        <f t="shared" si="86"/>
        <v>0</v>
      </c>
      <c r="R819" s="515">
        <f t="shared" si="87"/>
        <v>0</v>
      </c>
      <c r="S819" s="516">
        <f>IF(M819="nio",0,IF(M819&gt;0,VLOOKUP(H819,'3-Productie normen'!A:L,VLOOKUP(M819,'3-Productie normen'!$B$36:$C$42,2,FALSE),FALSE)))</f>
        <v>0</v>
      </c>
      <c r="T819" s="516">
        <f t="shared" si="89"/>
        <v>0</v>
      </c>
      <c r="U819" s="55">
        <f t="shared" si="90"/>
        <v>0</v>
      </c>
      <c r="V819" s="527"/>
      <c r="X819" s="529">
        <f t="shared" si="88"/>
        <v>5419.44</v>
      </c>
    </row>
    <row r="820" spans="1:24" ht="14.1" customHeight="1">
      <c r="A820" s="460">
        <v>820</v>
      </c>
      <c r="B820" s="467" t="s">
        <v>237</v>
      </c>
      <c r="C820" s="466" t="s">
        <v>361</v>
      </c>
      <c r="D820" s="473" t="s">
        <v>441</v>
      </c>
      <c r="E820" s="475">
        <v>6</v>
      </c>
      <c r="F820" s="475" t="s">
        <v>1262</v>
      </c>
      <c r="G820" s="494" t="s">
        <v>529</v>
      </c>
      <c r="H820" s="491" t="s">
        <v>253</v>
      </c>
      <c r="I820" s="494" t="s">
        <v>3986</v>
      </c>
      <c r="J820" s="502">
        <v>5.95</v>
      </c>
      <c r="K820" s="491" t="s">
        <v>253</v>
      </c>
      <c r="L820" s="512">
        <f t="shared" si="84"/>
        <v>104</v>
      </c>
      <c r="M820" s="514">
        <v>104</v>
      </c>
      <c r="N820" s="514"/>
      <c r="O820" s="514"/>
      <c r="P820" s="515" t="e">
        <f t="shared" si="85"/>
        <v>#DIV/0!</v>
      </c>
      <c r="Q820" s="515">
        <f t="shared" si="86"/>
        <v>0</v>
      </c>
      <c r="R820" s="515">
        <f t="shared" si="87"/>
        <v>0</v>
      </c>
      <c r="S820" s="516">
        <f>IF(M820="nio",0,IF(M820&gt;0,VLOOKUP(H820,'3-Productie normen'!A:L,VLOOKUP(M820,'3-Productie normen'!$B$36:$C$42,2,FALSE),FALSE)))</f>
        <v>0</v>
      </c>
      <c r="T820" s="516">
        <f t="shared" si="89"/>
        <v>0</v>
      </c>
      <c r="U820" s="55">
        <f t="shared" si="90"/>
        <v>0</v>
      </c>
      <c r="V820" s="527"/>
      <c r="X820" s="529">
        <f t="shared" si="88"/>
        <v>618.80000000000007</v>
      </c>
    </row>
    <row r="821" spans="1:24" ht="14.1" customHeight="1">
      <c r="A821" s="460">
        <v>821</v>
      </c>
      <c r="B821" s="467" t="s">
        <v>237</v>
      </c>
      <c r="C821" s="466" t="s">
        <v>361</v>
      </c>
      <c r="D821" s="473" t="s">
        <v>441</v>
      </c>
      <c r="E821" s="475">
        <v>6</v>
      </c>
      <c r="F821" s="476">
        <v>6017</v>
      </c>
      <c r="G821" s="494" t="s">
        <v>536</v>
      </c>
      <c r="H821" s="491" t="s">
        <v>4038</v>
      </c>
      <c r="I821" s="494" t="s">
        <v>3986</v>
      </c>
      <c r="J821" s="502">
        <v>12.07</v>
      </c>
      <c r="K821" s="494" t="s">
        <v>4032</v>
      </c>
      <c r="L821" s="512">
        <f t="shared" si="84"/>
        <v>255</v>
      </c>
      <c r="M821" s="514">
        <v>255</v>
      </c>
      <c r="N821" s="514"/>
      <c r="O821" s="514"/>
      <c r="P821" s="515" t="e">
        <f t="shared" si="85"/>
        <v>#DIV/0!</v>
      </c>
      <c r="Q821" s="515">
        <f t="shared" si="86"/>
        <v>0</v>
      </c>
      <c r="R821" s="515">
        <f t="shared" si="87"/>
        <v>0</v>
      </c>
      <c r="S821" s="516">
        <f>IF(M821="nio",0,IF(M821&gt;0,VLOOKUP(H821,'3-Productie normen'!A:L,VLOOKUP(M821,'3-Productie normen'!$B$36:$C$42,2,FALSE),FALSE)))</f>
        <v>0</v>
      </c>
      <c r="T821" s="516">
        <f t="shared" si="89"/>
        <v>0</v>
      </c>
      <c r="U821" s="55">
        <f t="shared" si="90"/>
        <v>0</v>
      </c>
      <c r="V821" s="527"/>
      <c r="X821" s="529">
        <f t="shared" si="88"/>
        <v>3077.85</v>
      </c>
    </row>
    <row r="822" spans="1:24" ht="14.1" customHeight="1">
      <c r="A822" s="460">
        <v>822</v>
      </c>
      <c r="B822" s="467" t="s">
        <v>237</v>
      </c>
      <c r="C822" s="466" t="s">
        <v>361</v>
      </c>
      <c r="D822" s="473" t="s">
        <v>441</v>
      </c>
      <c r="E822" s="475">
        <v>6</v>
      </c>
      <c r="F822" s="476">
        <v>6018</v>
      </c>
      <c r="G822" s="494" t="s">
        <v>529</v>
      </c>
      <c r="H822" s="491" t="s">
        <v>253</v>
      </c>
      <c r="I822" s="494" t="s">
        <v>3979</v>
      </c>
      <c r="J822" s="502">
        <v>48.29</v>
      </c>
      <c r="K822" s="491" t="s">
        <v>253</v>
      </c>
      <c r="L822" s="512">
        <f t="shared" si="84"/>
        <v>104</v>
      </c>
      <c r="M822" s="514">
        <v>104</v>
      </c>
      <c r="N822" s="514"/>
      <c r="O822" s="514"/>
      <c r="P822" s="515" t="e">
        <f t="shared" si="85"/>
        <v>#DIV/0!</v>
      </c>
      <c r="Q822" s="515">
        <f t="shared" si="86"/>
        <v>0</v>
      </c>
      <c r="R822" s="515">
        <f t="shared" si="87"/>
        <v>0</v>
      </c>
      <c r="S822" s="516">
        <f>IF(M822="nio",0,IF(M822&gt;0,VLOOKUP(H822,'3-Productie normen'!A:L,VLOOKUP(M822,'3-Productie normen'!$B$36:$C$42,2,FALSE),FALSE)))</f>
        <v>0</v>
      </c>
      <c r="T822" s="516">
        <f t="shared" si="89"/>
        <v>0</v>
      </c>
      <c r="U822" s="55">
        <f t="shared" si="90"/>
        <v>0</v>
      </c>
      <c r="V822" s="527"/>
      <c r="X822" s="529">
        <f t="shared" si="88"/>
        <v>5022.16</v>
      </c>
    </row>
    <row r="823" spans="1:24" ht="14.1" customHeight="1">
      <c r="A823" s="460">
        <v>823</v>
      </c>
      <c r="B823" s="467" t="s">
        <v>237</v>
      </c>
      <c r="C823" s="466" t="s">
        <v>361</v>
      </c>
      <c r="D823" s="473" t="s">
        <v>441</v>
      </c>
      <c r="E823" s="475">
        <v>6</v>
      </c>
      <c r="F823" s="475" t="s">
        <v>1263</v>
      </c>
      <c r="G823" s="494" t="s">
        <v>529</v>
      </c>
      <c r="H823" s="491" t="s">
        <v>253</v>
      </c>
      <c r="I823" s="494" t="s">
        <v>3986</v>
      </c>
      <c r="J823" s="502">
        <v>2.89</v>
      </c>
      <c r="K823" s="491" t="s">
        <v>253</v>
      </c>
      <c r="L823" s="512">
        <f t="shared" si="84"/>
        <v>104</v>
      </c>
      <c r="M823" s="514">
        <v>104</v>
      </c>
      <c r="N823" s="514"/>
      <c r="O823" s="514"/>
      <c r="P823" s="515" t="e">
        <f t="shared" si="85"/>
        <v>#DIV/0!</v>
      </c>
      <c r="Q823" s="515">
        <f t="shared" si="86"/>
        <v>0</v>
      </c>
      <c r="R823" s="515">
        <f t="shared" si="87"/>
        <v>0</v>
      </c>
      <c r="S823" s="516">
        <f>IF(M823="nio",0,IF(M823&gt;0,VLOOKUP(H823,'3-Productie normen'!A:L,VLOOKUP(M823,'3-Productie normen'!$B$36:$C$42,2,FALSE),FALSE)))</f>
        <v>0</v>
      </c>
      <c r="T823" s="516">
        <f t="shared" si="89"/>
        <v>0</v>
      </c>
      <c r="U823" s="55">
        <f t="shared" si="90"/>
        <v>0</v>
      </c>
      <c r="V823" s="527"/>
      <c r="X823" s="529">
        <f t="shared" si="88"/>
        <v>300.56</v>
      </c>
    </row>
    <row r="824" spans="1:24" ht="14.1" customHeight="1">
      <c r="A824" s="460">
        <v>824</v>
      </c>
      <c r="B824" s="467" t="s">
        <v>237</v>
      </c>
      <c r="C824" s="466" t="s">
        <v>361</v>
      </c>
      <c r="D824" s="473" t="s">
        <v>441</v>
      </c>
      <c r="E824" s="475">
        <v>6</v>
      </c>
      <c r="F824" s="475" t="s">
        <v>1264</v>
      </c>
      <c r="G824" s="494" t="s">
        <v>529</v>
      </c>
      <c r="H824" s="491" t="s">
        <v>253</v>
      </c>
      <c r="I824" s="494" t="s">
        <v>3986</v>
      </c>
      <c r="J824" s="502">
        <v>2.89</v>
      </c>
      <c r="K824" s="491" t="s">
        <v>253</v>
      </c>
      <c r="L824" s="512">
        <f t="shared" si="84"/>
        <v>104</v>
      </c>
      <c r="M824" s="514">
        <v>104</v>
      </c>
      <c r="N824" s="514"/>
      <c r="O824" s="514"/>
      <c r="P824" s="515" t="e">
        <f t="shared" si="85"/>
        <v>#DIV/0!</v>
      </c>
      <c r="Q824" s="515">
        <f t="shared" si="86"/>
        <v>0</v>
      </c>
      <c r="R824" s="515">
        <f t="shared" si="87"/>
        <v>0</v>
      </c>
      <c r="S824" s="516">
        <f>IF(M824="nio",0,IF(M824&gt;0,VLOOKUP(H824,'3-Productie normen'!A:L,VLOOKUP(M824,'3-Productie normen'!$B$36:$C$42,2,FALSE),FALSE)))</f>
        <v>0</v>
      </c>
      <c r="T824" s="516">
        <f t="shared" si="89"/>
        <v>0</v>
      </c>
      <c r="U824" s="55">
        <f t="shared" si="90"/>
        <v>0</v>
      </c>
      <c r="V824" s="527"/>
      <c r="X824" s="529">
        <f t="shared" si="88"/>
        <v>300.56</v>
      </c>
    </row>
    <row r="825" spans="1:24" ht="14.1" customHeight="1">
      <c r="A825" s="567">
        <v>825</v>
      </c>
      <c r="B825" s="467" t="s">
        <v>237</v>
      </c>
      <c r="C825" s="466" t="s">
        <v>361</v>
      </c>
      <c r="D825" s="473" t="s">
        <v>441</v>
      </c>
      <c r="E825" s="475">
        <v>6</v>
      </c>
      <c r="F825" s="475" t="s">
        <v>1265</v>
      </c>
      <c r="G825" s="494" t="s">
        <v>536</v>
      </c>
      <c r="H825" s="491" t="s">
        <v>4038</v>
      </c>
      <c r="I825" s="494" t="s">
        <v>3986</v>
      </c>
      <c r="J825" s="502">
        <v>12.25</v>
      </c>
      <c r="K825" s="494" t="s">
        <v>4032</v>
      </c>
      <c r="L825" s="512">
        <f t="shared" si="84"/>
        <v>255</v>
      </c>
      <c r="M825" s="514">
        <v>255</v>
      </c>
      <c r="N825" s="514"/>
      <c r="O825" s="514"/>
      <c r="P825" s="515" t="e">
        <f t="shared" si="85"/>
        <v>#DIV/0!</v>
      </c>
      <c r="Q825" s="515">
        <f t="shared" si="86"/>
        <v>0</v>
      </c>
      <c r="R825" s="515">
        <f t="shared" si="87"/>
        <v>0</v>
      </c>
      <c r="S825" s="516">
        <f>IF(M825="nio",0,IF(M825&gt;0,VLOOKUP(H825,'3-Productie normen'!A:L,VLOOKUP(M825,'3-Productie normen'!$B$36:$C$42,2,FALSE),FALSE)))</f>
        <v>0</v>
      </c>
      <c r="T825" s="516">
        <f t="shared" si="89"/>
        <v>0</v>
      </c>
      <c r="U825" s="55">
        <f t="shared" si="90"/>
        <v>0</v>
      </c>
      <c r="V825" s="527"/>
      <c r="X825" s="529">
        <f t="shared" si="88"/>
        <v>3123.75</v>
      </c>
    </row>
    <row r="826" spans="1:24" ht="14.1" customHeight="1">
      <c r="A826" s="460">
        <v>826</v>
      </c>
      <c r="B826" s="467" t="s">
        <v>237</v>
      </c>
      <c r="C826" s="466" t="s">
        <v>361</v>
      </c>
      <c r="D826" s="473" t="s">
        <v>441</v>
      </c>
      <c r="E826" s="475">
        <v>6</v>
      </c>
      <c r="F826" s="476">
        <v>6019</v>
      </c>
      <c r="G826" s="494" t="s">
        <v>536</v>
      </c>
      <c r="H826" s="491" t="s">
        <v>4038</v>
      </c>
      <c r="I826" s="494" t="s">
        <v>3986</v>
      </c>
      <c r="J826" s="502">
        <v>24.54</v>
      </c>
      <c r="K826" s="494" t="s">
        <v>4032</v>
      </c>
      <c r="L826" s="512">
        <f t="shared" si="84"/>
        <v>255</v>
      </c>
      <c r="M826" s="514">
        <v>255</v>
      </c>
      <c r="N826" s="514"/>
      <c r="O826" s="514"/>
      <c r="P826" s="515" t="e">
        <f t="shared" si="85"/>
        <v>#DIV/0!</v>
      </c>
      <c r="Q826" s="515">
        <f t="shared" si="86"/>
        <v>0</v>
      </c>
      <c r="R826" s="515">
        <f t="shared" si="87"/>
        <v>0</v>
      </c>
      <c r="S826" s="516">
        <f>IF(M826="nio",0,IF(M826&gt;0,VLOOKUP(H826,'3-Productie normen'!A:L,VLOOKUP(M826,'3-Productie normen'!$B$36:$C$42,2,FALSE),FALSE)))</f>
        <v>0</v>
      </c>
      <c r="T826" s="516">
        <f t="shared" si="89"/>
        <v>0</v>
      </c>
      <c r="U826" s="55">
        <f t="shared" si="90"/>
        <v>0</v>
      </c>
      <c r="V826" s="527"/>
      <c r="X826" s="529">
        <f t="shared" si="88"/>
        <v>6257.7</v>
      </c>
    </row>
    <row r="827" spans="1:24" ht="14.1" customHeight="1">
      <c r="A827" s="460">
        <v>827</v>
      </c>
      <c r="B827" s="467" t="s">
        <v>237</v>
      </c>
      <c r="C827" s="466" t="s">
        <v>361</v>
      </c>
      <c r="D827" s="473" t="s">
        <v>441</v>
      </c>
      <c r="E827" s="475">
        <v>6</v>
      </c>
      <c r="F827" s="475" t="s">
        <v>1266</v>
      </c>
      <c r="G827" s="494" t="s">
        <v>600</v>
      </c>
      <c r="H827" s="494" t="s">
        <v>4033</v>
      </c>
      <c r="I827" s="494" t="s">
        <v>3979</v>
      </c>
      <c r="J827" s="502">
        <v>109.67</v>
      </c>
      <c r="K827" s="494" t="s">
        <v>4033</v>
      </c>
      <c r="L827" s="512">
        <f t="shared" si="84"/>
        <v>104</v>
      </c>
      <c r="M827" s="514">
        <v>104</v>
      </c>
      <c r="N827" s="514"/>
      <c r="O827" s="514"/>
      <c r="P827" s="515" t="e">
        <f t="shared" si="85"/>
        <v>#DIV/0!</v>
      </c>
      <c r="Q827" s="515">
        <f t="shared" si="86"/>
        <v>0</v>
      </c>
      <c r="R827" s="515">
        <f t="shared" si="87"/>
        <v>0</v>
      </c>
      <c r="S827" s="516">
        <f>IF(M827="nio",0,IF(M827&gt;0,VLOOKUP(H827,'3-Productie normen'!A:L,VLOOKUP(M827,'3-Productie normen'!$B$36:$C$42,2,FALSE),FALSE)))</f>
        <v>0</v>
      </c>
      <c r="T827" s="516">
        <f t="shared" si="89"/>
        <v>0</v>
      </c>
      <c r="U827" s="55">
        <f t="shared" si="90"/>
        <v>0</v>
      </c>
      <c r="V827" s="527"/>
      <c r="X827" s="529">
        <f t="shared" si="88"/>
        <v>11405.68</v>
      </c>
    </row>
    <row r="828" spans="1:24" ht="14.1" customHeight="1">
      <c r="A828" s="460">
        <v>828</v>
      </c>
      <c r="B828" s="467" t="s">
        <v>237</v>
      </c>
      <c r="C828" s="466" t="s">
        <v>361</v>
      </c>
      <c r="D828" s="473" t="s">
        <v>441</v>
      </c>
      <c r="E828" s="475">
        <v>6</v>
      </c>
      <c r="F828" s="476">
        <v>6020</v>
      </c>
      <c r="G828" s="494" t="s">
        <v>529</v>
      </c>
      <c r="H828" s="491" t="s">
        <v>253</v>
      </c>
      <c r="I828" s="494" t="s">
        <v>3979</v>
      </c>
      <c r="J828" s="502">
        <v>34.380000000000003</v>
      </c>
      <c r="K828" s="491" t="s">
        <v>253</v>
      </c>
      <c r="L828" s="512">
        <f t="shared" si="84"/>
        <v>104</v>
      </c>
      <c r="M828" s="514">
        <v>104</v>
      </c>
      <c r="N828" s="514"/>
      <c r="O828" s="514"/>
      <c r="P828" s="515" t="e">
        <f t="shared" si="85"/>
        <v>#DIV/0!</v>
      </c>
      <c r="Q828" s="515">
        <f t="shared" si="86"/>
        <v>0</v>
      </c>
      <c r="R828" s="515">
        <f t="shared" si="87"/>
        <v>0</v>
      </c>
      <c r="S828" s="516">
        <f>IF(M828="nio",0,IF(M828&gt;0,VLOOKUP(H828,'3-Productie normen'!A:L,VLOOKUP(M828,'3-Productie normen'!$B$36:$C$42,2,FALSE),FALSE)))</f>
        <v>0</v>
      </c>
      <c r="T828" s="516">
        <f t="shared" si="89"/>
        <v>0</v>
      </c>
      <c r="U828" s="55">
        <f t="shared" si="90"/>
        <v>0</v>
      </c>
      <c r="V828" s="527"/>
      <c r="X828" s="529">
        <f t="shared" si="88"/>
        <v>3575.5200000000004</v>
      </c>
    </row>
    <row r="829" spans="1:24" ht="14.1" customHeight="1">
      <c r="A829" s="460">
        <v>829</v>
      </c>
      <c r="B829" s="467" t="s">
        <v>237</v>
      </c>
      <c r="C829" s="466" t="s">
        <v>361</v>
      </c>
      <c r="D829" s="473" t="s">
        <v>441</v>
      </c>
      <c r="E829" s="475">
        <v>6</v>
      </c>
      <c r="F829" s="475" t="s">
        <v>1267</v>
      </c>
      <c r="G829" s="494" t="s">
        <v>597</v>
      </c>
      <c r="H829" s="494" t="s">
        <v>4026</v>
      </c>
      <c r="I829" s="494" t="s">
        <v>3974</v>
      </c>
      <c r="J829" s="502">
        <v>15.05</v>
      </c>
      <c r="K829" s="494" t="s">
        <v>4026</v>
      </c>
      <c r="L829" s="512">
        <f t="shared" si="84"/>
        <v>0</v>
      </c>
      <c r="M829" s="513" t="s">
        <v>4037</v>
      </c>
      <c r="N829" s="514"/>
      <c r="O829" s="514"/>
      <c r="P829" s="515">
        <f t="shared" si="85"/>
        <v>0</v>
      </c>
      <c r="Q829" s="515">
        <f t="shared" si="86"/>
        <v>0</v>
      </c>
      <c r="R829" s="515">
        <f t="shared" si="87"/>
        <v>0</v>
      </c>
      <c r="S829" s="516">
        <f>IF(M829="nio",0,IF(M829&gt;0,VLOOKUP(H829,'3-Productie normen'!A:L,VLOOKUP(M829,'3-Productie normen'!$B$36:$C$42,2,FALSE),FALSE)))</f>
        <v>0</v>
      </c>
      <c r="T829" s="516">
        <f t="shared" si="89"/>
        <v>0</v>
      </c>
      <c r="U829" s="55">
        <f t="shared" si="90"/>
        <v>0</v>
      </c>
      <c r="V829" s="527"/>
      <c r="X829" s="529">
        <f t="shared" si="88"/>
        <v>0</v>
      </c>
    </row>
    <row r="830" spans="1:24" ht="14.1" customHeight="1">
      <c r="A830" s="460">
        <v>830</v>
      </c>
      <c r="B830" s="467" t="s">
        <v>237</v>
      </c>
      <c r="C830" s="466" t="s">
        <v>361</v>
      </c>
      <c r="D830" s="473" t="s">
        <v>441</v>
      </c>
      <c r="E830" s="475">
        <v>6</v>
      </c>
      <c r="F830" s="476">
        <v>6021</v>
      </c>
      <c r="G830" s="494" t="s">
        <v>529</v>
      </c>
      <c r="H830" s="491" t="s">
        <v>253</v>
      </c>
      <c r="I830" s="494" t="s">
        <v>3986</v>
      </c>
      <c r="J830" s="502">
        <v>41.74</v>
      </c>
      <c r="K830" s="491" t="s">
        <v>253</v>
      </c>
      <c r="L830" s="512">
        <f t="shared" si="84"/>
        <v>104</v>
      </c>
      <c r="M830" s="514">
        <v>104</v>
      </c>
      <c r="N830" s="514"/>
      <c r="O830" s="514"/>
      <c r="P830" s="515" t="e">
        <f t="shared" si="85"/>
        <v>#DIV/0!</v>
      </c>
      <c r="Q830" s="515">
        <f t="shared" si="86"/>
        <v>0</v>
      </c>
      <c r="R830" s="515">
        <f t="shared" si="87"/>
        <v>0</v>
      </c>
      <c r="S830" s="516">
        <f>IF(M830="nio",0,IF(M830&gt;0,VLOOKUP(H830,'3-Productie normen'!A:L,VLOOKUP(M830,'3-Productie normen'!$B$36:$C$42,2,FALSE),FALSE)))</f>
        <v>0</v>
      </c>
      <c r="T830" s="516">
        <f t="shared" si="89"/>
        <v>0</v>
      </c>
      <c r="U830" s="55">
        <f t="shared" si="90"/>
        <v>0</v>
      </c>
      <c r="V830" s="527"/>
      <c r="X830" s="529">
        <f t="shared" si="88"/>
        <v>4340.96</v>
      </c>
    </row>
    <row r="831" spans="1:24" ht="14.1" customHeight="1">
      <c r="A831" s="460">
        <v>831</v>
      </c>
      <c r="B831" s="467" t="s">
        <v>237</v>
      </c>
      <c r="C831" s="466" t="s">
        <v>361</v>
      </c>
      <c r="D831" s="473" t="s">
        <v>441</v>
      </c>
      <c r="E831" s="475">
        <v>6</v>
      </c>
      <c r="F831" s="475" t="s">
        <v>1268</v>
      </c>
      <c r="G831" s="494" t="s">
        <v>529</v>
      </c>
      <c r="H831" s="491" t="s">
        <v>253</v>
      </c>
      <c r="I831" s="494" t="s">
        <v>3986</v>
      </c>
      <c r="J831" s="502">
        <v>5.95</v>
      </c>
      <c r="K831" s="491" t="s">
        <v>253</v>
      </c>
      <c r="L831" s="512">
        <f t="shared" si="84"/>
        <v>104</v>
      </c>
      <c r="M831" s="514">
        <v>104</v>
      </c>
      <c r="N831" s="514"/>
      <c r="O831" s="514"/>
      <c r="P831" s="515" t="e">
        <f t="shared" si="85"/>
        <v>#DIV/0!</v>
      </c>
      <c r="Q831" s="515">
        <f t="shared" si="86"/>
        <v>0</v>
      </c>
      <c r="R831" s="515">
        <f t="shared" si="87"/>
        <v>0</v>
      </c>
      <c r="S831" s="516">
        <f>IF(M831="nio",0,IF(M831&gt;0,VLOOKUP(H831,'3-Productie normen'!A:L,VLOOKUP(M831,'3-Productie normen'!$B$36:$C$42,2,FALSE),FALSE)))</f>
        <v>0</v>
      </c>
      <c r="T831" s="516">
        <f t="shared" si="89"/>
        <v>0</v>
      </c>
      <c r="U831" s="55">
        <f t="shared" si="90"/>
        <v>0</v>
      </c>
      <c r="V831" s="527"/>
      <c r="X831" s="529">
        <f t="shared" si="88"/>
        <v>618.80000000000007</v>
      </c>
    </row>
    <row r="832" spans="1:24" ht="14.1" customHeight="1">
      <c r="A832" s="460">
        <v>832</v>
      </c>
      <c r="B832" s="467" t="s">
        <v>237</v>
      </c>
      <c r="C832" s="466" t="s">
        <v>361</v>
      </c>
      <c r="D832" s="473" t="s">
        <v>441</v>
      </c>
      <c r="E832" s="475">
        <v>6</v>
      </c>
      <c r="F832" s="476">
        <v>6022</v>
      </c>
      <c r="G832" s="494" t="s">
        <v>592</v>
      </c>
      <c r="H832" s="487" t="s">
        <v>348</v>
      </c>
      <c r="I832" s="494" t="s">
        <v>3979</v>
      </c>
      <c r="J832" s="502">
        <v>54.26</v>
      </c>
      <c r="K832" s="487" t="s">
        <v>348</v>
      </c>
      <c r="L832" s="512">
        <f t="shared" si="84"/>
        <v>255</v>
      </c>
      <c r="M832" s="514">
        <v>255</v>
      </c>
      <c r="N832" s="514"/>
      <c r="O832" s="514"/>
      <c r="P832" s="515" t="e">
        <f t="shared" si="85"/>
        <v>#DIV/0!</v>
      </c>
      <c r="Q832" s="515">
        <f t="shared" si="86"/>
        <v>0</v>
      </c>
      <c r="R832" s="515">
        <f t="shared" si="87"/>
        <v>0</v>
      </c>
      <c r="S832" s="516">
        <f>IF(M832="nio",0,IF(M832&gt;0,VLOOKUP(H832,'3-Productie normen'!A:L,VLOOKUP(M832,'3-Productie normen'!$B$36:$C$42,2,FALSE),FALSE)))</f>
        <v>0</v>
      </c>
      <c r="T832" s="516">
        <f t="shared" si="89"/>
        <v>0</v>
      </c>
      <c r="U832" s="55">
        <f t="shared" si="90"/>
        <v>0</v>
      </c>
      <c r="V832" s="527"/>
      <c r="X832" s="529">
        <f t="shared" si="88"/>
        <v>13836.3</v>
      </c>
    </row>
    <row r="833" spans="1:24" ht="14.1" customHeight="1">
      <c r="A833" s="567">
        <v>833</v>
      </c>
      <c r="B833" s="467" t="s">
        <v>237</v>
      </c>
      <c r="C833" s="466" t="s">
        <v>361</v>
      </c>
      <c r="D833" s="473" t="s">
        <v>441</v>
      </c>
      <c r="E833" s="475">
        <v>6</v>
      </c>
      <c r="F833" s="476">
        <v>6023</v>
      </c>
      <c r="G833" s="494" t="s">
        <v>529</v>
      </c>
      <c r="H833" s="491" t="s">
        <v>253</v>
      </c>
      <c r="I833" s="494" t="s">
        <v>3986</v>
      </c>
      <c r="J833" s="502">
        <v>31.62</v>
      </c>
      <c r="K833" s="491" t="s">
        <v>253</v>
      </c>
      <c r="L833" s="512">
        <f t="shared" ref="L833:L896" si="91">SUM(M833:O833)</f>
        <v>104</v>
      </c>
      <c r="M833" s="514">
        <v>104</v>
      </c>
      <c r="N833" s="514"/>
      <c r="O833" s="514"/>
      <c r="P833" s="515" t="e">
        <f t="shared" si="85"/>
        <v>#DIV/0!</v>
      </c>
      <c r="Q833" s="515">
        <f t="shared" si="86"/>
        <v>0</v>
      </c>
      <c r="R833" s="515">
        <f t="shared" si="87"/>
        <v>0</v>
      </c>
      <c r="S833" s="516">
        <f>IF(M833="nio",0,IF(M833&gt;0,VLOOKUP(H833,'3-Productie normen'!A:L,VLOOKUP(M833,'3-Productie normen'!$B$36:$C$42,2,FALSE),FALSE)))</f>
        <v>0</v>
      </c>
      <c r="T833" s="516">
        <f t="shared" si="89"/>
        <v>0</v>
      </c>
      <c r="U833" s="55">
        <f t="shared" si="90"/>
        <v>0</v>
      </c>
      <c r="V833" s="527"/>
      <c r="X833" s="529">
        <f t="shared" si="88"/>
        <v>3288.48</v>
      </c>
    </row>
    <row r="834" spans="1:24" ht="14.1" customHeight="1">
      <c r="A834" s="460">
        <v>834</v>
      </c>
      <c r="B834" s="467" t="s">
        <v>237</v>
      </c>
      <c r="C834" s="466" t="s">
        <v>361</v>
      </c>
      <c r="D834" s="473" t="s">
        <v>441</v>
      </c>
      <c r="E834" s="475">
        <v>6</v>
      </c>
      <c r="F834" s="475" t="s">
        <v>1269</v>
      </c>
      <c r="G834" s="494" t="s">
        <v>529</v>
      </c>
      <c r="H834" s="491" t="s">
        <v>253</v>
      </c>
      <c r="I834" s="494" t="s">
        <v>3986</v>
      </c>
      <c r="J834" s="502">
        <v>5.95</v>
      </c>
      <c r="K834" s="491" t="s">
        <v>253</v>
      </c>
      <c r="L834" s="512">
        <f t="shared" si="91"/>
        <v>104</v>
      </c>
      <c r="M834" s="514">
        <v>104</v>
      </c>
      <c r="N834" s="514"/>
      <c r="O834" s="514"/>
      <c r="P834" s="515" t="e">
        <f t="shared" si="85"/>
        <v>#DIV/0!</v>
      </c>
      <c r="Q834" s="515">
        <f t="shared" si="86"/>
        <v>0</v>
      </c>
      <c r="R834" s="515">
        <f t="shared" si="87"/>
        <v>0</v>
      </c>
      <c r="S834" s="516">
        <f>IF(M834="nio",0,IF(M834&gt;0,VLOOKUP(H834,'3-Productie normen'!A:L,VLOOKUP(M834,'3-Productie normen'!$B$36:$C$42,2,FALSE),FALSE)))</f>
        <v>0</v>
      </c>
      <c r="T834" s="516">
        <f t="shared" si="89"/>
        <v>0</v>
      </c>
      <c r="U834" s="55">
        <f t="shared" si="90"/>
        <v>0</v>
      </c>
      <c r="V834" s="527"/>
      <c r="X834" s="529">
        <f t="shared" si="88"/>
        <v>618.80000000000007</v>
      </c>
    </row>
    <row r="835" spans="1:24" ht="14.1" customHeight="1">
      <c r="A835" s="460">
        <v>835</v>
      </c>
      <c r="B835" s="467" t="s">
        <v>237</v>
      </c>
      <c r="C835" s="466" t="s">
        <v>361</v>
      </c>
      <c r="D835" s="473" t="s">
        <v>441</v>
      </c>
      <c r="E835" s="475">
        <v>6</v>
      </c>
      <c r="F835" s="476">
        <v>6024</v>
      </c>
      <c r="G835" s="494" t="s">
        <v>529</v>
      </c>
      <c r="H835" s="491" t="s">
        <v>253</v>
      </c>
      <c r="I835" s="494" t="s">
        <v>3979</v>
      </c>
      <c r="J835" s="502">
        <v>43.84</v>
      </c>
      <c r="K835" s="491" t="s">
        <v>253</v>
      </c>
      <c r="L835" s="512">
        <f t="shared" si="91"/>
        <v>104</v>
      </c>
      <c r="M835" s="514">
        <v>104</v>
      </c>
      <c r="N835" s="514"/>
      <c r="O835" s="514"/>
      <c r="P835" s="515" t="e">
        <f t="shared" si="85"/>
        <v>#DIV/0!</v>
      </c>
      <c r="Q835" s="515">
        <f t="shared" si="86"/>
        <v>0</v>
      </c>
      <c r="R835" s="515">
        <f t="shared" si="87"/>
        <v>0</v>
      </c>
      <c r="S835" s="516">
        <f>IF(M835="nio",0,IF(M835&gt;0,VLOOKUP(H835,'3-Productie normen'!A:L,VLOOKUP(M835,'3-Productie normen'!$B$36:$C$42,2,FALSE),FALSE)))</f>
        <v>0</v>
      </c>
      <c r="T835" s="516">
        <f t="shared" si="89"/>
        <v>0</v>
      </c>
      <c r="U835" s="55">
        <f t="shared" si="90"/>
        <v>0</v>
      </c>
      <c r="V835" s="527"/>
      <c r="X835" s="529">
        <f t="shared" si="88"/>
        <v>4559.3600000000006</v>
      </c>
    </row>
    <row r="836" spans="1:24" ht="14.1" customHeight="1">
      <c r="A836" s="460">
        <v>836</v>
      </c>
      <c r="B836" s="467" t="s">
        <v>237</v>
      </c>
      <c r="C836" s="466" t="s">
        <v>361</v>
      </c>
      <c r="D836" s="473" t="s">
        <v>441</v>
      </c>
      <c r="E836" s="475">
        <v>6</v>
      </c>
      <c r="F836" s="475" t="s">
        <v>1270</v>
      </c>
      <c r="G836" s="494" t="s">
        <v>529</v>
      </c>
      <c r="H836" s="491" t="s">
        <v>253</v>
      </c>
      <c r="I836" s="494" t="s">
        <v>3979</v>
      </c>
      <c r="J836" s="502">
        <v>5.95</v>
      </c>
      <c r="K836" s="491" t="s">
        <v>253</v>
      </c>
      <c r="L836" s="512">
        <f t="shared" si="91"/>
        <v>104</v>
      </c>
      <c r="M836" s="514">
        <v>104</v>
      </c>
      <c r="N836" s="514"/>
      <c r="O836" s="514"/>
      <c r="P836" s="515" t="e">
        <f t="shared" si="85"/>
        <v>#DIV/0!</v>
      </c>
      <c r="Q836" s="515">
        <f t="shared" si="86"/>
        <v>0</v>
      </c>
      <c r="R836" s="515">
        <f t="shared" si="87"/>
        <v>0</v>
      </c>
      <c r="S836" s="516">
        <f>IF(M836="nio",0,IF(M836&gt;0,VLOOKUP(H836,'3-Productie normen'!A:L,VLOOKUP(M836,'3-Productie normen'!$B$36:$C$42,2,FALSE),FALSE)))</f>
        <v>0</v>
      </c>
      <c r="T836" s="516">
        <f t="shared" si="89"/>
        <v>0</v>
      </c>
      <c r="U836" s="55">
        <f t="shared" si="90"/>
        <v>0</v>
      </c>
      <c r="V836" s="527"/>
      <c r="X836" s="529">
        <f t="shared" si="88"/>
        <v>618.80000000000007</v>
      </c>
    </row>
    <row r="837" spans="1:24" ht="14.1" customHeight="1">
      <c r="A837" s="460">
        <v>837</v>
      </c>
      <c r="B837" s="467" t="s">
        <v>237</v>
      </c>
      <c r="C837" s="466" t="s">
        <v>361</v>
      </c>
      <c r="D837" s="473" t="s">
        <v>441</v>
      </c>
      <c r="E837" s="475">
        <v>6</v>
      </c>
      <c r="F837" s="476">
        <v>6025</v>
      </c>
      <c r="G837" s="494" t="s">
        <v>529</v>
      </c>
      <c r="H837" s="491" t="s">
        <v>253</v>
      </c>
      <c r="I837" s="494" t="s">
        <v>3979</v>
      </c>
      <c r="J837" s="502">
        <v>44.45</v>
      </c>
      <c r="K837" s="491" t="s">
        <v>253</v>
      </c>
      <c r="L837" s="512">
        <f t="shared" si="91"/>
        <v>104</v>
      </c>
      <c r="M837" s="514">
        <v>104</v>
      </c>
      <c r="N837" s="514"/>
      <c r="O837" s="514"/>
      <c r="P837" s="515" t="e">
        <f t="shared" si="85"/>
        <v>#DIV/0!</v>
      </c>
      <c r="Q837" s="515">
        <f t="shared" si="86"/>
        <v>0</v>
      </c>
      <c r="R837" s="515">
        <f t="shared" si="87"/>
        <v>0</v>
      </c>
      <c r="S837" s="516">
        <f>IF(M837="nio",0,IF(M837&gt;0,VLOOKUP(H837,'3-Productie normen'!A:L,VLOOKUP(M837,'3-Productie normen'!$B$36:$C$42,2,FALSE),FALSE)))</f>
        <v>0</v>
      </c>
      <c r="T837" s="516">
        <f t="shared" si="89"/>
        <v>0</v>
      </c>
      <c r="U837" s="55">
        <f t="shared" si="90"/>
        <v>0</v>
      </c>
      <c r="V837" s="527"/>
      <c r="X837" s="529">
        <f t="shared" si="88"/>
        <v>4622.8</v>
      </c>
    </row>
    <row r="838" spans="1:24" ht="14.1" customHeight="1">
      <c r="A838" s="460">
        <v>838</v>
      </c>
      <c r="B838" s="467" t="s">
        <v>237</v>
      </c>
      <c r="C838" s="466" t="s">
        <v>361</v>
      </c>
      <c r="D838" s="473" t="s">
        <v>441</v>
      </c>
      <c r="E838" s="475">
        <v>6</v>
      </c>
      <c r="F838" s="476">
        <v>6026</v>
      </c>
      <c r="G838" s="494" t="s">
        <v>529</v>
      </c>
      <c r="H838" s="491" t="s">
        <v>253</v>
      </c>
      <c r="I838" s="494" t="s">
        <v>3979</v>
      </c>
      <c r="J838" s="502">
        <v>44.42</v>
      </c>
      <c r="K838" s="491" t="s">
        <v>253</v>
      </c>
      <c r="L838" s="512">
        <f t="shared" si="91"/>
        <v>104</v>
      </c>
      <c r="M838" s="514">
        <v>104</v>
      </c>
      <c r="N838" s="514"/>
      <c r="O838" s="514"/>
      <c r="P838" s="515" t="e">
        <f t="shared" si="85"/>
        <v>#DIV/0!</v>
      </c>
      <c r="Q838" s="515">
        <f t="shared" si="86"/>
        <v>0</v>
      </c>
      <c r="R838" s="515">
        <f t="shared" si="87"/>
        <v>0</v>
      </c>
      <c r="S838" s="516">
        <f>IF(M838="nio",0,IF(M838&gt;0,VLOOKUP(H838,'3-Productie normen'!A:L,VLOOKUP(M838,'3-Productie normen'!$B$36:$C$42,2,FALSE),FALSE)))</f>
        <v>0</v>
      </c>
      <c r="T838" s="516">
        <f t="shared" si="89"/>
        <v>0</v>
      </c>
      <c r="U838" s="55">
        <f t="shared" si="90"/>
        <v>0</v>
      </c>
      <c r="V838" s="527"/>
      <c r="X838" s="529">
        <f t="shared" si="88"/>
        <v>4619.68</v>
      </c>
    </row>
    <row r="839" spans="1:24" ht="14.1" customHeight="1">
      <c r="A839" s="460">
        <v>839</v>
      </c>
      <c r="B839" s="467" t="s">
        <v>237</v>
      </c>
      <c r="C839" s="466" t="s">
        <v>361</v>
      </c>
      <c r="D839" s="473" t="s">
        <v>441</v>
      </c>
      <c r="E839" s="475">
        <v>6</v>
      </c>
      <c r="F839" s="475" t="s">
        <v>1271</v>
      </c>
      <c r="G839" s="494" t="s">
        <v>529</v>
      </c>
      <c r="H839" s="491" t="s">
        <v>253</v>
      </c>
      <c r="I839" s="494" t="s">
        <v>3979</v>
      </c>
      <c r="J839" s="502">
        <v>2.89</v>
      </c>
      <c r="K839" s="491" t="s">
        <v>253</v>
      </c>
      <c r="L839" s="512">
        <f t="shared" si="91"/>
        <v>104</v>
      </c>
      <c r="M839" s="514">
        <v>104</v>
      </c>
      <c r="N839" s="514"/>
      <c r="O839" s="514"/>
      <c r="P839" s="515" t="e">
        <f t="shared" si="85"/>
        <v>#DIV/0!</v>
      </c>
      <c r="Q839" s="515">
        <f t="shared" si="86"/>
        <v>0</v>
      </c>
      <c r="R839" s="515">
        <f t="shared" si="87"/>
        <v>0</v>
      </c>
      <c r="S839" s="516">
        <f>IF(M839="nio",0,IF(M839&gt;0,VLOOKUP(H839,'3-Productie normen'!A:L,VLOOKUP(M839,'3-Productie normen'!$B$36:$C$42,2,FALSE),FALSE)))</f>
        <v>0</v>
      </c>
      <c r="T839" s="516">
        <f t="shared" si="89"/>
        <v>0</v>
      </c>
      <c r="U839" s="55">
        <f t="shared" si="90"/>
        <v>0</v>
      </c>
      <c r="V839" s="527"/>
      <c r="X839" s="529">
        <f t="shared" si="88"/>
        <v>300.56</v>
      </c>
    </row>
    <row r="840" spans="1:24" ht="14.1" customHeight="1">
      <c r="A840" s="460">
        <v>840</v>
      </c>
      <c r="B840" s="467" t="s">
        <v>237</v>
      </c>
      <c r="C840" s="466" t="s">
        <v>361</v>
      </c>
      <c r="D840" s="473" t="s">
        <v>441</v>
      </c>
      <c r="E840" s="475">
        <v>6</v>
      </c>
      <c r="F840" s="475" t="s">
        <v>1272</v>
      </c>
      <c r="G840" s="494" t="s">
        <v>529</v>
      </c>
      <c r="H840" s="491" t="s">
        <v>253</v>
      </c>
      <c r="I840" s="494" t="s">
        <v>3979</v>
      </c>
      <c r="J840" s="502">
        <v>2.9</v>
      </c>
      <c r="K840" s="491" t="s">
        <v>253</v>
      </c>
      <c r="L840" s="512">
        <f t="shared" si="91"/>
        <v>104</v>
      </c>
      <c r="M840" s="514">
        <v>104</v>
      </c>
      <c r="N840" s="514"/>
      <c r="O840" s="514"/>
      <c r="P840" s="515" t="e">
        <f t="shared" si="85"/>
        <v>#DIV/0!</v>
      </c>
      <c r="Q840" s="515">
        <f t="shared" si="86"/>
        <v>0</v>
      </c>
      <c r="R840" s="515">
        <f t="shared" si="87"/>
        <v>0</v>
      </c>
      <c r="S840" s="516">
        <f>IF(M840="nio",0,IF(M840&gt;0,VLOOKUP(H840,'3-Productie normen'!A:L,VLOOKUP(M840,'3-Productie normen'!$B$36:$C$42,2,FALSE),FALSE)))</f>
        <v>0</v>
      </c>
      <c r="T840" s="516">
        <f t="shared" si="89"/>
        <v>0</v>
      </c>
      <c r="U840" s="55">
        <f t="shared" si="90"/>
        <v>0</v>
      </c>
      <c r="V840" s="527"/>
      <c r="X840" s="529">
        <f t="shared" si="88"/>
        <v>301.59999999999997</v>
      </c>
    </row>
    <row r="841" spans="1:24" ht="14.1" customHeight="1">
      <c r="A841" s="567">
        <v>841</v>
      </c>
      <c r="B841" s="467" t="s">
        <v>237</v>
      </c>
      <c r="C841" s="466" t="s">
        <v>361</v>
      </c>
      <c r="D841" s="473" t="s">
        <v>441</v>
      </c>
      <c r="E841" s="475">
        <v>6</v>
      </c>
      <c r="F841" s="476">
        <v>6027</v>
      </c>
      <c r="G841" s="494" t="s">
        <v>529</v>
      </c>
      <c r="H841" s="491" t="s">
        <v>253</v>
      </c>
      <c r="I841" s="494" t="s">
        <v>3979</v>
      </c>
      <c r="J841" s="502">
        <v>31.32</v>
      </c>
      <c r="K841" s="491" t="s">
        <v>253</v>
      </c>
      <c r="L841" s="512">
        <f t="shared" si="91"/>
        <v>104</v>
      </c>
      <c r="M841" s="514">
        <v>104</v>
      </c>
      <c r="N841" s="514"/>
      <c r="O841" s="514"/>
      <c r="P841" s="515" t="e">
        <f t="shared" si="85"/>
        <v>#DIV/0!</v>
      </c>
      <c r="Q841" s="515">
        <f t="shared" si="86"/>
        <v>0</v>
      </c>
      <c r="R841" s="515">
        <f t="shared" si="87"/>
        <v>0</v>
      </c>
      <c r="S841" s="516">
        <f>IF(M841="nio",0,IF(M841&gt;0,VLOOKUP(H841,'3-Productie normen'!A:L,VLOOKUP(M841,'3-Productie normen'!$B$36:$C$42,2,FALSE),FALSE)))</f>
        <v>0</v>
      </c>
      <c r="T841" s="516">
        <f t="shared" si="89"/>
        <v>0</v>
      </c>
      <c r="U841" s="55">
        <f t="shared" si="90"/>
        <v>0</v>
      </c>
      <c r="V841" s="527"/>
      <c r="X841" s="529">
        <f t="shared" si="88"/>
        <v>3257.28</v>
      </c>
    </row>
    <row r="842" spans="1:24" ht="14.1" customHeight="1">
      <c r="A842" s="460">
        <v>842</v>
      </c>
      <c r="B842" s="467" t="s">
        <v>237</v>
      </c>
      <c r="C842" s="466" t="s">
        <v>361</v>
      </c>
      <c r="D842" s="473" t="s">
        <v>441</v>
      </c>
      <c r="E842" s="475">
        <v>6</v>
      </c>
      <c r="F842" s="475" t="s">
        <v>1273</v>
      </c>
      <c r="G842" s="494" t="s">
        <v>529</v>
      </c>
      <c r="H842" s="491" t="s">
        <v>253</v>
      </c>
      <c r="I842" s="494" t="s">
        <v>3979</v>
      </c>
      <c r="J842" s="502">
        <v>5.95</v>
      </c>
      <c r="K842" s="491" t="s">
        <v>253</v>
      </c>
      <c r="L842" s="512">
        <f t="shared" si="91"/>
        <v>104</v>
      </c>
      <c r="M842" s="514">
        <v>104</v>
      </c>
      <c r="N842" s="514"/>
      <c r="O842" s="514"/>
      <c r="P842" s="515" t="e">
        <f t="shared" si="85"/>
        <v>#DIV/0!</v>
      </c>
      <c r="Q842" s="515">
        <f t="shared" si="86"/>
        <v>0</v>
      </c>
      <c r="R842" s="515">
        <f t="shared" si="87"/>
        <v>0</v>
      </c>
      <c r="S842" s="516">
        <f>IF(M842="nio",0,IF(M842&gt;0,VLOOKUP(H842,'3-Productie normen'!A:L,VLOOKUP(M842,'3-Productie normen'!$B$36:$C$42,2,FALSE),FALSE)))</f>
        <v>0</v>
      </c>
      <c r="T842" s="516">
        <f t="shared" si="89"/>
        <v>0</v>
      </c>
      <c r="U842" s="55">
        <f t="shared" si="90"/>
        <v>0</v>
      </c>
      <c r="V842" s="527"/>
      <c r="X842" s="529">
        <f t="shared" si="88"/>
        <v>618.80000000000007</v>
      </c>
    </row>
    <row r="843" spans="1:24" ht="14.1" customHeight="1">
      <c r="A843" s="460">
        <v>843</v>
      </c>
      <c r="B843" s="467" t="s">
        <v>237</v>
      </c>
      <c r="C843" s="466" t="s">
        <v>361</v>
      </c>
      <c r="D843" s="473" t="s">
        <v>441</v>
      </c>
      <c r="E843" s="475">
        <v>6</v>
      </c>
      <c r="F843" s="476">
        <v>6028</v>
      </c>
      <c r="G843" s="494" t="s">
        <v>529</v>
      </c>
      <c r="H843" s="491" t="s">
        <v>253</v>
      </c>
      <c r="I843" s="494" t="s">
        <v>3979</v>
      </c>
      <c r="J843" s="502">
        <v>55.43</v>
      </c>
      <c r="K843" s="491" t="s">
        <v>253</v>
      </c>
      <c r="L843" s="512">
        <f t="shared" si="91"/>
        <v>104</v>
      </c>
      <c r="M843" s="514">
        <v>104</v>
      </c>
      <c r="N843" s="514"/>
      <c r="O843" s="514"/>
      <c r="P843" s="515" t="e">
        <f t="shared" ref="P843:P906" si="92">IF(M843="nio",0,IF(M843&gt;0,M843*J843/S843,0))</f>
        <v>#DIV/0!</v>
      </c>
      <c r="Q843" s="515">
        <f t="shared" ref="Q843:Q906" si="93">IF(N843&gt;0,N843*J843/T843,0)</f>
        <v>0</v>
      </c>
      <c r="R843" s="515">
        <f t="shared" ref="R843:R906" si="94">IF(O843&gt;0,O843*J843/U843,0)</f>
        <v>0</v>
      </c>
      <c r="S843" s="516">
        <f>IF(M843="nio",0,IF(M843&gt;0,VLOOKUP(H843,'3-Productie normen'!A:L,VLOOKUP(M843,'3-Productie normen'!$B$36:$C$42,2,FALSE),FALSE)))</f>
        <v>0</v>
      </c>
      <c r="T843" s="516">
        <f t="shared" si="89"/>
        <v>0</v>
      </c>
      <c r="U843" s="55">
        <f t="shared" si="90"/>
        <v>0</v>
      </c>
      <c r="V843" s="527"/>
      <c r="X843" s="529">
        <f t="shared" ref="X843:X906" si="95">L843*J843</f>
        <v>5764.72</v>
      </c>
    </row>
    <row r="844" spans="1:24" ht="14.1" customHeight="1">
      <c r="A844" s="460">
        <v>844</v>
      </c>
      <c r="B844" s="467" t="s">
        <v>237</v>
      </c>
      <c r="C844" s="466" t="s">
        <v>361</v>
      </c>
      <c r="D844" s="473" t="s">
        <v>441</v>
      </c>
      <c r="E844" s="475">
        <v>6</v>
      </c>
      <c r="F844" s="475" t="s">
        <v>1274</v>
      </c>
      <c r="G844" s="494" t="s">
        <v>529</v>
      </c>
      <c r="H844" s="491" t="s">
        <v>253</v>
      </c>
      <c r="I844" s="494" t="s">
        <v>3979</v>
      </c>
      <c r="J844" s="502">
        <v>2.89</v>
      </c>
      <c r="K844" s="491" t="s">
        <v>253</v>
      </c>
      <c r="L844" s="512">
        <f t="shared" si="91"/>
        <v>104</v>
      </c>
      <c r="M844" s="514">
        <v>104</v>
      </c>
      <c r="N844" s="514"/>
      <c r="O844" s="514"/>
      <c r="P844" s="515" t="e">
        <f t="shared" si="92"/>
        <v>#DIV/0!</v>
      </c>
      <c r="Q844" s="515">
        <f t="shared" si="93"/>
        <v>0</v>
      </c>
      <c r="R844" s="515">
        <f t="shared" si="94"/>
        <v>0</v>
      </c>
      <c r="S844" s="516">
        <f>IF(M844="nio",0,IF(M844&gt;0,VLOOKUP(H844,'3-Productie normen'!A:L,VLOOKUP(M844,'3-Productie normen'!$B$36:$C$42,2,FALSE),FALSE)))</f>
        <v>0</v>
      </c>
      <c r="T844" s="516">
        <f t="shared" si="89"/>
        <v>0</v>
      </c>
      <c r="U844" s="55">
        <f t="shared" si="90"/>
        <v>0</v>
      </c>
      <c r="V844" s="527"/>
      <c r="X844" s="529">
        <f t="shared" si="95"/>
        <v>300.56</v>
      </c>
    </row>
    <row r="845" spans="1:24" ht="14.1" customHeight="1">
      <c r="A845" s="460">
        <v>845</v>
      </c>
      <c r="B845" s="467" t="s">
        <v>237</v>
      </c>
      <c r="C845" s="466" t="s">
        <v>361</v>
      </c>
      <c r="D845" s="473" t="s">
        <v>441</v>
      </c>
      <c r="E845" s="475">
        <v>6</v>
      </c>
      <c r="F845" s="475" t="s">
        <v>1275</v>
      </c>
      <c r="G845" s="494" t="s">
        <v>529</v>
      </c>
      <c r="H845" s="491" t="s">
        <v>253</v>
      </c>
      <c r="I845" s="494" t="s">
        <v>3979</v>
      </c>
      <c r="J845" s="502">
        <v>2.9</v>
      </c>
      <c r="K845" s="491" t="s">
        <v>253</v>
      </c>
      <c r="L845" s="512">
        <f t="shared" si="91"/>
        <v>104</v>
      </c>
      <c r="M845" s="514">
        <v>104</v>
      </c>
      <c r="N845" s="514"/>
      <c r="O845" s="514"/>
      <c r="P845" s="515" t="e">
        <f t="shared" si="92"/>
        <v>#DIV/0!</v>
      </c>
      <c r="Q845" s="515">
        <f t="shared" si="93"/>
        <v>0</v>
      </c>
      <c r="R845" s="515">
        <f t="shared" si="94"/>
        <v>0</v>
      </c>
      <c r="S845" s="516">
        <f>IF(M845="nio",0,IF(M845&gt;0,VLOOKUP(H845,'3-Productie normen'!A:L,VLOOKUP(M845,'3-Productie normen'!$B$36:$C$42,2,FALSE),FALSE)))</f>
        <v>0</v>
      </c>
      <c r="T845" s="516">
        <f t="shared" si="89"/>
        <v>0</v>
      </c>
      <c r="U845" s="55">
        <f t="shared" si="90"/>
        <v>0</v>
      </c>
      <c r="V845" s="527"/>
      <c r="X845" s="529">
        <f t="shared" si="95"/>
        <v>301.59999999999997</v>
      </c>
    </row>
    <row r="846" spans="1:24" ht="14.1" customHeight="1">
      <c r="A846" s="460">
        <v>846</v>
      </c>
      <c r="B846" s="467" t="s">
        <v>237</v>
      </c>
      <c r="C846" s="466" t="s">
        <v>361</v>
      </c>
      <c r="D846" s="473" t="s">
        <v>441</v>
      </c>
      <c r="E846" s="475">
        <v>6</v>
      </c>
      <c r="F846" s="475" t="s">
        <v>1276</v>
      </c>
      <c r="G846" s="494" t="s">
        <v>600</v>
      </c>
      <c r="H846" s="494" t="s">
        <v>4033</v>
      </c>
      <c r="I846" s="494" t="s">
        <v>3986</v>
      </c>
      <c r="J846" s="502">
        <v>36.409999999999997</v>
      </c>
      <c r="K846" s="494" t="s">
        <v>4033</v>
      </c>
      <c r="L846" s="512">
        <f t="shared" si="91"/>
        <v>104</v>
      </c>
      <c r="M846" s="514">
        <v>104</v>
      </c>
      <c r="N846" s="514"/>
      <c r="O846" s="514"/>
      <c r="P846" s="515" t="e">
        <f t="shared" si="92"/>
        <v>#DIV/0!</v>
      </c>
      <c r="Q846" s="515">
        <f t="shared" si="93"/>
        <v>0</v>
      </c>
      <c r="R846" s="515">
        <f t="shared" si="94"/>
        <v>0</v>
      </c>
      <c r="S846" s="516">
        <f>IF(M846="nio",0,IF(M846&gt;0,VLOOKUP(H846,'3-Productie normen'!A:L,VLOOKUP(M846,'3-Productie normen'!$B$36:$C$42,2,FALSE),FALSE)))</f>
        <v>0</v>
      </c>
      <c r="T846" s="516">
        <f t="shared" si="89"/>
        <v>0</v>
      </c>
      <c r="U846" s="55">
        <f t="shared" si="90"/>
        <v>0</v>
      </c>
      <c r="V846" s="527"/>
      <c r="X846" s="529">
        <f t="shared" si="95"/>
        <v>3786.6399999999994</v>
      </c>
    </row>
    <row r="847" spans="1:24" ht="14.1" customHeight="1">
      <c r="A847" s="460">
        <v>847</v>
      </c>
      <c r="B847" s="467" t="s">
        <v>237</v>
      </c>
      <c r="C847" s="466" t="s">
        <v>361</v>
      </c>
      <c r="D847" s="473" t="s">
        <v>441</v>
      </c>
      <c r="E847" s="475">
        <v>6</v>
      </c>
      <c r="F847" s="476">
        <v>6030</v>
      </c>
      <c r="G847" s="494" t="s">
        <v>529</v>
      </c>
      <c r="H847" s="491" t="s">
        <v>253</v>
      </c>
      <c r="I847" s="494" t="s">
        <v>3986</v>
      </c>
      <c r="J847" s="502">
        <v>31.62</v>
      </c>
      <c r="K847" s="491" t="s">
        <v>253</v>
      </c>
      <c r="L847" s="512">
        <f t="shared" si="91"/>
        <v>104</v>
      </c>
      <c r="M847" s="514">
        <v>104</v>
      </c>
      <c r="N847" s="514"/>
      <c r="O847" s="514"/>
      <c r="P847" s="515" t="e">
        <f t="shared" si="92"/>
        <v>#DIV/0!</v>
      </c>
      <c r="Q847" s="515">
        <f t="shared" si="93"/>
        <v>0</v>
      </c>
      <c r="R847" s="515">
        <f t="shared" si="94"/>
        <v>0</v>
      </c>
      <c r="S847" s="516">
        <f>IF(M847="nio",0,IF(M847&gt;0,VLOOKUP(H847,'3-Productie normen'!A:L,VLOOKUP(M847,'3-Productie normen'!$B$36:$C$42,2,FALSE),FALSE)))</f>
        <v>0</v>
      </c>
      <c r="T847" s="516">
        <f t="shared" si="89"/>
        <v>0</v>
      </c>
      <c r="U847" s="55">
        <f t="shared" si="90"/>
        <v>0</v>
      </c>
      <c r="V847" s="527"/>
      <c r="X847" s="529">
        <f t="shared" si="95"/>
        <v>3288.48</v>
      </c>
    </row>
    <row r="848" spans="1:24" ht="14.1" customHeight="1">
      <c r="A848" s="460">
        <v>848</v>
      </c>
      <c r="B848" s="467" t="s">
        <v>237</v>
      </c>
      <c r="C848" s="466" t="s">
        <v>361</v>
      </c>
      <c r="D848" s="473" t="s">
        <v>441</v>
      </c>
      <c r="E848" s="475">
        <v>6</v>
      </c>
      <c r="F848" s="475" t="s">
        <v>1277</v>
      </c>
      <c r="G848" s="494" t="s">
        <v>529</v>
      </c>
      <c r="H848" s="491" t="s">
        <v>253</v>
      </c>
      <c r="I848" s="494" t="s">
        <v>3986</v>
      </c>
      <c r="J848" s="502">
        <v>2.8</v>
      </c>
      <c r="K848" s="491" t="s">
        <v>253</v>
      </c>
      <c r="L848" s="512">
        <f t="shared" si="91"/>
        <v>104</v>
      </c>
      <c r="M848" s="514">
        <v>104</v>
      </c>
      <c r="N848" s="514"/>
      <c r="O848" s="514"/>
      <c r="P848" s="515" t="e">
        <f t="shared" si="92"/>
        <v>#DIV/0!</v>
      </c>
      <c r="Q848" s="515">
        <f t="shared" si="93"/>
        <v>0</v>
      </c>
      <c r="R848" s="515">
        <f t="shared" si="94"/>
        <v>0</v>
      </c>
      <c r="S848" s="516">
        <f>IF(M848="nio",0,IF(M848&gt;0,VLOOKUP(H848,'3-Productie normen'!A:L,VLOOKUP(M848,'3-Productie normen'!$B$36:$C$42,2,FALSE),FALSE)))</f>
        <v>0</v>
      </c>
      <c r="T848" s="516">
        <f t="shared" si="89"/>
        <v>0</v>
      </c>
      <c r="U848" s="55">
        <f t="shared" si="90"/>
        <v>0</v>
      </c>
      <c r="V848" s="527"/>
      <c r="X848" s="529">
        <f t="shared" si="95"/>
        <v>291.2</v>
      </c>
    </row>
    <row r="849" spans="1:24" ht="14.1" customHeight="1">
      <c r="A849" s="567">
        <v>849</v>
      </c>
      <c r="B849" s="467" t="s">
        <v>237</v>
      </c>
      <c r="C849" s="466" t="s">
        <v>361</v>
      </c>
      <c r="D849" s="473" t="s">
        <v>441</v>
      </c>
      <c r="E849" s="475">
        <v>6</v>
      </c>
      <c r="F849" s="475" t="s">
        <v>1278</v>
      </c>
      <c r="G849" s="494" t="s">
        <v>529</v>
      </c>
      <c r="H849" s="491" t="s">
        <v>253</v>
      </c>
      <c r="I849" s="494" t="s">
        <v>3986</v>
      </c>
      <c r="J849" s="502">
        <v>2.89</v>
      </c>
      <c r="K849" s="491" t="s">
        <v>253</v>
      </c>
      <c r="L849" s="512">
        <f t="shared" si="91"/>
        <v>104</v>
      </c>
      <c r="M849" s="514">
        <v>104</v>
      </c>
      <c r="N849" s="514"/>
      <c r="O849" s="514"/>
      <c r="P849" s="515" t="e">
        <f t="shared" si="92"/>
        <v>#DIV/0!</v>
      </c>
      <c r="Q849" s="515">
        <f t="shared" si="93"/>
        <v>0</v>
      </c>
      <c r="R849" s="515">
        <f t="shared" si="94"/>
        <v>0</v>
      </c>
      <c r="S849" s="516">
        <f>IF(M849="nio",0,IF(M849&gt;0,VLOOKUP(H849,'3-Productie normen'!A:L,VLOOKUP(M849,'3-Productie normen'!$B$36:$C$42,2,FALSE),FALSE)))</f>
        <v>0</v>
      </c>
      <c r="T849" s="516">
        <f t="shared" si="89"/>
        <v>0</v>
      </c>
      <c r="U849" s="55">
        <f t="shared" si="90"/>
        <v>0</v>
      </c>
      <c r="V849" s="527"/>
      <c r="X849" s="529">
        <f t="shared" si="95"/>
        <v>300.56</v>
      </c>
    </row>
    <row r="850" spans="1:24" ht="14.1" customHeight="1">
      <c r="A850" s="460">
        <v>850</v>
      </c>
      <c r="B850" s="467" t="s">
        <v>237</v>
      </c>
      <c r="C850" s="466" t="s">
        <v>361</v>
      </c>
      <c r="D850" s="473" t="s">
        <v>441</v>
      </c>
      <c r="E850" s="475">
        <v>6</v>
      </c>
      <c r="F850" s="476">
        <v>6031</v>
      </c>
      <c r="G850" s="494" t="s">
        <v>536</v>
      </c>
      <c r="H850" s="491" t="s">
        <v>4038</v>
      </c>
      <c r="I850" s="494" t="s">
        <v>3986</v>
      </c>
      <c r="J850" s="502">
        <v>10.15</v>
      </c>
      <c r="K850" s="494" t="s">
        <v>4032</v>
      </c>
      <c r="L850" s="512">
        <f t="shared" si="91"/>
        <v>255</v>
      </c>
      <c r="M850" s="514">
        <v>255</v>
      </c>
      <c r="N850" s="514"/>
      <c r="O850" s="514"/>
      <c r="P850" s="515" t="e">
        <f t="shared" si="92"/>
        <v>#DIV/0!</v>
      </c>
      <c r="Q850" s="515">
        <f t="shared" si="93"/>
        <v>0</v>
      </c>
      <c r="R850" s="515">
        <f t="shared" si="94"/>
        <v>0</v>
      </c>
      <c r="S850" s="516">
        <f>IF(M850="nio",0,IF(M850&gt;0,VLOOKUP(H850,'3-Productie normen'!A:L,VLOOKUP(M850,'3-Productie normen'!$B$36:$C$42,2,FALSE),FALSE)))</f>
        <v>0</v>
      </c>
      <c r="T850" s="516">
        <f t="shared" ref="T850:T913" si="96">IF(N850&gt;0,S850*$T$8,0)</f>
        <v>0</v>
      </c>
      <c r="U850" s="55">
        <f t="shared" ref="U850:U913" si="97">IF((OR(O850&gt;0,)),S850*$U$8,0)</f>
        <v>0</v>
      </c>
      <c r="V850" s="527"/>
      <c r="X850" s="529">
        <f t="shared" si="95"/>
        <v>2588.25</v>
      </c>
    </row>
    <row r="851" spans="1:24" ht="14.1" customHeight="1">
      <c r="A851" s="460">
        <v>851</v>
      </c>
      <c r="B851" s="467" t="s">
        <v>237</v>
      </c>
      <c r="C851" s="466" t="s">
        <v>361</v>
      </c>
      <c r="D851" s="473" t="s">
        <v>441</v>
      </c>
      <c r="E851" s="475">
        <v>6</v>
      </c>
      <c r="F851" s="475" t="s">
        <v>1279</v>
      </c>
      <c r="G851" s="494" t="s">
        <v>529</v>
      </c>
      <c r="H851" s="491" t="s">
        <v>253</v>
      </c>
      <c r="I851" s="494" t="s">
        <v>3986</v>
      </c>
      <c r="J851" s="502">
        <v>2.8</v>
      </c>
      <c r="K851" s="491" t="s">
        <v>253</v>
      </c>
      <c r="L851" s="512">
        <f t="shared" si="91"/>
        <v>104</v>
      </c>
      <c r="M851" s="514">
        <v>104</v>
      </c>
      <c r="N851" s="514"/>
      <c r="O851" s="514"/>
      <c r="P851" s="515" t="e">
        <f t="shared" si="92"/>
        <v>#DIV/0!</v>
      </c>
      <c r="Q851" s="515">
        <f t="shared" si="93"/>
        <v>0</v>
      </c>
      <c r="R851" s="515">
        <f t="shared" si="94"/>
        <v>0</v>
      </c>
      <c r="S851" s="516">
        <f>IF(M851="nio",0,IF(M851&gt;0,VLOOKUP(H851,'3-Productie normen'!A:L,VLOOKUP(M851,'3-Productie normen'!$B$36:$C$42,2,FALSE),FALSE)))</f>
        <v>0</v>
      </c>
      <c r="T851" s="516">
        <f t="shared" si="96"/>
        <v>0</v>
      </c>
      <c r="U851" s="55">
        <f t="shared" si="97"/>
        <v>0</v>
      </c>
      <c r="V851" s="527"/>
      <c r="X851" s="529">
        <f t="shared" si="95"/>
        <v>291.2</v>
      </c>
    </row>
    <row r="852" spans="1:24" ht="14.1" customHeight="1">
      <c r="A852" s="460">
        <v>852</v>
      </c>
      <c r="B852" s="467" t="s">
        <v>237</v>
      </c>
      <c r="C852" s="466" t="s">
        <v>361</v>
      </c>
      <c r="D852" s="473" t="s">
        <v>441</v>
      </c>
      <c r="E852" s="475">
        <v>6</v>
      </c>
      <c r="F852" s="475" t="s">
        <v>1280</v>
      </c>
      <c r="G852" s="494" t="s">
        <v>529</v>
      </c>
      <c r="H852" s="491" t="s">
        <v>253</v>
      </c>
      <c r="I852" s="494" t="s">
        <v>3986</v>
      </c>
      <c r="J852" s="502">
        <v>2.89</v>
      </c>
      <c r="K852" s="491" t="s">
        <v>253</v>
      </c>
      <c r="L852" s="512">
        <f t="shared" si="91"/>
        <v>104</v>
      </c>
      <c r="M852" s="514">
        <v>104</v>
      </c>
      <c r="N852" s="514"/>
      <c r="O852" s="514"/>
      <c r="P852" s="515" t="e">
        <f t="shared" si="92"/>
        <v>#DIV/0!</v>
      </c>
      <c r="Q852" s="515">
        <f t="shared" si="93"/>
        <v>0</v>
      </c>
      <c r="R852" s="515">
        <f t="shared" si="94"/>
        <v>0</v>
      </c>
      <c r="S852" s="516">
        <f>IF(M852="nio",0,IF(M852&gt;0,VLOOKUP(H852,'3-Productie normen'!A:L,VLOOKUP(M852,'3-Productie normen'!$B$36:$C$42,2,FALSE),FALSE)))</f>
        <v>0</v>
      </c>
      <c r="T852" s="516">
        <f t="shared" si="96"/>
        <v>0</v>
      </c>
      <c r="U852" s="55">
        <f t="shared" si="97"/>
        <v>0</v>
      </c>
      <c r="V852" s="527"/>
      <c r="X852" s="529">
        <f t="shared" si="95"/>
        <v>300.56</v>
      </c>
    </row>
    <row r="853" spans="1:24" ht="14.1" customHeight="1">
      <c r="A853" s="460">
        <v>853</v>
      </c>
      <c r="B853" s="467" t="s">
        <v>237</v>
      </c>
      <c r="C853" s="466" t="s">
        <v>361</v>
      </c>
      <c r="D853" s="473" t="s">
        <v>441</v>
      </c>
      <c r="E853" s="475">
        <v>6</v>
      </c>
      <c r="F853" s="476">
        <v>6032</v>
      </c>
      <c r="G853" s="494" t="s">
        <v>529</v>
      </c>
      <c r="H853" s="491" t="s">
        <v>253</v>
      </c>
      <c r="I853" s="494" t="s">
        <v>3986</v>
      </c>
      <c r="J853" s="502">
        <v>31.62</v>
      </c>
      <c r="K853" s="491" t="s">
        <v>253</v>
      </c>
      <c r="L853" s="512">
        <f t="shared" si="91"/>
        <v>104</v>
      </c>
      <c r="M853" s="514">
        <v>104</v>
      </c>
      <c r="N853" s="514"/>
      <c r="O853" s="514"/>
      <c r="P853" s="515" t="e">
        <f t="shared" si="92"/>
        <v>#DIV/0!</v>
      </c>
      <c r="Q853" s="515">
        <f t="shared" si="93"/>
        <v>0</v>
      </c>
      <c r="R853" s="515">
        <f t="shared" si="94"/>
        <v>0</v>
      </c>
      <c r="S853" s="516">
        <f>IF(M853="nio",0,IF(M853&gt;0,VLOOKUP(H853,'3-Productie normen'!A:L,VLOOKUP(M853,'3-Productie normen'!$B$36:$C$42,2,FALSE),FALSE)))</f>
        <v>0</v>
      </c>
      <c r="T853" s="516">
        <f t="shared" si="96"/>
        <v>0</v>
      </c>
      <c r="U853" s="55">
        <f t="shared" si="97"/>
        <v>0</v>
      </c>
      <c r="V853" s="527"/>
      <c r="X853" s="529">
        <f t="shared" si="95"/>
        <v>3288.48</v>
      </c>
    </row>
    <row r="854" spans="1:24" ht="14.1" customHeight="1">
      <c r="A854" s="460">
        <v>854</v>
      </c>
      <c r="B854" s="467" t="s">
        <v>237</v>
      </c>
      <c r="C854" s="466" t="s">
        <v>361</v>
      </c>
      <c r="D854" s="473" t="s">
        <v>441</v>
      </c>
      <c r="E854" s="475">
        <v>6</v>
      </c>
      <c r="F854" s="475" t="s">
        <v>1281</v>
      </c>
      <c r="G854" s="494" t="s">
        <v>529</v>
      </c>
      <c r="H854" s="491" t="s">
        <v>253</v>
      </c>
      <c r="I854" s="494" t="s">
        <v>3986</v>
      </c>
      <c r="J854" s="502">
        <v>2.89</v>
      </c>
      <c r="K854" s="491" t="s">
        <v>253</v>
      </c>
      <c r="L854" s="512">
        <f t="shared" si="91"/>
        <v>104</v>
      </c>
      <c r="M854" s="514">
        <v>104</v>
      </c>
      <c r="N854" s="514"/>
      <c r="O854" s="514"/>
      <c r="P854" s="515" t="e">
        <f t="shared" si="92"/>
        <v>#DIV/0!</v>
      </c>
      <c r="Q854" s="515">
        <f t="shared" si="93"/>
        <v>0</v>
      </c>
      <c r="R854" s="515">
        <f t="shared" si="94"/>
        <v>0</v>
      </c>
      <c r="S854" s="516">
        <f>IF(M854="nio",0,IF(M854&gt;0,VLOOKUP(H854,'3-Productie normen'!A:L,VLOOKUP(M854,'3-Productie normen'!$B$36:$C$42,2,FALSE),FALSE)))</f>
        <v>0</v>
      </c>
      <c r="T854" s="516">
        <f t="shared" si="96"/>
        <v>0</v>
      </c>
      <c r="U854" s="55">
        <f t="shared" si="97"/>
        <v>0</v>
      </c>
      <c r="V854" s="527"/>
      <c r="X854" s="529">
        <f t="shared" si="95"/>
        <v>300.56</v>
      </c>
    </row>
    <row r="855" spans="1:24" ht="14.1" customHeight="1">
      <c r="A855" s="460">
        <v>855</v>
      </c>
      <c r="B855" s="467" t="s">
        <v>237</v>
      </c>
      <c r="C855" s="466" t="s">
        <v>361</v>
      </c>
      <c r="D855" s="473" t="s">
        <v>441</v>
      </c>
      <c r="E855" s="475">
        <v>6</v>
      </c>
      <c r="F855" s="476">
        <v>6033</v>
      </c>
      <c r="G855" s="494" t="s">
        <v>536</v>
      </c>
      <c r="H855" s="491" t="s">
        <v>4038</v>
      </c>
      <c r="I855" s="494" t="s">
        <v>3979</v>
      </c>
      <c r="J855" s="502">
        <v>13</v>
      </c>
      <c r="K855" s="494" t="s">
        <v>4032</v>
      </c>
      <c r="L855" s="512">
        <f t="shared" si="91"/>
        <v>255</v>
      </c>
      <c r="M855" s="514">
        <v>255</v>
      </c>
      <c r="N855" s="514"/>
      <c r="O855" s="514"/>
      <c r="P855" s="515" t="e">
        <f t="shared" si="92"/>
        <v>#DIV/0!</v>
      </c>
      <c r="Q855" s="515">
        <f t="shared" si="93"/>
        <v>0</v>
      </c>
      <c r="R855" s="515">
        <f t="shared" si="94"/>
        <v>0</v>
      </c>
      <c r="S855" s="516">
        <f>IF(M855="nio",0,IF(M855&gt;0,VLOOKUP(H855,'3-Productie normen'!A:L,VLOOKUP(M855,'3-Productie normen'!$B$36:$C$42,2,FALSE),FALSE)))</f>
        <v>0</v>
      </c>
      <c r="T855" s="516">
        <f t="shared" si="96"/>
        <v>0</v>
      </c>
      <c r="U855" s="55">
        <f t="shared" si="97"/>
        <v>0</v>
      </c>
      <c r="V855" s="527"/>
      <c r="X855" s="529">
        <f t="shared" si="95"/>
        <v>3315</v>
      </c>
    </row>
    <row r="856" spans="1:24" ht="14.1" customHeight="1">
      <c r="A856" s="460">
        <v>856</v>
      </c>
      <c r="B856" s="467" t="s">
        <v>237</v>
      </c>
      <c r="C856" s="466" t="s">
        <v>361</v>
      </c>
      <c r="D856" s="473" t="s">
        <v>441</v>
      </c>
      <c r="E856" s="475">
        <v>6</v>
      </c>
      <c r="F856" s="476">
        <v>6034</v>
      </c>
      <c r="G856" s="494" t="s">
        <v>529</v>
      </c>
      <c r="H856" s="491" t="s">
        <v>253</v>
      </c>
      <c r="I856" s="494" t="s">
        <v>3986</v>
      </c>
      <c r="J856" s="502">
        <v>31.31</v>
      </c>
      <c r="K856" s="491" t="s">
        <v>253</v>
      </c>
      <c r="L856" s="512">
        <f t="shared" si="91"/>
        <v>104</v>
      </c>
      <c r="M856" s="514">
        <v>104</v>
      </c>
      <c r="N856" s="514"/>
      <c r="O856" s="514"/>
      <c r="P856" s="515" t="e">
        <f t="shared" si="92"/>
        <v>#DIV/0!</v>
      </c>
      <c r="Q856" s="515">
        <f t="shared" si="93"/>
        <v>0</v>
      </c>
      <c r="R856" s="515">
        <f t="shared" si="94"/>
        <v>0</v>
      </c>
      <c r="S856" s="516">
        <f>IF(M856="nio",0,IF(M856&gt;0,VLOOKUP(H856,'3-Productie normen'!A:L,VLOOKUP(M856,'3-Productie normen'!$B$36:$C$42,2,FALSE),FALSE)))</f>
        <v>0</v>
      </c>
      <c r="T856" s="516">
        <f t="shared" si="96"/>
        <v>0</v>
      </c>
      <c r="U856" s="55">
        <f t="shared" si="97"/>
        <v>0</v>
      </c>
      <c r="V856" s="527"/>
      <c r="X856" s="529">
        <f t="shared" si="95"/>
        <v>3256.24</v>
      </c>
    </row>
    <row r="857" spans="1:24" ht="14.1" customHeight="1">
      <c r="A857" s="567">
        <v>857</v>
      </c>
      <c r="B857" s="467" t="s">
        <v>237</v>
      </c>
      <c r="C857" s="466" t="s">
        <v>361</v>
      </c>
      <c r="D857" s="473" t="s">
        <v>441</v>
      </c>
      <c r="E857" s="475">
        <v>6</v>
      </c>
      <c r="F857" s="475" t="s">
        <v>1282</v>
      </c>
      <c r="G857" s="494" t="s">
        <v>529</v>
      </c>
      <c r="H857" s="491" t="s">
        <v>253</v>
      </c>
      <c r="I857" s="494" t="s">
        <v>3986</v>
      </c>
      <c r="J857" s="502">
        <v>2.89</v>
      </c>
      <c r="K857" s="491" t="s">
        <v>253</v>
      </c>
      <c r="L857" s="512">
        <f t="shared" si="91"/>
        <v>104</v>
      </c>
      <c r="M857" s="514">
        <v>104</v>
      </c>
      <c r="N857" s="514"/>
      <c r="O857" s="514"/>
      <c r="P857" s="515" t="e">
        <f t="shared" si="92"/>
        <v>#DIV/0!</v>
      </c>
      <c r="Q857" s="515">
        <f t="shared" si="93"/>
        <v>0</v>
      </c>
      <c r="R857" s="515">
        <f t="shared" si="94"/>
        <v>0</v>
      </c>
      <c r="S857" s="516">
        <f>IF(M857="nio",0,IF(M857&gt;0,VLOOKUP(H857,'3-Productie normen'!A:L,VLOOKUP(M857,'3-Productie normen'!$B$36:$C$42,2,FALSE),FALSE)))</f>
        <v>0</v>
      </c>
      <c r="T857" s="516">
        <f t="shared" si="96"/>
        <v>0</v>
      </c>
      <c r="U857" s="55">
        <f t="shared" si="97"/>
        <v>0</v>
      </c>
      <c r="V857" s="527"/>
      <c r="X857" s="529">
        <f t="shared" si="95"/>
        <v>300.56</v>
      </c>
    </row>
    <row r="858" spans="1:24" ht="14.1" customHeight="1">
      <c r="A858" s="460">
        <v>858</v>
      </c>
      <c r="B858" s="467" t="s">
        <v>237</v>
      </c>
      <c r="C858" s="466" t="s">
        <v>361</v>
      </c>
      <c r="D858" s="473" t="s">
        <v>441</v>
      </c>
      <c r="E858" s="475">
        <v>6</v>
      </c>
      <c r="F858" s="476">
        <v>6035</v>
      </c>
      <c r="G858" s="494" t="s">
        <v>589</v>
      </c>
      <c r="H858" s="494" t="s">
        <v>253</v>
      </c>
      <c r="I858" s="494" t="s">
        <v>3986</v>
      </c>
      <c r="J858" s="502">
        <v>8.01</v>
      </c>
      <c r="K858" s="494" t="s">
        <v>4033</v>
      </c>
      <c r="L858" s="512">
        <f t="shared" si="91"/>
        <v>104</v>
      </c>
      <c r="M858" s="514">
        <v>104</v>
      </c>
      <c r="N858" s="514"/>
      <c r="O858" s="514"/>
      <c r="P858" s="515" t="e">
        <f t="shared" si="92"/>
        <v>#DIV/0!</v>
      </c>
      <c r="Q858" s="515">
        <f t="shared" si="93"/>
        <v>0</v>
      </c>
      <c r="R858" s="515">
        <f t="shared" si="94"/>
        <v>0</v>
      </c>
      <c r="S858" s="516">
        <f>IF(M858="nio",0,IF(M858&gt;0,VLOOKUP(H858,'3-Productie normen'!A:L,VLOOKUP(M858,'3-Productie normen'!$B$36:$C$42,2,FALSE),FALSE)))</f>
        <v>0</v>
      </c>
      <c r="T858" s="516">
        <f t="shared" si="96"/>
        <v>0</v>
      </c>
      <c r="U858" s="55">
        <f t="shared" si="97"/>
        <v>0</v>
      </c>
      <c r="V858" s="527"/>
      <c r="X858" s="529">
        <f t="shared" si="95"/>
        <v>833.04</v>
      </c>
    </row>
    <row r="859" spans="1:24" ht="14.1" customHeight="1">
      <c r="A859" s="460">
        <v>859</v>
      </c>
      <c r="B859" s="467" t="s">
        <v>237</v>
      </c>
      <c r="C859" s="466" t="s">
        <v>361</v>
      </c>
      <c r="D859" s="473" t="s">
        <v>441</v>
      </c>
      <c r="E859" s="475">
        <v>6</v>
      </c>
      <c r="F859" s="476">
        <v>6036</v>
      </c>
      <c r="G859" s="494" t="s">
        <v>529</v>
      </c>
      <c r="H859" s="491" t="s">
        <v>253</v>
      </c>
      <c r="I859" s="494" t="s">
        <v>3986</v>
      </c>
      <c r="J859" s="502">
        <v>5.95</v>
      </c>
      <c r="K859" s="491" t="s">
        <v>253</v>
      </c>
      <c r="L859" s="512">
        <f t="shared" si="91"/>
        <v>104</v>
      </c>
      <c r="M859" s="514">
        <v>104</v>
      </c>
      <c r="N859" s="514"/>
      <c r="O859" s="514"/>
      <c r="P859" s="515" t="e">
        <f t="shared" si="92"/>
        <v>#DIV/0!</v>
      </c>
      <c r="Q859" s="515">
        <f t="shared" si="93"/>
        <v>0</v>
      </c>
      <c r="R859" s="515">
        <f t="shared" si="94"/>
        <v>0</v>
      </c>
      <c r="S859" s="516">
        <f>IF(M859="nio",0,IF(M859&gt;0,VLOOKUP(H859,'3-Productie normen'!A:L,VLOOKUP(M859,'3-Productie normen'!$B$36:$C$42,2,FALSE),FALSE)))</f>
        <v>0</v>
      </c>
      <c r="T859" s="516">
        <f t="shared" si="96"/>
        <v>0</v>
      </c>
      <c r="U859" s="55">
        <f t="shared" si="97"/>
        <v>0</v>
      </c>
      <c r="V859" s="527"/>
      <c r="X859" s="529">
        <f t="shared" si="95"/>
        <v>618.80000000000007</v>
      </c>
    </row>
    <row r="860" spans="1:24" ht="14.1" customHeight="1">
      <c r="A860" s="460">
        <v>860</v>
      </c>
      <c r="B860" s="467" t="s">
        <v>237</v>
      </c>
      <c r="C860" s="466" t="s">
        <v>361</v>
      </c>
      <c r="D860" s="473" t="s">
        <v>441</v>
      </c>
      <c r="E860" s="475">
        <v>6</v>
      </c>
      <c r="F860" s="476">
        <v>6037</v>
      </c>
      <c r="G860" s="494" t="s">
        <v>529</v>
      </c>
      <c r="H860" s="491" t="s">
        <v>253</v>
      </c>
      <c r="I860" s="494" t="s">
        <v>3979</v>
      </c>
      <c r="J860" s="502">
        <v>39.4</v>
      </c>
      <c r="K860" s="491" t="s">
        <v>253</v>
      </c>
      <c r="L860" s="512">
        <f t="shared" si="91"/>
        <v>104</v>
      </c>
      <c r="M860" s="514">
        <v>104</v>
      </c>
      <c r="N860" s="514"/>
      <c r="O860" s="514"/>
      <c r="P860" s="515" t="e">
        <f t="shared" si="92"/>
        <v>#DIV/0!</v>
      </c>
      <c r="Q860" s="515">
        <f t="shared" si="93"/>
        <v>0</v>
      </c>
      <c r="R860" s="515">
        <f t="shared" si="94"/>
        <v>0</v>
      </c>
      <c r="S860" s="516">
        <f>IF(M860="nio",0,IF(M860&gt;0,VLOOKUP(H860,'3-Productie normen'!A:L,VLOOKUP(M860,'3-Productie normen'!$B$36:$C$42,2,FALSE),FALSE)))</f>
        <v>0</v>
      </c>
      <c r="T860" s="516">
        <f t="shared" si="96"/>
        <v>0</v>
      </c>
      <c r="U860" s="55">
        <f t="shared" si="97"/>
        <v>0</v>
      </c>
      <c r="V860" s="527"/>
      <c r="X860" s="529">
        <f t="shared" si="95"/>
        <v>4097.5999999999995</v>
      </c>
    </row>
    <row r="861" spans="1:24" ht="14.1" customHeight="1">
      <c r="A861" s="460">
        <v>861</v>
      </c>
      <c r="B861" s="467" t="s">
        <v>237</v>
      </c>
      <c r="C861" s="466" t="s">
        <v>361</v>
      </c>
      <c r="D861" s="473" t="s">
        <v>441</v>
      </c>
      <c r="E861" s="475">
        <v>6</v>
      </c>
      <c r="F861" s="475" t="s">
        <v>1283</v>
      </c>
      <c r="G861" s="494" t="s">
        <v>536</v>
      </c>
      <c r="H861" s="491" t="s">
        <v>4038</v>
      </c>
      <c r="I861" s="494" t="s">
        <v>3986</v>
      </c>
      <c r="J861" s="502">
        <v>12.25</v>
      </c>
      <c r="K861" s="494" t="s">
        <v>4032</v>
      </c>
      <c r="L861" s="512">
        <f t="shared" si="91"/>
        <v>255</v>
      </c>
      <c r="M861" s="514">
        <v>255</v>
      </c>
      <c r="N861" s="514"/>
      <c r="O861" s="514"/>
      <c r="P861" s="515" t="e">
        <f t="shared" si="92"/>
        <v>#DIV/0!</v>
      </c>
      <c r="Q861" s="515">
        <f t="shared" si="93"/>
        <v>0</v>
      </c>
      <c r="R861" s="515">
        <f t="shared" si="94"/>
        <v>0</v>
      </c>
      <c r="S861" s="516">
        <f>IF(M861="nio",0,IF(M861&gt;0,VLOOKUP(H861,'3-Productie normen'!A:L,VLOOKUP(M861,'3-Productie normen'!$B$36:$C$42,2,FALSE),FALSE)))</f>
        <v>0</v>
      </c>
      <c r="T861" s="516">
        <f t="shared" si="96"/>
        <v>0</v>
      </c>
      <c r="U861" s="55">
        <f t="shared" si="97"/>
        <v>0</v>
      </c>
      <c r="V861" s="527"/>
      <c r="X861" s="529">
        <f t="shared" si="95"/>
        <v>3123.75</v>
      </c>
    </row>
    <row r="862" spans="1:24" ht="14.1" customHeight="1">
      <c r="A862" s="460">
        <v>862</v>
      </c>
      <c r="B862" s="467" t="s">
        <v>237</v>
      </c>
      <c r="C862" s="466" t="s">
        <v>361</v>
      </c>
      <c r="D862" s="473" t="s">
        <v>441</v>
      </c>
      <c r="E862" s="475">
        <v>6</v>
      </c>
      <c r="F862" s="475" t="s">
        <v>1284</v>
      </c>
      <c r="G862" s="494" t="s">
        <v>529</v>
      </c>
      <c r="H862" s="491" t="s">
        <v>253</v>
      </c>
      <c r="I862" s="494" t="s">
        <v>3986</v>
      </c>
      <c r="J862" s="502">
        <v>2.89</v>
      </c>
      <c r="K862" s="491" t="s">
        <v>253</v>
      </c>
      <c r="L862" s="512">
        <f t="shared" si="91"/>
        <v>104</v>
      </c>
      <c r="M862" s="514">
        <v>104</v>
      </c>
      <c r="N862" s="514"/>
      <c r="O862" s="514"/>
      <c r="P862" s="515" t="e">
        <f t="shared" si="92"/>
        <v>#DIV/0!</v>
      </c>
      <c r="Q862" s="515">
        <f t="shared" si="93"/>
        <v>0</v>
      </c>
      <c r="R862" s="515">
        <f t="shared" si="94"/>
        <v>0</v>
      </c>
      <c r="S862" s="516">
        <f>IF(M862="nio",0,IF(M862&gt;0,VLOOKUP(H862,'3-Productie normen'!A:L,VLOOKUP(M862,'3-Productie normen'!$B$36:$C$42,2,FALSE),FALSE)))</f>
        <v>0</v>
      </c>
      <c r="T862" s="516">
        <f t="shared" si="96"/>
        <v>0</v>
      </c>
      <c r="U862" s="55">
        <f t="shared" si="97"/>
        <v>0</v>
      </c>
      <c r="V862" s="527"/>
      <c r="X862" s="529">
        <f t="shared" si="95"/>
        <v>300.56</v>
      </c>
    </row>
    <row r="863" spans="1:24" ht="14.1" customHeight="1">
      <c r="A863" s="460">
        <v>863</v>
      </c>
      <c r="B863" s="467" t="s">
        <v>237</v>
      </c>
      <c r="C863" s="466" t="s">
        <v>361</v>
      </c>
      <c r="D863" s="473" t="s">
        <v>441</v>
      </c>
      <c r="E863" s="475">
        <v>6</v>
      </c>
      <c r="F863" s="476">
        <v>6038</v>
      </c>
      <c r="G863" s="494" t="s">
        <v>529</v>
      </c>
      <c r="H863" s="491" t="s">
        <v>253</v>
      </c>
      <c r="I863" s="494" t="s">
        <v>3986</v>
      </c>
      <c r="J863" s="502">
        <v>5.95</v>
      </c>
      <c r="K863" s="491" t="s">
        <v>253</v>
      </c>
      <c r="L863" s="512">
        <f t="shared" si="91"/>
        <v>104</v>
      </c>
      <c r="M863" s="514">
        <v>104</v>
      </c>
      <c r="N863" s="514"/>
      <c r="O863" s="514"/>
      <c r="P863" s="515" t="e">
        <f t="shared" si="92"/>
        <v>#DIV/0!</v>
      </c>
      <c r="Q863" s="515">
        <f t="shared" si="93"/>
        <v>0</v>
      </c>
      <c r="R863" s="515">
        <f t="shared" si="94"/>
        <v>0</v>
      </c>
      <c r="S863" s="516">
        <f>IF(M863="nio",0,IF(M863&gt;0,VLOOKUP(H863,'3-Productie normen'!A:L,VLOOKUP(M863,'3-Productie normen'!$B$36:$C$42,2,FALSE),FALSE)))</f>
        <v>0</v>
      </c>
      <c r="T863" s="516">
        <f t="shared" si="96"/>
        <v>0</v>
      </c>
      <c r="U863" s="55">
        <f t="shared" si="97"/>
        <v>0</v>
      </c>
      <c r="V863" s="527"/>
      <c r="X863" s="529">
        <f t="shared" si="95"/>
        <v>618.80000000000007</v>
      </c>
    </row>
    <row r="864" spans="1:24" ht="14.1" customHeight="1">
      <c r="A864" s="460">
        <v>864</v>
      </c>
      <c r="B864" s="467" t="s">
        <v>237</v>
      </c>
      <c r="C864" s="466" t="s">
        <v>361</v>
      </c>
      <c r="D864" s="473" t="s">
        <v>441</v>
      </c>
      <c r="E864" s="475">
        <v>6</v>
      </c>
      <c r="F864" s="476">
        <v>6039</v>
      </c>
      <c r="G864" s="494" t="s">
        <v>529</v>
      </c>
      <c r="H864" s="491" t="s">
        <v>253</v>
      </c>
      <c r="I864" s="494" t="s">
        <v>3979</v>
      </c>
      <c r="J864" s="502">
        <v>39.31</v>
      </c>
      <c r="K864" s="491" t="s">
        <v>253</v>
      </c>
      <c r="L864" s="512">
        <f t="shared" si="91"/>
        <v>104</v>
      </c>
      <c r="M864" s="514">
        <v>104</v>
      </c>
      <c r="N864" s="514"/>
      <c r="O864" s="514"/>
      <c r="P864" s="515" t="e">
        <f t="shared" si="92"/>
        <v>#DIV/0!</v>
      </c>
      <c r="Q864" s="515">
        <f t="shared" si="93"/>
        <v>0</v>
      </c>
      <c r="R864" s="515">
        <f t="shared" si="94"/>
        <v>0</v>
      </c>
      <c r="S864" s="516">
        <f>IF(M864="nio",0,IF(M864&gt;0,VLOOKUP(H864,'3-Productie normen'!A:L,VLOOKUP(M864,'3-Productie normen'!$B$36:$C$42,2,FALSE),FALSE)))</f>
        <v>0</v>
      </c>
      <c r="T864" s="516">
        <f t="shared" si="96"/>
        <v>0</v>
      </c>
      <c r="U864" s="55">
        <f t="shared" si="97"/>
        <v>0</v>
      </c>
      <c r="V864" s="527"/>
      <c r="X864" s="529">
        <f t="shared" si="95"/>
        <v>4088.2400000000002</v>
      </c>
    </row>
    <row r="865" spans="1:24" ht="14.1" customHeight="1">
      <c r="A865" s="567">
        <v>865</v>
      </c>
      <c r="B865" s="467" t="s">
        <v>237</v>
      </c>
      <c r="C865" s="466" t="s">
        <v>361</v>
      </c>
      <c r="D865" s="473" t="s">
        <v>441</v>
      </c>
      <c r="E865" s="475">
        <v>6</v>
      </c>
      <c r="F865" s="475" t="s">
        <v>1285</v>
      </c>
      <c r="G865" s="494" t="s">
        <v>536</v>
      </c>
      <c r="H865" s="491" t="s">
        <v>4038</v>
      </c>
      <c r="I865" s="494" t="s">
        <v>3986</v>
      </c>
      <c r="J865" s="502">
        <v>12.25</v>
      </c>
      <c r="K865" s="494" t="s">
        <v>4032</v>
      </c>
      <c r="L865" s="512">
        <f t="shared" si="91"/>
        <v>255</v>
      </c>
      <c r="M865" s="514">
        <v>255</v>
      </c>
      <c r="N865" s="514"/>
      <c r="O865" s="514"/>
      <c r="P865" s="515" t="e">
        <f t="shared" si="92"/>
        <v>#DIV/0!</v>
      </c>
      <c r="Q865" s="515">
        <f t="shared" si="93"/>
        <v>0</v>
      </c>
      <c r="R865" s="515">
        <f t="shared" si="94"/>
        <v>0</v>
      </c>
      <c r="S865" s="516">
        <f>IF(M865="nio",0,IF(M865&gt;0,VLOOKUP(H865,'3-Productie normen'!A:L,VLOOKUP(M865,'3-Productie normen'!$B$36:$C$42,2,FALSE),FALSE)))</f>
        <v>0</v>
      </c>
      <c r="T865" s="516">
        <f t="shared" si="96"/>
        <v>0</v>
      </c>
      <c r="U865" s="55">
        <f t="shared" si="97"/>
        <v>0</v>
      </c>
      <c r="V865" s="527"/>
      <c r="X865" s="529">
        <f t="shared" si="95"/>
        <v>3123.75</v>
      </c>
    </row>
    <row r="866" spans="1:24" ht="14.1" customHeight="1">
      <c r="A866" s="460">
        <v>866</v>
      </c>
      <c r="B866" s="467" t="s">
        <v>237</v>
      </c>
      <c r="C866" s="466" t="s">
        <v>361</v>
      </c>
      <c r="D866" s="473" t="s">
        <v>441</v>
      </c>
      <c r="E866" s="475">
        <v>6</v>
      </c>
      <c r="F866" s="475" t="s">
        <v>1286</v>
      </c>
      <c r="G866" s="494" t="s">
        <v>529</v>
      </c>
      <c r="H866" s="491" t="s">
        <v>253</v>
      </c>
      <c r="I866" s="494" t="s">
        <v>3986</v>
      </c>
      <c r="J866" s="502">
        <v>2.89</v>
      </c>
      <c r="K866" s="491" t="s">
        <v>253</v>
      </c>
      <c r="L866" s="512">
        <f t="shared" si="91"/>
        <v>104</v>
      </c>
      <c r="M866" s="514">
        <v>104</v>
      </c>
      <c r="N866" s="514"/>
      <c r="O866" s="514"/>
      <c r="P866" s="515" t="e">
        <f t="shared" si="92"/>
        <v>#DIV/0!</v>
      </c>
      <c r="Q866" s="515">
        <f t="shared" si="93"/>
        <v>0</v>
      </c>
      <c r="R866" s="515">
        <f t="shared" si="94"/>
        <v>0</v>
      </c>
      <c r="S866" s="516">
        <f>IF(M866="nio",0,IF(M866&gt;0,VLOOKUP(H866,'3-Productie normen'!A:L,VLOOKUP(M866,'3-Productie normen'!$B$36:$C$42,2,FALSE),FALSE)))</f>
        <v>0</v>
      </c>
      <c r="T866" s="516">
        <f t="shared" si="96"/>
        <v>0</v>
      </c>
      <c r="U866" s="55">
        <f t="shared" si="97"/>
        <v>0</v>
      </c>
      <c r="V866" s="527"/>
      <c r="X866" s="529">
        <f t="shared" si="95"/>
        <v>300.56</v>
      </c>
    </row>
    <row r="867" spans="1:24" ht="14.1" customHeight="1">
      <c r="A867" s="460">
        <v>867</v>
      </c>
      <c r="B867" s="467" t="s">
        <v>237</v>
      </c>
      <c r="C867" s="466" t="s">
        <v>361</v>
      </c>
      <c r="D867" s="473" t="s">
        <v>441</v>
      </c>
      <c r="E867" s="475">
        <v>6</v>
      </c>
      <c r="F867" s="475" t="s">
        <v>1287</v>
      </c>
      <c r="G867" s="494" t="s">
        <v>600</v>
      </c>
      <c r="H867" s="494" t="s">
        <v>4033</v>
      </c>
      <c r="I867" s="494" t="s">
        <v>3975</v>
      </c>
      <c r="J867" s="502">
        <v>22.42</v>
      </c>
      <c r="K867" s="494" t="s">
        <v>4033</v>
      </c>
      <c r="L867" s="512">
        <f t="shared" si="91"/>
        <v>104</v>
      </c>
      <c r="M867" s="514">
        <v>104</v>
      </c>
      <c r="N867" s="514"/>
      <c r="O867" s="514"/>
      <c r="P867" s="515" t="e">
        <f t="shared" si="92"/>
        <v>#DIV/0!</v>
      </c>
      <c r="Q867" s="515">
        <f t="shared" si="93"/>
        <v>0</v>
      </c>
      <c r="R867" s="515">
        <f t="shared" si="94"/>
        <v>0</v>
      </c>
      <c r="S867" s="516">
        <f>IF(M867="nio",0,IF(M867&gt;0,VLOOKUP(H867,'3-Productie normen'!A:L,VLOOKUP(M867,'3-Productie normen'!$B$36:$C$42,2,FALSE),FALSE)))</f>
        <v>0</v>
      </c>
      <c r="T867" s="516">
        <f t="shared" si="96"/>
        <v>0</v>
      </c>
      <c r="U867" s="55">
        <f t="shared" si="97"/>
        <v>0</v>
      </c>
      <c r="V867" s="527"/>
      <c r="X867" s="529">
        <f t="shared" si="95"/>
        <v>2331.6800000000003</v>
      </c>
    </row>
    <row r="868" spans="1:24" ht="14.1" customHeight="1">
      <c r="A868" s="460">
        <v>868</v>
      </c>
      <c r="B868" s="467" t="s">
        <v>237</v>
      </c>
      <c r="C868" s="466" t="s">
        <v>361</v>
      </c>
      <c r="D868" s="473" t="s">
        <v>441</v>
      </c>
      <c r="E868" s="475">
        <v>6</v>
      </c>
      <c r="F868" s="476">
        <v>6040</v>
      </c>
      <c r="G868" s="494" t="s">
        <v>529</v>
      </c>
      <c r="H868" s="491" t="s">
        <v>253</v>
      </c>
      <c r="I868" s="494" t="s">
        <v>3979</v>
      </c>
      <c r="J868" s="502">
        <v>43.86</v>
      </c>
      <c r="K868" s="491" t="s">
        <v>253</v>
      </c>
      <c r="L868" s="512">
        <f t="shared" si="91"/>
        <v>104</v>
      </c>
      <c r="M868" s="514">
        <v>104</v>
      </c>
      <c r="N868" s="514"/>
      <c r="O868" s="514"/>
      <c r="P868" s="515" t="e">
        <f t="shared" si="92"/>
        <v>#DIV/0!</v>
      </c>
      <c r="Q868" s="515">
        <f t="shared" si="93"/>
        <v>0</v>
      </c>
      <c r="R868" s="515">
        <f t="shared" si="94"/>
        <v>0</v>
      </c>
      <c r="S868" s="516">
        <f>IF(M868="nio",0,IF(M868&gt;0,VLOOKUP(H868,'3-Productie normen'!A:L,VLOOKUP(M868,'3-Productie normen'!$B$36:$C$42,2,FALSE),FALSE)))</f>
        <v>0</v>
      </c>
      <c r="T868" s="516">
        <f t="shared" si="96"/>
        <v>0</v>
      </c>
      <c r="U868" s="55">
        <f t="shared" si="97"/>
        <v>0</v>
      </c>
      <c r="V868" s="527"/>
      <c r="X868" s="529">
        <f t="shared" si="95"/>
        <v>4561.4399999999996</v>
      </c>
    </row>
    <row r="869" spans="1:24" ht="14.1" customHeight="1">
      <c r="A869" s="460">
        <v>869</v>
      </c>
      <c r="B869" s="467" t="s">
        <v>237</v>
      </c>
      <c r="C869" s="466" t="s">
        <v>361</v>
      </c>
      <c r="D869" s="473" t="s">
        <v>441</v>
      </c>
      <c r="E869" s="475">
        <v>6</v>
      </c>
      <c r="F869" s="476">
        <v>6041</v>
      </c>
      <c r="G869" s="494" t="s">
        <v>536</v>
      </c>
      <c r="H869" s="491" t="s">
        <v>4038</v>
      </c>
      <c r="I869" s="494" t="s">
        <v>3979</v>
      </c>
      <c r="J869" s="502">
        <v>12.25</v>
      </c>
      <c r="K869" s="494" t="s">
        <v>4032</v>
      </c>
      <c r="L869" s="512">
        <f t="shared" si="91"/>
        <v>255</v>
      </c>
      <c r="M869" s="514">
        <v>255</v>
      </c>
      <c r="N869" s="514"/>
      <c r="O869" s="514"/>
      <c r="P869" s="515" t="e">
        <f t="shared" si="92"/>
        <v>#DIV/0!</v>
      </c>
      <c r="Q869" s="515">
        <f t="shared" si="93"/>
        <v>0</v>
      </c>
      <c r="R869" s="515">
        <f t="shared" si="94"/>
        <v>0</v>
      </c>
      <c r="S869" s="516">
        <f>IF(M869="nio",0,IF(M869&gt;0,VLOOKUP(H869,'3-Productie normen'!A:L,VLOOKUP(M869,'3-Productie normen'!$B$36:$C$42,2,FALSE),FALSE)))</f>
        <v>0</v>
      </c>
      <c r="T869" s="516">
        <f t="shared" si="96"/>
        <v>0</v>
      </c>
      <c r="U869" s="55">
        <f t="shared" si="97"/>
        <v>0</v>
      </c>
      <c r="V869" s="527"/>
      <c r="X869" s="529">
        <f t="shared" si="95"/>
        <v>3123.75</v>
      </c>
    </row>
    <row r="870" spans="1:24" ht="14.1" customHeight="1">
      <c r="A870" s="460">
        <v>870</v>
      </c>
      <c r="B870" s="467" t="s">
        <v>237</v>
      </c>
      <c r="C870" s="466" t="s">
        <v>361</v>
      </c>
      <c r="D870" s="473" t="s">
        <v>441</v>
      </c>
      <c r="E870" s="475">
        <v>6</v>
      </c>
      <c r="F870" s="476">
        <v>6043</v>
      </c>
      <c r="G870" s="494" t="s">
        <v>529</v>
      </c>
      <c r="H870" s="491" t="s">
        <v>253</v>
      </c>
      <c r="I870" s="494" t="s">
        <v>3979</v>
      </c>
      <c r="J870" s="502">
        <v>45.7</v>
      </c>
      <c r="K870" s="491" t="s">
        <v>253</v>
      </c>
      <c r="L870" s="512">
        <f t="shared" si="91"/>
        <v>104</v>
      </c>
      <c r="M870" s="514">
        <v>104</v>
      </c>
      <c r="N870" s="514"/>
      <c r="O870" s="514"/>
      <c r="P870" s="515" t="e">
        <f t="shared" si="92"/>
        <v>#DIV/0!</v>
      </c>
      <c r="Q870" s="515">
        <f t="shared" si="93"/>
        <v>0</v>
      </c>
      <c r="R870" s="515">
        <f t="shared" si="94"/>
        <v>0</v>
      </c>
      <c r="S870" s="516">
        <f>IF(M870="nio",0,IF(M870&gt;0,VLOOKUP(H870,'3-Productie normen'!A:L,VLOOKUP(M870,'3-Productie normen'!$B$36:$C$42,2,FALSE),FALSE)))</f>
        <v>0</v>
      </c>
      <c r="T870" s="516">
        <f t="shared" si="96"/>
        <v>0</v>
      </c>
      <c r="U870" s="55">
        <f t="shared" si="97"/>
        <v>0</v>
      </c>
      <c r="V870" s="527"/>
      <c r="X870" s="529">
        <f t="shared" si="95"/>
        <v>4752.8</v>
      </c>
    </row>
    <row r="871" spans="1:24" ht="14.1" customHeight="1">
      <c r="A871" s="460">
        <v>871</v>
      </c>
      <c r="B871" s="467" t="s">
        <v>237</v>
      </c>
      <c r="C871" s="466" t="s">
        <v>361</v>
      </c>
      <c r="D871" s="473" t="s">
        <v>441</v>
      </c>
      <c r="E871" s="475">
        <v>6</v>
      </c>
      <c r="F871" s="475" t="s">
        <v>1288</v>
      </c>
      <c r="G871" s="494" t="s">
        <v>529</v>
      </c>
      <c r="H871" s="491" t="s">
        <v>253</v>
      </c>
      <c r="I871" s="494" t="s">
        <v>3979</v>
      </c>
      <c r="J871" s="502">
        <v>4.25</v>
      </c>
      <c r="K871" s="491" t="s">
        <v>253</v>
      </c>
      <c r="L871" s="512">
        <f t="shared" si="91"/>
        <v>104</v>
      </c>
      <c r="M871" s="514">
        <v>104</v>
      </c>
      <c r="N871" s="514"/>
      <c r="O871" s="514"/>
      <c r="P871" s="515" t="e">
        <f t="shared" si="92"/>
        <v>#DIV/0!</v>
      </c>
      <c r="Q871" s="515">
        <f t="shared" si="93"/>
        <v>0</v>
      </c>
      <c r="R871" s="515">
        <f t="shared" si="94"/>
        <v>0</v>
      </c>
      <c r="S871" s="516">
        <f>IF(M871="nio",0,IF(M871&gt;0,VLOOKUP(H871,'3-Productie normen'!A:L,VLOOKUP(M871,'3-Productie normen'!$B$36:$C$42,2,FALSE),FALSE)))</f>
        <v>0</v>
      </c>
      <c r="T871" s="516">
        <f t="shared" si="96"/>
        <v>0</v>
      </c>
      <c r="U871" s="55">
        <f t="shared" si="97"/>
        <v>0</v>
      </c>
      <c r="V871" s="527"/>
      <c r="X871" s="529">
        <f t="shared" si="95"/>
        <v>442</v>
      </c>
    </row>
    <row r="872" spans="1:24" ht="14.1" customHeight="1">
      <c r="A872" s="460">
        <v>872</v>
      </c>
      <c r="B872" s="467" t="s">
        <v>237</v>
      </c>
      <c r="C872" s="466" t="s">
        <v>361</v>
      </c>
      <c r="D872" s="473" t="s">
        <v>441</v>
      </c>
      <c r="E872" s="475">
        <v>6</v>
      </c>
      <c r="F872" s="475" t="s">
        <v>1289</v>
      </c>
      <c r="G872" s="494" t="s">
        <v>529</v>
      </c>
      <c r="H872" s="491" t="s">
        <v>253</v>
      </c>
      <c r="I872" s="494" t="s">
        <v>3979</v>
      </c>
      <c r="J872" s="502">
        <v>4.26</v>
      </c>
      <c r="K872" s="491" t="s">
        <v>253</v>
      </c>
      <c r="L872" s="512">
        <f t="shared" si="91"/>
        <v>104</v>
      </c>
      <c r="M872" s="514">
        <v>104</v>
      </c>
      <c r="N872" s="514"/>
      <c r="O872" s="514"/>
      <c r="P872" s="515" t="e">
        <f t="shared" si="92"/>
        <v>#DIV/0!</v>
      </c>
      <c r="Q872" s="515">
        <f t="shared" si="93"/>
        <v>0</v>
      </c>
      <c r="R872" s="515">
        <f t="shared" si="94"/>
        <v>0</v>
      </c>
      <c r="S872" s="516">
        <f>IF(M872="nio",0,IF(M872&gt;0,VLOOKUP(H872,'3-Productie normen'!A:L,VLOOKUP(M872,'3-Productie normen'!$B$36:$C$42,2,FALSE),FALSE)))</f>
        <v>0</v>
      </c>
      <c r="T872" s="516">
        <f t="shared" si="96"/>
        <v>0</v>
      </c>
      <c r="U872" s="55">
        <f t="shared" si="97"/>
        <v>0</v>
      </c>
      <c r="V872" s="527"/>
      <c r="X872" s="529">
        <f t="shared" si="95"/>
        <v>443.03999999999996</v>
      </c>
    </row>
    <row r="873" spans="1:24" ht="14.1" customHeight="1">
      <c r="A873" s="567">
        <v>873</v>
      </c>
      <c r="B873" s="467" t="s">
        <v>237</v>
      </c>
      <c r="C873" s="466" t="s">
        <v>361</v>
      </c>
      <c r="D873" s="473" t="s">
        <v>441</v>
      </c>
      <c r="E873" s="475">
        <v>6</v>
      </c>
      <c r="F873" s="475" t="s">
        <v>1290</v>
      </c>
      <c r="G873" s="494" t="s">
        <v>600</v>
      </c>
      <c r="H873" s="494" t="s">
        <v>4033</v>
      </c>
      <c r="I873" s="494" t="s">
        <v>3979</v>
      </c>
      <c r="J873" s="502">
        <v>85.74</v>
      </c>
      <c r="K873" s="494" t="s">
        <v>4033</v>
      </c>
      <c r="L873" s="512">
        <f t="shared" si="91"/>
        <v>104</v>
      </c>
      <c r="M873" s="514">
        <v>104</v>
      </c>
      <c r="N873" s="514"/>
      <c r="O873" s="514"/>
      <c r="P873" s="515" t="e">
        <f t="shared" si="92"/>
        <v>#DIV/0!</v>
      </c>
      <c r="Q873" s="515">
        <f t="shared" si="93"/>
        <v>0</v>
      </c>
      <c r="R873" s="515">
        <f t="shared" si="94"/>
        <v>0</v>
      </c>
      <c r="S873" s="516">
        <f>IF(M873="nio",0,IF(M873&gt;0,VLOOKUP(H873,'3-Productie normen'!A:L,VLOOKUP(M873,'3-Productie normen'!$B$36:$C$42,2,FALSE),FALSE)))</f>
        <v>0</v>
      </c>
      <c r="T873" s="516">
        <f t="shared" si="96"/>
        <v>0</v>
      </c>
      <c r="U873" s="55">
        <f t="shared" si="97"/>
        <v>0</v>
      </c>
      <c r="V873" s="527"/>
      <c r="X873" s="529">
        <f t="shared" si="95"/>
        <v>8916.9599999999991</v>
      </c>
    </row>
    <row r="874" spans="1:24" ht="14.1" customHeight="1">
      <c r="A874" s="460">
        <v>874</v>
      </c>
      <c r="B874" s="467" t="s">
        <v>237</v>
      </c>
      <c r="C874" s="466" t="s">
        <v>361</v>
      </c>
      <c r="D874" s="473" t="s">
        <v>441</v>
      </c>
      <c r="E874" s="475">
        <v>6</v>
      </c>
      <c r="F874" s="475" t="s">
        <v>1291</v>
      </c>
      <c r="G874" s="494" t="s">
        <v>600</v>
      </c>
      <c r="H874" s="494" t="s">
        <v>4033</v>
      </c>
      <c r="I874" s="494" t="s">
        <v>3986</v>
      </c>
      <c r="J874" s="502">
        <v>68.86</v>
      </c>
      <c r="K874" s="494" t="s">
        <v>4033</v>
      </c>
      <c r="L874" s="512">
        <f t="shared" si="91"/>
        <v>104</v>
      </c>
      <c r="M874" s="514">
        <v>104</v>
      </c>
      <c r="N874" s="514"/>
      <c r="O874" s="514"/>
      <c r="P874" s="515" t="e">
        <f t="shared" si="92"/>
        <v>#DIV/0!</v>
      </c>
      <c r="Q874" s="515">
        <f t="shared" si="93"/>
        <v>0</v>
      </c>
      <c r="R874" s="515">
        <f t="shared" si="94"/>
        <v>0</v>
      </c>
      <c r="S874" s="516">
        <f>IF(M874="nio",0,IF(M874&gt;0,VLOOKUP(H874,'3-Productie normen'!A:L,VLOOKUP(M874,'3-Productie normen'!$B$36:$C$42,2,FALSE),FALSE)))</f>
        <v>0</v>
      </c>
      <c r="T874" s="516">
        <f t="shared" si="96"/>
        <v>0</v>
      </c>
      <c r="U874" s="55">
        <f t="shared" si="97"/>
        <v>0</v>
      </c>
      <c r="V874" s="527"/>
      <c r="X874" s="529">
        <f t="shared" si="95"/>
        <v>7161.44</v>
      </c>
    </row>
    <row r="875" spans="1:24" ht="14.1" customHeight="1">
      <c r="A875" s="460">
        <v>875</v>
      </c>
      <c r="B875" s="467" t="s">
        <v>237</v>
      </c>
      <c r="C875" s="466" t="s">
        <v>361</v>
      </c>
      <c r="D875" s="473" t="s">
        <v>441</v>
      </c>
      <c r="E875" s="475">
        <v>6</v>
      </c>
      <c r="F875" s="475" t="s">
        <v>1292</v>
      </c>
      <c r="G875" s="494" t="s">
        <v>600</v>
      </c>
      <c r="H875" s="494" t="s">
        <v>4033</v>
      </c>
      <c r="I875" s="494" t="s">
        <v>3979</v>
      </c>
      <c r="J875" s="502">
        <v>77.430000000000007</v>
      </c>
      <c r="K875" s="494" t="s">
        <v>4033</v>
      </c>
      <c r="L875" s="512">
        <f t="shared" si="91"/>
        <v>104</v>
      </c>
      <c r="M875" s="514">
        <v>104</v>
      </c>
      <c r="N875" s="514"/>
      <c r="O875" s="514"/>
      <c r="P875" s="515" t="e">
        <f t="shared" si="92"/>
        <v>#DIV/0!</v>
      </c>
      <c r="Q875" s="515">
        <f t="shared" si="93"/>
        <v>0</v>
      </c>
      <c r="R875" s="515">
        <f t="shared" si="94"/>
        <v>0</v>
      </c>
      <c r="S875" s="516">
        <f>IF(M875="nio",0,IF(M875&gt;0,VLOOKUP(H875,'3-Productie normen'!A:L,VLOOKUP(M875,'3-Productie normen'!$B$36:$C$42,2,FALSE),FALSE)))</f>
        <v>0</v>
      </c>
      <c r="T875" s="516">
        <f t="shared" si="96"/>
        <v>0</v>
      </c>
      <c r="U875" s="55">
        <f t="shared" si="97"/>
        <v>0</v>
      </c>
      <c r="V875" s="527"/>
      <c r="X875" s="529">
        <f t="shared" si="95"/>
        <v>8052.7200000000012</v>
      </c>
    </row>
    <row r="876" spans="1:24" ht="14.1" customHeight="1">
      <c r="A876" s="460">
        <v>876</v>
      </c>
      <c r="B876" s="467" t="s">
        <v>237</v>
      </c>
      <c r="C876" s="466" t="s">
        <v>361</v>
      </c>
      <c r="D876" s="473" t="s">
        <v>441</v>
      </c>
      <c r="E876" s="475">
        <v>6</v>
      </c>
      <c r="F876" s="475" t="s">
        <v>1293</v>
      </c>
      <c r="G876" s="494" t="s">
        <v>598</v>
      </c>
      <c r="H876" s="487" t="s">
        <v>17</v>
      </c>
      <c r="I876" s="494" t="s">
        <v>3977</v>
      </c>
      <c r="J876" s="502">
        <v>17.34</v>
      </c>
      <c r="K876" s="494" t="s">
        <v>4028</v>
      </c>
      <c r="L876" s="512">
        <f t="shared" si="91"/>
        <v>510</v>
      </c>
      <c r="M876" s="514">
        <v>255</v>
      </c>
      <c r="N876" s="514">
        <v>255</v>
      </c>
      <c r="O876" s="514"/>
      <c r="P876" s="515" t="e">
        <f t="shared" si="92"/>
        <v>#DIV/0!</v>
      </c>
      <c r="Q876" s="515" t="e">
        <f t="shared" si="93"/>
        <v>#DIV/0!</v>
      </c>
      <c r="R876" s="515">
        <f t="shared" si="94"/>
        <v>0</v>
      </c>
      <c r="S876" s="516">
        <f>IF(M876="nio",0,IF(M876&gt;0,VLOOKUP(H876,'3-Productie normen'!A:L,VLOOKUP(M876,'3-Productie normen'!$B$36:$C$42,2,FALSE),FALSE)))</f>
        <v>0</v>
      </c>
      <c r="T876" s="516">
        <f t="shared" si="96"/>
        <v>0</v>
      </c>
      <c r="U876" s="55">
        <f t="shared" si="97"/>
        <v>0</v>
      </c>
      <c r="V876" s="527"/>
      <c r="X876" s="529">
        <f t="shared" si="95"/>
        <v>8843.4</v>
      </c>
    </row>
    <row r="877" spans="1:24" ht="14.1" customHeight="1">
      <c r="A877" s="460">
        <v>877</v>
      </c>
      <c r="B877" s="467" t="s">
        <v>237</v>
      </c>
      <c r="C877" s="466" t="s">
        <v>361</v>
      </c>
      <c r="D877" s="473" t="s">
        <v>441</v>
      </c>
      <c r="E877" s="475">
        <v>6</v>
      </c>
      <c r="F877" s="475" t="s">
        <v>1294</v>
      </c>
      <c r="G877" s="494" t="s">
        <v>598</v>
      </c>
      <c r="H877" s="487" t="s">
        <v>17</v>
      </c>
      <c r="I877" s="494" t="s">
        <v>3977</v>
      </c>
      <c r="J877" s="502">
        <v>6.42</v>
      </c>
      <c r="K877" s="494" t="s">
        <v>4028</v>
      </c>
      <c r="L877" s="512">
        <f t="shared" si="91"/>
        <v>510</v>
      </c>
      <c r="M877" s="514">
        <v>255</v>
      </c>
      <c r="N877" s="514">
        <v>255</v>
      </c>
      <c r="O877" s="514"/>
      <c r="P877" s="515" t="e">
        <f t="shared" si="92"/>
        <v>#DIV/0!</v>
      </c>
      <c r="Q877" s="515" t="e">
        <f t="shared" si="93"/>
        <v>#DIV/0!</v>
      </c>
      <c r="R877" s="515">
        <f t="shared" si="94"/>
        <v>0</v>
      </c>
      <c r="S877" s="516">
        <f>IF(M877="nio",0,IF(M877&gt;0,VLOOKUP(H877,'3-Productie normen'!A:L,VLOOKUP(M877,'3-Productie normen'!$B$36:$C$42,2,FALSE),FALSE)))</f>
        <v>0</v>
      </c>
      <c r="T877" s="516">
        <f t="shared" si="96"/>
        <v>0</v>
      </c>
      <c r="U877" s="55">
        <f t="shared" si="97"/>
        <v>0</v>
      </c>
      <c r="V877" s="527"/>
      <c r="X877" s="529">
        <f t="shared" si="95"/>
        <v>3274.2</v>
      </c>
    </row>
    <row r="878" spans="1:24" ht="14.1" customHeight="1">
      <c r="A878" s="460">
        <v>878</v>
      </c>
      <c r="B878" s="467" t="s">
        <v>237</v>
      </c>
      <c r="C878" s="466" t="s">
        <v>361</v>
      </c>
      <c r="D878" s="473" t="s">
        <v>441</v>
      </c>
      <c r="E878" s="475">
        <v>6</v>
      </c>
      <c r="F878" s="475" t="s">
        <v>1295</v>
      </c>
      <c r="G878" s="494" t="s">
        <v>598</v>
      </c>
      <c r="H878" s="487" t="s">
        <v>17</v>
      </c>
      <c r="I878" s="494" t="s">
        <v>3977</v>
      </c>
      <c r="J878" s="502">
        <v>6.42</v>
      </c>
      <c r="K878" s="494" t="s">
        <v>4028</v>
      </c>
      <c r="L878" s="512">
        <f t="shared" si="91"/>
        <v>510</v>
      </c>
      <c r="M878" s="514">
        <v>255</v>
      </c>
      <c r="N878" s="514">
        <v>255</v>
      </c>
      <c r="O878" s="514"/>
      <c r="P878" s="515" t="e">
        <f t="shared" si="92"/>
        <v>#DIV/0!</v>
      </c>
      <c r="Q878" s="515" t="e">
        <f t="shared" si="93"/>
        <v>#DIV/0!</v>
      </c>
      <c r="R878" s="515">
        <f t="shared" si="94"/>
        <v>0</v>
      </c>
      <c r="S878" s="516">
        <f>IF(M878="nio",0,IF(M878&gt;0,VLOOKUP(H878,'3-Productie normen'!A:L,VLOOKUP(M878,'3-Productie normen'!$B$36:$C$42,2,FALSE),FALSE)))</f>
        <v>0</v>
      </c>
      <c r="T878" s="516">
        <f t="shared" si="96"/>
        <v>0</v>
      </c>
      <c r="U878" s="55">
        <f t="shared" si="97"/>
        <v>0</v>
      </c>
      <c r="V878" s="527"/>
      <c r="X878" s="529">
        <f t="shared" si="95"/>
        <v>3274.2</v>
      </c>
    </row>
    <row r="879" spans="1:24" ht="14.1" customHeight="1">
      <c r="A879" s="460">
        <v>879</v>
      </c>
      <c r="B879" s="467" t="s">
        <v>237</v>
      </c>
      <c r="C879" s="466" t="s">
        <v>361</v>
      </c>
      <c r="D879" s="473" t="s">
        <v>441</v>
      </c>
      <c r="E879" s="475">
        <v>6</v>
      </c>
      <c r="F879" s="475" t="s">
        <v>1296</v>
      </c>
      <c r="G879" s="494" t="s">
        <v>600</v>
      </c>
      <c r="H879" s="494" t="s">
        <v>4033</v>
      </c>
      <c r="I879" s="494" t="s">
        <v>3975</v>
      </c>
      <c r="J879" s="502">
        <v>10.210000000000001</v>
      </c>
      <c r="K879" s="494" t="s">
        <v>4033</v>
      </c>
      <c r="L879" s="512">
        <f t="shared" si="91"/>
        <v>104</v>
      </c>
      <c r="M879" s="514">
        <v>104</v>
      </c>
      <c r="N879" s="514"/>
      <c r="O879" s="514"/>
      <c r="P879" s="515" t="e">
        <f t="shared" si="92"/>
        <v>#DIV/0!</v>
      </c>
      <c r="Q879" s="515">
        <f t="shared" si="93"/>
        <v>0</v>
      </c>
      <c r="R879" s="515">
        <f t="shared" si="94"/>
        <v>0</v>
      </c>
      <c r="S879" s="516">
        <f>IF(M879="nio",0,IF(M879&gt;0,VLOOKUP(H879,'3-Productie normen'!A:L,VLOOKUP(M879,'3-Productie normen'!$B$36:$C$42,2,FALSE),FALSE)))</f>
        <v>0</v>
      </c>
      <c r="T879" s="516">
        <f t="shared" si="96"/>
        <v>0</v>
      </c>
      <c r="U879" s="55">
        <f t="shared" si="97"/>
        <v>0</v>
      </c>
      <c r="V879" s="527"/>
      <c r="X879" s="529">
        <f t="shared" si="95"/>
        <v>1061.8400000000001</v>
      </c>
    </row>
    <row r="880" spans="1:24" ht="14.1" customHeight="1">
      <c r="A880" s="460">
        <v>880</v>
      </c>
      <c r="B880" s="467" t="s">
        <v>237</v>
      </c>
      <c r="C880" s="466" t="s">
        <v>361</v>
      </c>
      <c r="D880" s="473" t="s">
        <v>441</v>
      </c>
      <c r="E880" s="475">
        <v>6</v>
      </c>
      <c r="F880" s="475" t="s">
        <v>1297</v>
      </c>
      <c r="G880" s="494" t="s">
        <v>600</v>
      </c>
      <c r="H880" s="494" t="s">
        <v>4033</v>
      </c>
      <c r="I880" s="494" t="s">
        <v>3975</v>
      </c>
      <c r="J880" s="502">
        <v>12.01</v>
      </c>
      <c r="K880" s="494" t="s">
        <v>4033</v>
      </c>
      <c r="L880" s="512">
        <f t="shared" si="91"/>
        <v>104</v>
      </c>
      <c r="M880" s="514">
        <v>104</v>
      </c>
      <c r="N880" s="514"/>
      <c r="O880" s="514"/>
      <c r="P880" s="515" t="e">
        <f t="shared" si="92"/>
        <v>#DIV/0!</v>
      </c>
      <c r="Q880" s="515">
        <f t="shared" si="93"/>
        <v>0</v>
      </c>
      <c r="R880" s="515">
        <f t="shared" si="94"/>
        <v>0</v>
      </c>
      <c r="S880" s="516">
        <f>IF(M880="nio",0,IF(M880&gt;0,VLOOKUP(H880,'3-Productie normen'!A:L,VLOOKUP(M880,'3-Productie normen'!$B$36:$C$42,2,FALSE),FALSE)))</f>
        <v>0</v>
      </c>
      <c r="T880" s="516">
        <f t="shared" si="96"/>
        <v>0</v>
      </c>
      <c r="U880" s="55">
        <f t="shared" si="97"/>
        <v>0</v>
      </c>
      <c r="V880" s="527"/>
      <c r="X880" s="529">
        <f t="shared" si="95"/>
        <v>1249.04</v>
      </c>
    </row>
    <row r="881" spans="1:24" ht="14.1" customHeight="1">
      <c r="A881" s="567">
        <v>881</v>
      </c>
      <c r="B881" s="467" t="s">
        <v>237</v>
      </c>
      <c r="C881" s="466" t="s">
        <v>361</v>
      </c>
      <c r="D881" s="473" t="s">
        <v>441</v>
      </c>
      <c r="E881" s="475">
        <v>6</v>
      </c>
      <c r="F881" s="475" t="s">
        <v>1298</v>
      </c>
      <c r="G881" s="494" t="s">
        <v>606</v>
      </c>
      <c r="H881" s="494" t="s">
        <v>4026</v>
      </c>
      <c r="I881" s="494" t="s">
        <v>3983</v>
      </c>
      <c r="J881" s="502">
        <v>6.54</v>
      </c>
      <c r="K881" s="494" t="s">
        <v>4026</v>
      </c>
      <c r="L881" s="512">
        <f t="shared" si="91"/>
        <v>0</v>
      </c>
      <c r="M881" s="513" t="s">
        <v>4037</v>
      </c>
      <c r="N881" s="514"/>
      <c r="O881" s="514"/>
      <c r="P881" s="515">
        <f t="shared" si="92"/>
        <v>0</v>
      </c>
      <c r="Q881" s="515">
        <f t="shared" si="93"/>
        <v>0</v>
      </c>
      <c r="R881" s="515">
        <f t="shared" si="94"/>
        <v>0</v>
      </c>
      <c r="S881" s="516">
        <f>IF(M881="nio",0,IF(M881&gt;0,VLOOKUP(H881,'3-Productie normen'!A:L,VLOOKUP(M881,'3-Productie normen'!$B$36:$C$42,2,FALSE),FALSE)))</f>
        <v>0</v>
      </c>
      <c r="T881" s="516">
        <f t="shared" si="96"/>
        <v>0</v>
      </c>
      <c r="U881" s="55">
        <f t="shared" si="97"/>
        <v>0</v>
      </c>
      <c r="V881" s="527"/>
      <c r="X881" s="529">
        <f t="shared" si="95"/>
        <v>0</v>
      </c>
    </row>
    <row r="882" spans="1:24" ht="14.1" customHeight="1">
      <c r="A882" s="460">
        <v>882</v>
      </c>
      <c r="B882" s="467" t="s">
        <v>237</v>
      </c>
      <c r="C882" s="466" t="s">
        <v>361</v>
      </c>
      <c r="D882" s="473" t="s">
        <v>441</v>
      </c>
      <c r="E882" s="475">
        <v>6</v>
      </c>
      <c r="F882" s="475" t="s">
        <v>1299</v>
      </c>
      <c r="G882" s="494" t="s">
        <v>606</v>
      </c>
      <c r="H882" s="494" t="s">
        <v>4026</v>
      </c>
      <c r="I882" s="494" t="s">
        <v>3983</v>
      </c>
      <c r="J882" s="502">
        <v>2.63</v>
      </c>
      <c r="K882" s="494" t="s">
        <v>4026</v>
      </c>
      <c r="L882" s="512">
        <f t="shared" si="91"/>
        <v>0</v>
      </c>
      <c r="M882" s="513" t="s">
        <v>4037</v>
      </c>
      <c r="N882" s="514"/>
      <c r="O882" s="514"/>
      <c r="P882" s="515">
        <f t="shared" si="92"/>
        <v>0</v>
      </c>
      <c r="Q882" s="515">
        <f t="shared" si="93"/>
        <v>0</v>
      </c>
      <c r="R882" s="515">
        <f t="shared" si="94"/>
        <v>0</v>
      </c>
      <c r="S882" s="516">
        <f>IF(M882="nio",0,IF(M882&gt;0,VLOOKUP(H882,'3-Productie normen'!A:L,VLOOKUP(M882,'3-Productie normen'!$B$36:$C$42,2,FALSE),FALSE)))</f>
        <v>0</v>
      </c>
      <c r="T882" s="516">
        <f t="shared" si="96"/>
        <v>0</v>
      </c>
      <c r="U882" s="55">
        <f t="shared" si="97"/>
        <v>0</v>
      </c>
      <c r="V882" s="527"/>
      <c r="X882" s="529">
        <f t="shared" si="95"/>
        <v>0</v>
      </c>
    </row>
    <row r="883" spans="1:24" ht="14.1" customHeight="1">
      <c r="A883" s="460">
        <v>883</v>
      </c>
      <c r="B883" s="467" t="s">
        <v>237</v>
      </c>
      <c r="C883" s="466" t="s">
        <v>361</v>
      </c>
      <c r="D883" s="473" t="s">
        <v>441</v>
      </c>
      <c r="E883" s="475">
        <v>6</v>
      </c>
      <c r="F883" s="475" t="s">
        <v>1300</v>
      </c>
      <c r="G883" s="494" t="s">
        <v>606</v>
      </c>
      <c r="H883" s="494" t="s">
        <v>4026</v>
      </c>
      <c r="I883" s="494" t="s">
        <v>3983</v>
      </c>
      <c r="J883" s="502">
        <v>0.67</v>
      </c>
      <c r="K883" s="494" t="s">
        <v>4026</v>
      </c>
      <c r="L883" s="512">
        <f t="shared" si="91"/>
        <v>0</v>
      </c>
      <c r="M883" s="513" t="s">
        <v>4037</v>
      </c>
      <c r="N883" s="514"/>
      <c r="O883" s="514"/>
      <c r="P883" s="515">
        <f t="shared" si="92"/>
        <v>0</v>
      </c>
      <c r="Q883" s="515">
        <f t="shared" si="93"/>
        <v>0</v>
      </c>
      <c r="R883" s="515">
        <f t="shared" si="94"/>
        <v>0</v>
      </c>
      <c r="S883" s="516">
        <f>IF(M883="nio",0,IF(M883&gt;0,VLOOKUP(H883,'3-Productie normen'!A:L,VLOOKUP(M883,'3-Productie normen'!$B$36:$C$42,2,FALSE),FALSE)))</f>
        <v>0</v>
      </c>
      <c r="T883" s="516">
        <f t="shared" si="96"/>
        <v>0</v>
      </c>
      <c r="U883" s="55">
        <f t="shared" si="97"/>
        <v>0</v>
      </c>
      <c r="V883" s="527"/>
      <c r="X883" s="529">
        <f t="shared" si="95"/>
        <v>0</v>
      </c>
    </row>
    <row r="884" spans="1:24" ht="14.1" customHeight="1">
      <c r="A884" s="460">
        <v>884</v>
      </c>
      <c r="B884" s="467" t="s">
        <v>237</v>
      </c>
      <c r="C884" s="466" t="s">
        <v>361</v>
      </c>
      <c r="D884" s="473" t="s">
        <v>441</v>
      </c>
      <c r="E884" s="475">
        <v>7</v>
      </c>
      <c r="F884" s="476">
        <v>7001</v>
      </c>
      <c r="G884" s="494" t="s">
        <v>536</v>
      </c>
      <c r="H884" s="491" t="s">
        <v>4038</v>
      </c>
      <c r="I884" s="494" t="s">
        <v>3986</v>
      </c>
      <c r="J884" s="502">
        <v>48.6</v>
      </c>
      <c r="K884" s="494" t="s">
        <v>4032</v>
      </c>
      <c r="L884" s="512">
        <f t="shared" si="91"/>
        <v>255</v>
      </c>
      <c r="M884" s="514">
        <v>255</v>
      </c>
      <c r="N884" s="514"/>
      <c r="O884" s="514"/>
      <c r="P884" s="515" t="e">
        <f t="shared" si="92"/>
        <v>#DIV/0!</v>
      </c>
      <c r="Q884" s="515">
        <f t="shared" si="93"/>
        <v>0</v>
      </c>
      <c r="R884" s="515">
        <f t="shared" si="94"/>
        <v>0</v>
      </c>
      <c r="S884" s="516">
        <f>IF(M884="nio",0,IF(M884&gt;0,VLOOKUP(H884,'3-Productie normen'!A:L,VLOOKUP(M884,'3-Productie normen'!$B$36:$C$42,2,FALSE),FALSE)))</f>
        <v>0</v>
      </c>
      <c r="T884" s="516">
        <f t="shared" si="96"/>
        <v>0</v>
      </c>
      <c r="U884" s="55">
        <f t="shared" si="97"/>
        <v>0</v>
      </c>
      <c r="V884" s="527"/>
      <c r="X884" s="529">
        <f t="shared" si="95"/>
        <v>12393</v>
      </c>
    </row>
    <row r="885" spans="1:24" ht="14.1" customHeight="1">
      <c r="A885" s="460">
        <v>885</v>
      </c>
      <c r="B885" s="467" t="s">
        <v>237</v>
      </c>
      <c r="C885" s="466" t="s">
        <v>361</v>
      </c>
      <c r="D885" s="473" t="s">
        <v>441</v>
      </c>
      <c r="E885" s="475">
        <v>7</v>
      </c>
      <c r="F885" s="476">
        <v>7002</v>
      </c>
      <c r="G885" s="494" t="s">
        <v>600</v>
      </c>
      <c r="H885" s="494" t="s">
        <v>4033</v>
      </c>
      <c r="I885" s="494" t="s">
        <v>3974</v>
      </c>
      <c r="J885" s="502">
        <v>3.49</v>
      </c>
      <c r="K885" s="494" t="s">
        <v>4033</v>
      </c>
      <c r="L885" s="512">
        <f t="shared" si="91"/>
        <v>104</v>
      </c>
      <c r="M885" s="514">
        <v>104</v>
      </c>
      <c r="N885" s="514"/>
      <c r="O885" s="514"/>
      <c r="P885" s="515" t="e">
        <f t="shared" si="92"/>
        <v>#DIV/0!</v>
      </c>
      <c r="Q885" s="515">
        <f t="shared" si="93"/>
        <v>0</v>
      </c>
      <c r="R885" s="515">
        <f t="shared" si="94"/>
        <v>0</v>
      </c>
      <c r="S885" s="516">
        <f>IF(M885="nio",0,IF(M885&gt;0,VLOOKUP(H885,'3-Productie normen'!A:L,VLOOKUP(M885,'3-Productie normen'!$B$36:$C$42,2,FALSE),FALSE)))</f>
        <v>0</v>
      </c>
      <c r="T885" s="516">
        <f t="shared" si="96"/>
        <v>0</v>
      </c>
      <c r="U885" s="55">
        <f t="shared" si="97"/>
        <v>0</v>
      </c>
      <c r="V885" s="527"/>
      <c r="X885" s="529">
        <f t="shared" si="95"/>
        <v>362.96000000000004</v>
      </c>
    </row>
    <row r="886" spans="1:24" ht="14.1" customHeight="1">
      <c r="A886" s="460">
        <v>886</v>
      </c>
      <c r="B886" s="467" t="s">
        <v>237</v>
      </c>
      <c r="C886" s="466" t="s">
        <v>361</v>
      </c>
      <c r="D886" s="473" t="s">
        <v>441</v>
      </c>
      <c r="E886" s="475">
        <v>7</v>
      </c>
      <c r="F886" s="476">
        <v>7003</v>
      </c>
      <c r="G886" s="494" t="s">
        <v>536</v>
      </c>
      <c r="H886" s="491" t="s">
        <v>4038</v>
      </c>
      <c r="I886" s="494" t="s">
        <v>3986</v>
      </c>
      <c r="J886" s="502">
        <v>19.64</v>
      </c>
      <c r="K886" s="494" t="s">
        <v>4032</v>
      </c>
      <c r="L886" s="512">
        <f t="shared" si="91"/>
        <v>255</v>
      </c>
      <c r="M886" s="514">
        <v>255</v>
      </c>
      <c r="N886" s="514"/>
      <c r="O886" s="514"/>
      <c r="P886" s="515" t="e">
        <f t="shared" si="92"/>
        <v>#DIV/0!</v>
      </c>
      <c r="Q886" s="515">
        <f t="shared" si="93"/>
        <v>0</v>
      </c>
      <c r="R886" s="515">
        <f t="shared" si="94"/>
        <v>0</v>
      </c>
      <c r="S886" s="516">
        <f>IF(M886="nio",0,IF(M886&gt;0,VLOOKUP(H886,'3-Productie normen'!A:L,VLOOKUP(M886,'3-Productie normen'!$B$36:$C$42,2,FALSE),FALSE)))</f>
        <v>0</v>
      </c>
      <c r="T886" s="516">
        <f t="shared" si="96"/>
        <v>0</v>
      </c>
      <c r="U886" s="55">
        <f t="shared" si="97"/>
        <v>0</v>
      </c>
      <c r="V886" s="527"/>
      <c r="X886" s="529">
        <f t="shared" si="95"/>
        <v>5008.2</v>
      </c>
    </row>
    <row r="887" spans="1:24" ht="14.1" customHeight="1">
      <c r="A887" s="460">
        <v>887</v>
      </c>
      <c r="B887" s="467" t="s">
        <v>237</v>
      </c>
      <c r="C887" s="466" t="s">
        <v>361</v>
      </c>
      <c r="D887" s="473" t="s">
        <v>441</v>
      </c>
      <c r="E887" s="475">
        <v>7</v>
      </c>
      <c r="F887" s="476">
        <v>7004</v>
      </c>
      <c r="G887" s="494" t="s">
        <v>596</v>
      </c>
      <c r="H887" s="494" t="s">
        <v>4026</v>
      </c>
      <c r="I887" s="494" t="s">
        <v>3977</v>
      </c>
      <c r="J887" s="502">
        <v>7.96</v>
      </c>
      <c r="K887" s="494" t="s">
        <v>4026</v>
      </c>
      <c r="L887" s="512">
        <f t="shared" si="91"/>
        <v>0</v>
      </c>
      <c r="M887" s="513" t="s">
        <v>4037</v>
      </c>
      <c r="N887" s="514"/>
      <c r="O887" s="514"/>
      <c r="P887" s="515">
        <f t="shared" si="92"/>
        <v>0</v>
      </c>
      <c r="Q887" s="515">
        <f t="shared" si="93"/>
        <v>0</v>
      </c>
      <c r="R887" s="515">
        <f t="shared" si="94"/>
        <v>0</v>
      </c>
      <c r="S887" s="516">
        <f>IF(M887="nio",0,IF(M887&gt;0,VLOOKUP(H887,'3-Productie normen'!A:L,VLOOKUP(M887,'3-Productie normen'!$B$36:$C$42,2,FALSE),FALSE)))</f>
        <v>0</v>
      </c>
      <c r="T887" s="516">
        <f t="shared" si="96"/>
        <v>0</v>
      </c>
      <c r="U887" s="55">
        <f t="shared" si="97"/>
        <v>0</v>
      </c>
      <c r="V887" s="527"/>
      <c r="X887" s="529">
        <f t="shared" si="95"/>
        <v>0</v>
      </c>
    </row>
    <row r="888" spans="1:24" ht="14.1" customHeight="1">
      <c r="A888" s="460">
        <v>888</v>
      </c>
      <c r="B888" s="467" t="s">
        <v>237</v>
      </c>
      <c r="C888" s="466" t="s">
        <v>361</v>
      </c>
      <c r="D888" s="473" t="s">
        <v>441</v>
      </c>
      <c r="E888" s="475">
        <v>7</v>
      </c>
      <c r="F888" s="476">
        <v>7005</v>
      </c>
      <c r="G888" s="494" t="s">
        <v>649</v>
      </c>
      <c r="H888" s="494" t="s">
        <v>253</v>
      </c>
      <c r="I888" s="494" t="s">
        <v>3974</v>
      </c>
      <c r="J888" s="502">
        <v>23</v>
      </c>
      <c r="K888" s="494" t="s">
        <v>4033</v>
      </c>
      <c r="L888" s="512">
        <f t="shared" si="91"/>
        <v>104</v>
      </c>
      <c r="M888" s="514">
        <v>104</v>
      </c>
      <c r="N888" s="514"/>
      <c r="O888" s="514"/>
      <c r="P888" s="515" t="e">
        <f t="shared" si="92"/>
        <v>#DIV/0!</v>
      </c>
      <c r="Q888" s="515">
        <f t="shared" si="93"/>
        <v>0</v>
      </c>
      <c r="R888" s="515">
        <f t="shared" si="94"/>
        <v>0</v>
      </c>
      <c r="S888" s="516">
        <f>IF(M888="nio",0,IF(M888&gt;0,VLOOKUP(H888,'3-Productie normen'!A:L,VLOOKUP(M888,'3-Productie normen'!$B$36:$C$42,2,FALSE),FALSE)))</f>
        <v>0</v>
      </c>
      <c r="T888" s="516">
        <f t="shared" si="96"/>
        <v>0</v>
      </c>
      <c r="U888" s="55">
        <f t="shared" si="97"/>
        <v>0</v>
      </c>
      <c r="V888" s="527"/>
      <c r="X888" s="529">
        <f t="shared" si="95"/>
        <v>2392</v>
      </c>
    </row>
    <row r="889" spans="1:24" ht="14.1" customHeight="1">
      <c r="A889" s="567">
        <v>889</v>
      </c>
      <c r="B889" s="467" t="s">
        <v>237</v>
      </c>
      <c r="C889" s="466" t="s">
        <v>361</v>
      </c>
      <c r="D889" s="473" t="s">
        <v>441</v>
      </c>
      <c r="E889" s="475">
        <v>7</v>
      </c>
      <c r="F889" s="476">
        <v>7007</v>
      </c>
      <c r="G889" s="494" t="s">
        <v>596</v>
      </c>
      <c r="H889" s="494" t="s">
        <v>4026</v>
      </c>
      <c r="I889" s="494" t="s">
        <v>3974</v>
      </c>
      <c r="J889" s="502">
        <v>8.1199999999999992</v>
      </c>
      <c r="K889" s="494" t="s">
        <v>4026</v>
      </c>
      <c r="L889" s="512">
        <f t="shared" si="91"/>
        <v>0</v>
      </c>
      <c r="M889" s="513" t="s">
        <v>4037</v>
      </c>
      <c r="N889" s="514"/>
      <c r="O889" s="514"/>
      <c r="P889" s="515">
        <f t="shared" si="92"/>
        <v>0</v>
      </c>
      <c r="Q889" s="515">
        <f t="shared" si="93"/>
        <v>0</v>
      </c>
      <c r="R889" s="515">
        <f t="shared" si="94"/>
        <v>0</v>
      </c>
      <c r="S889" s="516">
        <f>IF(M889="nio",0,IF(M889&gt;0,VLOOKUP(H889,'3-Productie normen'!A:L,VLOOKUP(M889,'3-Productie normen'!$B$36:$C$42,2,FALSE),FALSE)))</f>
        <v>0</v>
      </c>
      <c r="T889" s="516">
        <f t="shared" si="96"/>
        <v>0</v>
      </c>
      <c r="U889" s="55">
        <f t="shared" si="97"/>
        <v>0</v>
      </c>
      <c r="V889" s="527"/>
      <c r="X889" s="529">
        <f t="shared" si="95"/>
        <v>0</v>
      </c>
    </row>
    <row r="890" spans="1:24" ht="14.1" customHeight="1">
      <c r="A890" s="460">
        <v>890</v>
      </c>
      <c r="B890" s="467" t="s">
        <v>237</v>
      </c>
      <c r="C890" s="466" t="s">
        <v>361</v>
      </c>
      <c r="D890" s="473" t="s">
        <v>441</v>
      </c>
      <c r="E890" s="475">
        <v>7</v>
      </c>
      <c r="F890" s="476">
        <v>7008</v>
      </c>
      <c r="G890" s="494" t="s">
        <v>536</v>
      </c>
      <c r="H890" s="491" t="s">
        <v>4038</v>
      </c>
      <c r="I890" s="494" t="s">
        <v>3986</v>
      </c>
      <c r="J890" s="502">
        <v>71.88</v>
      </c>
      <c r="K890" s="494" t="s">
        <v>4032</v>
      </c>
      <c r="L890" s="512">
        <f t="shared" si="91"/>
        <v>255</v>
      </c>
      <c r="M890" s="514">
        <v>255</v>
      </c>
      <c r="N890" s="514"/>
      <c r="O890" s="514"/>
      <c r="P890" s="515" t="e">
        <f t="shared" si="92"/>
        <v>#DIV/0!</v>
      </c>
      <c r="Q890" s="515">
        <f t="shared" si="93"/>
        <v>0</v>
      </c>
      <c r="R890" s="515">
        <f t="shared" si="94"/>
        <v>0</v>
      </c>
      <c r="S890" s="516">
        <f>IF(M890="nio",0,IF(M890&gt;0,VLOOKUP(H890,'3-Productie normen'!A:L,VLOOKUP(M890,'3-Productie normen'!$B$36:$C$42,2,FALSE),FALSE)))</f>
        <v>0</v>
      </c>
      <c r="T890" s="516">
        <f t="shared" si="96"/>
        <v>0</v>
      </c>
      <c r="U890" s="55">
        <f t="shared" si="97"/>
        <v>0</v>
      </c>
      <c r="V890" s="527"/>
      <c r="X890" s="529">
        <f t="shared" si="95"/>
        <v>18329.399999999998</v>
      </c>
    </row>
    <row r="891" spans="1:24" ht="14.1" customHeight="1">
      <c r="A891" s="460">
        <v>891</v>
      </c>
      <c r="B891" s="467" t="s">
        <v>237</v>
      </c>
      <c r="C891" s="466" t="s">
        <v>361</v>
      </c>
      <c r="D891" s="473" t="s">
        <v>441</v>
      </c>
      <c r="E891" s="475">
        <v>7</v>
      </c>
      <c r="F891" s="476">
        <v>7009</v>
      </c>
      <c r="G891" s="494" t="s">
        <v>592</v>
      </c>
      <c r="H891" s="487" t="s">
        <v>348</v>
      </c>
      <c r="I891" s="494" t="s">
        <v>3986</v>
      </c>
      <c r="J891" s="502">
        <v>16.13</v>
      </c>
      <c r="K891" s="487" t="s">
        <v>348</v>
      </c>
      <c r="L891" s="512">
        <f t="shared" si="91"/>
        <v>255</v>
      </c>
      <c r="M891" s="514">
        <v>255</v>
      </c>
      <c r="N891" s="514"/>
      <c r="O891" s="514"/>
      <c r="P891" s="515" t="e">
        <f t="shared" si="92"/>
        <v>#DIV/0!</v>
      </c>
      <c r="Q891" s="515">
        <f t="shared" si="93"/>
        <v>0</v>
      </c>
      <c r="R891" s="515">
        <f t="shared" si="94"/>
        <v>0</v>
      </c>
      <c r="S891" s="516">
        <f>IF(M891="nio",0,IF(M891&gt;0,VLOOKUP(H891,'3-Productie normen'!A:L,VLOOKUP(M891,'3-Productie normen'!$B$36:$C$42,2,FALSE),FALSE)))</f>
        <v>0</v>
      </c>
      <c r="T891" s="516">
        <f t="shared" si="96"/>
        <v>0</v>
      </c>
      <c r="U891" s="55">
        <f t="shared" si="97"/>
        <v>0</v>
      </c>
      <c r="V891" s="527"/>
      <c r="X891" s="529">
        <f t="shared" si="95"/>
        <v>4113.1499999999996</v>
      </c>
    </row>
    <row r="892" spans="1:24" ht="14.1" customHeight="1">
      <c r="A892" s="460">
        <v>892</v>
      </c>
      <c r="B892" s="467" t="s">
        <v>237</v>
      </c>
      <c r="C892" s="466" t="s">
        <v>361</v>
      </c>
      <c r="D892" s="473" t="s">
        <v>441</v>
      </c>
      <c r="E892" s="475">
        <v>7</v>
      </c>
      <c r="F892" s="475" t="s">
        <v>1301</v>
      </c>
      <c r="G892" s="494" t="s">
        <v>600</v>
      </c>
      <c r="H892" s="494" t="s">
        <v>4033</v>
      </c>
      <c r="I892" s="494" t="s">
        <v>3986</v>
      </c>
      <c r="J892" s="502">
        <v>34.409999999999997</v>
      </c>
      <c r="K892" s="494" t="s">
        <v>4033</v>
      </c>
      <c r="L892" s="512">
        <f t="shared" si="91"/>
        <v>104</v>
      </c>
      <c r="M892" s="514">
        <v>104</v>
      </c>
      <c r="N892" s="514"/>
      <c r="O892" s="514"/>
      <c r="P892" s="515" t="e">
        <f t="shared" si="92"/>
        <v>#DIV/0!</v>
      </c>
      <c r="Q892" s="515">
        <f t="shared" si="93"/>
        <v>0</v>
      </c>
      <c r="R892" s="515">
        <f t="shared" si="94"/>
        <v>0</v>
      </c>
      <c r="S892" s="516">
        <f>IF(M892="nio",0,IF(M892&gt;0,VLOOKUP(H892,'3-Productie normen'!A:L,VLOOKUP(M892,'3-Productie normen'!$B$36:$C$42,2,FALSE),FALSE)))</f>
        <v>0</v>
      </c>
      <c r="T892" s="516">
        <f t="shared" si="96"/>
        <v>0</v>
      </c>
      <c r="U892" s="55">
        <f t="shared" si="97"/>
        <v>0</v>
      </c>
      <c r="V892" s="527"/>
      <c r="X892" s="529">
        <f t="shared" si="95"/>
        <v>3578.6399999999994</v>
      </c>
    </row>
    <row r="893" spans="1:24" ht="14.1" customHeight="1">
      <c r="A893" s="460">
        <v>893</v>
      </c>
      <c r="B893" s="467" t="s">
        <v>237</v>
      </c>
      <c r="C893" s="466" t="s">
        <v>361</v>
      </c>
      <c r="D893" s="473" t="s">
        <v>441</v>
      </c>
      <c r="E893" s="475">
        <v>7</v>
      </c>
      <c r="F893" s="476">
        <v>7010</v>
      </c>
      <c r="G893" s="494" t="s">
        <v>536</v>
      </c>
      <c r="H893" s="491" t="s">
        <v>4038</v>
      </c>
      <c r="I893" s="494" t="s">
        <v>3986</v>
      </c>
      <c r="J893" s="502">
        <v>40.04</v>
      </c>
      <c r="K893" s="494" t="s">
        <v>4032</v>
      </c>
      <c r="L893" s="512">
        <f t="shared" si="91"/>
        <v>255</v>
      </c>
      <c r="M893" s="514">
        <v>255</v>
      </c>
      <c r="N893" s="514"/>
      <c r="O893" s="514"/>
      <c r="P893" s="515" t="e">
        <f t="shared" si="92"/>
        <v>#DIV/0!</v>
      </c>
      <c r="Q893" s="515">
        <f t="shared" si="93"/>
        <v>0</v>
      </c>
      <c r="R893" s="515">
        <f t="shared" si="94"/>
        <v>0</v>
      </c>
      <c r="S893" s="516">
        <f>IF(M893="nio",0,IF(M893&gt;0,VLOOKUP(H893,'3-Productie normen'!A:L,VLOOKUP(M893,'3-Productie normen'!$B$36:$C$42,2,FALSE),FALSE)))</f>
        <v>0</v>
      </c>
      <c r="T893" s="516">
        <f t="shared" si="96"/>
        <v>0</v>
      </c>
      <c r="U893" s="55">
        <f t="shared" si="97"/>
        <v>0</v>
      </c>
      <c r="V893" s="527"/>
      <c r="X893" s="529">
        <f t="shared" si="95"/>
        <v>10210.199999999999</v>
      </c>
    </row>
    <row r="894" spans="1:24" ht="14.1" customHeight="1">
      <c r="A894" s="460">
        <v>894</v>
      </c>
      <c r="B894" s="467" t="s">
        <v>237</v>
      </c>
      <c r="C894" s="466" t="s">
        <v>361</v>
      </c>
      <c r="D894" s="473" t="s">
        <v>441</v>
      </c>
      <c r="E894" s="475">
        <v>7</v>
      </c>
      <c r="F894" s="476">
        <v>7011</v>
      </c>
      <c r="G894" s="494" t="s">
        <v>536</v>
      </c>
      <c r="H894" s="491" t="s">
        <v>4038</v>
      </c>
      <c r="I894" s="494" t="s">
        <v>3986</v>
      </c>
      <c r="J894" s="502">
        <v>47.34</v>
      </c>
      <c r="K894" s="494" t="s">
        <v>4032</v>
      </c>
      <c r="L894" s="512">
        <f t="shared" si="91"/>
        <v>255</v>
      </c>
      <c r="M894" s="514">
        <v>255</v>
      </c>
      <c r="N894" s="514"/>
      <c r="O894" s="514"/>
      <c r="P894" s="515" t="e">
        <f t="shared" si="92"/>
        <v>#DIV/0!</v>
      </c>
      <c r="Q894" s="515">
        <f t="shared" si="93"/>
        <v>0</v>
      </c>
      <c r="R894" s="515">
        <f t="shared" si="94"/>
        <v>0</v>
      </c>
      <c r="S894" s="516">
        <f>IF(M894="nio",0,IF(M894&gt;0,VLOOKUP(H894,'3-Productie normen'!A:L,VLOOKUP(M894,'3-Productie normen'!$B$36:$C$42,2,FALSE),FALSE)))</f>
        <v>0</v>
      </c>
      <c r="T894" s="516">
        <f t="shared" si="96"/>
        <v>0</v>
      </c>
      <c r="U894" s="55">
        <f t="shared" si="97"/>
        <v>0</v>
      </c>
      <c r="V894" s="527"/>
      <c r="X894" s="529">
        <f t="shared" si="95"/>
        <v>12071.7</v>
      </c>
    </row>
    <row r="895" spans="1:24" ht="14.1" customHeight="1">
      <c r="A895" s="460">
        <v>895</v>
      </c>
      <c r="B895" s="467" t="s">
        <v>237</v>
      </c>
      <c r="C895" s="466" t="s">
        <v>361</v>
      </c>
      <c r="D895" s="473" t="s">
        <v>441</v>
      </c>
      <c r="E895" s="475">
        <v>7</v>
      </c>
      <c r="F895" s="475" t="s">
        <v>1302</v>
      </c>
      <c r="G895" s="494" t="s">
        <v>1240</v>
      </c>
      <c r="H895" s="491" t="s">
        <v>4038</v>
      </c>
      <c r="I895" s="494" t="s">
        <v>3986</v>
      </c>
      <c r="J895" s="502">
        <v>15.05</v>
      </c>
      <c r="K895" s="494" t="s">
        <v>4032</v>
      </c>
      <c r="L895" s="512">
        <f t="shared" si="91"/>
        <v>255</v>
      </c>
      <c r="M895" s="514">
        <v>255</v>
      </c>
      <c r="N895" s="514"/>
      <c r="O895" s="514"/>
      <c r="P895" s="515" t="e">
        <f t="shared" si="92"/>
        <v>#DIV/0!</v>
      </c>
      <c r="Q895" s="515">
        <f t="shared" si="93"/>
        <v>0</v>
      </c>
      <c r="R895" s="515">
        <f t="shared" si="94"/>
        <v>0</v>
      </c>
      <c r="S895" s="516">
        <f>IF(M895="nio",0,IF(M895&gt;0,VLOOKUP(H895,'3-Productie normen'!A:L,VLOOKUP(M895,'3-Productie normen'!$B$36:$C$42,2,FALSE),FALSE)))</f>
        <v>0</v>
      </c>
      <c r="T895" s="516">
        <f t="shared" si="96"/>
        <v>0</v>
      </c>
      <c r="U895" s="55">
        <f t="shared" si="97"/>
        <v>0</v>
      </c>
      <c r="V895" s="527"/>
      <c r="X895" s="529">
        <f t="shared" si="95"/>
        <v>3837.75</v>
      </c>
    </row>
    <row r="896" spans="1:24" ht="14.1" customHeight="1">
      <c r="A896" s="460">
        <v>896</v>
      </c>
      <c r="B896" s="467" t="s">
        <v>237</v>
      </c>
      <c r="C896" s="466" t="s">
        <v>361</v>
      </c>
      <c r="D896" s="473" t="s">
        <v>441</v>
      </c>
      <c r="E896" s="475">
        <v>7</v>
      </c>
      <c r="F896" s="476">
        <v>7012</v>
      </c>
      <c r="G896" s="494" t="s">
        <v>529</v>
      </c>
      <c r="H896" s="491" t="s">
        <v>253</v>
      </c>
      <c r="I896" s="494" t="s">
        <v>3979</v>
      </c>
      <c r="J896" s="502">
        <v>42.91</v>
      </c>
      <c r="K896" s="491" t="s">
        <v>253</v>
      </c>
      <c r="L896" s="512">
        <f t="shared" si="91"/>
        <v>104</v>
      </c>
      <c r="M896" s="514">
        <v>104</v>
      </c>
      <c r="N896" s="514"/>
      <c r="O896" s="514"/>
      <c r="P896" s="515" t="e">
        <f t="shared" si="92"/>
        <v>#DIV/0!</v>
      </c>
      <c r="Q896" s="515">
        <f t="shared" si="93"/>
        <v>0</v>
      </c>
      <c r="R896" s="515">
        <f t="shared" si="94"/>
        <v>0</v>
      </c>
      <c r="S896" s="516">
        <f>IF(M896="nio",0,IF(M896&gt;0,VLOOKUP(H896,'3-Productie normen'!A:L,VLOOKUP(M896,'3-Productie normen'!$B$36:$C$42,2,FALSE),FALSE)))</f>
        <v>0</v>
      </c>
      <c r="T896" s="516">
        <f t="shared" si="96"/>
        <v>0</v>
      </c>
      <c r="U896" s="55">
        <f t="shared" si="97"/>
        <v>0</v>
      </c>
      <c r="V896" s="527"/>
      <c r="X896" s="529">
        <f t="shared" si="95"/>
        <v>4462.6399999999994</v>
      </c>
    </row>
    <row r="897" spans="1:24" ht="14.1" customHeight="1">
      <c r="A897" s="567">
        <v>897</v>
      </c>
      <c r="B897" s="467" t="s">
        <v>237</v>
      </c>
      <c r="C897" s="466" t="s">
        <v>361</v>
      </c>
      <c r="D897" s="473" t="s">
        <v>441</v>
      </c>
      <c r="E897" s="475">
        <v>7</v>
      </c>
      <c r="F897" s="476">
        <v>7013</v>
      </c>
      <c r="G897" s="494" t="s">
        <v>536</v>
      </c>
      <c r="H897" s="491" t="s">
        <v>4038</v>
      </c>
      <c r="I897" s="494" t="s">
        <v>3986</v>
      </c>
      <c r="J897" s="502">
        <v>34.26</v>
      </c>
      <c r="K897" s="494" t="s">
        <v>4032</v>
      </c>
      <c r="L897" s="512">
        <f t="shared" ref="L897:L960" si="98">SUM(M897:O897)</f>
        <v>255</v>
      </c>
      <c r="M897" s="514">
        <v>255</v>
      </c>
      <c r="N897" s="514"/>
      <c r="O897" s="514"/>
      <c r="P897" s="515" t="e">
        <f t="shared" si="92"/>
        <v>#DIV/0!</v>
      </c>
      <c r="Q897" s="515">
        <f t="shared" si="93"/>
        <v>0</v>
      </c>
      <c r="R897" s="515">
        <f t="shared" si="94"/>
        <v>0</v>
      </c>
      <c r="S897" s="516">
        <f>IF(M897="nio",0,IF(M897&gt;0,VLOOKUP(H897,'3-Productie normen'!A:L,VLOOKUP(M897,'3-Productie normen'!$B$36:$C$42,2,FALSE),FALSE)))</f>
        <v>0</v>
      </c>
      <c r="T897" s="516">
        <f t="shared" si="96"/>
        <v>0</v>
      </c>
      <c r="U897" s="55">
        <f t="shared" si="97"/>
        <v>0</v>
      </c>
      <c r="V897" s="527"/>
      <c r="X897" s="529">
        <f t="shared" si="95"/>
        <v>8736.2999999999993</v>
      </c>
    </row>
    <row r="898" spans="1:24" ht="14.1" customHeight="1">
      <c r="A898" s="460">
        <v>898</v>
      </c>
      <c r="B898" s="467" t="s">
        <v>237</v>
      </c>
      <c r="C898" s="466" t="s">
        <v>361</v>
      </c>
      <c r="D898" s="473" t="s">
        <v>441</v>
      </c>
      <c r="E898" s="475">
        <v>7</v>
      </c>
      <c r="F898" s="475" t="s">
        <v>1303</v>
      </c>
      <c r="G898" s="494" t="s">
        <v>529</v>
      </c>
      <c r="H898" s="491" t="s">
        <v>253</v>
      </c>
      <c r="I898" s="494" t="s">
        <v>3986</v>
      </c>
      <c r="J898" s="502">
        <v>7.35</v>
      </c>
      <c r="K898" s="491" t="s">
        <v>253</v>
      </c>
      <c r="L898" s="512">
        <f t="shared" si="98"/>
        <v>104</v>
      </c>
      <c r="M898" s="514">
        <v>104</v>
      </c>
      <c r="N898" s="514"/>
      <c r="O898" s="514"/>
      <c r="P898" s="515" t="e">
        <f t="shared" si="92"/>
        <v>#DIV/0!</v>
      </c>
      <c r="Q898" s="515">
        <f t="shared" si="93"/>
        <v>0</v>
      </c>
      <c r="R898" s="515">
        <f t="shared" si="94"/>
        <v>0</v>
      </c>
      <c r="S898" s="516">
        <f>IF(M898="nio",0,IF(M898&gt;0,VLOOKUP(H898,'3-Productie normen'!A:L,VLOOKUP(M898,'3-Productie normen'!$B$36:$C$42,2,FALSE),FALSE)))</f>
        <v>0</v>
      </c>
      <c r="T898" s="516">
        <f t="shared" si="96"/>
        <v>0</v>
      </c>
      <c r="U898" s="55">
        <f t="shared" si="97"/>
        <v>0</v>
      </c>
      <c r="V898" s="527"/>
      <c r="X898" s="529">
        <f t="shared" si="95"/>
        <v>764.4</v>
      </c>
    </row>
    <row r="899" spans="1:24" ht="14.1" customHeight="1">
      <c r="A899" s="460">
        <v>899</v>
      </c>
      <c r="B899" s="467" t="s">
        <v>237</v>
      </c>
      <c r="C899" s="466" t="s">
        <v>361</v>
      </c>
      <c r="D899" s="473" t="s">
        <v>441</v>
      </c>
      <c r="E899" s="475">
        <v>7</v>
      </c>
      <c r="F899" s="476">
        <v>7014</v>
      </c>
      <c r="G899" s="494" t="s">
        <v>529</v>
      </c>
      <c r="H899" s="491" t="s">
        <v>253</v>
      </c>
      <c r="I899" s="494" t="s">
        <v>3979</v>
      </c>
      <c r="J899" s="502">
        <v>48.16</v>
      </c>
      <c r="K899" s="491" t="s">
        <v>253</v>
      </c>
      <c r="L899" s="512">
        <f t="shared" si="98"/>
        <v>104</v>
      </c>
      <c r="M899" s="514">
        <v>104</v>
      </c>
      <c r="N899" s="514"/>
      <c r="O899" s="514"/>
      <c r="P899" s="515" t="e">
        <f t="shared" si="92"/>
        <v>#DIV/0!</v>
      </c>
      <c r="Q899" s="515">
        <f t="shared" si="93"/>
        <v>0</v>
      </c>
      <c r="R899" s="515">
        <f t="shared" si="94"/>
        <v>0</v>
      </c>
      <c r="S899" s="516">
        <f>IF(M899="nio",0,IF(M899&gt;0,VLOOKUP(H899,'3-Productie normen'!A:L,VLOOKUP(M899,'3-Productie normen'!$B$36:$C$42,2,FALSE),FALSE)))</f>
        <v>0</v>
      </c>
      <c r="T899" s="516">
        <f t="shared" si="96"/>
        <v>0</v>
      </c>
      <c r="U899" s="55">
        <f t="shared" si="97"/>
        <v>0</v>
      </c>
      <c r="V899" s="527"/>
      <c r="X899" s="529">
        <f t="shared" si="95"/>
        <v>5008.6399999999994</v>
      </c>
    </row>
    <row r="900" spans="1:24" ht="14.1" customHeight="1">
      <c r="A900" s="460">
        <v>900</v>
      </c>
      <c r="B900" s="467" t="s">
        <v>237</v>
      </c>
      <c r="C900" s="466" t="s">
        <v>361</v>
      </c>
      <c r="D900" s="473" t="s">
        <v>441</v>
      </c>
      <c r="E900" s="475">
        <v>7</v>
      </c>
      <c r="F900" s="475" t="s">
        <v>1304</v>
      </c>
      <c r="G900" s="494" t="s">
        <v>529</v>
      </c>
      <c r="H900" s="491" t="s">
        <v>253</v>
      </c>
      <c r="I900" s="494" t="s">
        <v>3986</v>
      </c>
      <c r="J900" s="502">
        <v>7.35</v>
      </c>
      <c r="K900" s="491" t="s">
        <v>253</v>
      </c>
      <c r="L900" s="512">
        <f t="shared" si="98"/>
        <v>104</v>
      </c>
      <c r="M900" s="514">
        <v>104</v>
      </c>
      <c r="N900" s="514"/>
      <c r="O900" s="514"/>
      <c r="P900" s="515" t="e">
        <f t="shared" si="92"/>
        <v>#DIV/0!</v>
      </c>
      <c r="Q900" s="515">
        <f t="shared" si="93"/>
        <v>0</v>
      </c>
      <c r="R900" s="515">
        <f t="shared" si="94"/>
        <v>0</v>
      </c>
      <c r="S900" s="516">
        <f>IF(M900="nio",0,IF(M900&gt;0,VLOOKUP(H900,'3-Productie normen'!A:L,VLOOKUP(M900,'3-Productie normen'!$B$36:$C$42,2,FALSE),FALSE)))</f>
        <v>0</v>
      </c>
      <c r="T900" s="516">
        <f t="shared" si="96"/>
        <v>0</v>
      </c>
      <c r="U900" s="55">
        <f t="shared" si="97"/>
        <v>0</v>
      </c>
      <c r="V900" s="527"/>
      <c r="X900" s="529">
        <f t="shared" si="95"/>
        <v>764.4</v>
      </c>
    </row>
    <row r="901" spans="1:24" ht="14.1" customHeight="1">
      <c r="A901" s="460">
        <v>901</v>
      </c>
      <c r="B901" s="467" t="s">
        <v>237</v>
      </c>
      <c r="C901" s="466" t="s">
        <v>361</v>
      </c>
      <c r="D901" s="473" t="s">
        <v>441</v>
      </c>
      <c r="E901" s="475">
        <v>7</v>
      </c>
      <c r="F901" s="476">
        <v>7015</v>
      </c>
      <c r="G901" s="494" t="s">
        <v>1305</v>
      </c>
      <c r="H901" s="494" t="s">
        <v>253</v>
      </c>
      <c r="I901" s="494" t="s">
        <v>3986</v>
      </c>
      <c r="J901" s="502">
        <v>7.31</v>
      </c>
      <c r="K901" s="494" t="s">
        <v>4033</v>
      </c>
      <c r="L901" s="512">
        <f t="shared" si="98"/>
        <v>104</v>
      </c>
      <c r="M901" s="514">
        <v>104</v>
      </c>
      <c r="N901" s="514"/>
      <c r="O901" s="514"/>
      <c r="P901" s="515" t="e">
        <f t="shared" si="92"/>
        <v>#DIV/0!</v>
      </c>
      <c r="Q901" s="515">
        <f t="shared" si="93"/>
        <v>0</v>
      </c>
      <c r="R901" s="515">
        <f t="shared" si="94"/>
        <v>0</v>
      </c>
      <c r="S901" s="516">
        <f>IF(M901="nio",0,IF(M901&gt;0,VLOOKUP(H901,'3-Productie normen'!A:L,VLOOKUP(M901,'3-Productie normen'!$B$36:$C$42,2,FALSE),FALSE)))</f>
        <v>0</v>
      </c>
      <c r="T901" s="516">
        <f t="shared" si="96"/>
        <v>0</v>
      </c>
      <c r="U901" s="55">
        <f t="shared" si="97"/>
        <v>0</v>
      </c>
      <c r="V901" s="527"/>
      <c r="X901" s="529">
        <f t="shared" si="95"/>
        <v>760.24</v>
      </c>
    </row>
    <row r="902" spans="1:24" ht="14.1" customHeight="1">
      <c r="A902" s="460">
        <v>902</v>
      </c>
      <c r="B902" s="467" t="s">
        <v>237</v>
      </c>
      <c r="C902" s="466" t="s">
        <v>361</v>
      </c>
      <c r="D902" s="473" t="s">
        <v>441</v>
      </c>
      <c r="E902" s="475">
        <v>7</v>
      </c>
      <c r="F902" s="476">
        <v>7016</v>
      </c>
      <c r="G902" s="494" t="s">
        <v>529</v>
      </c>
      <c r="H902" s="491" t="s">
        <v>253</v>
      </c>
      <c r="I902" s="494" t="s">
        <v>3979</v>
      </c>
      <c r="J902" s="502">
        <v>40.86</v>
      </c>
      <c r="K902" s="491" t="s">
        <v>253</v>
      </c>
      <c r="L902" s="512">
        <f t="shared" si="98"/>
        <v>104</v>
      </c>
      <c r="M902" s="514">
        <v>104</v>
      </c>
      <c r="N902" s="514"/>
      <c r="O902" s="514"/>
      <c r="P902" s="515" t="e">
        <f t="shared" si="92"/>
        <v>#DIV/0!</v>
      </c>
      <c r="Q902" s="515">
        <f t="shared" si="93"/>
        <v>0</v>
      </c>
      <c r="R902" s="515">
        <f t="shared" si="94"/>
        <v>0</v>
      </c>
      <c r="S902" s="516">
        <f>IF(M902="nio",0,IF(M902&gt;0,VLOOKUP(H902,'3-Productie normen'!A:L,VLOOKUP(M902,'3-Productie normen'!$B$36:$C$42,2,FALSE),FALSE)))</f>
        <v>0</v>
      </c>
      <c r="T902" s="516">
        <f t="shared" si="96"/>
        <v>0</v>
      </c>
      <c r="U902" s="55">
        <f t="shared" si="97"/>
        <v>0</v>
      </c>
      <c r="V902" s="527"/>
      <c r="X902" s="529">
        <f t="shared" si="95"/>
        <v>4249.4399999999996</v>
      </c>
    </row>
    <row r="903" spans="1:24" ht="14.1" customHeight="1">
      <c r="A903" s="460">
        <v>903</v>
      </c>
      <c r="B903" s="467" t="s">
        <v>237</v>
      </c>
      <c r="C903" s="466" t="s">
        <v>361</v>
      </c>
      <c r="D903" s="473" t="s">
        <v>441</v>
      </c>
      <c r="E903" s="475">
        <v>7</v>
      </c>
      <c r="F903" s="475" t="s">
        <v>1306</v>
      </c>
      <c r="G903" s="494" t="s">
        <v>1240</v>
      </c>
      <c r="H903" s="491" t="s">
        <v>4038</v>
      </c>
      <c r="I903" s="494" t="s">
        <v>3986</v>
      </c>
      <c r="J903" s="502">
        <v>15.05</v>
      </c>
      <c r="K903" s="494" t="s">
        <v>4032</v>
      </c>
      <c r="L903" s="512">
        <f t="shared" si="98"/>
        <v>255</v>
      </c>
      <c r="M903" s="514">
        <v>255</v>
      </c>
      <c r="N903" s="514"/>
      <c r="O903" s="514"/>
      <c r="P903" s="515" t="e">
        <f t="shared" si="92"/>
        <v>#DIV/0!</v>
      </c>
      <c r="Q903" s="515">
        <f t="shared" si="93"/>
        <v>0</v>
      </c>
      <c r="R903" s="515">
        <f t="shared" si="94"/>
        <v>0</v>
      </c>
      <c r="S903" s="516">
        <f>IF(M903="nio",0,IF(M903&gt;0,VLOOKUP(H903,'3-Productie normen'!A:L,VLOOKUP(M903,'3-Productie normen'!$B$36:$C$42,2,FALSE),FALSE)))</f>
        <v>0</v>
      </c>
      <c r="T903" s="516">
        <f t="shared" si="96"/>
        <v>0</v>
      </c>
      <c r="U903" s="55">
        <f t="shared" si="97"/>
        <v>0</v>
      </c>
      <c r="V903" s="527"/>
      <c r="X903" s="529">
        <f t="shared" si="95"/>
        <v>3837.75</v>
      </c>
    </row>
    <row r="904" spans="1:24" ht="14.1" customHeight="1">
      <c r="A904" s="460">
        <v>904</v>
      </c>
      <c r="B904" s="467" t="s">
        <v>237</v>
      </c>
      <c r="C904" s="466" t="s">
        <v>361</v>
      </c>
      <c r="D904" s="473" t="s">
        <v>441</v>
      </c>
      <c r="E904" s="475">
        <v>7</v>
      </c>
      <c r="F904" s="476">
        <v>7017</v>
      </c>
      <c r="G904" s="494" t="s">
        <v>529</v>
      </c>
      <c r="H904" s="491" t="s">
        <v>253</v>
      </c>
      <c r="I904" s="494" t="s">
        <v>3986</v>
      </c>
      <c r="J904" s="502">
        <v>17.21</v>
      </c>
      <c r="K904" s="491" t="s">
        <v>253</v>
      </c>
      <c r="L904" s="512">
        <f t="shared" si="98"/>
        <v>104</v>
      </c>
      <c r="M904" s="514">
        <v>104</v>
      </c>
      <c r="N904" s="514"/>
      <c r="O904" s="514"/>
      <c r="P904" s="515" t="e">
        <f t="shared" si="92"/>
        <v>#DIV/0!</v>
      </c>
      <c r="Q904" s="515">
        <f t="shared" si="93"/>
        <v>0</v>
      </c>
      <c r="R904" s="515">
        <f t="shared" si="94"/>
        <v>0</v>
      </c>
      <c r="S904" s="516">
        <f>IF(M904="nio",0,IF(M904&gt;0,VLOOKUP(H904,'3-Productie normen'!A:L,VLOOKUP(M904,'3-Productie normen'!$B$36:$C$42,2,FALSE),FALSE)))</f>
        <v>0</v>
      </c>
      <c r="T904" s="516">
        <f t="shared" si="96"/>
        <v>0</v>
      </c>
      <c r="U904" s="55">
        <f t="shared" si="97"/>
        <v>0</v>
      </c>
      <c r="V904" s="527"/>
      <c r="X904" s="529">
        <f t="shared" si="95"/>
        <v>1789.8400000000001</v>
      </c>
    </row>
    <row r="905" spans="1:24" ht="14.1" customHeight="1">
      <c r="A905" s="567">
        <v>905</v>
      </c>
      <c r="B905" s="467" t="s">
        <v>237</v>
      </c>
      <c r="C905" s="466" t="s">
        <v>361</v>
      </c>
      <c r="D905" s="473" t="s">
        <v>441</v>
      </c>
      <c r="E905" s="475">
        <v>7</v>
      </c>
      <c r="F905" s="475" t="s">
        <v>1307</v>
      </c>
      <c r="G905" s="494" t="s">
        <v>1240</v>
      </c>
      <c r="H905" s="491" t="s">
        <v>4038</v>
      </c>
      <c r="I905" s="494" t="s">
        <v>3986</v>
      </c>
      <c r="J905" s="502">
        <v>15.05</v>
      </c>
      <c r="K905" s="494" t="s">
        <v>4032</v>
      </c>
      <c r="L905" s="512">
        <f t="shared" si="98"/>
        <v>255</v>
      </c>
      <c r="M905" s="514">
        <v>255</v>
      </c>
      <c r="N905" s="514"/>
      <c r="O905" s="514"/>
      <c r="P905" s="515" t="e">
        <f t="shared" si="92"/>
        <v>#DIV/0!</v>
      </c>
      <c r="Q905" s="515">
        <f t="shared" si="93"/>
        <v>0</v>
      </c>
      <c r="R905" s="515">
        <f t="shared" si="94"/>
        <v>0</v>
      </c>
      <c r="S905" s="516">
        <f>IF(M905="nio",0,IF(M905&gt;0,VLOOKUP(H905,'3-Productie normen'!A:L,VLOOKUP(M905,'3-Productie normen'!$B$36:$C$42,2,FALSE),FALSE)))</f>
        <v>0</v>
      </c>
      <c r="T905" s="516">
        <f t="shared" si="96"/>
        <v>0</v>
      </c>
      <c r="U905" s="55">
        <f t="shared" si="97"/>
        <v>0</v>
      </c>
      <c r="V905" s="527"/>
      <c r="X905" s="529">
        <f t="shared" si="95"/>
        <v>3837.75</v>
      </c>
    </row>
    <row r="906" spans="1:24" ht="14.1" customHeight="1">
      <c r="A906" s="460">
        <v>906</v>
      </c>
      <c r="B906" s="467" t="s">
        <v>237</v>
      </c>
      <c r="C906" s="466" t="s">
        <v>361</v>
      </c>
      <c r="D906" s="473" t="s">
        <v>441</v>
      </c>
      <c r="E906" s="475">
        <v>7</v>
      </c>
      <c r="F906" s="476">
        <v>7018</v>
      </c>
      <c r="G906" s="494" t="s">
        <v>529</v>
      </c>
      <c r="H906" s="491" t="s">
        <v>253</v>
      </c>
      <c r="I906" s="494" t="s">
        <v>3979</v>
      </c>
      <c r="J906" s="502">
        <v>14.75</v>
      </c>
      <c r="K906" s="491" t="s">
        <v>253</v>
      </c>
      <c r="L906" s="512">
        <f t="shared" si="98"/>
        <v>104</v>
      </c>
      <c r="M906" s="514">
        <v>104</v>
      </c>
      <c r="N906" s="514"/>
      <c r="O906" s="514"/>
      <c r="P906" s="515" t="e">
        <f t="shared" si="92"/>
        <v>#DIV/0!</v>
      </c>
      <c r="Q906" s="515">
        <f t="shared" si="93"/>
        <v>0</v>
      </c>
      <c r="R906" s="515">
        <f t="shared" si="94"/>
        <v>0</v>
      </c>
      <c r="S906" s="516">
        <f>IF(M906="nio",0,IF(M906&gt;0,VLOOKUP(H906,'3-Productie normen'!A:L,VLOOKUP(M906,'3-Productie normen'!$B$36:$C$42,2,FALSE),FALSE)))</f>
        <v>0</v>
      </c>
      <c r="T906" s="516">
        <f t="shared" si="96"/>
        <v>0</v>
      </c>
      <c r="U906" s="55">
        <f t="shared" si="97"/>
        <v>0</v>
      </c>
      <c r="V906" s="527"/>
      <c r="X906" s="529">
        <f t="shared" si="95"/>
        <v>1534</v>
      </c>
    </row>
    <row r="907" spans="1:24" ht="14.1" customHeight="1">
      <c r="A907" s="460">
        <v>907</v>
      </c>
      <c r="B907" s="467" t="s">
        <v>237</v>
      </c>
      <c r="C907" s="466" t="s">
        <v>361</v>
      </c>
      <c r="D907" s="473" t="s">
        <v>441</v>
      </c>
      <c r="E907" s="475">
        <v>7</v>
      </c>
      <c r="F907" s="476">
        <v>7019</v>
      </c>
      <c r="G907" s="494" t="s">
        <v>529</v>
      </c>
      <c r="H907" s="491" t="s">
        <v>253</v>
      </c>
      <c r="I907" s="494" t="s">
        <v>3986</v>
      </c>
      <c r="J907" s="502">
        <v>12.59</v>
      </c>
      <c r="K907" s="491" t="s">
        <v>253</v>
      </c>
      <c r="L907" s="512">
        <f t="shared" si="98"/>
        <v>104</v>
      </c>
      <c r="M907" s="514">
        <v>104</v>
      </c>
      <c r="N907" s="514"/>
      <c r="O907" s="514"/>
      <c r="P907" s="515" t="e">
        <f t="shared" ref="P907:P970" si="99">IF(M907="nio",0,IF(M907&gt;0,M907*J907/S907,0))</f>
        <v>#DIV/0!</v>
      </c>
      <c r="Q907" s="515">
        <f t="shared" ref="Q907:Q970" si="100">IF(N907&gt;0,N907*J907/T907,0)</f>
        <v>0</v>
      </c>
      <c r="R907" s="515">
        <f t="shared" ref="R907:R970" si="101">IF(O907&gt;0,O907*J907/U907,0)</f>
        <v>0</v>
      </c>
      <c r="S907" s="516">
        <f>IF(M907="nio",0,IF(M907&gt;0,VLOOKUP(H907,'3-Productie normen'!A:L,VLOOKUP(M907,'3-Productie normen'!$B$36:$C$42,2,FALSE),FALSE)))</f>
        <v>0</v>
      </c>
      <c r="T907" s="516">
        <f t="shared" si="96"/>
        <v>0</v>
      </c>
      <c r="U907" s="55">
        <f t="shared" si="97"/>
        <v>0</v>
      </c>
      <c r="V907" s="527"/>
      <c r="X907" s="529">
        <f t="shared" ref="X907:X970" si="102">L907*J907</f>
        <v>1309.3599999999999</v>
      </c>
    </row>
    <row r="908" spans="1:24" ht="14.1" customHeight="1">
      <c r="A908" s="460">
        <v>908</v>
      </c>
      <c r="B908" s="467" t="s">
        <v>237</v>
      </c>
      <c r="C908" s="466" t="s">
        <v>361</v>
      </c>
      <c r="D908" s="473" t="s">
        <v>441</v>
      </c>
      <c r="E908" s="475">
        <v>7</v>
      </c>
      <c r="F908" s="475" t="s">
        <v>1308</v>
      </c>
      <c r="G908" s="494" t="s">
        <v>1240</v>
      </c>
      <c r="H908" s="491" t="s">
        <v>4038</v>
      </c>
      <c r="I908" s="494" t="s">
        <v>3986</v>
      </c>
      <c r="J908" s="502">
        <v>15.05</v>
      </c>
      <c r="K908" s="494" t="s">
        <v>4032</v>
      </c>
      <c r="L908" s="512">
        <f t="shared" si="98"/>
        <v>255</v>
      </c>
      <c r="M908" s="514">
        <v>255</v>
      </c>
      <c r="N908" s="514"/>
      <c r="O908" s="514"/>
      <c r="P908" s="515" t="e">
        <f t="shared" si="99"/>
        <v>#DIV/0!</v>
      </c>
      <c r="Q908" s="515">
        <f t="shared" si="100"/>
        <v>0</v>
      </c>
      <c r="R908" s="515">
        <f t="shared" si="101"/>
        <v>0</v>
      </c>
      <c r="S908" s="516">
        <f>IF(M908="nio",0,IF(M908&gt;0,VLOOKUP(H908,'3-Productie normen'!A:L,VLOOKUP(M908,'3-Productie normen'!$B$36:$C$42,2,FALSE),FALSE)))</f>
        <v>0</v>
      </c>
      <c r="T908" s="516">
        <f t="shared" si="96"/>
        <v>0</v>
      </c>
      <c r="U908" s="55">
        <f t="shared" si="97"/>
        <v>0</v>
      </c>
      <c r="V908" s="527"/>
      <c r="X908" s="529">
        <f t="shared" si="102"/>
        <v>3837.75</v>
      </c>
    </row>
    <row r="909" spans="1:24" ht="14.1" customHeight="1">
      <c r="A909" s="460">
        <v>909</v>
      </c>
      <c r="B909" s="467" t="s">
        <v>237</v>
      </c>
      <c r="C909" s="466" t="s">
        <v>361</v>
      </c>
      <c r="D909" s="473" t="s">
        <v>441</v>
      </c>
      <c r="E909" s="475">
        <v>7</v>
      </c>
      <c r="F909" s="475" t="s">
        <v>1309</v>
      </c>
      <c r="G909" s="494" t="s">
        <v>600</v>
      </c>
      <c r="H909" s="494" t="s">
        <v>4033</v>
      </c>
      <c r="I909" s="494" t="s">
        <v>3979</v>
      </c>
      <c r="J909" s="502">
        <v>101.22</v>
      </c>
      <c r="K909" s="494" t="s">
        <v>4033</v>
      </c>
      <c r="L909" s="512">
        <f t="shared" si="98"/>
        <v>104</v>
      </c>
      <c r="M909" s="514">
        <v>104</v>
      </c>
      <c r="N909" s="514"/>
      <c r="O909" s="514"/>
      <c r="P909" s="515" t="e">
        <f t="shared" si="99"/>
        <v>#DIV/0!</v>
      </c>
      <c r="Q909" s="515">
        <f t="shared" si="100"/>
        <v>0</v>
      </c>
      <c r="R909" s="515">
        <f t="shared" si="101"/>
        <v>0</v>
      </c>
      <c r="S909" s="516">
        <f>IF(M909="nio",0,IF(M909&gt;0,VLOOKUP(H909,'3-Productie normen'!A:L,VLOOKUP(M909,'3-Productie normen'!$B$36:$C$42,2,FALSE),FALSE)))</f>
        <v>0</v>
      </c>
      <c r="T909" s="516">
        <f t="shared" si="96"/>
        <v>0</v>
      </c>
      <c r="U909" s="55">
        <f t="shared" si="97"/>
        <v>0</v>
      </c>
      <c r="V909" s="527"/>
      <c r="X909" s="529">
        <f t="shared" si="102"/>
        <v>10526.88</v>
      </c>
    </row>
    <row r="910" spans="1:24" ht="14.1" customHeight="1">
      <c r="A910" s="460">
        <v>910</v>
      </c>
      <c r="B910" s="467" t="s">
        <v>237</v>
      </c>
      <c r="C910" s="466" t="s">
        <v>361</v>
      </c>
      <c r="D910" s="473" t="s">
        <v>441</v>
      </c>
      <c r="E910" s="475">
        <v>7</v>
      </c>
      <c r="F910" s="476">
        <v>7020</v>
      </c>
      <c r="G910" s="494" t="s">
        <v>529</v>
      </c>
      <c r="H910" s="491" t="s">
        <v>253</v>
      </c>
      <c r="I910" s="494" t="s">
        <v>3979</v>
      </c>
      <c r="J910" s="502">
        <v>44.42</v>
      </c>
      <c r="K910" s="491" t="s">
        <v>253</v>
      </c>
      <c r="L910" s="512">
        <f t="shared" si="98"/>
        <v>104</v>
      </c>
      <c r="M910" s="514">
        <v>104</v>
      </c>
      <c r="N910" s="514"/>
      <c r="O910" s="514"/>
      <c r="P910" s="515" t="e">
        <f t="shared" si="99"/>
        <v>#DIV/0!</v>
      </c>
      <c r="Q910" s="515">
        <f t="shared" si="100"/>
        <v>0</v>
      </c>
      <c r="R910" s="515">
        <f t="shared" si="101"/>
        <v>0</v>
      </c>
      <c r="S910" s="516">
        <f>IF(M910="nio",0,IF(M910&gt;0,VLOOKUP(H910,'3-Productie normen'!A:L,VLOOKUP(M910,'3-Productie normen'!$B$36:$C$42,2,FALSE),FALSE)))</f>
        <v>0</v>
      </c>
      <c r="T910" s="516">
        <f t="shared" si="96"/>
        <v>0</v>
      </c>
      <c r="U910" s="55">
        <f t="shared" si="97"/>
        <v>0</v>
      </c>
      <c r="V910" s="527"/>
      <c r="X910" s="529">
        <f t="shared" si="102"/>
        <v>4619.68</v>
      </c>
    </row>
    <row r="911" spans="1:24" ht="14.1" customHeight="1">
      <c r="A911" s="460">
        <v>911</v>
      </c>
      <c r="B911" s="467" t="s">
        <v>237</v>
      </c>
      <c r="C911" s="466" t="s">
        <v>361</v>
      </c>
      <c r="D911" s="473" t="s">
        <v>441</v>
      </c>
      <c r="E911" s="475">
        <v>7</v>
      </c>
      <c r="F911" s="475" t="s">
        <v>1310</v>
      </c>
      <c r="G911" s="494" t="s">
        <v>597</v>
      </c>
      <c r="H911" s="494" t="s">
        <v>4026</v>
      </c>
      <c r="I911" s="494" t="s">
        <v>3974</v>
      </c>
      <c r="J911" s="502">
        <v>15.05</v>
      </c>
      <c r="K911" s="494" t="s">
        <v>4026</v>
      </c>
      <c r="L911" s="512">
        <f t="shared" si="98"/>
        <v>0</v>
      </c>
      <c r="M911" s="513" t="s">
        <v>4037</v>
      </c>
      <c r="N911" s="514"/>
      <c r="O911" s="514"/>
      <c r="P911" s="515">
        <f t="shared" si="99"/>
        <v>0</v>
      </c>
      <c r="Q911" s="515">
        <f t="shared" si="100"/>
        <v>0</v>
      </c>
      <c r="R911" s="515">
        <f t="shared" si="101"/>
        <v>0</v>
      </c>
      <c r="S911" s="516">
        <f>IF(M911="nio",0,IF(M911&gt;0,VLOOKUP(H911,'3-Productie normen'!A:L,VLOOKUP(M911,'3-Productie normen'!$B$36:$C$42,2,FALSE),FALSE)))</f>
        <v>0</v>
      </c>
      <c r="T911" s="516">
        <f t="shared" si="96"/>
        <v>0</v>
      </c>
      <c r="U911" s="55">
        <f t="shared" si="97"/>
        <v>0</v>
      </c>
      <c r="V911" s="527"/>
      <c r="X911" s="529">
        <f t="shared" si="102"/>
        <v>0</v>
      </c>
    </row>
    <row r="912" spans="1:24" ht="14.1" customHeight="1">
      <c r="A912" s="460">
        <v>912</v>
      </c>
      <c r="B912" s="467" t="s">
        <v>237</v>
      </c>
      <c r="C912" s="466" t="s">
        <v>361</v>
      </c>
      <c r="D912" s="473" t="s">
        <v>441</v>
      </c>
      <c r="E912" s="475">
        <v>7</v>
      </c>
      <c r="F912" s="476">
        <v>7021</v>
      </c>
      <c r="G912" s="494" t="s">
        <v>529</v>
      </c>
      <c r="H912" s="491" t="s">
        <v>253</v>
      </c>
      <c r="I912" s="494" t="s">
        <v>3986</v>
      </c>
      <c r="J912" s="502">
        <v>22.62</v>
      </c>
      <c r="K912" s="491" t="s">
        <v>253</v>
      </c>
      <c r="L912" s="512">
        <f t="shared" si="98"/>
        <v>104</v>
      </c>
      <c r="M912" s="514">
        <v>104</v>
      </c>
      <c r="N912" s="514"/>
      <c r="O912" s="514"/>
      <c r="P912" s="515" t="e">
        <f t="shared" si="99"/>
        <v>#DIV/0!</v>
      </c>
      <c r="Q912" s="515">
        <f t="shared" si="100"/>
        <v>0</v>
      </c>
      <c r="R912" s="515">
        <f t="shared" si="101"/>
        <v>0</v>
      </c>
      <c r="S912" s="516">
        <f>IF(M912="nio",0,IF(M912&gt;0,VLOOKUP(H912,'3-Productie normen'!A:L,VLOOKUP(M912,'3-Productie normen'!$B$36:$C$42,2,FALSE),FALSE)))</f>
        <v>0</v>
      </c>
      <c r="T912" s="516">
        <f t="shared" si="96"/>
        <v>0</v>
      </c>
      <c r="U912" s="55">
        <f t="shared" si="97"/>
        <v>0</v>
      </c>
      <c r="V912" s="527"/>
      <c r="X912" s="529">
        <f t="shared" si="102"/>
        <v>2352.48</v>
      </c>
    </row>
    <row r="913" spans="1:24" ht="14.1" customHeight="1">
      <c r="A913" s="567">
        <v>913</v>
      </c>
      <c r="B913" s="467" t="s">
        <v>237</v>
      </c>
      <c r="C913" s="466" t="s">
        <v>361</v>
      </c>
      <c r="D913" s="473" t="s">
        <v>441</v>
      </c>
      <c r="E913" s="475">
        <v>7</v>
      </c>
      <c r="F913" s="475" t="s">
        <v>1311</v>
      </c>
      <c r="G913" s="494" t="s">
        <v>1240</v>
      </c>
      <c r="H913" s="491" t="s">
        <v>4038</v>
      </c>
      <c r="I913" s="494" t="s">
        <v>3986</v>
      </c>
      <c r="J913" s="502">
        <v>15.05</v>
      </c>
      <c r="K913" s="494" t="s">
        <v>4032</v>
      </c>
      <c r="L913" s="512">
        <f t="shared" si="98"/>
        <v>255</v>
      </c>
      <c r="M913" s="514">
        <v>255</v>
      </c>
      <c r="N913" s="514"/>
      <c r="O913" s="514"/>
      <c r="P913" s="515" t="e">
        <f t="shared" si="99"/>
        <v>#DIV/0!</v>
      </c>
      <c r="Q913" s="515">
        <f t="shared" si="100"/>
        <v>0</v>
      </c>
      <c r="R913" s="515">
        <f t="shared" si="101"/>
        <v>0</v>
      </c>
      <c r="S913" s="516">
        <f>IF(M913="nio",0,IF(M913&gt;0,VLOOKUP(H913,'3-Productie normen'!A:L,VLOOKUP(M913,'3-Productie normen'!$B$36:$C$42,2,FALSE),FALSE)))</f>
        <v>0</v>
      </c>
      <c r="T913" s="516">
        <f t="shared" si="96"/>
        <v>0</v>
      </c>
      <c r="U913" s="55">
        <f t="shared" si="97"/>
        <v>0</v>
      </c>
      <c r="V913" s="527"/>
      <c r="X913" s="529">
        <f t="shared" si="102"/>
        <v>3837.75</v>
      </c>
    </row>
    <row r="914" spans="1:24" ht="14.1" customHeight="1">
      <c r="A914" s="460">
        <v>914</v>
      </c>
      <c r="B914" s="467" t="s">
        <v>237</v>
      </c>
      <c r="C914" s="466" t="s">
        <v>361</v>
      </c>
      <c r="D914" s="473" t="s">
        <v>441</v>
      </c>
      <c r="E914" s="475">
        <v>7</v>
      </c>
      <c r="F914" s="476">
        <v>7022</v>
      </c>
      <c r="G914" s="494" t="s">
        <v>529</v>
      </c>
      <c r="H914" s="491" t="s">
        <v>253</v>
      </c>
      <c r="I914" s="494" t="s">
        <v>3979</v>
      </c>
      <c r="J914" s="502">
        <v>21.84</v>
      </c>
      <c r="K914" s="491" t="s">
        <v>253</v>
      </c>
      <c r="L914" s="512">
        <f t="shared" si="98"/>
        <v>104</v>
      </c>
      <c r="M914" s="514">
        <v>104</v>
      </c>
      <c r="N914" s="514"/>
      <c r="O914" s="514"/>
      <c r="P914" s="515" t="e">
        <f t="shared" si="99"/>
        <v>#DIV/0!</v>
      </c>
      <c r="Q914" s="515">
        <f t="shared" si="100"/>
        <v>0</v>
      </c>
      <c r="R914" s="515">
        <f t="shared" si="101"/>
        <v>0</v>
      </c>
      <c r="S914" s="516">
        <f>IF(M914="nio",0,IF(M914&gt;0,VLOOKUP(H914,'3-Productie normen'!A:L,VLOOKUP(M914,'3-Productie normen'!$B$36:$C$42,2,FALSE),FALSE)))</f>
        <v>0</v>
      </c>
      <c r="T914" s="516">
        <f t="shared" ref="T914:T977" si="103">IF(N914&gt;0,S914*$T$8,0)</f>
        <v>0</v>
      </c>
      <c r="U914" s="55">
        <f t="shared" ref="U914:U977" si="104">IF((OR(O914&gt;0,)),S914*$U$8,0)</f>
        <v>0</v>
      </c>
      <c r="V914" s="527"/>
      <c r="X914" s="529">
        <f t="shared" si="102"/>
        <v>2271.36</v>
      </c>
    </row>
    <row r="915" spans="1:24" ht="14.1" customHeight="1">
      <c r="A915" s="460">
        <v>915</v>
      </c>
      <c r="B915" s="467" t="s">
        <v>237</v>
      </c>
      <c r="C915" s="466" t="s">
        <v>361</v>
      </c>
      <c r="D915" s="473" t="s">
        <v>441</v>
      </c>
      <c r="E915" s="475">
        <v>7</v>
      </c>
      <c r="F915" s="476">
        <v>7023</v>
      </c>
      <c r="G915" s="494" t="s">
        <v>529</v>
      </c>
      <c r="H915" s="491" t="s">
        <v>253</v>
      </c>
      <c r="I915" s="494" t="s">
        <v>3979</v>
      </c>
      <c r="J915" s="502">
        <v>41.93</v>
      </c>
      <c r="K915" s="491" t="s">
        <v>253</v>
      </c>
      <c r="L915" s="512">
        <f t="shared" si="98"/>
        <v>104</v>
      </c>
      <c r="M915" s="514">
        <v>104</v>
      </c>
      <c r="N915" s="514"/>
      <c r="O915" s="514"/>
      <c r="P915" s="515" t="e">
        <f t="shared" si="99"/>
        <v>#DIV/0!</v>
      </c>
      <c r="Q915" s="515">
        <f t="shared" si="100"/>
        <v>0</v>
      </c>
      <c r="R915" s="515">
        <f t="shared" si="101"/>
        <v>0</v>
      </c>
      <c r="S915" s="516">
        <f>IF(M915="nio",0,IF(M915&gt;0,VLOOKUP(H915,'3-Productie normen'!A:L,VLOOKUP(M915,'3-Productie normen'!$B$36:$C$42,2,FALSE),FALSE)))</f>
        <v>0</v>
      </c>
      <c r="T915" s="516">
        <f t="shared" si="103"/>
        <v>0</v>
      </c>
      <c r="U915" s="55">
        <f t="shared" si="104"/>
        <v>0</v>
      </c>
      <c r="V915" s="527"/>
      <c r="X915" s="529">
        <f t="shared" si="102"/>
        <v>4360.72</v>
      </c>
    </row>
    <row r="916" spans="1:24" ht="14.1" customHeight="1">
      <c r="A916" s="460">
        <v>916</v>
      </c>
      <c r="B916" s="467" t="s">
        <v>237</v>
      </c>
      <c r="C916" s="466" t="s">
        <v>361</v>
      </c>
      <c r="D916" s="473" t="s">
        <v>441</v>
      </c>
      <c r="E916" s="475">
        <v>7</v>
      </c>
      <c r="F916" s="476">
        <v>7024</v>
      </c>
      <c r="G916" s="494" t="s">
        <v>592</v>
      </c>
      <c r="H916" s="487" t="s">
        <v>348</v>
      </c>
      <c r="I916" s="494" t="s">
        <v>3979</v>
      </c>
      <c r="J916" s="502">
        <v>32.81</v>
      </c>
      <c r="K916" s="487" t="s">
        <v>348</v>
      </c>
      <c r="L916" s="512">
        <f t="shared" si="98"/>
        <v>255</v>
      </c>
      <c r="M916" s="514">
        <v>255</v>
      </c>
      <c r="N916" s="514"/>
      <c r="O916" s="514"/>
      <c r="P916" s="515" t="e">
        <f t="shared" si="99"/>
        <v>#DIV/0!</v>
      </c>
      <c r="Q916" s="515">
        <f t="shared" si="100"/>
        <v>0</v>
      </c>
      <c r="R916" s="515">
        <f t="shared" si="101"/>
        <v>0</v>
      </c>
      <c r="S916" s="516">
        <f>IF(M916="nio",0,IF(M916&gt;0,VLOOKUP(H916,'3-Productie normen'!A:L,VLOOKUP(M916,'3-Productie normen'!$B$36:$C$42,2,FALSE),FALSE)))</f>
        <v>0</v>
      </c>
      <c r="T916" s="516">
        <f t="shared" si="103"/>
        <v>0</v>
      </c>
      <c r="U916" s="55">
        <f t="shared" si="104"/>
        <v>0</v>
      </c>
      <c r="V916" s="527"/>
      <c r="X916" s="529">
        <f t="shared" si="102"/>
        <v>8366.5500000000011</v>
      </c>
    </row>
    <row r="917" spans="1:24" ht="14.1" customHeight="1">
      <c r="A917" s="460">
        <v>917</v>
      </c>
      <c r="B917" s="467" t="s">
        <v>237</v>
      </c>
      <c r="C917" s="466" t="s">
        <v>361</v>
      </c>
      <c r="D917" s="473" t="s">
        <v>441</v>
      </c>
      <c r="E917" s="475">
        <v>7</v>
      </c>
      <c r="F917" s="476">
        <v>7025</v>
      </c>
      <c r="G917" s="494" t="s">
        <v>529</v>
      </c>
      <c r="H917" s="491" t="s">
        <v>253</v>
      </c>
      <c r="I917" s="494" t="s">
        <v>3979</v>
      </c>
      <c r="J917" s="502">
        <v>30.27</v>
      </c>
      <c r="K917" s="491" t="s">
        <v>253</v>
      </c>
      <c r="L917" s="512">
        <f t="shared" si="98"/>
        <v>104</v>
      </c>
      <c r="M917" s="514">
        <v>104</v>
      </c>
      <c r="N917" s="514"/>
      <c r="O917" s="514"/>
      <c r="P917" s="515" t="e">
        <f t="shared" si="99"/>
        <v>#DIV/0!</v>
      </c>
      <c r="Q917" s="515">
        <f t="shared" si="100"/>
        <v>0</v>
      </c>
      <c r="R917" s="515">
        <f t="shared" si="101"/>
        <v>0</v>
      </c>
      <c r="S917" s="516">
        <f>IF(M917="nio",0,IF(M917&gt;0,VLOOKUP(H917,'3-Productie normen'!A:L,VLOOKUP(M917,'3-Productie normen'!$B$36:$C$42,2,FALSE),FALSE)))</f>
        <v>0</v>
      </c>
      <c r="T917" s="516">
        <f t="shared" si="103"/>
        <v>0</v>
      </c>
      <c r="U917" s="55">
        <f t="shared" si="104"/>
        <v>0</v>
      </c>
      <c r="V917" s="527"/>
      <c r="X917" s="529">
        <f t="shared" si="102"/>
        <v>3148.08</v>
      </c>
    </row>
    <row r="918" spans="1:24" ht="14.1" customHeight="1">
      <c r="A918" s="460">
        <v>918</v>
      </c>
      <c r="B918" s="467" t="s">
        <v>237</v>
      </c>
      <c r="C918" s="466" t="s">
        <v>361</v>
      </c>
      <c r="D918" s="473" t="s">
        <v>441</v>
      </c>
      <c r="E918" s="475">
        <v>7</v>
      </c>
      <c r="F918" s="475" t="s">
        <v>1312</v>
      </c>
      <c r="G918" s="494" t="s">
        <v>1313</v>
      </c>
      <c r="H918" s="494" t="s">
        <v>4026</v>
      </c>
      <c r="I918" s="494" t="s">
        <v>3974</v>
      </c>
      <c r="J918" s="502">
        <v>31.15</v>
      </c>
      <c r="K918" s="494" t="s">
        <v>4026</v>
      </c>
      <c r="L918" s="512">
        <f t="shared" si="98"/>
        <v>0</v>
      </c>
      <c r="M918" s="513" t="s">
        <v>4037</v>
      </c>
      <c r="N918" s="514"/>
      <c r="O918" s="514"/>
      <c r="P918" s="515">
        <f t="shared" si="99"/>
        <v>0</v>
      </c>
      <c r="Q918" s="515">
        <f t="shared" si="100"/>
        <v>0</v>
      </c>
      <c r="R918" s="515">
        <f t="shared" si="101"/>
        <v>0</v>
      </c>
      <c r="S918" s="516">
        <f>IF(M918="nio",0,IF(M918&gt;0,VLOOKUP(H918,'3-Productie normen'!A:L,VLOOKUP(M918,'3-Productie normen'!$B$36:$C$42,2,FALSE),FALSE)))</f>
        <v>0</v>
      </c>
      <c r="T918" s="516">
        <f t="shared" si="103"/>
        <v>0</v>
      </c>
      <c r="U918" s="55">
        <f t="shared" si="104"/>
        <v>0</v>
      </c>
      <c r="V918" s="527"/>
      <c r="X918" s="529">
        <f t="shared" si="102"/>
        <v>0</v>
      </c>
    </row>
    <row r="919" spans="1:24" ht="14.1" customHeight="1">
      <c r="A919" s="460">
        <v>919</v>
      </c>
      <c r="B919" s="467" t="s">
        <v>237</v>
      </c>
      <c r="C919" s="466" t="s">
        <v>361</v>
      </c>
      <c r="D919" s="473" t="s">
        <v>441</v>
      </c>
      <c r="E919" s="475">
        <v>7</v>
      </c>
      <c r="F919" s="476">
        <v>7026</v>
      </c>
      <c r="G919" s="494" t="s">
        <v>592</v>
      </c>
      <c r="H919" s="487" t="s">
        <v>348</v>
      </c>
      <c r="I919" s="494" t="s">
        <v>3979</v>
      </c>
      <c r="J919" s="502">
        <v>33.5</v>
      </c>
      <c r="K919" s="487" t="s">
        <v>348</v>
      </c>
      <c r="L919" s="512">
        <f t="shared" si="98"/>
        <v>255</v>
      </c>
      <c r="M919" s="514">
        <v>255</v>
      </c>
      <c r="N919" s="514"/>
      <c r="O919" s="514"/>
      <c r="P919" s="515" t="e">
        <f t="shared" si="99"/>
        <v>#DIV/0!</v>
      </c>
      <c r="Q919" s="515">
        <f t="shared" si="100"/>
        <v>0</v>
      </c>
      <c r="R919" s="515">
        <f t="shared" si="101"/>
        <v>0</v>
      </c>
      <c r="S919" s="516">
        <f>IF(M919="nio",0,IF(M919&gt;0,VLOOKUP(H919,'3-Productie normen'!A:L,VLOOKUP(M919,'3-Productie normen'!$B$36:$C$42,2,FALSE),FALSE)))</f>
        <v>0</v>
      </c>
      <c r="T919" s="516">
        <f t="shared" si="103"/>
        <v>0</v>
      </c>
      <c r="U919" s="55">
        <f t="shared" si="104"/>
        <v>0</v>
      </c>
      <c r="V919" s="527"/>
      <c r="X919" s="529">
        <f t="shared" si="102"/>
        <v>8542.5</v>
      </c>
    </row>
    <row r="920" spans="1:24" ht="14.1" customHeight="1">
      <c r="A920" s="460">
        <v>920</v>
      </c>
      <c r="B920" s="467" t="s">
        <v>237</v>
      </c>
      <c r="C920" s="466" t="s">
        <v>361</v>
      </c>
      <c r="D920" s="473" t="s">
        <v>441</v>
      </c>
      <c r="E920" s="475">
        <v>7</v>
      </c>
      <c r="F920" s="476">
        <v>7027</v>
      </c>
      <c r="G920" s="494" t="s">
        <v>1240</v>
      </c>
      <c r="H920" s="491" t="s">
        <v>4038</v>
      </c>
      <c r="I920" s="494" t="s">
        <v>3986</v>
      </c>
      <c r="J920" s="502">
        <v>14.86</v>
      </c>
      <c r="K920" s="494" t="s">
        <v>4032</v>
      </c>
      <c r="L920" s="512">
        <f t="shared" si="98"/>
        <v>255</v>
      </c>
      <c r="M920" s="514">
        <v>255</v>
      </c>
      <c r="N920" s="514"/>
      <c r="O920" s="514"/>
      <c r="P920" s="515" t="e">
        <f t="shared" si="99"/>
        <v>#DIV/0!</v>
      </c>
      <c r="Q920" s="515">
        <f t="shared" si="100"/>
        <v>0</v>
      </c>
      <c r="R920" s="515">
        <f t="shared" si="101"/>
        <v>0</v>
      </c>
      <c r="S920" s="516">
        <f>IF(M920="nio",0,IF(M920&gt;0,VLOOKUP(H920,'3-Productie normen'!A:L,VLOOKUP(M920,'3-Productie normen'!$B$36:$C$42,2,FALSE),FALSE)))</f>
        <v>0</v>
      </c>
      <c r="T920" s="516">
        <f t="shared" si="103"/>
        <v>0</v>
      </c>
      <c r="U920" s="55">
        <f t="shared" si="104"/>
        <v>0</v>
      </c>
      <c r="V920" s="527"/>
      <c r="X920" s="529">
        <f t="shared" si="102"/>
        <v>3789.2999999999997</v>
      </c>
    </row>
    <row r="921" spans="1:24" ht="14.1" customHeight="1">
      <c r="A921" s="567">
        <v>921</v>
      </c>
      <c r="B921" s="467" t="s">
        <v>237</v>
      </c>
      <c r="C921" s="466" t="s">
        <v>361</v>
      </c>
      <c r="D921" s="473" t="s">
        <v>441</v>
      </c>
      <c r="E921" s="475">
        <v>7</v>
      </c>
      <c r="F921" s="476">
        <v>7028</v>
      </c>
      <c r="G921" s="494" t="s">
        <v>529</v>
      </c>
      <c r="H921" s="491" t="s">
        <v>253</v>
      </c>
      <c r="I921" s="494" t="s">
        <v>3979</v>
      </c>
      <c r="J921" s="502">
        <v>43.84</v>
      </c>
      <c r="K921" s="491" t="s">
        <v>253</v>
      </c>
      <c r="L921" s="512">
        <f t="shared" si="98"/>
        <v>104</v>
      </c>
      <c r="M921" s="514">
        <v>104</v>
      </c>
      <c r="N921" s="514"/>
      <c r="O921" s="514"/>
      <c r="P921" s="515" t="e">
        <f t="shared" si="99"/>
        <v>#DIV/0!</v>
      </c>
      <c r="Q921" s="515">
        <f t="shared" si="100"/>
        <v>0</v>
      </c>
      <c r="R921" s="515">
        <f t="shared" si="101"/>
        <v>0</v>
      </c>
      <c r="S921" s="516">
        <f>IF(M921="nio",0,IF(M921&gt;0,VLOOKUP(H921,'3-Productie normen'!A:L,VLOOKUP(M921,'3-Productie normen'!$B$36:$C$42,2,FALSE),FALSE)))</f>
        <v>0</v>
      </c>
      <c r="T921" s="516">
        <f t="shared" si="103"/>
        <v>0</v>
      </c>
      <c r="U921" s="55">
        <f t="shared" si="104"/>
        <v>0</v>
      </c>
      <c r="V921" s="527"/>
      <c r="X921" s="529">
        <f t="shared" si="102"/>
        <v>4559.3600000000006</v>
      </c>
    </row>
    <row r="922" spans="1:24" ht="14.1" customHeight="1">
      <c r="A922" s="460">
        <v>922</v>
      </c>
      <c r="B922" s="467" t="s">
        <v>237</v>
      </c>
      <c r="C922" s="466" t="s">
        <v>361</v>
      </c>
      <c r="D922" s="473" t="s">
        <v>441</v>
      </c>
      <c r="E922" s="475">
        <v>7</v>
      </c>
      <c r="F922" s="476">
        <v>7029</v>
      </c>
      <c r="G922" s="494" t="s">
        <v>1240</v>
      </c>
      <c r="H922" s="491" t="s">
        <v>4038</v>
      </c>
      <c r="I922" s="494" t="s">
        <v>3979</v>
      </c>
      <c r="J922" s="502">
        <v>17.05</v>
      </c>
      <c r="K922" s="494" t="s">
        <v>4032</v>
      </c>
      <c r="L922" s="512">
        <f t="shared" si="98"/>
        <v>255</v>
      </c>
      <c r="M922" s="514">
        <v>255</v>
      </c>
      <c r="N922" s="514"/>
      <c r="O922" s="514"/>
      <c r="P922" s="515" t="e">
        <f t="shared" si="99"/>
        <v>#DIV/0!</v>
      </c>
      <c r="Q922" s="515">
        <f t="shared" si="100"/>
        <v>0</v>
      </c>
      <c r="R922" s="515">
        <f t="shared" si="101"/>
        <v>0</v>
      </c>
      <c r="S922" s="516">
        <f>IF(M922="nio",0,IF(M922&gt;0,VLOOKUP(H922,'3-Productie normen'!A:L,VLOOKUP(M922,'3-Productie normen'!$B$36:$C$42,2,FALSE),FALSE)))</f>
        <v>0</v>
      </c>
      <c r="T922" s="516">
        <f t="shared" si="103"/>
        <v>0</v>
      </c>
      <c r="U922" s="55">
        <f t="shared" si="104"/>
        <v>0</v>
      </c>
      <c r="V922" s="527"/>
      <c r="X922" s="529">
        <f t="shared" si="102"/>
        <v>4347.75</v>
      </c>
    </row>
    <row r="923" spans="1:24" ht="14.1" customHeight="1">
      <c r="A923" s="460">
        <v>923</v>
      </c>
      <c r="B923" s="467" t="s">
        <v>237</v>
      </c>
      <c r="C923" s="466" t="s">
        <v>361</v>
      </c>
      <c r="D923" s="473" t="s">
        <v>441</v>
      </c>
      <c r="E923" s="475">
        <v>7</v>
      </c>
      <c r="F923" s="475" t="s">
        <v>1314</v>
      </c>
      <c r="G923" s="494" t="s">
        <v>529</v>
      </c>
      <c r="H923" s="491" t="s">
        <v>253</v>
      </c>
      <c r="I923" s="494" t="s">
        <v>3986</v>
      </c>
      <c r="J923" s="502">
        <v>7.35</v>
      </c>
      <c r="K923" s="491" t="s">
        <v>253</v>
      </c>
      <c r="L923" s="512">
        <f t="shared" si="98"/>
        <v>104</v>
      </c>
      <c r="M923" s="514">
        <v>104</v>
      </c>
      <c r="N923" s="514"/>
      <c r="O923" s="514"/>
      <c r="P923" s="515" t="e">
        <f t="shared" si="99"/>
        <v>#DIV/0!</v>
      </c>
      <c r="Q923" s="515">
        <f t="shared" si="100"/>
        <v>0</v>
      </c>
      <c r="R923" s="515">
        <f t="shared" si="101"/>
        <v>0</v>
      </c>
      <c r="S923" s="516">
        <f>IF(M923="nio",0,IF(M923&gt;0,VLOOKUP(H923,'3-Productie normen'!A:L,VLOOKUP(M923,'3-Productie normen'!$B$36:$C$42,2,FALSE),FALSE)))</f>
        <v>0</v>
      </c>
      <c r="T923" s="516">
        <f t="shared" si="103"/>
        <v>0</v>
      </c>
      <c r="U923" s="55">
        <f t="shared" si="104"/>
        <v>0</v>
      </c>
      <c r="V923" s="527"/>
      <c r="X923" s="529">
        <f t="shared" si="102"/>
        <v>764.4</v>
      </c>
    </row>
    <row r="924" spans="1:24" ht="14.1" customHeight="1">
      <c r="A924" s="460">
        <v>924</v>
      </c>
      <c r="B924" s="467" t="s">
        <v>237</v>
      </c>
      <c r="C924" s="466" t="s">
        <v>361</v>
      </c>
      <c r="D924" s="473" t="s">
        <v>441</v>
      </c>
      <c r="E924" s="475">
        <v>7</v>
      </c>
      <c r="F924" s="475" t="s">
        <v>1315</v>
      </c>
      <c r="G924" s="494" t="s">
        <v>600</v>
      </c>
      <c r="H924" s="494" t="s">
        <v>4033</v>
      </c>
      <c r="I924" s="494" t="s">
        <v>3986</v>
      </c>
      <c r="J924" s="502">
        <v>57.64</v>
      </c>
      <c r="K924" s="494" t="s">
        <v>4033</v>
      </c>
      <c r="L924" s="512">
        <f t="shared" si="98"/>
        <v>104</v>
      </c>
      <c r="M924" s="514">
        <v>104</v>
      </c>
      <c r="N924" s="514"/>
      <c r="O924" s="514"/>
      <c r="P924" s="515" t="e">
        <f t="shared" si="99"/>
        <v>#DIV/0!</v>
      </c>
      <c r="Q924" s="515">
        <f t="shared" si="100"/>
        <v>0</v>
      </c>
      <c r="R924" s="515">
        <f t="shared" si="101"/>
        <v>0</v>
      </c>
      <c r="S924" s="516">
        <f>IF(M924="nio",0,IF(M924&gt;0,VLOOKUP(H924,'3-Productie normen'!A:L,VLOOKUP(M924,'3-Productie normen'!$B$36:$C$42,2,FALSE),FALSE)))</f>
        <v>0</v>
      </c>
      <c r="T924" s="516">
        <f t="shared" si="103"/>
        <v>0</v>
      </c>
      <c r="U924" s="55">
        <f t="shared" si="104"/>
        <v>0</v>
      </c>
      <c r="V924" s="527"/>
      <c r="X924" s="529">
        <f t="shared" si="102"/>
        <v>5994.56</v>
      </c>
    </row>
    <row r="925" spans="1:24" ht="14.1" customHeight="1">
      <c r="A925" s="460">
        <v>925</v>
      </c>
      <c r="B925" s="467" t="s">
        <v>237</v>
      </c>
      <c r="C925" s="466" t="s">
        <v>361</v>
      </c>
      <c r="D925" s="473" t="s">
        <v>441</v>
      </c>
      <c r="E925" s="475">
        <v>7</v>
      </c>
      <c r="F925" s="476">
        <v>7030</v>
      </c>
      <c r="G925" s="494" t="s">
        <v>529</v>
      </c>
      <c r="H925" s="491" t="s">
        <v>253</v>
      </c>
      <c r="I925" s="494" t="s">
        <v>3979</v>
      </c>
      <c r="J925" s="502">
        <v>44.42</v>
      </c>
      <c r="K925" s="491" t="s">
        <v>253</v>
      </c>
      <c r="L925" s="512">
        <f t="shared" si="98"/>
        <v>104</v>
      </c>
      <c r="M925" s="514">
        <v>104</v>
      </c>
      <c r="N925" s="514"/>
      <c r="O925" s="514"/>
      <c r="P925" s="515" t="e">
        <f t="shared" si="99"/>
        <v>#DIV/0!</v>
      </c>
      <c r="Q925" s="515">
        <f t="shared" si="100"/>
        <v>0</v>
      </c>
      <c r="R925" s="515">
        <f t="shared" si="101"/>
        <v>0</v>
      </c>
      <c r="S925" s="516">
        <f>IF(M925="nio",0,IF(M925&gt;0,VLOOKUP(H925,'3-Productie normen'!A:L,VLOOKUP(M925,'3-Productie normen'!$B$36:$C$42,2,FALSE),FALSE)))</f>
        <v>0</v>
      </c>
      <c r="T925" s="516">
        <f t="shared" si="103"/>
        <v>0</v>
      </c>
      <c r="U925" s="55">
        <f t="shared" si="104"/>
        <v>0</v>
      </c>
      <c r="V925" s="527"/>
      <c r="X925" s="529">
        <f t="shared" si="102"/>
        <v>4619.68</v>
      </c>
    </row>
    <row r="926" spans="1:24" ht="14.1" customHeight="1">
      <c r="A926" s="460">
        <v>926</v>
      </c>
      <c r="B926" s="467" t="s">
        <v>237</v>
      </c>
      <c r="C926" s="466" t="s">
        <v>361</v>
      </c>
      <c r="D926" s="473" t="s">
        <v>441</v>
      </c>
      <c r="E926" s="475">
        <v>7</v>
      </c>
      <c r="F926" s="476">
        <v>7031</v>
      </c>
      <c r="G926" s="494" t="s">
        <v>1305</v>
      </c>
      <c r="H926" s="494" t="s">
        <v>253</v>
      </c>
      <c r="I926" s="494" t="s">
        <v>3986</v>
      </c>
      <c r="J926" s="502">
        <v>7.27</v>
      </c>
      <c r="K926" s="494" t="s">
        <v>4033</v>
      </c>
      <c r="L926" s="512">
        <f t="shared" si="98"/>
        <v>104</v>
      </c>
      <c r="M926" s="514">
        <v>104</v>
      </c>
      <c r="N926" s="514"/>
      <c r="O926" s="514"/>
      <c r="P926" s="515" t="e">
        <f t="shared" si="99"/>
        <v>#DIV/0!</v>
      </c>
      <c r="Q926" s="515">
        <f t="shared" si="100"/>
        <v>0</v>
      </c>
      <c r="R926" s="515">
        <f t="shared" si="101"/>
        <v>0</v>
      </c>
      <c r="S926" s="516">
        <f>IF(M926="nio",0,IF(M926&gt;0,VLOOKUP(H926,'3-Productie normen'!A:L,VLOOKUP(M926,'3-Productie normen'!$B$36:$C$42,2,FALSE),FALSE)))</f>
        <v>0</v>
      </c>
      <c r="T926" s="516">
        <f t="shared" si="103"/>
        <v>0</v>
      </c>
      <c r="U926" s="55">
        <f t="shared" si="104"/>
        <v>0</v>
      </c>
      <c r="V926" s="527"/>
      <c r="X926" s="529">
        <f t="shared" si="102"/>
        <v>756.07999999999993</v>
      </c>
    </row>
    <row r="927" spans="1:24" ht="14.1" customHeight="1">
      <c r="A927" s="460">
        <v>927</v>
      </c>
      <c r="B927" s="467" t="s">
        <v>237</v>
      </c>
      <c r="C927" s="466" t="s">
        <v>361</v>
      </c>
      <c r="D927" s="473" t="s">
        <v>441</v>
      </c>
      <c r="E927" s="475">
        <v>7</v>
      </c>
      <c r="F927" s="476">
        <v>7032</v>
      </c>
      <c r="G927" s="494" t="s">
        <v>529</v>
      </c>
      <c r="H927" s="491" t="s">
        <v>253</v>
      </c>
      <c r="I927" s="494" t="s">
        <v>3979</v>
      </c>
      <c r="J927" s="502">
        <v>52.32</v>
      </c>
      <c r="K927" s="491" t="s">
        <v>253</v>
      </c>
      <c r="L927" s="512">
        <f t="shared" si="98"/>
        <v>104</v>
      </c>
      <c r="M927" s="514">
        <v>104</v>
      </c>
      <c r="N927" s="514"/>
      <c r="O927" s="514"/>
      <c r="P927" s="515" t="e">
        <f t="shared" si="99"/>
        <v>#DIV/0!</v>
      </c>
      <c r="Q927" s="515">
        <f t="shared" si="100"/>
        <v>0</v>
      </c>
      <c r="R927" s="515">
        <f t="shared" si="101"/>
        <v>0</v>
      </c>
      <c r="S927" s="516">
        <f>IF(M927="nio",0,IF(M927&gt;0,VLOOKUP(H927,'3-Productie normen'!A:L,VLOOKUP(M927,'3-Productie normen'!$B$36:$C$42,2,FALSE),FALSE)))</f>
        <v>0</v>
      </c>
      <c r="T927" s="516">
        <f t="shared" si="103"/>
        <v>0</v>
      </c>
      <c r="U927" s="55">
        <f t="shared" si="104"/>
        <v>0</v>
      </c>
      <c r="V927" s="527"/>
      <c r="X927" s="529">
        <f t="shared" si="102"/>
        <v>5441.28</v>
      </c>
    </row>
    <row r="928" spans="1:24" ht="14.1" customHeight="1">
      <c r="A928" s="460">
        <v>928</v>
      </c>
      <c r="B928" s="467" t="s">
        <v>237</v>
      </c>
      <c r="C928" s="466" t="s">
        <v>361</v>
      </c>
      <c r="D928" s="473" t="s">
        <v>441</v>
      </c>
      <c r="E928" s="475">
        <v>7</v>
      </c>
      <c r="F928" s="476">
        <v>7033</v>
      </c>
      <c r="G928" s="494" t="s">
        <v>529</v>
      </c>
      <c r="H928" s="491" t="s">
        <v>253</v>
      </c>
      <c r="I928" s="494" t="s">
        <v>3979</v>
      </c>
      <c r="J928" s="502">
        <v>20.91</v>
      </c>
      <c r="K928" s="491" t="s">
        <v>253</v>
      </c>
      <c r="L928" s="512">
        <f t="shared" si="98"/>
        <v>104</v>
      </c>
      <c r="M928" s="514">
        <v>104</v>
      </c>
      <c r="N928" s="514"/>
      <c r="O928" s="514"/>
      <c r="P928" s="515" t="e">
        <f t="shared" si="99"/>
        <v>#DIV/0!</v>
      </c>
      <c r="Q928" s="515">
        <f t="shared" si="100"/>
        <v>0</v>
      </c>
      <c r="R928" s="515">
        <f t="shared" si="101"/>
        <v>0</v>
      </c>
      <c r="S928" s="516">
        <f>IF(M928="nio",0,IF(M928&gt;0,VLOOKUP(H928,'3-Productie normen'!A:L,VLOOKUP(M928,'3-Productie normen'!$B$36:$C$42,2,FALSE),FALSE)))</f>
        <v>0</v>
      </c>
      <c r="T928" s="516">
        <f t="shared" si="103"/>
        <v>0</v>
      </c>
      <c r="U928" s="55">
        <f t="shared" si="104"/>
        <v>0</v>
      </c>
      <c r="V928" s="527"/>
      <c r="X928" s="529">
        <f t="shared" si="102"/>
        <v>2174.64</v>
      </c>
    </row>
    <row r="929" spans="1:24" ht="14.1" customHeight="1">
      <c r="A929" s="567">
        <v>929</v>
      </c>
      <c r="B929" s="467" t="s">
        <v>237</v>
      </c>
      <c r="C929" s="466" t="s">
        <v>361</v>
      </c>
      <c r="D929" s="473" t="s">
        <v>441</v>
      </c>
      <c r="E929" s="475">
        <v>7</v>
      </c>
      <c r="F929" s="475" t="s">
        <v>1316</v>
      </c>
      <c r="G929" s="494" t="s">
        <v>1240</v>
      </c>
      <c r="H929" s="491" t="s">
        <v>4038</v>
      </c>
      <c r="I929" s="494" t="s">
        <v>3986</v>
      </c>
      <c r="J929" s="502">
        <v>15.07</v>
      </c>
      <c r="K929" s="494" t="s">
        <v>4032</v>
      </c>
      <c r="L929" s="512">
        <f t="shared" si="98"/>
        <v>255</v>
      </c>
      <c r="M929" s="514">
        <v>255</v>
      </c>
      <c r="N929" s="514"/>
      <c r="O929" s="514"/>
      <c r="P929" s="515" t="e">
        <f t="shared" si="99"/>
        <v>#DIV/0!</v>
      </c>
      <c r="Q929" s="515">
        <f t="shared" si="100"/>
        <v>0</v>
      </c>
      <c r="R929" s="515">
        <f t="shared" si="101"/>
        <v>0</v>
      </c>
      <c r="S929" s="516">
        <f>IF(M929="nio",0,IF(M929&gt;0,VLOOKUP(H929,'3-Productie normen'!A:L,VLOOKUP(M929,'3-Productie normen'!$B$36:$C$42,2,FALSE),FALSE)))</f>
        <v>0</v>
      </c>
      <c r="T929" s="516">
        <f t="shared" si="103"/>
        <v>0</v>
      </c>
      <c r="U929" s="55">
        <f t="shared" si="104"/>
        <v>0</v>
      </c>
      <c r="V929" s="527"/>
      <c r="X929" s="529">
        <f t="shared" si="102"/>
        <v>3842.85</v>
      </c>
    </row>
    <row r="930" spans="1:24" ht="14.1" customHeight="1">
      <c r="A930" s="460">
        <v>930</v>
      </c>
      <c r="B930" s="467" t="s">
        <v>237</v>
      </c>
      <c r="C930" s="466" t="s">
        <v>361</v>
      </c>
      <c r="D930" s="473" t="s">
        <v>441</v>
      </c>
      <c r="E930" s="475">
        <v>7</v>
      </c>
      <c r="F930" s="476">
        <v>7034</v>
      </c>
      <c r="G930" s="494" t="s">
        <v>529</v>
      </c>
      <c r="H930" s="491" t="s">
        <v>253</v>
      </c>
      <c r="I930" s="494" t="s">
        <v>3986</v>
      </c>
      <c r="J930" s="502">
        <v>22.31</v>
      </c>
      <c r="K930" s="491" t="s">
        <v>253</v>
      </c>
      <c r="L930" s="512">
        <f t="shared" si="98"/>
        <v>104</v>
      </c>
      <c r="M930" s="514">
        <v>104</v>
      </c>
      <c r="N930" s="514"/>
      <c r="O930" s="514"/>
      <c r="P930" s="515" t="e">
        <f t="shared" si="99"/>
        <v>#DIV/0!</v>
      </c>
      <c r="Q930" s="515">
        <f t="shared" si="100"/>
        <v>0</v>
      </c>
      <c r="R930" s="515">
        <f t="shared" si="101"/>
        <v>0</v>
      </c>
      <c r="S930" s="516">
        <f>IF(M930="nio",0,IF(M930&gt;0,VLOOKUP(H930,'3-Productie normen'!A:L,VLOOKUP(M930,'3-Productie normen'!$B$36:$C$42,2,FALSE),FALSE)))</f>
        <v>0</v>
      </c>
      <c r="T930" s="516">
        <f t="shared" si="103"/>
        <v>0</v>
      </c>
      <c r="U930" s="55">
        <f t="shared" si="104"/>
        <v>0</v>
      </c>
      <c r="V930" s="527"/>
      <c r="X930" s="529">
        <f t="shared" si="102"/>
        <v>2320.2399999999998</v>
      </c>
    </row>
    <row r="931" spans="1:24" ht="14.1" customHeight="1">
      <c r="A931" s="460">
        <v>931</v>
      </c>
      <c r="B931" s="467" t="s">
        <v>237</v>
      </c>
      <c r="C931" s="466" t="s">
        <v>361</v>
      </c>
      <c r="D931" s="473" t="s">
        <v>441</v>
      </c>
      <c r="E931" s="475">
        <v>7</v>
      </c>
      <c r="F931" s="475" t="s">
        <v>1317</v>
      </c>
      <c r="G931" s="494" t="s">
        <v>529</v>
      </c>
      <c r="H931" s="491" t="s">
        <v>253</v>
      </c>
      <c r="I931" s="494" t="s">
        <v>3986</v>
      </c>
      <c r="J931" s="502">
        <v>7.35</v>
      </c>
      <c r="K931" s="491" t="s">
        <v>253</v>
      </c>
      <c r="L931" s="512">
        <f t="shared" si="98"/>
        <v>104</v>
      </c>
      <c r="M931" s="514">
        <v>104</v>
      </c>
      <c r="N931" s="514"/>
      <c r="O931" s="514"/>
      <c r="P931" s="515" t="e">
        <f t="shared" si="99"/>
        <v>#DIV/0!</v>
      </c>
      <c r="Q931" s="515">
        <f t="shared" si="100"/>
        <v>0</v>
      </c>
      <c r="R931" s="515">
        <f t="shared" si="101"/>
        <v>0</v>
      </c>
      <c r="S931" s="516">
        <f>IF(M931="nio",0,IF(M931&gt;0,VLOOKUP(H931,'3-Productie normen'!A:L,VLOOKUP(M931,'3-Productie normen'!$B$36:$C$42,2,FALSE),FALSE)))</f>
        <v>0</v>
      </c>
      <c r="T931" s="516">
        <f t="shared" si="103"/>
        <v>0</v>
      </c>
      <c r="U931" s="55">
        <f t="shared" si="104"/>
        <v>0</v>
      </c>
      <c r="V931" s="527"/>
      <c r="X931" s="529">
        <f t="shared" si="102"/>
        <v>764.4</v>
      </c>
    </row>
    <row r="932" spans="1:24" ht="14.1" customHeight="1">
      <c r="A932" s="460">
        <v>932</v>
      </c>
      <c r="B932" s="467" t="s">
        <v>237</v>
      </c>
      <c r="C932" s="466" t="s">
        <v>361</v>
      </c>
      <c r="D932" s="473" t="s">
        <v>441</v>
      </c>
      <c r="E932" s="475">
        <v>7</v>
      </c>
      <c r="F932" s="476">
        <v>7035</v>
      </c>
      <c r="G932" s="494" t="s">
        <v>529</v>
      </c>
      <c r="H932" s="491" t="s">
        <v>253</v>
      </c>
      <c r="I932" s="494" t="s">
        <v>3979</v>
      </c>
      <c r="J932" s="502">
        <v>20.440000000000001</v>
      </c>
      <c r="K932" s="491" t="s">
        <v>253</v>
      </c>
      <c r="L932" s="512">
        <f t="shared" si="98"/>
        <v>104</v>
      </c>
      <c r="M932" s="514">
        <v>104</v>
      </c>
      <c r="N932" s="514"/>
      <c r="O932" s="514"/>
      <c r="P932" s="515" t="e">
        <f t="shared" si="99"/>
        <v>#DIV/0!</v>
      </c>
      <c r="Q932" s="515">
        <f t="shared" si="100"/>
        <v>0</v>
      </c>
      <c r="R932" s="515">
        <f t="shared" si="101"/>
        <v>0</v>
      </c>
      <c r="S932" s="516">
        <f>IF(M932="nio",0,IF(M932&gt;0,VLOOKUP(H932,'3-Productie normen'!A:L,VLOOKUP(M932,'3-Productie normen'!$B$36:$C$42,2,FALSE),FALSE)))</f>
        <v>0</v>
      </c>
      <c r="T932" s="516">
        <f t="shared" si="103"/>
        <v>0</v>
      </c>
      <c r="U932" s="55">
        <f t="shared" si="104"/>
        <v>0</v>
      </c>
      <c r="V932" s="527"/>
      <c r="X932" s="529">
        <f t="shared" si="102"/>
        <v>2125.7600000000002</v>
      </c>
    </row>
    <row r="933" spans="1:24" ht="14.1" customHeight="1">
      <c r="A933" s="460">
        <v>933</v>
      </c>
      <c r="B933" s="467" t="s">
        <v>237</v>
      </c>
      <c r="C933" s="466" t="s">
        <v>361</v>
      </c>
      <c r="D933" s="473" t="s">
        <v>441</v>
      </c>
      <c r="E933" s="475">
        <v>7</v>
      </c>
      <c r="F933" s="475" t="s">
        <v>1318</v>
      </c>
      <c r="G933" s="494" t="s">
        <v>529</v>
      </c>
      <c r="H933" s="491" t="s">
        <v>253</v>
      </c>
      <c r="I933" s="494" t="s">
        <v>3986</v>
      </c>
      <c r="J933" s="502">
        <v>7.35</v>
      </c>
      <c r="K933" s="491" t="s">
        <v>253</v>
      </c>
      <c r="L933" s="512">
        <f t="shared" si="98"/>
        <v>104</v>
      </c>
      <c r="M933" s="514">
        <v>104</v>
      </c>
      <c r="N933" s="514"/>
      <c r="O933" s="514"/>
      <c r="P933" s="515" t="e">
        <f t="shared" si="99"/>
        <v>#DIV/0!</v>
      </c>
      <c r="Q933" s="515">
        <f t="shared" si="100"/>
        <v>0</v>
      </c>
      <c r="R933" s="515">
        <f t="shared" si="101"/>
        <v>0</v>
      </c>
      <c r="S933" s="516">
        <f>IF(M933="nio",0,IF(M933&gt;0,VLOOKUP(H933,'3-Productie normen'!A:L,VLOOKUP(M933,'3-Productie normen'!$B$36:$C$42,2,FALSE),FALSE)))</f>
        <v>0</v>
      </c>
      <c r="T933" s="516">
        <f t="shared" si="103"/>
        <v>0</v>
      </c>
      <c r="U933" s="55">
        <f t="shared" si="104"/>
        <v>0</v>
      </c>
      <c r="V933" s="527"/>
      <c r="X933" s="529">
        <f t="shared" si="102"/>
        <v>764.4</v>
      </c>
    </row>
    <row r="934" spans="1:24" ht="14.1" customHeight="1">
      <c r="A934" s="460">
        <v>934</v>
      </c>
      <c r="B934" s="467" t="s">
        <v>237</v>
      </c>
      <c r="C934" s="466" t="s">
        <v>361</v>
      </c>
      <c r="D934" s="473" t="s">
        <v>441</v>
      </c>
      <c r="E934" s="475">
        <v>7</v>
      </c>
      <c r="F934" s="476">
        <v>7036</v>
      </c>
      <c r="G934" s="494" t="s">
        <v>529</v>
      </c>
      <c r="H934" s="491" t="s">
        <v>253</v>
      </c>
      <c r="I934" s="494" t="s">
        <v>3986</v>
      </c>
      <c r="J934" s="502">
        <v>22.21</v>
      </c>
      <c r="K934" s="491" t="s">
        <v>253</v>
      </c>
      <c r="L934" s="512">
        <f t="shared" si="98"/>
        <v>104</v>
      </c>
      <c r="M934" s="514">
        <v>104</v>
      </c>
      <c r="N934" s="514"/>
      <c r="O934" s="514"/>
      <c r="P934" s="515" t="e">
        <f t="shared" si="99"/>
        <v>#DIV/0!</v>
      </c>
      <c r="Q934" s="515">
        <f t="shared" si="100"/>
        <v>0</v>
      </c>
      <c r="R934" s="515">
        <f t="shared" si="101"/>
        <v>0</v>
      </c>
      <c r="S934" s="516">
        <f>IF(M934="nio",0,IF(M934&gt;0,VLOOKUP(H934,'3-Productie normen'!A:L,VLOOKUP(M934,'3-Productie normen'!$B$36:$C$42,2,FALSE),FALSE)))</f>
        <v>0</v>
      </c>
      <c r="T934" s="516">
        <f t="shared" si="103"/>
        <v>0</v>
      </c>
      <c r="U934" s="55">
        <f t="shared" si="104"/>
        <v>0</v>
      </c>
      <c r="V934" s="527"/>
      <c r="X934" s="529">
        <f t="shared" si="102"/>
        <v>2309.84</v>
      </c>
    </row>
    <row r="935" spans="1:24" ht="14.1" customHeight="1">
      <c r="A935" s="460">
        <v>935</v>
      </c>
      <c r="B935" s="467" t="s">
        <v>237</v>
      </c>
      <c r="C935" s="466" t="s">
        <v>361</v>
      </c>
      <c r="D935" s="473" t="s">
        <v>441</v>
      </c>
      <c r="E935" s="475">
        <v>7</v>
      </c>
      <c r="F935" s="475" t="s">
        <v>1319</v>
      </c>
      <c r="G935" s="494" t="s">
        <v>529</v>
      </c>
      <c r="H935" s="491" t="s">
        <v>253</v>
      </c>
      <c r="I935" s="494" t="s">
        <v>3986</v>
      </c>
      <c r="J935" s="502">
        <v>7.35</v>
      </c>
      <c r="K935" s="491" t="s">
        <v>253</v>
      </c>
      <c r="L935" s="512">
        <f t="shared" si="98"/>
        <v>104</v>
      </c>
      <c r="M935" s="514">
        <v>104</v>
      </c>
      <c r="N935" s="514"/>
      <c r="O935" s="514"/>
      <c r="P935" s="515" t="e">
        <f t="shared" si="99"/>
        <v>#DIV/0!</v>
      </c>
      <c r="Q935" s="515">
        <f t="shared" si="100"/>
        <v>0</v>
      </c>
      <c r="R935" s="515">
        <f t="shared" si="101"/>
        <v>0</v>
      </c>
      <c r="S935" s="516">
        <f>IF(M935="nio",0,IF(M935&gt;0,VLOOKUP(H935,'3-Productie normen'!A:L,VLOOKUP(M935,'3-Productie normen'!$B$36:$C$42,2,FALSE),FALSE)))</f>
        <v>0</v>
      </c>
      <c r="T935" s="516">
        <f t="shared" si="103"/>
        <v>0</v>
      </c>
      <c r="U935" s="55">
        <f t="shared" si="104"/>
        <v>0</v>
      </c>
      <c r="V935" s="527"/>
      <c r="X935" s="529">
        <f t="shared" si="102"/>
        <v>764.4</v>
      </c>
    </row>
    <row r="936" spans="1:24" ht="14.1" customHeight="1">
      <c r="A936" s="460">
        <v>936</v>
      </c>
      <c r="B936" s="467" t="s">
        <v>237</v>
      </c>
      <c r="C936" s="466" t="s">
        <v>361</v>
      </c>
      <c r="D936" s="473" t="s">
        <v>441</v>
      </c>
      <c r="E936" s="475">
        <v>7</v>
      </c>
      <c r="F936" s="476">
        <v>7037</v>
      </c>
      <c r="G936" s="494" t="s">
        <v>529</v>
      </c>
      <c r="H936" s="491" t="s">
        <v>253</v>
      </c>
      <c r="I936" s="494" t="s">
        <v>3979</v>
      </c>
      <c r="J936" s="502">
        <v>18.12</v>
      </c>
      <c r="K936" s="491" t="s">
        <v>253</v>
      </c>
      <c r="L936" s="512">
        <f t="shared" si="98"/>
        <v>104</v>
      </c>
      <c r="M936" s="514">
        <v>104</v>
      </c>
      <c r="N936" s="514"/>
      <c r="O936" s="514"/>
      <c r="P936" s="515" t="e">
        <f t="shared" si="99"/>
        <v>#DIV/0!</v>
      </c>
      <c r="Q936" s="515">
        <f t="shared" si="100"/>
        <v>0</v>
      </c>
      <c r="R936" s="515">
        <f t="shared" si="101"/>
        <v>0</v>
      </c>
      <c r="S936" s="516">
        <f>IF(M936="nio",0,IF(M936&gt;0,VLOOKUP(H936,'3-Productie normen'!A:L,VLOOKUP(M936,'3-Productie normen'!$B$36:$C$42,2,FALSE),FALSE)))</f>
        <v>0</v>
      </c>
      <c r="T936" s="516">
        <f t="shared" si="103"/>
        <v>0</v>
      </c>
      <c r="U936" s="55">
        <f t="shared" si="104"/>
        <v>0</v>
      </c>
      <c r="V936" s="527"/>
      <c r="X936" s="529">
        <f t="shared" si="102"/>
        <v>1884.48</v>
      </c>
    </row>
    <row r="937" spans="1:24" ht="14.1" customHeight="1">
      <c r="A937" s="567">
        <v>937</v>
      </c>
      <c r="B937" s="467" t="s">
        <v>237</v>
      </c>
      <c r="C937" s="466" t="s">
        <v>361</v>
      </c>
      <c r="D937" s="473" t="s">
        <v>441</v>
      </c>
      <c r="E937" s="475">
        <v>7</v>
      </c>
      <c r="F937" s="475" t="s">
        <v>1320</v>
      </c>
      <c r="G937" s="494" t="s">
        <v>1240</v>
      </c>
      <c r="H937" s="491" t="s">
        <v>4038</v>
      </c>
      <c r="I937" s="494" t="s">
        <v>3986</v>
      </c>
      <c r="J937" s="502">
        <v>15.05</v>
      </c>
      <c r="K937" s="494" t="s">
        <v>4032</v>
      </c>
      <c r="L937" s="512">
        <f t="shared" si="98"/>
        <v>255</v>
      </c>
      <c r="M937" s="514">
        <v>255</v>
      </c>
      <c r="N937" s="514"/>
      <c r="O937" s="514"/>
      <c r="P937" s="515" t="e">
        <f t="shared" si="99"/>
        <v>#DIV/0!</v>
      </c>
      <c r="Q937" s="515">
        <f t="shared" si="100"/>
        <v>0</v>
      </c>
      <c r="R937" s="515">
        <f t="shared" si="101"/>
        <v>0</v>
      </c>
      <c r="S937" s="516">
        <f>IF(M937="nio",0,IF(M937&gt;0,VLOOKUP(H937,'3-Productie normen'!A:L,VLOOKUP(M937,'3-Productie normen'!$B$36:$C$42,2,FALSE),FALSE)))</f>
        <v>0</v>
      </c>
      <c r="T937" s="516">
        <f t="shared" si="103"/>
        <v>0</v>
      </c>
      <c r="U937" s="55">
        <f t="shared" si="104"/>
        <v>0</v>
      </c>
      <c r="V937" s="527"/>
      <c r="X937" s="529">
        <f t="shared" si="102"/>
        <v>3837.75</v>
      </c>
    </row>
    <row r="938" spans="1:24" ht="14.1" customHeight="1">
      <c r="A938" s="460">
        <v>938</v>
      </c>
      <c r="B938" s="467" t="s">
        <v>237</v>
      </c>
      <c r="C938" s="466" t="s">
        <v>361</v>
      </c>
      <c r="D938" s="473" t="s">
        <v>441</v>
      </c>
      <c r="E938" s="475">
        <v>7</v>
      </c>
      <c r="F938" s="476">
        <v>7038</v>
      </c>
      <c r="G938" s="494" t="s">
        <v>529</v>
      </c>
      <c r="H938" s="491" t="s">
        <v>253</v>
      </c>
      <c r="I938" s="494" t="s">
        <v>3986</v>
      </c>
      <c r="J938" s="502">
        <v>22.21</v>
      </c>
      <c r="K938" s="491" t="s">
        <v>253</v>
      </c>
      <c r="L938" s="512">
        <f t="shared" si="98"/>
        <v>104</v>
      </c>
      <c r="M938" s="514">
        <v>104</v>
      </c>
      <c r="N938" s="514"/>
      <c r="O938" s="514"/>
      <c r="P938" s="515" t="e">
        <f t="shared" si="99"/>
        <v>#DIV/0!</v>
      </c>
      <c r="Q938" s="515">
        <f t="shared" si="100"/>
        <v>0</v>
      </c>
      <c r="R938" s="515">
        <f t="shared" si="101"/>
        <v>0</v>
      </c>
      <c r="S938" s="516">
        <f>IF(M938="nio",0,IF(M938&gt;0,VLOOKUP(H938,'3-Productie normen'!A:L,VLOOKUP(M938,'3-Productie normen'!$B$36:$C$42,2,FALSE),FALSE)))</f>
        <v>0</v>
      </c>
      <c r="T938" s="516">
        <f t="shared" si="103"/>
        <v>0</v>
      </c>
      <c r="U938" s="55">
        <f t="shared" si="104"/>
        <v>0</v>
      </c>
      <c r="V938" s="527"/>
      <c r="X938" s="529">
        <f t="shared" si="102"/>
        <v>2309.84</v>
      </c>
    </row>
    <row r="939" spans="1:24" ht="14.1" customHeight="1">
      <c r="A939" s="460">
        <v>939</v>
      </c>
      <c r="B939" s="467" t="s">
        <v>237</v>
      </c>
      <c r="C939" s="466" t="s">
        <v>361</v>
      </c>
      <c r="D939" s="473" t="s">
        <v>441</v>
      </c>
      <c r="E939" s="475">
        <v>7</v>
      </c>
      <c r="F939" s="476">
        <v>7039</v>
      </c>
      <c r="G939" s="494" t="s">
        <v>529</v>
      </c>
      <c r="H939" s="491" t="s">
        <v>253</v>
      </c>
      <c r="I939" s="494" t="s">
        <v>3979</v>
      </c>
      <c r="J939" s="502">
        <v>22.6</v>
      </c>
      <c r="K939" s="491" t="s">
        <v>253</v>
      </c>
      <c r="L939" s="512">
        <f t="shared" si="98"/>
        <v>104</v>
      </c>
      <c r="M939" s="514">
        <v>104</v>
      </c>
      <c r="N939" s="514"/>
      <c r="O939" s="514"/>
      <c r="P939" s="515" t="e">
        <f t="shared" si="99"/>
        <v>#DIV/0!</v>
      </c>
      <c r="Q939" s="515">
        <f t="shared" si="100"/>
        <v>0</v>
      </c>
      <c r="R939" s="515">
        <f t="shared" si="101"/>
        <v>0</v>
      </c>
      <c r="S939" s="516">
        <f>IF(M939="nio",0,IF(M939&gt;0,VLOOKUP(H939,'3-Productie normen'!A:L,VLOOKUP(M939,'3-Productie normen'!$B$36:$C$42,2,FALSE),FALSE)))</f>
        <v>0</v>
      </c>
      <c r="T939" s="516">
        <f t="shared" si="103"/>
        <v>0</v>
      </c>
      <c r="U939" s="55">
        <f t="shared" si="104"/>
        <v>0</v>
      </c>
      <c r="V939" s="527"/>
      <c r="X939" s="529">
        <f t="shared" si="102"/>
        <v>2350.4</v>
      </c>
    </row>
    <row r="940" spans="1:24" ht="14.1" customHeight="1">
      <c r="A940" s="460">
        <v>940</v>
      </c>
      <c r="B940" s="467" t="s">
        <v>237</v>
      </c>
      <c r="C940" s="466" t="s">
        <v>361</v>
      </c>
      <c r="D940" s="473" t="s">
        <v>441</v>
      </c>
      <c r="E940" s="475">
        <v>7</v>
      </c>
      <c r="F940" s="475" t="s">
        <v>1321</v>
      </c>
      <c r="G940" s="494" t="s">
        <v>1240</v>
      </c>
      <c r="H940" s="491" t="s">
        <v>4038</v>
      </c>
      <c r="I940" s="494" t="s">
        <v>3986</v>
      </c>
      <c r="J940" s="502">
        <v>15.05</v>
      </c>
      <c r="K940" s="494" t="s">
        <v>4032</v>
      </c>
      <c r="L940" s="512">
        <f t="shared" si="98"/>
        <v>255</v>
      </c>
      <c r="M940" s="514">
        <v>255</v>
      </c>
      <c r="N940" s="514"/>
      <c r="O940" s="514"/>
      <c r="P940" s="515" t="e">
        <f t="shared" si="99"/>
        <v>#DIV/0!</v>
      </c>
      <c r="Q940" s="515">
        <f t="shared" si="100"/>
        <v>0</v>
      </c>
      <c r="R940" s="515">
        <f t="shared" si="101"/>
        <v>0</v>
      </c>
      <c r="S940" s="516">
        <f>IF(M940="nio",0,IF(M940&gt;0,VLOOKUP(H940,'3-Productie normen'!A:L,VLOOKUP(M940,'3-Productie normen'!$B$36:$C$42,2,FALSE),FALSE)))</f>
        <v>0</v>
      </c>
      <c r="T940" s="516">
        <f t="shared" si="103"/>
        <v>0</v>
      </c>
      <c r="U940" s="55">
        <f t="shared" si="104"/>
        <v>0</v>
      </c>
      <c r="V940" s="527"/>
      <c r="X940" s="529">
        <f t="shared" si="102"/>
        <v>3837.75</v>
      </c>
    </row>
    <row r="941" spans="1:24" ht="14.1" customHeight="1">
      <c r="A941" s="460">
        <v>941</v>
      </c>
      <c r="B941" s="467" t="s">
        <v>237</v>
      </c>
      <c r="C941" s="466" t="s">
        <v>361</v>
      </c>
      <c r="D941" s="473" t="s">
        <v>441</v>
      </c>
      <c r="E941" s="475">
        <v>7</v>
      </c>
      <c r="F941" s="475" t="s">
        <v>1322</v>
      </c>
      <c r="G941" s="494" t="s">
        <v>600</v>
      </c>
      <c r="H941" s="494" t="s">
        <v>4033</v>
      </c>
      <c r="I941" s="494" t="s">
        <v>3979</v>
      </c>
      <c r="J941" s="502">
        <v>22.42</v>
      </c>
      <c r="K941" s="494" t="s">
        <v>4033</v>
      </c>
      <c r="L941" s="512">
        <f t="shared" si="98"/>
        <v>104</v>
      </c>
      <c r="M941" s="514">
        <v>104</v>
      </c>
      <c r="N941" s="514"/>
      <c r="O941" s="514"/>
      <c r="P941" s="515" t="e">
        <f t="shared" si="99"/>
        <v>#DIV/0!</v>
      </c>
      <c r="Q941" s="515">
        <f t="shared" si="100"/>
        <v>0</v>
      </c>
      <c r="R941" s="515">
        <f t="shared" si="101"/>
        <v>0</v>
      </c>
      <c r="S941" s="516">
        <f>IF(M941="nio",0,IF(M941&gt;0,VLOOKUP(H941,'3-Productie normen'!A:L,VLOOKUP(M941,'3-Productie normen'!$B$36:$C$42,2,FALSE),FALSE)))</f>
        <v>0</v>
      </c>
      <c r="T941" s="516">
        <f t="shared" si="103"/>
        <v>0</v>
      </c>
      <c r="U941" s="55">
        <f t="shared" si="104"/>
        <v>0</v>
      </c>
      <c r="V941" s="527"/>
      <c r="X941" s="529">
        <f t="shared" si="102"/>
        <v>2331.6800000000003</v>
      </c>
    </row>
    <row r="942" spans="1:24" ht="14.1" customHeight="1">
      <c r="A942" s="460">
        <v>942</v>
      </c>
      <c r="B942" s="467" t="s">
        <v>237</v>
      </c>
      <c r="C942" s="466" t="s">
        <v>361</v>
      </c>
      <c r="D942" s="473" t="s">
        <v>441</v>
      </c>
      <c r="E942" s="475">
        <v>7</v>
      </c>
      <c r="F942" s="476">
        <v>7040</v>
      </c>
      <c r="G942" s="494" t="s">
        <v>529</v>
      </c>
      <c r="H942" s="491" t="s">
        <v>253</v>
      </c>
      <c r="I942" s="494" t="s">
        <v>3986</v>
      </c>
      <c r="J942" s="502">
        <v>6.7</v>
      </c>
      <c r="K942" s="491" t="s">
        <v>253</v>
      </c>
      <c r="L942" s="512">
        <f t="shared" si="98"/>
        <v>104</v>
      </c>
      <c r="M942" s="514">
        <v>104</v>
      </c>
      <c r="N942" s="514"/>
      <c r="O942" s="514"/>
      <c r="P942" s="515" t="e">
        <f t="shared" si="99"/>
        <v>#DIV/0!</v>
      </c>
      <c r="Q942" s="515">
        <f t="shared" si="100"/>
        <v>0</v>
      </c>
      <c r="R942" s="515">
        <f t="shared" si="101"/>
        <v>0</v>
      </c>
      <c r="S942" s="516">
        <f>IF(M942="nio",0,IF(M942&gt;0,VLOOKUP(H942,'3-Productie normen'!A:L,VLOOKUP(M942,'3-Productie normen'!$B$36:$C$42,2,FALSE),FALSE)))</f>
        <v>0</v>
      </c>
      <c r="T942" s="516">
        <f t="shared" si="103"/>
        <v>0</v>
      </c>
      <c r="U942" s="55">
        <f t="shared" si="104"/>
        <v>0</v>
      </c>
      <c r="V942" s="527"/>
      <c r="X942" s="529">
        <f t="shared" si="102"/>
        <v>696.80000000000007</v>
      </c>
    </row>
    <row r="943" spans="1:24" ht="14.1" customHeight="1">
      <c r="A943" s="460">
        <v>943</v>
      </c>
      <c r="B943" s="467" t="s">
        <v>237</v>
      </c>
      <c r="C943" s="466" t="s">
        <v>361</v>
      </c>
      <c r="D943" s="473" t="s">
        <v>441</v>
      </c>
      <c r="E943" s="475">
        <v>7</v>
      </c>
      <c r="F943" s="476">
        <v>7041</v>
      </c>
      <c r="G943" s="494" t="s">
        <v>529</v>
      </c>
      <c r="H943" s="491" t="s">
        <v>253</v>
      </c>
      <c r="I943" s="494" t="s">
        <v>3979</v>
      </c>
      <c r="J943" s="502">
        <v>62.08</v>
      </c>
      <c r="K943" s="491" t="s">
        <v>253</v>
      </c>
      <c r="L943" s="512">
        <f t="shared" si="98"/>
        <v>104</v>
      </c>
      <c r="M943" s="514">
        <v>104</v>
      </c>
      <c r="N943" s="514"/>
      <c r="O943" s="514"/>
      <c r="P943" s="515" t="e">
        <f t="shared" si="99"/>
        <v>#DIV/0!</v>
      </c>
      <c r="Q943" s="515">
        <f t="shared" si="100"/>
        <v>0</v>
      </c>
      <c r="R943" s="515">
        <f t="shared" si="101"/>
        <v>0</v>
      </c>
      <c r="S943" s="516">
        <f>IF(M943="nio",0,IF(M943&gt;0,VLOOKUP(H943,'3-Productie normen'!A:L,VLOOKUP(M943,'3-Productie normen'!$B$36:$C$42,2,FALSE),FALSE)))</f>
        <v>0</v>
      </c>
      <c r="T943" s="516">
        <f t="shared" si="103"/>
        <v>0</v>
      </c>
      <c r="U943" s="55">
        <f t="shared" si="104"/>
        <v>0</v>
      </c>
      <c r="V943" s="527"/>
      <c r="X943" s="529">
        <f t="shared" si="102"/>
        <v>6456.32</v>
      </c>
    </row>
    <row r="944" spans="1:24" ht="14.1" customHeight="1">
      <c r="A944" s="460">
        <v>944</v>
      </c>
      <c r="B944" s="467" t="s">
        <v>237</v>
      </c>
      <c r="C944" s="466" t="s">
        <v>361</v>
      </c>
      <c r="D944" s="473" t="s">
        <v>441</v>
      </c>
      <c r="E944" s="475">
        <v>7</v>
      </c>
      <c r="F944" s="476">
        <v>7042</v>
      </c>
      <c r="G944" s="494" t="s">
        <v>529</v>
      </c>
      <c r="H944" s="491" t="s">
        <v>253</v>
      </c>
      <c r="I944" s="494" t="s">
        <v>3979</v>
      </c>
      <c r="J944" s="502">
        <v>69.28</v>
      </c>
      <c r="K944" s="491" t="s">
        <v>253</v>
      </c>
      <c r="L944" s="512">
        <f t="shared" si="98"/>
        <v>104</v>
      </c>
      <c r="M944" s="514">
        <v>104</v>
      </c>
      <c r="N944" s="514"/>
      <c r="O944" s="514"/>
      <c r="P944" s="515" t="e">
        <f t="shared" si="99"/>
        <v>#DIV/0!</v>
      </c>
      <c r="Q944" s="515">
        <f t="shared" si="100"/>
        <v>0</v>
      </c>
      <c r="R944" s="515">
        <f t="shared" si="101"/>
        <v>0</v>
      </c>
      <c r="S944" s="516">
        <f>IF(M944="nio",0,IF(M944&gt;0,VLOOKUP(H944,'3-Productie normen'!A:L,VLOOKUP(M944,'3-Productie normen'!$B$36:$C$42,2,FALSE),FALSE)))</f>
        <v>0</v>
      </c>
      <c r="T944" s="516">
        <f t="shared" si="103"/>
        <v>0</v>
      </c>
      <c r="U944" s="55">
        <f t="shared" si="104"/>
        <v>0</v>
      </c>
      <c r="V944" s="527"/>
      <c r="X944" s="529">
        <f t="shared" si="102"/>
        <v>7205.12</v>
      </c>
    </row>
    <row r="945" spans="1:24" ht="14.1" customHeight="1">
      <c r="A945" s="567">
        <v>945</v>
      </c>
      <c r="B945" s="467" t="s">
        <v>237</v>
      </c>
      <c r="C945" s="466" t="s">
        <v>361</v>
      </c>
      <c r="D945" s="473" t="s">
        <v>441</v>
      </c>
      <c r="E945" s="475">
        <v>7</v>
      </c>
      <c r="F945" s="475" t="s">
        <v>1323</v>
      </c>
      <c r="G945" s="494" t="s">
        <v>600</v>
      </c>
      <c r="H945" s="494" t="s">
        <v>4033</v>
      </c>
      <c r="I945" s="494" t="s">
        <v>3979</v>
      </c>
      <c r="J945" s="502">
        <v>97.23</v>
      </c>
      <c r="K945" s="494" t="s">
        <v>4033</v>
      </c>
      <c r="L945" s="512">
        <f t="shared" si="98"/>
        <v>104</v>
      </c>
      <c r="M945" s="514">
        <v>104</v>
      </c>
      <c r="N945" s="514"/>
      <c r="O945" s="514"/>
      <c r="P945" s="515" t="e">
        <f t="shared" si="99"/>
        <v>#DIV/0!</v>
      </c>
      <c r="Q945" s="515">
        <f t="shared" si="100"/>
        <v>0</v>
      </c>
      <c r="R945" s="515">
        <f t="shared" si="101"/>
        <v>0</v>
      </c>
      <c r="S945" s="516">
        <f>IF(M945="nio",0,IF(M945&gt;0,VLOOKUP(H945,'3-Productie normen'!A:L,VLOOKUP(M945,'3-Productie normen'!$B$36:$C$42,2,FALSE),FALSE)))</f>
        <v>0</v>
      </c>
      <c r="T945" s="516">
        <f t="shared" si="103"/>
        <v>0</v>
      </c>
      <c r="U945" s="55">
        <f t="shared" si="104"/>
        <v>0</v>
      </c>
      <c r="V945" s="527"/>
      <c r="X945" s="529">
        <f t="shared" si="102"/>
        <v>10111.92</v>
      </c>
    </row>
    <row r="946" spans="1:24" ht="14.1" customHeight="1">
      <c r="A946" s="460">
        <v>946</v>
      </c>
      <c r="B946" s="467" t="s">
        <v>237</v>
      </c>
      <c r="C946" s="466" t="s">
        <v>361</v>
      </c>
      <c r="D946" s="473" t="s">
        <v>441</v>
      </c>
      <c r="E946" s="475">
        <v>7</v>
      </c>
      <c r="F946" s="475" t="s">
        <v>1324</v>
      </c>
      <c r="G946" s="494" t="s">
        <v>600</v>
      </c>
      <c r="H946" s="494" t="s">
        <v>4033</v>
      </c>
      <c r="I946" s="494" t="s">
        <v>3986</v>
      </c>
      <c r="J946" s="502">
        <v>51.15</v>
      </c>
      <c r="K946" s="494" t="s">
        <v>4033</v>
      </c>
      <c r="L946" s="512">
        <f t="shared" si="98"/>
        <v>104</v>
      </c>
      <c r="M946" s="514">
        <v>104</v>
      </c>
      <c r="N946" s="514"/>
      <c r="O946" s="514"/>
      <c r="P946" s="515" t="e">
        <f t="shared" si="99"/>
        <v>#DIV/0!</v>
      </c>
      <c r="Q946" s="515">
        <f t="shared" si="100"/>
        <v>0</v>
      </c>
      <c r="R946" s="515">
        <f t="shared" si="101"/>
        <v>0</v>
      </c>
      <c r="S946" s="516">
        <f>IF(M946="nio",0,IF(M946&gt;0,VLOOKUP(H946,'3-Productie normen'!A:L,VLOOKUP(M946,'3-Productie normen'!$B$36:$C$42,2,FALSE),FALSE)))</f>
        <v>0</v>
      </c>
      <c r="T946" s="516">
        <f t="shared" si="103"/>
        <v>0</v>
      </c>
      <c r="U946" s="55">
        <f t="shared" si="104"/>
        <v>0</v>
      </c>
      <c r="V946" s="527"/>
      <c r="X946" s="529">
        <f t="shared" si="102"/>
        <v>5319.5999999999995</v>
      </c>
    </row>
    <row r="947" spans="1:24" ht="14.1" customHeight="1">
      <c r="A947" s="460">
        <v>947</v>
      </c>
      <c r="B947" s="467" t="s">
        <v>237</v>
      </c>
      <c r="C947" s="466" t="s">
        <v>361</v>
      </c>
      <c r="D947" s="473" t="s">
        <v>441</v>
      </c>
      <c r="E947" s="475">
        <v>7</v>
      </c>
      <c r="F947" s="475" t="s">
        <v>1325</v>
      </c>
      <c r="G947" s="494" t="s">
        <v>600</v>
      </c>
      <c r="H947" s="494" t="s">
        <v>4033</v>
      </c>
      <c r="I947" s="494" t="s">
        <v>3979</v>
      </c>
      <c r="J947" s="502">
        <v>54.28</v>
      </c>
      <c r="K947" s="494" t="s">
        <v>4033</v>
      </c>
      <c r="L947" s="512">
        <f t="shared" si="98"/>
        <v>104</v>
      </c>
      <c r="M947" s="514">
        <v>104</v>
      </c>
      <c r="N947" s="514"/>
      <c r="O947" s="514"/>
      <c r="P947" s="515" t="e">
        <f t="shared" si="99"/>
        <v>#DIV/0!</v>
      </c>
      <c r="Q947" s="515">
        <f t="shared" si="100"/>
        <v>0</v>
      </c>
      <c r="R947" s="515">
        <f t="shared" si="101"/>
        <v>0</v>
      </c>
      <c r="S947" s="516">
        <f>IF(M947="nio",0,IF(M947&gt;0,VLOOKUP(H947,'3-Productie normen'!A:L,VLOOKUP(M947,'3-Productie normen'!$B$36:$C$42,2,FALSE),FALSE)))</f>
        <v>0</v>
      </c>
      <c r="T947" s="516">
        <f t="shared" si="103"/>
        <v>0</v>
      </c>
      <c r="U947" s="55">
        <f t="shared" si="104"/>
        <v>0</v>
      </c>
      <c r="V947" s="527"/>
      <c r="X947" s="529">
        <f t="shared" si="102"/>
        <v>5645.12</v>
      </c>
    </row>
    <row r="948" spans="1:24" ht="14.1" customHeight="1">
      <c r="A948" s="460">
        <v>948</v>
      </c>
      <c r="B948" s="467" t="s">
        <v>237</v>
      </c>
      <c r="C948" s="466" t="s">
        <v>361</v>
      </c>
      <c r="D948" s="473" t="s">
        <v>441</v>
      </c>
      <c r="E948" s="475">
        <v>7</v>
      </c>
      <c r="F948" s="475" t="s">
        <v>1326</v>
      </c>
      <c r="G948" s="494" t="s">
        <v>598</v>
      </c>
      <c r="H948" s="487" t="s">
        <v>17</v>
      </c>
      <c r="I948" s="494" t="s">
        <v>3977</v>
      </c>
      <c r="J948" s="502">
        <v>17.34</v>
      </c>
      <c r="K948" s="494" t="s">
        <v>4028</v>
      </c>
      <c r="L948" s="512">
        <f t="shared" si="98"/>
        <v>510</v>
      </c>
      <c r="M948" s="514">
        <v>255</v>
      </c>
      <c r="N948" s="514">
        <v>255</v>
      </c>
      <c r="O948" s="514"/>
      <c r="P948" s="515" t="e">
        <f t="shared" si="99"/>
        <v>#DIV/0!</v>
      </c>
      <c r="Q948" s="515" t="e">
        <f t="shared" si="100"/>
        <v>#DIV/0!</v>
      </c>
      <c r="R948" s="515">
        <f t="shared" si="101"/>
        <v>0</v>
      </c>
      <c r="S948" s="516">
        <f>IF(M948="nio",0,IF(M948&gt;0,VLOOKUP(H948,'3-Productie normen'!A:L,VLOOKUP(M948,'3-Productie normen'!$B$36:$C$42,2,FALSE),FALSE)))</f>
        <v>0</v>
      </c>
      <c r="T948" s="516">
        <f t="shared" si="103"/>
        <v>0</v>
      </c>
      <c r="U948" s="55">
        <f t="shared" si="104"/>
        <v>0</v>
      </c>
      <c r="V948" s="527"/>
      <c r="X948" s="529">
        <f t="shared" si="102"/>
        <v>8843.4</v>
      </c>
    </row>
    <row r="949" spans="1:24" ht="14.1" customHeight="1">
      <c r="A949" s="460">
        <v>949</v>
      </c>
      <c r="B949" s="467" t="s">
        <v>237</v>
      </c>
      <c r="C949" s="466" t="s">
        <v>361</v>
      </c>
      <c r="D949" s="473" t="s">
        <v>441</v>
      </c>
      <c r="E949" s="475">
        <v>7</v>
      </c>
      <c r="F949" s="475" t="s">
        <v>1327</v>
      </c>
      <c r="G949" s="494" t="s">
        <v>598</v>
      </c>
      <c r="H949" s="487" t="s">
        <v>17</v>
      </c>
      <c r="I949" s="494" t="s">
        <v>3977</v>
      </c>
      <c r="J949" s="502">
        <v>6.42</v>
      </c>
      <c r="K949" s="494" t="s">
        <v>4028</v>
      </c>
      <c r="L949" s="512">
        <f t="shared" si="98"/>
        <v>510</v>
      </c>
      <c r="M949" s="514">
        <v>255</v>
      </c>
      <c r="N949" s="514">
        <v>255</v>
      </c>
      <c r="O949" s="514"/>
      <c r="P949" s="515" t="e">
        <f t="shared" si="99"/>
        <v>#DIV/0!</v>
      </c>
      <c r="Q949" s="515" t="e">
        <f t="shared" si="100"/>
        <v>#DIV/0!</v>
      </c>
      <c r="R949" s="515">
        <f t="shared" si="101"/>
        <v>0</v>
      </c>
      <c r="S949" s="516">
        <f>IF(M949="nio",0,IF(M949&gt;0,VLOOKUP(H949,'3-Productie normen'!A:L,VLOOKUP(M949,'3-Productie normen'!$B$36:$C$42,2,FALSE),FALSE)))</f>
        <v>0</v>
      </c>
      <c r="T949" s="516">
        <f t="shared" si="103"/>
        <v>0</v>
      </c>
      <c r="U949" s="55">
        <f t="shared" si="104"/>
        <v>0</v>
      </c>
      <c r="V949" s="527"/>
      <c r="X949" s="529">
        <f t="shared" si="102"/>
        <v>3274.2</v>
      </c>
    </row>
    <row r="950" spans="1:24" ht="14.1" customHeight="1">
      <c r="A950" s="460">
        <v>950</v>
      </c>
      <c r="B950" s="467" t="s">
        <v>237</v>
      </c>
      <c r="C950" s="466" t="s">
        <v>361</v>
      </c>
      <c r="D950" s="473" t="s">
        <v>441</v>
      </c>
      <c r="E950" s="475">
        <v>7</v>
      </c>
      <c r="F950" s="475" t="s">
        <v>1328</v>
      </c>
      <c r="G950" s="494" t="s">
        <v>598</v>
      </c>
      <c r="H950" s="487" t="s">
        <v>17</v>
      </c>
      <c r="I950" s="494" t="s">
        <v>3977</v>
      </c>
      <c r="J950" s="502">
        <v>6.42</v>
      </c>
      <c r="K950" s="494" t="s">
        <v>4028</v>
      </c>
      <c r="L950" s="512">
        <f t="shared" si="98"/>
        <v>510</v>
      </c>
      <c r="M950" s="514">
        <v>255</v>
      </c>
      <c r="N950" s="514">
        <v>255</v>
      </c>
      <c r="O950" s="514"/>
      <c r="P950" s="515" t="e">
        <f t="shared" si="99"/>
        <v>#DIV/0!</v>
      </c>
      <c r="Q950" s="515" t="e">
        <f t="shared" si="100"/>
        <v>#DIV/0!</v>
      </c>
      <c r="R950" s="515">
        <f t="shared" si="101"/>
        <v>0</v>
      </c>
      <c r="S950" s="516">
        <f>IF(M950="nio",0,IF(M950&gt;0,VLOOKUP(H950,'3-Productie normen'!A:L,VLOOKUP(M950,'3-Productie normen'!$B$36:$C$42,2,FALSE),FALSE)))</f>
        <v>0</v>
      </c>
      <c r="T950" s="516">
        <f t="shared" si="103"/>
        <v>0</v>
      </c>
      <c r="U950" s="55">
        <f t="shared" si="104"/>
        <v>0</v>
      </c>
      <c r="V950" s="527"/>
      <c r="X950" s="529">
        <f t="shared" si="102"/>
        <v>3274.2</v>
      </c>
    </row>
    <row r="951" spans="1:24" ht="14.1" customHeight="1">
      <c r="A951" s="460">
        <v>951</v>
      </c>
      <c r="B951" s="467" t="s">
        <v>237</v>
      </c>
      <c r="C951" s="466" t="s">
        <v>361</v>
      </c>
      <c r="D951" s="473" t="s">
        <v>441</v>
      </c>
      <c r="E951" s="475">
        <v>7</v>
      </c>
      <c r="F951" s="475" t="s">
        <v>1329</v>
      </c>
      <c r="G951" s="494" t="s">
        <v>600</v>
      </c>
      <c r="H951" s="494" t="s">
        <v>4033</v>
      </c>
      <c r="I951" s="494" t="s">
        <v>3975</v>
      </c>
      <c r="J951" s="502">
        <v>10.210000000000001</v>
      </c>
      <c r="K951" s="494" t="s">
        <v>4033</v>
      </c>
      <c r="L951" s="512">
        <f t="shared" si="98"/>
        <v>104</v>
      </c>
      <c r="M951" s="514">
        <v>104</v>
      </c>
      <c r="N951" s="514"/>
      <c r="O951" s="514"/>
      <c r="P951" s="515" t="e">
        <f t="shared" si="99"/>
        <v>#DIV/0!</v>
      </c>
      <c r="Q951" s="515">
        <f t="shared" si="100"/>
        <v>0</v>
      </c>
      <c r="R951" s="515">
        <f t="shared" si="101"/>
        <v>0</v>
      </c>
      <c r="S951" s="516">
        <f>IF(M951="nio",0,IF(M951&gt;0,VLOOKUP(H951,'3-Productie normen'!A:L,VLOOKUP(M951,'3-Productie normen'!$B$36:$C$42,2,FALSE),FALSE)))</f>
        <v>0</v>
      </c>
      <c r="T951" s="516">
        <f t="shared" si="103"/>
        <v>0</v>
      </c>
      <c r="U951" s="55">
        <f t="shared" si="104"/>
        <v>0</v>
      </c>
      <c r="V951" s="527"/>
      <c r="X951" s="529">
        <f t="shared" si="102"/>
        <v>1061.8400000000001</v>
      </c>
    </row>
    <row r="952" spans="1:24" ht="14.1" customHeight="1">
      <c r="A952" s="460">
        <v>952</v>
      </c>
      <c r="B952" s="467" t="s">
        <v>237</v>
      </c>
      <c r="C952" s="466" t="s">
        <v>361</v>
      </c>
      <c r="D952" s="473" t="s">
        <v>441</v>
      </c>
      <c r="E952" s="475">
        <v>7</v>
      </c>
      <c r="F952" s="475" t="s">
        <v>1330</v>
      </c>
      <c r="G952" s="494" t="s">
        <v>600</v>
      </c>
      <c r="H952" s="494" t="s">
        <v>4033</v>
      </c>
      <c r="I952" s="494" t="s">
        <v>3975</v>
      </c>
      <c r="J952" s="502">
        <v>12.01</v>
      </c>
      <c r="K952" s="494" t="s">
        <v>4033</v>
      </c>
      <c r="L952" s="512">
        <f t="shared" si="98"/>
        <v>104</v>
      </c>
      <c r="M952" s="514">
        <v>104</v>
      </c>
      <c r="N952" s="514"/>
      <c r="O952" s="514"/>
      <c r="P952" s="515" t="e">
        <f t="shared" si="99"/>
        <v>#DIV/0!</v>
      </c>
      <c r="Q952" s="515">
        <f t="shared" si="100"/>
        <v>0</v>
      </c>
      <c r="R952" s="515">
        <f t="shared" si="101"/>
        <v>0</v>
      </c>
      <c r="S952" s="516">
        <f>IF(M952="nio",0,IF(M952&gt;0,VLOOKUP(H952,'3-Productie normen'!A:L,VLOOKUP(M952,'3-Productie normen'!$B$36:$C$42,2,FALSE),FALSE)))</f>
        <v>0</v>
      </c>
      <c r="T952" s="516">
        <f t="shared" si="103"/>
        <v>0</v>
      </c>
      <c r="U952" s="55">
        <f t="shared" si="104"/>
        <v>0</v>
      </c>
      <c r="V952" s="527"/>
      <c r="X952" s="529">
        <f t="shared" si="102"/>
        <v>1249.04</v>
      </c>
    </row>
    <row r="953" spans="1:24" ht="14.1" customHeight="1">
      <c r="A953" s="567">
        <v>953</v>
      </c>
      <c r="B953" s="467" t="s">
        <v>237</v>
      </c>
      <c r="C953" s="466" t="s">
        <v>361</v>
      </c>
      <c r="D953" s="473" t="s">
        <v>441</v>
      </c>
      <c r="E953" s="475">
        <v>7</v>
      </c>
      <c r="F953" s="475" t="s">
        <v>1331</v>
      </c>
      <c r="G953" s="494" t="s">
        <v>606</v>
      </c>
      <c r="H953" s="494" t="s">
        <v>4026</v>
      </c>
      <c r="I953" s="494" t="s">
        <v>3983</v>
      </c>
      <c r="J953" s="502">
        <v>1.6</v>
      </c>
      <c r="K953" s="494" t="s">
        <v>4026</v>
      </c>
      <c r="L953" s="512">
        <f t="shared" si="98"/>
        <v>0</v>
      </c>
      <c r="M953" s="513" t="s">
        <v>4037</v>
      </c>
      <c r="N953" s="514"/>
      <c r="O953" s="514"/>
      <c r="P953" s="515">
        <f t="shared" si="99"/>
        <v>0</v>
      </c>
      <c r="Q953" s="515">
        <f t="shared" si="100"/>
        <v>0</v>
      </c>
      <c r="R953" s="515">
        <f t="shared" si="101"/>
        <v>0</v>
      </c>
      <c r="S953" s="516">
        <f>IF(M953="nio",0,IF(M953&gt;0,VLOOKUP(H953,'3-Productie normen'!A:L,VLOOKUP(M953,'3-Productie normen'!$B$36:$C$42,2,FALSE),FALSE)))</f>
        <v>0</v>
      </c>
      <c r="T953" s="516">
        <f t="shared" si="103"/>
        <v>0</v>
      </c>
      <c r="U953" s="55">
        <f t="shared" si="104"/>
        <v>0</v>
      </c>
      <c r="V953" s="527"/>
      <c r="X953" s="529">
        <f t="shared" si="102"/>
        <v>0</v>
      </c>
    </row>
    <row r="954" spans="1:24" ht="14.1" customHeight="1">
      <c r="A954" s="460">
        <v>954</v>
      </c>
      <c r="B954" s="467" t="s">
        <v>237</v>
      </c>
      <c r="C954" s="466" t="s">
        <v>361</v>
      </c>
      <c r="D954" s="473" t="s">
        <v>441</v>
      </c>
      <c r="E954" s="475">
        <v>7</v>
      </c>
      <c r="F954" s="475" t="s">
        <v>1332</v>
      </c>
      <c r="G954" s="494" t="s">
        <v>606</v>
      </c>
      <c r="H954" s="494" t="s">
        <v>4026</v>
      </c>
      <c r="I954" s="494" t="s">
        <v>3983</v>
      </c>
      <c r="J954" s="502">
        <v>6.54</v>
      </c>
      <c r="K954" s="494" t="s">
        <v>4026</v>
      </c>
      <c r="L954" s="512">
        <f t="shared" si="98"/>
        <v>0</v>
      </c>
      <c r="M954" s="513" t="s">
        <v>4037</v>
      </c>
      <c r="N954" s="514"/>
      <c r="O954" s="514"/>
      <c r="P954" s="515">
        <f t="shared" si="99"/>
        <v>0</v>
      </c>
      <c r="Q954" s="515">
        <f t="shared" si="100"/>
        <v>0</v>
      </c>
      <c r="R954" s="515">
        <f t="shared" si="101"/>
        <v>0</v>
      </c>
      <c r="S954" s="516">
        <f>IF(M954="nio",0,IF(M954&gt;0,VLOOKUP(H954,'3-Productie normen'!A:L,VLOOKUP(M954,'3-Productie normen'!$B$36:$C$42,2,FALSE),FALSE)))</f>
        <v>0</v>
      </c>
      <c r="T954" s="516">
        <f t="shared" si="103"/>
        <v>0</v>
      </c>
      <c r="U954" s="55">
        <f t="shared" si="104"/>
        <v>0</v>
      </c>
      <c r="V954" s="527"/>
      <c r="X954" s="529">
        <f t="shared" si="102"/>
        <v>0</v>
      </c>
    </row>
    <row r="955" spans="1:24" ht="14.1" customHeight="1">
      <c r="A955" s="460">
        <v>955</v>
      </c>
      <c r="B955" s="467" t="s">
        <v>237</v>
      </c>
      <c r="C955" s="466" t="s">
        <v>361</v>
      </c>
      <c r="D955" s="473" t="s">
        <v>441</v>
      </c>
      <c r="E955" s="475">
        <v>7</v>
      </c>
      <c r="F955" s="475" t="s">
        <v>1333</v>
      </c>
      <c r="G955" s="494" t="s">
        <v>606</v>
      </c>
      <c r="H955" s="494" t="s">
        <v>4026</v>
      </c>
      <c r="I955" s="494" t="s">
        <v>3983</v>
      </c>
      <c r="J955" s="502">
        <v>2.63</v>
      </c>
      <c r="K955" s="494" t="s">
        <v>4026</v>
      </c>
      <c r="L955" s="512">
        <f t="shared" si="98"/>
        <v>0</v>
      </c>
      <c r="M955" s="513" t="s">
        <v>4037</v>
      </c>
      <c r="N955" s="514"/>
      <c r="O955" s="514"/>
      <c r="P955" s="515">
        <f t="shared" si="99"/>
        <v>0</v>
      </c>
      <c r="Q955" s="515">
        <f t="shared" si="100"/>
        <v>0</v>
      </c>
      <c r="R955" s="515">
        <f t="shared" si="101"/>
        <v>0</v>
      </c>
      <c r="S955" s="516">
        <f>IF(M955="nio",0,IF(M955&gt;0,VLOOKUP(H955,'3-Productie normen'!A:L,VLOOKUP(M955,'3-Productie normen'!$B$36:$C$42,2,FALSE),FALSE)))</f>
        <v>0</v>
      </c>
      <c r="T955" s="516">
        <f t="shared" si="103"/>
        <v>0</v>
      </c>
      <c r="U955" s="55">
        <f t="shared" si="104"/>
        <v>0</v>
      </c>
      <c r="V955" s="527"/>
      <c r="X955" s="529">
        <f t="shared" si="102"/>
        <v>0</v>
      </c>
    </row>
    <row r="956" spans="1:24" ht="14.1" customHeight="1">
      <c r="A956" s="460">
        <v>956</v>
      </c>
      <c r="B956" s="467" t="s">
        <v>237</v>
      </c>
      <c r="C956" s="466" t="s">
        <v>361</v>
      </c>
      <c r="D956" s="473" t="s">
        <v>441</v>
      </c>
      <c r="E956" s="475">
        <v>7</v>
      </c>
      <c r="F956" s="475" t="s">
        <v>1334</v>
      </c>
      <c r="G956" s="494" t="s">
        <v>606</v>
      </c>
      <c r="H956" s="494" t="s">
        <v>4026</v>
      </c>
      <c r="I956" s="494" t="s">
        <v>3983</v>
      </c>
      <c r="J956" s="502">
        <v>0.67</v>
      </c>
      <c r="K956" s="494" t="s">
        <v>4026</v>
      </c>
      <c r="L956" s="512">
        <f t="shared" si="98"/>
        <v>0</v>
      </c>
      <c r="M956" s="513" t="s">
        <v>4037</v>
      </c>
      <c r="N956" s="514"/>
      <c r="O956" s="514"/>
      <c r="P956" s="515">
        <f t="shared" si="99"/>
        <v>0</v>
      </c>
      <c r="Q956" s="515">
        <f t="shared" si="100"/>
        <v>0</v>
      </c>
      <c r="R956" s="515">
        <f t="shared" si="101"/>
        <v>0</v>
      </c>
      <c r="S956" s="516">
        <f>IF(M956="nio",0,IF(M956&gt;0,VLOOKUP(H956,'3-Productie normen'!A:L,VLOOKUP(M956,'3-Productie normen'!$B$36:$C$42,2,FALSE),FALSE)))</f>
        <v>0</v>
      </c>
      <c r="T956" s="516">
        <f t="shared" si="103"/>
        <v>0</v>
      </c>
      <c r="U956" s="55">
        <f t="shared" si="104"/>
        <v>0</v>
      </c>
      <c r="V956" s="527"/>
      <c r="X956" s="529">
        <f t="shared" si="102"/>
        <v>0</v>
      </c>
    </row>
    <row r="957" spans="1:24" ht="14.1" customHeight="1">
      <c r="A957" s="460">
        <v>957</v>
      </c>
      <c r="B957" s="467" t="s">
        <v>237</v>
      </c>
      <c r="C957" s="466" t="s">
        <v>361</v>
      </c>
      <c r="D957" s="473" t="s">
        <v>441</v>
      </c>
      <c r="E957" s="475">
        <v>8</v>
      </c>
      <c r="F957" s="476">
        <v>8001</v>
      </c>
      <c r="G957" s="494" t="s">
        <v>529</v>
      </c>
      <c r="H957" s="491" t="s">
        <v>253</v>
      </c>
      <c r="I957" s="494" t="s">
        <v>3986</v>
      </c>
      <c r="J957" s="502">
        <v>48.94</v>
      </c>
      <c r="K957" s="491" t="s">
        <v>253</v>
      </c>
      <c r="L957" s="512">
        <f t="shared" si="98"/>
        <v>104</v>
      </c>
      <c r="M957" s="514">
        <v>104</v>
      </c>
      <c r="N957" s="514"/>
      <c r="O957" s="514"/>
      <c r="P957" s="515" t="e">
        <f t="shared" si="99"/>
        <v>#DIV/0!</v>
      </c>
      <c r="Q957" s="515">
        <f t="shared" si="100"/>
        <v>0</v>
      </c>
      <c r="R957" s="515">
        <f t="shared" si="101"/>
        <v>0</v>
      </c>
      <c r="S957" s="516">
        <f>IF(M957="nio",0,IF(M957&gt;0,VLOOKUP(H957,'3-Productie normen'!A:L,VLOOKUP(M957,'3-Productie normen'!$B$36:$C$42,2,FALSE),FALSE)))</f>
        <v>0</v>
      </c>
      <c r="T957" s="516">
        <f t="shared" si="103"/>
        <v>0</v>
      </c>
      <c r="U957" s="55">
        <f t="shared" si="104"/>
        <v>0</v>
      </c>
      <c r="V957" s="527"/>
      <c r="X957" s="529">
        <f t="shared" si="102"/>
        <v>5089.76</v>
      </c>
    </row>
    <row r="958" spans="1:24" ht="14.1" customHeight="1">
      <c r="A958" s="460">
        <v>958</v>
      </c>
      <c r="B958" s="467" t="s">
        <v>237</v>
      </c>
      <c r="C958" s="466" t="s">
        <v>361</v>
      </c>
      <c r="D958" s="473" t="s">
        <v>441</v>
      </c>
      <c r="E958" s="475">
        <v>8</v>
      </c>
      <c r="F958" s="476">
        <v>8002</v>
      </c>
      <c r="G958" s="494" t="s">
        <v>600</v>
      </c>
      <c r="H958" s="494" t="s">
        <v>4033</v>
      </c>
      <c r="I958" s="494" t="s">
        <v>3974</v>
      </c>
      <c r="J958" s="502">
        <v>3.69</v>
      </c>
      <c r="K958" s="494" t="s">
        <v>4033</v>
      </c>
      <c r="L958" s="512">
        <f t="shared" si="98"/>
        <v>104</v>
      </c>
      <c r="M958" s="514">
        <v>104</v>
      </c>
      <c r="N958" s="514"/>
      <c r="O958" s="514"/>
      <c r="P958" s="515" t="e">
        <f t="shared" si="99"/>
        <v>#DIV/0!</v>
      </c>
      <c r="Q958" s="515">
        <f t="shared" si="100"/>
        <v>0</v>
      </c>
      <c r="R958" s="515">
        <f t="shared" si="101"/>
        <v>0</v>
      </c>
      <c r="S958" s="516">
        <f>IF(M958="nio",0,IF(M958&gt;0,VLOOKUP(H958,'3-Productie normen'!A:L,VLOOKUP(M958,'3-Productie normen'!$B$36:$C$42,2,FALSE),FALSE)))</f>
        <v>0</v>
      </c>
      <c r="T958" s="516">
        <f t="shared" si="103"/>
        <v>0</v>
      </c>
      <c r="U958" s="55">
        <f t="shared" si="104"/>
        <v>0</v>
      </c>
      <c r="V958" s="527"/>
      <c r="X958" s="529">
        <f t="shared" si="102"/>
        <v>383.76</v>
      </c>
    </row>
    <row r="959" spans="1:24" ht="14.1" customHeight="1">
      <c r="A959" s="460">
        <v>959</v>
      </c>
      <c r="B959" s="467" t="s">
        <v>237</v>
      </c>
      <c r="C959" s="466" t="s">
        <v>361</v>
      </c>
      <c r="D959" s="473" t="s">
        <v>441</v>
      </c>
      <c r="E959" s="475">
        <v>8</v>
      </c>
      <c r="F959" s="476">
        <v>8003</v>
      </c>
      <c r="G959" s="494" t="s">
        <v>1313</v>
      </c>
      <c r="H959" s="494" t="s">
        <v>4026</v>
      </c>
      <c r="I959" s="494" t="s">
        <v>3986</v>
      </c>
      <c r="J959" s="502">
        <v>18.41</v>
      </c>
      <c r="K959" s="494" t="s">
        <v>4026</v>
      </c>
      <c r="L959" s="512">
        <f t="shared" si="98"/>
        <v>0</v>
      </c>
      <c r="M959" s="513" t="s">
        <v>4037</v>
      </c>
      <c r="N959" s="514"/>
      <c r="O959" s="514"/>
      <c r="P959" s="515">
        <f t="shared" si="99"/>
        <v>0</v>
      </c>
      <c r="Q959" s="515">
        <f t="shared" si="100"/>
        <v>0</v>
      </c>
      <c r="R959" s="515">
        <f t="shared" si="101"/>
        <v>0</v>
      </c>
      <c r="S959" s="516">
        <f>IF(M959="nio",0,IF(M959&gt;0,VLOOKUP(H959,'3-Productie normen'!A:L,VLOOKUP(M959,'3-Productie normen'!$B$36:$C$42,2,FALSE),FALSE)))</f>
        <v>0</v>
      </c>
      <c r="T959" s="516">
        <f t="shared" si="103"/>
        <v>0</v>
      </c>
      <c r="U959" s="55">
        <f t="shared" si="104"/>
        <v>0</v>
      </c>
      <c r="V959" s="527"/>
      <c r="X959" s="529">
        <f t="shared" si="102"/>
        <v>0</v>
      </c>
    </row>
    <row r="960" spans="1:24" ht="14.1" customHeight="1">
      <c r="A960" s="460">
        <v>960</v>
      </c>
      <c r="B960" s="467" t="s">
        <v>237</v>
      </c>
      <c r="C960" s="466" t="s">
        <v>361</v>
      </c>
      <c r="D960" s="473" t="s">
        <v>441</v>
      </c>
      <c r="E960" s="475">
        <v>8</v>
      </c>
      <c r="F960" s="476">
        <v>8004</v>
      </c>
      <c r="G960" s="494" t="s">
        <v>596</v>
      </c>
      <c r="H960" s="494" t="s">
        <v>4026</v>
      </c>
      <c r="I960" s="494" t="s">
        <v>3977</v>
      </c>
      <c r="J960" s="502">
        <v>7.96</v>
      </c>
      <c r="K960" s="494" t="s">
        <v>4026</v>
      </c>
      <c r="L960" s="512">
        <f t="shared" si="98"/>
        <v>0</v>
      </c>
      <c r="M960" s="513" t="s">
        <v>4037</v>
      </c>
      <c r="N960" s="514"/>
      <c r="O960" s="514"/>
      <c r="P960" s="515">
        <f t="shared" si="99"/>
        <v>0</v>
      </c>
      <c r="Q960" s="515">
        <f t="shared" si="100"/>
        <v>0</v>
      </c>
      <c r="R960" s="515">
        <f t="shared" si="101"/>
        <v>0</v>
      </c>
      <c r="S960" s="516">
        <f>IF(M960="nio",0,IF(M960&gt;0,VLOOKUP(H960,'3-Productie normen'!A:L,VLOOKUP(M960,'3-Productie normen'!$B$36:$C$42,2,FALSE),FALSE)))</f>
        <v>0</v>
      </c>
      <c r="T960" s="516">
        <f t="shared" si="103"/>
        <v>0</v>
      </c>
      <c r="U960" s="55">
        <f t="shared" si="104"/>
        <v>0</v>
      </c>
      <c r="V960" s="527"/>
      <c r="X960" s="529">
        <f t="shared" si="102"/>
        <v>0</v>
      </c>
    </row>
    <row r="961" spans="1:24" ht="14.1" customHeight="1">
      <c r="A961" s="567">
        <v>961</v>
      </c>
      <c r="B961" s="467" t="s">
        <v>237</v>
      </c>
      <c r="C961" s="466" t="s">
        <v>361</v>
      </c>
      <c r="D961" s="473" t="s">
        <v>441</v>
      </c>
      <c r="E961" s="475">
        <v>8</v>
      </c>
      <c r="F961" s="476">
        <v>8005</v>
      </c>
      <c r="G961" s="494" t="s">
        <v>596</v>
      </c>
      <c r="H961" s="494" t="s">
        <v>4026</v>
      </c>
      <c r="I961" s="494" t="s">
        <v>3986</v>
      </c>
      <c r="J961" s="502">
        <v>16.32</v>
      </c>
      <c r="K961" s="494" t="s">
        <v>4026</v>
      </c>
      <c r="L961" s="512">
        <f t="shared" ref="L961:L1024" si="105">SUM(M961:O961)</f>
        <v>0</v>
      </c>
      <c r="M961" s="513" t="s">
        <v>4037</v>
      </c>
      <c r="N961" s="514"/>
      <c r="O961" s="514"/>
      <c r="P961" s="515">
        <f t="shared" si="99"/>
        <v>0</v>
      </c>
      <c r="Q961" s="515">
        <f t="shared" si="100"/>
        <v>0</v>
      </c>
      <c r="R961" s="515">
        <f t="shared" si="101"/>
        <v>0</v>
      </c>
      <c r="S961" s="516">
        <f>IF(M961="nio",0,IF(M961&gt;0,VLOOKUP(H961,'3-Productie normen'!A:L,VLOOKUP(M961,'3-Productie normen'!$B$36:$C$42,2,FALSE),FALSE)))</f>
        <v>0</v>
      </c>
      <c r="T961" s="516">
        <f t="shared" si="103"/>
        <v>0</v>
      </c>
      <c r="U961" s="55">
        <f t="shared" si="104"/>
        <v>0</v>
      </c>
      <c r="V961" s="527"/>
      <c r="X961" s="529">
        <f t="shared" si="102"/>
        <v>0</v>
      </c>
    </row>
    <row r="962" spans="1:24" ht="14.1" customHeight="1">
      <c r="A962" s="460">
        <v>962</v>
      </c>
      <c r="B962" s="467" t="s">
        <v>237</v>
      </c>
      <c r="C962" s="466" t="s">
        <v>361</v>
      </c>
      <c r="D962" s="473" t="s">
        <v>441</v>
      </c>
      <c r="E962" s="475">
        <v>8</v>
      </c>
      <c r="F962" s="476">
        <v>8007</v>
      </c>
      <c r="G962" s="494" t="s">
        <v>596</v>
      </c>
      <c r="H962" s="494" t="s">
        <v>4026</v>
      </c>
      <c r="I962" s="494" t="s">
        <v>3974</v>
      </c>
      <c r="J962" s="502">
        <v>8.02</v>
      </c>
      <c r="K962" s="494" t="s">
        <v>4026</v>
      </c>
      <c r="L962" s="512">
        <f t="shared" si="105"/>
        <v>0</v>
      </c>
      <c r="M962" s="513" t="s">
        <v>4037</v>
      </c>
      <c r="N962" s="514"/>
      <c r="O962" s="514"/>
      <c r="P962" s="515">
        <f t="shared" si="99"/>
        <v>0</v>
      </c>
      <c r="Q962" s="515">
        <f t="shared" si="100"/>
        <v>0</v>
      </c>
      <c r="R962" s="515">
        <f t="shared" si="101"/>
        <v>0</v>
      </c>
      <c r="S962" s="516">
        <f>IF(M962="nio",0,IF(M962&gt;0,VLOOKUP(H962,'3-Productie normen'!A:L,VLOOKUP(M962,'3-Productie normen'!$B$36:$C$42,2,FALSE),FALSE)))</f>
        <v>0</v>
      </c>
      <c r="T962" s="516">
        <f t="shared" si="103"/>
        <v>0</v>
      </c>
      <c r="U962" s="55">
        <f t="shared" si="104"/>
        <v>0</v>
      </c>
      <c r="V962" s="527"/>
      <c r="X962" s="529">
        <f t="shared" si="102"/>
        <v>0</v>
      </c>
    </row>
    <row r="963" spans="1:24" ht="14.1" customHeight="1">
      <c r="A963" s="460">
        <v>963</v>
      </c>
      <c r="B963" s="467" t="s">
        <v>237</v>
      </c>
      <c r="C963" s="466" t="s">
        <v>361</v>
      </c>
      <c r="D963" s="473" t="s">
        <v>441</v>
      </c>
      <c r="E963" s="475">
        <v>8</v>
      </c>
      <c r="F963" s="476">
        <v>8008</v>
      </c>
      <c r="G963" s="494" t="s">
        <v>1045</v>
      </c>
      <c r="H963" s="491" t="s">
        <v>4038</v>
      </c>
      <c r="I963" s="494" t="s">
        <v>3986</v>
      </c>
      <c r="J963" s="502">
        <v>73.7</v>
      </c>
      <c r="K963" s="494" t="s">
        <v>4032</v>
      </c>
      <c r="L963" s="512">
        <f t="shared" si="105"/>
        <v>255</v>
      </c>
      <c r="M963" s="514">
        <v>255</v>
      </c>
      <c r="N963" s="514"/>
      <c r="O963" s="514"/>
      <c r="P963" s="515" t="e">
        <f t="shared" si="99"/>
        <v>#DIV/0!</v>
      </c>
      <c r="Q963" s="515">
        <f t="shared" si="100"/>
        <v>0</v>
      </c>
      <c r="R963" s="515">
        <f t="shared" si="101"/>
        <v>0</v>
      </c>
      <c r="S963" s="516">
        <f>IF(M963="nio",0,IF(M963&gt;0,VLOOKUP(H963,'3-Productie normen'!A:L,VLOOKUP(M963,'3-Productie normen'!$B$36:$C$42,2,FALSE),FALSE)))</f>
        <v>0</v>
      </c>
      <c r="T963" s="516">
        <f t="shared" si="103"/>
        <v>0</v>
      </c>
      <c r="U963" s="55">
        <f t="shared" si="104"/>
        <v>0</v>
      </c>
      <c r="V963" s="527"/>
      <c r="X963" s="529">
        <f t="shared" si="102"/>
        <v>18793.5</v>
      </c>
    </row>
    <row r="964" spans="1:24" ht="14.1" customHeight="1">
      <c r="A964" s="460">
        <v>964</v>
      </c>
      <c r="B964" s="467" t="s">
        <v>237</v>
      </c>
      <c r="C964" s="466" t="s">
        <v>361</v>
      </c>
      <c r="D964" s="473" t="s">
        <v>441</v>
      </c>
      <c r="E964" s="475">
        <v>8</v>
      </c>
      <c r="F964" s="476">
        <v>8009</v>
      </c>
      <c r="G964" s="494" t="s">
        <v>1305</v>
      </c>
      <c r="H964" s="494" t="s">
        <v>253</v>
      </c>
      <c r="I964" s="494" t="s">
        <v>3986</v>
      </c>
      <c r="J964" s="502">
        <v>7.62</v>
      </c>
      <c r="K964" s="494" t="s">
        <v>4033</v>
      </c>
      <c r="L964" s="512">
        <f t="shared" si="105"/>
        <v>104</v>
      </c>
      <c r="M964" s="514">
        <v>104</v>
      </c>
      <c r="N964" s="514"/>
      <c r="O964" s="514"/>
      <c r="P964" s="515" t="e">
        <f t="shared" si="99"/>
        <v>#DIV/0!</v>
      </c>
      <c r="Q964" s="515">
        <f t="shared" si="100"/>
        <v>0</v>
      </c>
      <c r="R964" s="515">
        <f t="shared" si="101"/>
        <v>0</v>
      </c>
      <c r="S964" s="516">
        <f>IF(M964="nio",0,IF(M964&gt;0,VLOOKUP(H964,'3-Productie normen'!A:L,VLOOKUP(M964,'3-Productie normen'!$B$36:$C$42,2,FALSE),FALSE)))</f>
        <v>0</v>
      </c>
      <c r="T964" s="516">
        <f t="shared" si="103"/>
        <v>0</v>
      </c>
      <c r="U964" s="55">
        <f t="shared" si="104"/>
        <v>0</v>
      </c>
      <c r="V964" s="527"/>
      <c r="X964" s="529">
        <f t="shared" si="102"/>
        <v>792.48</v>
      </c>
    </row>
    <row r="965" spans="1:24" ht="14.1" customHeight="1">
      <c r="A965" s="460">
        <v>965</v>
      </c>
      <c r="B965" s="467" t="s">
        <v>237</v>
      </c>
      <c r="C965" s="466" t="s">
        <v>361</v>
      </c>
      <c r="D965" s="473" t="s">
        <v>441</v>
      </c>
      <c r="E965" s="475">
        <v>8</v>
      </c>
      <c r="F965" s="475" t="s">
        <v>1335</v>
      </c>
      <c r="G965" s="494" t="s">
        <v>600</v>
      </c>
      <c r="H965" s="494" t="s">
        <v>4033</v>
      </c>
      <c r="I965" s="494" t="s">
        <v>3986</v>
      </c>
      <c r="J965" s="502">
        <v>35.1</v>
      </c>
      <c r="K965" s="494" t="s">
        <v>4033</v>
      </c>
      <c r="L965" s="512">
        <f t="shared" si="105"/>
        <v>104</v>
      </c>
      <c r="M965" s="514">
        <v>104</v>
      </c>
      <c r="N965" s="514"/>
      <c r="O965" s="514"/>
      <c r="P965" s="515" t="e">
        <f t="shared" si="99"/>
        <v>#DIV/0!</v>
      </c>
      <c r="Q965" s="515">
        <f t="shared" si="100"/>
        <v>0</v>
      </c>
      <c r="R965" s="515">
        <f t="shared" si="101"/>
        <v>0</v>
      </c>
      <c r="S965" s="516">
        <f>IF(M965="nio",0,IF(M965&gt;0,VLOOKUP(H965,'3-Productie normen'!A:L,VLOOKUP(M965,'3-Productie normen'!$B$36:$C$42,2,FALSE),FALSE)))</f>
        <v>0</v>
      </c>
      <c r="T965" s="516">
        <f t="shared" si="103"/>
        <v>0</v>
      </c>
      <c r="U965" s="55">
        <f t="shared" si="104"/>
        <v>0</v>
      </c>
      <c r="V965" s="527"/>
      <c r="X965" s="529">
        <f t="shared" si="102"/>
        <v>3650.4</v>
      </c>
    </row>
    <row r="966" spans="1:24" ht="14.1" customHeight="1">
      <c r="A966" s="460">
        <v>966</v>
      </c>
      <c r="B966" s="467" t="s">
        <v>237</v>
      </c>
      <c r="C966" s="466" t="s">
        <v>361</v>
      </c>
      <c r="D966" s="473" t="s">
        <v>441</v>
      </c>
      <c r="E966" s="475">
        <v>8</v>
      </c>
      <c r="F966" s="476">
        <v>8010</v>
      </c>
      <c r="G966" s="494" t="s">
        <v>1045</v>
      </c>
      <c r="H966" s="491" t="s">
        <v>4038</v>
      </c>
      <c r="I966" s="494" t="s">
        <v>3986</v>
      </c>
      <c r="J966" s="502">
        <v>40.04</v>
      </c>
      <c r="K966" s="494" t="s">
        <v>4032</v>
      </c>
      <c r="L966" s="512">
        <f t="shared" si="105"/>
        <v>255</v>
      </c>
      <c r="M966" s="514">
        <v>255</v>
      </c>
      <c r="N966" s="514"/>
      <c r="O966" s="514"/>
      <c r="P966" s="515" t="e">
        <f t="shared" si="99"/>
        <v>#DIV/0!</v>
      </c>
      <c r="Q966" s="515">
        <f t="shared" si="100"/>
        <v>0</v>
      </c>
      <c r="R966" s="515">
        <f t="shared" si="101"/>
        <v>0</v>
      </c>
      <c r="S966" s="516">
        <f>IF(M966="nio",0,IF(M966&gt;0,VLOOKUP(H966,'3-Productie normen'!A:L,VLOOKUP(M966,'3-Productie normen'!$B$36:$C$42,2,FALSE),FALSE)))</f>
        <v>0</v>
      </c>
      <c r="T966" s="516">
        <f t="shared" si="103"/>
        <v>0</v>
      </c>
      <c r="U966" s="55">
        <f t="shared" si="104"/>
        <v>0</v>
      </c>
      <c r="V966" s="527"/>
      <c r="X966" s="529">
        <f t="shared" si="102"/>
        <v>10210.199999999999</v>
      </c>
    </row>
    <row r="967" spans="1:24" ht="14.1" customHeight="1">
      <c r="A967" s="460">
        <v>967</v>
      </c>
      <c r="B967" s="467" t="s">
        <v>237</v>
      </c>
      <c r="C967" s="466" t="s">
        <v>361</v>
      </c>
      <c r="D967" s="473" t="s">
        <v>441</v>
      </c>
      <c r="E967" s="475">
        <v>8</v>
      </c>
      <c r="F967" s="476">
        <v>8011</v>
      </c>
      <c r="G967" s="494" t="s">
        <v>592</v>
      </c>
      <c r="H967" s="487" t="s">
        <v>348</v>
      </c>
      <c r="I967" s="494" t="s">
        <v>3986</v>
      </c>
      <c r="J967" s="502">
        <v>16.13</v>
      </c>
      <c r="K967" s="487" t="s">
        <v>348</v>
      </c>
      <c r="L967" s="512">
        <f t="shared" si="105"/>
        <v>255</v>
      </c>
      <c r="M967" s="514">
        <v>255</v>
      </c>
      <c r="N967" s="514"/>
      <c r="O967" s="514"/>
      <c r="P967" s="515" t="e">
        <f t="shared" si="99"/>
        <v>#DIV/0!</v>
      </c>
      <c r="Q967" s="515">
        <f t="shared" si="100"/>
        <v>0</v>
      </c>
      <c r="R967" s="515">
        <f t="shared" si="101"/>
        <v>0</v>
      </c>
      <c r="S967" s="516">
        <f>IF(M967="nio",0,IF(M967&gt;0,VLOOKUP(H967,'3-Productie normen'!A:L,VLOOKUP(M967,'3-Productie normen'!$B$36:$C$42,2,FALSE),FALSE)))</f>
        <v>0</v>
      </c>
      <c r="T967" s="516">
        <f t="shared" si="103"/>
        <v>0</v>
      </c>
      <c r="U967" s="55">
        <f t="shared" si="104"/>
        <v>0</v>
      </c>
      <c r="V967" s="527"/>
      <c r="X967" s="529">
        <f t="shared" si="102"/>
        <v>4113.1499999999996</v>
      </c>
    </row>
    <row r="968" spans="1:24" ht="14.1" customHeight="1">
      <c r="A968" s="460">
        <v>968</v>
      </c>
      <c r="B968" s="467" t="s">
        <v>237</v>
      </c>
      <c r="C968" s="466" t="s">
        <v>361</v>
      </c>
      <c r="D968" s="473" t="s">
        <v>441</v>
      </c>
      <c r="E968" s="475">
        <v>8</v>
      </c>
      <c r="F968" s="476">
        <v>8012</v>
      </c>
      <c r="G968" s="494" t="s">
        <v>529</v>
      </c>
      <c r="H968" s="491" t="s">
        <v>253</v>
      </c>
      <c r="I968" s="494" t="s">
        <v>3979</v>
      </c>
      <c r="J968" s="502">
        <v>41.75</v>
      </c>
      <c r="K968" s="491" t="s">
        <v>253</v>
      </c>
      <c r="L968" s="512">
        <f t="shared" si="105"/>
        <v>104</v>
      </c>
      <c r="M968" s="514">
        <v>104</v>
      </c>
      <c r="N968" s="514"/>
      <c r="O968" s="514"/>
      <c r="P968" s="515" t="e">
        <f t="shared" si="99"/>
        <v>#DIV/0!</v>
      </c>
      <c r="Q968" s="515">
        <f t="shared" si="100"/>
        <v>0</v>
      </c>
      <c r="R968" s="515">
        <f t="shared" si="101"/>
        <v>0</v>
      </c>
      <c r="S968" s="516">
        <f>IF(M968="nio",0,IF(M968&gt;0,VLOOKUP(H968,'3-Productie normen'!A:L,VLOOKUP(M968,'3-Productie normen'!$B$36:$C$42,2,FALSE),FALSE)))</f>
        <v>0</v>
      </c>
      <c r="T968" s="516">
        <f t="shared" si="103"/>
        <v>0</v>
      </c>
      <c r="U968" s="55">
        <f t="shared" si="104"/>
        <v>0</v>
      </c>
      <c r="V968" s="527"/>
      <c r="X968" s="529">
        <f t="shared" si="102"/>
        <v>4342</v>
      </c>
    </row>
    <row r="969" spans="1:24" ht="14.1" customHeight="1">
      <c r="A969" s="567">
        <v>969</v>
      </c>
      <c r="B969" s="467" t="s">
        <v>237</v>
      </c>
      <c r="C969" s="466" t="s">
        <v>361</v>
      </c>
      <c r="D969" s="473" t="s">
        <v>441</v>
      </c>
      <c r="E969" s="475">
        <v>8</v>
      </c>
      <c r="F969" s="476">
        <v>8013</v>
      </c>
      <c r="G969" s="494" t="s">
        <v>1240</v>
      </c>
      <c r="H969" s="491" t="s">
        <v>4038</v>
      </c>
      <c r="I969" s="494" t="s">
        <v>3986</v>
      </c>
      <c r="J969" s="502">
        <v>13.8</v>
      </c>
      <c r="K969" s="494" t="s">
        <v>4032</v>
      </c>
      <c r="L969" s="512">
        <f t="shared" si="105"/>
        <v>255</v>
      </c>
      <c r="M969" s="514">
        <v>255</v>
      </c>
      <c r="N969" s="514"/>
      <c r="O969" s="514"/>
      <c r="P969" s="515" t="e">
        <f t="shared" si="99"/>
        <v>#DIV/0!</v>
      </c>
      <c r="Q969" s="515">
        <f t="shared" si="100"/>
        <v>0</v>
      </c>
      <c r="R969" s="515">
        <f t="shared" si="101"/>
        <v>0</v>
      </c>
      <c r="S969" s="516">
        <f>IF(M969="nio",0,IF(M969&gt;0,VLOOKUP(H969,'3-Productie normen'!A:L,VLOOKUP(M969,'3-Productie normen'!$B$36:$C$42,2,FALSE),FALSE)))</f>
        <v>0</v>
      </c>
      <c r="T969" s="516">
        <f t="shared" si="103"/>
        <v>0</v>
      </c>
      <c r="U969" s="55">
        <f t="shared" si="104"/>
        <v>0</v>
      </c>
      <c r="V969" s="527"/>
      <c r="X969" s="529">
        <f t="shared" si="102"/>
        <v>3519</v>
      </c>
    </row>
    <row r="970" spans="1:24" ht="14.1" customHeight="1">
      <c r="A970" s="460">
        <v>970</v>
      </c>
      <c r="B970" s="467" t="s">
        <v>237</v>
      </c>
      <c r="C970" s="466" t="s">
        <v>361</v>
      </c>
      <c r="D970" s="473" t="s">
        <v>441</v>
      </c>
      <c r="E970" s="475">
        <v>8</v>
      </c>
      <c r="F970" s="476">
        <v>8014</v>
      </c>
      <c r="G970" s="494" t="s">
        <v>529</v>
      </c>
      <c r="H970" s="491" t="s">
        <v>253</v>
      </c>
      <c r="I970" s="494" t="s">
        <v>3979</v>
      </c>
      <c r="J970" s="502">
        <v>49.35</v>
      </c>
      <c r="K970" s="491" t="s">
        <v>253</v>
      </c>
      <c r="L970" s="512">
        <f t="shared" si="105"/>
        <v>104</v>
      </c>
      <c r="M970" s="514">
        <v>104</v>
      </c>
      <c r="N970" s="514"/>
      <c r="O970" s="514"/>
      <c r="P970" s="515" t="e">
        <f t="shared" si="99"/>
        <v>#DIV/0!</v>
      </c>
      <c r="Q970" s="515">
        <f t="shared" si="100"/>
        <v>0</v>
      </c>
      <c r="R970" s="515">
        <f t="shared" si="101"/>
        <v>0</v>
      </c>
      <c r="S970" s="516">
        <f>IF(M970="nio",0,IF(M970&gt;0,VLOOKUP(H970,'3-Productie normen'!A:L,VLOOKUP(M970,'3-Productie normen'!$B$36:$C$42,2,FALSE),FALSE)))</f>
        <v>0</v>
      </c>
      <c r="T970" s="516">
        <f t="shared" si="103"/>
        <v>0</v>
      </c>
      <c r="U970" s="55">
        <f t="shared" si="104"/>
        <v>0</v>
      </c>
      <c r="V970" s="527"/>
      <c r="X970" s="529">
        <f t="shared" si="102"/>
        <v>5132.4000000000005</v>
      </c>
    </row>
    <row r="971" spans="1:24" ht="14.1" customHeight="1">
      <c r="A971" s="460">
        <v>971</v>
      </c>
      <c r="B971" s="467" t="s">
        <v>237</v>
      </c>
      <c r="C971" s="466" t="s">
        <v>361</v>
      </c>
      <c r="D971" s="473" t="s">
        <v>441</v>
      </c>
      <c r="E971" s="475">
        <v>8</v>
      </c>
      <c r="F971" s="476">
        <v>8015</v>
      </c>
      <c r="G971" s="494" t="s">
        <v>529</v>
      </c>
      <c r="H971" s="491" t="s">
        <v>253</v>
      </c>
      <c r="I971" s="494" t="s">
        <v>3975</v>
      </c>
      <c r="J971" s="502">
        <v>73.290000000000006</v>
      </c>
      <c r="K971" s="491" t="s">
        <v>253</v>
      </c>
      <c r="L971" s="512">
        <f t="shared" si="105"/>
        <v>104</v>
      </c>
      <c r="M971" s="514">
        <v>104</v>
      </c>
      <c r="N971" s="514"/>
      <c r="O971" s="514"/>
      <c r="P971" s="515" t="e">
        <f t="shared" ref="P971:P1034" si="106">IF(M971="nio",0,IF(M971&gt;0,M971*J971/S971,0))</f>
        <v>#DIV/0!</v>
      </c>
      <c r="Q971" s="515">
        <f t="shared" ref="Q971:Q1034" si="107">IF(N971&gt;0,N971*J971/T971,0)</f>
        <v>0</v>
      </c>
      <c r="R971" s="515">
        <f t="shared" ref="R971:R1034" si="108">IF(O971&gt;0,O971*J971/U971,0)</f>
        <v>0</v>
      </c>
      <c r="S971" s="516">
        <f>IF(M971="nio",0,IF(M971&gt;0,VLOOKUP(H971,'3-Productie normen'!A:L,VLOOKUP(M971,'3-Productie normen'!$B$36:$C$42,2,FALSE),FALSE)))</f>
        <v>0</v>
      </c>
      <c r="T971" s="516">
        <f t="shared" si="103"/>
        <v>0</v>
      </c>
      <c r="U971" s="55">
        <f t="shared" si="104"/>
        <v>0</v>
      </c>
      <c r="V971" s="527"/>
      <c r="X971" s="529">
        <f t="shared" ref="X971:X1034" si="109">L971*J971</f>
        <v>7622.1600000000008</v>
      </c>
    </row>
    <row r="972" spans="1:24" ht="14.1" customHeight="1">
      <c r="A972" s="460">
        <v>972</v>
      </c>
      <c r="B972" s="467" t="s">
        <v>237</v>
      </c>
      <c r="C972" s="466" t="s">
        <v>361</v>
      </c>
      <c r="D972" s="473" t="s">
        <v>441</v>
      </c>
      <c r="E972" s="475">
        <v>8</v>
      </c>
      <c r="F972" s="475" t="s">
        <v>1336</v>
      </c>
      <c r="G972" s="494" t="s">
        <v>529</v>
      </c>
      <c r="H972" s="491" t="s">
        <v>253</v>
      </c>
      <c r="I972" s="494" t="s">
        <v>3975</v>
      </c>
      <c r="J972" s="502">
        <v>20.92</v>
      </c>
      <c r="K972" s="491" t="s">
        <v>253</v>
      </c>
      <c r="L972" s="512">
        <f t="shared" si="105"/>
        <v>104</v>
      </c>
      <c r="M972" s="514">
        <v>104</v>
      </c>
      <c r="N972" s="514"/>
      <c r="O972" s="514"/>
      <c r="P972" s="515" t="e">
        <f t="shared" si="106"/>
        <v>#DIV/0!</v>
      </c>
      <c r="Q972" s="515">
        <f t="shared" si="107"/>
        <v>0</v>
      </c>
      <c r="R972" s="515">
        <f t="shared" si="108"/>
        <v>0</v>
      </c>
      <c r="S972" s="516">
        <f>IF(M972="nio",0,IF(M972&gt;0,VLOOKUP(H972,'3-Productie normen'!A:L,VLOOKUP(M972,'3-Productie normen'!$B$36:$C$42,2,FALSE),FALSE)))</f>
        <v>0</v>
      </c>
      <c r="T972" s="516">
        <f t="shared" si="103"/>
        <v>0</v>
      </c>
      <c r="U972" s="55">
        <f t="shared" si="104"/>
        <v>0</v>
      </c>
      <c r="V972" s="527"/>
      <c r="X972" s="529">
        <f t="shared" si="109"/>
        <v>2175.6800000000003</v>
      </c>
    </row>
    <row r="973" spans="1:24" ht="14.1" customHeight="1">
      <c r="A973" s="460">
        <v>973</v>
      </c>
      <c r="B973" s="467" t="s">
        <v>237</v>
      </c>
      <c r="C973" s="466" t="s">
        <v>361</v>
      </c>
      <c r="D973" s="473" t="s">
        <v>441</v>
      </c>
      <c r="E973" s="475">
        <v>8</v>
      </c>
      <c r="F973" s="476">
        <v>8016</v>
      </c>
      <c r="G973" s="494" t="s">
        <v>529</v>
      </c>
      <c r="H973" s="491" t="s">
        <v>253</v>
      </c>
      <c r="I973" s="494" t="s">
        <v>3979</v>
      </c>
      <c r="J973" s="502">
        <v>40.86</v>
      </c>
      <c r="K973" s="491" t="s">
        <v>253</v>
      </c>
      <c r="L973" s="512">
        <f t="shared" si="105"/>
        <v>104</v>
      </c>
      <c r="M973" s="514">
        <v>104</v>
      </c>
      <c r="N973" s="514"/>
      <c r="O973" s="514"/>
      <c r="P973" s="515" t="e">
        <f t="shared" si="106"/>
        <v>#DIV/0!</v>
      </c>
      <c r="Q973" s="515">
        <f t="shared" si="107"/>
        <v>0</v>
      </c>
      <c r="R973" s="515">
        <f t="shared" si="108"/>
        <v>0</v>
      </c>
      <c r="S973" s="516">
        <f>IF(M973="nio",0,IF(M973&gt;0,VLOOKUP(H973,'3-Productie normen'!A:L,VLOOKUP(M973,'3-Productie normen'!$B$36:$C$42,2,FALSE),FALSE)))</f>
        <v>0</v>
      </c>
      <c r="T973" s="516">
        <f t="shared" si="103"/>
        <v>0</v>
      </c>
      <c r="U973" s="55">
        <f t="shared" si="104"/>
        <v>0</v>
      </c>
      <c r="V973" s="527"/>
      <c r="X973" s="529">
        <f t="shared" si="109"/>
        <v>4249.4399999999996</v>
      </c>
    </row>
    <row r="974" spans="1:24" ht="14.1" customHeight="1">
      <c r="A974" s="460">
        <v>974</v>
      </c>
      <c r="B974" s="467" t="s">
        <v>237</v>
      </c>
      <c r="C974" s="466" t="s">
        <v>361</v>
      </c>
      <c r="D974" s="473" t="s">
        <v>441</v>
      </c>
      <c r="E974" s="475">
        <v>8</v>
      </c>
      <c r="F974" s="476">
        <v>8017</v>
      </c>
      <c r="G974" s="494" t="s">
        <v>529</v>
      </c>
      <c r="H974" s="491" t="s">
        <v>253</v>
      </c>
      <c r="I974" s="494" t="s">
        <v>3986</v>
      </c>
      <c r="J974" s="502">
        <v>29.75</v>
      </c>
      <c r="K974" s="491" t="s">
        <v>253</v>
      </c>
      <c r="L974" s="512">
        <f t="shared" si="105"/>
        <v>104</v>
      </c>
      <c r="M974" s="514">
        <v>104</v>
      </c>
      <c r="N974" s="514"/>
      <c r="O974" s="514"/>
      <c r="P974" s="515" t="e">
        <f t="shared" si="106"/>
        <v>#DIV/0!</v>
      </c>
      <c r="Q974" s="515">
        <f t="shared" si="107"/>
        <v>0</v>
      </c>
      <c r="R974" s="515">
        <f t="shared" si="108"/>
        <v>0</v>
      </c>
      <c r="S974" s="516">
        <f>IF(M974="nio",0,IF(M974&gt;0,VLOOKUP(H974,'3-Productie normen'!A:L,VLOOKUP(M974,'3-Productie normen'!$B$36:$C$42,2,FALSE),FALSE)))</f>
        <v>0</v>
      </c>
      <c r="T974" s="516">
        <f t="shared" si="103"/>
        <v>0</v>
      </c>
      <c r="U974" s="55">
        <f t="shared" si="104"/>
        <v>0</v>
      </c>
      <c r="V974" s="527"/>
      <c r="X974" s="529">
        <f t="shared" si="109"/>
        <v>3094</v>
      </c>
    </row>
    <row r="975" spans="1:24" ht="14.1" customHeight="1">
      <c r="A975" s="460">
        <v>975</v>
      </c>
      <c r="B975" s="467" t="s">
        <v>237</v>
      </c>
      <c r="C975" s="466" t="s">
        <v>361</v>
      </c>
      <c r="D975" s="473" t="s">
        <v>441</v>
      </c>
      <c r="E975" s="475">
        <v>8</v>
      </c>
      <c r="F975" s="475" t="s">
        <v>1337</v>
      </c>
      <c r="G975" s="494" t="s">
        <v>1240</v>
      </c>
      <c r="H975" s="491" t="s">
        <v>4038</v>
      </c>
      <c r="I975" s="494" t="s">
        <v>3990</v>
      </c>
      <c r="J975" s="502">
        <v>15.05</v>
      </c>
      <c r="K975" s="494" t="s">
        <v>4032</v>
      </c>
      <c r="L975" s="512">
        <f t="shared" si="105"/>
        <v>255</v>
      </c>
      <c r="M975" s="514">
        <v>255</v>
      </c>
      <c r="N975" s="514"/>
      <c r="O975" s="514"/>
      <c r="P975" s="515" t="e">
        <f t="shared" si="106"/>
        <v>#DIV/0!</v>
      </c>
      <c r="Q975" s="515">
        <f t="shared" si="107"/>
        <v>0</v>
      </c>
      <c r="R975" s="515">
        <f t="shared" si="108"/>
        <v>0</v>
      </c>
      <c r="S975" s="516">
        <f>IF(M975="nio",0,IF(M975&gt;0,VLOOKUP(H975,'3-Productie normen'!A:L,VLOOKUP(M975,'3-Productie normen'!$B$36:$C$42,2,FALSE),FALSE)))</f>
        <v>0</v>
      </c>
      <c r="T975" s="516">
        <f t="shared" si="103"/>
        <v>0</v>
      </c>
      <c r="U975" s="55">
        <f t="shared" si="104"/>
        <v>0</v>
      </c>
      <c r="V975" s="527"/>
      <c r="X975" s="529">
        <f t="shared" si="109"/>
        <v>3837.75</v>
      </c>
    </row>
    <row r="976" spans="1:24" ht="14.1" customHeight="1">
      <c r="A976" s="460">
        <v>976</v>
      </c>
      <c r="B976" s="467" t="s">
        <v>237</v>
      </c>
      <c r="C976" s="466" t="s">
        <v>361</v>
      </c>
      <c r="D976" s="473" t="s">
        <v>441</v>
      </c>
      <c r="E976" s="475">
        <v>8</v>
      </c>
      <c r="F976" s="476">
        <v>8018</v>
      </c>
      <c r="G976" s="494" t="s">
        <v>529</v>
      </c>
      <c r="H976" s="491" t="s">
        <v>253</v>
      </c>
      <c r="I976" s="494" t="s">
        <v>3979</v>
      </c>
      <c r="J976" s="502">
        <v>14.75</v>
      </c>
      <c r="K976" s="491" t="s">
        <v>253</v>
      </c>
      <c r="L976" s="512">
        <f t="shared" si="105"/>
        <v>104</v>
      </c>
      <c r="M976" s="514">
        <v>104</v>
      </c>
      <c r="N976" s="514"/>
      <c r="O976" s="514"/>
      <c r="P976" s="515" t="e">
        <f t="shared" si="106"/>
        <v>#DIV/0!</v>
      </c>
      <c r="Q976" s="515">
        <f t="shared" si="107"/>
        <v>0</v>
      </c>
      <c r="R976" s="515">
        <f t="shared" si="108"/>
        <v>0</v>
      </c>
      <c r="S976" s="516">
        <f>IF(M976="nio",0,IF(M976&gt;0,VLOOKUP(H976,'3-Productie normen'!A:L,VLOOKUP(M976,'3-Productie normen'!$B$36:$C$42,2,FALSE),FALSE)))</f>
        <v>0</v>
      </c>
      <c r="T976" s="516">
        <f t="shared" si="103"/>
        <v>0</v>
      </c>
      <c r="U976" s="55">
        <f t="shared" si="104"/>
        <v>0</v>
      </c>
      <c r="V976" s="527"/>
      <c r="X976" s="529">
        <f t="shared" si="109"/>
        <v>1534</v>
      </c>
    </row>
    <row r="977" spans="1:24" ht="14.1" customHeight="1">
      <c r="A977" s="567">
        <v>977</v>
      </c>
      <c r="B977" s="467" t="s">
        <v>237</v>
      </c>
      <c r="C977" s="466" t="s">
        <v>361</v>
      </c>
      <c r="D977" s="473" t="s">
        <v>441</v>
      </c>
      <c r="E977" s="475">
        <v>8</v>
      </c>
      <c r="F977" s="475" t="s">
        <v>1338</v>
      </c>
      <c r="G977" s="494" t="s">
        <v>529</v>
      </c>
      <c r="H977" s="491" t="s">
        <v>253</v>
      </c>
      <c r="I977" s="494" t="s">
        <v>3986</v>
      </c>
      <c r="J977" s="502">
        <v>7.35</v>
      </c>
      <c r="K977" s="491" t="s">
        <v>253</v>
      </c>
      <c r="L977" s="512">
        <f t="shared" si="105"/>
        <v>104</v>
      </c>
      <c r="M977" s="514">
        <v>104</v>
      </c>
      <c r="N977" s="514"/>
      <c r="O977" s="514"/>
      <c r="P977" s="515" t="e">
        <f t="shared" si="106"/>
        <v>#DIV/0!</v>
      </c>
      <c r="Q977" s="515">
        <f t="shared" si="107"/>
        <v>0</v>
      </c>
      <c r="R977" s="515">
        <f t="shared" si="108"/>
        <v>0</v>
      </c>
      <c r="S977" s="516">
        <f>IF(M977="nio",0,IF(M977&gt;0,VLOOKUP(H977,'3-Productie normen'!A:L,VLOOKUP(M977,'3-Productie normen'!$B$36:$C$42,2,FALSE),FALSE)))</f>
        <v>0</v>
      </c>
      <c r="T977" s="516">
        <f t="shared" si="103"/>
        <v>0</v>
      </c>
      <c r="U977" s="55">
        <f t="shared" si="104"/>
        <v>0</v>
      </c>
      <c r="V977" s="527"/>
      <c r="X977" s="529">
        <f t="shared" si="109"/>
        <v>764.4</v>
      </c>
    </row>
    <row r="978" spans="1:24" ht="14.1" customHeight="1">
      <c r="A978" s="460">
        <v>978</v>
      </c>
      <c r="B978" s="467" t="s">
        <v>237</v>
      </c>
      <c r="C978" s="466" t="s">
        <v>361</v>
      </c>
      <c r="D978" s="473" t="s">
        <v>441</v>
      </c>
      <c r="E978" s="475">
        <v>8</v>
      </c>
      <c r="F978" s="475" t="s">
        <v>1339</v>
      </c>
      <c r="G978" s="494" t="s">
        <v>529</v>
      </c>
      <c r="H978" s="491" t="s">
        <v>253</v>
      </c>
      <c r="I978" s="494" t="s">
        <v>3986</v>
      </c>
      <c r="J978" s="502">
        <v>7.35</v>
      </c>
      <c r="K978" s="491" t="s">
        <v>253</v>
      </c>
      <c r="L978" s="512">
        <f t="shared" si="105"/>
        <v>104</v>
      </c>
      <c r="M978" s="514">
        <v>104</v>
      </c>
      <c r="N978" s="514"/>
      <c r="O978" s="514"/>
      <c r="P978" s="515" t="e">
        <f t="shared" si="106"/>
        <v>#DIV/0!</v>
      </c>
      <c r="Q978" s="515">
        <f t="shared" si="107"/>
        <v>0</v>
      </c>
      <c r="R978" s="515">
        <f t="shared" si="108"/>
        <v>0</v>
      </c>
      <c r="S978" s="516">
        <f>IF(M978="nio",0,IF(M978&gt;0,VLOOKUP(H978,'3-Productie normen'!A:L,VLOOKUP(M978,'3-Productie normen'!$B$36:$C$42,2,FALSE),FALSE)))</f>
        <v>0</v>
      </c>
      <c r="T978" s="516">
        <f t="shared" ref="T978:T1041" si="110">IF(N978&gt;0,S978*$T$8,0)</f>
        <v>0</v>
      </c>
      <c r="U978" s="55">
        <f t="shared" ref="U978:U1041" si="111">IF((OR(O978&gt;0,)),S978*$U$8,0)</f>
        <v>0</v>
      </c>
      <c r="V978" s="527"/>
      <c r="X978" s="529">
        <f t="shared" si="109"/>
        <v>764.4</v>
      </c>
    </row>
    <row r="979" spans="1:24" ht="14.1" customHeight="1">
      <c r="A979" s="460">
        <v>979</v>
      </c>
      <c r="B979" s="467" t="s">
        <v>237</v>
      </c>
      <c r="C979" s="466" t="s">
        <v>361</v>
      </c>
      <c r="D979" s="473" t="s">
        <v>441</v>
      </c>
      <c r="E979" s="475">
        <v>8</v>
      </c>
      <c r="F979" s="475" t="s">
        <v>1340</v>
      </c>
      <c r="G979" s="494" t="s">
        <v>600</v>
      </c>
      <c r="H979" s="494" t="s">
        <v>4033</v>
      </c>
      <c r="I979" s="494" t="s">
        <v>3979</v>
      </c>
      <c r="J979" s="502">
        <v>127.33</v>
      </c>
      <c r="K979" s="494" t="s">
        <v>4033</v>
      </c>
      <c r="L979" s="512">
        <f t="shared" si="105"/>
        <v>104</v>
      </c>
      <c r="M979" s="514">
        <v>104</v>
      </c>
      <c r="N979" s="514"/>
      <c r="O979" s="514"/>
      <c r="P979" s="515" t="e">
        <f t="shared" si="106"/>
        <v>#DIV/0!</v>
      </c>
      <c r="Q979" s="515">
        <f t="shared" si="107"/>
        <v>0</v>
      </c>
      <c r="R979" s="515">
        <f t="shared" si="108"/>
        <v>0</v>
      </c>
      <c r="S979" s="516">
        <f>IF(M979="nio",0,IF(M979&gt;0,VLOOKUP(H979,'3-Productie normen'!A:L,VLOOKUP(M979,'3-Productie normen'!$B$36:$C$42,2,FALSE),FALSE)))</f>
        <v>0</v>
      </c>
      <c r="T979" s="516">
        <f t="shared" si="110"/>
        <v>0</v>
      </c>
      <c r="U979" s="55">
        <f t="shared" si="111"/>
        <v>0</v>
      </c>
      <c r="V979" s="527"/>
      <c r="X979" s="529">
        <f t="shared" si="109"/>
        <v>13242.32</v>
      </c>
    </row>
    <row r="980" spans="1:24" ht="14.1" customHeight="1">
      <c r="A980" s="460">
        <v>980</v>
      </c>
      <c r="B980" s="467" t="s">
        <v>237</v>
      </c>
      <c r="C980" s="466" t="s">
        <v>361</v>
      </c>
      <c r="D980" s="473" t="s">
        <v>441</v>
      </c>
      <c r="E980" s="475">
        <v>8</v>
      </c>
      <c r="F980" s="476">
        <v>8020</v>
      </c>
      <c r="G980" s="494" t="s">
        <v>529</v>
      </c>
      <c r="H980" s="491" t="s">
        <v>253</v>
      </c>
      <c r="I980" s="494" t="s">
        <v>3979</v>
      </c>
      <c r="J980" s="502">
        <v>44.42</v>
      </c>
      <c r="K980" s="491" t="s">
        <v>253</v>
      </c>
      <c r="L980" s="512">
        <f t="shared" si="105"/>
        <v>104</v>
      </c>
      <c r="M980" s="514">
        <v>104</v>
      </c>
      <c r="N980" s="514"/>
      <c r="O980" s="514"/>
      <c r="P980" s="515" t="e">
        <f t="shared" si="106"/>
        <v>#DIV/0!</v>
      </c>
      <c r="Q980" s="515">
        <f t="shared" si="107"/>
        <v>0</v>
      </c>
      <c r="R980" s="515">
        <f t="shared" si="108"/>
        <v>0</v>
      </c>
      <c r="S980" s="516">
        <f>IF(M980="nio",0,IF(M980&gt;0,VLOOKUP(H980,'3-Productie normen'!A:L,VLOOKUP(M980,'3-Productie normen'!$B$36:$C$42,2,FALSE),FALSE)))</f>
        <v>0</v>
      </c>
      <c r="T980" s="516">
        <f t="shared" si="110"/>
        <v>0</v>
      </c>
      <c r="U980" s="55">
        <f t="shared" si="111"/>
        <v>0</v>
      </c>
      <c r="V980" s="527"/>
      <c r="X980" s="529">
        <f t="shared" si="109"/>
        <v>4619.68</v>
      </c>
    </row>
    <row r="981" spans="1:24" ht="14.1" customHeight="1">
      <c r="A981" s="460">
        <v>981</v>
      </c>
      <c r="B981" s="467" t="s">
        <v>237</v>
      </c>
      <c r="C981" s="466" t="s">
        <v>361</v>
      </c>
      <c r="D981" s="473" t="s">
        <v>441</v>
      </c>
      <c r="E981" s="475">
        <v>8</v>
      </c>
      <c r="F981" s="475" t="s">
        <v>1341</v>
      </c>
      <c r="G981" s="494" t="s">
        <v>597</v>
      </c>
      <c r="H981" s="494" t="s">
        <v>4026</v>
      </c>
      <c r="I981" s="494" t="s">
        <v>3974</v>
      </c>
      <c r="J981" s="502">
        <v>38.270000000000003</v>
      </c>
      <c r="K981" s="494" t="s">
        <v>4026</v>
      </c>
      <c r="L981" s="512">
        <f t="shared" si="105"/>
        <v>0</v>
      </c>
      <c r="M981" s="513" t="s">
        <v>4037</v>
      </c>
      <c r="N981" s="514"/>
      <c r="O981" s="514"/>
      <c r="P981" s="515">
        <f t="shared" si="106"/>
        <v>0</v>
      </c>
      <c r="Q981" s="515">
        <f t="shared" si="107"/>
        <v>0</v>
      </c>
      <c r="R981" s="515">
        <f t="shared" si="108"/>
        <v>0</v>
      </c>
      <c r="S981" s="516">
        <f>IF(M981="nio",0,IF(M981&gt;0,VLOOKUP(H981,'3-Productie normen'!A:L,VLOOKUP(M981,'3-Productie normen'!$B$36:$C$42,2,FALSE),FALSE)))</f>
        <v>0</v>
      </c>
      <c r="T981" s="516">
        <f t="shared" si="110"/>
        <v>0</v>
      </c>
      <c r="U981" s="55">
        <f t="shared" si="111"/>
        <v>0</v>
      </c>
      <c r="V981" s="527"/>
      <c r="X981" s="529">
        <f t="shared" si="109"/>
        <v>0</v>
      </c>
    </row>
    <row r="982" spans="1:24" ht="14.1" customHeight="1">
      <c r="A982" s="460">
        <v>982</v>
      </c>
      <c r="B982" s="467" t="s">
        <v>237</v>
      </c>
      <c r="C982" s="466" t="s">
        <v>361</v>
      </c>
      <c r="D982" s="473" t="s">
        <v>441</v>
      </c>
      <c r="E982" s="475">
        <v>8</v>
      </c>
      <c r="F982" s="476">
        <v>8021</v>
      </c>
      <c r="G982" s="494" t="s">
        <v>529</v>
      </c>
      <c r="H982" s="491" t="s">
        <v>253</v>
      </c>
      <c r="I982" s="494" t="s">
        <v>3986</v>
      </c>
      <c r="J982" s="502">
        <v>22.58</v>
      </c>
      <c r="K982" s="491" t="s">
        <v>253</v>
      </c>
      <c r="L982" s="512">
        <f t="shared" si="105"/>
        <v>104</v>
      </c>
      <c r="M982" s="514">
        <v>104</v>
      </c>
      <c r="N982" s="514"/>
      <c r="O982" s="514"/>
      <c r="P982" s="515" t="e">
        <f t="shared" si="106"/>
        <v>#DIV/0!</v>
      </c>
      <c r="Q982" s="515">
        <f t="shared" si="107"/>
        <v>0</v>
      </c>
      <c r="R982" s="515">
        <f t="shared" si="108"/>
        <v>0</v>
      </c>
      <c r="S982" s="516">
        <f>IF(M982="nio",0,IF(M982&gt;0,VLOOKUP(H982,'3-Productie normen'!A:L,VLOOKUP(M982,'3-Productie normen'!$B$36:$C$42,2,FALSE),FALSE)))</f>
        <v>0</v>
      </c>
      <c r="T982" s="516">
        <f t="shared" si="110"/>
        <v>0</v>
      </c>
      <c r="U982" s="55">
        <f t="shared" si="111"/>
        <v>0</v>
      </c>
      <c r="V982" s="527"/>
      <c r="X982" s="529">
        <f t="shared" si="109"/>
        <v>2348.3199999999997</v>
      </c>
    </row>
    <row r="983" spans="1:24" ht="14.1" customHeight="1">
      <c r="A983" s="460">
        <v>983</v>
      </c>
      <c r="B983" s="467" t="s">
        <v>237</v>
      </c>
      <c r="C983" s="466" t="s">
        <v>361</v>
      </c>
      <c r="D983" s="473" t="s">
        <v>441</v>
      </c>
      <c r="E983" s="475">
        <v>8</v>
      </c>
      <c r="F983" s="476">
        <v>8022</v>
      </c>
      <c r="G983" s="494" t="s">
        <v>529</v>
      </c>
      <c r="H983" s="491" t="s">
        <v>253</v>
      </c>
      <c r="I983" s="494" t="s">
        <v>3979</v>
      </c>
      <c r="J983" s="502">
        <v>21.84</v>
      </c>
      <c r="K983" s="491" t="s">
        <v>253</v>
      </c>
      <c r="L983" s="512">
        <f t="shared" si="105"/>
        <v>104</v>
      </c>
      <c r="M983" s="514">
        <v>104</v>
      </c>
      <c r="N983" s="514"/>
      <c r="O983" s="514"/>
      <c r="P983" s="515" t="e">
        <f t="shared" si="106"/>
        <v>#DIV/0!</v>
      </c>
      <c r="Q983" s="515">
        <f t="shared" si="107"/>
        <v>0</v>
      </c>
      <c r="R983" s="515">
        <f t="shared" si="108"/>
        <v>0</v>
      </c>
      <c r="S983" s="516">
        <f>IF(M983="nio",0,IF(M983&gt;0,VLOOKUP(H983,'3-Productie normen'!A:L,VLOOKUP(M983,'3-Productie normen'!$B$36:$C$42,2,FALSE),FALSE)))</f>
        <v>0</v>
      </c>
      <c r="T983" s="516">
        <f t="shared" si="110"/>
        <v>0</v>
      </c>
      <c r="U983" s="55">
        <f t="shared" si="111"/>
        <v>0</v>
      </c>
      <c r="V983" s="527"/>
      <c r="X983" s="529">
        <f t="shared" si="109"/>
        <v>2271.36</v>
      </c>
    </row>
    <row r="984" spans="1:24" ht="14.1" customHeight="1">
      <c r="A984" s="460">
        <v>984</v>
      </c>
      <c r="B984" s="467" t="s">
        <v>237</v>
      </c>
      <c r="C984" s="466" t="s">
        <v>361</v>
      </c>
      <c r="D984" s="473" t="s">
        <v>441</v>
      </c>
      <c r="E984" s="475">
        <v>8</v>
      </c>
      <c r="F984" s="476">
        <v>8023</v>
      </c>
      <c r="G984" s="494" t="s">
        <v>529</v>
      </c>
      <c r="H984" s="491" t="s">
        <v>253</v>
      </c>
      <c r="I984" s="494" t="s">
        <v>3979</v>
      </c>
      <c r="J984" s="502">
        <v>41.94</v>
      </c>
      <c r="K984" s="491" t="s">
        <v>253</v>
      </c>
      <c r="L984" s="512">
        <f t="shared" si="105"/>
        <v>104</v>
      </c>
      <c r="M984" s="514">
        <v>104</v>
      </c>
      <c r="N984" s="514"/>
      <c r="O984" s="514"/>
      <c r="P984" s="515" t="e">
        <f t="shared" si="106"/>
        <v>#DIV/0!</v>
      </c>
      <c r="Q984" s="515">
        <f t="shared" si="107"/>
        <v>0</v>
      </c>
      <c r="R984" s="515">
        <f t="shared" si="108"/>
        <v>0</v>
      </c>
      <c r="S984" s="516">
        <f>IF(M984="nio",0,IF(M984&gt;0,VLOOKUP(H984,'3-Productie normen'!A:L,VLOOKUP(M984,'3-Productie normen'!$B$36:$C$42,2,FALSE),FALSE)))</f>
        <v>0</v>
      </c>
      <c r="T984" s="516">
        <f t="shared" si="110"/>
        <v>0</v>
      </c>
      <c r="U984" s="55">
        <f t="shared" si="111"/>
        <v>0</v>
      </c>
      <c r="V984" s="527"/>
      <c r="X984" s="529">
        <f t="shared" si="109"/>
        <v>4361.76</v>
      </c>
    </row>
    <row r="985" spans="1:24" ht="14.1" customHeight="1">
      <c r="A985" s="567">
        <v>985</v>
      </c>
      <c r="B985" s="467" t="s">
        <v>237</v>
      </c>
      <c r="C985" s="466" t="s">
        <v>361</v>
      </c>
      <c r="D985" s="473" t="s">
        <v>441</v>
      </c>
      <c r="E985" s="475">
        <v>8</v>
      </c>
      <c r="F985" s="476">
        <v>8024</v>
      </c>
      <c r="G985" s="494" t="s">
        <v>592</v>
      </c>
      <c r="H985" s="487" t="s">
        <v>348</v>
      </c>
      <c r="I985" s="494" t="s">
        <v>3979</v>
      </c>
      <c r="J985" s="502">
        <v>32.81</v>
      </c>
      <c r="K985" s="487" t="s">
        <v>348</v>
      </c>
      <c r="L985" s="512">
        <f t="shared" si="105"/>
        <v>255</v>
      </c>
      <c r="M985" s="514">
        <v>255</v>
      </c>
      <c r="N985" s="514"/>
      <c r="O985" s="514"/>
      <c r="P985" s="515" t="e">
        <f t="shared" si="106"/>
        <v>#DIV/0!</v>
      </c>
      <c r="Q985" s="515">
        <f t="shared" si="107"/>
        <v>0</v>
      </c>
      <c r="R985" s="515">
        <f t="shared" si="108"/>
        <v>0</v>
      </c>
      <c r="S985" s="516">
        <f>IF(M985="nio",0,IF(M985&gt;0,VLOOKUP(H985,'3-Productie normen'!A:L,VLOOKUP(M985,'3-Productie normen'!$B$36:$C$42,2,FALSE),FALSE)))</f>
        <v>0</v>
      </c>
      <c r="T985" s="516">
        <f t="shared" si="110"/>
        <v>0</v>
      </c>
      <c r="U985" s="55">
        <f t="shared" si="111"/>
        <v>0</v>
      </c>
      <c r="V985" s="527"/>
      <c r="X985" s="529">
        <f t="shared" si="109"/>
        <v>8366.5500000000011</v>
      </c>
    </row>
    <row r="986" spans="1:24" ht="14.1" customHeight="1">
      <c r="A986" s="460">
        <v>986</v>
      </c>
      <c r="B986" s="467" t="s">
        <v>237</v>
      </c>
      <c r="C986" s="466" t="s">
        <v>361</v>
      </c>
      <c r="D986" s="473" t="s">
        <v>441</v>
      </c>
      <c r="E986" s="475">
        <v>8</v>
      </c>
      <c r="F986" s="476">
        <v>8025</v>
      </c>
      <c r="G986" s="494" t="s">
        <v>536</v>
      </c>
      <c r="H986" s="491" t="s">
        <v>4064</v>
      </c>
      <c r="I986" s="494" t="s">
        <v>3986</v>
      </c>
      <c r="J986" s="502">
        <v>32.340000000000003</v>
      </c>
      <c r="K986" s="494" t="s">
        <v>4065</v>
      </c>
      <c r="L986" s="512">
        <f t="shared" si="105"/>
        <v>0</v>
      </c>
      <c r="M986" s="513" t="s">
        <v>4037</v>
      </c>
      <c r="N986" s="514"/>
      <c r="O986" s="514"/>
      <c r="P986" s="515">
        <f t="shared" si="106"/>
        <v>0</v>
      </c>
      <c r="Q986" s="515">
        <f t="shared" si="107"/>
        <v>0</v>
      </c>
      <c r="R986" s="515">
        <f t="shared" si="108"/>
        <v>0</v>
      </c>
      <c r="S986" s="516">
        <f>IF(M986="nio",0,IF(M986&gt;0,VLOOKUP(H986,'3-Productie normen'!A:L,VLOOKUP(M986,'3-Productie normen'!$B$36:$C$42,2,FALSE),FALSE)))</f>
        <v>0</v>
      </c>
      <c r="T986" s="516">
        <f t="shared" si="110"/>
        <v>0</v>
      </c>
      <c r="U986" s="55">
        <f t="shared" si="111"/>
        <v>0</v>
      </c>
      <c r="V986" s="527"/>
      <c r="X986" s="529">
        <f t="shared" si="109"/>
        <v>0</v>
      </c>
    </row>
    <row r="987" spans="1:24" ht="14.1" customHeight="1">
      <c r="A987" s="460">
        <v>987</v>
      </c>
      <c r="B987" s="467" t="s">
        <v>237</v>
      </c>
      <c r="C987" s="466" t="s">
        <v>361</v>
      </c>
      <c r="D987" s="473" t="s">
        <v>441</v>
      </c>
      <c r="E987" s="475">
        <v>8</v>
      </c>
      <c r="F987" s="475" t="s">
        <v>1342</v>
      </c>
      <c r="G987" s="494" t="s">
        <v>529</v>
      </c>
      <c r="H987" s="491" t="s">
        <v>253</v>
      </c>
      <c r="I987" s="494" t="s">
        <v>3986</v>
      </c>
      <c r="J987" s="502">
        <v>6.82</v>
      </c>
      <c r="K987" s="494" t="s">
        <v>4032</v>
      </c>
      <c r="L987" s="512">
        <f>SUM(M987:O987)</f>
        <v>104</v>
      </c>
      <c r="M987" s="514">
        <v>104</v>
      </c>
      <c r="N987" s="514"/>
      <c r="O987" s="514"/>
      <c r="P987" s="515" t="e">
        <f t="shared" si="106"/>
        <v>#DIV/0!</v>
      </c>
      <c r="Q987" s="515">
        <f t="shared" si="107"/>
        <v>0</v>
      </c>
      <c r="R987" s="515">
        <f t="shared" si="108"/>
        <v>0</v>
      </c>
      <c r="S987" s="516">
        <f>IF(M987="nio",0,IF(M987&gt;0,VLOOKUP(H987,'3-Productie normen'!A:L,VLOOKUP(M987,'3-Productie normen'!$B$36:$C$42,2,FALSE),FALSE)))</f>
        <v>0</v>
      </c>
      <c r="T987" s="516">
        <f t="shared" si="110"/>
        <v>0</v>
      </c>
      <c r="U987" s="55">
        <f t="shared" si="111"/>
        <v>0</v>
      </c>
      <c r="V987" s="527"/>
      <c r="X987" s="529">
        <f t="shared" si="109"/>
        <v>709.28</v>
      </c>
    </row>
    <row r="988" spans="1:24" ht="14.1" customHeight="1">
      <c r="A988" s="460">
        <v>988</v>
      </c>
      <c r="B988" s="467" t="s">
        <v>237</v>
      </c>
      <c r="C988" s="466" t="s">
        <v>361</v>
      </c>
      <c r="D988" s="473" t="s">
        <v>441</v>
      </c>
      <c r="E988" s="475">
        <v>8</v>
      </c>
      <c r="F988" s="476">
        <v>8026</v>
      </c>
      <c r="G988" s="494" t="s">
        <v>592</v>
      </c>
      <c r="H988" s="487" t="s">
        <v>348</v>
      </c>
      <c r="I988" s="494" t="s">
        <v>3979</v>
      </c>
      <c r="J988" s="502">
        <v>34.159999999999997</v>
      </c>
      <c r="K988" s="487" t="s">
        <v>348</v>
      </c>
      <c r="L988" s="512">
        <f t="shared" si="105"/>
        <v>255</v>
      </c>
      <c r="M988" s="514">
        <v>255</v>
      </c>
      <c r="N988" s="514"/>
      <c r="O988" s="514"/>
      <c r="P988" s="515" t="e">
        <f t="shared" si="106"/>
        <v>#DIV/0!</v>
      </c>
      <c r="Q988" s="515">
        <f t="shared" si="107"/>
        <v>0</v>
      </c>
      <c r="R988" s="515">
        <f t="shared" si="108"/>
        <v>0</v>
      </c>
      <c r="S988" s="516">
        <f>IF(M988="nio",0,IF(M988&gt;0,VLOOKUP(H988,'3-Productie normen'!A:L,VLOOKUP(M988,'3-Productie normen'!$B$36:$C$42,2,FALSE),FALSE)))</f>
        <v>0</v>
      </c>
      <c r="T988" s="516">
        <f t="shared" si="110"/>
        <v>0</v>
      </c>
      <c r="U988" s="55">
        <f t="shared" si="111"/>
        <v>0</v>
      </c>
      <c r="V988" s="527"/>
      <c r="X988" s="529">
        <f t="shared" si="109"/>
        <v>8710.7999999999993</v>
      </c>
    </row>
    <row r="989" spans="1:24" ht="14.1" customHeight="1">
      <c r="A989" s="460">
        <v>989</v>
      </c>
      <c r="B989" s="467" t="s">
        <v>237</v>
      </c>
      <c r="C989" s="466" t="s">
        <v>361</v>
      </c>
      <c r="D989" s="473" t="s">
        <v>441</v>
      </c>
      <c r="E989" s="475">
        <v>8</v>
      </c>
      <c r="F989" s="476">
        <v>8027</v>
      </c>
      <c r="G989" s="494" t="s">
        <v>536</v>
      </c>
      <c r="H989" s="491" t="s">
        <v>4038</v>
      </c>
      <c r="I989" s="494" t="s">
        <v>3986</v>
      </c>
      <c r="J989" s="502">
        <v>32.340000000000003</v>
      </c>
      <c r="K989" s="494" t="s">
        <v>4032</v>
      </c>
      <c r="L989" s="512">
        <f t="shared" si="105"/>
        <v>255</v>
      </c>
      <c r="M989" s="514">
        <v>255</v>
      </c>
      <c r="N989" s="514"/>
      <c r="O989" s="514"/>
      <c r="P989" s="515" t="e">
        <f t="shared" si="106"/>
        <v>#DIV/0!</v>
      </c>
      <c r="Q989" s="515">
        <f t="shared" si="107"/>
        <v>0</v>
      </c>
      <c r="R989" s="515">
        <f t="shared" si="108"/>
        <v>0</v>
      </c>
      <c r="S989" s="516">
        <f>IF(M989="nio",0,IF(M989&gt;0,VLOOKUP(H989,'3-Productie normen'!A:L,VLOOKUP(M989,'3-Productie normen'!$B$36:$C$42,2,FALSE),FALSE)))</f>
        <v>0</v>
      </c>
      <c r="T989" s="516">
        <f t="shared" si="110"/>
        <v>0</v>
      </c>
      <c r="U989" s="55">
        <f t="shared" si="111"/>
        <v>0</v>
      </c>
      <c r="V989" s="527"/>
      <c r="X989" s="529">
        <f t="shared" si="109"/>
        <v>8246.7000000000007</v>
      </c>
    </row>
    <row r="990" spans="1:24" ht="14.1" customHeight="1">
      <c r="A990" s="460">
        <v>990</v>
      </c>
      <c r="B990" s="467" t="s">
        <v>237</v>
      </c>
      <c r="C990" s="466" t="s">
        <v>361</v>
      </c>
      <c r="D990" s="473" t="s">
        <v>441</v>
      </c>
      <c r="E990" s="475">
        <v>8</v>
      </c>
      <c r="F990" s="476">
        <v>8028</v>
      </c>
      <c r="G990" s="494" t="s">
        <v>529</v>
      </c>
      <c r="H990" s="491" t="s">
        <v>253</v>
      </c>
      <c r="I990" s="494" t="s">
        <v>3979</v>
      </c>
      <c r="J990" s="502">
        <v>43.81</v>
      </c>
      <c r="K990" s="491" t="s">
        <v>253</v>
      </c>
      <c r="L990" s="512">
        <f t="shared" si="105"/>
        <v>104</v>
      </c>
      <c r="M990" s="514">
        <v>104</v>
      </c>
      <c r="N990" s="514"/>
      <c r="O990" s="514"/>
      <c r="P990" s="515" t="e">
        <f t="shared" si="106"/>
        <v>#DIV/0!</v>
      </c>
      <c r="Q990" s="515">
        <f t="shared" si="107"/>
        <v>0</v>
      </c>
      <c r="R990" s="515">
        <f t="shared" si="108"/>
        <v>0</v>
      </c>
      <c r="S990" s="516">
        <f>IF(M990="nio",0,IF(M990&gt;0,VLOOKUP(H990,'3-Productie normen'!A:L,VLOOKUP(M990,'3-Productie normen'!$B$36:$C$42,2,FALSE),FALSE)))</f>
        <v>0</v>
      </c>
      <c r="T990" s="516">
        <f t="shared" si="110"/>
        <v>0</v>
      </c>
      <c r="U990" s="55">
        <f t="shared" si="111"/>
        <v>0</v>
      </c>
      <c r="V990" s="527"/>
      <c r="X990" s="529">
        <f t="shared" si="109"/>
        <v>4556.24</v>
      </c>
    </row>
    <row r="991" spans="1:24" ht="14.1" customHeight="1">
      <c r="A991" s="460">
        <v>991</v>
      </c>
      <c r="B991" s="467" t="s">
        <v>237</v>
      </c>
      <c r="C991" s="466" t="s">
        <v>361</v>
      </c>
      <c r="D991" s="473" t="s">
        <v>441</v>
      </c>
      <c r="E991" s="475">
        <v>8</v>
      </c>
      <c r="F991" s="476">
        <v>8029</v>
      </c>
      <c r="G991" s="494" t="s">
        <v>529</v>
      </c>
      <c r="H991" s="491" t="s">
        <v>253</v>
      </c>
      <c r="I991" s="494" t="s">
        <v>3986</v>
      </c>
      <c r="J991" s="502">
        <v>14.86</v>
      </c>
      <c r="K991" s="491" t="s">
        <v>253</v>
      </c>
      <c r="L991" s="512">
        <f t="shared" si="105"/>
        <v>104</v>
      </c>
      <c r="M991" s="514">
        <v>104</v>
      </c>
      <c r="N991" s="514"/>
      <c r="O991" s="514"/>
      <c r="P991" s="515" t="e">
        <f t="shared" si="106"/>
        <v>#DIV/0!</v>
      </c>
      <c r="Q991" s="515">
        <f t="shared" si="107"/>
        <v>0</v>
      </c>
      <c r="R991" s="515">
        <f t="shared" si="108"/>
        <v>0</v>
      </c>
      <c r="S991" s="516">
        <f>IF(M991="nio",0,IF(M991&gt;0,VLOOKUP(H991,'3-Productie normen'!A:L,VLOOKUP(M991,'3-Productie normen'!$B$36:$C$42,2,FALSE),FALSE)))</f>
        <v>0</v>
      </c>
      <c r="T991" s="516">
        <f t="shared" si="110"/>
        <v>0</v>
      </c>
      <c r="U991" s="55">
        <f t="shared" si="111"/>
        <v>0</v>
      </c>
      <c r="V991" s="527"/>
      <c r="X991" s="529">
        <f t="shared" si="109"/>
        <v>1545.44</v>
      </c>
    </row>
    <row r="992" spans="1:24" ht="14.1" customHeight="1">
      <c r="A992" s="460">
        <v>992</v>
      </c>
      <c r="B992" s="467" t="s">
        <v>237</v>
      </c>
      <c r="C992" s="466" t="s">
        <v>361</v>
      </c>
      <c r="D992" s="473" t="s">
        <v>441</v>
      </c>
      <c r="E992" s="475">
        <v>8</v>
      </c>
      <c r="F992" s="475" t="s">
        <v>1343</v>
      </c>
      <c r="G992" s="494" t="s">
        <v>529</v>
      </c>
      <c r="H992" s="491" t="s">
        <v>253</v>
      </c>
      <c r="I992" s="494" t="s">
        <v>3986</v>
      </c>
      <c r="J992" s="502">
        <v>2.96</v>
      </c>
      <c r="K992" s="491" t="s">
        <v>253</v>
      </c>
      <c r="L992" s="512">
        <f t="shared" si="105"/>
        <v>104</v>
      </c>
      <c r="M992" s="514">
        <v>104</v>
      </c>
      <c r="N992" s="514"/>
      <c r="O992" s="514"/>
      <c r="P992" s="515" t="e">
        <f t="shared" si="106"/>
        <v>#DIV/0!</v>
      </c>
      <c r="Q992" s="515">
        <f t="shared" si="107"/>
        <v>0</v>
      </c>
      <c r="R992" s="515">
        <f t="shared" si="108"/>
        <v>0</v>
      </c>
      <c r="S992" s="516">
        <f>IF(M992="nio",0,IF(M992&gt;0,VLOOKUP(H992,'3-Productie normen'!A:L,VLOOKUP(M992,'3-Productie normen'!$B$36:$C$42,2,FALSE),FALSE)))</f>
        <v>0</v>
      </c>
      <c r="T992" s="516">
        <f t="shared" si="110"/>
        <v>0</v>
      </c>
      <c r="U992" s="55">
        <f t="shared" si="111"/>
        <v>0</v>
      </c>
      <c r="V992" s="527"/>
      <c r="X992" s="529">
        <f t="shared" si="109"/>
        <v>307.83999999999997</v>
      </c>
    </row>
    <row r="993" spans="1:24" ht="14.1" customHeight="1">
      <c r="A993" s="567">
        <v>993</v>
      </c>
      <c r="B993" s="467" t="s">
        <v>237</v>
      </c>
      <c r="C993" s="466" t="s">
        <v>361</v>
      </c>
      <c r="D993" s="473" t="s">
        <v>441</v>
      </c>
      <c r="E993" s="475">
        <v>8</v>
      </c>
      <c r="F993" s="475" t="s">
        <v>1344</v>
      </c>
      <c r="G993" s="494" t="s">
        <v>600</v>
      </c>
      <c r="H993" s="494" t="s">
        <v>4033</v>
      </c>
      <c r="I993" s="494" t="s">
        <v>3986</v>
      </c>
      <c r="J993" s="502">
        <v>52.67</v>
      </c>
      <c r="K993" s="494" t="s">
        <v>4033</v>
      </c>
      <c r="L993" s="512">
        <f t="shared" si="105"/>
        <v>104</v>
      </c>
      <c r="M993" s="514">
        <v>104</v>
      </c>
      <c r="N993" s="514"/>
      <c r="O993" s="514"/>
      <c r="P993" s="515" t="e">
        <f t="shared" si="106"/>
        <v>#DIV/0!</v>
      </c>
      <c r="Q993" s="515">
        <f t="shared" si="107"/>
        <v>0</v>
      </c>
      <c r="R993" s="515">
        <f t="shared" si="108"/>
        <v>0</v>
      </c>
      <c r="S993" s="516">
        <f>IF(M993="nio",0,IF(M993&gt;0,VLOOKUP(H993,'3-Productie normen'!A:L,VLOOKUP(M993,'3-Productie normen'!$B$36:$C$42,2,FALSE),FALSE)))</f>
        <v>0</v>
      </c>
      <c r="T993" s="516">
        <f t="shared" si="110"/>
        <v>0</v>
      </c>
      <c r="U993" s="55">
        <f t="shared" si="111"/>
        <v>0</v>
      </c>
      <c r="V993" s="527"/>
      <c r="X993" s="529">
        <f t="shared" si="109"/>
        <v>5477.68</v>
      </c>
    </row>
    <row r="994" spans="1:24" ht="14.1" customHeight="1">
      <c r="A994" s="460">
        <v>994</v>
      </c>
      <c r="B994" s="467" t="s">
        <v>237</v>
      </c>
      <c r="C994" s="466" t="s">
        <v>361</v>
      </c>
      <c r="D994" s="473" t="s">
        <v>441</v>
      </c>
      <c r="E994" s="475">
        <v>8</v>
      </c>
      <c r="F994" s="476">
        <v>8030</v>
      </c>
      <c r="G994" s="494" t="s">
        <v>529</v>
      </c>
      <c r="H994" s="491" t="s">
        <v>253</v>
      </c>
      <c r="I994" s="494" t="s">
        <v>3979</v>
      </c>
      <c r="J994" s="502">
        <v>44.39</v>
      </c>
      <c r="K994" s="491" t="s">
        <v>253</v>
      </c>
      <c r="L994" s="512">
        <f t="shared" si="105"/>
        <v>104</v>
      </c>
      <c r="M994" s="514">
        <v>104</v>
      </c>
      <c r="N994" s="514"/>
      <c r="O994" s="514"/>
      <c r="P994" s="515" t="e">
        <f t="shared" si="106"/>
        <v>#DIV/0!</v>
      </c>
      <c r="Q994" s="515">
        <f t="shared" si="107"/>
        <v>0</v>
      </c>
      <c r="R994" s="515">
        <f t="shared" si="108"/>
        <v>0</v>
      </c>
      <c r="S994" s="516">
        <f>IF(M994="nio",0,IF(M994&gt;0,VLOOKUP(H994,'3-Productie normen'!A:L,VLOOKUP(M994,'3-Productie normen'!$B$36:$C$42,2,FALSE),FALSE)))</f>
        <v>0</v>
      </c>
      <c r="T994" s="516">
        <f t="shared" si="110"/>
        <v>0</v>
      </c>
      <c r="U994" s="55">
        <f t="shared" si="111"/>
        <v>0</v>
      </c>
      <c r="V994" s="527"/>
      <c r="X994" s="529">
        <f t="shared" si="109"/>
        <v>4616.5600000000004</v>
      </c>
    </row>
    <row r="995" spans="1:24" ht="14.1" customHeight="1">
      <c r="A995" s="460">
        <v>995</v>
      </c>
      <c r="B995" s="467" t="s">
        <v>237</v>
      </c>
      <c r="C995" s="466" t="s">
        <v>361</v>
      </c>
      <c r="D995" s="473" t="s">
        <v>441</v>
      </c>
      <c r="E995" s="475">
        <v>8</v>
      </c>
      <c r="F995" s="475" t="s">
        <v>1345</v>
      </c>
      <c r="G995" s="494" t="s">
        <v>596</v>
      </c>
      <c r="H995" s="494" t="s">
        <v>4026</v>
      </c>
      <c r="I995" s="494" t="s">
        <v>3986</v>
      </c>
      <c r="J995" s="502">
        <v>6.51</v>
      </c>
      <c r="K995" s="494" t="s">
        <v>4026</v>
      </c>
      <c r="L995" s="512">
        <f t="shared" si="105"/>
        <v>0</v>
      </c>
      <c r="M995" s="513" t="s">
        <v>4037</v>
      </c>
      <c r="N995" s="514"/>
      <c r="O995" s="514"/>
      <c r="P995" s="515">
        <f t="shared" si="106"/>
        <v>0</v>
      </c>
      <c r="Q995" s="515">
        <f t="shared" si="107"/>
        <v>0</v>
      </c>
      <c r="R995" s="515">
        <f t="shared" si="108"/>
        <v>0</v>
      </c>
      <c r="S995" s="516">
        <f>IF(M995="nio",0,IF(M995&gt;0,VLOOKUP(H995,'3-Productie normen'!A:L,VLOOKUP(M995,'3-Productie normen'!$B$36:$C$42,2,FALSE),FALSE)))</f>
        <v>0</v>
      </c>
      <c r="T995" s="516">
        <f t="shared" si="110"/>
        <v>0</v>
      </c>
      <c r="U995" s="55">
        <f t="shared" si="111"/>
        <v>0</v>
      </c>
      <c r="V995" s="527"/>
      <c r="X995" s="529">
        <f t="shared" si="109"/>
        <v>0</v>
      </c>
    </row>
    <row r="996" spans="1:24" ht="14.1" customHeight="1">
      <c r="A996" s="460">
        <v>996</v>
      </c>
      <c r="B996" s="467" t="s">
        <v>237</v>
      </c>
      <c r="C996" s="466" t="s">
        <v>361</v>
      </c>
      <c r="D996" s="473" t="s">
        <v>441</v>
      </c>
      <c r="E996" s="475">
        <v>8</v>
      </c>
      <c r="F996" s="476">
        <v>8032</v>
      </c>
      <c r="G996" s="494" t="s">
        <v>529</v>
      </c>
      <c r="H996" s="491" t="s">
        <v>253</v>
      </c>
      <c r="I996" s="494" t="s">
        <v>3979</v>
      </c>
      <c r="J996" s="502">
        <v>52.31</v>
      </c>
      <c r="K996" s="491" t="s">
        <v>253</v>
      </c>
      <c r="L996" s="512">
        <f t="shared" si="105"/>
        <v>104</v>
      </c>
      <c r="M996" s="514">
        <v>104</v>
      </c>
      <c r="N996" s="514"/>
      <c r="O996" s="514"/>
      <c r="P996" s="515" t="e">
        <f t="shared" si="106"/>
        <v>#DIV/0!</v>
      </c>
      <c r="Q996" s="515">
        <f t="shared" si="107"/>
        <v>0</v>
      </c>
      <c r="R996" s="515">
        <f t="shared" si="108"/>
        <v>0</v>
      </c>
      <c r="S996" s="516">
        <f>IF(M996="nio",0,IF(M996&gt;0,VLOOKUP(H996,'3-Productie normen'!A:L,VLOOKUP(M996,'3-Productie normen'!$B$36:$C$42,2,FALSE),FALSE)))</f>
        <v>0</v>
      </c>
      <c r="T996" s="516">
        <f t="shared" si="110"/>
        <v>0</v>
      </c>
      <c r="U996" s="55">
        <f t="shared" si="111"/>
        <v>0</v>
      </c>
      <c r="V996" s="527"/>
      <c r="X996" s="529">
        <f t="shared" si="109"/>
        <v>5440.24</v>
      </c>
    </row>
    <row r="997" spans="1:24" ht="14.1" customHeight="1">
      <c r="A997" s="460">
        <v>997</v>
      </c>
      <c r="B997" s="467" t="s">
        <v>237</v>
      </c>
      <c r="C997" s="466" t="s">
        <v>361</v>
      </c>
      <c r="D997" s="473" t="s">
        <v>441</v>
      </c>
      <c r="E997" s="475">
        <v>8</v>
      </c>
      <c r="F997" s="476">
        <v>8033</v>
      </c>
      <c r="G997" s="494" t="s">
        <v>1305</v>
      </c>
      <c r="H997" s="494" t="s">
        <v>253</v>
      </c>
      <c r="I997" s="494" t="s">
        <v>3986</v>
      </c>
      <c r="J997" s="502">
        <v>7.27</v>
      </c>
      <c r="K997" s="494" t="s">
        <v>4033</v>
      </c>
      <c r="L997" s="512">
        <f t="shared" si="105"/>
        <v>104</v>
      </c>
      <c r="M997" s="514">
        <v>104</v>
      </c>
      <c r="N997" s="514"/>
      <c r="O997" s="514"/>
      <c r="P997" s="515" t="e">
        <f t="shared" si="106"/>
        <v>#DIV/0!</v>
      </c>
      <c r="Q997" s="515">
        <f t="shared" si="107"/>
        <v>0</v>
      </c>
      <c r="R997" s="515">
        <f t="shared" si="108"/>
        <v>0</v>
      </c>
      <c r="S997" s="516">
        <f>IF(M997="nio",0,IF(M997&gt;0,VLOOKUP(H997,'3-Productie normen'!A:L,VLOOKUP(M997,'3-Productie normen'!$B$36:$C$42,2,FALSE),FALSE)))</f>
        <v>0</v>
      </c>
      <c r="T997" s="516">
        <f t="shared" si="110"/>
        <v>0</v>
      </c>
      <c r="U997" s="55">
        <f t="shared" si="111"/>
        <v>0</v>
      </c>
      <c r="V997" s="527"/>
      <c r="X997" s="529">
        <f t="shared" si="109"/>
        <v>756.07999999999993</v>
      </c>
    </row>
    <row r="998" spans="1:24" ht="14.1" customHeight="1">
      <c r="A998" s="460">
        <v>998</v>
      </c>
      <c r="B998" s="467" t="s">
        <v>237</v>
      </c>
      <c r="C998" s="466" t="s">
        <v>361</v>
      </c>
      <c r="D998" s="473" t="s">
        <v>441</v>
      </c>
      <c r="E998" s="475">
        <v>8</v>
      </c>
      <c r="F998" s="475" t="s">
        <v>1346</v>
      </c>
      <c r="G998" s="494" t="s">
        <v>529</v>
      </c>
      <c r="H998" s="491" t="s">
        <v>253</v>
      </c>
      <c r="I998" s="494" t="s">
        <v>3986</v>
      </c>
      <c r="J998" s="502">
        <v>2.94</v>
      </c>
      <c r="K998" s="491" t="s">
        <v>253</v>
      </c>
      <c r="L998" s="512">
        <f t="shared" si="105"/>
        <v>104</v>
      </c>
      <c r="M998" s="514">
        <v>104</v>
      </c>
      <c r="N998" s="514"/>
      <c r="O998" s="514"/>
      <c r="P998" s="515" t="e">
        <f t="shared" si="106"/>
        <v>#DIV/0!</v>
      </c>
      <c r="Q998" s="515">
        <f t="shared" si="107"/>
        <v>0</v>
      </c>
      <c r="R998" s="515">
        <f t="shared" si="108"/>
        <v>0</v>
      </c>
      <c r="S998" s="516">
        <f>IF(M998="nio",0,IF(M998&gt;0,VLOOKUP(H998,'3-Productie normen'!A:L,VLOOKUP(M998,'3-Productie normen'!$B$36:$C$42,2,FALSE),FALSE)))</f>
        <v>0</v>
      </c>
      <c r="T998" s="516">
        <f t="shared" si="110"/>
        <v>0</v>
      </c>
      <c r="U998" s="55">
        <f t="shared" si="111"/>
        <v>0</v>
      </c>
      <c r="V998" s="527"/>
      <c r="X998" s="529">
        <f t="shared" si="109"/>
        <v>305.76</v>
      </c>
    </row>
    <row r="999" spans="1:24" ht="14.1" customHeight="1">
      <c r="A999" s="460">
        <v>999</v>
      </c>
      <c r="B999" s="467" t="s">
        <v>237</v>
      </c>
      <c r="C999" s="466" t="s">
        <v>361</v>
      </c>
      <c r="D999" s="473" t="s">
        <v>441</v>
      </c>
      <c r="E999" s="475">
        <v>8</v>
      </c>
      <c r="F999" s="475" t="s">
        <v>1347</v>
      </c>
      <c r="G999" s="494" t="s">
        <v>529</v>
      </c>
      <c r="H999" s="491" t="s">
        <v>253</v>
      </c>
      <c r="I999" s="494" t="s">
        <v>3986</v>
      </c>
      <c r="J999" s="502">
        <v>4.17</v>
      </c>
      <c r="K999" s="491" t="s">
        <v>253</v>
      </c>
      <c r="L999" s="512">
        <f t="shared" si="105"/>
        <v>104</v>
      </c>
      <c r="M999" s="514">
        <v>104</v>
      </c>
      <c r="N999" s="514"/>
      <c r="O999" s="514"/>
      <c r="P999" s="515" t="e">
        <f t="shared" si="106"/>
        <v>#DIV/0!</v>
      </c>
      <c r="Q999" s="515">
        <f t="shared" si="107"/>
        <v>0</v>
      </c>
      <c r="R999" s="515">
        <f t="shared" si="108"/>
        <v>0</v>
      </c>
      <c r="S999" s="516">
        <f>IF(M999="nio",0,IF(M999&gt;0,VLOOKUP(H999,'3-Productie normen'!A:L,VLOOKUP(M999,'3-Productie normen'!$B$36:$C$42,2,FALSE),FALSE)))</f>
        <v>0</v>
      </c>
      <c r="T999" s="516">
        <f t="shared" si="110"/>
        <v>0</v>
      </c>
      <c r="U999" s="55">
        <f t="shared" si="111"/>
        <v>0</v>
      </c>
      <c r="V999" s="527"/>
      <c r="X999" s="529">
        <f t="shared" si="109"/>
        <v>433.68</v>
      </c>
    </row>
    <row r="1000" spans="1:24" ht="14.1" customHeight="1">
      <c r="A1000" s="460">
        <v>1000</v>
      </c>
      <c r="B1000" s="467" t="s">
        <v>237</v>
      </c>
      <c r="C1000" s="466" t="s">
        <v>361</v>
      </c>
      <c r="D1000" s="473" t="s">
        <v>441</v>
      </c>
      <c r="E1000" s="475">
        <v>8</v>
      </c>
      <c r="F1000" s="476">
        <v>8035</v>
      </c>
      <c r="G1000" s="494" t="s">
        <v>529</v>
      </c>
      <c r="H1000" s="491" t="s">
        <v>253</v>
      </c>
      <c r="I1000" s="494" t="s">
        <v>3979</v>
      </c>
      <c r="J1000" s="502">
        <v>23.97</v>
      </c>
      <c r="K1000" s="491" t="s">
        <v>253</v>
      </c>
      <c r="L1000" s="512">
        <f t="shared" si="105"/>
        <v>104</v>
      </c>
      <c r="M1000" s="514">
        <v>104</v>
      </c>
      <c r="N1000" s="514"/>
      <c r="O1000" s="514"/>
      <c r="P1000" s="515" t="e">
        <f t="shared" si="106"/>
        <v>#DIV/0!</v>
      </c>
      <c r="Q1000" s="515">
        <f t="shared" si="107"/>
        <v>0</v>
      </c>
      <c r="R1000" s="515">
        <f t="shared" si="108"/>
        <v>0</v>
      </c>
      <c r="S1000" s="516">
        <f>IF(M1000="nio",0,IF(M1000&gt;0,VLOOKUP(H1000,'3-Productie normen'!A:L,VLOOKUP(M1000,'3-Productie normen'!$B$36:$C$42,2,FALSE),FALSE)))</f>
        <v>0</v>
      </c>
      <c r="T1000" s="516">
        <f t="shared" si="110"/>
        <v>0</v>
      </c>
      <c r="U1000" s="55">
        <f t="shared" si="111"/>
        <v>0</v>
      </c>
      <c r="V1000" s="527"/>
      <c r="X1000" s="529">
        <f t="shared" si="109"/>
        <v>2492.88</v>
      </c>
    </row>
    <row r="1001" spans="1:24" ht="14.1" customHeight="1">
      <c r="A1001" s="567">
        <v>1001</v>
      </c>
      <c r="B1001" s="467" t="s">
        <v>237</v>
      </c>
      <c r="C1001" s="466" t="s">
        <v>361</v>
      </c>
      <c r="D1001" s="473" t="s">
        <v>441</v>
      </c>
      <c r="E1001" s="475">
        <v>8</v>
      </c>
      <c r="F1001" s="475" t="s">
        <v>1348</v>
      </c>
      <c r="G1001" s="494" t="s">
        <v>1349</v>
      </c>
      <c r="H1001" s="494" t="s">
        <v>4026</v>
      </c>
      <c r="I1001" s="494" t="s">
        <v>3986</v>
      </c>
      <c r="J1001" s="502">
        <v>15.07</v>
      </c>
      <c r="K1001" s="494" t="s">
        <v>4026</v>
      </c>
      <c r="L1001" s="512">
        <f t="shared" si="105"/>
        <v>0</v>
      </c>
      <c r="M1001" s="513" t="s">
        <v>4037</v>
      </c>
      <c r="N1001" s="514"/>
      <c r="O1001" s="514"/>
      <c r="P1001" s="515">
        <f t="shared" si="106"/>
        <v>0</v>
      </c>
      <c r="Q1001" s="515">
        <f t="shared" si="107"/>
        <v>0</v>
      </c>
      <c r="R1001" s="515">
        <f t="shared" si="108"/>
        <v>0</v>
      </c>
      <c r="S1001" s="516">
        <f>IF(M1001="nio",0,IF(M1001&gt;0,VLOOKUP(H1001,'3-Productie normen'!A:L,VLOOKUP(M1001,'3-Productie normen'!$B$36:$C$42,2,FALSE),FALSE)))</f>
        <v>0</v>
      </c>
      <c r="T1001" s="516">
        <f t="shared" si="110"/>
        <v>0</v>
      </c>
      <c r="U1001" s="55">
        <f t="shared" si="111"/>
        <v>0</v>
      </c>
      <c r="V1001" s="527"/>
      <c r="X1001" s="529">
        <f t="shared" si="109"/>
        <v>0</v>
      </c>
    </row>
    <row r="1002" spans="1:24" ht="14.1" customHeight="1">
      <c r="A1002" s="460">
        <v>1002</v>
      </c>
      <c r="B1002" s="467" t="s">
        <v>237</v>
      </c>
      <c r="C1002" s="466" t="s">
        <v>361</v>
      </c>
      <c r="D1002" s="473" t="s">
        <v>441</v>
      </c>
      <c r="E1002" s="475">
        <v>8</v>
      </c>
      <c r="F1002" s="476">
        <v>8036</v>
      </c>
      <c r="G1002" s="494" t="s">
        <v>529</v>
      </c>
      <c r="H1002" s="491" t="s">
        <v>253</v>
      </c>
      <c r="I1002" s="494" t="s">
        <v>3986</v>
      </c>
      <c r="J1002" s="502">
        <v>22.31</v>
      </c>
      <c r="K1002" s="491" t="s">
        <v>253</v>
      </c>
      <c r="L1002" s="512">
        <f t="shared" si="105"/>
        <v>104</v>
      </c>
      <c r="M1002" s="514">
        <v>104</v>
      </c>
      <c r="N1002" s="514"/>
      <c r="O1002" s="514"/>
      <c r="P1002" s="515" t="e">
        <f t="shared" si="106"/>
        <v>#DIV/0!</v>
      </c>
      <c r="Q1002" s="515">
        <f t="shared" si="107"/>
        <v>0</v>
      </c>
      <c r="R1002" s="515">
        <f t="shared" si="108"/>
        <v>0</v>
      </c>
      <c r="S1002" s="516">
        <f>IF(M1002="nio",0,IF(M1002&gt;0,VLOOKUP(H1002,'3-Productie normen'!A:L,VLOOKUP(M1002,'3-Productie normen'!$B$36:$C$42,2,FALSE),FALSE)))</f>
        <v>0</v>
      </c>
      <c r="T1002" s="516">
        <f t="shared" si="110"/>
        <v>0</v>
      </c>
      <c r="U1002" s="55">
        <f t="shared" si="111"/>
        <v>0</v>
      </c>
      <c r="V1002" s="527"/>
      <c r="X1002" s="529">
        <f t="shared" si="109"/>
        <v>2320.2399999999998</v>
      </c>
    </row>
    <row r="1003" spans="1:24" ht="14.1" customHeight="1">
      <c r="A1003" s="460">
        <v>1003</v>
      </c>
      <c r="B1003" s="467" t="s">
        <v>237</v>
      </c>
      <c r="C1003" s="466" t="s">
        <v>361</v>
      </c>
      <c r="D1003" s="473" t="s">
        <v>441</v>
      </c>
      <c r="E1003" s="475">
        <v>8</v>
      </c>
      <c r="F1003" s="476">
        <v>8037</v>
      </c>
      <c r="G1003" s="494" t="s">
        <v>1240</v>
      </c>
      <c r="H1003" s="491" t="s">
        <v>4038</v>
      </c>
      <c r="I1003" s="494" t="s">
        <v>3979</v>
      </c>
      <c r="J1003" s="502">
        <v>17.62</v>
      </c>
      <c r="K1003" s="494" t="s">
        <v>4032</v>
      </c>
      <c r="L1003" s="512">
        <f t="shared" si="105"/>
        <v>255</v>
      </c>
      <c r="M1003" s="514">
        <v>255</v>
      </c>
      <c r="N1003" s="514"/>
      <c r="O1003" s="514"/>
      <c r="P1003" s="515" t="e">
        <f t="shared" si="106"/>
        <v>#DIV/0!</v>
      </c>
      <c r="Q1003" s="515">
        <f t="shared" si="107"/>
        <v>0</v>
      </c>
      <c r="R1003" s="515">
        <f t="shared" si="108"/>
        <v>0</v>
      </c>
      <c r="S1003" s="516">
        <f>IF(M1003="nio",0,IF(M1003&gt;0,VLOOKUP(H1003,'3-Productie normen'!A:L,VLOOKUP(M1003,'3-Productie normen'!$B$36:$C$42,2,FALSE),FALSE)))</f>
        <v>0</v>
      </c>
      <c r="T1003" s="516">
        <f t="shared" si="110"/>
        <v>0</v>
      </c>
      <c r="U1003" s="55">
        <f t="shared" si="111"/>
        <v>0</v>
      </c>
      <c r="V1003" s="527"/>
      <c r="X1003" s="529">
        <f t="shared" si="109"/>
        <v>4493.1000000000004</v>
      </c>
    </row>
    <row r="1004" spans="1:24" ht="14.1" customHeight="1">
      <c r="A1004" s="460">
        <v>1004</v>
      </c>
      <c r="B1004" s="467" t="s">
        <v>237</v>
      </c>
      <c r="C1004" s="466" t="s">
        <v>361</v>
      </c>
      <c r="D1004" s="473" t="s">
        <v>441</v>
      </c>
      <c r="E1004" s="475">
        <v>8</v>
      </c>
      <c r="F1004" s="475" t="s">
        <v>1350</v>
      </c>
      <c r="G1004" s="494" t="s">
        <v>529</v>
      </c>
      <c r="H1004" s="491" t="s">
        <v>253</v>
      </c>
      <c r="I1004" s="494" t="s">
        <v>3986</v>
      </c>
      <c r="J1004" s="502">
        <v>7.35</v>
      </c>
      <c r="K1004" s="491" t="s">
        <v>253</v>
      </c>
      <c r="L1004" s="512">
        <f t="shared" si="105"/>
        <v>104</v>
      </c>
      <c r="M1004" s="514">
        <v>104</v>
      </c>
      <c r="N1004" s="514"/>
      <c r="O1004" s="514"/>
      <c r="P1004" s="515" t="e">
        <f t="shared" si="106"/>
        <v>#DIV/0!</v>
      </c>
      <c r="Q1004" s="515">
        <f t="shared" si="107"/>
        <v>0</v>
      </c>
      <c r="R1004" s="515">
        <f t="shared" si="108"/>
        <v>0</v>
      </c>
      <c r="S1004" s="516">
        <f>IF(M1004="nio",0,IF(M1004&gt;0,VLOOKUP(H1004,'3-Productie normen'!A:L,VLOOKUP(M1004,'3-Productie normen'!$B$36:$C$42,2,FALSE),FALSE)))</f>
        <v>0</v>
      </c>
      <c r="T1004" s="516">
        <f t="shared" si="110"/>
        <v>0</v>
      </c>
      <c r="U1004" s="55">
        <f t="shared" si="111"/>
        <v>0</v>
      </c>
      <c r="V1004" s="527"/>
      <c r="X1004" s="529">
        <f t="shared" si="109"/>
        <v>764.4</v>
      </c>
    </row>
    <row r="1005" spans="1:24" ht="14.1" customHeight="1">
      <c r="A1005" s="460">
        <v>1005</v>
      </c>
      <c r="B1005" s="467" t="s">
        <v>237</v>
      </c>
      <c r="C1005" s="466" t="s">
        <v>361</v>
      </c>
      <c r="D1005" s="473" t="s">
        <v>441</v>
      </c>
      <c r="E1005" s="475">
        <v>8</v>
      </c>
      <c r="F1005" s="476">
        <v>8038</v>
      </c>
      <c r="G1005" s="494" t="s">
        <v>529</v>
      </c>
      <c r="H1005" s="491" t="s">
        <v>253</v>
      </c>
      <c r="I1005" s="494" t="s">
        <v>3986</v>
      </c>
      <c r="J1005" s="502">
        <v>22.31</v>
      </c>
      <c r="K1005" s="491" t="s">
        <v>253</v>
      </c>
      <c r="L1005" s="512">
        <f t="shared" si="105"/>
        <v>104</v>
      </c>
      <c r="M1005" s="514">
        <v>104</v>
      </c>
      <c r="N1005" s="514"/>
      <c r="O1005" s="514"/>
      <c r="P1005" s="515" t="e">
        <f t="shared" si="106"/>
        <v>#DIV/0!</v>
      </c>
      <c r="Q1005" s="515">
        <f t="shared" si="107"/>
        <v>0</v>
      </c>
      <c r="R1005" s="515">
        <f t="shared" si="108"/>
        <v>0</v>
      </c>
      <c r="S1005" s="516">
        <f>IF(M1005="nio",0,IF(M1005&gt;0,VLOOKUP(H1005,'3-Productie normen'!A:L,VLOOKUP(M1005,'3-Productie normen'!$B$36:$C$42,2,FALSE),FALSE)))</f>
        <v>0</v>
      </c>
      <c r="T1005" s="516">
        <f t="shared" si="110"/>
        <v>0</v>
      </c>
      <c r="U1005" s="55">
        <f t="shared" si="111"/>
        <v>0</v>
      </c>
      <c r="V1005" s="527"/>
      <c r="X1005" s="529">
        <f t="shared" si="109"/>
        <v>2320.2399999999998</v>
      </c>
    </row>
    <row r="1006" spans="1:24" ht="14.1" customHeight="1">
      <c r="A1006" s="460">
        <v>1006</v>
      </c>
      <c r="B1006" s="467" t="s">
        <v>237</v>
      </c>
      <c r="C1006" s="466" t="s">
        <v>361</v>
      </c>
      <c r="D1006" s="473" t="s">
        <v>441</v>
      </c>
      <c r="E1006" s="475">
        <v>8</v>
      </c>
      <c r="F1006" s="475" t="s">
        <v>1351</v>
      </c>
      <c r="G1006" s="494" t="s">
        <v>529</v>
      </c>
      <c r="H1006" s="491" t="s">
        <v>253</v>
      </c>
      <c r="I1006" s="494" t="s">
        <v>3986</v>
      </c>
      <c r="J1006" s="502">
        <v>7.35</v>
      </c>
      <c r="K1006" s="491" t="s">
        <v>253</v>
      </c>
      <c r="L1006" s="512">
        <f t="shared" si="105"/>
        <v>104</v>
      </c>
      <c r="M1006" s="514">
        <v>104</v>
      </c>
      <c r="N1006" s="514"/>
      <c r="O1006" s="514"/>
      <c r="P1006" s="515" t="e">
        <f t="shared" si="106"/>
        <v>#DIV/0!</v>
      </c>
      <c r="Q1006" s="515">
        <f t="shared" si="107"/>
        <v>0</v>
      </c>
      <c r="R1006" s="515">
        <f t="shared" si="108"/>
        <v>0</v>
      </c>
      <c r="S1006" s="516">
        <f>IF(M1006="nio",0,IF(M1006&gt;0,VLOOKUP(H1006,'3-Productie normen'!A:L,VLOOKUP(M1006,'3-Productie normen'!$B$36:$C$42,2,FALSE),FALSE)))</f>
        <v>0</v>
      </c>
      <c r="T1006" s="516">
        <f t="shared" si="110"/>
        <v>0</v>
      </c>
      <c r="U1006" s="55">
        <f t="shared" si="111"/>
        <v>0</v>
      </c>
      <c r="V1006" s="527"/>
      <c r="X1006" s="529">
        <f t="shared" si="109"/>
        <v>764.4</v>
      </c>
    </row>
    <row r="1007" spans="1:24" ht="14.1" customHeight="1">
      <c r="A1007" s="460">
        <v>1007</v>
      </c>
      <c r="B1007" s="467" t="s">
        <v>237</v>
      </c>
      <c r="C1007" s="466" t="s">
        <v>361</v>
      </c>
      <c r="D1007" s="473" t="s">
        <v>441</v>
      </c>
      <c r="E1007" s="475">
        <v>8</v>
      </c>
      <c r="F1007" s="476">
        <v>8039</v>
      </c>
      <c r="G1007" s="494" t="s">
        <v>529</v>
      </c>
      <c r="H1007" s="491" t="s">
        <v>253</v>
      </c>
      <c r="I1007" s="494" t="s">
        <v>3979</v>
      </c>
      <c r="J1007" s="502">
        <v>41.24</v>
      </c>
      <c r="K1007" s="491" t="s">
        <v>253</v>
      </c>
      <c r="L1007" s="512">
        <f t="shared" si="105"/>
        <v>104</v>
      </c>
      <c r="M1007" s="514">
        <v>104</v>
      </c>
      <c r="N1007" s="514"/>
      <c r="O1007" s="514"/>
      <c r="P1007" s="515" t="e">
        <f t="shared" si="106"/>
        <v>#DIV/0!</v>
      </c>
      <c r="Q1007" s="515">
        <f t="shared" si="107"/>
        <v>0</v>
      </c>
      <c r="R1007" s="515">
        <f t="shared" si="108"/>
        <v>0</v>
      </c>
      <c r="S1007" s="516">
        <f>IF(M1007="nio",0,IF(M1007&gt;0,VLOOKUP(H1007,'3-Productie normen'!A:L,VLOOKUP(M1007,'3-Productie normen'!$B$36:$C$42,2,FALSE),FALSE)))</f>
        <v>0</v>
      </c>
      <c r="T1007" s="516">
        <f t="shared" si="110"/>
        <v>0</v>
      </c>
      <c r="U1007" s="55">
        <f t="shared" si="111"/>
        <v>0</v>
      </c>
      <c r="V1007" s="527"/>
      <c r="X1007" s="529">
        <f t="shared" si="109"/>
        <v>4288.96</v>
      </c>
    </row>
    <row r="1008" spans="1:24" ht="14.1" customHeight="1">
      <c r="A1008" s="460">
        <v>1008</v>
      </c>
      <c r="B1008" s="467" t="s">
        <v>237</v>
      </c>
      <c r="C1008" s="466" t="s">
        <v>361</v>
      </c>
      <c r="D1008" s="473" t="s">
        <v>441</v>
      </c>
      <c r="E1008" s="475">
        <v>8</v>
      </c>
      <c r="F1008" s="475" t="s">
        <v>1352</v>
      </c>
      <c r="G1008" s="494" t="s">
        <v>1240</v>
      </c>
      <c r="H1008" s="491" t="s">
        <v>4038</v>
      </c>
      <c r="I1008" s="494" t="s">
        <v>3986</v>
      </c>
      <c r="J1008" s="502">
        <v>15.05</v>
      </c>
      <c r="K1008" s="494" t="s">
        <v>4032</v>
      </c>
      <c r="L1008" s="512">
        <f t="shared" si="105"/>
        <v>255</v>
      </c>
      <c r="M1008" s="514">
        <v>255</v>
      </c>
      <c r="N1008" s="514"/>
      <c r="O1008" s="514"/>
      <c r="P1008" s="515" t="e">
        <f t="shared" si="106"/>
        <v>#DIV/0!</v>
      </c>
      <c r="Q1008" s="515">
        <f t="shared" si="107"/>
        <v>0</v>
      </c>
      <c r="R1008" s="515">
        <f t="shared" si="108"/>
        <v>0</v>
      </c>
      <c r="S1008" s="516">
        <f>IF(M1008="nio",0,IF(M1008&gt;0,VLOOKUP(H1008,'3-Productie normen'!A:L,VLOOKUP(M1008,'3-Productie normen'!$B$36:$C$42,2,FALSE),FALSE)))</f>
        <v>0</v>
      </c>
      <c r="T1008" s="516">
        <f t="shared" si="110"/>
        <v>0</v>
      </c>
      <c r="U1008" s="55">
        <f t="shared" si="111"/>
        <v>0</v>
      </c>
      <c r="V1008" s="527"/>
      <c r="X1008" s="529">
        <f t="shared" si="109"/>
        <v>3837.75</v>
      </c>
    </row>
    <row r="1009" spans="1:24" ht="14.1" customHeight="1">
      <c r="A1009" s="567">
        <v>1009</v>
      </c>
      <c r="B1009" s="467" t="s">
        <v>237</v>
      </c>
      <c r="C1009" s="466" t="s">
        <v>361</v>
      </c>
      <c r="D1009" s="473" t="s">
        <v>441</v>
      </c>
      <c r="E1009" s="475">
        <v>8</v>
      </c>
      <c r="F1009" s="475" t="s">
        <v>1353</v>
      </c>
      <c r="G1009" s="494" t="s">
        <v>600</v>
      </c>
      <c r="H1009" s="494" t="s">
        <v>4033</v>
      </c>
      <c r="I1009" s="494" t="s">
        <v>3979</v>
      </c>
      <c r="J1009" s="502">
        <v>22.42</v>
      </c>
      <c r="K1009" s="494" t="s">
        <v>4033</v>
      </c>
      <c r="L1009" s="512">
        <f t="shared" si="105"/>
        <v>104</v>
      </c>
      <c r="M1009" s="514">
        <v>104</v>
      </c>
      <c r="N1009" s="514"/>
      <c r="O1009" s="514"/>
      <c r="P1009" s="515" t="e">
        <f t="shared" si="106"/>
        <v>#DIV/0!</v>
      </c>
      <c r="Q1009" s="515">
        <f t="shared" si="107"/>
        <v>0</v>
      </c>
      <c r="R1009" s="515">
        <f t="shared" si="108"/>
        <v>0</v>
      </c>
      <c r="S1009" s="516">
        <f>IF(M1009="nio",0,IF(M1009&gt;0,VLOOKUP(H1009,'3-Productie normen'!A:L,VLOOKUP(M1009,'3-Productie normen'!$B$36:$C$42,2,FALSE),FALSE)))</f>
        <v>0</v>
      </c>
      <c r="T1009" s="516">
        <f t="shared" si="110"/>
        <v>0</v>
      </c>
      <c r="U1009" s="55">
        <f t="shared" si="111"/>
        <v>0</v>
      </c>
      <c r="V1009" s="527"/>
      <c r="X1009" s="529">
        <f t="shared" si="109"/>
        <v>2331.6800000000003</v>
      </c>
    </row>
    <row r="1010" spans="1:24" ht="14.1" customHeight="1">
      <c r="A1010" s="460">
        <v>1010</v>
      </c>
      <c r="B1010" s="467" t="s">
        <v>237</v>
      </c>
      <c r="C1010" s="466" t="s">
        <v>361</v>
      </c>
      <c r="D1010" s="473" t="s">
        <v>441</v>
      </c>
      <c r="E1010" s="475">
        <v>8</v>
      </c>
      <c r="F1010" s="476">
        <v>8040</v>
      </c>
      <c r="G1010" s="494" t="s">
        <v>529</v>
      </c>
      <c r="H1010" s="491" t="s">
        <v>253</v>
      </c>
      <c r="I1010" s="494" t="s">
        <v>3986</v>
      </c>
      <c r="J1010" s="502">
        <v>22.31</v>
      </c>
      <c r="K1010" s="491" t="s">
        <v>253</v>
      </c>
      <c r="L1010" s="512">
        <f t="shared" si="105"/>
        <v>104</v>
      </c>
      <c r="M1010" s="514">
        <v>104</v>
      </c>
      <c r="N1010" s="514"/>
      <c r="O1010" s="514"/>
      <c r="P1010" s="515" t="e">
        <f t="shared" si="106"/>
        <v>#DIV/0!</v>
      </c>
      <c r="Q1010" s="515">
        <f t="shared" si="107"/>
        <v>0</v>
      </c>
      <c r="R1010" s="515">
        <f t="shared" si="108"/>
        <v>0</v>
      </c>
      <c r="S1010" s="516">
        <f>IF(M1010="nio",0,IF(M1010&gt;0,VLOOKUP(H1010,'3-Productie normen'!A:L,VLOOKUP(M1010,'3-Productie normen'!$B$36:$C$42,2,FALSE),FALSE)))</f>
        <v>0</v>
      </c>
      <c r="T1010" s="516">
        <f t="shared" si="110"/>
        <v>0</v>
      </c>
      <c r="U1010" s="55">
        <f t="shared" si="111"/>
        <v>0</v>
      </c>
      <c r="V1010" s="527"/>
      <c r="X1010" s="529">
        <f t="shared" si="109"/>
        <v>2320.2399999999998</v>
      </c>
    </row>
    <row r="1011" spans="1:24" ht="14.1" customHeight="1">
      <c r="A1011" s="460">
        <v>1011</v>
      </c>
      <c r="B1011" s="467" t="s">
        <v>237</v>
      </c>
      <c r="C1011" s="466" t="s">
        <v>361</v>
      </c>
      <c r="D1011" s="473" t="s">
        <v>441</v>
      </c>
      <c r="E1011" s="475">
        <v>8</v>
      </c>
      <c r="F1011" s="475" t="s">
        <v>1354</v>
      </c>
      <c r="G1011" s="494" t="s">
        <v>1240</v>
      </c>
      <c r="H1011" s="491" t="s">
        <v>4038</v>
      </c>
      <c r="I1011" s="494" t="s">
        <v>3986</v>
      </c>
      <c r="J1011" s="502">
        <v>14.88</v>
      </c>
      <c r="K1011" s="494" t="s">
        <v>4032</v>
      </c>
      <c r="L1011" s="512">
        <f t="shared" si="105"/>
        <v>255</v>
      </c>
      <c r="M1011" s="514">
        <v>255</v>
      </c>
      <c r="N1011" s="514"/>
      <c r="O1011" s="514"/>
      <c r="P1011" s="515" t="e">
        <f t="shared" si="106"/>
        <v>#DIV/0!</v>
      </c>
      <c r="Q1011" s="515">
        <f t="shared" si="107"/>
        <v>0</v>
      </c>
      <c r="R1011" s="515">
        <f t="shared" si="108"/>
        <v>0</v>
      </c>
      <c r="S1011" s="516">
        <f>IF(M1011="nio",0,IF(M1011&gt;0,VLOOKUP(H1011,'3-Productie normen'!A:L,VLOOKUP(M1011,'3-Productie normen'!$B$36:$C$42,2,FALSE),FALSE)))</f>
        <v>0</v>
      </c>
      <c r="T1011" s="516">
        <f t="shared" si="110"/>
        <v>0</v>
      </c>
      <c r="U1011" s="55">
        <f t="shared" si="111"/>
        <v>0</v>
      </c>
      <c r="V1011" s="527"/>
      <c r="X1011" s="529">
        <f t="shared" si="109"/>
        <v>3794.4</v>
      </c>
    </row>
    <row r="1012" spans="1:24" ht="14.1" customHeight="1">
      <c r="A1012" s="460">
        <v>1012</v>
      </c>
      <c r="B1012" s="467" t="s">
        <v>237</v>
      </c>
      <c r="C1012" s="466" t="s">
        <v>361</v>
      </c>
      <c r="D1012" s="473" t="s">
        <v>441</v>
      </c>
      <c r="E1012" s="475">
        <v>8</v>
      </c>
      <c r="F1012" s="476">
        <v>8041</v>
      </c>
      <c r="G1012" s="494" t="s">
        <v>529</v>
      </c>
      <c r="H1012" s="491" t="s">
        <v>253</v>
      </c>
      <c r="I1012" s="494" t="s">
        <v>3979</v>
      </c>
      <c r="J1012" s="502">
        <v>66.819999999999993</v>
      </c>
      <c r="K1012" s="491" t="s">
        <v>253</v>
      </c>
      <c r="L1012" s="512">
        <f t="shared" si="105"/>
        <v>104</v>
      </c>
      <c r="M1012" s="514">
        <v>104</v>
      </c>
      <c r="N1012" s="514"/>
      <c r="O1012" s="514"/>
      <c r="P1012" s="515" t="e">
        <f t="shared" si="106"/>
        <v>#DIV/0!</v>
      </c>
      <c r="Q1012" s="515">
        <f t="shared" si="107"/>
        <v>0</v>
      </c>
      <c r="R1012" s="515">
        <f t="shared" si="108"/>
        <v>0</v>
      </c>
      <c r="S1012" s="516">
        <f>IF(M1012="nio",0,IF(M1012&gt;0,VLOOKUP(H1012,'3-Productie normen'!A:L,VLOOKUP(M1012,'3-Productie normen'!$B$36:$C$42,2,FALSE),FALSE)))</f>
        <v>0</v>
      </c>
      <c r="T1012" s="516">
        <f t="shared" si="110"/>
        <v>0</v>
      </c>
      <c r="U1012" s="55">
        <f t="shared" si="111"/>
        <v>0</v>
      </c>
      <c r="V1012" s="527"/>
      <c r="X1012" s="529">
        <f t="shared" si="109"/>
        <v>6949.2799999999988</v>
      </c>
    </row>
    <row r="1013" spans="1:24" ht="14.1" customHeight="1">
      <c r="A1013" s="460">
        <v>1013</v>
      </c>
      <c r="B1013" s="467" t="s">
        <v>237</v>
      </c>
      <c r="C1013" s="466" t="s">
        <v>361</v>
      </c>
      <c r="D1013" s="473" t="s">
        <v>441</v>
      </c>
      <c r="E1013" s="475">
        <v>8</v>
      </c>
      <c r="F1013" s="476">
        <v>8042</v>
      </c>
      <c r="G1013" s="494" t="s">
        <v>529</v>
      </c>
      <c r="H1013" s="491" t="s">
        <v>253</v>
      </c>
      <c r="I1013" s="494" t="s">
        <v>3986</v>
      </c>
      <c r="J1013" s="502">
        <v>6.7</v>
      </c>
      <c r="K1013" s="491" t="s">
        <v>253</v>
      </c>
      <c r="L1013" s="512">
        <f t="shared" si="105"/>
        <v>104</v>
      </c>
      <c r="M1013" s="514">
        <v>104</v>
      </c>
      <c r="N1013" s="514"/>
      <c r="O1013" s="514"/>
      <c r="P1013" s="515" t="e">
        <f t="shared" si="106"/>
        <v>#DIV/0!</v>
      </c>
      <c r="Q1013" s="515">
        <f t="shared" si="107"/>
        <v>0</v>
      </c>
      <c r="R1013" s="515">
        <f t="shared" si="108"/>
        <v>0</v>
      </c>
      <c r="S1013" s="516">
        <f>IF(M1013="nio",0,IF(M1013&gt;0,VLOOKUP(H1013,'3-Productie normen'!A:L,VLOOKUP(M1013,'3-Productie normen'!$B$36:$C$42,2,FALSE),FALSE)))</f>
        <v>0</v>
      </c>
      <c r="T1013" s="516">
        <f t="shared" si="110"/>
        <v>0</v>
      </c>
      <c r="U1013" s="55">
        <f t="shared" si="111"/>
        <v>0</v>
      </c>
      <c r="V1013" s="527"/>
      <c r="X1013" s="529">
        <f t="shared" si="109"/>
        <v>696.80000000000007</v>
      </c>
    </row>
    <row r="1014" spans="1:24" ht="14.1" customHeight="1">
      <c r="A1014" s="460">
        <v>1014</v>
      </c>
      <c r="B1014" s="467" t="s">
        <v>237</v>
      </c>
      <c r="C1014" s="466" t="s">
        <v>361</v>
      </c>
      <c r="D1014" s="473" t="s">
        <v>441</v>
      </c>
      <c r="E1014" s="475">
        <v>8</v>
      </c>
      <c r="F1014" s="476">
        <v>8044</v>
      </c>
      <c r="G1014" s="494" t="s">
        <v>529</v>
      </c>
      <c r="H1014" s="491" t="s">
        <v>253</v>
      </c>
      <c r="I1014" s="494" t="s">
        <v>3979</v>
      </c>
      <c r="J1014" s="502">
        <v>64.34</v>
      </c>
      <c r="K1014" s="491" t="s">
        <v>253</v>
      </c>
      <c r="L1014" s="512">
        <f t="shared" si="105"/>
        <v>104</v>
      </c>
      <c r="M1014" s="514">
        <v>104</v>
      </c>
      <c r="N1014" s="514"/>
      <c r="O1014" s="514"/>
      <c r="P1014" s="515" t="e">
        <f t="shared" si="106"/>
        <v>#DIV/0!</v>
      </c>
      <c r="Q1014" s="515">
        <f t="shared" si="107"/>
        <v>0</v>
      </c>
      <c r="R1014" s="515">
        <f t="shared" si="108"/>
        <v>0</v>
      </c>
      <c r="S1014" s="516">
        <f>IF(M1014="nio",0,IF(M1014&gt;0,VLOOKUP(H1014,'3-Productie normen'!A:L,VLOOKUP(M1014,'3-Productie normen'!$B$36:$C$42,2,FALSE),FALSE)))</f>
        <v>0</v>
      </c>
      <c r="T1014" s="516">
        <f t="shared" si="110"/>
        <v>0</v>
      </c>
      <c r="U1014" s="55">
        <f t="shared" si="111"/>
        <v>0</v>
      </c>
      <c r="V1014" s="527"/>
      <c r="X1014" s="529">
        <f t="shared" si="109"/>
        <v>6691.3600000000006</v>
      </c>
    </row>
    <row r="1015" spans="1:24" ht="14.1" customHeight="1">
      <c r="A1015" s="460">
        <v>1015</v>
      </c>
      <c r="B1015" s="467" t="s">
        <v>237</v>
      </c>
      <c r="C1015" s="466" t="s">
        <v>361</v>
      </c>
      <c r="D1015" s="473" t="s">
        <v>441</v>
      </c>
      <c r="E1015" s="475">
        <v>8</v>
      </c>
      <c r="F1015" s="475" t="s">
        <v>1355</v>
      </c>
      <c r="G1015" s="494" t="s">
        <v>600</v>
      </c>
      <c r="H1015" s="494" t="s">
        <v>4033</v>
      </c>
      <c r="I1015" s="494" t="s">
        <v>3979</v>
      </c>
      <c r="J1015" s="502">
        <v>93.57</v>
      </c>
      <c r="K1015" s="494" t="s">
        <v>4033</v>
      </c>
      <c r="L1015" s="512">
        <f t="shared" si="105"/>
        <v>104</v>
      </c>
      <c r="M1015" s="514">
        <v>104</v>
      </c>
      <c r="N1015" s="514"/>
      <c r="O1015" s="514"/>
      <c r="P1015" s="515" t="e">
        <f t="shared" si="106"/>
        <v>#DIV/0!</v>
      </c>
      <c r="Q1015" s="515">
        <f t="shared" si="107"/>
        <v>0</v>
      </c>
      <c r="R1015" s="515">
        <f t="shared" si="108"/>
        <v>0</v>
      </c>
      <c r="S1015" s="516">
        <f>IF(M1015="nio",0,IF(M1015&gt;0,VLOOKUP(H1015,'3-Productie normen'!A:L,VLOOKUP(M1015,'3-Productie normen'!$B$36:$C$42,2,FALSE),FALSE)))</f>
        <v>0</v>
      </c>
      <c r="T1015" s="516">
        <f t="shared" si="110"/>
        <v>0</v>
      </c>
      <c r="U1015" s="55">
        <f t="shared" si="111"/>
        <v>0</v>
      </c>
      <c r="V1015" s="527"/>
      <c r="X1015" s="529">
        <f t="shared" si="109"/>
        <v>9731.2799999999988</v>
      </c>
    </row>
    <row r="1016" spans="1:24" ht="14.1" customHeight="1">
      <c r="A1016" s="460">
        <v>1016</v>
      </c>
      <c r="B1016" s="467" t="s">
        <v>237</v>
      </c>
      <c r="C1016" s="466" t="s">
        <v>361</v>
      </c>
      <c r="D1016" s="473" t="s">
        <v>441</v>
      </c>
      <c r="E1016" s="475">
        <v>8</v>
      </c>
      <c r="F1016" s="475" t="s">
        <v>1356</v>
      </c>
      <c r="G1016" s="494" t="s">
        <v>600</v>
      </c>
      <c r="H1016" s="494" t="s">
        <v>4033</v>
      </c>
      <c r="I1016" s="494" t="s">
        <v>3986</v>
      </c>
      <c r="J1016" s="502">
        <v>51.15</v>
      </c>
      <c r="K1016" s="494" t="s">
        <v>4033</v>
      </c>
      <c r="L1016" s="512">
        <f t="shared" si="105"/>
        <v>104</v>
      </c>
      <c r="M1016" s="514">
        <v>104</v>
      </c>
      <c r="N1016" s="514"/>
      <c r="O1016" s="514"/>
      <c r="P1016" s="515" t="e">
        <f t="shared" si="106"/>
        <v>#DIV/0!</v>
      </c>
      <c r="Q1016" s="515">
        <f t="shared" si="107"/>
        <v>0</v>
      </c>
      <c r="R1016" s="515">
        <f t="shared" si="108"/>
        <v>0</v>
      </c>
      <c r="S1016" s="516">
        <f>IF(M1016="nio",0,IF(M1016&gt;0,VLOOKUP(H1016,'3-Productie normen'!A:L,VLOOKUP(M1016,'3-Productie normen'!$B$36:$C$42,2,FALSE),FALSE)))</f>
        <v>0</v>
      </c>
      <c r="T1016" s="516">
        <f t="shared" si="110"/>
        <v>0</v>
      </c>
      <c r="U1016" s="55">
        <f t="shared" si="111"/>
        <v>0</v>
      </c>
      <c r="V1016" s="527"/>
      <c r="X1016" s="529">
        <f t="shared" si="109"/>
        <v>5319.5999999999995</v>
      </c>
    </row>
    <row r="1017" spans="1:24" ht="14.1" customHeight="1">
      <c r="A1017" s="567">
        <v>1017</v>
      </c>
      <c r="B1017" s="467" t="s">
        <v>237</v>
      </c>
      <c r="C1017" s="466" t="s">
        <v>361</v>
      </c>
      <c r="D1017" s="473" t="s">
        <v>441</v>
      </c>
      <c r="E1017" s="475">
        <v>8</v>
      </c>
      <c r="F1017" s="475" t="s">
        <v>1357</v>
      </c>
      <c r="G1017" s="494" t="s">
        <v>600</v>
      </c>
      <c r="H1017" s="494" t="s">
        <v>4033</v>
      </c>
      <c r="I1017" s="494" t="s">
        <v>3979</v>
      </c>
      <c r="J1017" s="502">
        <v>70.97</v>
      </c>
      <c r="K1017" s="494" t="s">
        <v>4033</v>
      </c>
      <c r="L1017" s="512">
        <f t="shared" si="105"/>
        <v>104</v>
      </c>
      <c r="M1017" s="514">
        <v>104</v>
      </c>
      <c r="N1017" s="514"/>
      <c r="O1017" s="514"/>
      <c r="P1017" s="515" t="e">
        <f t="shared" si="106"/>
        <v>#DIV/0!</v>
      </c>
      <c r="Q1017" s="515">
        <f t="shared" si="107"/>
        <v>0</v>
      </c>
      <c r="R1017" s="515">
        <f t="shared" si="108"/>
        <v>0</v>
      </c>
      <c r="S1017" s="516">
        <f>IF(M1017="nio",0,IF(M1017&gt;0,VLOOKUP(H1017,'3-Productie normen'!A:L,VLOOKUP(M1017,'3-Productie normen'!$B$36:$C$42,2,FALSE),FALSE)))</f>
        <v>0</v>
      </c>
      <c r="T1017" s="516">
        <f t="shared" si="110"/>
        <v>0</v>
      </c>
      <c r="U1017" s="55">
        <f t="shared" si="111"/>
        <v>0</v>
      </c>
      <c r="V1017" s="527"/>
      <c r="X1017" s="529">
        <f t="shared" si="109"/>
        <v>7380.88</v>
      </c>
    </row>
    <row r="1018" spans="1:24" ht="14.1" customHeight="1">
      <c r="A1018" s="460">
        <v>1018</v>
      </c>
      <c r="B1018" s="467" t="s">
        <v>237</v>
      </c>
      <c r="C1018" s="466" t="s">
        <v>361</v>
      </c>
      <c r="D1018" s="473" t="s">
        <v>441</v>
      </c>
      <c r="E1018" s="475">
        <v>8</v>
      </c>
      <c r="F1018" s="475" t="s">
        <v>1358</v>
      </c>
      <c r="G1018" s="494" t="s">
        <v>598</v>
      </c>
      <c r="H1018" s="487" t="s">
        <v>17</v>
      </c>
      <c r="I1018" s="494" t="s">
        <v>3977</v>
      </c>
      <c r="J1018" s="502">
        <v>17.12</v>
      </c>
      <c r="K1018" s="494" t="s">
        <v>4028</v>
      </c>
      <c r="L1018" s="512">
        <f t="shared" si="105"/>
        <v>510</v>
      </c>
      <c r="M1018" s="514">
        <v>255</v>
      </c>
      <c r="N1018" s="514">
        <v>255</v>
      </c>
      <c r="O1018" s="514"/>
      <c r="P1018" s="515" t="e">
        <f t="shared" si="106"/>
        <v>#DIV/0!</v>
      </c>
      <c r="Q1018" s="515" t="e">
        <f t="shared" si="107"/>
        <v>#DIV/0!</v>
      </c>
      <c r="R1018" s="515">
        <f t="shared" si="108"/>
        <v>0</v>
      </c>
      <c r="S1018" s="516">
        <f>IF(M1018="nio",0,IF(M1018&gt;0,VLOOKUP(H1018,'3-Productie normen'!A:L,VLOOKUP(M1018,'3-Productie normen'!$B$36:$C$42,2,FALSE),FALSE)))</f>
        <v>0</v>
      </c>
      <c r="T1018" s="516">
        <f t="shared" si="110"/>
        <v>0</v>
      </c>
      <c r="U1018" s="55">
        <f t="shared" si="111"/>
        <v>0</v>
      </c>
      <c r="V1018" s="527"/>
      <c r="X1018" s="529">
        <f t="shared" si="109"/>
        <v>8731.2000000000007</v>
      </c>
    </row>
    <row r="1019" spans="1:24" ht="14.1" customHeight="1">
      <c r="A1019" s="460">
        <v>1019</v>
      </c>
      <c r="B1019" s="467" t="s">
        <v>237</v>
      </c>
      <c r="C1019" s="466" t="s">
        <v>361</v>
      </c>
      <c r="D1019" s="473" t="s">
        <v>441</v>
      </c>
      <c r="E1019" s="475">
        <v>8</v>
      </c>
      <c r="F1019" s="475" t="s">
        <v>1359</v>
      </c>
      <c r="G1019" s="494" t="s">
        <v>598</v>
      </c>
      <c r="H1019" s="487" t="s">
        <v>17</v>
      </c>
      <c r="I1019" s="494" t="s">
        <v>3977</v>
      </c>
      <c r="J1019" s="502">
        <v>6.35</v>
      </c>
      <c r="K1019" s="494" t="s">
        <v>4028</v>
      </c>
      <c r="L1019" s="512">
        <f t="shared" si="105"/>
        <v>510</v>
      </c>
      <c r="M1019" s="514">
        <v>255</v>
      </c>
      <c r="N1019" s="514">
        <v>255</v>
      </c>
      <c r="O1019" s="514"/>
      <c r="P1019" s="515" t="e">
        <f t="shared" si="106"/>
        <v>#DIV/0!</v>
      </c>
      <c r="Q1019" s="515" t="e">
        <f t="shared" si="107"/>
        <v>#DIV/0!</v>
      </c>
      <c r="R1019" s="515">
        <f t="shared" si="108"/>
        <v>0</v>
      </c>
      <c r="S1019" s="516">
        <f>IF(M1019="nio",0,IF(M1019&gt;0,VLOOKUP(H1019,'3-Productie normen'!A:L,VLOOKUP(M1019,'3-Productie normen'!$B$36:$C$42,2,FALSE),FALSE)))</f>
        <v>0</v>
      </c>
      <c r="T1019" s="516">
        <f t="shared" si="110"/>
        <v>0</v>
      </c>
      <c r="U1019" s="55">
        <f t="shared" si="111"/>
        <v>0</v>
      </c>
      <c r="V1019" s="527"/>
      <c r="X1019" s="529">
        <f t="shared" si="109"/>
        <v>3238.5</v>
      </c>
    </row>
    <row r="1020" spans="1:24" ht="14.1" customHeight="1">
      <c r="A1020" s="460">
        <v>1020</v>
      </c>
      <c r="B1020" s="467" t="s">
        <v>237</v>
      </c>
      <c r="C1020" s="466" t="s">
        <v>361</v>
      </c>
      <c r="D1020" s="473" t="s">
        <v>441</v>
      </c>
      <c r="E1020" s="475">
        <v>8</v>
      </c>
      <c r="F1020" s="475" t="s">
        <v>1360</v>
      </c>
      <c r="G1020" s="494" t="s">
        <v>598</v>
      </c>
      <c r="H1020" s="487" t="s">
        <v>17</v>
      </c>
      <c r="I1020" s="494" t="s">
        <v>3977</v>
      </c>
      <c r="J1020" s="502">
        <v>6.35</v>
      </c>
      <c r="K1020" s="494" t="s">
        <v>4028</v>
      </c>
      <c r="L1020" s="512">
        <f t="shared" si="105"/>
        <v>510</v>
      </c>
      <c r="M1020" s="514">
        <v>255</v>
      </c>
      <c r="N1020" s="514">
        <v>255</v>
      </c>
      <c r="O1020" s="514"/>
      <c r="P1020" s="515" t="e">
        <f t="shared" si="106"/>
        <v>#DIV/0!</v>
      </c>
      <c r="Q1020" s="515" t="e">
        <f t="shared" si="107"/>
        <v>#DIV/0!</v>
      </c>
      <c r="R1020" s="515">
        <f t="shared" si="108"/>
        <v>0</v>
      </c>
      <c r="S1020" s="516">
        <f>IF(M1020="nio",0,IF(M1020&gt;0,VLOOKUP(H1020,'3-Productie normen'!A:L,VLOOKUP(M1020,'3-Productie normen'!$B$36:$C$42,2,FALSE),FALSE)))</f>
        <v>0</v>
      </c>
      <c r="T1020" s="516">
        <f t="shared" si="110"/>
        <v>0</v>
      </c>
      <c r="U1020" s="55">
        <f t="shared" si="111"/>
        <v>0</v>
      </c>
      <c r="V1020" s="527"/>
      <c r="X1020" s="529">
        <f t="shared" si="109"/>
        <v>3238.5</v>
      </c>
    </row>
    <row r="1021" spans="1:24" ht="14.1" customHeight="1">
      <c r="A1021" s="460">
        <v>1021</v>
      </c>
      <c r="B1021" s="467" t="s">
        <v>237</v>
      </c>
      <c r="C1021" s="466" t="s">
        <v>361</v>
      </c>
      <c r="D1021" s="473" t="s">
        <v>441</v>
      </c>
      <c r="E1021" s="475">
        <v>8</v>
      </c>
      <c r="F1021" s="475" t="s">
        <v>1361</v>
      </c>
      <c r="G1021" s="494" t="s">
        <v>600</v>
      </c>
      <c r="H1021" s="494" t="s">
        <v>4033</v>
      </c>
      <c r="I1021" s="494" t="s">
        <v>3975</v>
      </c>
      <c r="J1021" s="502">
        <v>10.210000000000001</v>
      </c>
      <c r="K1021" s="494" t="s">
        <v>4033</v>
      </c>
      <c r="L1021" s="512">
        <f t="shared" si="105"/>
        <v>104</v>
      </c>
      <c r="M1021" s="514">
        <v>104</v>
      </c>
      <c r="N1021" s="514"/>
      <c r="O1021" s="514"/>
      <c r="P1021" s="515" t="e">
        <f t="shared" si="106"/>
        <v>#DIV/0!</v>
      </c>
      <c r="Q1021" s="515">
        <f t="shared" si="107"/>
        <v>0</v>
      </c>
      <c r="R1021" s="515">
        <f t="shared" si="108"/>
        <v>0</v>
      </c>
      <c r="S1021" s="516">
        <f>IF(M1021="nio",0,IF(M1021&gt;0,VLOOKUP(H1021,'3-Productie normen'!A:L,VLOOKUP(M1021,'3-Productie normen'!$B$36:$C$42,2,FALSE),FALSE)))</f>
        <v>0</v>
      </c>
      <c r="T1021" s="516">
        <f t="shared" si="110"/>
        <v>0</v>
      </c>
      <c r="U1021" s="55">
        <f t="shared" si="111"/>
        <v>0</v>
      </c>
      <c r="V1021" s="527"/>
      <c r="X1021" s="529">
        <f t="shared" si="109"/>
        <v>1061.8400000000001</v>
      </c>
    </row>
    <row r="1022" spans="1:24" ht="14.1" customHeight="1">
      <c r="A1022" s="460">
        <v>1022</v>
      </c>
      <c r="B1022" s="467" t="s">
        <v>237</v>
      </c>
      <c r="C1022" s="466" t="s">
        <v>361</v>
      </c>
      <c r="D1022" s="473" t="s">
        <v>441</v>
      </c>
      <c r="E1022" s="475">
        <v>8</v>
      </c>
      <c r="F1022" s="475" t="s">
        <v>1362</v>
      </c>
      <c r="G1022" s="494" t="s">
        <v>600</v>
      </c>
      <c r="H1022" s="494" t="s">
        <v>4033</v>
      </c>
      <c r="I1022" s="494" t="s">
        <v>3975</v>
      </c>
      <c r="J1022" s="502">
        <v>12.1</v>
      </c>
      <c r="K1022" s="494" t="s">
        <v>4033</v>
      </c>
      <c r="L1022" s="512">
        <f t="shared" si="105"/>
        <v>104</v>
      </c>
      <c r="M1022" s="514">
        <v>104</v>
      </c>
      <c r="N1022" s="514"/>
      <c r="O1022" s="514"/>
      <c r="P1022" s="515" t="e">
        <f t="shared" si="106"/>
        <v>#DIV/0!</v>
      </c>
      <c r="Q1022" s="515">
        <f t="shared" si="107"/>
        <v>0</v>
      </c>
      <c r="R1022" s="515">
        <f t="shared" si="108"/>
        <v>0</v>
      </c>
      <c r="S1022" s="516">
        <f>IF(M1022="nio",0,IF(M1022&gt;0,VLOOKUP(H1022,'3-Productie normen'!A:L,VLOOKUP(M1022,'3-Productie normen'!$B$36:$C$42,2,FALSE),FALSE)))</f>
        <v>0</v>
      </c>
      <c r="T1022" s="516">
        <f t="shared" si="110"/>
        <v>0</v>
      </c>
      <c r="U1022" s="55">
        <f t="shared" si="111"/>
        <v>0</v>
      </c>
      <c r="V1022" s="527"/>
      <c r="X1022" s="529">
        <f t="shared" si="109"/>
        <v>1258.3999999999999</v>
      </c>
    </row>
    <row r="1023" spans="1:24" ht="14.1" customHeight="1">
      <c r="A1023" s="460">
        <v>1023</v>
      </c>
      <c r="B1023" s="467" t="s">
        <v>237</v>
      </c>
      <c r="C1023" s="466" t="s">
        <v>361</v>
      </c>
      <c r="D1023" s="473" t="s">
        <v>441</v>
      </c>
      <c r="E1023" s="475">
        <v>8</v>
      </c>
      <c r="F1023" s="475" t="s">
        <v>1363</v>
      </c>
      <c r="G1023" s="494" t="s">
        <v>606</v>
      </c>
      <c r="H1023" s="494" t="s">
        <v>4026</v>
      </c>
      <c r="I1023" s="494" t="s">
        <v>3983</v>
      </c>
      <c r="J1023" s="502">
        <v>1.6</v>
      </c>
      <c r="K1023" s="494" t="s">
        <v>4026</v>
      </c>
      <c r="L1023" s="512">
        <f t="shared" si="105"/>
        <v>0</v>
      </c>
      <c r="M1023" s="513" t="s">
        <v>4037</v>
      </c>
      <c r="N1023" s="514"/>
      <c r="O1023" s="514"/>
      <c r="P1023" s="515">
        <f t="shared" si="106"/>
        <v>0</v>
      </c>
      <c r="Q1023" s="515">
        <f t="shared" si="107"/>
        <v>0</v>
      </c>
      <c r="R1023" s="515">
        <f t="shared" si="108"/>
        <v>0</v>
      </c>
      <c r="S1023" s="516">
        <f>IF(M1023="nio",0,IF(M1023&gt;0,VLOOKUP(H1023,'3-Productie normen'!A:L,VLOOKUP(M1023,'3-Productie normen'!$B$36:$C$42,2,FALSE),FALSE)))</f>
        <v>0</v>
      </c>
      <c r="T1023" s="516">
        <f t="shared" si="110"/>
        <v>0</v>
      </c>
      <c r="U1023" s="55">
        <f t="shared" si="111"/>
        <v>0</v>
      </c>
      <c r="V1023" s="527"/>
      <c r="X1023" s="529">
        <f t="shared" si="109"/>
        <v>0</v>
      </c>
    </row>
    <row r="1024" spans="1:24" ht="14.1" customHeight="1">
      <c r="A1024" s="460">
        <v>1024</v>
      </c>
      <c r="B1024" s="467" t="s">
        <v>237</v>
      </c>
      <c r="C1024" s="466" t="s">
        <v>361</v>
      </c>
      <c r="D1024" s="473" t="s">
        <v>441</v>
      </c>
      <c r="E1024" s="475">
        <v>8</v>
      </c>
      <c r="F1024" s="475" t="s">
        <v>1364</v>
      </c>
      <c r="G1024" s="494" t="s">
        <v>606</v>
      </c>
      <c r="H1024" s="494" t="s">
        <v>4026</v>
      </c>
      <c r="I1024" s="494" t="s">
        <v>3983</v>
      </c>
      <c r="J1024" s="502">
        <v>6.47</v>
      </c>
      <c r="K1024" s="494" t="s">
        <v>4026</v>
      </c>
      <c r="L1024" s="512">
        <f t="shared" si="105"/>
        <v>0</v>
      </c>
      <c r="M1024" s="513" t="s">
        <v>4037</v>
      </c>
      <c r="N1024" s="514"/>
      <c r="O1024" s="514"/>
      <c r="P1024" s="515">
        <f t="shared" si="106"/>
        <v>0</v>
      </c>
      <c r="Q1024" s="515">
        <f t="shared" si="107"/>
        <v>0</v>
      </c>
      <c r="R1024" s="515">
        <f t="shared" si="108"/>
        <v>0</v>
      </c>
      <c r="S1024" s="516">
        <f>IF(M1024="nio",0,IF(M1024&gt;0,VLOOKUP(H1024,'3-Productie normen'!A:L,VLOOKUP(M1024,'3-Productie normen'!$B$36:$C$42,2,FALSE),FALSE)))</f>
        <v>0</v>
      </c>
      <c r="T1024" s="516">
        <f t="shared" si="110"/>
        <v>0</v>
      </c>
      <c r="U1024" s="55">
        <f t="shared" si="111"/>
        <v>0</v>
      </c>
      <c r="V1024" s="527"/>
      <c r="X1024" s="529">
        <f t="shared" si="109"/>
        <v>0</v>
      </c>
    </row>
    <row r="1025" spans="1:24" ht="14.1" customHeight="1">
      <c r="A1025" s="567">
        <v>1025</v>
      </c>
      <c r="B1025" s="467" t="s">
        <v>237</v>
      </c>
      <c r="C1025" s="466" t="s">
        <v>361</v>
      </c>
      <c r="D1025" s="473" t="s">
        <v>441</v>
      </c>
      <c r="E1025" s="475">
        <v>8</v>
      </c>
      <c r="F1025" s="475" t="s">
        <v>1365</v>
      </c>
      <c r="G1025" s="494" t="s">
        <v>606</v>
      </c>
      <c r="H1025" s="494" t="s">
        <v>4026</v>
      </c>
      <c r="I1025" s="494" t="s">
        <v>3983</v>
      </c>
      <c r="J1025" s="502">
        <v>2.63</v>
      </c>
      <c r="K1025" s="494" t="s">
        <v>4026</v>
      </c>
      <c r="L1025" s="512">
        <f t="shared" ref="L1025:L1088" si="112">SUM(M1025:O1025)</f>
        <v>0</v>
      </c>
      <c r="M1025" s="513" t="s">
        <v>4037</v>
      </c>
      <c r="N1025" s="514"/>
      <c r="O1025" s="514"/>
      <c r="P1025" s="515">
        <f t="shared" si="106"/>
        <v>0</v>
      </c>
      <c r="Q1025" s="515">
        <f t="shared" si="107"/>
        <v>0</v>
      </c>
      <c r="R1025" s="515">
        <f t="shared" si="108"/>
        <v>0</v>
      </c>
      <c r="S1025" s="516">
        <f>IF(M1025="nio",0,IF(M1025&gt;0,VLOOKUP(H1025,'3-Productie normen'!A:L,VLOOKUP(M1025,'3-Productie normen'!$B$36:$C$42,2,FALSE),FALSE)))</f>
        <v>0</v>
      </c>
      <c r="T1025" s="516">
        <f t="shared" si="110"/>
        <v>0</v>
      </c>
      <c r="U1025" s="55">
        <f t="shared" si="111"/>
        <v>0</v>
      </c>
      <c r="V1025" s="527"/>
      <c r="X1025" s="529">
        <f t="shared" si="109"/>
        <v>0</v>
      </c>
    </row>
    <row r="1026" spans="1:24" ht="14.1" customHeight="1">
      <c r="A1026" s="460">
        <v>1026</v>
      </c>
      <c r="B1026" s="467" t="s">
        <v>237</v>
      </c>
      <c r="C1026" s="466" t="s">
        <v>361</v>
      </c>
      <c r="D1026" s="473" t="s">
        <v>441</v>
      </c>
      <c r="E1026" s="475">
        <v>8</v>
      </c>
      <c r="F1026" s="475" t="s">
        <v>1366</v>
      </c>
      <c r="G1026" s="494" t="s">
        <v>606</v>
      </c>
      <c r="H1026" s="494" t="s">
        <v>4026</v>
      </c>
      <c r="I1026" s="494" t="s">
        <v>3983</v>
      </c>
      <c r="J1026" s="502">
        <v>0.67</v>
      </c>
      <c r="K1026" s="494" t="s">
        <v>4026</v>
      </c>
      <c r="L1026" s="512">
        <f t="shared" si="112"/>
        <v>0</v>
      </c>
      <c r="M1026" s="513" t="s">
        <v>4037</v>
      </c>
      <c r="N1026" s="514"/>
      <c r="O1026" s="514"/>
      <c r="P1026" s="515">
        <f t="shared" si="106"/>
        <v>0</v>
      </c>
      <c r="Q1026" s="515">
        <f t="shared" si="107"/>
        <v>0</v>
      </c>
      <c r="R1026" s="515">
        <f t="shared" si="108"/>
        <v>0</v>
      </c>
      <c r="S1026" s="516">
        <f>IF(M1026="nio",0,IF(M1026&gt;0,VLOOKUP(H1026,'3-Productie normen'!A:L,VLOOKUP(M1026,'3-Productie normen'!$B$36:$C$42,2,FALSE),FALSE)))</f>
        <v>0</v>
      </c>
      <c r="T1026" s="516">
        <f t="shared" si="110"/>
        <v>0</v>
      </c>
      <c r="U1026" s="55">
        <f t="shared" si="111"/>
        <v>0</v>
      </c>
      <c r="V1026" s="527"/>
      <c r="X1026" s="529">
        <f t="shared" si="109"/>
        <v>0</v>
      </c>
    </row>
    <row r="1027" spans="1:24" ht="14.1" customHeight="1">
      <c r="A1027" s="460">
        <v>1027</v>
      </c>
      <c r="B1027" s="467" t="s">
        <v>237</v>
      </c>
      <c r="C1027" s="466" t="s">
        <v>361</v>
      </c>
      <c r="D1027" s="473" t="s">
        <v>441</v>
      </c>
      <c r="E1027" s="475">
        <v>9</v>
      </c>
      <c r="F1027" s="476">
        <v>9001</v>
      </c>
      <c r="G1027" s="494" t="s">
        <v>529</v>
      </c>
      <c r="H1027" s="491" t="s">
        <v>253</v>
      </c>
      <c r="I1027" s="494" t="s">
        <v>3986</v>
      </c>
      <c r="J1027" s="502">
        <v>48.94</v>
      </c>
      <c r="K1027" s="491" t="s">
        <v>253</v>
      </c>
      <c r="L1027" s="512">
        <f t="shared" si="112"/>
        <v>104</v>
      </c>
      <c r="M1027" s="514">
        <v>104</v>
      </c>
      <c r="N1027" s="514"/>
      <c r="O1027" s="514"/>
      <c r="P1027" s="515" t="e">
        <f t="shared" si="106"/>
        <v>#DIV/0!</v>
      </c>
      <c r="Q1027" s="515">
        <f t="shared" si="107"/>
        <v>0</v>
      </c>
      <c r="R1027" s="515">
        <f t="shared" si="108"/>
        <v>0</v>
      </c>
      <c r="S1027" s="516">
        <f>IF(M1027="nio",0,IF(M1027&gt;0,VLOOKUP(H1027,'3-Productie normen'!A:L,VLOOKUP(M1027,'3-Productie normen'!$B$36:$C$42,2,FALSE),FALSE)))</f>
        <v>0</v>
      </c>
      <c r="T1027" s="516">
        <f t="shared" si="110"/>
        <v>0</v>
      </c>
      <c r="U1027" s="55">
        <f t="shared" si="111"/>
        <v>0</v>
      </c>
      <c r="V1027" s="527"/>
      <c r="X1027" s="529">
        <f t="shared" si="109"/>
        <v>5089.76</v>
      </c>
    </row>
    <row r="1028" spans="1:24" ht="14.1" customHeight="1">
      <c r="A1028" s="460">
        <v>1028</v>
      </c>
      <c r="B1028" s="467" t="s">
        <v>237</v>
      </c>
      <c r="C1028" s="466" t="s">
        <v>361</v>
      </c>
      <c r="D1028" s="473" t="s">
        <v>441</v>
      </c>
      <c r="E1028" s="475">
        <v>9</v>
      </c>
      <c r="F1028" s="476">
        <v>9002</v>
      </c>
      <c r="G1028" s="494" t="s">
        <v>600</v>
      </c>
      <c r="H1028" s="494" t="s">
        <v>4033</v>
      </c>
      <c r="I1028" s="494" t="s">
        <v>3974</v>
      </c>
      <c r="J1028" s="502">
        <v>3.69</v>
      </c>
      <c r="K1028" s="494" t="s">
        <v>4033</v>
      </c>
      <c r="L1028" s="512">
        <f t="shared" si="112"/>
        <v>104</v>
      </c>
      <c r="M1028" s="514">
        <v>104</v>
      </c>
      <c r="N1028" s="514"/>
      <c r="O1028" s="514"/>
      <c r="P1028" s="515" t="e">
        <f t="shared" si="106"/>
        <v>#DIV/0!</v>
      </c>
      <c r="Q1028" s="515">
        <f t="shared" si="107"/>
        <v>0</v>
      </c>
      <c r="R1028" s="515">
        <f t="shared" si="108"/>
        <v>0</v>
      </c>
      <c r="S1028" s="516">
        <f>IF(M1028="nio",0,IF(M1028&gt;0,VLOOKUP(H1028,'3-Productie normen'!A:L,VLOOKUP(M1028,'3-Productie normen'!$B$36:$C$42,2,FALSE),FALSE)))</f>
        <v>0</v>
      </c>
      <c r="T1028" s="516">
        <f t="shared" si="110"/>
        <v>0</v>
      </c>
      <c r="U1028" s="55">
        <f t="shared" si="111"/>
        <v>0</v>
      </c>
      <c r="V1028" s="527"/>
      <c r="X1028" s="529">
        <f t="shared" si="109"/>
        <v>383.76</v>
      </c>
    </row>
    <row r="1029" spans="1:24" ht="14.1" customHeight="1">
      <c r="A1029" s="460">
        <v>1029</v>
      </c>
      <c r="B1029" s="467" t="s">
        <v>237</v>
      </c>
      <c r="C1029" s="466" t="s">
        <v>361</v>
      </c>
      <c r="D1029" s="473" t="s">
        <v>441</v>
      </c>
      <c r="E1029" s="475">
        <v>9</v>
      </c>
      <c r="F1029" s="476">
        <v>9003</v>
      </c>
      <c r="G1029" s="494" t="s">
        <v>1045</v>
      </c>
      <c r="H1029" s="491" t="s">
        <v>4038</v>
      </c>
      <c r="I1029" s="494" t="s">
        <v>3986</v>
      </c>
      <c r="J1029" s="502">
        <v>35.119999999999997</v>
      </c>
      <c r="K1029" s="494" t="s">
        <v>4032</v>
      </c>
      <c r="L1029" s="512">
        <f t="shared" si="112"/>
        <v>255</v>
      </c>
      <c r="M1029" s="514">
        <v>255</v>
      </c>
      <c r="N1029" s="514"/>
      <c r="O1029" s="514"/>
      <c r="P1029" s="515" t="e">
        <f t="shared" si="106"/>
        <v>#DIV/0!</v>
      </c>
      <c r="Q1029" s="515">
        <f t="shared" si="107"/>
        <v>0</v>
      </c>
      <c r="R1029" s="515">
        <f t="shared" si="108"/>
        <v>0</v>
      </c>
      <c r="S1029" s="516">
        <f>IF(M1029="nio",0,IF(M1029&gt;0,VLOOKUP(H1029,'3-Productie normen'!A:L,VLOOKUP(M1029,'3-Productie normen'!$B$36:$C$42,2,FALSE),FALSE)))</f>
        <v>0</v>
      </c>
      <c r="T1029" s="516">
        <f t="shared" si="110"/>
        <v>0</v>
      </c>
      <c r="U1029" s="55">
        <f t="shared" si="111"/>
        <v>0</v>
      </c>
      <c r="V1029" s="527"/>
      <c r="X1029" s="529">
        <f t="shared" si="109"/>
        <v>8955.5999999999985</v>
      </c>
    </row>
    <row r="1030" spans="1:24" ht="14.1" customHeight="1">
      <c r="A1030" s="460">
        <v>1030</v>
      </c>
      <c r="B1030" s="467" t="s">
        <v>237</v>
      </c>
      <c r="C1030" s="466" t="s">
        <v>361</v>
      </c>
      <c r="D1030" s="473" t="s">
        <v>441</v>
      </c>
      <c r="E1030" s="475">
        <v>9</v>
      </c>
      <c r="F1030" s="476">
        <v>9004</v>
      </c>
      <c r="G1030" s="494" t="s">
        <v>596</v>
      </c>
      <c r="H1030" s="494" t="s">
        <v>4026</v>
      </c>
      <c r="I1030" s="494" t="s">
        <v>3977</v>
      </c>
      <c r="J1030" s="502">
        <v>7.96</v>
      </c>
      <c r="K1030" s="494" t="s">
        <v>4026</v>
      </c>
      <c r="L1030" s="512">
        <f t="shared" si="112"/>
        <v>0</v>
      </c>
      <c r="M1030" s="513" t="s">
        <v>4037</v>
      </c>
      <c r="N1030" s="514"/>
      <c r="O1030" s="514"/>
      <c r="P1030" s="515">
        <f t="shared" si="106"/>
        <v>0</v>
      </c>
      <c r="Q1030" s="515">
        <f t="shared" si="107"/>
        <v>0</v>
      </c>
      <c r="R1030" s="515">
        <f t="shared" si="108"/>
        <v>0</v>
      </c>
      <c r="S1030" s="516">
        <f>IF(M1030="nio",0,IF(M1030&gt;0,VLOOKUP(H1030,'3-Productie normen'!A:L,VLOOKUP(M1030,'3-Productie normen'!$B$36:$C$42,2,FALSE),FALSE)))</f>
        <v>0</v>
      </c>
      <c r="T1030" s="516">
        <f t="shared" si="110"/>
        <v>0</v>
      </c>
      <c r="U1030" s="55">
        <f t="shared" si="111"/>
        <v>0</v>
      </c>
      <c r="V1030" s="527"/>
      <c r="X1030" s="529">
        <f t="shared" si="109"/>
        <v>0</v>
      </c>
    </row>
    <row r="1031" spans="1:24" ht="14.1" customHeight="1">
      <c r="A1031" s="460">
        <v>1031</v>
      </c>
      <c r="B1031" s="467" t="s">
        <v>237</v>
      </c>
      <c r="C1031" s="466" t="s">
        <v>361</v>
      </c>
      <c r="D1031" s="473" t="s">
        <v>441</v>
      </c>
      <c r="E1031" s="475">
        <v>9</v>
      </c>
      <c r="F1031" s="476">
        <v>9005</v>
      </c>
      <c r="G1031" s="494" t="s">
        <v>596</v>
      </c>
      <c r="H1031" s="494" t="s">
        <v>4026</v>
      </c>
      <c r="I1031" s="494" t="s">
        <v>3974</v>
      </c>
      <c r="J1031" s="502">
        <v>8.02</v>
      </c>
      <c r="K1031" s="494" t="s">
        <v>4026</v>
      </c>
      <c r="L1031" s="512">
        <f t="shared" si="112"/>
        <v>0</v>
      </c>
      <c r="M1031" s="513" t="s">
        <v>4037</v>
      </c>
      <c r="N1031" s="514"/>
      <c r="O1031" s="514"/>
      <c r="P1031" s="515">
        <f t="shared" si="106"/>
        <v>0</v>
      </c>
      <c r="Q1031" s="515">
        <f t="shared" si="107"/>
        <v>0</v>
      </c>
      <c r="R1031" s="515">
        <f t="shared" si="108"/>
        <v>0</v>
      </c>
      <c r="S1031" s="516">
        <f>IF(M1031="nio",0,IF(M1031&gt;0,VLOOKUP(H1031,'3-Productie normen'!A:L,VLOOKUP(M1031,'3-Productie normen'!$B$36:$C$42,2,FALSE),FALSE)))</f>
        <v>0</v>
      </c>
      <c r="T1031" s="516">
        <f t="shared" si="110"/>
        <v>0</v>
      </c>
      <c r="U1031" s="55">
        <f t="shared" si="111"/>
        <v>0</v>
      </c>
      <c r="V1031" s="527"/>
      <c r="X1031" s="529">
        <f t="shared" si="109"/>
        <v>0</v>
      </c>
    </row>
    <row r="1032" spans="1:24" ht="14.1" customHeight="1">
      <c r="A1032" s="460">
        <v>1032</v>
      </c>
      <c r="B1032" s="467" t="s">
        <v>237</v>
      </c>
      <c r="C1032" s="466" t="s">
        <v>361</v>
      </c>
      <c r="D1032" s="473" t="s">
        <v>441</v>
      </c>
      <c r="E1032" s="475">
        <v>9</v>
      </c>
      <c r="F1032" s="476">
        <v>9007</v>
      </c>
      <c r="G1032" s="494" t="s">
        <v>589</v>
      </c>
      <c r="H1032" s="494" t="s">
        <v>4026</v>
      </c>
      <c r="I1032" s="494" t="s">
        <v>3986</v>
      </c>
      <c r="J1032" s="502">
        <v>7.62</v>
      </c>
      <c r="K1032" s="494" t="s">
        <v>4026</v>
      </c>
      <c r="L1032" s="512">
        <f t="shared" si="112"/>
        <v>0</v>
      </c>
      <c r="M1032" s="513" t="s">
        <v>4037</v>
      </c>
      <c r="N1032" s="514"/>
      <c r="O1032" s="514"/>
      <c r="P1032" s="515">
        <f t="shared" si="106"/>
        <v>0</v>
      </c>
      <c r="Q1032" s="515">
        <f t="shared" si="107"/>
        <v>0</v>
      </c>
      <c r="R1032" s="515">
        <f t="shared" si="108"/>
        <v>0</v>
      </c>
      <c r="S1032" s="516">
        <f>IF(M1032="nio",0,IF(M1032&gt;0,VLOOKUP(H1032,'3-Productie normen'!A:L,VLOOKUP(M1032,'3-Productie normen'!$B$36:$C$42,2,FALSE),FALSE)))</f>
        <v>0</v>
      </c>
      <c r="T1032" s="516">
        <f t="shared" si="110"/>
        <v>0</v>
      </c>
      <c r="U1032" s="55">
        <f t="shared" si="111"/>
        <v>0</v>
      </c>
      <c r="V1032" s="527"/>
      <c r="X1032" s="529">
        <f t="shared" si="109"/>
        <v>0</v>
      </c>
    </row>
    <row r="1033" spans="1:24" ht="14.1" customHeight="1">
      <c r="A1033" s="567">
        <v>1033</v>
      </c>
      <c r="B1033" s="467" t="s">
        <v>237</v>
      </c>
      <c r="C1033" s="466" t="s">
        <v>361</v>
      </c>
      <c r="D1033" s="473" t="s">
        <v>441</v>
      </c>
      <c r="E1033" s="475">
        <v>9</v>
      </c>
      <c r="F1033" s="476">
        <v>9008</v>
      </c>
      <c r="G1033" s="494" t="s">
        <v>1045</v>
      </c>
      <c r="H1033" s="491" t="s">
        <v>4038</v>
      </c>
      <c r="I1033" s="494" t="s">
        <v>3986</v>
      </c>
      <c r="J1033" s="502">
        <v>63.21</v>
      </c>
      <c r="K1033" s="494" t="s">
        <v>4032</v>
      </c>
      <c r="L1033" s="512">
        <f t="shared" si="112"/>
        <v>255</v>
      </c>
      <c r="M1033" s="514">
        <v>255</v>
      </c>
      <c r="N1033" s="514"/>
      <c r="O1033" s="514"/>
      <c r="P1033" s="515" t="e">
        <f t="shared" si="106"/>
        <v>#DIV/0!</v>
      </c>
      <c r="Q1033" s="515">
        <f t="shared" si="107"/>
        <v>0</v>
      </c>
      <c r="R1033" s="515">
        <f t="shared" si="108"/>
        <v>0</v>
      </c>
      <c r="S1033" s="516">
        <f>IF(M1033="nio",0,IF(M1033&gt;0,VLOOKUP(H1033,'3-Productie normen'!A:L,VLOOKUP(M1033,'3-Productie normen'!$B$36:$C$42,2,FALSE),FALSE)))</f>
        <v>0</v>
      </c>
      <c r="T1033" s="516">
        <f t="shared" si="110"/>
        <v>0</v>
      </c>
      <c r="U1033" s="55">
        <f t="shared" si="111"/>
        <v>0</v>
      </c>
      <c r="V1033" s="527"/>
      <c r="X1033" s="529">
        <f t="shared" si="109"/>
        <v>16118.550000000001</v>
      </c>
    </row>
    <row r="1034" spans="1:24" ht="14.1" customHeight="1">
      <c r="A1034" s="460">
        <v>1034</v>
      </c>
      <c r="B1034" s="467" t="s">
        <v>237</v>
      </c>
      <c r="C1034" s="466" t="s">
        <v>361</v>
      </c>
      <c r="D1034" s="473" t="s">
        <v>441</v>
      </c>
      <c r="E1034" s="475">
        <v>9</v>
      </c>
      <c r="F1034" s="476">
        <v>9009</v>
      </c>
      <c r="G1034" s="494" t="s">
        <v>592</v>
      </c>
      <c r="H1034" s="487" t="s">
        <v>348</v>
      </c>
      <c r="I1034" s="494" t="s">
        <v>3986</v>
      </c>
      <c r="J1034" s="502">
        <v>16.55</v>
      </c>
      <c r="K1034" s="487" t="s">
        <v>348</v>
      </c>
      <c r="L1034" s="512">
        <f t="shared" si="112"/>
        <v>255</v>
      </c>
      <c r="M1034" s="514">
        <v>255</v>
      </c>
      <c r="N1034" s="514"/>
      <c r="O1034" s="514"/>
      <c r="P1034" s="515" t="e">
        <f t="shared" si="106"/>
        <v>#DIV/0!</v>
      </c>
      <c r="Q1034" s="515">
        <f t="shared" si="107"/>
        <v>0</v>
      </c>
      <c r="R1034" s="515">
        <f t="shared" si="108"/>
        <v>0</v>
      </c>
      <c r="S1034" s="516">
        <f>IF(M1034="nio",0,IF(M1034&gt;0,VLOOKUP(H1034,'3-Productie normen'!A:L,VLOOKUP(M1034,'3-Productie normen'!$B$36:$C$42,2,FALSE),FALSE)))</f>
        <v>0</v>
      </c>
      <c r="T1034" s="516">
        <f t="shared" si="110"/>
        <v>0</v>
      </c>
      <c r="U1034" s="55">
        <f t="shared" si="111"/>
        <v>0</v>
      </c>
      <c r="V1034" s="527"/>
      <c r="X1034" s="529">
        <f t="shared" si="109"/>
        <v>4220.25</v>
      </c>
    </row>
    <row r="1035" spans="1:24" ht="14.1" customHeight="1">
      <c r="A1035" s="460">
        <v>1035</v>
      </c>
      <c r="B1035" s="467" t="s">
        <v>237</v>
      </c>
      <c r="C1035" s="466" t="s">
        <v>361</v>
      </c>
      <c r="D1035" s="473" t="s">
        <v>441</v>
      </c>
      <c r="E1035" s="475">
        <v>9</v>
      </c>
      <c r="F1035" s="475" t="s">
        <v>1367</v>
      </c>
      <c r="G1035" s="494" t="s">
        <v>600</v>
      </c>
      <c r="H1035" s="494" t="s">
        <v>4033</v>
      </c>
      <c r="I1035" s="494" t="s">
        <v>3986</v>
      </c>
      <c r="J1035" s="502">
        <v>34.68</v>
      </c>
      <c r="K1035" s="494" t="s">
        <v>4033</v>
      </c>
      <c r="L1035" s="512">
        <f t="shared" si="112"/>
        <v>104</v>
      </c>
      <c r="M1035" s="514">
        <v>104</v>
      </c>
      <c r="N1035" s="514"/>
      <c r="O1035" s="514"/>
      <c r="P1035" s="515" t="e">
        <f t="shared" ref="P1035:P1098" si="113">IF(M1035="nio",0,IF(M1035&gt;0,M1035*J1035/S1035,0))</f>
        <v>#DIV/0!</v>
      </c>
      <c r="Q1035" s="515">
        <f t="shared" ref="Q1035:Q1098" si="114">IF(N1035&gt;0,N1035*J1035/T1035,0)</f>
        <v>0</v>
      </c>
      <c r="R1035" s="515">
        <f t="shared" ref="R1035:R1098" si="115">IF(O1035&gt;0,O1035*J1035/U1035,0)</f>
        <v>0</v>
      </c>
      <c r="S1035" s="516">
        <f>IF(M1035="nio",0,IF(M1035&gt;0,VLOOKUP(H1035,'3-Productie normen'!A:L,VLOOKUP(M1035,'3-Productie normen'!$B$36:$C$42,2,FALSE),FALSE)))</f>
        <v>0</v>
      </c>
      <c r="T1035" s="516">
        <f t="shared" si="110"/>
        <v>0</v>
      </c>
      <c r="U1035" s="55">
        <f t="shared" si="111"/>
        <v>0</v>
      </c>
      <c r="V1035" s="527"/>
      <c r="X1035" s="529">
        <f t="shared" ref="X1035:X1098" si="116">L1035*J1035</f>
        <v>3606.72</v>
      </c>
    </row>
    <row r="1036" spans="1:24" ht="14.1" customHeight="1">
      <c r="A1036" s="460">
        <v>1036</v>
      </c>
      <c r="B1036" s="467" t="s">
        <v>237</v>
      </c>
      <c r="C1036" s="466" t="s">
        <v>361</v>
      </c>
      <c r="D1036" s="473" t="s">
        <v>441</v>
      </c>
      <c r="E1036" s="475">
        <v>9</v>
      </c>
      <c r="F1036" s="476">
        <v>9010</v>
      </c>
      <c r="G1036" s="494" t="s">
        <v>1045</v>
      </c>
      <c r="H1036" s="491" t="s">
        <v>4038</v>
      </c>
      <c r="I1036" s="494" t="s">
        <v>3986</v>
      </c>
      <c r="J1036" s="502">
        <v>31.38</v>
      </c>
      <c r="K1036" s="494" t="s">
        <v>4032</v>
      </c>
      <c r="L1036" s="512">
        <f t="shared" si="112"/>
        <v>255</v>
      </c>
      <c r="M1036" s="514">
        <v>255</v>
      </c>
      <c r="N1036" s="514"/>
      <c r="O1036" s="514"/>
      <c r="P1036" s="515" t="e">
        <f t="shared" si="113"/>
        <v>#DIV/0!</v>
      </c>
      <c r="Q1036" s="515">
        <f t="shared" si="114"/>
        <v>0</v>
      </c>
      <c r="R1036" s="515">
        <f t="shared" si="115"/>
        <v>0</v>
      </c>
      <c r="S1036" s="516">
        <f>IF(M1036="nio",0,IF(M1036&gt;0,VLOOKUP(H1036,'3-Productie normen'!A:L,VLOOKUP(M1036,'3-Productie normen'!$B$36:$C$42,2,FALSE),FALSE)))</f>
        <v>0</v>
      </c>
      <c r="T1036" s="516">
        <f t="shared" si="110"/>
        <v>0</v>
      </c>
      <c r="U1036" s="55">
        <f t="shared" si="111"/>
        <v>0</v>
      </c>
      <c r="V1036" s="527"/>
      <c r="X1036" s="529">
        <f t="shared" si="116"/>
        <v>8001.9</v>
      </c>
    </row>
    <row r="1037" spans="1:24" ht="14.1" customHeight="1">
      <c r="A1037" s="460">
        <v>1037</v>
      </c>
      <c r="B1037" s="467" t="s">
        <v>237</v>
      </c>
      <c r="C1037" s="466" t="s">
        <v>361</v>
      </c>
      <c r="D1037" s="473" t="s">
        <v>441</v>
      </c>
      <c r="E1037" s="475">
        <v>9</v>
      </c>
      <c r="F1037" s="476">
        <v>9011</v>
      </c>
      <c r="G1037" s="494" t="s">
        <v>529</v>
      </c>
      <c r="H1037" s="491" t="s">
        <v>253</v>
      </c>
      <c r="I1037" s="494" t="s">
        <v>3986</v>
      </c>
      <c r="J1037" s="502">
        <v>13.8</v>
      </c>
      <c r="K1037" s="491" t="s">
        <v>253</v>
      </c>
      <c r="L1037" s="512">
        <f t="shared" si="112"/>
        <v>104</v>
      </c>
      <c r="M1037" s="514">
        <v>104</v>
      </c>
      <c r="N1037" s="514"/>
      <c r="O1037" s="514"/>
      <c r="P1037" s="515" t="e">
        <f t="shared" si="113"/>
        <v>#DIV/0!</v>
      </c>
      <c r="Q1037" s="515">
        <f t="shared" si="114"/>
        <v>0</v>
      </c>
      <c r="R1037" s="515">
        <f t="shared" si="115"/>
        <v>0</v>
      </c>
      <c r="S1037" s="516">
        <f>IF(M1037="nio",0,IF(M1037&gt;0,VLOOKUP(H1037,'3-Productie normen'!A:L,VLOOKUP(M1037,'3-Productie normen'!$B$36:$C$42,2,FALSE),FALSE)))</f>
        <v>0</v>
      </c>
      <c r="T1037" s="516">
        <f t="shared" si="110"/>
        <v>0</v>
      </c>
      <c r="U1037" s="55">
        <f t="shared" si="111"/>
        <v>0</v>
      </c>
      <c r="V1037" s="527"/>
      <c r="X1037" s="529">
        <f t="shared" si="116"/>
        <v>1435.2</v>
      </c>
    </row>
    <row r="1038" spans="1:24" ht="14.1" customHeight="1">
      <c r="A1038" s="460">
        <v>1038</v>
      </c>
      <c r="B1038" s="467" t="s">
        <v>237</v>
      </c>
      <c r="C1038" s="466" t="s">
        <v>361</v>
      </c>
      <c r="D1038" s="473" t="s">
        <v>441</v>
      </c>
      <c r="E1038" s="475">
        <v>9</v>
      </c>
      <c r="F1038" s="476">
        <v>9012</v>
      </c>
      <c r="G1038" s="494" t="s">
        <v>529</v>
      </c>
      <c r="H1038" s="491" t="s">
        <v>253</v>
      </c>
      <c r="I1038" s="494" t="s">
        <v>3979</v>
      </c>
      <c r="J1038" s="502">
        <v>52.25</v>
      </c>
      <c r="K1038" s="491" t="s">
        <v>253</v>
      </c>
      <c r="L1038" s="512">
        <f t="shared" si="112"/>
        <v>104</v>
      </c>
      <c r="M1038" s="514">
        <v>104</v>
      </c>
      <c r="N1038" s="514"/>
      <c r="O1038" s="514"/>
      <c r="P1038" s="515" t="e">
        <f t="shared" si="113"/>
        <v>#DIV/0!</v>
      </c>
      <c r="Q1038" s="515">
        <f t="shared" si="114"/>
        <v>0</v>
      </c>
      <c r="R1038" s="515">
        <f t="shared" si="115"/>
        <v>0</v>
      </c>
      <c r="S1038" s="516">
        <f>IF(M1038="nio",0,IF(M1038&gt;0,VLOOKUP(H1038,'3-Productie normen'!A:L,VLOOKUP(M1038,'3-Productie normen'!$B$36:$C$42,2,FALSE),FALSE)))</f>
        <v>0</v>
      </c>
      <c r="T1038" s="516">
        <f t="shared" si="110"/>
        <v>0</v>
      </c>
      <c r="U1038" s="55">
        <f t="shared" si="111"/>
        <v>0</v>
      </c>
      <c r="V1038" s="527"/>
      <c r="X1038" s="529">
        <f t="shared" si="116"/>
        <v>5434</v>
      </c>
    </row>
    <row r="1039" spans="1:24" ht="14.1" customHeight="1">
      <c r="A1039" s="460">
        <v>1039</v>
      </c>
      <c r="B1039" s="467" t="s">
        <v>237</v>
      </c>
      <c r="C1039" s="466" t="s">
        <v>361</v>
      </c>
      <c r="D1039" s="473" t="s">
        <v>441</v>
      </c>
      <c r="E1039" s="475">
        <v>9</v>
      </c>
      <c r="F1039" s="476">
        <v>9013</v>
      </c>
      <c r="G1039" s="494" t="s">
        <v>1045</v>
      </c>
      <c r="H1039" s="491" t="s">
        <v>4038</v>
      </c>
      <c r="I1039" s="494" t="s">
        <v>3974</v>
      </c>
      <c r="J1039" s="502">
        <v>73.69</v>
      </c>
      <c r="K1039" s="494" t="s">
        <v>4032</v>
      </c>
      <c r="L1039" s="512">
        <f t="shared" si="112"/>
        <v>255</v>
      </c>
      <c r="M1039" s="514">
        <v>255</v>
      </c>
      <c r="N1039" s="514"/>
      <c r="O1039" s="514"/>
      <c r="P1039" s="515" t="e">
        <f t="shared" si="113"/>
        <v>#DIV/0!</v>
      </c>
      <c r="Q1039" s="515">
        <f t="shared" si="114"/>
        <v>0</v>
      </c>
      <c r="R1039" s="515">
        <f t="shared" si="115"/>
        <v>0</v>
      </c>
      <c r="S1039" s="516">
        <f>IF(M1039="nio",0,IF(M1039&gt;0,VLOOKUP(H1039,'3-Productie normen'!A:L,VLOOKUP(M1039,'3-Productie normen'!$B$36:$C$42,2,FALSE),FALSE)))</f>
        <v>0</v>
      </c>
      <c r="T1039" s="516">
        <f t="shared" si="110"/>
        <v>0</v>
      </c>
      <c r="U1039" s="55">
        <f t="shared" si="111"/>
        <v>0</v>
      </c>
      <c r="V1039" s="527"/>
      <c r="X1039" s="529">
        <f t="shared" si="116"/>
        <v>18790.95</v>
      </c>
    </row>
    <row r="1040" spans="1:24" ht="14.1" customHeight="1">
      <c r="A1040" s="460">
        <v>1040</v>
      </c>
      <c r="B1040" s="467" t="s">
        <v>237</v>
      </c>
      <c r="C1040" s="466" t="s">
        <v>361</v>
      </c>
      <c r="D1040" s="473" t="s">
        <v>441</v>
      </c>
      <c r="E1040" s="475">
        <v>9</v>
      </c>
      <c r="F1040" s="475" t="s">
        <v>1368</v>
      </c>
      <c r="G1040" s="494" t="s">
        <v>625</v>
      </c>
      <c r="H1040" s="494" t="s">
        <v>4026</v>
      </c>
      <c r="I1040" s="494" t="s">
        <v>3991</v>
      </c>
      <c r="J1040" s="502">
        <v>21.12</v>
      </c>
      <c r="K1040" s="494" t="s">
        <v>4026</v>
      </c>
      <c r="L1040" s="512">
        <f t="shared" si="112"/>
        <v>0</v>
      </c>
      <c r="M1040" s="513" t="s">
        <v>4037</v>
      </c>
      <c r="N1040" s="514"/>
      <c r="O1040" s="514"/>
      <c r="P1040" s="515">
        <f t="shared" si="113"/>
        <v>0</v>
      </c>
      <c r="Q1040" s="515">
        <f t="shared" si="114"/>
        <v>0</v>
      </c>
      <c r="R1040" s="515">
        <f t="shared" si="115"/>
        <v>0</v>
      </c>
      <c r="S1040" s="516">
        <f>IF(M1040="nio",0,IF(M1040&gt;0,VLOOKUP(H1040,'3-Productie normen'!A:L,VLOOKUP(M1040,'3-Productie normen'!$B$36:$C$42,2,FALSE),FALSE)))</f>
        <v>0</v>
      </c>
      <c r="T1040" s="516">
        <f t="shared" si="110"/>
        <v>0</v>
      </c>
      <c r="U1040" s="55">
        <f t="shared" si="111"/>
        <v>0</v>
      </c>
      <c r="V1040" s="527"/>
      <c r="X1040" s="529">
        <f t="shared" si="116"/>
        <v>0</v>
      </c>
    </row>
    <row r="1041" spans="1:24" ht="14.1" customHeight="1">
      <c r="A1041" s="567">
        <v>1041</v>
      </c>
      <c r="B1041" s="467" t="s">
        <v>237</v>
      </c>
      <c r="C1041" s="466" t="s">
        <v>361</v>
      </c>
      <c r="D1041" s="473" t="s">
        <v>441</v>
      </c>
      <c r="E1041" s="475">
        <v>9</v>
      </c>
      <c r="F1041" s="476">
        <v>9014</v>
      </c>
      <c r="G1041" s="494" t="s">
        <v>529</v>
      </c>
      <c r="H1041" s="491" t="s">
        <v>253</v>
      </c>
      <c r="I1041" s="494" t="s">
        <v>3979</v>
      </c>
      <c r="J1041" s="502">
        <v>46.98</v>
      </c>
      <c r="K1041" s="491" t="s">
        <v>253</v>
      </c>
      <c r="L1041" s="512">
        <f t="shared" si="112"/>
        <v>104</v>
      </c>
      <c r="M1041" s="514">
        <v>104</v>
      </c>
      <c r="N1041" s="514"/>
      <c r="O1041" s="514"/>
      <c r="P1041" s="515" t="e">
        <f t="shared" si="113"/>
        <v>#DIV/0!</v>
      </c>
      <c r="Q1041" s="515">
        <f t="shared" si="114"/>
        <v>0</v>
      </c>
      <c r="R1041" s="515">
        <f t="shared" si="115"/>
        <v>0</v>
      </c>
      <c r="S1041" s="516">
        <f>IF(M1041="nio",0,IF(M1041&gt;0,VLOOKUP(H1041,'3-Productie normen'!A:L,VLOOKUP(M1041,'3-Productie normen'!$B$36:$C$42,2,FALSE),FALSE)))</f>
        <v>0</v>
      </c>
      <c r="T1041" s="516">
        <f t="shared" si="110"/>
        <v>0</v>
      </c>
      <c r="U1041" s="55">
        <f t="shared" si="111"/>
        <v>0</v>
      </c>
      <c r="V1041" s="527"/>
      <c r="X1041" s="529">
        <f t="shared" si="116"/>
        <v>4885.92</v>
      </c>
    </row>
    <row r="1042" spans="1:24" ht="14.1" customHeight="1">
      <c r="A1042" s="460">
        <v>1042</v>
      </c>
      <c r="B1042" s="467" t="s">
        <v>237</v>
      </c>
      <c r="C1042" s="466" t="s">
        <v>361</v>
      </c>
      <c r="D1042" s="473" t="s">
        <v>441</v>
      </c>
      <c r="E1042" s="475">
        <v>9</v>
      </c>
      <c r="F1042" s="476">
        <v>9015</v>
      </c>
      <c r="G1042" s="494" t="s">
        <v>529</v>
      </c>
      <c r="H1042" s="491" t="s">
        <v>253</v>
      </c>
      <c r="I1042" s="494" t="s">
        <v>3986</v>
      </c>
      <c r="J1042" s="502">
        <v>26.93</v>
      </c>
      <c r="K1042" s="491" t="s">
        <v>253</v>
      </c>
      <c r="L1042" s="512">
        <f t="shared" si="112"/>
        <v>104</v>
      </c>
      <c r="M1042" s="514">
        <v>104</v>
      </c>
      <c r="N1042" s="514"/>
      <c r="O1042" s="514"/>
      <c r="P1042" s="515" t="e">
        <f t="shared" si="113"/>
        <v>#DIV/0!</v>
      </c>
      <c r="Q1042" s="515">
        <f t="shared" si="114"/>
        <v>0</v>
      </c>
      <c r="R1042" s="515">
        <f t="shared" si="115"/>
        <v>0</v>
      </c>
      <c r="S1042" s="516">
        <f>IF(M1042="nio",0,IF(M1042&gt;0,VLOOKUP(H1042,'3-Productie normen'!A:L,VLOOKUP(M1042,'3-Productie normen'!$B$36:$C$42,2,FALSE),FALSE)))</f>
        <v>0</v>
      </c>
      <c r="T1042" s="516">
        <f t="shared" ref="T1042:T1106" si="117">IF(N1042&gt;0,S1042*$T$8,0)</f>
        <v>0</v>
      </c>
      <c r="U1042" s="55">
        <f t="shared" ref="U1042:U1106" si="118">IF((OR(O1042&gt;0,)),S1042*$U$8,0)</f>
        <v>0</v>
      </c>
      <c r="V1042" s="527"/>
      <c r="X1042" s="529">
        <f t="shared" si="116"/>
        <v>2800.72</v>
      </c>
    </row>
    <row r="1043" spans="1:24" ht="14.1" customHeight="1">
      <c r="A1043" s="460">
        <v>1043</v>
      </c>
      <c r="B1043" s="467" t="s">
        <v>237</v>
      </c>
      <c r="C1043" s="466" t="s">
        <v>361</v>
      </c>
      <c r="D1043" s="473" t="s">
        <v>441</v>
      </c>
      <c r="E1043" s="475">
        <v>9</v>
      </c>
      <c r="F1043" s="475" t="s">
        <v>1369</v>
      </c>
      <c r="G1043" s="494" t="s">
        <v>1240</v>
      </c>
      <c r="H1043" s="491" t="s">
        <v>4038</v>
      </c>
      <c r="I1043" s="494" t="s">
        <v>3986</v>
      </c>
      <c r="J1043" s="502">
        <v>15.05</v>
      </c>
      <c r="K1043" s="494" t="s">
        <v>4032</v>
      </c>
      <c r="L1043" s="512">
        <f t="shared" si="112"/>
        <v>255</v>
      </c>
      <c r="M1043" s="514">
        <v>255</v>
      </c>
      <c r="N1043" s="514"/>
      <c r="O1043" s="514"/>
      <c r="P1043" s="515" t="e">
        <f t="shared" si="113"/>
        <v>#DIV/0!</v>
      </c>
      <c r="Q1043" s="515">
        <f t="shared" si="114"/>
        <v>0</v>
      </c>
      <c r="R1043" s="515">
        <f t="shared" si="115"/>
        <v>0</v>
      </c>
      <c r="S1043" s="516">
        <f>IF(M1043="nio",0,IF(M1043&gt;0,VLOOKUP(H1043,'3-Productie normen'!A:L,VLOOKUP(M1043,'3-Productie normen'!$B$36:$C$42,2,FALSE),FALSE)))</f>
        <v>0</v>
      </c>
      <c r="T1043" s="516">
        <f t="shared" si="117"/>
        <v>0</v>
      </c>
      <c r="U1043" s="55">
        <f t="shared" si="118"/>
        <v>0</v>
      </c>
      <c r="V1043" s="527"/>
      <c r="X1043" s="529">
        <f t="shared" si="116"/>
        <v>3837.75</v>
      </c>
    </row>
    <row r="1044" spans="1:24" ht="14.1" customHeight="1">
      <c r="A1044" s="460">
        <v>1044</v>
      </c>
      <c r="B1044" s="467" t="s">
        <v>237</v>
      </c>
      <c r="C1044" s="466" t="s">
        <v>361</v>
      </c>
      <c r="D1044" s="473" t="s">
        <v>441</v>
      </c>
      <c r="E1044" s="475">
        <v>9</v>
      </c>
      <c r="F1044" s="476">
        <v>9016</v>
      </c>
      <c r="G1044" s="494" t="s">
        <v>529</v>
      </c>
      <c r="H1044" s="491" t="s">
        <v>253</v>
      </c>
      <c r="I1044" s="494" t="s">
        <v>3979</v>
      </c>
      <c r="J1044" s="502">
        <v>53.06</v>
      </c>
      <c r="K1044" s="491" t="s">
        <v>253</v>
      </c>
      <c r="L1044" s="512">
        <f t="shared" si="112"/>
        <v>104</v>
      </c>
      <c r="M1044" s="514">
        <v>104</v>
      </c>
      <c r="N1044" s="514"/>
      <c r="O1044" s="514"/>
      <c r="P1044" s="515" t="e">
        <f t="shared" si="113"/>
        <v>#DIV/0!</v>
      </c>
      <c r="Q1044" s="515">
        <f t="shared" si="114"/>
        <v>0</v>
      </c>
      <c r="R1044" s="515">
        <f t="shared" si="115"/>
        <v>0</v>
      </c>
      <c r="S1044" s="516">
        <f>IF(M1044="nio",0,IF(M1044&gt;0,VLOOKUP(H1044,'3-Productie normen'!A:L,VLOOKUP(M1044,'3-Productie normen'!$B$36:$C$42,2,FALSE),FALSE)))</f>
        <v>0</v>
      </c>
      <c r="T1044" s="516">
        <f t="shared" si="117"/>
        <v>0</v>
      </c>
      <c r="U1044" s="55">
        <f t="shared" si="118"/>
        <v>0</v>
      </c>
      <c r="V1044" s="527"/>
      <c r="X1044" s="529">
        <f t="shared" si="116"/>
        <v>5518.24</v>
      </c>
    </row>
    <row r="1045" spans="1:24" ht="14.1" customHeight="1">
      <c r="A1045" s="460">
        <v>1045</v>
      </c>
      <c r="B1045" s="467" t="s">
        <v>237</v>
      </c>
      <c r="C1045" s="466" t="s">
        <v>361</v>
      </c>
      <c r="D1045" s="473" t="s">
        <v>441</v>
      </c>
      <c r="E1045" s="475">
        <v>9</v>
      </c>
      <c r="F1045" s="476">
        <v>9017</v>
      </c>
      <c r="G1045" s="494" t="s">
        <v>529</v>
      </c>
      <c r="H1045" s="491" t="s">
        <v>253</v>
      </c>
      <c r="I1045" s="494" t="s">
        <v>3986</v>
      </c>
      <c r="J1045" s="502">
        <v>9.02</v>
      </c>
      <c r="K1045" s="491" t="s">
        <v>253</v>
      </c>
      <c r="L1045" s="512">
        <f t="shared" si="112"/>
        <v>104</v>
      </c>
      <c r="M1045" s="514">
        <v>104</v>
      </c>
      <c r="N1045" s="514"/>
      <c r="O1045" s="514"/>
      <c r="P1045" s="515" t="e">
        <f t="shared" si="113"/>
        <v>#DIV/0!</v>
      </c>
      <c r="Q1045" s="515">
        <f t="shared" si="114"/>
        <v>0</v>
      </c>
      <c r="R1045" s="515">
        <f t="shared" si="115"/>
        <v>0</v>
      </c>
      <c r="S1045" s="516">
        <f>IF(M1045="nio",0,IF(M1045&gt;0,VLOOKUP(H1045,'3-Productie normen'!A:L,VLOOKUP(M1045,'3-Productie normen'!$B$36:$C$42,2,FALSE),FALSE)))</f>
        <v>0</v>
      </c>
      <c r="T1045" s="516">
        <f t="shared" si="117"/>
        <v>0</v>
      </c>
      <c r="U1045" s="55">
        <f t="shared" si="118"/>
        <v>0</v>
      </c>
      <c r="V1045" s="527"/>
      <c r="X1045" s="529">
        <f t="shared" si="116"/>
        <v>938.07999999999993</v>
      </c>
    </row>
    <row r="1046" spans="1:24" ht="14.1" customHeight="1">
      <c r="A1046" s="460">
        <v>1046</v>
      </c>
      <c r="B1046" s="467" t="s">
        <v>237</v>
      </c>
      <c r="C1046" s="466" t="s">
        <v>361</v>
      </c>
      <c r="D1046" s="473" t="s">
        <v>441</v>
      </c>
      <c r="E1046" s="475">
        <v>9</v>
      </c>
      <c r="F1046" s="475" t="s">
        <v>1370</v>
      </c>
      <c r="G1046" s="494" t="s">
        <v>1240</v>
      </c>
      <c r="H1046" s="491" t="s">
        <v>4038</v>
      </c>
      <c r="I1046" s="494" t="s">
        <v>3986</v>
      </c>
      <c r="J1046" s="502">
        <v>7.35</v>
      </c>
      <c r="K1046" s="494" t="s">
        <v>4032</v>
      </c>
      <c r="L1046" s="512">
        <f t="shared" si="112"/>
        <v>255</v>
      </c>
      <c r="M1046" s="514">
        <v>255</v>
      </c>
      <c r="N1046" s="514"/>
      <c r="O1046" s="514"/>
      <c r="P1046" s="515" t="e">
        <f t="shared" si="113"/>
        <v>#DIV/0!</v>
      </c>
      <c r="Q1046" s="515">
        <f t="shared" si="114"/>
        <v>0</v>
      </c>
      <c r="R1046" s="515">
        <f t="shared" si="115"/>
        <v>0</v>
      </c>
      <c r="S1046" s="516">
        <f>IF(M1046="nio",0,IF(M1046&gt;0,VLOOKUP(H1046,'3-Productie normen'!A:L,VLOOKUP(M1046,'3-Productie normen'!$B$36:$C$42,2,FALSE),FALSE)))</f>
        <v>0</v>
      </c>
      <c r="T1046" s="516">
        <f t="shared" si="117"/>
        <v>0</v>
      </c>
      <c r="U1046" s="55">
        <f t="shared" si="118"/>
        <v>0</v>
      </c>
      <c r="V1046" s="527"/>
      <c r="X1046" s="529">
        <f t="shared" si="116"/>
        <v>1874.25</v>
      </c>
    </row>
    <row r="1047" spans="1:24" ht="14.1" customHeight="1">
      <c r="A1047" s="460">
        <v>1047</v>
      </c>
      <c r="B1047" s="467" t="s">
        <v>237</v>
      </c>
      <c r="C1047" s="466" t="s">
        <v>361</v>
      </c>
      <c r="D1047" s="473" t="s">
        <v>441</v>
      </c>
      <c r="E1047" s="475">
        <v>9</v>
      </c>
      <c r="F1047" s="475" t="s">
        <v>1371</v>
      </c>
      <c r="G1047" s="494" t="s">
        <v>1240</v>
      </c>
      <c r="H1047" s="491" t="s">
        <v>4038</v>
      </c>
      <c r="I1047" s="494" t="s">
        <v>3986</v>
      </c>
      <c r="J1047" s="502">
        <v>7.35</v>
      </c>
      <c r="K1047" s="494" t="s">
        <v>4032</v>
      </c>
      <c r="L1047" s="512">
        <f t="shared" si="112"/>
        <v>255</v>
      </c>
      <c r="M1047" s="514">
        <v>255</v>
      </c>
      <c r="N1047" s="514"/>
      <c r="O1047" s="514"/>
      <c r="P1047" s="515" t="e">
        <f t="shared" si="113"/>
        <v>#DIV/0!</v>
      </c>
      <c r="Q1047" s="515">
        <f t="shared" si="114"/>
        <v>0</v>
      </c>
      <c r="R1047" s="515">
        <f t="shared" si="115"/>
        <v>0</v>
      </c>
      <c r="S1047" s="516">
        <f>IF(M1047="nio",0,IF(M1047&gt;0,VLOOKUP(H1047,'3-Productie normen'!A:L,VLOOKUP(M1047,'3-Productie normen'!$B$36:$C$42,2,FALSE),FALSE)))</f>
        <v>0</v>
      </c>
      <c r="T1047" s="516">
        <f t="shared" si="117"/>
        <v>0</v>
      </c>
      <c r="U1047" s="55">
        <f t="shared" si="118"/>
        <v>0</v>
      </c>
      <c r="V1047" s="527"/>
      <c r="X1047" s="529">
        <f t="shared" si="116"/>
        <v>1874.25</v>
      </c>
    </row>
    <row r="1048" spans="1:24" ht="14.1" customHeight="1">
      <c r="A1048" s="460">
        <v>1048</v>
      </c>
      <c r="B1048" s="467" t="s">
        <v>237</v>
      </c>
      <c r="C1048" s="466" t="s">
        <v>361</v>
      </c>
      <c r="D1048" s="473" t="s">
        <v>441</v>
      </c>
      <c r="E1048" s="475">
        <v>9</v>
      </c>
      <c r="F1048" s="476">
        <v>9019</v>
      </c>
      <c r="G1048" s="494" t="s">
        <v>529</v>
      </c>
      <c r="H1048" s="491" t="s">
        <v>253</v>
      </c>
      <c r="I1048" s="494" t="s">
        <v>3986</v>
      </c>
      <c r="J1048" s="502">
        <v>27.25</v>
      </c>
      <c r="K1048" s="491" t="s">
        <v>253</v>
      </c>
      <c r="L1048" s="512">
        <f t="shared" si="112"/>
        <v>104</v>
      </c>
      <c r="M1048" s="514">
        <v>104</v>
      </c>
      <c r="N1048" s="514"/>
      <c r="O1048" s="514"/>
      <c r="P1048" s="515" t="e">
        <f t="shared" si="113"/>
        <v>#DIV/0!</v>
      </c>
      <c r="Q1048" s="515">
        <f t="shared" si="114"/>
        <v>0</v>
      </c>
      <c r="R1048" s="515">
        <f t="shared" si="115"/>
        <v>0</v>
      </c>
      <c r="S1048" s="516">
        <f>IF(M1048="nio",0,IF(M1048&gt;0,VLOOKUP(H1048,'3-Productie normen'!A:L,VLOOKUP(M1048,'3-Productie normen'!$B$36:$C$42,2,FALSE),FALSE)))</f>
        <v>0</v>
      </c>
      <c r="T1048" s="516">
        <f t="shared" si="117"/>
        <v>0</v>
      </c>
      <c r="U1048" s="55">
        <f t="shared" si="118"/>
        <v>0</v>
      </c>
      <c r="V1048" s="527"/>
      <c r="X1048" s="529">
        <f t="shared" si="116"/>
        <v>2834</v>
      </c>
    </row>
    <row r="1049" spans="1:24" ht="14.1" customHeight="1">
      <c r="A1049" s="567">
        <v>1049</v>
      </c>
      <c r="B1049" s="467" t="s">
        <v>237</v>
      </c>
      <c r="C1049" s="466" t="s">
        <v>361</v>
      </c>
      <c r="D1049" s="473" t="s">
        <v>441</v>
      </c>
      <c r="E1049" s="475">
        <v>9</v>
      </c>
      <c r="F1049" s="475" t="s">
        <v>1372</v>
      </c>
      <c r="G1049" s="494" t="s">
        <v>1240</v>
      </c>
      <c r="H1049" s="491" t="s">
        <v>4038</v>
      </c>
      <c r="I1049" s="494" t="s">
        <v>3986</v>
      </c>
      <c r="J1049" s="502">
        <v>15.05</v>
      </c>
      <c r="K1049" s="494" t="s">
        <v>4032</v>
      </c>
      <c r="L1049" s="512">
        <f t="shared" si="112"/>
        <v>255</v>
      </c>
      <c r="M1049" s="514">
        <v>255</v>
      </c>
      <c r="N1049" s="514"/>
      <c r="O1049" s="514"/>
      <c r="P1049" s="515" t="e">
        <f t="shared" si="113"/>
        <v>#DIV/0!</v>
      </c>
      <c r="Q1049" s="515">
        <f t="shared" si="114"/>
        <v>0</v>
      </c>
      <c r="R1049" s="515">
        <f t="shared" si="115"/>
        <v>0</v>
      </c>
      <c r="S1049" s="516">
        <f>IF(M1049="nio",0,IF(M1049&gt;0,VLOOKUP(H1049,'3-Productie normen'!A:L,VLOOKUP(M1049,'3-Productie normen'!$B$36:$C$42,2,FALSE),FALSE)))</f>
        <v>0</v>
      </c>
      <c r="T1049" s="516">
        <f t="shared" si="117"/>
        <v>0</v>
      </c>
      <c r="U1049" s="55">
        <f t="shared" si="118"/>
        <v>0</v>
      </c>
      <c r="V1049" s="527"/>
      <c r="X1049" s="529">
        <f t="shared" si="116"/>
        <v>3837.75</v>
      </c>
    </row>
    <row r="1050" spans="1:24" ht="14.1" customHeight="1">
      <c r="A1050" s="460">
        <v>1050</v>
      </c>
      <c r="B1050" s="467" t="s">
        <v>237</v>
      </c>
      <c r="C1050" s="466" t="s">
        <v>361</v>
      </c>
      <c r="D1050" s="473" t="s">
        <v>441</v>
      </c>
      <c r="E1050" s="475">
        <v>9</v>
      </c>
      <c r="F1050" s="475" t="s">
        <v>1373</v>
      </c>
      <c r="G1050" s="494" t="s">
        <v>600</v>
      </c>
      <c r="H1050" s="494" t="s">
        <v>4033</v>
      </c>
      <c r="I1050" s="494" t="s">
        <v>3979</v>
      </c>
      <c r="J1050" s="502">
        <v>165.34</v>
      </c>
      <c r="K1050" s="494" t="s">
        <v>4033</v>
      </c>
      <c r="L1050" s="512">
        <f t="shared" si="112"/>
        <v>104</v>
      </c>
      <c r="M1050" s="514">
        <v>104</v>
      </c>
      <c r="N1050" s="514"/>
      <c r="O1050" s="514"/>
      <c r="P1050" s="515" t="e">
        <f t="shared" si="113"/>
        <v>#DIV/0!</v>
      </c>
      <c r="Q1050" s="515">
        <f t="shared" si="114"/>
        <v>0</v>
      </c>
      <c r="R1050" s="515">
        <f t="shared" si="115"/>
        <v>0</v>
      </c>
      <c r="S1050" s="516">
        <f>IF(M1050="nio",0,IF(M1050&gt;0,VLOOKUP(H1050,'3-Productie normen'!A:L,VLOOKUP(M1050,'3-Productie normen'!$B$36:$C$42,2,FALSE),FALSE)))</f>
        <v>0</v>
      </c>
      <c r="T1050" s="516">
        <f t="shared" si="117"/>
        <v>0</v>
      </c>
      <c r="U1050" s="55">
        <f t="shared" si="118"/>
        <v>0</v>
      </c>
      <c r="V1050" s="527"/>
      <c r="X1050" s="529">
        <f t="shared" si="116"/>
        <v>17195.36</v>
      </c>
    </row>
    <row r="1051" spans="1:24" ht="14.1" customHeight="1">
      <c r="A1051" s="460">
        <v>1051</v>
      </c>
      <c r="B1051" s="467" t="s">
        <v>237</v>
      </c>
      <c r="C1051" s="466" t="s">
        <v>361</v>
      </c>
      <c r="D1051" s="473" t="s">
        <v>441</v>
      </c>
      <c r="E1051" s="475">
        <v>9</v>
      </c>
      <c r="F1051" s="476">
        <v>9020</v>
      </c>
      <c r="G1051" s="494" t="s">
        <v>529</v>
      </c>
      <c r="H1051" s="491" t="s">
        <v>253</v>
      </c>
      <c r="I1051" s="494" t="s">
        <v>3979</v>
      </c>
      <c r="J1051" s="502">
        <v>49.34</v>
      </c>
      <c r="K1051" s="491" t="s">
        <v>253</v>
      </c>
      <c r="L1051" s="512">
        <f t="shared" si="112"/>
        <v>104</v>
      </c>
      <c r="M1051" s="514">
        <v>104</v>
      </c>
      <c r="N1051" s="514"/>
      <c r="O1051" s="514"/>
      <c r="P1051" s="515" t="e">
        <f t="shared" si="113"/>
        <v>#DIV/0!</v>
      </c>
      <c r="Q1051" s="515">
        <f t="shared" si="114"/>
        <v>0</v>
      </c>
      <c r="R1051" s="515">
        <f t="shared" si="115"/>
        <v>0</v>
      </c>
      <c r="S1051" s="516">
        <f>IF(M1051="nio",0,IF(M1051&gt;0,VLOOKUP(H1051,'3-Productie normen'!A:L,VLOOKUP(M1051,'3-Productie normen'!$B$36:$C$42,2,FALSE),FALSE)))</f>
        <v>0</v>
      </c>
      <c r="T1051" s="516">
        <f t="shared" si="117"/>
        <v>0</v>
      </c>
      <c r="U1051" s="55">
        <f t="shared" si="118"/>
        <v>0</v>
      </c>
      <c r="V1051" s="527"/>
      <c r="X1051" s="529">
        <f t="shared" si="116"/>
        <v>5131.3600000000006</v>
      </c>
    </row>
    <row r="1052" spans="1:24" ht="14.1" customHeight="1">
      <c r="A1052" s="460">
        <v>1052</v>
      </c>
      <c r="B1052" s="467" t="s">
        <v>237</v>
      </c>
      <c r="C1052" s="466" t="s">
        <v>361</v>
      </c>
      <c r="D1052" s="473" t="s">
        <v>441</v>
      </c>
      <c r="E1052" s="475">
        <v>9</v>
      </c>
      <c r="F1052" s="476">
        <v>9021</v>
      </c>
      <c r="G1052" s="494" t="s">
        <v>529</v>
      </c>
      <c r="H1052" s="491" t="s">
        <v>253</v>
      </c>
      <c r="I1052" s="494" t="s">
        <v>3979</v>
      </c>
      <c r="J1052" s="502">
        <v>43.22</v>
      </c>
      <c r="K1052" s="491" t="s">
        <v>253</v>
      </c>
      <c r="L1052" s="512">
        <f t="shared" si="112"/>
        <v>104</v>
      </c>
      <c r="M1052" s="514">
        <v>104</v>
      </c>
      <c r="N1052" s="514"/>
      <c r="O1052" s="514"/>
      <c r="P1052" s="515" t="e">
        <f t="shared" si="113"/>
        <v>#DIV/0!</v>
      </c>
      <c r="Q1052" s="515">
        <f t="shared" si="114"/>
        <v>0</v>
      </c>
      <c r="R1052" s="515">
        <f t="shared" si="115"/>
        <v>0</v>
      </c>
      <c r="S1052" s="516">
        <f>IF(M1052="nio",0,IF(M1052&gt;0,VLOOKUP(H1052,'3-Productie normen'!A:L,VLOOKUP(M1052,'3-Productie normen'!$B$36:$C$42,2,FALSE),FALSE)))</f>
        <v>0</v>
      </c>
      <c r="T1052" s="516">
        <f t="shared" si="117"/>
        <v>0</v>
      </c>
      <c r="U1052" s="55">
        <f t="shared" si="118"/>
        <v>0</v>
      </c>
      <c r="V1052" s="527"/>
      <c r="X1052" s="529">
        <f t="shared" si="116"/>
        <v>4494.88</v>
      </c>
    </row>
    <row r="1053" spans="1:24" ht="14.1" customHeight="1">
      <c r="A1053" s="460">
        <v>1053</v>
      </c>
      <c r="B1053" s="467" t="s">
        <v>237</v>
      </c>
      <c r="C1053" s="466" t="s">
        <v>361</v>
      </c>
      <c r="D1053" s="473" t="s">
        <v>441</v>
      </c>
      <c r="E1053" s="475">
        <v>9</v>
      </c>
      <c r="F1053" s="476">
        <v>9022</v>
      </c>
      <c r="G1053" s="494" t="s">
        <v>529</v>
      </c>
      <c r="H1053" s="491" t="s">
        <v>253</v>
      </c>
      <c r="I1053" s="494" t="s">
        <v>3979</v>
      </c>
      <c r="J1053" s="502">
        <v>21.84</v>
      </c>
      <c r="K1053" s="491" t="s">
        <v>253</v>
      </c>
      <c r="L1053" s="512">
        <f t="shared" si="112"/>
        <v>104</v>
      </c>
      <c r="M1053" s="514">
        <v>104</v>
      </c>
      <c r="N1053" s="514"/>
      <c r="O1053" s="514"/>
      <c r="P1053" s="515" t="e">
        <f t="shared" si="113"/>
        <v>#DIV/0!</v>
      </c>
      <c r="Q1053" s="515">
        <f t="shared" si="114"/>
        <v>0</v>
      </c>
      <c r="R1053" s="515">
        <f t="shared" si="115"/>
        <v>0</v>
      </c>
      <c r="S1053" s="516">
        <f>IF(M1053="nio",0,IF(M1053&gt;0,VLOOKUP(H1053,'3-Productie normen'!A:L,VLOOKUP(M1053,'3-Productie normen'!$B$36:$C$42,2,FALSE),FALSE)))</f>
        <v>0</v>
      </c>
      <c r="T1053" s="516">
        <f t="shared" si="117"/>
        <v>0</v>
      </c>
      <c r="U1053" s="55">
        <f t="shared" si="118"/>
        <v>0</v>
      </c>
      <c r="V1053" s="527"/>
      <c r="X1053" s="529">
        <f t="shared" si="116"/>
        <v>2271.36</v>
      </c>
    </row>
    <row r="1054" spans="1:24" ht="14.1" customHeight="1">
      <c r="A1054" s="460">
        <v>1054</v>
      </c>
      <c r="B1054" s="467" t="s">
        <v>237</v>
      </c>
      <c r="C1054" s="466" t="s">
        <v>361</v>
      </c>
      <c r="D1054" s="473" t="s">
        <v>441</v>
      </c>
      <c r="E1054" s="475">
        <v>9</v>
      </c>
      <c r="F1054" s="476">
        <v>9023</v>
      </c>
      <c r="G1054" s="494" t="s">
        <v>606</v>
      </c>
      <c r="H1054" s="494" t="s">
        <v>4026</v>
      </c>
      <c r="I1054" s="494" t="s">
        <v>3974</v>
      </c>
      <c r="J1054" s="502">
        <v>6.01</v>
      </c>
      <c r="K1054" s="494" t="s">
        <v>4026</v>
      </c>
      <c r="L1054" s="512">
        <f t="shared" si="112"/>
        <v>0</v>
      </c>
      <c r="M1054" s="513" t="s">
        <v>4037</v>
      </c>
      <c r="N1054" s="514"/>
      <c r="O1054" s="514"/>
      <c r="P1054" s="515">
        <f t="shared" si="113"/>
        <v>0</v>
      </c>
      <c r="Q1054" s="515">
        <f t="shared" si="114"/>
        <v>0</v>
      </c>
      <c r="R1054" s="515">
        <f t="shared" si="115"/>
        <v>0</v>
      </c>
      <c r="S1054" s="516">
        <f>IF(M1054="nio",0,IF(M1054&gt;0,VLOOKUP(H1054,'3-Productie normen'!A:L,VLOOKUP(M1054,'3-Productie normen'!$B$36:$C$42,2,FALSE),FALSE)))</f>
        <v>0</v>
      </c>
      <c r="T1054" s="516">
        <f t="shared" si="117"/>
        <v>0</v>
      </c>
      <c r="U1054" s="55">
        <f t="shared" si="118"/>
        <v>0</v>
      </c>
      <c r="V1054" s="527"/>
      <c r="X1054" s="529">
        <f t="shared" si="116"/>
        <v>0</v>
      </c>
    </row>
    <row r="1055" spans="1:24" ht="14.1" customHeight="1">
      <c r="A1055" s="460">
        <v>1055</v>
      </c>
      <c r="B1055" s="467" t="s">
        <v>237</v>
      </c>
      <c r="C1055" s="466" t="s">
        <v>361</v>
      </c>
      <c r="D1055" s="473" t="s">
        <v>441</v>
      </c>
      <c r="E1055" s="475">
        <v>9</v>
      </c>
      <c r="F1055" s="476">
        <v>9024</v>
      </c>
      <c r="G1055" s="494" t="s">
        <v>592</v>
      </c>
      <c r="H1055" s="487" t="s">
        <v>348</v>
      </c>
      <c r="I1055" s="494" t="s">
        <v>3979</v>
      </c>
      <c r="J1055" s="502">
        <v>32.81</v>
      </c>
      <c r="K1055" s="487" t="s">
        <v>348</v>
      </c>
      <c r="L1055" s="512">
        <f t="shared" si="112"/>
        <v>255</v>
      </c>
      <c r="M1055" s="514">
        <v>255</v>
      </c>
      <c r="N1055" s="514"/>
      <c r="O1055" s="514"/>
      <c r="P1055" s="515" t="e">
        <f t="shared" si="113"/>
        <v>#DIV/0!</v>
      </c>
      <c r="Q1055" s="515">
        <f t="shared" si="114"/>
        <v>0</v>
      </c>
      <c r="R1055" s="515">
        <f t="shared" si="115"/>
        <v>0</v>
      </c>
      <c r="S1055" s="516">
        <f>IF(M1055="nio",0,IF(M1055&gt;0,VLOOKUP(H1055,'3-Productie normen'!A:L,VLOOKUP(M1055,'3-Productie normen'!$B$36:$C$42,2,FALSE),FALSE)))</f>
        <v>0</v>
      </c>
      <c r="T1055" s="516">
        <f t="shared" si="117"/>
        <v>0</v>
      </c>
      <c r="U1055" s="55">
        <f t="shared" si="118"/>
        <v>0</v>
      </c>
      <c r="V1055" s="527"/>
      <c r="X1055" s="529">
        <f t="shared" si="116"/>
        <v>8366.5500000000011</v>
      </c>
    </row>
    <row r="1056" spans="1:24" ht="14.1" customHeight="1">
      <c r="A1056" s="460">
        <v>1056</v>
      </c>
      <c r="B1056" s="467" t="s">
        <v>237</v>
      </c>
      <c r="C1056" s="466" t="s">
        <v>361</v>
      </c>
      <c r="D1056" s="473" t="s">
        <v>441</v>
      </c>
      <c r="E1056" s="475">
        <v>9</v>
      </c>
      <c r="F1056" s="476">
        <v>9025</v>
      </c>
      <c r="G1056" s="494" t="s">
        <v>625</v>
      </c>
      <c r="H1056" s="494" t="s">
        <v>4026</v>
      </c>
      <c r="I1056" s="494" t="s">
        <v>3974</v>
      </c>
      <c r="J1056" s="502">
        <v>17.97</v>
      </c>
      <c r="K1056" s="494" t="s">
        <v>4026</v>
      </c>
      <c r="L1056" s="512">
        <f t="shared" si="112"/>
        <v>0</v>
      </c>
      <c r="M1056" s="513" t="s">
        <v>4037</v>
      </c>
      <c r="N1056" s="514"/>
      <c r="O1056" s="514"/>
      <c r="P1056" s="515">
        <f t="shared" si="113"/>
        <v>0</v>
      </c>
      <c r="Q1056" s="515">
        <f t="shared" si="114"/>
        <v>0</v>
      </c>
      <c r="R1056" s="515">
        <f t="shared" si="115"/>
        <v>0</v>
      </c>
      <c r="S1056" s="516">
        <f>IF(M1056="nio",0,IF(M1056&gt;0,VLOOKUP(H1056,'3-Productie normen'!A:L,VLOOKUP(M1056,'3-Productie normen'!$B$36:$C$42,2,FALSE),FALSE)))</f>
        <v>0</v>
      </c>
      <c r="T1056" s="516">
        <f t="shared" si="117"/>
        <v>0</v>
      </c>
      <c r="U1056" s="55">
        <f t="shared" si="118"/>
        <v>0</v>
      </c>
      <c r="V1056" s="527"/>
      <c r="X1056" s="529">
        <f t="shared" si="116"/>
        <v>0</v>
      </c>
    </row>
    <row r="1057" spans="1:24" ht="14.1" customHeight="1">
      <c r="A1057" s="567">
        <v>1057</v>
      </c>
      <c r="B1057" s="467" t="s">
        <v>237</v>
      </c>
      <c r="C1057" s="466" t="s">
        <v>361</v>
      </c>
      <c r="D1057" s="473" t="s">
        <v>441</v>
      </c>
      <c r="E1057" s="475">
        <v>9</v>
      </c>
      <c r="F1057" s="476">
        <v>9026</v>
      </c>
      <c r="G1057" s="494" t="s">
        <v>592</v>
      </c>
      <c r="H1057" s="487" t="s">
        <v>348</v>
      </c>
      <c r="I1057" s="494" t="s">
        <v>3979</v>
      </c>
      <c r="J1057" s="502">
        <v>33.5</v>
      </c>
      <c r="K1057" s="487" t="s">
        <v>348</v>
      </c>
      <c r="L1057" s="512">
        <f t="shared" si="112"/>
        <v>255</v>
      </c>
      <c r="M1057" s="514">
        <v>255</v>
      </c>
      <c r="N1057" s="514"/>
      <c r="O1057" s="514"/>
      <c r="P1057" s="515" t="e">
        <f t="shared" si="113"/>
        <v>#DIV/0!</v>
      </c>
      <c r="Q1057" s="515">
        <f t="shared" si="114"/>
        <v>0</v>
      </c>
      <c r="R1057" s="515">
        <f t="shared" si="115"/>
        <v>0</v>
      </c>
      <c r="S1057" s="516">
        <f>IF(M1057="nio",0,IF(M1057&gt;0,VLOOKUP(H1057,'3-Productie normen'!A:L,VLOOKUP(M1057,'3-Productie normen'!$B$36:$C$42,2,FALSE),FALSE)))</f>
        <v>0</v>
      </c>
      <c r="T1057" s="516">
        <f t="shared" si="117"/>
        <v>0</v>
      </c>
      <c r="U1057" s="55">
        <f t="shared" si="118"/>
        <v>0</v>
      </c>
      <c r="V1057" s="527"/>
      <c r="X1057" s="529">
        <f t="shared" si="116"/>
        <v>8542.5</v>
      </c>
    </row>
    <row r="1058" spans="1:24" ht="14.1" customHeight="1">
      <c r="A1058" s="460">
        <v>1058</v>
      </c>
      <c r="B1058" s="467" t="s">
        <v>237</v>
      </c>
      <c r="C1058" s="466" t="s">
        <v>361</v>
      </c>
      <c r="D1058" s="473" t="s">
        <v>441</v>
      </c>
      <c r="E1058" s="475">
        <v>9</v>
      </c>
      <c r="F1058" s="476">
        <v>9027</v>
      </c>
      <c r="G1058" s="494" t="s">
        <v>597</v>
      </c>
      <c r="H1058" s="494" t="s">
        <v>4026</v>
      </c>
      <c r="I1058" s="494" t="s">
        <v>3991</v>
      </c>
      <c r="J1058" s="502">
        <v>56.19</v>
      </c>
      <c r="K1058" s="494" t="s">
        <v>4026</v>
      </c>
      <c r="L1058" s="512">
        <f t="shared" si="112"/>
        <v>0</v>
      </c>
      <c r="M1058" s="513" t="s">
        <v>4037</v>
      </c>
      <c r="N1058" s="514"/>
      <c r="O1058" s="514"/>
      <c r="P1058" s="515">
        <f t="shared" si="113"/>
        <v>0</v>
      </c>
      <c r="Q1058" s="515">
        <f t="shared" si="114"/>
        <v>0</v>
      </c>
      <c r="R1058" s="515">
        <f t="shared" si="115"/>
        <v>0</v>
      </c>
      <c r="S1058" s="516">
        <f>IF(M1058="nio",0,IF(M1058&gt;0,VLOOKUP(H1058,'3-Productie normen'!A:L,VLOOKUP(M1058,'3-Productie normen'!$B$36:$C$42,2,FALSE),FALSE)))</f>
        <v>0</v>
      </c>
      <c r="T1058" s="516">
        <f t="shared" si="117"/>
        <v>0</v>
      </c>
      <c r="U1058" s="55">
        <f t="shared" si="118"/>
        <v>0</v>
      </c>
      <c r="V1058" s="527"/>
      <c r="X1058" s="529">
        <f t="shared" si="116"/>
        <v>0</v>
      </c>
    </row>
    <row r="1059" spans="1:24" ht="14.1" customHeight="1">
      <c r="A1059" s="460">
        <v>1059</v>
      </c>
      <c r="B1059" s="467" t="s">
        <v>237</v>
      </c>
      <c r="C1059" s="466" t="s">
        <v>361</v>
      </c>
      <c r="D1059" s="473" t="s">
        <v>441</v>
      </c>
      <c r="E1059" s="475">
        <v>9</v>
      </c>
      <c r="F1059" s="475" t="s">
        <v>1374</v>
      </c>
      <c r="G1059" s="494" t="s">
        <v>529</v>
      </c>
      <c r="H1059" s="491" t="s">
        <v>253</v>
      </c>
      <c r="I1059" s="494" t="s">
        <v>3986</v>
      </c>
      <c r="J1059" s="502">
        <v>7.35</v>
      </c>
      <c r="K1059" s="491" t="s">
        <v>253</v>
      </c>
      <c r="L1059" s="512">
        <f t="shared" si="112"/>
        <v>104</v>
      </c>
      <c r="M1059" s="514">
        <v>104</v>
      </c>
      <c r="N1059" s="514"/>
      <c r="O1059" s="514"/>
      <c r="P1059" s="515" t="e">
        <f t="shared" si="113"/>
        <v>#DIV/0!</v>
      </c>
      <c r="Q1059" s="515">
        <f t="shared" si="114"/>
        <v>0</v>
      </c>
      <c r="R1059" s="515">
        <f t="shared" si="115"/>
        <v>0</v>
      </c>
      <c r="S1059" s="516">
        <f>IF(M1059="nio",0,IF(M1059&gt;0,VLOOKUP(H1059,'3-Productie normen'!A:L,VLOOKUP(M1059,'3-Productie normen'!$B$36:$C$42,2,FALSE),FALSE)))</f>
        <v>0</v>
      </c>
      <c r="T1059" s="516">
        <f t="shared" si="117"/>
        <v>0</v>
      </c>
      <c r="U1059" s="55">
        <f t="shared" si="118"/>
        <v>0</v>
      </c>
      <c r="V1059" s="527"/>
      <c r="X1059" s="529">
        <f t="shared" si="116"/>
        <v>764.4</v>
      </c>
    </row>
    <row r="1060" spans="1:24" ht="14.1" customHeight="1">
      <c r="A1060" s="460">
        <v>1060</v>
      </c>
      <c r="B1060" s="467" t="s">
        <v>237</v>
      </c>
      <c r="C1060" s="466" t="s">
        <v>361</v>
      </c>
      <c r="D1060" s="473" t="s">
        <v>441</v>
      </c>
      <c r="E1060" s="475">
        <v>9</v>
      </c>
      <c r="F1060" s="476">
        <v>9028</v>
      </c>
      <c r="G1060" s="494" t="s">
        <v>529</v>
      </c>
      <c r="H1060" s="491" t="s">
        <v>253</v>
      </c>
      <c r="I1060" s="494" t="s">
        <v>3979</v>
      </c>
      <c r="J1060" s="502">
        <v>43.81</v>
      </c>
      <c r="K1060" s="491" t="s">
        <v>253</v>
      </c>
      <c r="L1060" s="512">
        <f t="shared" si="112"/>
        <v>104</v>
      </c>
      <c r="M1060" s="514">
        <v>104</v>
      </c>
      <c r="N1060" s="514"/>
      <c r="O1060" s="514"/>
      <c r="P1060" s="515" t="e">
        <f t="shared" si="113"/>
        <v>#DIV/0!</v>
      </c>
      <c r="Q1060" s="515">
        <f t="shared" si="114"/>
        <v>0</v>
      </c>
      <c r="R1060" s="515">
        <f t="shared" si="115"/>
        <v>0</v>
      </c>
      <c r="S1060" s="516">
        <f>IF(M1060="nio",0,IF(M1060&gt;0,VLOOKUP(H1060,'3-Productie normen'!A:L,VLOOKUP(M1060,'3-Productie normen'!$B$36:$C$42,2,FALSE),FALSE)))</f>
        <v>0</v>
      </c>
      <c r="T1060" s="516">
        <f t="shared" si="117"/>
        <v>0</v>
      </c>
      <c r="U1060" s="55">
        <f t="shared" si="118"/>
        <v>0</v>
      </c>
      <c r="V1060" s="527"/>
      <c r="X1060" s="529">
        <f t="shared" si="116"/>
        <v>4556.24</v>
      </c>
    </row>
    <row r="1061" spans="1:24" ht="14.1" customHeight="1">
      <c r="A1061" s="460">
        <v>1061</v>
      </c>
      <c r="B1061" s="467" t="s">
        <v>237</v>
      </c>
      <c r="C1061" s="466" t="s">
        <v>361</v>
      </c>
      <c r="D1061" s="473" t="s">
        <v>441</v>
      </c>
      <c r="E1061" s="475">
        <v>9</v>
      </c>
      <c r="F1061" s="476">
        <v>9029</v>
      </c>
      <c r="G1061" s="494" t="s">
        <v>589</v>
      </c>
      <c r="H1061" s="494" t="s">
        <v>253</v>
      </c>
      <c r="I1061" s="494" t="s">
        <v>3986</v>
      </c>
      <c r="J1061" s="502">
        <v>7.27</v>
      </c>
      <c r="K1061" s="494" t="s">
        <v>4033</v>
      </c>
      <c r="L1061" s="512">
        <f t="shared" si="112"/>
        <v>104</v>
      </c>
      <c r="M1061" s="514">
        <v>104</v>
      </c>
      <c r="N1061" s="514"/>
      <c r="O1061" s="514"/>
      <c r="P1061" s="515" t="e">
        <f t="shared" si="113"/>
        <v>#DIV/0!</v>
      </c>
      <c r="Q1061" s="515">
        <f t="shared" si="114"/>
        <v>0</v>
      </c>
      <c r="R1061" s="515">
        <f t="shared" si="115"/>
        <v>0</v>
      </c>
      <c r="S1061" s="516">
        <f>IF(M1061="nio",0,IF(M1061&gt;0,VLOOKUP(H1061,'3-Productie normen'!A:L,VLOOKUP(M1061,'3-Productie normen'!$B$36:$C$42,2,FALSE),FALSE)))</f>
        <v>0</v>
      </c>
      <c r="T1061" s="516">
        <f t="shared" si="117"/>
        <v>0</v>
      </c>
      <c r="U1061" s="55">
        <f t="shared" si="118"/>
        <v>0</v>
      </c>
      <c r="V1061" s="527"/>
      <c r="X1061" s="529">
        <f t="shared" si="116"/>
        <v>756.07999999999993</v>
      </c>
    </row>
    <row r="1062" spans="1:24" ht="14.1" customHeight="1">
      <c r="A1062" s="460">
        <v>1062</v>
      </c>
      <c r="B1062" s="467" t="s">
        <v>237</v>
      </c>
      <c r="C1062" s="466" t="s">
        <v>361</v>
      </c>
      <c r="D1062" s="473" t="s">
        <v>441</v>
      </c>
      <c r="E1062" s="475">
        <v>9</v>
      </c>
      <c r="F1062" s="476">
        <v>9030</v>
      </c>
      <c r="G1062" s="494" t="s">
        <v>529</v>
      </c>
      <c r="H1062" s="491" t="s">
        <v>253</v>
      </c>
      <c r="I1062" s="494" t="s">
        <v>3979</v>
      </c>
      <c r="J1062" s="502">
        <v>44.39</v>
      </c>
      <c r="K1062" s="491" t="s">
        <v>253</v>
      </c>
      <c r="L1062" s="512">
        <f t="shared" si="112"/>
        <v>104</v>
      </c>
      <c r="M1062" s="514">
        <v>104</v>
      </c>
      <c r="N1062" s="514"/>
      <c r="O1062" s="514"/>
      <c r="P1062" s="515" t="e">
        <f t="shared" si="113"/>
        <v>#DIV/0!</v>
      </c>
      <c r="Q1062" s="515">
        <f t="shared" si="114"/>
        <v>0</v>
      </c>
      <c r="R1062" s="515">
        <f t="shared" si="115"/>
        <v>0</v>
      </c>
      <c r="S1062" s="516">
        <f>IF(M1062="nio",0,IF(M1062&gt;0,VLOOKUP(H1062,'3-Productie normen'!A:L,VLOOKUP(M1062,'3-Productie normen'!$B$36:$C$42,2,FALSE),FALSE)))</f>
        <v>0</v>
      </c>
      <c r="T1062" s="516">
        <f t="shared" si="117"/>
        <v>0</v>
      </c>
      <c r="U1062" s="55">
        <f t="shared" si="118"/>
        <v>0</v>
      </c>
      <c r="V1062" s="527"/>
      <c r="X1062" s="529">
        <f t="shared" si="116"/>
        <v>4616.5600000000004</v>
      </c>
    </row>
    <row r="1063" spans="1:24" ht="14.1" customHeight="1">
      <c r="A1063" s="460">
        <v>1063</v>
      </c>
      <c r="B1063" s="467" t="s">
        <v>237</v>
      </c>
      <c r="C1063" s="466" t="s">
        <v>361</v>
      </c>
      <c r="D1063" s="473" t="s">
        <v>441</v>
      </c>
      <c r="E1063" s="475">
        <v>9</v>
      </c>
      <c r="F1063" s="475" t="s">
        <v>1375</v>
      </c>
      <c r="G1063" s="494" t="s">
        <v>529</v>
      </c>
      <c r="H1063" s="491" t="s">
        <v>253</v>
      </c>
      <c r="I1063" s="494" t="s">
        <v>3986</v>
      </c>
      <c r="J1063" s="502">
        <v>15.07</v>
      </c>
      <c r="K1063" s="491" t="s">
        <v>253</v>
      </c>
      <c r="L1063" s="512">
        <f t="shared" si="112"/>
        <v>104</v>
      </c>
      <c r="M1063" s="514">
        <v>104</v>
      </c>
      <c r="N1063" s="514"/>
      <c r="O1063" s="514"/>
      <c r="P1063" s="515" t="e">
        <f t="shared" si="113"/>
        <v>#DIV/0!</v>
      </c>
      <c r="Q1063" s="515">
        <f t="shared" si="114"/>
        <v>0</v>
      </c>
      <c r="R1063" s="515">
        <f t="shared" si="115"/>
        <v>0</v>
      </c>
      <c r="S1063" s="516">
        <f>IF(M1063="nio",0,IF(M1063&gt;0,VLOOKUP(H1063,'3-Productie normen'!A:L,VLOOKUP(M1063,'3-Productie normen'!$B$36:$C$42,2,FALSE),FALSE)))</f>
        <v>0</v>
      </c>
      <c r="T1063" s="516">
        <f t="shared" si="117"/>
        <v>0</v>
      </c>
      <c r="U1063" s="55">
        <f t="shared" si="118"/>
        <v>0</v>
      </c>
      <c r="V1063" s="527"/>
      <c r="X1063" s="529">
        <f t="shared" si="116"/>
        <v>1567.28</v>
      </c>
    </row>
    <row r="1064" spans="1:24" ht="14.1" customHeight="1">
      <c r="A1064" s="460">
        <v>1064</v>
      </c>
      <c r="B1064" s="467" t="s">
        <v>237</v>
      </c>
      <c r="C1064" s="466" t="s">
        <v>361</v>
      </c>
      <c r="D1064" s="473" t="s">
        <v>441</v>
      </c>
      <c r="E1064" s="475">
        <v>9</v>
      </c>
      <c r="F1064" s="476">
        <v>9032</v>
      </c>
      <c r="G1064" s="494" t="s">
        <v>529</v>
      </c>
      <c r="H1064" s="491" t="s">
        <v>253</v>
      </c>
      <c r="I1064" s="494" t="s">
        <v>3979</v>
      </c>
      <c r="J1064" s="502">
        <v>52.31</v>
      </c>
      <c r="K1064" s="491" t="s">
        <v>253</v>
      </c>
      <c r="L1064" s="512">
        <f t="shared" si="112"/>
        <v>104</v>
      </c>
      <c r="M1064" s="514">
        <v>104</v>
      </c>
      <c r="N1064" s="514"/>
      <c r="O1064" s="514"/>
      <c r="P1064" s="515" t="e">
        <f t="shared" si="113"/>
        <v>#DIV/0!</v>
      </c>
      <c r="Q1064" s="515">
        <f t="shared" si="114"/>
        <v>0</v>
      </c>
      <c r="R1064" s="515">
        <f t="shared" si="115"/>
        <v>0</v>
      </c>
      <c r="S1064" s="516">
        <f>IF(M1064="nio",0,IF(M1064&gt;0,VLOOKUP(H1064,'3-Productie normen'!A:L,VLOOKUP(M1064,'3-Productie normen'!$B$36:$C$42,2,FALSE),FALSE)))</f>
        <v>0</v>
      </c>
      <c r="T1064" s="516">
        <f t="shared" si="117"/>
        <v>0</v>
      </c>
      <c r="U1064" s="55">
        <f t="shared" si="118"/>
        <v>0</v>
      </c>
      <c r="V1064" s="527"/>
      <c r="X1064" s="529">
        <f t="shared" si="116"/>
        <v>5440.24</v>
      </c>
    </row>
    <row r="1065" spans="1:24" ht="14.1" customHeight="1">
      <c r="A1065" s="567">
        <v>1065</v>
      </c>
      <c r="B1065" s="467" t="s">
        <v>237</v>
      </c>
      <c r="C1065" s="466" t="s">
        <v>361</v>
      </c>
      <c r="D1065" s="473" t="s">
        <v>441</v>
      </c>
      <c r="E1065" s="475">
        <v>9</v>
      </c>
      <c r="F1065" s="475" t="s">
        <v>1376</v>
      </c>
      <c r="G1065" s="494" t="s">
        <v>529</v>
      </c>
      <c r="H1065" s="491" t="s">
        <v>253</v>
      </c>
      <c r="I1065" s="494" t="s">
        <v>3986</v>
      </c>
      <c r="J1065" s="502">
        <v>14.86</v>
      </c>
      <c r="K1065" s="491" t="s">
        <v>253</v>
      </c>
      <c r="L1065" s="512">
        <f t="shared" si="112"/>
        <v>104</v>
      </c>
      <c r="M1065" s="514">
        <v>104</v>
      </c>
      <c r="N1065" s="514"/>
      <c r="O1065" s="514"/>
      <c r="P1065" s="515" t="e">
        <f t="shared" si="113"/>
        <v>#DIV/0!</v>
      </c>
      <c r="Q1065" s="515">
        <f t="shared" si="114"/>
        <v>0</v>
      </c>
      <c r="R1065" s="515">
        <f t="shared" si="115"/>
        <v>0</v>
      </c>
      <c r="S1065" s="516">
        <f>IF(M1065="nio",0,IF(M1065&gt;0,VLOOKUP(H1065,'3-Productie normen'!A:L,VLOOKUP(M1065,'3-Productie normen'!$B$36:$C$42,2,FALSE),FALSE)))</f>
        <v>0</v>
      </c>
      <c r="T1065" s="516">
        <f t="shared" si="117"/>
        <v>0</v>
      </c>
      <c r="U1065" s="55">
        <f t="shared" si="118"/>
        <v>0</v>
      </c>
      <c r="V1065" s="527"/>
      <c r="X1065" s="529">
        <f t="shared" si="116"/>
        <v>1545.44</v>
      </c>
    </row>
    <row r="1066" spans="1:24" ht="14.1" customHeight="1">
      <c r="A1066" s="460">
        <v>1066</v>
      </c>
      <c r="B1066" s="467" t="s">
        <v>237</v>
      </c>
      <c r="C1066" s="466" t="s">
        <v>361</v>
      </c>
      <c r="D1066" s="473" t="s">
        <v>441</v>
      </c>
      <c r="E1066" s="475">
        <v>9</v>
      </c>
      <c r="F1066" s="476">
        <v>9033</v>
      </c>
      <c r="G1066" s="494" t="s">
        <v>529</v>
      </c>
      <c r="H1066" s="491" t="s">
        <v>253</v>
      </c>
      <c r="I1066" s="494" t="s">
        <v>3979</v>
      </c>
      <c r="J1066" s="502">
        <v>41.77</v>
      </c>
      <c r="K1066" s="491" t="s">
        <v>253</v>
      </c>
      <c r="L1066" s="512">
        <f t="shared" si="112"/>
        <v>104</v>
      </c>
      <c r="M1066" s="514">
        <v>104</v>
      </c>
      <c r="N1066" s="514"/>
      <c r="O1066" s="514"/>
      <c r="P1066" s="515" t="e">
        <f t="shared" si="113"/>
        <v>#DIV/0!</v>
      </c>
      <c r="Q1066" s="515">
        <f t="shared" si="114"/>
        <v>0</v>
      </c>
      <c r="R1066" s="515">
        <f t="shared" si="115"/>
        <v>0</v>
      </c>
      <c r="S1066" s="516">
        <f>IF(M1066="nio",0,IF(M1066&gt;0,VLOOKUP(H1066,'3-Productie normen'!A:L,VLOOKUP(M1066,'3-Productie normen'!$B$36:$C$42,2,FALSE),FALSE)))</f>
        <v>0</v>
      </c>
      <c r="T1066" s="516">
        <f t="shared" si="117"/>
        <v>0</v>
      </c>
      <c r="U1066" s="55">
        <f t="shared" si="118"/>
        <v>0</v>
      </c>
      <c r="V1066" s="527"/>
      <c r="X1066" s="529">
        <f t="shared" si="116"/>
        <v>4344.08</v>
      </c>
    </row>
    <row r="1067" spans="1:24" ht="14.1" customHeight="1">
      <c r="A1067" s="460">
        <v>1067</v>
      </c>
      <c r="B1067" s="467" t="s">
        <v>237</v>
      </c>
      <c r="C1067" s="466" t="s">
        <v>361</v>
      </c>
      <c r="D1067" s="473" t="s">
        <v>441</v>
      </c>
      <c r="E1067" s="475">
        <v>9</v>
      </c>
      <c r="F1067" s="475" t="s">
        <v>1377</v>
      </c>
      <c r="G1067" s="494" t="s">
        <v>529</v>
      </c>
      <c r="H1067" s="491" t="s">
        <v>253</v>
      </c>
      <c r="I1067" s="494" t="s">
        <v>3986</v>
      </c>
      <c r="J1067" s="502">
        <v>7.35</v>
      </c>
      <c r="K1067" s="491" t="s">
        <v>253</v>
      </c>
      <c r="L1067" s="512">
        <f t="shared" si="112"/>
        <v>104</v>
      </c>
      <c r="M1067" s="514">
        <v>104</v>
      </c>
      <c r="N1067" s="514"/>
      <c r="O1067" s="514"/>
      <c r="P1067" s="515" t="e">
        <f t="shared" si="113"/>
        <v>#DIV/0!</v>
      </c>
      <c r="Q1067" s="515">
        <f t="shared" si="114"/>
        <v>0</v>
      </c>
      <c r="R1067" s="515">
        <f t="shared" si="115"/>
        <v>0</v>
      </c>
      <c r="S1067" s="516">
        <f>IF(M1067="nio",0,IF(M1067&gt;0,VLOOKUP(H1067,'3-Productie normen'!A:L,VLOOKUP(M1067,'3-Productie normen'!$B$36:$C$42,2,FALSE),FALSE)))</f>
        <v>0</v>
      </c>
      <c r="T1067" s="516">
        <f t="shared" si="117"/>
        <v>0</v>
      </c>
      <c r="U1067" s="55">
        <f t="shared" si="118"/>
        <v>0</v>
      </c>
      <c r="V1067" s="527"/>
      <c r="X1067" s="529">
        <f t="shared" si="116"/>
        <v>764.4</v>
      </c>
    </row>
    <row r="1068" spans="1:24" ht="14.1" customHeight="1">
      <c r="A1068" s="460">
        <v>1068</v>
      </c>
      <c r="B1068" s="467" t="s">
        <v>237</v>
      </c>
      <c r="C1068" s="466" t="s">
        <v>361</v>
      </c>
      <c r="D1068" s="473" t="s">
        <v>441</v>
      </c>
      <c r="E1068" s="475">
        <v>9</v>
      </c>
      <c r="F1068" s="476">
        <v>9034</v>
      </c>
      <c r="G1068" s="494" t="s">
        <v>529</v>
      </c>
      <c r="H1068" s="491" t="s">
        <v>253</v>
      </c>
      <c r="I1068" s="494" t="s">
        <v>3986</v>
      </c>
      <c r="J1068" s="502">
        <v>22.31</v>
      </c>
      <c r="K1068" s="491" t="s">
        <v>253</v>
      </c>
      <c r="L1068" s="512">
        <f t="shared" si="112"/>
        <v>104</v>
      </c>
      <c r="M1068" s="514">
        <v>104</v>
      </c>
      <c r="N1068" s="514"/>
      <c r="O1068" s="514"/>
      <c r="P1068" s="515" t="e">
        <f t="shared" si="113"/>
        <v>#DIV/0!</v>
      </c>
      <c r="Q1068" s="515">
        <f t="shared" si="114"/>
        <v>0</v>
      </c>
      <c r="R1068" s="515">
        <f t="shared" si="115"/>
        <v>0</v>
      </c>
      <c r="S1068" s="516">
        <f>IF(M1068="nio",0,IF(M1068&gt;0,VLOOKUP(H1068,'3-Productie normen'!A:L,VLOOKUP(M1068,'3-Productie normen'!$B$36:$C$42,2,FALSE),FALSE)))</f>
        <v>0</v>
      </c>
      <c r="T1068" s="516">
        <f t="shared" si="117"/>
        <v>0</v>
      </c>
      <c r="U1068" s="55">
        <f t="shared" si="118"/>
        <v>0</v>
      </c>
      <c r="V1068" s="527"/>
      <c r="X1068" s="529">
        <f t="shared" si="116"/>
        <v>2320.2399999999998</v>
      </c>
    </row>
    <row r="1069" spans="1:24" ht="14.1" customHeight="1">
      <c r="A1069" s="460">
        <v>1069</v>
      </c>
      <c r="B1069" s="467" t="s">
        <v>237</v>
      </c>
      <c r="C1069" s="466" t="s">
        <v>361</v>
      </c>
      <c r="D1069" s="473" t="s">
        <v>441</v>
      </c>
      <c r="E1069" s="475">
        <v>9</v>
      </c>
      <c r="F1069" s="475" t="s">
        <v>1378</v>
      </c>
      <c r="G1069" s="494" t="s">
        <v>529</v>
      </c>
      <c r="H1069" s="491" t="s">
        <v>253</v>
      </c>
      <c r="I1069" s="494" t="s">
        <v>3986</v>
      </c>
      <c r="J1069" s="502">
        <v>7.35</v>
      </c>
      <c r="K1069" s="491" t="s">
        <v>253</v>
      </c>
      <c r="L1069" s="512">
        <f t="shared" si="112"/>
        <v>104</v>
      </c>
      <c r="M1069" s="514">
        <v>104</v>
      </c>
      <c r="N1069" s="514"/>
      <c r="O1069" s="514"/>
      <c r="P1069" s="515" t="e">
        <f t="shared" si="113"/>
        <v>#DIV/0!</v>
      </c>
      <c r="Q1069" s="515">
        <f t="shared" si="114"/>
        <v>0</v>
      </c>
      <c r="R1069" s="515">
        <f t="shared" si="115"/>
        <v>0</v>
      </c>
      <c r="S1069" s="516">
        <f>IF(M1069="nio",0,IF(M1069&gt;0,VLOOKUP(H1069,'3-Productie normen'!A:L,VLOOKUP(M1069,'3-Productie normen'!$B$36:$C$42,2,FALSE),FALSE)))</f>
        <v>0</v>
      </c>
      <c r="T1069" s="516">
        <f t="shared" si="117"/>
        <v>0</v>
      </c>
      <c r="U1069" s="55">
        <f t="shared" si="118"/>
        <v>0</v>
      </c>
      <c r="V1069" s="527"/>
      <c r="X1069" s="529">
        <f t="shared" si="116"/>
        <v>764.4</v>
      </c>
    </row>
    <row r="1070" spans="1:24" ht="14.1" customHeight="1">
      <c r="A1070" s="460">
        <v>1070</v>
      </c>
      <c r="B1070" s="467" t="s">
        <v>237</v>
      </c>
      <c r="C1070" s="466" t="s">
        <v>361</v>
      </c>
      <c r="D1070" s="473" t="s">
        <v>441</v>
      </c>
      <c r="E1070" s="475">
        <v>9</v>
      </c>
      <c r="F1070" s="476">
        <v>9035</v>
      </c>
      <c r="G1070" s="494" t="s">
        <v>529</v>
      </c>
      <c r="H1070" s="491" t="s">
        <v>253</v>
      </c>
      <c r="I1070" s="494" t="s">
        <v>3979</v>
      </c>
      <c r="J1070" s="502">
        <v>41.47</v>
      </c>
      <c r="K1070" s="491" t="s">
        <v>253</v>
      </c>
      <c r="L1070" s="512">
        <f t="shared" si="112"/>
        <v>104</v>
      </c>
      <c r="M1070" s="514">
        <v>104</v>
      </c>
      <c r="N1070" s="514"/>
      <c r="O1070" s="514"/>
      <c r="P1070" s="515" t="e">
        <f t="shared" si="113"/>
        <v>#DIV/0!</v>
      </c>
      <c r="Q1070" s="515">
        <f t="shared" si="114"/>
        <v>0</v>
      </c>
      <c r="R1070" s="515">
        <f t="shared" si="115"/>
        <v>0</v>
      </c>
      <c r="S1070" s="516">
        <f>IF(M1070="nio",0,IF(M1070&gt;0,VLOOKUP(H1070,'3-Productie normen'!A:L,VLOOKUP(M1070,'3-Productie normen'!$B$36:$C$42,2,FALSE),FALSE)))</f>
        <v>0</v>
      </c>
      <c r="T1070" s="516">
        <f t="shared" si="117"/>
        <v>0</v>
      </c>
      <c r="U1070" s="55">
        <f t="shared" si="118"/>
        <v>0</v>
      </c>
      <c r="V1070" s="527"/>
      <c r="X1070" s="529">
        <f t="shared" si="116"/>
        <v>4312.88</v>
      </c>
    </row>
    <row r="1071" spans="1:24" ht="14.1" customHeight="1">
      <c r="A1071" s="460">
        <v>1071</v>
      </c>
      <c r="B1071" s="467" t="s">
        <v>237</v>
      </c>
      <c r="C1071" s="466" t="s">
        <v>361</v>
      </c>
      <c r="D1071" s="473" t="s">
        <v>441</v>
      </c>
      <c r="E1071" s="475">
        <v>9</v>
      </c>
      <c r="F1071" s="475" t="s">
        <v>1379</v>
      </c>
      <c r="G1071" s="494" t="s">
        <v>529</v>
      </c>
      <c r="H1071" s="491" t="s">
        <v>253</v>
      </c>
      <c r="I1071" s="494" t="s">
        <v>3986</v>
      </c>
      <c r="J1071" s="502">
        <v>15.05</v>
      </c>
      <c r="K1071" s="491" t="s">
        <v>253</v>
      </c>
      <c r="L1071" s="512">
        <f t="shared" si="112"/>
        <v>104</v>
      </c>
      <c r="M1071" s="514">
        <v>104</v>
      </c>
      <c r="N1071" s="514"/>
      <c r="O1071" s="514"/>
      <c r="P1071" s="515" t="e">
        <f t="shared" si="113"/>
        <v>#DIV/0!</v>
      </c>
      <c r="Q1071" s="515">
        <f t="shared" si="114"/>
        <v>0</v>
      </c>
      <c r="R1071" s="515">
        <f t="shared" si="115"/>
        <v>0</v>
      </c>
      <c r="S1071" s="516">
        <f>IF(M1071="nio",0,IF(M1071&gt;0,VLOOKUP(H1071,'3-Productie normen'!A:L,VLOOKUP(M1071,'3-Productie normen'!$B$36:$C$42,2,FALSE),FALSE)))</f>
        <v>0</v>
      </c>
      <c r="T1071" s="516">
        <f t="shared" si="117"/>
        <v>0</v>
      </c>
      <c r="U1071" s="55">
        <f t="shared" si="118"/>
        <v>0</v>
      </c>
      <c r="V1071" s="527"/>
      <c r="X1071" s="529">
        <f t="shared" si="116"/>
        <v>1565.2</v>
      </c>
    </row>
    <row r="1072" spans="1:24" ht="14.1" customHeight="1">
      <c r="A1072" s="460">
        <v>1072</v>
      </c>
      <c r="B1072" s="467" t="s">
        <v>237</v>
      </c>
      <c r="C1072" s="466" t="s">
        <v>361</v>
      </c>
      <c r="D1072" s="473" t="s">
        <v>441</v>
      </c>
      <c r="E1072" s="475">
        <v>9</v>
      </c>
      <c r="F1072" s="476">
        <v>9036</v>
      </c>
      <c r="G1072" s="494" t="s">
        <v>529</v>
      </c>
      <c r="H1072" s="491" t="s">
        <v>253</v>
      </c>
      <c r="I1072" s="494" t="s">
        <v>3986</v>
      </c>
      <c r="J1072" s="502">
        <v>22.31</v>
      </c>
      <c r="K1072" s="491" t="s">
        <v>253</v>
      </c>
      <c r="L1072" s="512">
        <f t="shared" si="112"/>
        <v>104</v>
      </c>
      <c r="M1072" s="514">
        <v>104</v>
      </c>
      <c r="N1072" s="514"/>
      <c r="O1072" s="514"/>
      <c r="P1072" s="515" t="e">
        <f t="shared" si="113"/>
        <v>#DIV/0!</v>
      </c>
      <c r="Q1072" s="515">
        <f t="shared" si="114"/>
        <v>0</v>
      </c>
      <c r="R1072" s="515">
        <f t="shared" si="115"/>
        <v>0</v>
      </c>
      <c r="S1072" s="516">
        <f>IF(M1072="nio",0,IF(M1072&gt;0,VLOOKUP(H1072,'3-Productie normen'!A:L,VLOOKUP(M1072,'3-Productie normen'!$B$36:$C$42,2,FALSE),FALSE)))</f>
        <v>0</v>
      </c>
      <c r="T1072" s="516">
        <f t="shared" si="117"/>
        <v>0</v>
      </c>
      <c r="U1072" s="55">
        <f t="shared" si="118"/>
        <v>0</v>
      </c>
      <c r="V1072" s="527"/>
      <c r="X1072" s="529">
        <f t="shared" si="116"/>
        <v>2320.2399999999998</v>
      </c>
    </row>
    <row r="1073" spans="1:24" ht="14.1" customHeight="1">
      <c r="A1073" s="567">
        <v>1073</v>
      </c>
      <c r="B1073" s="467" t="s">
        <v>237</v>
      </c>
      <c r="C1073" s="466" t="s">
        <v>361</v>
      </c>
      <c r="D1073" s="473" t="s">
        <v>441</v>
      </c>
      <c r="E1073" s="475">
        <v>9</v>
      </c>
      <c r="F1073" s="476">
        <v>9037</v>
      </c>
      <c r="G1073" s="494" t="s">
        <v>529</v>
      </c>
      <c r="H1073" s="491" t="s">
        <v>253</v>
      </c>
      <c r="I1073" s="494" t="s">
        <v>3979</v>
      </c>
      <c r="J1073" s="502">
        <v>66.8</v>
      </c>
      <c r="K1073" s="491" t="s">
        <v>253</v>
      </c>
      <c r="L1073" s="512">
        <f t="shared" si="112"/>
        <v>104</v>
      </c>
      <c r="M1073" s="514">
        <v>104</v>
      </c>
      <c r="N1073" s="514"/>
      <c r="O1073" s="514"/>
      <c r="P1073" s="515" t="e">
        <f t="shared" si="113"/>
        <v>#DIV/0!</v>
      </c>
      <c r="Q1073" s="515">
        <f t="shared" si="114"/>
        <v>0</v>
      </c>
      <c r="R1073" s="515">
        <f t="shared" si="115"/>
        <v>0</v>
      </c>
      <c r="S1073" s="516">
        <f>IF(M1073="nio",0,IF(M1073&gt;0,VLOOKUP(H1073,'3-Productie normen'!A:L,VLOOKUP(M1073,'3-Productie normen'!$B$36:$C$42,2,FALSE),FALSE)))</f>
        <v>0</v>
      </c>
      <c r="T1073" s="516">
        <f t="shared" si="117"/>
        <v>0</v>
      </c>
      <c r="U1073" s="55">
        <f t="shared" si="118"/>
        <v>0</v>
      </c>
      <c r="V1073" s="527"/>
      <c r="X1073" s="529">
        <f t="shared" si="116"/>
        <v>6947.2</v>
      </c>
    </row>
    <row r="1074" spans="1:24" ht="14.1" customHeight="1">
      <c r="A1074" s="460">
        <v>1074</v>
      </c>
      <c r="B1074" s="467" t="s">
        <v>237</v>
      </c>
      <c r="C1074" s="466" t="s">
        <v>361</v>
      </c>
      <c r="D1074" s="473" t="s">
        <v>441</v>
      </c>
      <c r="E1074" s="475">
        <v>9</v>
      </c>
      <c r="F1074" s="476">
        <v>9038</v>
      </c>
      <c r="G1074" s="494" t="s">
        <v>529</v>
      </c>
      <c r="H1074" s="491" t="s">
        <v>253</v>
      </c>
      <c r="I1074" s="494" t="s">
        <v>3986</v>
      </c>
      <c r="J1074" s="502">
        <v>22.31</v>
      </c>
      <c r="K1074" s="491" t="s">
        <v>253</v>
      </c>
      <c r="L1074" s="512">
        <f t="shared" si="112"/>
        <v>104</v>
      </c>
      <c r="M1074" s="514">
        <v>104</v>
      </c>
      <c r="N1074" s="514"/>
      <c r="O1074" s="514"/>
      <c r="P1074" s="515" t="e">
        <f t="shared" si="113"/>
        <v>#DIV/0!</v>
      </c>
      <c r="Q1074" s="515">
        <f t="shared" si="114"/>
        <v>0</v>
      </c>
      <c r="R1074" s="515">
        <f t="shared" si="115"/>
        <v>0</v>
      </c>
      <c r="S1074" s="516">
        <f>IF(M1074="nio",0,IF(M1074&gt;0,VLOOKUP(H1074,'3-Productie normen'!A:L,VLOOKUP(M1074,'3-Productie normen'!$B$36:$C$42,2,FALSE),FALSE)))</f>
        <v>0</v>
      </c>
      <c r="T1074" s="516">
        <f t="shared" si="117"/>
        <v>0</v>
      </c>
      <c r="U1074" s="55">
        <f t="shared" si="118"/>
        <v>0</v>
      </c>
      <c r="V1074" s="527"/>
      <c r="X1074" s="529">
        <f t="shared" si="116"/>
        <v>2320.2399999999998</v>
      </c>
    </row>
    <row r="1075" spans="1:24" ht="14.1" customHeight="1">
      <c r="A1075" s="460">
        <v>1075</v>
      </c>
      <c r="B1075" s="467" t="s">
        <v>237</v>
      </c>
      <c r="C1075" s="466" t="s">
        <v>361</v>
      </c>
      <c r="D1075" s="473" t="s">
        <v>441</v>
      </c>
      <c r="E1075" s="475">
        <v>9</v>
      </c>
      <c r="F1075" s="475" t="s">
        <v>1380</v>
      </c>
      <c r="G1075" s="494" t="s">
        <v>600</v>
      </c>
      <c r="H1075" s="494" t="s">
        <v>4033</v>
      </c>
      <c r="I1075" s="494" t="s">
        <v>3979</v>
      </c>
      <c r="J1075" s="502">
        <v>22.42</v>
      </c>
      <c r="K1075" s="494" t="s">
        <v>4033</v>
      </c>
      <c r="L1075" s="512">
        <f t="shared" si="112"/>
        <v>104</v>
      </c>
      <c r="M1075" s="514">
        <v>104</v>
      </c>
      <c r="N1075" s="514"/>
      <c r="O1075" s="514"/>
      <c r="P1075" s="515" t="e">
        <f t="shared" si="113"/>
        <v>#DIV/0!</v>
      </c>
      <c r="Q1075" s="515">
        <f t="shared" si="114"/>
        <v>0</v>
      </c>
      <c r="R1075" s="515">
        <f t="shared" si="115"/>
        <v>0</v>
      </c>
      <c r="S1075" s="516">
        <f>IF(M1075="nio",0,IF(M1075&gt;0,VLOOKUP(H1075,'3-Productie normen'!A:L,VLOOKUP(M1075,'3-Productie normen'!$B$36:$C$42,2,FALSE),FALSE)))</f>
        <v>0</v>
      </c>
      <c r="T1075" s="516">
        <f t="shared" si="117"/>
        <v>0</v>
      </c>
      <c r="U1075" s="55">
        <f t="shared" si="118"/>
        <v>0</v>
      </c>
      <c r="V1075" s="527"/>
      <c r="X1075" s="529">
        <f t="shared" si="116"/>
        <v>2331.6800000000003</v>
      </c>
    </row>
    <row r="1076" spans="1:24" ht="14.1" customHeight="1">
      <c r="A1076" s="460">
        <v>1076</v>
      </c>
      <c r="B1076" s="467" t="s">
        <v>237</v>
      </c>
      <c r="C1076" s="466" t="s">
        <v>361</v>
      </c>
      <c r="D1076" s="473" t="s">
        <v>441</v>
      </c>
      <c r="E1076" s="475">
        <v>9</v>
      </c>
      <c r="F1076" s="475" t="s">
        <v>1381</v>
      </c>
      <c r="G1076" s="494" t="s">
        <v>597</v>
      </c>
      <c r="H1076" s="494" t="s">
        <v>4026</v>
      </c>
      <c r="I1076" s="494" t="s">
        <v>3974</v>
      </c>
      <c r="J1076" s="502">
        <v>15.05</v>
      </c>
      <c r="K1076" s="494" t="s">
        <v>4026</v>
      </c>
      <c r="L1076" s="512">
        <f t="shared" si="112"/>
        <v>0</v>
      </c>
      <c r="M1076" s="513" t="s">
        <v>4037</v>
      </c>
      <c r="N1076" s="514"/>
      <c r="O1076" s="514"/>
      <c r="P1076" s="515">
        <f t="shared" si="113"/>
        <v>0</v>
      </c>
      <c r="Q1076" s="515">
        <f t="shared" si="114"/>
        <v>0</v>
      </c>
      <c r="R1076" s="515">
        <f t="shared" si="115"/>
        <v>0</v>
      </c>
      <c r="S1076" s="516">
        <f>IF(M1076="nio",0,IF(M1076&gt;0,VLOOKUP(H1076,'3-Productie normen'!A:L,VLOOKUP(M1076,'3-Productie normen'!$B$36:$C$42,2,FALSE),FALSE)))</f>
        <v>0</v>
      </c>
      <c r="T1076" s="516">
        <f t="shared" si="117"/>
        <v>0</v>
      </c>
      <c r="U1076" s="55">
        <f t="shared" si="118"/>
        <v>0</v>
      </c>
      <c r="V1076" s="527"/>
      <c r="X1076" s="529">
        <f t="shared" si="116"/>
        <v>0</v>
      </c>
    </row>
    <row r="1077" spans="1:24" ht="14.1" customHeight="1">
      <c r="A1077" s="460">
        <v>1077</v>
      </c>
      <c r="B1077" s="467" t="s">
        <v>237</v>
      </c>
      <c r="C1077" s="466" t="s">
        <v>361</v>
      </c>
      <c r="D1077" s="473" t="s">
        <v>441</v>
      </c>
      <c r="E1077" s="475">
        <v>9</v>
      </c>
      <c r="F1077" s="476">
        <v>9040</v>
      </c>
      <c r="G1077" s="494" t="s">
        <v>529</v>
      </c>
      <c r="H1077" s="491" t="s">
        <v>253</v>
      </c>
      <c r="I1077" s="494" t="s">
        <v>3986</v>
      </c>
      <c r="J1077" s="502">
        <v>6.7</v>
      </c>
      <c r="K1077" s="491" t="s">
        <v>253</v>
      </c>
      <c r="L1077" s="512">
        <f t="shared" si="112"/>
        <v>104</v>
      </c>
      <c r="M1077" s="514">
        <v>104</v>
      </c>
      <c r="N1077" s="514"/>
      <c r="O1077" s="514"/>
      <c r="P1077" s="515" t="e">
        <f t="shared" si="113"/>
        <v>#DIV/0!</v>
      </c>
      <c r="Q1077" s="515">
        <f t="shared" si="114"/>
        <v>0</v>
      </c>
      <c r="R1077" s="515">
        <f t="shared" si="115"/>
        <v>0</v>
      </c>
      <c r="S1077" s="516">
        <f>IF(M1077="nio",0,IF(M1077&gt;0,VLOOKUP(H1077,'3-Productie normen'!A:L,VLOOKUP(M1077,'3-Productie normen'!$B$36:$C$42,2,FALSE),FALSE)))</f>
        <v>0</v>
      </c>
      <c r="T1077" s="516">
        <f t="shared" si="117"/>
        <v>0</v>
      </c>
      <c r="U1077" s="55">
        <f t="shared" si="118"/>
        <v>0</v>
      </c>
      <c r="V1077" s="527"/>
      <c r="X1077" s="529">
        <f t="shared" si="116"/>
        <v>696.80000000000007</v>
      </c>
    </row>
    <row r="1078" spans="1:24" ht="14.1" customHeight="1">
      <c r="A1078" s="460">
        <v>1078</v>
      </c>
      <c r="B1078" s="467" t="s">
        <v>237</v>
      </c>
      <c r="C1078" s="466" t="s">
        <v>361</v>
      </c>
      <c r="D1078" s="473" t="s">
        <v>441</v>
      </c>
      <c r="E1078" s="475">
        <v>9</v>
      </c>
      <c r="F1078" s="475" t="s">
        <v>1382</v>
      </c>
      <c r="G1078" s="494" t="s">
        <v>529</v>
      </c>
      <c r="H1078" s="491" t="s">
        <v>253</v>
      </c>
      <c r="I1078" s="494" t="s">
        <v>3986</v>
      </c>
      <c r="J1078" s="502">
        <v>14.88</v>
      </c>
      <c r="K1078" s="491" t="s">
        <v>253</v>
      </c>
      <c r="L1078" s="512">
        <f t="shared" si="112"/>
        <v>104</v>
      </c>
      <c r="M1078" s="514">
        <v>104</v>
      </c>
      <c r="N1078" s="514"/>
      <c r="O1078" s="514"/>
      <c r="P1078" s="515" t="e">
        <f t="shared" si="113"/>
        <v>#DIV/0!</v>
      </c>
      <c r="Q1078" s="515">
        <f t="shared" si="114"/>
        <v>0</v>
      </c>
      <c r="R1078" s="515">
        <f t="shared" si="115"/>
        <v>0</v>
      </c>
      <c r="S1078" s="516">
        <f>IF(M1078="nio",0,IF(M1078&gt;0,VLOOKUP(H1078,'3-Productie normen'!A:L,VLOOKUP(M1078,'3-Productie normen'!$B$36:$C$42,2,FALSE),FALSE)))</f>
        <v>0</v>
      </c>
      <c r="T1078" s="516">
        <f t="shared" si="117"/>
        <v>0</v>
      </c>
      <c r="U1078" s="55">
        <f t="shared" si="118"/>
        <v>0</v>
      </c>
      <c r="V1078" s="527"/>
      <c r="X1078" s="529">
        <f t="shared" si="116"/>
        <v>1547.52</v>
      </c>
    </row>
    <row r="1079" spans="1:24" ht="14.1" customHeight="1">
      <c r="A1079" s="460">
        <v>1079</v>
      </c>
      <c r="B1079" s="467" t="s">
        <v>237</v>
      </c>
      <c r="C1079" s="466" t="s">
        <v>361</v>
      </c>
      <c r="D1079" s="473" t="s">
        <v>441</v>
      </c>
      <c r="E1079" s="475">
        <v>9</v>
      </c>
      <c r="F1079" s="476">
        <v>9042</v>
      </c>
      <c r="G1079" s="494" t="s">
        <v>529</v>
      </c>
      <c r="H1079" s="491" t="s">
        <v>253</v>
      </c>
      <c r="I1079" s="494" t="s">
        <v>3979</v>
      </c>
      <c r="J1079" s="502">
        <v>64.37</v>
      </c>
      <c r="K1079" s="491" t="s">
        <v>253</v>
      </c>
      <c r="L1079" s="512">
        <f t="shared" si="112"/>
        <v>104</v>
      </c>
      <c r="M1079" s="514">
        <v>104</v>
      </c>
      <c r="N1079" s="514"/>
      <c r="O1079" s="514"/>
      <c r="P1079" s="515" t="e">
        <f t="shared" si="113"/>
        <v>#DIV/0!</v>
      </c>
      <c r="Q1079" s="515">
        <f t="shared" si="114"/>
        <v>0</v>
      </c>
      <c r="R1079" s="515">
        <f t="shared" si="115"/>
        <v>0</v>
      </c>
      <c r="S1079" s="516">
        <f>IF(M1079="nio",0,IF(M1079&gt;0,VLOOKUP(H1079,'3-Productie normen'!A:L,VLOOKUP(M1079,'3-Productie normen'!$B$36:$C$42,2,FALSE),FALSE)))</f>
        <v>0</v>
      </c>
      <c r="T1079" s="516">
        <f t="shared" si="117"/>
        <v>0</v>
      </c>
      <c r="U1079" s="55">
        <f t="shared" si="118"/>
        <v>0</v>
      </c>
      <c r="V1079" s="527"/>
      <c r="X1079" s="529">
        <f t="shared" si="116"/>
        <v>6694.4800000000005</v>
      </c>
    </row>
    <row r="1080" spans="1:24" ht="14.1" customHeight="1">
      <c r="A1080" s="460">
        <v>1080</v>
      </c>
      <c r="B1080" s="467" t="s">
        <v>237</v>
      </c>
      <c r="C1080" s="466" t="s">
        <v>361</v>
      </c>
      <c r="D1080" s="473" t="s">
        <v>441</v>
      </c>
      <c r="E1080" s="475">
        <v>9</v>
      </c>
      <c r="F1080" s="475" t="s">
        <v>1383</v>
      </c>
      <c r="G1080" s="494" t="s">
        <v>600</v>
      </c>
      <c r="H1080" s="494" t="s">
        <v>4033</v>
      </c>
      <c r="I1080" s="494" t="s">
        <v>3979</v>
      </c>
      <c r="J1080" s="502">
        <v>94.8</v>
      </c>
      <c r="K1080" s="494" t="s">
        <v>4033</v>
      </c>
      <c r="L1080" s="512">
        <f t="shared" si="112"/>
        <v>104</v>
      </c>
      <c r="M1080" s="514">
        <v>104</v>
      </c>
      <c r="N1080" s="514"/>
      <c r="O1080" s="514"/>
      <c r="P1080" s="515" t="e">
        <f t="shared" si="113"/>
        <v>#DIV/0!</v>
      </c>
      <c r="Q1080" s="515">
        <f t="shared" si="114"/>
        <v>0</v>
      </c>
      <c r="R1080" s="515">
        <f t="shared" si="115"/>
        <v>0</v>
      </c>
      <c r="S1080" s="516">
        <f>IF(M1080="nio",0,IF(M1080&gt;0,VLOOKUP(H1080,'3-Productie normen'!A:L,VLOOKUP(M1080,'3-Productie normen'!$B$36:$C$42,2,FALSE),FALSE)))</f>
        <v>0</v>
      </c>
      <c r="T1080" s="516">
        <f t="shared" si="117"/>
        <v>0</v>
      </c>
      <c r="U1080" s="55">
        <f t="shared" si="118"/>
        <v>0</v>
      </c>
      <c r="V1080" s="527"/>
      <c r="X1080" s="529">
        <f t="shared" si="116"/>
        <v>9859.1999999999989</v>
      </c>
    </row>
    <row r="1081" spans="1:24" ht="14.1" customHeight="1">
      <c r="A1081" s="567">
        <v>1081</v>
      </c>
      <c r="B1081" s="467" t="s">
        <v>237</v>
      </c>
      <c r="C1081" s="466" t="s">
        <v>361</v>
      </c>
      <c r="D1081" s="473" t="s">
        <v>441</v>
      </c>
      <c r="E1081" s="475">
        <v>9</v>
      </c>
      <c r="F1081" s="475" t="s">
        <v>1384</v>
      </c>
      <c r="G1081" s="494" t="s">
        <v>600</v>
      </c>
      <c r="H1081" s="494" t="s">
        <v>4033</v>
      </c>
      <c r="I1081" s="494" t="s">
        <v>3986</v>
      </c>
      <c r="J1081" s="502">
        <v>51.15</v>
      </c>
      <c r="K1081" s="494" t="s">
        <v>4033</v>
      </c>
      <c r="L1081" s="512">
        <f t="shared" si="112"/>
        <v>104</v>
      </c>
      <c r="M1081" s="514">
        <v>104</v>
      </c>
      <c r="N1081" s="514"/>
      <c r="O1081" s="514"/>
      <c r="P1081" s="515" t="e">
        <f t="shared" si="113"/>
        <v>#DIV/0!</v>
      </c>
      <c r="Q1081" s="515">
        <f t="shared" si="114"/>
        <v>0</v>
      </c>
      <c r="R1081" s="515">
        <f t="shared" si="115"/>
        <v>0</v>
      </c>
      <c r="S1081" s="516">
        <f>IF(M1081="nio",0,IF(M1081&gt;0,VLOOKUP(H1081,'3-Productie normen'!A:L,VLOOKUP(M1081,'3-Productie normen'!$B$36:$C$42,2,FALSE),FALSE)))</f>
        <v>0</v>
      </c>
      <c r="T1081" s="516">
        <f t="shared" si="117"/>
        <v>0</v>
      </c>
      <c r="U1081" s="55">
        <f t="shared" si="118"/>
        <v>0</v>
      </c>
      <c r="V1081" s="527"/>
      <c r="X1081" s="529">
        <f t="shared" si="116"/>
        <v>5319.5999999999995</v>
      </c>
    </row>
    <row r="1082" spans="1:24" ht="14.1" customHeight="1">
      <c r="A1082" s="460">
        <v>1082</v>
      </c>
      <c r="B1082" s="467" t="s">
        <v>237</v>
      </c>
      <c r="C1082" s="466" t="s">
        <v>361</v>
      </c>
      <c r="D1082" s="473" t="s">
        <v>441</v>
      </c>
      <c r="E1082" s="475">
        <v>9</v>
      </c>
      <c r="F1082" s="475" t="s">
        <v>1385</v>
      </c>
      <c r="G1082" s="494" t="s">
        <v>529</v>
      </c>
      <c r="H1082" s="491" t="s">
        <v>253</v>
      </c>
      <c r="I1082" s="494" t="s">
        <v>3986</v>
      </c>
      <c r="J1082" s="502">
        <v>7.35</v>
      </c>
      <c r="K1082" s="491" t="s">
        <v>253</v>
      </c>
      <c r="L1082" s="512">
        <f t="shared" si="112"/>
        <v>104</v>
      </c>
      <c r="M1082" s="514">
        <v>104</v>
      </c>
      <c r="N1082" s="514"/>
      <c r="O1082" s="514"/>
      <c r="P1082" s="515" t="e">
        <f t="shared" si="113"/>
        <v>#DIV/0!</v>
      </c>
      <c r="Q1082" s="515">
        <f t="shared" si="114"/>
        <v>0</v>
      </c>
      <c r="R1082" s="515">
        <f t="shared" si="115"/>
        <v>0</v>
      </c>
      <c r="S1082" s="516">
        <f>IF(M1082="nio",0,IF(M1082&gt;0,VLOOKUP(H1082,'3-Productie normen'!A:L,VLOOKUP(M1082,'3-Productie normen'!$B$36:$C$42,2,FALSE),FALSE)))</f>
        <v>0</v>
      </c>
      <c r="T1082" s="516">
        <f t="shared" si="117"/>
        <v>0</v>
      </c>
      <c r="U1082" s="55">
        <f t="shared" si="118"/>
        <v>0</v>
      </c>
      <c r="V1082" s="527"/>
      <c r="X1082" s="529">
        <f t="shared" si="116"/>
        <v>764.4</v>
      </c>
    </row>
    <row r="1083" spans="1:24" ht="14.1" customHeight="1">
      <c r="A1083" s="460">
        <v>1083</v>
      </c>
      <c r="B1083" s="467" t="s">
        <v>237</v>
      </c>
      <c r="C1083" s="466" t="s">
        <v>361</v>
      </c>
      <c r="D1083" s="473" t="s">
        <v>441</v>
      </c>
      <c r="E1083" s="475">
        <v>9</v>
      </c>
      <c r="F1083" s="475" t="s">
        <v>1386</v>
      </c>
      <c r="G1083" s="494" t="s">
        <v>600</v>
      </c>
      <c r="H1083" s="494" t="s">
        <v>4033</v>
      </c>
      <c r="I1083" s="494" t="s">
        <v>3979</v>
      </c>
      <c r="J1083" s="502">
        <v>54.28</v>
      </c>
      <c r="K1083" s="494" t="s">
        <v>4033</v>
      </c>
      <c r="L1083" s="512">
        <f t="shared" si="112"/>
        <v>104</v>
      </c>
      <c r="M1083" s="514">
        <v>104</v>
      </c>
      <c r="N1083" s="514"/>
      <c r="O1083" s="514"/>
      <c r="P1083" s="515" t="e">
        <f t="shared" si="113"/>
        <v>#DIV/0!</v>
      </c>
      <c r="Q1083" s="515">
        <f t="shared" si="114"/>
        <v>0</v>
      </c>
      <c r="R1083" s="515">
        <f t="shared" si="115"/>
        <v>0</v>
      </c>
      <c r="S1083" s="516">
        <f>IF(M1083="nio",0,IF(M1083&gt;0,VLOOKUP(H1083,'3-Productie normen'!A:L,VLOOKUP(M1083,'3-Productie normen'!$B$36:$C$42,2,FALSE),FALSE)))</f>
        <v>0</v>
      </c>
      <c r="T1083" s="516">
        <f t="shared" si="117"/>
        <v>0</v>
      </c>
      <c r="U1083" s="55">
        <f t="shared" si="118"/>
        <v>0</v>
      </c>
      <c r="V1083" s="527"/>
      <c r="X1083" s="529">
        <f t="shared" si="116"/>
        <v>5645.12</v>
      </c>
    </row>
    <row r="1084" spans="1:24" ht="14.1" customHeight="1">
      <c r="A1084" s="460">
        <v>1084</v>
      </c>
      <c r="B1084" s="467" t="s">
        <v>237</v>
      </c>
      <c r="C1084" s="466" t="s">
        <v>361</v>
      </c>
      <c r="D1084" s="473" t="s">
        <v>441</v>
      </c>
      <c r="E1084" s="475">
        <v>9</v>
      </c>
      <c r="F1084" s="475" t="s">
        <v>1387</v>
      </c>
      <c r="G1084" s="494" t="s">
        <v>598</v>
      </c>
      <c r="H1084" s="487" t="s">
        <v>17</v>
      </c>
      <c r="I1084" s="494" t="s">
        <v>3977</v>
      </c>
      <c r="J1084" s="502">
        <v>17.36</v>
      </c>
      <c r="K1084" s="494" t="s">
        <v>4028</v>
      </c>
      <c r="L1084" s="512">
        <f t="shared" si="112"/>
        <v>510</v>
      </c>
      <c r="M1084" s="514">
        <v>255</v>
      </c>
      <c r="N1084" s="514">
        <v>255</v>
      </c>
      <c r="O1084" s="514"/>
      <c r="P1084" s="515" t="e">
        <f t="shared" si="113"/>
        <v>#DIV/0!</v>
      </c>
      <c r="Q1084" s="515" t="e">
        <f t="shared" si="114"/>
        <v>#DIV/0!</v>
      </c>
      <c r="R1084" s="515">
        <f t="shared" si="115"/>
        <v>0</v>
      </c>
      <c r="S1084" s="516">
        <f>IF(M1084="nio",0,IF(M1084&gt;0,VLOOKUP(H1084,'3-Productie normen'!A:L,VLOOKUP(M1084,'3-Productie normen'!$B$36:$C$42,2,FALSE),FALSE)))</f>
        <v>0</v>
      </c>
      <c r="T1084" s="516">
        <f t="shared" si="117"/>
        <v>0</v>
      </c>
      <c r="U1084" s="55">
        <f t="shared" si="118"/>
        <v>0</v>
      </c>
      <c r="V1084" s="527"/>
      <c r="X1084" s="529">
        <f t="shared" si="116"/>
        <v>8853.6</v>
      </c>
    </row>
    <row r="1085" spans="1:24" ht="14.1" customHeight="1">
      <c r="A1085" s="460">
        <v>1085</v>
      </c>
      <c r="B1085" s="467" t="s">
        <v>237</v>
      </c>
      <c r="C1085" s="466" t="s">
        <v>361</v>
      </c>
      <c r="D1085" s="473" t="s">
        <v>441</v>
      </c>
      <c r="E1085" s="475">
        <v>9</v>
      </c>
      <c r="F1085" s="475" t="s">
        <v>1388</v>
      </c>
      <c r="G1085" s="494" t="s">
        <v>598</v>
      </c>
      <c r="H1085" s="487" t="s">
        <v>17</v>
      </c>
      <c r="I1085" s="494" t="s">
        <v>3977</v>
      </c>
      <c r="J1085" s="502">
        <v>6.65</v>
      </c>
      <c r="K1085" s="494" t="s">
        <v>4028</v>
      </c>
      <c r="L1085" s="512">
        <f t="shared" si="112"/>
        <v>510</v>
      </c>
      <c r="M1085" s="514">
        <v>255</v>
      </c>
      <c r="N1085" s="514">
        <v>255</v>
      </c>
      <c r="O1085" s="514"/>
      <c r="P1085" s="515" t="e">
        <f t="shared" si="113"/>
        <v>#DIV/0!</v>
      </c>
      <c r="Q1085" s="515" t="e">
        <f t="shared" si="114"/>
        <v>#DIV/0!</v>
      </c>
      <c r="R1085" s="515">
        <f t="shared" si="115"/>
        <v>0</v>
      </c>
      <c r="S1085" s="516">
        <f>IF(M1085="nio",0,IF(M1085&gt;0,VLOOKUP(H1085,'3-Productie normen'!A:L,VLOOKUP(M1085,'3-Productie normen'!$B$36:$C$42,2,FALSE),FALSE)))</f>
        <v>0</v>
      </c>
      <c r="T1085" s="516">
        <f t="shared" si="117"/>
        <v>0</v>
      </c>
      <c r="U1085" s="55">
        <f t="shared" si="118"/>
        <v>0</v>
      </c>
      <c r="V1085" s="527"/>
      <c r="X1085" s="529">
        <f t="shared" si="116"/>
        <v>3391.5</v>
      </c>
    </row>
    <row r="1086" spans="1:24" ht="14.1" customHeight="1">
      <c r="A1086" s="460">
        <v>1086</v>
      </c>
      <c r="B1086" s="467" t="s">
        <v>237</v>
      </c>
      <c r="C1086" s="466" t="s">
        <v>361</v>
      </c>
      <c r="D1086" s="473" t="s">
        <v>441</v>
      </c>
      <c r="E1086" s="475">
        <v>9</v>
      </c>
      <c r="F1086" s="475" t="s">
        <v>1389</v>
      </c>
      <c r="G1086" s="494" t="s">
        <v>598</v>
      </c>
      <c r="H1086" s="487" t="s">
        <v>17</v>
      </c>
      <c r="I1086" s="494" t="s">
        <v>3977</v>
      </c>
      <c r="J1086" s="502">
        <v>6.64</v>
      </c>
      <c r="K1086" s="494" t="s">
        <v>4028</v>
      </c>
      <c r="L1086" s="512">
        <f t="shared" si="112"/>
        <v>510</v>
      </c>
      <c r="M1086" s="514">
        <v>255</v>
      </c>
      <c r="N1086" s="514">
        <v>255</v>
      </c>
      <c r="O1086" s="514"/>
      <c r="P1086" s="515" t="e">
        <f t="shared" si="113"/>
        <v>#DIV/0!</v>
      </c>
      <c r="Q1086" s="515" t="e">
        <f t="shared" si="114"/>
        <v>#DIV/0!</v>
      </c>
      <c r="R1086" s="515">
        <f t="shared" si="115"/>
        <v>0</v>
      </c>
      <c r="S1086" s="516">
        <f>IF(M1086="nio",0,IF(M1086&gt;0,VLOOKUP(H1086,'3-Productie normen'!A:L,VLOOKUP(M1086,'3-Productie normen'!$B$36:$C$42,2,FALSE),FALSE)))</f>
        <v>0</v>
      </c>
      <c r="T1086" s="516">
        <f t="shared" si="117"/>
        <v>0</v>
      </c>
      <c r="U1086" s="55">
        <f t="shared" si="118"/>
        <v>0</v>
      </c>
      <c r="V1086" s="527"/>
      <c r="X1086" s="529">
        <f t="shared" si="116"/>
        <v>3386.3999999999996</v>
      </c>
    </row>
    <row r="1087" spans="1:24" ht="14.1" customHeight="1">
      <c r="A1087" s="460">
        <v>1087</v>
      </c>
      <c r="B1087" s="467" t="s">
        <v>237</v>
      </c>
      <c r="C1087" s="466" t="s">
        <v>361</v>
      </c>
      <c r="D1087" s="473" t="s">
        <v>441</v>
      </c>
      <c r="E1087" s="475">
        <v>9</v>
      </c>
      <c r="F1087" s="475" t="s">
        <v>1390</v>
      </c>
      <c r="G1087" s="494" t="s">
        <v>600</v>
      </c>
      <c r="H1087" s="494" t="s">
        <v>4033</v>
      </c>
      <c r="I1087" s="494" t="s">
        <v>3975</v>
      </c>
      <c r="J1087" s="502">
        <v>10.210000000000001</v>
      </c>
      <c r="K1087" s="494" t="s">
        <v>4033</v>
      </c>
      <c r="L1087" s="512">
        <f t="shared" si="112"/>
        <v>104</v>
      </c>
      <c r="M1087" s="514">
        <v>104</v>
      </c>
      <c r="N1087" s="514"/>
      <c r="O1087" s="514"/>
      <c r="P1087" s="515" t="e">
        <f t="shared" si="113"/>
        <v>#DIV/0!</v>
      </c>
      <c r="Q1087" s="515">
        <f t="shared" si="114"/>
        <v>0</v>
      </c>
      <c r="R1087" s="515">
        <f t="shared" si="115"/>
        <v>0</v>
      </c>
      <c r="S1087" s="516">
        <f>IF(M1087="nio",0,IF(M1087&gt;0,VLOOKUP(H1087,'3-Productie normen'!A:L,VLOOKUP(M1087,'3-Productie normen'!$B$36:$C$42,2,FALSE),FALSE)))</f>
        <v>0</v>
      </c>
      <c r="T1087" s="516">
        <f t="shared" si="117"/>
        <v>0</v>
      </c>
      <c r="U1087" s="55">
        <f t="shared" si="118"/>
        <v>0</v>
      </c>
      <c r="V1087" s="527"/>
      <c r="X1087" s="529">
        <f t="shared" si="116"/>
        <v>1061.8400000000001</v>
      </c>
    </row>
    <row r="1088" spans="1:24" ht="14.1" customHeight="1">
      <c r="A1088" s="460">
        <v>1088</v>
      </c>
      <c r="B1088" s="467" t="s">
        <v>237</v>
      </c>
      <c r="C1088" s="466" t="s">
        <v>361</v>
      </c>
      <c r="D1088" s="473" t="s">
        <v>441</v>
      </c>
      <c r="E1088" s="475">
        <v>9</v>
      </c>
      <c r="F1088" s="475" t="s">
        <v>1391</v>
      </c>
      <c r="G1088" s="494" t="s">
        <v>600</v>
      </c>
      <c r="H1088" s="494" t="s">
        <v>4033</v>
      </c>
      <c r="I1088" s="494" t="s">
        <v>3975</v>
      </c>
      <c r="J1088" s="502">
        <v>12.1</v>
      </c>
      <c r="K1088" s="494" t="s">
        <v>4033</v>
      </c>
      <c r="L1088" s="512">
        <f t="shared" si="112"/>
        <v>104</v>
      </c>
      <c r="M1088" s="514">
        <v>104</v>
      </c>
      <c r="N1088" s="514"/>
      <c r="O1088" s="514"/>
      <c r="P1088" s="515" t="e">
        <f t="shared" si="113"/>
        <v>#DIV/0!</v>
      </c>
      <c r="Q1088" s="515">
        <f t="shared" si="114"/>
        <v>0</v>
      </c>
      <c r="R1088" s="515">
        <f t="shared" si="115"/>
        <v>0</v>
      </c>
      <c r="S1088" s="516">
        <f>IF(M1088="nio",0,IF(M1088&gt;0,VLOOKUP(H1088,'3-Productie normen'!A:L,VLOOKUP(M1088,'3-Productie normen'!$B$36:$C$42,2,FALSE),FALSE)))</f>
        <v>0</v>
      </c>
      <c r="T1088" s="516">
        <f t="shared" si="117"/>
        <v>0</v>
      </c>
      <c r="U1088" s="55">
        <f t="shared" si="118"/>
        <v>0</v>
      </c>
      <c r="V1088" s="527"/>
      <c r="X1088" s="529">
        <f t="shared" si="116"/>
        <v>1258.3999999999999</v>
      </c>
    </row>
    <row r="1089" spans="1:24" ht="14.1" customHeight="1">
      <c r="A1089" s="567">
        <v>1089</v>
      </c>
      <c r="B1089" s="467" t="s">
        <v>237</v>
      </c>
      <c r="C1089" s="466" t="s">
        <v>361</v>
      </c>
      <c r="D1089" s="473" t="s">
        <v>441</v>
      </c>
      <c r="E1089" s="475">
        <v>9</v>
      </c>
      <c r="F1089" s="475" t="s">
        <v>1392</v>
      </c>
      <c r="G1089" s="494" t="s">
        <v>606</v>
      </c>
      <c r="H1089" s="494" t="s">
        <v>4026</v>
      </c>
      <c r="I1089" s="494" t="s">
        <v>3983</v>
      </c>
      <c r="J1089" s="502">
        <v>1.6</v>
      </c>
      <c r="K1089" s="494" t="s">
        <v>4026</v>
      </c>
      <c r="L1089" s="512">
        <f t="shared" ref="L1089:L1153" si="119">SUM(M1089:O1089)</f>
        <v>0</v>
      </c>
      <c r="M1089" s="513" t="s">
        <v>4037</v>
      </c>
      <c r="N1089" s="514"/>
      <c r="O1089" s="514"/>
      <c r="P1089" s="515">
        <f t="shared" si="113"/>
        <v>0</v>
      </c>
      <c r="Q1089" s="515">
        <f t="shared" si="114"/>
        <v>0</v>
      </c>
      <c r="R1089" s="515">
        <f t="shared" si="115"/>
        <v>0</v>
      </c>
      <c r="S1089" s="516">
        <f>IF(M1089="nio",0,IF(M1089&gt;0,VLOOKUP(H1089,'3-Productie normen'!A:L,VLOOKUP(M1089,'3-Productie normen'!$B$36:$C$42,2,FALSE),FALSE)))</f>
        <v>0</v>
      </c>
      <c r="T1089" s="516">
        <f t="shared" si="117"/>
        <v>0</v>
      </c>
      <c r="U1089" s="55">
        <f t="shared" si="118"/>
        <v>0</v>
      </c>
      <c r="V1089" s="527"/>
      <c r="X1089" s="529">
        <f t="shared" si="116"/>
        <v>0</v>
      </c>
    </row>
    <row r="1090" spans="1:24" ht="14.1" customHeight="1">
      <c r="A1090" s="460">
        <v>1090</v>
      </c>
      <c r="B1090" s="467" t="s">
        <v>237</v>
      </c>
      <c r="C1090" s="466" t="s">
        <v>361</v>
      </c>
      <c r="D1090" s="473" t="s">
        <v>441</v>
      </c>
      <c r="E1090" s="475">
        <v>9</v>
      </c>
      <c r="F1090" s="475" t="s">
        <v>1393</v>
      </c>
      <c r="G1090" s="494" t="s">
        <v>606</v>
      </c>
      <c r="H1090" s="494" t="s">
        <v>4026</v>
      </c>
      <c r="I1090" s="494" t="s">
        <v>3983</v>
      </c>
      <c r="J1090" s="502">
        <v>6.39</v>
      </c>
      <c r="K1090" s="494" t="s">
        <v>4026</v>
      </c>
      <c r="L1090" s="512">
        <f t="shared" si="119"/>
        <v>0</v>
      </c>
      <c r="M1090" s="513" t="s">
        <v>4037</v>
      </c>
      <c r="N1090" s="514"/>
      <c r="O1090" s="514"/>
      <c r="P1090" s="515">
        <f t="shared" si="113"/>
        <v>0</v>
      </c>
      <c r="Q1090" s="515">
        <f t="shared" si="114"/>
        <v>0</v>
      </c>
      <c r="R1090" s="515">
        <f t="shared" si="115"/>
        <v>0</v>
      </c>
      <c r="S1090" s="516">
        <f>IF(M1090="nio",0,IF(M1090&gt;0,VLOOKUP(H1090,'3-Productie normen'!A:L,VLOOKUP(M1090,'3-Productie normen'!$B$36:$C$42,2,FALSE),FALSE)))</f>
        <v>0</v>
      </c>
      <c r="T1090" s="516">
        <f t="shared" si="117"/>
        <v>0</v>
      </c>
      <c r="U1090" s="55">
        <f t="shared" si="118"/>
        <v>0</v>
      </c>
      <c r="V1090" s="527"/>
      <c r="X1090" s="529">
        <f t="shared" si="116"/>
        <v>0</v>
      </c>
    </row>
    <row r="1091" spans="1:24" ht="14.1" customHeight="1">
      <c r="A1091" s="460">
        <v>1091</v>
      </c>
      <c r="B1091" s="467" t="s">
        <v>237</v>
      </c>
      <c r="C1091" s="466" t="s">
        <v>361</v>
      </c>
      <c r="D1091" s="473" t="s">
        <v>441</v>
      </c>
      <c r="E1091" s="475">
        <v>9</v>
      </c>
      <c r="F1091" s="475" t="s">
        <v>1394</v>
      </c>
      <c r="G1091" s="494" t="s">
        <v>606</v>
      </c>
      <c r="H1091" s="494" t="s">
        <v>4026</v>
      </c>
      <c r="I1091" s="494" t="s">
        <v>3983</v>
      </c>
      <c r="J1091" s="502">
        <v>2.63</v>
      </c>
      <c r="K1091" s="494" t="s">
        <v>4026</v>
      </c>
      <c r="L1091" s="512">
        <f t="shared" si="119"/>
        <v>0</v>
      </c>
      <c r="M1091" s="513" t="s">
        <v>4037</v>
      </c>
      <c r="N1091" s="514"/>
      <c r="O1091" s="514"/>
      <c r="P1091" s="515">
        <f t="shared" si="113"/>
        <v>0</v>
      </c>
      <c r="Q1091" s="515">
        <f t="shared" si="114"/>
        <v>0</v>
      </c>
      <c r="R1091" s="515">
        <f t="shared" si="115"/>
        <v>0</v>
      </c>
      <c r="S1091" s="516">
        <f>IF(M1091="nio",0,IF(M1091&gt;0,VLOOKUP(H1091,'3-Productie normen'!A:L,VLOOKUP(M1091,'3-Productie normen'!$B$36:$C$42,2,FALSE),FALSE)))</f>
        <v>0</v>
      </c>
      <c r="T1091" s="516">
        <f t="shared" si="117"/>
        <v>0</v>
      </c>
      <c r="U1091" s="55">
        <f t="shared" si="118"/>
        <v>0</v>
      </c>
      <c r="V1091" s="527"/>
      <c r="X1091" s="529">
        <f t="shared" si="116"/>
        <v>0</v>
      </c>
    </row>
    <row r="1092" spans="1:24" ht="14.1" customHeight="1">
      <c r="A1092" s="460">
        <v>1092</v>
      </c>
      <c r="B1092" s="467" t="s">
        <v>237</v>
      </c>
      <c r="C1092" s="466" t="s">
        <v>361</v>
      </c>
      <c r="D1092" s="473" t="s">
        <v>441</v>
      </c>
      <c r="E1092" s="475">
        <v>9</v>
      </c>
      <c r="F1092" s="475" t="s">
        <v>1395</v>
      </c>
      <c r="G1092" s="494" t="s">
        <v>606</v>
      </c>
      <c r="H1092" s="494" t="s">
        <v>4026</v>
      </c>
      <c r="I1092" s="494" t="s">
        <v>3983</v>
      </c>
      <c r="J1092" s="502">
        <v>0.67</v>
      </c>
      <c r="K1092" s="494" t="s">
        <v>4026</v>
      </c>
      <c r="L1092" s="512">
        <f t="shared" si="119"/>
        <v>0</v>
      </c>
      <c r="M1092" s="513" t="s">
        <v>4037</v>
      </c>
      <c r="N1092" s="514"/>
      <c r="O1092" s="514"/>
      <c r="P1092" s="515">
        <f t="shared" si="113"/>
        <v>0</v>
      </c>
      <c r="Q1092" s="515">
        <f t="shared" si="114"/>
        <v>0</v>
      </c>
      <c r="R1092" s="515">
        <f t="shared" si="115"/>
        <v>0</v>
      </c>
      <c r="S1092" s="516">
        <f>IF(M1092="nio",0,IF(M1092&gt;0,VLOOKUP(H1092,'3-Productie normen'!A:L,VLOOKUP(M1092,'3-Productie normen'!$B$36:$C$42,2,FALSE),FALSE)))</f>
        <v>0</v>
      </c>
      <c r="T1092" s="516">
        <f t="shared" si="117"/>
        <v>0</v>
      </c>
      <c r="U1092" s="55">
        <f t="shared" si="118"/>
        <v>0</v>
      </c>
      <c r="V1092" s="527"/>
      <c r="X1092" s="529">
        <f t="shared" si="116"/>
        <v>0</v>
      </c>
    </row>
    <row r="1093" spans="1:24" s="56" customFormat="1" ht="13.8" customHeight="1">
      <c r="A1093" s="460">
        <v>1093</v>
      </c>
      <c r="B1093" s="467" t="s">
        <v>238</v>
      </c>
      <c r="C1093" s="466" t="s">
        <v>362</v>
      </c>
      <c r="D1093" s="473" t="s">
        <v>442</v>
      </c>
      <c r="E1093" s="475">
        <v>0</v>
      </c>
      <c r="F1093" s="474">
        <v>0</v>
      </c>
      <c r="G1093" s="491" t="s">
        <v>254</v>
      </c>
      <c r="H1093" s="491" t="s">
        <v>254</v>
      </c>
      <c r="I1093" s="492"/>
      <c r="J1093" s="501">
        <v>15</v>
      </c>
      <c r="K1093" s="491"/>
      <c r="L1093" s="512">
        <f>SUM(M1093:O1093)</f>
        <v>255</v>
      </c>
      <c r="M1093" s="513">
        <v>255</v>
      </c>
      <c r="N1093" s="514"/>
      <c r="O1093" s="514"/>
      <c r="P1093" s="515" t="e">
        <f t="shared" si="113"/>
        <v>#DIV/0!</v>
      </c>
      <c r="Q1093" s="515">
        <f t="shared" si="114"/>
        <v>0</v>
      </c>
      <c r="R1093" s="515">
        <f t="shared" si="115"/>
        <v>0</v>
      </c>
      <c r="S1093" s="516">
        <f>IF(M1093="nio",0,IF(M1093&gt;0,VLOOKUP(H1093,'3-Productie normen'!A:L,VLOOKUP(M1093,'3-Productie normen'!$B$36:$C$42,2,FALSE),FALSE)))</f>
        <v>0</v>
      </c>
      <c r="T1093" s="516">
        <f t="shared" si="117"/>
        <v>0</v>
      </c>
      <c r="U1093" s="55">
        <f t="shared" si="118"/>
        <v>0</v>
      </c>
      <c r="V1093" s="527"/>
      <c r="W1093" s="3"/>
      <c r="X1093" s="529">
        <f t="shared" si="116"/>
        <v>3825</v>
      </c>
    </row>
    <row r="1094" spans="1:24" ht="14.1" customHeight="1">
      <c r="A1094" s="460">
        <v>1094</v>
      </c>
      <c r="B1094" s="467" t="s">
        <v>238</v>
      </c>
      <c r="C1094" s="466" t="s">
        <v>362</v>
      </c>
      <c r="D1094" s="473" t="s">
        <v>442</v>
      </c>
      <c r="E1094" s="475">
        <v>0</v>
      </c>
      <c r="F1094" s="475" t="s">
        <v>1396</v>
      </c>
      <c r="G1094" s="494" t="s">
        <v>600</v>
      </c>
      <c r="H1094" s="494" t="s">
        <v>4033</v>
      </c>
      <c r="I1094" s="494" t="s">
        <v>3974</v>
      </c>
      <c r="J1094" s="502">
        <v>83.58</v>
      </c>
      <c r="K1094" s="494" t="s">
        <v>4033</v>
      </c>
      <c r="L1094" s="512">
        <f t="shared" si="119"/>
        <v>104</v>
      </c>
      <c r="M1094" s="514">
        <v>104</v>
      </c>
      <c r="N1094" s="514"/>
      <c r="O1094" s="514"/>
      <c r="P1094" s="515" t="e">
        <f t="shared" si="113"/>
        <v>#DIV/0!</v>
      </c>
      <c r="Q1094" s="515">
        <f t="shared" si="114"/>
        <v>0</v>
      </c>
      <c r="R1094" s="515">
        <f t="shared" si="115"/>
        <v>0</v>
      </c>
      <c r="S1094" s="516">
        <f>IF(M1094="nio",0,IF(M1094&gt;0,VLOOKUP(H1094,'3-Productie normen'!A:L,VLOOKUP(M1094,'3-Productie normen'!$B$36:$C$42,2,FALSE),FALSE)))</f>
        <v>0</v>
      </c>
      <c r="T1094" s="516">
        <f t="shared" si="117"/>
        <v>0</v>
      </c>
      <c r="U1094" s="55">
        <f t="shared" si="118"/>
        <v>0</v>
      </c>
      <c r="V1094" s="527"/>
      <c r="X1094" s="529">
        <f t="shared" si="116"/>
        <v>8692.32</v>
      </c>
    </row>
    <row r="1095" spans="1:24" ht="14.1" customHeight="1">
      <c r="A1095" s="460">
        <v>1095</v>
      </c>
      <c r="B1095" s="467" t="s">
        <v>238</v>
      </c>
      <c r="C1095" s="466" t="s">
        <v>362</v>
      </c>
      <c r="D1095" s="473" t="s">
        <v>442</v>
      </c>
      <c r="E1095" s="475">
        <v>0</v>
      </c>
      <c r="F1095" s="475" t="s">
        <v>1397</v>
      </c>
      <c r="G1095" s="494" t="s">
        <v>596</v>
      </c>
      <c r="H1095" s="494" t="s">
        <v>4026</v>
      </c>
      <c r="I1095" s="494" t="s">
        <v>3974</v>
      </c>
      <c r="J1095" s="502">
        <v>11.34</v>
      </c>
      <c r="K1095" s="494" t="s">
        <v>4026</v>
      </c>
      <c r="L1095" s="512">
        <f t="shared" si="119"/>
        <v>0</v>
      </c>
      <c r="M1095" s="513" t="s">
        <v>4037</v>
      </c>
      <c r="N1095" s="514"/>
      <c r="O1095" s="514"/>
      <c r="P1095" s="515">
        <f t="shared" si="113"/>
        <v>0</v>
      </c>
      <c r="Q1095" s="515">
        <f t="shared" si="114"/>
        <v>0</v>
      </c>
      <c r="R1095" s="515">
        <f t="shared" si="115"/>
        <v>0</v>
      </c>
      <c r="S1095" s="516">
        <f>IF(M1095="nio",0,IF(M1095&gt;0,VLOOKUP(H1095,'3-Productie normen'!A:L,VLOOKUP(M1095,'3-Productie normen'!$B$36:$C$42,2,FALSE),FALSE)))</f>
        <v>0</v>
      </c>
      <c r="T1095" s="516">
        <f t="shared" si="117"/>
        <v>0</v>
      </c>
      <c r="U1095" s="55">
        <f t="shared" si="118"/>
        <v>0</v>
      </c>
      <c r="V1095" s="527"/>
      <c r="X1095" s="529">
        <f t="shared" si="116"/>
        <v>0</v>
      </c>
    </row>
    <row r="1096" spans="1:24" ht="14.1" customHeight="1">
      <c r="A1096" s="460">
        <v>1096</v>
      </c>
      <c r="B1096" s="467" t="s">
        <v>238</v>
      </c>
      <c r="C1096" s="466" t="s">
        <v>362</v>
      </c>
      <c r="D1096" s="473" t="s">
        <v>442</v>
      </c>
      <c r="E1096" s="475">
        <v>0</v>
      </c>
      <c r="F1096" s="475" t="s">
        <v>1398</v>
      </c>
      <c r="G1096" s="494" t="s">
        <v>598</v>
      </c>
      <c r="H1096" s="487" t="s">
        <v>17</v>
      </c>
      <c r="I1096" s="494" t="s">
        <v>3987</v>
      </c>
      <c r="J1096" s="502">
        <v>3.68</v>
      </c>
      <c r="K1096" s="487" t="s">
        <v>17</v>
      </c>
      <c r="L1096" s="512">
        <f t="shared" si="119"/>
        <v>255</v>
      </c>
      <c r="M1096" s="514">
        <v>255</v>
      </c>
      <c r="N1096" s="514"/>
      <c r="O1096" s="514"/>
      <c r="P1096" s="515" t="e">
        <f t="shared" si="113"/>
        <v>#DIV/0!</v>
      </c>
      <c r="Q1096" s="515">
        <f t="shared" si="114"/>
        <v>0</v>
      </c>
      <c r="R1096" s="515">
        <f t="shared" si="115"/>
        <v>0</v>
      </c>
      <c r="S1096" s="516">
        <f>IF(M1096="nio",0,IF(M1096&gt;0,VLOOKUP(H1096,'3-Productie normen'!A:L,VLOOKUP(M1096,'3-Productie normen'!$B$36:$C$42,2,FALSE),FALSE)))</f>
        <v>0</v>
      </c>
      <c r="T1096" s="516">
        <f t="shared" si="117"/>
        <v>0</v>
      </c>
      <c r="U1096" s="55">
        <f t="shared" si="118"/>
        <v>0</v>
      </c>
      <c r="V1096" s="527"/>
      <c r="X1096" s="529">
        <f t="shared" si="116"/>
        <v>938.40000000000009</v>
      </c>
    </row>
    <row r="1097" spans="1:24" ht="14.1" customHeight="1">
      <c r="A1097" s="567">
        <v>1097</v>
      </c>
      <c r="B1097" s="467" t="s">
        <v>238</v>
      </c>
      <c r="C1097" s="466" t="s">
        <v>362</v>
      </c>
      <c r="D1097" s="473" t="s">
        <v>442</v>
      </c>
      <c r="E1097" s="475">
        <v>0</v>
      </c>
      <c r="F1097" s="475" t="s">
        <v>1399</v>
      </c>
      <c r="G1097" s="494" t="s">
        <v>649</v>
      </c>
      <c r="H1097" s="494" t="s">
        <v>1</v>
      </c>
      <c r="I1097" s="494" t="s">
        <v>3974</v>
      </c>
      <c r="J1097" s="502">
        <v>44.74</v>
      </c>
      <c r="K1097" s="494" t="s">
        <v>1</v>
      </c>
      <c r="L1097" s="512">
        <f t="shared" si="119"/>
        <v>255</v>
      </c>
      <c r="M1097" s="514">
        <v>255</v>
      </c>
      <c r="N1097" s="514"/>
      <c r="O1097" s="514"/>
      <c r="P1097" s="515" t="e">
        <f t="shared" si="113"/>
        <v>#DIV/0!</v>
      </c>
      <c r="Q1097" s="515">
        <f t="shared" si="114"/>
        <v>0</v>
      </c>
      <c r="R1097" s="515">
        <f t="shared" si="115"/>
        <v>0</v>
      </c>
      <c r="S1097" s="516">
        <f>IF(M1097="nio",0,IF(M1097&gt;0,VLOOKUP(H1097,'3-Productie normen'!A:L,VLOOKUP(M1097,'3-Productie normen'!$B$36:$C$42,2,FALSE),FALSE)))</f>
        <v>0</v>
      </c>
      <c r="T1097" s="516">
        <f t="shared" si="117"/>
        <v>0</v>
      </c>
      <c r="U1097" s="55">
        <f t="shared" si="118"/>
        <v>0</v>
      </c>
      <c r="V1097" s="527"/>
      <c r="X1097" s="529">
        <f t="shared" si="116"/>
        <v>11408.7</v>
      </c>
    </row>
    <row r="1098" spans="1:24" ht="14.1" customHeight="1">
      <c r="A1098" s="460">
        <v>1098</v>
      </c>
      <c r="B1098" s="467" t="s">
        <v>238</v>
      </c>
      <c r="C1098" s="466" t="s">
        <v>362</v>
      </c>
      <c r="D1098" s="473" t="s">
        <v>442</v>
      </c>
      <c r="E1098" s="475">
        <v>0</v>
      </c>
      <c r="F1098" s="475" t="s">
        <v>1400</v>
      </c>
      <c r="G1098" s="494" t="s">
        <v>649</v>
      </c>
      <c r="H1098" s="494" t="s">
        <v>4026</v>
      </c>
      <c r="I1098" s="494" t="s">
        <v>3974</v>
      </c>
      <c r="J1098" s="502">
        <v>14.61</v>
      </c>
      <c r="K1098" s="494" t="s">
        <v>4026</v>
      </c>
      <c r="L1098" s="512">
        <f t="shared" si="119"/>
        <v>0</v>
      </c>
      <c r="M1098" s="513" t="s">
        <v>4037</v>
      </c>
      <c r="N1098" s="514"/>
      <c r="O1098" s="514"/>
      <c r="P1098" s="515">
        <f t="shared" si="113"/>
        <v>0</v>
      </c>
      <c r="Q1098" s="515">
        <f t="shared" si="114"/>
        <v>0</v>
      </c>
      <c r="R1098" s="515">
        <f t="shared" si="115"/>
        <v>0</v>
      </c>
      <c r="S1098" s="516">
        <f>IF(M1098="nio",0,IF(M1098&gt;0,VLOOKUP(H1098,'3-Productie normen'!A:L,VLOOKUP(M1098,'3-Productie normen'!$B$36:$C$42,2,FALSE),FALSE)))</f>
        <v>0</v>
      </c>
      <c r="T1098" s="516">
        <f t="shared" si="117"/>
        <v>0</v>
      </c>
      <c r="U1098" s="55">
        <f t="shared" si="118"/>
        <v>0</v>
      </c>
      <c r="V1098" s="527"/>
      <c r="X1098" s="529">
        <f t="shared" si="116"/>
        <v>0</v>
      </c>
    </row>
    <row r="1099" spans="1:24" ht="14.1" customHeight="1">
      <c r="A1099" s="460">
        <v>1099</v>
      </c>
      <c r="B1099" s="467" t="s">
        <v>238</v>
      </c>
      <c r="C1099" s="466" t="s">
        <v>362</v>
      </c>
      <c r="D1099" s="473" t="s">
        <v>442</v>
      </c>
      <c r="E1099" s="475">
        <v>0</v>
      </c>
      <c r="F1099" s="475" t="s">
        <v>1401</v>
      </c>
      <c r="G1099" s="494" t="s">
        <v>529</v>
      </c>
      <c r="H1099" s="491" t="s">
        <v>253</v>
      </c>
      <c r="I1099" s="494" t="s">
        <v>3974</v>
      </c>
      <c r="J1099" s="502">
        <v>28.94</v>
      </c>
      <c r="K1099" s="491" t="s">
        <v>253</v>
      </c>
      <c r="L1099" s="512">
        <f t="shared" si="119"/>
        <v>104</v>
      </c>
      <c r="M1099" s="514">
        <v>104</v>
      </c>
      <c r="N1099" s="514"/>
      <c r="O1099" s="514"/>
      <c r="P1099" s="515" t="e">
        <f t="shared" ref="P1099:P1162" si="120">IF(M1099="nio",0,IF(M1099&gt;0,M1099*J1099/S1099,0))</f>
        <v>#DIV/0!</v>
      </c>
      <c r="Q1099" s="515">
        <f t="shared" ref="Q1099:Q1162" si="121">IF(N1099&gt;0,N1099*J1099/T1099,0)</f>
        <v>0</v>
      </c>
      <c r="R1099" s="515">
        <f t="shared" ref="R1099:R1162" si="122">IF(O1099&gt;0,O1099*J1099/U1099,0)</f>
        <v>0</v>
      </c>
      <c r="S1099" s="516">
        <f>IF(M1099="nio",0,IF(M1099&gt;0,VLOOKUP(H1099,'3-Productie normen'!A:L,VLOOKUP(M1099,'3-Productie normen'!$B$36:$C$42,2,FALSE),FALSE)))</f>
        <v>0</v>
      </c>
      <c r="T1099" s="516">
        <f t="shared" si="117"/>
        <v>0</v>
      </c>
      <c r="U1099" s="55">
        <f t="shared" si="118"/>
        <v>0</v>
      </c>
      <c r="V1099" s="527"/>
      <c r="X1099" s="529">
        <f t="shared" ref="X1099:X1162" si="123">L1099*J1099</f>
        <v>3009.76</v>
      </c>
    </row>
    <row r="1100" spans="1:24" ht="14.1" customHeight="1">
      <c r="A1100" s="460">
        <v>1100</v>
      </c>
      <c r="B1100" s="467" t="s">
        <v>238</v>
      </c>
      <c r="C1100" s="466" t="s">
        <v>362</v>
      </c>
      <c r="D1100" s="473" t="s">
        <v>442</v>
      </c>
      <c r="E1100" s="475">
        <v>0</v>
      </c>
      <c r="F1100" s="475" t="s">
        <v>1402</v>
      </c>
      <c r="G1100" s="494" t="s">
        <v>1045</v>
      </c>
      <c r="H1100" s="491" t="s">
        <v>253</v>
      </c>
      <c r="I1100" s="494" t="s">
        <v>3975</v>
      </c>
      <c r="J1100" s="502">
        <v>52.39</v>
      </c>
      <c r="K1100" s="491" t="s">
        <v>253</v>
      </c>
      <c r="L1100" s="512">
        <f t="shared" si="119"/>
        <v>104</v>
      </c>
      <c r="M1100" s="514">
        <v>104</v>
      </c>
      <c r="N1100" s="514"/>
      <c r="O1100" s="514"/>
      <c r="P1100" s="515" t="e">
        <f t="shared" si="120"/>
        <v>#DIV/0!</v>
      </c>
      <c r="Q1100" s="515">
        <f t="shared" si="121"/>
        <v>0</v>
      </c>
      <c r="R1100" s="515">
        <f t="shared" si="122"/>
        <v>0</v>
      </c>
      <c r="S1100" s="516">
        <f>IF(M1100="nio",0,IF(M1100&gt;0,VLOOKUP(H1100,'3-Productie normen'!A:L,VLOOKUP(M1100,'3-Productie normen'!$B$36:$C$42,2,FALSE),FALSE)))</f>
        <v>0</v>
      </c>
      <c r="T1100" s="516">
        <f t="shared" si="117"/>
        <v>0</v>
      </c>
      <c r="U1100" s="55">
        <f t="shared" si="118"/>
        <v>0</v>
      </c>
      <c r="V1100" s="527"/>
      <c r="X1100" s="529">
        <f t="shared" si="123"/>
        <v>5448.56</v>
      </c>
    </row>
    <row r="1101" spans="1:24" ht="14.1" customHeight="1">
      <c r="A1101" s="460">
        <v>1101</v>
      </c>
      <c r="B1101" s="467" t="s">
        <v>238</v>
      </c>
      <c r="C1101" s="466" t="s">
        <v>362</v>
      </c>
      <c r="D1101" s="473" t="s">
        <v>442</v>
      </c>
      <c r="E1101" s="475">
        <v>0</v>
      </c>
      <c r="F1101" s="475" t="s">
        <v>1403</v>
      </c>
      <c r="G1101" s="494" t="s">
        <v>600</v>
      </c>
      <c r="H1101" s="492" t="s">
        <v>216</v>
      </c>
      <c r="I1101" s="494" t="s">
        <v>3974</v>
      </c>
      <c r="J1101" s="502">
        <v>16.5</v>
      </c>
      <c r="K1101" s="505" t="s">
        <v>216</v>
      </c>
      <c r="L1101" s="512">
        <f t="shared" si="119"/>
        <v>104</v>
      </c>
      <c r="M1101" s="514">
        <v>104</v>
      </c>
      <c r="N1101" s="514"/>
      <c r="O1101" s="514"/>
      <c r="P1101" s="515" t="e">
        <f t="shared" si="120"/>
        <v>#DIV/0!</v>
      </c>
      <c r="Q1101" s="515">
        <f t="shared" si="121"/>
        <v>0</v>
      </c>
      <c r="R1101" s="515">
        <f t="shared" si="122"/>
        <v>0</v>
      </c>
      <c r="S1101" s="516">
        <f>IF(M1101="nio",0,IF(M1101&gt;0,VLOOKUP(H1101,'3-Productie normen'!A:L,VLOOKUP(M1101,'3-Productie normen'!$B$36:$C$42,2,FALSE),FALSE)))</f>
        <v>0</v>
      </c>
      <c r="T1101" s="516">
        <f t="shared" si="117"/>
        <v>0</v>
      </c>
      <c r="U1101" s="55">
        <f t="shared" si="118"/>
        <v>0</v>
      </c>
      <c r="V1101" s="527"/>
      <c r="X1101" s="529">
        <f t="shared" si="123"/>
        <v>1716</v>
      </c>
    </row>
    <row r="1102" spans="1:24" ht="14.1" customHeight="1">
      <c r="A1102" s="460">
        <v>1102</v>
      </c>
      <c r="B1102" s="467" t="s">
        <v>238</v>
      </c>
      <c r="C1102" s="466" t="s">
        <v>362</v>
      </c>
      <c r="D1102" s="473" t="s">
        <v>442</v>
      </c>
      <c r="E1102" s="475">
        <v>0</v>
      </c>
      <c r="F1102" s="475" t="s">
        <v>1404</v>
      </c>
      <c r="G1102" s="494" t="s">
        <v>600</v>
      </c>
      <c r="H1102" s="494" t="s">
        <v>4033</v>
      </c>
      <c r="I1102" s="494" t="s">
        <v>3974</v>
      </c>
      <c r="J1102" s="502">
        <v>21.34</v>
      </c>
      <c r="K1102" s="494" t="s">
        <v>4033</v>
      </c>
      <c r="L1102" s="512">
        <f t="shared" si="119"/>
        <v>104</v>
      </c>
      <c r="M1102" s="514">
        <v>104</v>
      </c>
      <c r="N1102" s="514"/>
      <c r="O1102" s="514"/>
      <c r="P1102" s="515" t="e">
        <f t="shared" si="120"/>
        <v>#DIV/0!</v>
      </c>
      <c r="Q1102" s="515">
        <f t="shared" si="121"/>
        <v>0</v>
      </c>
      <c r="R1102" s="515">
        <f t="shared" si="122"/>
        <v>0</v>
      </c>
      <c r="S1102" s="516">
        <f>IF(M1102="nio",0,IF(M1102&gt;0,VLOOKUP(H1102,'3-Productie normen'!A:L,VLOOKUP(M1102,'3-Productie normen'!$B$36:$C$42,2,FALSE),FALSE)))</f>
        <v>0</v>
      </c>
      <c r="T1102" s="516">
        <f t="shared" si="117"/>
        <v>0</v>
      </c>
      <c r="U1102" s="55">
        <f t="shared" si="118"/>
        <v>0</v>
      </c>
      <c r="V1102" s="527"/>
      <c r="X1102" s="529">
        <f t="shared" si="123"/>
        <v>2219.36</v>
      </c>
    </row>
    <row r="1103" spans="1:24" ht="14.1" customHeight="1">
      <c r="A1103" s="460">
        <v>1103</v>
      </c>
      <c r="B1103" s="467" t="s">
        <v>238</v>
      </c>
      <c r="C1103" s="466" t="s">
        <v>362</v>
      </c>
      <c r="D1103" s="473" t="s">
        <v>442</v>
      </c>
      <c r="E1103" s="475">
        <v>0</v>
      </c>
      <c r="F1103" s="475" t="s">
        <v>1405</v>
      </c>
      <c r="G1103" s="494" t="s">
        <v>627</v>
      </c>
      <c r="H1103" s="491" t="s">
        <v>286</v>
      </c>
      <c r="I1103" s="494" t="s">
        <v>3984</v>
      </c>
      <c r="J1103" s="502">
        <v>223.99</v>
      </c>
      <c r="K1103" s="494" t="s">
        <v>4027</v>
      </c>
      <c r="L1103" s="512">
        <f t="shared" si="119"/>
        <v>0</v>
      </c>
      <c r="M1103" s="513" t="s">
        <v>4037</v>
      </c>
      <c r="N1103" s="514"/>
      <c r="O1103" s="514"/>
      <c r="P1103" s="515">
        <f t="shared" si="120"/>
        <v>0</v>
      </c>
      <c r="Q1103" s="515">
        <f t="shared" si="121"/>
        <v>0</v>
      </c>
      <c r="R1103" s="515">
        <f t="shared" si="122"/>
        <v>0</v>
      </c>
      <c r="S1103" s="516">
        <f>IF(M1103="nio",0,IF(M1103&gt;0,VLOOKUP(H1103,'3-Productie normen'!A:L,VLOOKUP(M1103,'3-Productie normen'!$B$36:$C$42,2,FALSE),FALSE)))</f>
        <v>0</v>
      </c>
      <c r="T1103" s="516">
        <f t="shared" si="117"/>
        <v>0</v>
      </c>
      <c r="U1103" s="55">
        <f t="shared" si="118"/>
        <v>0</v>
      </c>
      <c r="V1103" s="527"/>
      <c r="X1103" s="529">
        <f t="shared" si="123"/>
        <v>0</v>
      </c>
    </row>
    <row r="1104" spans="1:24" ht="14.1" customHeight="1">
      <c r="A1104" s="460">
        <v>1104</v>
      </c>
      <c r="B1104" s="467" t="s">
        <v>238</v>
      </c>
      <c r="C1104" s="466" t="s">
        <v>362</v>
      </c>
      <c r="D1104" s="473" t="s">
        <v>442</v>
      </c>
      <c r="E1104" s="475">
        <v>0</v>
      </c>
      <c r="F1104" s="475" t="s">
        <v>1406</v>
      </c>
      <c r="G1104" s="494" t="s">
        <v>627</v>
      </c>
      <c r="H1104" s="491" t="s">
        <v>286</v>
      </c>
      <c r="I1104" s="494" t="s">
        <v>3984</v>
      </c>
      <c r="J1104" s="502">
        <v>100.67</v>
      </c>
      <c r="K1104" s="494" t="s">
        <v>4027</v>
      </c>
      <c r="L1104" s="512">
        <f t="shared" si="119"/>
        <v>0</v>
      </c>
      <c r="M1104" s="513" t="s">
        <v>4037</v>
      </c>
      <c r="N1104" s="514"/>
      <c r="O1104" s="514"/>
      <c r="P1104" s="515">
        <f t="shared" si="120"/>
        <v>0</v>
      </c>
      <c r="Q1104" s="515">
        <f t="shared" si="121"/>
        <v>0</v>
      </c>
      <c r="R1104" s="515">
        <f t="shared" si="122"/>
        <v>0</v>
      </c>
      <c r="S1104" s="516">
        <f>IF(M1104="nio",0,IF(M1104&gt;0,VLOOKUP(H1104,'3-Productie normen'!A:L,VLOOKUP(M1104,'3-Productie normen'!$B$36:$C$42,2,FALSE),FALSE)))</f>
        <v>0</v>
      </c>
      <c r="T1104" s="516">
        <f t="shared" si="117"/>
        <v>0</v>
      </c>
      <c r="U1104" s="55">
        <f t="shared" si="118"/>
        <v>0</v>
      </c>
      <c r="V1104" s="527"/>
      <c r="X1104" s="529">
        <f t="shared" si="123"/>
        <v>0</v>
      </c>
    </row>
    <row r="1105" spans="1:24" ht="14.1" customHeight="1">
      <c r="A1105" s="567">
        <v>1105</v>
      </c>
      <c r="B1105" s="467" t="s">
        <v>238</v>
      </c>
      <c r="C1105" s="466" t="s">
        <v>362</v>
      </c>
      <c r="D1105" s="473" t="s">
        <v>442</v>
      </c>
      <c r="E1105" s="475">
        <v>0</v>
      </c>
      <c r="F1105" s="475" t="s">
        <v>1407</v>
      </c>
      <c r="G1105" s="494" t="s">
        <v>627</v>
      </c>
      <c r="H1105" s="491" t="s">
        <v>286</v>
      </c>
      <c r="I1105" s="494" t="s">
        <v>3979</v>
      </c>
      <c r="J1105" s="502">
        <v>77.209999999999994</v>
      </c>
      <c r="K1105" s="494" t="s">
        <v>4027</v>
      </c>
      <c r="L1105" s="512">
        <f t="shared" si="119"/>
        <v>0</v>
      </c>
      <c r="M1105" s="513" t="s">
        <v>4037</v>
      </c>
      <c r="N1105" s="514"/>
      <c r="O1105" s="514"/>
      <c r="P1105" s="515">
        <f t="shared" si="120"/>
        <v>0</v>
      </c>
      <c r="Q1105" s="515">
        <f t="shared" si="121"/>
        <v>0</v>
      </c>
      <c r="R1105" s="515">
        <f t="shared" si="122"/>
        <v>0</v>
      </c>
      <c r="S1105" s="516">
        <f>IF(M1105="nio",0,IF(M1105&gt;0,VLOOKUP(H1105,'3-Productie normen'!A:L,VLOOKUP(M1105,'3-Productie normen'!$B$36:$C$42,2,FALSE),FALSE)))</f>
        <v>0</v>
      </c>
      <c r="T1105" s="516">
        <f t="shared" si="117"/>
        <v>0</v>
      </c>
      <c r="U1105" s="55">
        <f t="shared" si="118"/>
        <v>0</v>
      </c>
      <c r="V1105" s="527"/>
      <c r="X1105" s="529">
        <f t="shared" si="123"/>
        <v>0</v>
      </c>
    </row>
    <row r="1106" spans="1:24" ht="14.1" customHeight="1">
      <c r="A1106" s="460">
        <v>1106</v>
      </c>
      <c r="B1106" s="467" t="s">
        <v>238</v>
      </c>
      <c r="C1106" s="466" t="s">
        <v>362</v>
      </c>
      <c r="D1106" s="473" t="s">
        <v>442</v>
      </c>
      <c r="E1106" s="475">
        <v>0</v>
      </c>
      <c r="F1106" s="475" t="s">
        <v>1408</v>
      </c>
      <c r="G1106" s="494" t="s">
        <v>529</v>
      </c>
      <c r="H1106" s="491" t="s">
        <v>253</v>
      </c>
      <c r="I1106" s="494" t="s">
        <v>3979</v>
      </c>
      <c r="J1106" s="502">
        <v>64.400000000000006</v>
      </c>
      <c r="K1106" s="491" t="s">
        <v>253</v>
      </c>
      <c r="L1106" s="512">
        <f t="shared" si="119"/>
        <v>104</v>
      </c>
      <c r="M1106" s="514">
        <v>104</v>
      </c>
      <c r="N1106" s="514"/>
      <c r="O1106" s="514"/>
      <c r="P1106" s="515" t="e">
        <f t="shared" si="120"/>
        <v>#DIV/0!</v>
      </c>
      <c r="Q1106" s="515">
        <f t="shared" si="121"/>
        <v>0</v>
      </c>
      <c r="R1106" s="515">
        <f t="shared" si="122"/>
        <v>0</v>
      </c>
      <c r="S1106" s="516">
        <f>IF(M1106="nio",0,IF(M1106&gt;0,VLOOKUP(H1106,'3-Productie normen'!A:L,VLOOKUP(M1106,'3-Productie normen'!$B$36:$C$42,2,FALSE),FALSE)))</f>
        <v>0</v>
      </c>
      <c r="T1106" s="516">
        <f t="shared" si="117"/>
        <v>0</v>
      </c>
      <c r="U1106" s="55">
        <f t="shared" si="118"/>
        <v>0</v>
      </c>
      <c r="V1106" s="527"/>
      <c r="X1106" s="529">
        <f t="shared" si="123"/>
        <v>6697.6</v>
      </c>
    </row>
    <row r="1107" spans="1:24" ht="14.1" customHeight="1">
      <c r="A1107" s="460">
        <v>1107</v>
      </c>
      <c r="B1107" s="467" t="s">
        <v>238</v>
      </c>
      <c r="C1107" s="466" t="s">
        <v>362</v>
      </c>
      <c r="D1107" s="473" t="s">
        <v>442</v>
      </c>
      <c r="E1107" s="475">
        <v>0</v>
      </c>
      <c r="F1107" s="475" t="s">
        <v>1409</v>
      </c>
      <c r="G1107" s="494" t="s">
        <v>529</v>
      </c>
      <c r="H1107" s="491" t="s">
        <v>253</v>
      </c>
      <c r="I1107" s="494" t="s">
        <v>3979</v>
      </c>
      <c r="J1107" s="502">
        <v>16.100000000000001</v>
      </c>
      <c r="K1107" s="491" t="s">
        <v>253</v>
      </c>
      <c r="L1107" s="512">
        <f t="shared" si="119"/>
        <v>104</v>
      </c>
      <c r="M1107" s="514">
        <v>104</v>
      </c>
      <c r="N1107" s="514"/>
      <c r="O1107" s="514"/>
      <c r="P1107" s="515" t="e">
        <f t="shared" si="120"/>
        <v>#DIV/0!</v>
      </c>
      <c r="Q1107" s="515">
        <f t="shared" si="121"/>
        <v>0</v>
      </c>
      <c r="R1107" s="515">
        <f t="shared" si="122"/>
        <v>0</v>
      </c>
      <c r="S1107" s="516">
        <f>IF(M1107="nio",0,IF(M1107&gt;0,VLOOKUP(H1107,'3-Productie normen'!A:L,VLOOKUP(M1107,'3-Productie normen'!$B$36:$C$42,2,FALSE),FALSE)))</f>
        <v>0</v>
      </c>
      <c r="T1107" s="516">
        <f t="shared" ref="T1107:T1170" si="124">IF(N1107&gt;0,S1107*$T$8,0)</f>
        <v>0</v>
      </c>
      <c r="U1107" s="55">
        <f t="shared" ref="U1107:U1170" si="125">IF((OR(O1107&gt;0,)),S1107*$U$8,0)</f>
        <v>0</v>
      </c>
      <c r="V1107" s="527"/>
      <c r="X1107" s="529">
        <f t="shared" si="123"/>
        <v>1674.4</v>
      </c>
    </row>
    <row r="1108" spans="1:24" ht="14.1" customHeight="1">
      <c r="A1108" s="460">
        <v>1108</v>
      </c>
      <c r="B1108" s="467" t="s">
        <v>238</v>
      </c>
      <c r="C1108" s="466" t="s">
        <v>362</v>
      </c>
      <c r="D1108" s="473" t="s">
        <v>442</v>
      </c>
      <c r="E1108" s="475">
        <v>0</v>
      </c>
      <c r="F1108" s="475" t="s">
        <v>1410</v>
      </c>
      <c r="G1108" s="494" t="s">
        <v>1045</v>
      </c>
      <c r="H1108" s="491" t="s">
        <v>286</v>
      </c>
      <c r="I1108" s="494" t="s">
        <v>3979</v>
      </c>
      <c r="J1108" s="502">
        <v>25.53</v>
      </c>
      <c r="K1108" s="494" t="s">
        <v>4027</v>
      </c>
      <c r="L1108" s="512">
        <f t="shared" si="119"/>
        <v>0</v>
      </c>
      <c r="M1108" s="513" t="s">
        <v>4037</v>
      </c>
      <c r="N1108" s="514"/>
      <c r="O1108" s="514"/>
      <c r="P1108" s="515">
        <f t="shared" si="120"/>
        <v>0</v>
      </c>
      <c r="Q1108" s="515">
        <f t="shared" si="121"/>
        <v>0</v>
      </c>
      <c r="R1108" s="515">
        <f t="shared" si="122"/>
        <v>0</v>
      </c>
      <c r="S1108" s="516">
        <f>IF(M1108="nio",0,IF(M1108&gt;0,VLOOKUP(H1108,'3-Productie normen'!A:L,VLOOKUP(M1108,'3-Productie normen'!$B$36:$C$42,2,FALSE),FALSE)))</f>
        <v>0</v>
      </c>
      <c r="T1108" s="516">
        <f t="shared" si="124"/>
        <v>0</v>
      </c>
      <c r="U1108" s="55">
        <f t="shared" si="125"/>
        <v>0</v>
      </c>
      <c r="V1108" s="527"/>
      <c r="X1108" s="529">
        <f t="shared" si="123"/>
        <v>0</v>
      </c>
    </row>
    <row r="1109" spans="1:24" ht="14.1" customHeight="1">
      <c r="A1109" s="460">
        <v>1109</v>
      </c>
      <c r="B1109" s="467" t="s">
        <v>238</v>
      </c>
      <c r="C1109" s="466" t="s">
        <v>362</v>
      </c>
      <c r="D1109" s="473" t="s">
        <v>442</v>
      </c>
      <c r="E1109" s="475">
        <v>0</v>
      </c>
      <c r="F1109" s="475" t="s">
        <v>1411</v>
      </c>
      <c r="G1109" s="494" t="s">
        <v>606</v>
      </c>
      <c r="H1109" s="491" t="s">
        <v>286</v>
      </c>
      <c r="I1109" s="494" t="s">
        <v>3983</v>
      </c>
      <c r="J1109" s="502">
        <v>6.05</v>
      </c>
      <c r="K1109" s="494" t="s">
        <v>4027</v>
      </c>
      <c r="L1109" s="512">
        <f t="shared" si="119"/>
        <v>0</v>
      </c>
      <c r="M1109" s="513" t="s">
        <v>4037</v>
      </c>
      <c r="N1109" s="514"/>
      <c r="O1109" s="514"/>
      <c r="P1109" s="515">
        <f t="shared" si="120"/>
        <v>0</v>
      </c>
      <c r="Q1109" s="515">
        <f t="shared" si="121"/>
        <v>0</v>
      </c>
      <c r="R1109" s="515">
        <f t="shared" si="122"/>
        <v>0</v>
      </c>
      <c r="S1109" s="516">
        <f>IF(M1109="nio",0,IF(M1109&gt;0,VLOOKUP(H1109,'3-Productie normen'!A:L,VLOOKUP(M1109,'3-Productie normen'!$B$36:$C$42,2,FALSE),FALSE)))</f>
        <v>0</v>
      </c>
      <c r="T1109" s="516">
        <f t="shared" si="124"/>
        <v>0</v>
      </c>
      <c r="U1109" s="55">
        <f t="shared" si="125"/>
        <v>0</v>
      </c>
      <c r="V1109" s="527"/>
      <c r="X1109" s="529">
        <f t="shared" si="123"/>
        <v>0</v>
      </c>
    </row>
    <row r="1110" spans="1:24" ht="14.1" customHeight="1">
      <c r="A1110" s="460">
        <v>1110</v>
      </c>
      <c r="B1110" s="467" t="s">
        <v>238</v>
      </c>
      <c r="C1110" s="466" t="s">
        <v>362</v>
      </c>
      <c r="D1110" s="473" t="s">
        <v>442</v>
      </c>
      <c r="E1110" s="475">
        <v>0</v>
      </c>
      <c r="F1110" s="475" t="s">
        <v>1412</v>
      </c>
      <c r="G1110" s="494" t="s">
        <v>600</v>
      </c>
      <c r="H1110" s="494" t="s">
        <v>4033</v>
      </c>
      <c r="I1110" s="494" t="s">
        <v>3974</v>
      </c>
      <c r="J1110" s="502">
        <v>95.25</v>
      </c>
      <c r="K1110" s="494" t="s">
        <v>4033</v>
      </c>
      <c r="L1110" s="512">
        <f t="shared" si="119"/>
        <v>104</v>
      </c>
      <c r="M1110" s="514">
        <v>104</v>
      </c>
      <c r="N1110" s="514"/>
      <c r="O1110" s="514"/>
      <c r="P1110" s="515" t="e">
        <f t="shared" si="120"/>
        <v>#DIV/0!</v>
      </c>
      <c r="Q1110" s="515">
        <f t="shared" si="121"/>
        <v>0</v>
      </c>
      <c r="R1110" s="515">
        <f t="shared" si="122"/>
        <v>0</v>
      </c>
      <c r="S1110" s="516">
        <f>IF(M1110="nio",0,IF(M1110&gt;0,VLOOKUP(H1110,'3-Productie normen'!A:L,VLOOKUP(M1110,'3-Productie normen'!$B$36:$C$42,2,FALSE),FALSE)))</f>
        <v>0</v>
      </c>
      <c r="T1110" s="516">
        <f t="shared" si="124"/>
        <v>0</v>
      </c>
      <c r="U1110" s="55">
        <f t="shared" si="125"/>
        <v>0</v>
      </c>
      <c r="V1110" s="527"/>
      <c r="X1110" s="529">
        <f t="shared" si="123"/>
        <v>9906</v>
      </c>
    </row>
    <row r="1111" spans="1:24" ht="14.1" customHeight="1">
      <c r="A1111" s="460">
        <v>1111</v>
      </c>
      <c r="B1111" s="467" t="s">
        <v>238</v>
      </c>
      <c r="C1111" s="466" t="s">
        <v>362</v>
      </c>
      <c r="D1111" s="473" t="s">
        <v>442</v>
      </c>
      <c r="E1111" s="475">
        <v>0</v>
      </c>
      <c r="F1111" s="475" t="s">
        <v>1413</v>
      </c>
      <c r="G1111" s="494" t="s">
        <v>598</v>
      </c>
      <c r="H1111" s="487" t="s">
        <v>17</v>
      </c>
      <c r="I1111" s="494" t="s">
        <v>3987</v>
      </c>
      <c r="J1111" s="502">
        <v>6.83</v>
      </c>
      <c r="K1111" s="487" t="s">
        <v>17</v>
      </c>
      <c r="L1111" s="512">
        <f t="shared" si="119"/>
        <v>255</v>
      </c>
      <c r="M1111" s="514">
        <v>255</v>
      </c>
      <c r="N1111" s="514"/>
      <c r="O1111" s="514"/>
      <c r="P1111" s="515" t="e">
        <f t="shared" si="120"/>
        <v>#DIV/0!</v>
      </c>
      <c r="Q1111" s="515">
        <f t="shared" si="121"/>
        <v>0</v>
      </c>
      <c r="R1111" s="515">
        <f t="shared" si="122"/>
        <v>0</v>
      </c>
      <c r="S1111" s="516">
        <f>IF(M1111="nio",0,IF(M1111&gt;0,VLOOKUP(H1111,'3-Productie normen'!A:L,VLOOKUP(M1111,'3-Productie normen'!$B$36:$C$42,2,FALSE),FALSE)))</f>
        <v>0</v>
      </c>
      <c r="T1111" s="516">
        <f t="shared" si="124"/>
        <v>0</v>
      </c>
      <c r="U1111" s="55">
        <f t="shared" si="125"/>
        <v>0</v>
      </c>
      <c r="V1111" s="527"/>
      <c r="X1111" s="529">
        <f t="shared" si="123"/>
        <v>1741.65</v>
      </c>
    </row>
    <row r="1112" spans="1:24" ht="14.1" customHeight="1">
      <c r="A1112" s="460">
        <v>1112</v>
      </c>
      <c r="B1112" s="467" t="s">
        <v>238</v>
      </c>
      <c r="C1112" s="466" t="s">
        <v>362</v>
      </c>
      <c r="D1112" s="473" t="s">
        <v>442</v>
      </c>
      <c r="E1112" s="475">
        <v>0</v>
      </c>
      <c r="F1112" s="475" t="s">
        <v>1414</v>
      </c>
      <c r="G1112" s="494" t="s">
        <v>600</v>
      </c>
      <c r="H1112" s="487" t="s">
        <v>4033</v>
      </c>
      <c r="I1112" s="494" t="s">
        <v>3987</v>
      </c>
      <c r="J1112" s="502">
        <v>6.13</v>
      </c>
      <c r="K1112" s="487" t="s">
        <v>348</v>
      </c>
      <c r="L1112" s="512">
        <f t="shared" si="119"/>
        <v>104</v>
      </c>
      <c r="M1112" s="514">
        <v>104</v>
      </c>
      <c r="N1112" s="514"/>
      <c r="O1112" s="514"/>
      <c r="P1112" s="515" t="e">
        <f t="shared" si="120"/>
        <v>#DIV/0!</v>
      </c>
      <c r="Q1112" s="515">
        <f t="shared" si="121"/>
        <v>0</v>
      </c>
      <c r="R1112" s="515">
        <f t="shared" si="122"/>
        <v>0</v>
      </c>
      <c r="S1112" s="516">
        <f>IF(M1112="nio",0,IF(M1112&gt;0,VLOOKUP(H1112,'3-Productie normen'!A:L,VLOOKUP(M1112,'3-Productie normen'!$B$36:$C$42,2,FALSE),FALSE)))</f>
        <v>0</v>
      </c>
      <c r="T1112" s="516">
        <f t="shared" si="124"/>
        <v>0</v>
      </c>
      <c r="U1112" s="55">
        <f t="shared" si="125"/>
        <v>0</v>
      </c>
      <c r="V1112" s="527"/>
      <c r="X1112" s="529">
        <f t="shared" si="123"/>
        <v>637.52</v>
      </c>
    </row>
    <row r="1113" spans="1:24" ht="14.1" customHeight="1">
      <c r="A1113" s="567">
        <v>1113</v>
      </c>
      <c r="B1113" s="467" t="s">
        <v>238</v>
      </c>
      <c r="C1113" s="466" t="s">
        <v>362</v>
      </c>
      <c r="D1113" s="473" t="s">
        <v>442</v>
      </c>
      <c r="E1113" s="475">
        <v>0</v>
      </c>
      <c r="F1113" s="475" t="s">
        <v>1415</v>
      </c>
      <c r="G1113" s="494" t="s">
        <v>598</v>
      </c>
      <c r="H1113" s="487" t="s">
        <v>17</v>
      </c>
      <c r="I1113" s="494" t="s">
        <v>3987</v>
      </c>
      <c r="J1113" s="502">
        <v>8.16</v>
      </c>
      <c r="K1113" s="487" t="s">
        <v>17</v>
      </c>
      <c r="L1113" s="512">
        <f t="shared" si="119"/>
        <v>255</v>
      </c>
      <c r="M1113" s="514">
        <v>255</v>
      </c>
      <c r="N1113" s="514"/>
      <c r="O1113" s="514"/>
      <c r="P1113" s="515" t="e">
        <f t="shared" si="120"/>
        <v>#DIV/0!</v>
      </c>
      <c r="Q1113" s="515">
        <f t="shared" si="121"/>
        <v>0</v>
      </c>
      <c r="R1113" s="515">
        <f t="shared" si="122"/>
        <v>0</v>
      </c>
      <c r="S1113" s="516">
        <f>IF(M1113="nio",0,IF(M1113&gt;0,VLOOKUP(H1113,'3-Productie normen'!A:L,VLOOKUP(M1113,'3-Productie normen'!$B$36:$C$42,2,FALSE),FALSE)))</f>
        <v>0</v>
      </c>
      <c r="T1113" s="516">
        <f t="shared" si="124"/>
        <v>0</v>
      </c>
      <c r="U1113" s="55">
        <f t="shared" si="125"/>
        <v>0</v>
      </c>
      <c r="V1113" s="527"/>
      <c r="X1113" s="529">
        <f t="shared" si="123"/>
        <v>2080.8000000000002</v>
      </c>
    </row>
    <row r="1114" spans="1:24" ht="14.1" customHeight="1">
      <c r="A1114" s="460">
        <v>1114</v>
      </c>
      <c r="B1114" s="467" t="s">
        <v>238</v>
      </c>
      <c r="C1114" s="466" t="s">
        <v>362</v>
      </c>
      <c r="D1114" s="473" t="s">
        <v>442</v>
      </c>
      <c r="E1114" s="475">
        <v>0</v>
      </c>
      <c r="F1114" s="475" t="s">
        <v>1416</v>
      </c>
      <c r="G1114" s="494" t="s">
        <v>627</v>
      </c>
      <c r="H1114" s="491" t="s">
        <v>286</v>
      </c>
      <c r="I1114" s="494" t="s">
        <v>3984</v>
      </c>
      <c r="J1114" s="502">
        <v>61.76</v>
      </c>
      <c r="K1114" s="494" t="s">
        <v>4027</v>
      </c>
      <c r="L1114" s="512">
        <f t="shared" si="119"/>
        <v>0</v>
      </c>
      <c r="M1114" s="513" t="s">
        <v>4037</v>
      </c>
      <c r="N1114" s="514"/>
      <c r="O1114" s="514"/>
      <c r="P1114" s="515">
        <f t="shared" si="120"/>
        <v>0</v>
      </c>
      <c r="Q1114" s="515">
        <f t="shared" si="121"/>
        <v>0</v>
      </c>
      <c r="R1114" s="515">
        <f t="shared" si="122"/>
        <v>0</v>
      </c>
      <c r="S1114" s="516">
        <f>IF(M1114="nio",0,IF(M1114&gt;0,VLOOKUP(H1114,'3-Productie normen'!A:L,VLOOKUP(M1114,'3-Productie normen'!$B$36:$C$42,2,FALSE),FALSE)))</f>
        <v>0</v>
      </c>
      <c r="T1114" s="516">
        <f t="shared" si="124"/>
        <v>0</v>
      </c>
      <c r="U1114" s="55">
        <f t="shared" si="125"/>
        <v>0</v>
      </c>
      <c r="V1114" s="527"/>
      <c r="X1114" s="529">
        <f t="shared" si="123"/>
        <v>0</v>
      </c>
    </row>
    <row r="1115" spans="1:24" ht="14.1" customHeight="1">
      <c r="A1115" s="460">
        <v>1115</v>
      </c>
      <c r="B1115" s="467" t="s">
        <v>238</v>
      </c>
      <c r="C1115" s="466" t="s">
        <v>362</v>
      </c>
      <c r="D1115" s="473" t="s">
        <v>442</v>
      </c>
      <c r="E1115" s="475">
        <v>0</v>
      </c>
      <c r="F1115" s="475" t="s">
        <v>1417</v>
      </c>
      <c r="G1115" s="494" t="s">
        <v>627</v>
      </c>
      <c r="H1115" s="491" t="s">
        <v>286</v>
      </c>
      <c r="I1115" s="494" t="s">
        <v>3974</v>
      </c>
      <c r="J1115" s="502">
        <v>25.85</v>
      </c>
      <c r="K1115" s="494" t="s">
        <v>4027</v>
      </c>
      <c r="L1115" s="512">
        <f t="shared" si="119"/>
        <v>0</v>
      </c>
      <c r="M1115" s="513" t="s">
        <v>4037</v>
      </c>
      <c r="N1115" s="514"/>
      <c r="O1115" s="514"/>
      <c r="P1115" s="515">
        <f t="shared" si="120"/>
        <v>0</v>
      </c>
      <c r="Q1115" s="515">
        <f t="shared" si="121"/>
        <v>0</v>
      </c>
      <c r="R1115" s="515">
        <f t="shared" si="122"/>
        <v>0</v>
      </c>
      <c r="S1115" s="516">
        <f>IF(M1115="nio",0,IF(M1115&gt;0,VLOOKUP(H1115,'3-Productie normen'!A:L,VLOOKUP(M1115,'3-Productie normen'!$B$36:$C$42,2,FALSE),FALSE)))</f>
        <v>0</v>
      </c>
      <c r="T1115" s="516">
        <f t="shared" si="124"/>
        <v>0</v>
      </c>
      <c r="U1115" s="55">
        <f t="shared" si="125"/>
        <v>0</v>
      </c>
      <c r="V1115" s="527"/>
      <c r="X1115" s="529">
        <f t="shared" si="123"/>
        <v>0</v>
      </c>
    </row>
    <row r="1116" spans="1:24" ht="14.1" customHeight="1">
      <c r="A1116" s="460">
        <v>1116</v>
      </c>
      <c r="B1116" s="467" t="s">
        <v>238</v>
      </c>
      <c r="C1116" s="466" t="s">
        <v>362</v>
      </c>
      <c r="D1116" s="473" t="s">
        <v>442</v>
      </c>
      <c r="E1116" s="475">
        <v>0</v>
      </c>
      <c r="F1116" s="475" t="s">
        <v>1418</v>
      </c>
      <c r="G1116" s="494" t="s">
        <v>1045</v>
      </c>
      <c r="H1116" s="491" t="s">
        <v>286</v>
      </c>
      <c r="I1116" s="494" t="s">
        <v>3984</v>
      </c>
      <c r="J1116" s="502">
        <v>39.03</v>
      </c>
      <c r="K1116" s="494" t="s">
        <v>4027</v>
      </c>
      <c r="L1116" s="512">
        <f t="shared" si="119"/>
        <v>0</v>
      </c>
      <c r="M1116" s="513" t="s">
        <v>4037</v>
      </c>
      <c r="N1116" s="514"/>
      <c r="O1116" s="514"/>
      <c r="P1116" s="515">
        <f t="shared" si="120"/>
        <v>0</v>
      </c>
      <c r="Q1116" s="515">
        <f t="shared" si="121"/>
        <v>0</v>
      </c>
      <c r="R1116" s="515">
        <f t="shared" si="122"/>
        <v>0</v>
      </c>
      <c r="S1116" s="516">
        <f>IF(M1116="nio",0,IF(M1116&gt;0,VLOOKUP(H1116,'3-Productie normen'!A:L,VLOOKUP(M1116,'3-Productie normen'!$B$36:$C$42,2,FALSE),FALSE)))</f>
        <v>0</v>
      </c>
      <c r="T1116" s="516">
        <f t="shared" si="124"/>
        <v>0</v>
      </c>
      <c r="U1116" s="55">
        <f t="shared" si="125"/>
        <v>0</v>
      </c>
      <c r="V1116" s="527"/>
      <c r="X1116" s="529">
        <f t="shared" si="123"/>
        <v>0</v>
      </c>
    </row>
    <row r="1117" spans="1:24" ht="14.1" customHeight="1">
      <c r="A1117" s="460">
        <v>1117</v>
      </c>
      <c r="B1117" s="467" t="s">
        <v>238</v>
      </c>
      <c r="C1117" s="466" t="s">
        <v>362</v>
      </c>
      <c r="D1117" s="473" t="s">
        <v>442</v>
      </c>
      <c r="E1117" s="475">
        <v>0</v>
      </c>
      <c r="F1117" s="475" t="s">
        <v>1419</v>
      </c>
      <c r="G1117" s="494" t="s">
        <v>627</v>
      </c>
      <c r="H1117" s="491" t="s">
        <v>286</v>
      </c>
      <c r="I1117" s="494" t="s">
        <v>3984</v>
      </c>
      <c r="J1117" s="502">
        <v>60.94</v>
      </c>
      <c r="K1117" s="494" t="s">
        <v>4027</v>
      </c>
      <c r="L1117" s="512">
        <f t="shared" si="119"/>
        <v>0</v>
      </c>
      <c r="M1117" s="513" t="s">
        <v>4037</v>
      </c>
      <c r="N1117" s="514"/>
      <c r="O1117" s="514"/>
      <c r="P1117" s="515">
        <f t="shared" si="120"/>
        <v>0</v>
      </c>
      <c r="Q1117" s="515">
        <f t="shared" si="121"/>
        <v>0</v>
      </c>
      <c r="R1117" s="515">
        <f t="shared" si="122"/>
        <v>0</v>
      </c>
      <c r="S1117" s="516">
        <f>IF(M1117="nio",0,IF(M1117&gt;0,VLOOKUP(H1117,'3-Productie normen'!A:L,VLOOKUP(M1117,'3-Productie normen'!$B$36:$C$42,2,FALSE),FALSE)))</f>
        <v>0</v>
      </c>
      <c r="T1117" s="516">
        <f t="shared" si="124"/>
        <v>0</v>
      </c>
      <c r="U1117" s="55">
        <f t="shared" si="125"/>
        <v>0</v>
      </c>
      <c r="V1117" s="527"/>
      <c r="X1117" s="529">
        <f t="shared" si="123"/>
        <v>0</v>
      </c>
    </row>
    <row r="1118" spans="1:24" ht="14.1" customHeight="1">
      <c r="A1118" s="460">
        <v>1118</v>
      </c>
      <c r="B1118" s="467" t="s">
        <v>238</v>
      </c>
      <c r="C1118" s="466" t="s">
        <v>362</v>
      </c>
      <c r="D1118" s="473" t="s">
        <v>442</v>
      </c>
      <c r="E1118" s="475">
        <v>0</v>
      </c>
      <c r="F1118" s="475" t="s">
        <v>1420</v>
      </c>
      <c r="G1118" s="494" t="s">
        <v>1045</v>
      </c>
      <c r="H1118" s="491" t="s">
        <v>286</v>
      </c>
      <c r="I1118" s="494" t="s">
        <v>3984</v>
      </c>
      <c r="J1118" s="502">
        <v>98.55</v>
      </c>
      <c r="K1118" s="494" t="s">
        <v>4027</v>
      </c>
      <c r="L1118" s="512">
        <f t="shared" si="119"/>
        <v>0</v>
      </c>
      <c r="M1118" s="513" t="s">
        <v>4037</v>
      </c>
      <c r="N1118" s="514"/>
      <c r="O1118" s="514"/>
      <c r="P1118" s="515">
        <f t="shared" si="120"/>
        <v>0</v>
      </c>
      <c r="Q1118" s="515">
        <f t="shared" si="121"/>
        <v>0</v>
      </c>
      <c r="R1118" s="515">
        <f t="shared" si="122"/>
        <v>0</v>
      </c>
      <c r="S1118" s="516">
        <f>IF(M1118="nio",0,IF(M1118&gt;0,VLOOKUP(H1118,'3-Productie normen'!A:L,VLOOKUP(M1118,'3-Productie normen'!$B$36:$C$42,2,FALSE),FALSE)))</f>
        <v>0</v>
      </c>
      <c r="T1118" s="516">
        <f t="shared" si="124"/>
        <v>0</v>
      </c>
      <c r="U1118" s="55">
        <f t="shared" si="125"/>
        <v>0</v>
      </c>
      <c r="V1118" s="527"/>
      <c r="X1118" s="529">
        <f t="shared" si="123"/>
        <v>0</v>
      </c>
    </row>
    <row r="1119" spans="1:24" ht="14.1" customHeight="1">
      <c r="A1119" s="460">
        <v>1119</v>
      </c>
      <c r="B1119" s="467" t="s">
        <v>238</v>
      </c>
      <c r="C1119" s="466" t="s">
        <v>362</v>
      </c>
      <c r="D1119" s="473" t="s">
        <v>442</v>
      </c>
      <c r="E1119" s="475">
        <v>0</v>
      </c>
      <c r="F1119" s="475" t="s">
        <v>1421</v>
      </c>
      <c r="G1119" s="494" t="s">
        <v>1045</v>
      </c>
      <c r="H1119" s="494" t="s">
        <v>255</v>
      </c>
      <c r="I1119" s="494" t="s">
        <v>3984</v>
      </c>
      <c r="J1119" s="502">
        <v>36.270000000000003</v>
      </c>
      <c r="K1119" s="494" t="s">
        <v>255</v>
      </c>
      <c r="L1119" s="512">
        <f t="shared" si="119"/>
        <v>104</v>
      </c>
      <c r="M1119" s="514">
        <v>104</v>
      </c>
      <c r="N1119" s="514"/>
      <c r="O1119" s="514"/>
      <c r="P1119" s="515" t="e">
        <f t="shared" si="120"/>
        <v>#DIV/0!</v>
      </c>
      <c r="Q1119" s="515">
        <f t="shared" si="121"/>
        <v>0</v>
      </c>
      <c r="R1119" s="515">
        <f t="shared" si="122"/>
        <v>0</v>
      </c>
      <c r="S1119" s="516">
        <f>IF(M1119="nio",0,IF(M1119&gt;0,VLOOKUP(H1119,'3-Productie normen'!A:L,VLOOKUP(M1119,'3-Productie normen'!$B$36:$C$42,2,FALSE),FALSE)))</f>
        <v>0</v>
      </c>
      <c r="T1119" s="516">
        <f t="shared" si="124"/>
        <v>0</v>
      </c>
      <c r="U1119" s="55">
        <f t="shared" si="125"/>
        <v>0</v>
      </c>
      <c r="V1119" s="527"/>
      <c r="X1119" s="529">
        <f t="shared" si="123"/>
        <v>3772.0800000000004</v>
      </c>
    </row>
    <row r="1120" spans="1:24" ht="14.1" customHeight="1">
      <c r="A1120" s="460">
        <v>1120</v>
      </c>
      <c r="B1120" s="467" t="s">
        <v>238</v>
      </c>
      <c r="C1120" s="466" t="s">
        <v>362</v>
      </c>
      <c r="D1120" s="473" t="s">
        <v>442</v>
      </c>
      <c r="E1120" s="475">
        <v>0</v>
      </c>
      <c r="F1120" s="475" t="s">
        <v>1422</v>
      </c>
      <c r="G1120" s="494" t="s">
        <v>1045</v>
      </c>
      <c r="H1120" s="491" t="s">
        <v>253</v>
      </c>
      <c r="I1120" s="494" t="s">
        <v>3975</v>
      </c>
      <c r="J1120" s="502">
        <v>87.55</v>
      </c>
      <c r="K1120" s="491" t="s">
        <v>253</v>
      </c>
      <c r="L1120" s="512">
        <f t="shared" si="119"/>
        <v>104</v>
      </c>
      <c r="M1120" s="514">
        <v>104</v>
      </c>
      <c r="N1120" s="514"/>
      <c r="O1120" s="514"/>
      <c r="P1120" s="515" t="e">
        <f t="shared" si="120"/>
        <v>#DIV/0!</v>
      </c>
      <c r="Q1120" s="515">
        <f t="shared" si="121"/>
        <v>0</v>
      </c>
      <c r="R1120" s="515">
        <f t="shared" si="122"/>
        <v>0</v>
      </c>
      <c r="S1120" s="516">
        <f>IF(M1120="nio",0,IF(M1120&gt;0,VLOOKUP(H1120,'3-Productie normen'!A:L,VLOOKUP(M1120,'3-Productie normen'!$B$36:$C$42,2,FALSE),FALSE)))</f>
        <v>0</v>
      </c>
      <c r="T1120" s="516">
        <f t="shared" si="124"/>
        <v>0</v>
      </c>
      <c r="U1120" s="55">
        <f t="shared" si="125"/>
        <v>0</v>
      </c>
      <c r="V1120" s="527"/>
      <c r="X1120" s="529">
        <f t="shared" si="123"/>
        <v>9105.1999999999989</v>
      </c>
    </row>
    <row r="1121" spans="1:24" ht="14.1" customHeight="1">
      <c r="A1121" s="567">
        <v>1121</v>
      </c>
      <c r="B1121" s="467" t="s">
        <v>238</v>
      </c>
      <c r="C1121" s="466" t="s">
        <v>362</v>
      </c>
      <c r="D1121" s="473" t="s">
        <v>442</v>
      </c>
      <c r="E1121" s="475">
        <v>0</v>
      </c>
      <c r="F1121" s="475" t="s">
        <v>1423</v>
      </c>
      <c r="G1121" s="494" t="s">
        <v>598</v>
      </c>
      <c r="H1121" s="487" t="s">
        <v>17</v>
      </c>
      <c r="I1121" s="494" t="s">
        <v>3987</v>
      </c>
      <c r="J1121" s="502">
        <v>22.92</v>
      </c>
      <c r="K1121" s="487" t="s">
        <v>17</v>
      </c>
      <c r="L1121" s="512">
        <f t="shared" si="119"/>
        <v>255</v>
      </c>
      <c r="M1121" s="514">
        <v>255</v>
      </c>
      <c r="N1121" s="514"/>
      <c r="O1121" s="514"/>
      <c r="P1121" s="515" t="e">
        <f t="shared" si="120"/>
        <v>#DIV/0!</v>
      </c>
      <c r="Q1121" s="515">
        <f t="shared" si="121"/>
        <v>0</v>
      </c>
      <c r="R1121" s="515">
        <f t="shared" si="122"/>
        <v>0</v>
      </c>
      <c r="S1121" s="516">
        <f>IF(M1121="nio",0,IF(M1121&gt;0,VLOOKUP(H1121,'3-Productie normen'!A:L,VLOOKUP(M1121,'3-Productie normen'!$B$36:$C$42,2,FALSE),FALSE)))</f>
        <v>0</v>
      </c>
      <c r="T1121" s="516">
        <f t="shared" si="124"/>
        <v>0</v>
      </c>
      <c r="U1121" s="55">
        <f t="shared" si="125"/>
        <v>0</v>
      </c>
      <c r="V1121" s="527"/>
      <c r="X1121" s="529">
        <f t="shared" si="123"/>
        <v>5844.6</v>
      </c>
    </row>
    <row r="1122" spans="1:24" ht="14.1" customHeight="1">
      <c r="A1122" s="460">
        <v>1122</v>
      </c>
      <c r="B1122" s="467" t="s">
        <v>238</v>
      </c>
      <c r="C1122" s="466" t="s">
        <v>362</v>
      </c>
      <c r="D1122" s="473" t="s">
        <v>442</v>
      </c>
      <c r="E1122" s="475">
        <v>0</v>
      </c>
      <c r="F1122" s="475" t="s">
        <v>1424</v>
      </c>
      <c r="G1122" s="494" t="s">
        <v>606</v>
      </c>
      <c r="H1122" s="491" t="s">
        <v>286</v>
      </c>
      <c r="I1122" s="494" t="s">
        <v>3983</v>
      </c>
      <c r="J1122" s="502">
        <v>5.61</v>
      </c>
      <c r="K1122" s="494" t="s">
        <v>4027</v>
      </c>
      <c r="L1122" s="512">
        <f t="shared" si="119"/>
        <v>0</v>
      </c>
      <c r="M1122" s="513" t="s">
        <v>4037</v>
      </c>
      <c r="N1122" s="514"/>
      <c r="O1122" s="514"/>
      <c r="P1122" s="515">
        <f t="shared" si="120"/>
        <v>0</v>
      </c>
      <c r="Q1122" s="515">
        <f t="shared" si="121"/>
        <v>0</v>
      </c>
      <c r="R1122" s="515">
        <f t="shared" si="122"/>
        <v>0</v>
      </c>
      <c r="S1122" s="516">
        <f>IF(M1122="nio",0,IF(M1122&gt;0,VLOOKUP(H1122,'3-Productie normen'!A:L,VLOOKUP(M1122,'3-Productie normen'!$B$36:$C$42,2,FALSE),FALSE)))</f>
        <v>0</v>
      </c>
      <c r="T1122" s="516">
        <f t="shared" si="124"/>
        <v>0</v>
      </c>
      <c r="U1122" s="55">
        <f t="shared" si="125"/>
        <v>0</v>
      </c>
      <c r="V1122" s="527"/>
      <c r="X1122" s="529">
        <f t="shared" si="123"/>
        <v>0</v>
      </c>
    </row>
    <row r="1123" spans="1:24" ht="14.1" customHeight="1">
      <c r="A1123" s="460">
        <v>1123</v>
      </c>
      <c r="B1123" s="467" t="s">
        <v>238</v>
      </c>
      <c r="C1123" s="466" t="s">
        <v>362</v>
      </c>
      <c r="D1123" s="473" t="s">
        <v>442</v>
      </c>
      <c r="E1123" s="475">
        <v>0</v>
      </c>
      <c r="F1123" s="475" t="s">
        <v>1425</v>
      </c>
      <c r="G1123" s="494" t="s">
        <v>600</v>
      </c>
      <c r="H1123" s="492" t="s">
        <v>216</v>
      </c>
      <c r="I1123" s="494" t="s">
        <v>3974</v>
      </c>
      <c r="J1123" s="502">
        <v>23.47</v>
      </c>
      <c r="K1123" s="505" t="s">
        <v>216</v>
      </c>
      <c r="L1123" s="512">
        <f t="shared" si="119"/>
        <v>104</v>
      </c>
      <c r="M1123" s="514">
        <v>104</v>
      </c>
      <c r="N1123" s="514"/>
      <c r="O1123" s="514"/>
      <c r="P1123" s="515" t="e">
        <f t="shared" si="120"/>
        <v>#DIV/0!</v>
      </c>
      <c r="Q1123" s="515">
        <f t="shared" si="121"/>
        <v>0</v>
      </c>
      <c r="R1123" s="515">
        <f t="shared" si="122"/>
        <v>0</v>
      </c>
      <c r="S1123" s="516">
        <f>IF(M1123="nio",0,IF(M1123&gt;0,VLOOKUP(H1123,'3-Productie normen'!A:L,VLOOKUP(M1123,'3-Productie normen'!$B$36:$C$42,2,FALSE),FALSE)))</f>
        <v>0</v>
      </c>
      <c r="T1123" s="516">
        <f t="shared" si="124"/>
        <v>0</v>
      </c>
      <c r="U1123" s="55">
        <f t="shared" si="125"/>
        <v>0</v>
      </c>
      <c r="V1123" s="527"/>
      <c r="X1123" s="529">
        <f t="shared" si="123"/>
        <v>2440.88</v>
      </c>
    </row>
    <row r="1124" spans="1:24" ht="14.1" customHeight="1">
      <c r="A1124" s="460">
        <v>1124</v>
      </c>
      <c r="B1124" s="467" t="s">
        <v>238</v>
      </c>
      <c r="C1124" s="466" t="s">
        <v>362</v>
      </c>
      <c r="D1124" s="473" t="s">
        <v>442</v>
      </c>
      <c r="E1124" s="475">
        <v>0</v>
      </c>
      <c r="F1124" s="475" t="s">
        <v>1426</v>
      </c>
      <c r="G1124" s="494" t="s">
        <v>600</v>
      </c>
      <c r="H1124" s="492" t="s">
        <v>216</v>
      </c>
      <c r="I1124" s="494" t="s">
        <v>3974</v>
      </c>
      <c r="J1124" s="502">
        <v>23.4</v>
      </c>
      <c r="K1124" s="505" t="s">
        <v>216</v>
      </c>
      <c r="L1124" s="512">
        <f t="shared" si="119"/>
        <v>104</v>
      </c>
      <c r="M1124" s="514">
        <v>104</v>
      </c>
      <c r="N1124" s="514"/>
      <c r="O1124" s="514"/>
      <c r="P1124" s="515" t="e">
        <f t="shared" si="120"/>
        <v>#DIV/0!</v>
      </c>
      <c r="Q1124" s="515">
        <f t="shared" si="121"/>
        <v>0</v>
      </c>
      <c r="R1124" s="515">
        <f t="shared" si="122"/>
        <v>0</v>
      </c>
      <c r="S1124" s="516">
        <f>IF(M1124="nio",0,IF(M1124&gt;0,VLOOKUP(H1124,'3-Productie normen'!A:L,VLOOKUP(M1124,'3-Productie normen'!$B$36:$C$42,2,FALSE),FALSE)))</f>
        <v>0</v>
      </c>
      <c r="T1124" s="516">
        <f t="shared" si="124"/>
        <v>0</v>
      </c>
      <c r="U1124" s="55">
        <f t="shared" si="125"/>
        <v>0</v>
      </c>
      <c r="V1124" s="527"/>
      <c r="X1124" s="529">
        <f t="shared" si="123"/>
        <v>2433.6</v>
      </c>
    </row>
    <row r="1125" spans="1:24" ht="14.1" customHeight="1">
      <c r="A1125" s="460">
        <v>1125</v>
      </c>
      <c r="B1125" s="467" t="s">
        <v>238</v>
      </c>
      <c r="C1125" s="466" t="s">
        <v>362</v>
      </c>
      <c r="D1125" s="473" t="s">
        <v>442</v>
      </c>
      <c r="E1125" s="475">
        <v>0</v>
      </c>
      <c r="F1125" s="475" t="s">
        <v>1427</v>
      </c>
      <c r="G1125" s="494" t="s">
        <v>600</v>
      </c>
      <c r="H1125" s="494" t="s">
        <v>4033</v>
      </c>
      <c r="I1125" s="494" t="s">
        <v>3974</v>
      </c>
      <c r="J1125" s="502">
        <v>122.16</v>
      </c>
      <c r="K1125" s="494" t="s">
        <v>4033</v>
      </c>
      <c r="L1125" s="512">
        <f t="shared" si="119"/>
        <v>104</v>
      </c>
      <c r="M1125" s="514">
        <v>104</v>
      </c>
      <c r="N1125" s="514"/>
      <c r="O1125" s="514"/>
      <c r="P1125" s="515" t="e">
        <f t="shared" si="120"/>
        <v>#DIV/0!</v>
      </c>
      <c r="Q1125" s="515">
        <f t="shared" si="121"/>
        <v>0</v>
      </c>
      <c r="R1125" s="515">
        <f t="shared" si="122"/>
        <v>0</v>
      </c>
      <c r="S1125" s="516">
        <f>IF(M1125="nio",0,IF(M1125&gt;0,VLOOKUP(H1125,'3-Productie normen'!A:L,VLOOKUP(M1125,'3-Productie normen'!$B$36:$C$42,2,FALSE),FALSE)))</f>
        <v>0</v>
      </c>
      <c r="T1125" s="516">
        <f t="shared" si="124"/>
        <v>0</v>
      </c>
      <c r="U1125" s="55">
        <f t="shared" si="125"/>
        <v>0</v>
      </c>
      <c r="V1125" s="527"/>
      <c r="X1125" s="529">
        <f t="shared" si="123"/>
        <v>12704.64</v>
      </c>
    </row>
    <row r="1126" spans="1:24" ht="14.1" customHeight="1">
      <c r="A1126" s="460">
        <v>1126</v>
      </c>
      <c r="B1126" s="467" t="s">
        <v>238</v>
      </c>
      <c r="C1126" s="466" t="s">
        <v>362</v>
      </c>
      <c r="D1126" s="473" t="s">
        <v>442</v>
      </c>
      <c r="E1126" s="475">
        <v>0</v>
      </c>
      <c r="F1126" s="475" t="s">
        <v>1428</v>
      </c>
      <c r="G1126" s="494" t="s">
        <v>1045</v>
      </c>
      <c r="H1126" s="491" t="s">
        <v>286</v>
      </c>
      <c r="I1126" s="494" t="s">
        <v>3974</v>
      </c>
      <c r="J1126" s="502">
        <v>22.94</v>
      </c>
      <c r="K1126" s="494" t="s">
        <v>4027</v>
      </c>
      <c r="L1126" s="512">
        <f t="shared" si="119"/>
        <v>0</v>
      </c>
      <c r="M1126" s="513" t="s">
        <v>4037</v>
      </c>
      <c r="N1126" s="514"/>
      <c r="O1126" s="514"/>
      <c r="P1126" s="515">
        <f t="shared" si="120"/>
        <v>0</v>
      </c>
      <c r="Q1126" s="515">
        <f t="shared" si="121"/>
        <v>0</v>
      </c>
      <c r="R1126" s="515">
        <f t="shared" si="122"/>
        <v>0</v>
      </c>
      <c r="S1126" s="516">
        <f>IF(M1126="nio",0,IF(M1126&gt;0,VLOOKUP(H1126,'3-Productie normen'!A:L,VLOOKUP(M1126,'3-Productie normen'!$B$36:$C$42,2,FALSE),FALSE)))</f>
        <v>0</v>
      </c>
      <c r="T1126" s="516">
        <f t="shared" si="124"/>
        <v>0</v>
      </c>
      <c r="U1126" s="55">
        <f t="shared" si="125"/>
        <v>0</v>
      </c>
      <c r="V1126" s="527"/>
      <c r="X1126" s="529">
        <f t="shared" si="123"/>
        <v>0</v>
      </c>
    </row>
    <row r="1127" spans="1:24" ht="14.1" customHeight="1">
      <c r="A1127" s="460">
        <v>1127</v>
      </c>
      <c r="B1127" s="467" t="s">
        <v>238</v>
      </c>
      <c r="C1127" s="466" t="s">
        <v>362</v>
      </c>
      <c r="D1127" s="473" t="s">
        <v>442</v>
      </c>
      <c r="E1127" s="475">
        <v>0</v>
      </c>
      <c r="F1127" s="475" t="s">
        <v>1429</v>
      </c>
      <c r="G1127" s="494" t="s">
        <v>598</v>
      </c>
      <c r="H1127" s="487" t="s">
        <v>17</v>
      </c>
      <c r="I1127" s="494" t="s">
        <v>3987</v>
      </c>
      <c r="J1127" s="502">
        <v>17.27</v>
      </c>
      <c r="K1127" s="487" t="s">
        <v>17</v>
      </c>
      <c r="L1127" s="512">
        <f t="shared" si="119"/>
        <v>255</v>
      </c>
      <c r="M1127" s="514">
        <v>255</v>
      </c>
      <c r="N1127" s="514"/>
      <c r="O1127" s="514"/>
      <c r="P1127" s="515" t="e">
        <f t="shared" si="120"/>
        <v>#DIV/0!</v>
      </c>
      <c r="Q1127" s="515">
        <f t="shared" si="121"/>
        <v>0</v>
      </c>
      <c r="R1127" s="515">
        <f t="shared" si="122"/>
        <v>0</v>
      </c>
      <c r="S1127" s="516">
        <f>IF(M1127="nio",0,IF(M1127&gt;0,VLOOKUP(H1127,'3-Productie normen'!A:L,VLOOKUP(M1127,'3-Productie normen'!$B$36:$C$42,2,FALSE),FALSE)))</f>
        <v>0</v>
      </c>
      <c r="T1127" s="516">
        <f t="shared" si="124"/>
        <v>0</v>
      </c>
      <c r="U1127" s="55">
        <f t="shared" si="125"/>
        <v>0</v>
      </c>
      <c r="V1127" s="527"/>
      <c r="X1127" s="529">
        <f t="shared" si="123"/>
        <v>4403.8499999999995</v>
      </c>
    </row>
    <row r="1128" spans="1:24" ht="14.1" customHeight="1">
      <c r="A1128" s="460">
        <v>1128</v>
      </c>
      <c r="B1128" s="467" t="s">
        <v>238</v>
      </c>
      <c r="C1128" s="466" t="s">
        <v>362</v>
      </c>
      <c r="D1128" s="473" t="s">
        <v>442</v>
      </c>
      <c r="E1128" s="475">
        <v>0</v>
      </c>
      <c r="F1128" s="475" t="s">
        <v>1430</v>
      </c>
      <c r="G1128" s="494" t="s">
        <v>1045</v>
      </c>
      <c r="H1128" s="491" t="s">
        <v>253</v>
      </c>
      <c r="I1128" s="494" t="s">
        <v>3975</v>
      </c>
      <c r="J1128" s="502">
        <v>17.3</v>
      </c>
      <c r="K1128" s="491" t="s">
        <v>253</v>
      </c>
      <c r="L1128" s="512">
        <f t="shared" si="119"/>
        <v>104</v>
      </c>
      <c r="M1128" s="514">
        <v>104</v>
      </c>
      <c r="N1128" s="514"/>
      <c r="O1128" s="514"/>
      <c r="P1128" s="515" t="e">
        <f t="shared" si="120"/>
        <v>#DIV/0!</v>
      </c>
      <c r="Q1128" s="515">
        <f t="shared" si="121"/>
        <v>0</v>
      </c>
      <c r="R1128" s="515">
        <f t="shared" si="122"/>
        <v>0</v>
      </c>
      <c r="S1128" s="516">
        <f>IF(M1128="nio",0,IF(M1128&gt;0,VLOOKUP(H1128,'3-Productie normen'!A:L,VLOOKUP(M1128,'3-Productie normen'!$B$36:$C$42,2,FALSE),FALSE)))</f>
        <v>0</v>
      </c>
      <c r="T1128" s="516">
        <f t="shared" si="124"/>
        <v>0</v>
      </c>
      <c r="U1128" s="55">
        <f t="shared" si="125"/>
        <v>0</v>
      </c>
      <c r="V1128" s="527"/>
      <c r="X1128" s="529">
        <f t="shared" si="123"/>
        <v>1799.2</v>
      </c>
    </row>
    <row r="1129" spans="1:24" ht="14.1" customHeight="1">
      <c r="A1129" s="567">
        <v>1129</v>
      </c>
      <c r="B1129" s="467" t="s">
        <v>238</v>
      </c>
      <c r="C1129" s="466" t="s">
        <v>362</v>
      </c>
      <c r="D1129" s="473" t="s">
        <v>442</v>
      </c>
      <c r="E1129" s="475">
        <v>0</v>
      </c>
      <c r="F1129" s="475" t="s">
        <v>1431</v>
      </c>
      <c r="G1129" s="494" t="s">
        <v>597</v>
      </c>
      <c r="H1129" s="491" t="s">
        <v>286</v>
      </c>
      <c r="I1129" s="494" t="s">
        <v>3975</v>
      </c>
      <c r="J1129" s="502">
        <v>29.94</v>
      </c>
      <c r="K1129" s="494" t="s">
        <v>4027</v>
      </c>
      <c r="L1129" s="512">
        <f t="shared" si="119"/>
        <v>0</v>
      </c>
      <c r="M1129" s="513" t="s">
        <v>4037</v>
      </c>
      <c r="N1129" s="514"/>
      <c r="O1129" s="514"/>
      <c r="P1129" s="515">
        <f t="shared" si="120"/>
        <v>0</v>
      </c>
      <c r="Q1129" s="515">
        <f t="shared" si="121"/>
        <v>0</v>
      </c>
      <c r="R1129" s="515">
        <f t="shared" si="122"/>
        <v>0</v>
      </c>
      <c r="S1129" s="516">
        <f>IF(M1129="nio",0,IF(M1129&gt;0,VLOOKUP(H1129,'3-Productie normen'!A:L,VLOOKUP(M1129,'3-Productie normen'!$B$36:$C$42,2,FALSE),FALSE)))</f>
        <v>0</v>
      </c>
      <c r="T1129" s="516">
        <f t="shared" si="124"/>
        <v>0</v>
      </c>
      <c r="U1129" s="55">
        <f t="shared" si="125"/>
        <v>0</v>
      </c>
      <c r="V1129" s="527"/>
      <c r="X1129" s="529">
        <f t="shared" si="123"/>
        <v>0</v>
      </c>
    </row>
    <row r="1130" spans="1:24" ht="14.1" customHeight="1">
      <c r="A1130" s="460">
        <v>1130</v>
      </c>
      <c r="B1130" s="467" t="s">
        <v>238</v>
      </c>
      <c r="C1130" s="466" t="s">
        <v>362</v>
      </c>
      <c r="D1130" s="473" t="s">
        <v>442</v>
      </c>
      <c r="E1130" s="475">
        <v>0</v>
      </c>
      <c r="F1130" s="475" t="s">
        <v>1432</v>
      </c>
      <c r="G1130" s="494" t="s">
        <v>529</v>
      </c>
      <c r="H1130" s="491" t="s">
        <v>253</v>
      </c>
      <c r="I1130" s="494" t="s">
        <v>3974</v>
      </c>
      <c r="J1130" s="502">
        <v>17.22</v>
      </c>
      <c r="K1130" s="491" t="s">
        <v>253</v>
      </c>
      <c r="L1130" s="512">
        <f t="shared" si="119"/>
        <v>104</v>
      </c>
      <c r="M1130" s="514">
        <v>104</v>
      </c>
      <c r="N1130" s="514"/>
      <c r="O1130" s="514"/>
      <c r="P1130" s="515" t="e">
        <f t="shared" si="120"/>
        <v>#DIV/0!</v>
      </c>
      <c r="Q1130" s="515">
        <f t="shared" si="121"/>
        <v>0</v>
      </c>
      <c r="R1130" s="515">
        <f t="shared" si="122"/>
        <v>0</v>
      </c>
      <c r="S1130" s="516">
        <f>IF(M1130="nio",0,IF(M1130&gt;0,VLOOKUP(H1130,'3-Productie normen'!A:L,VLOOKUP(M1130,'3-Productie normen'!$B$36:$C$42,2,FALSE),FALSE)))</f>
        <v>0</v>
      </c>
      <c r="T1130" s="516">
        <f t="shared" si="124"/>
        <v>0</v>
      </c>
      <c r="U1130" s="55">
        <f t="shared" si="125"/>
        <v>0</v>
      </c>
      <c r="V1130" s="527"/>
      <c r="X1130" s="529">
        <f t="shared" si="123"/>
        <v>1790.8799999999999</v>
      </c>
    </row>
    <row r="1131" spans="1:24" ht="14.1" customHeight="1">
      <c r="A1131" s="460">
        <v>1131</v>
      </c>
      <c r="B1131" s="467" t="s">
        <v>238</v>
      </c>
      <c r="C1131" s="466" t="s">
        <v>362</v>
      </c>
      <c r="D1131" s="473" t="s">
        <v>442</v>
      </c>
      <c r="E1131" s="475">
        <v>0</v>
      </c>
      <c r="F1131" s="475" t="s">
        <v>1433</v>
      </c>
      <c r="G1131" s="494" t="s">
        <v>529</v>
      </c>
      <c r="H1131" s="491" t="s">
        <v>286</v>
      </c>
      <c r="I1131" s="494" t="s">
        <v>3974</v>
      </c>
      <c r="J1131" s="502">
        <v>11.93</v>
      </c>
      <c r="K1131" s="494" t="s">
        <v>4027</v>
      </c>
      <c r="L1131" s="512">
        <f t="shared" si="119"/>
        <v>0</v>
      </c>
      <c r="M1131" s="513" t="s">
        <v>4037</v>
      </c>
      <c r="N1131" s="514"/>
      <c r="O1131" s="514"/>
      <c r="P1131" s="515">
        <f t="shared" si="120"/>
        <v>0</v>
      </c>
      <c r="Q1131" s="515">
        <f t="shared" si="121"/>
        <v>0</v>
      </c>
      <c r="R1131" s="515">
        <f t="shared" si="122"/>
        <v>0</v>
      </c>
      <c r="S1131" s="516">
        <f>IF(M1131="nio",0,IF(M1131&gt;0,VLOOKUP(H1131,'3-Productie normen'!A:L,VLOOKUP(M1131,'3-Productie normen'!$B$36:$C$42,2,FALSE),FALSE)))</f>
        <v>0</v>
      </c>
      <c r="T1131" s="516">
        <f t="shared" si="124"/>
        <v>0</v>
      </c>
      <c r="U1131" s="55">
        <f t="shared" si="125"/>
        <v>0</v>
      </c>
      <c r="V1131" s="527"/>
      <c r="X1131" s="529">
        <f t="shared" si="123"/>
        <v>0</v>
      </c>
    </row>
    <row r="1132" spans="1:24" ht="14.1" customHeight="1">
      <c r="A1132" s="460">
        <v>1132</v>
      </c>
      <c r="B1132" s="467" t="s">
        <v>238</v>
      </c>
      <c r="C1132" s="466" t="s">
        <v>362</v>
      </c>
      <c r="D1132" s="473" t="s">
        <v>442</v>
      </c>
      <c r="E1132" s="475">
        <v>0</v>
      </c>
      <c r="F1132" s="475" t="s">
        <v>1434</v>
      </c>
      <c r="G1132" s="494" t="s">
        <v>529</v>
      </c>
      <c r="H1132" s="491" t="s">
        <v>253</v>
      </c>
      <c r="I1132" s="494" t="s">
        <v>3975</v>
      </c>
      <c r="J1132" s="502">
        <v>17.22</v>
      </c>
      <c r="K1132" s="491" t="s">
        <v>253</v>
      </c>
      <c r="L1132" s="512">
        <f t="shared" si="119"/>
        <v>104</v>
      </c>
      <c r="M1132" s="514">
        <v>104</v>
      </c>
      <c r="N1132" s="514"/>
      <c r="O1132" s="514"/>
      <c r="P1132" s="515" t="e">
        <f t="shared" si="120"/>
        <v>#DIV/0!</v>
      </c>
      <c r="Q1132" s="515">
        <f t="shared" si="121"/>
        <v>0</v>
      </c>
      <c r="R1132" s="515">
        <f t="shared" si="122"/>
        <v>0</v>
      </c>
      <c r="S1132" s="516">
        <f>IF(M1132="nio",0,IF(M1132&gt;0,VLOOKUP(H1132,'3-Productie normen'!A:L,VLOOKUP(M1132,'3-Productie normen'!$B$36:$C$42,2,FALSE),FALSE)))</f>
        <v>0</v>
      </c>
      <c r="T1132" s="516">
        <f t="shared" si="124"/>
        <v>0</v>
      </c>
      <c r="U1132" s="55">
        <f t="shared" si="125"/>
        <v>0</v>
      </c>
      <c r="V1132" s="527"/>
      <c r="X1132" s="529">
        <f t="shared" si="123"/>
        <v>1790.8799999999999</v>
      </c>
    </row>
    <row r="1133" spans="1:24" ht="14.1" customHeight="1">
      <c r="A1133" s="460">
        <v>1133</v>
      </c>
      <c r="B1133" s="467" t="s">
        <v>238</v>
      </c>
      <c r="C1133" s="466" t="s">
        <v>362</v>
      </c>
      <c r="D1133" s="473" t="s">
        <v>442</v>
      </c>
      <c r="E1133" s="475">
        <v>0</v>
      </c>
      <c r="F1133" s="475" t="s">
        <v>1435</v>
      </c>
      <c r="G1133" s="494" t="s">
        <v>1045</v>
      </c>
      <c r="H1133" s="491" t="s">
        <v>253</v>
      </c>
      <c r="I1133" s="494" t="s">
        <v>3975</v>
      </c>
      <c r="J1133" s="502">
        <v>97.5</v>
      </c>
      <c r="K1133" s="491" t="s">
        <v>253</v>
      </c>
      <c r="L1133" s="512">
        <f t="shared" si="119"/>
        <v>104</v>
      </c>
      <c r="M1133" s="514">
        <v>104</v>
      </c>
      <c r="N1133" s="514"/>
      <c r="O1133" s="514"/>
      <c r="P1133" s="515" t="e">
        <f t="shared" si="120"/>
        <v>#DIV/0!</v>
      </c>
      <c r="Q1133" s="515">
        <f t="shared" si="121"/>
        <v>0</v>
      </c>
      <c r="R1133" s="515">
        <f t="shared" si="122"/>
        <v>0</v>
      </c>
      <c r="S1133" s="516">
        <f>IF(M1133="nio",0,IF(M1133&gt;0,VLOOKUP(H1133,'3-Productie normen'!A:L,VLOOKUP(M1133,'3-Productie normen'!$B$36:$C$42,2,FALSE),FALSE)))</f>
        <v>0</v>
      </c>
      <c r="T1133" s="516">
        <f t="shared" si="124"/>
        <v>0</v>
      </c>
      <c r="U1133" s="55">
        <f t="shared" si="125"/>
        <v>0</v>
      </c>
      <c r="V1133" s="527"/>
      <c r="X1133" s="529">
        <f t="shared" si="123"/>
        <v>10140</v>
      </c>
    </row>
    <row r="1134" spans="1:24" ht="14.1" customHeight="1">
      <c r="A1134" s="460">
        <v>1134</v>
      </c>
      <c r="B1134" s="467" t="s">
        <v>238</v>
      </c>
      <c r="C1134" s="466" t="s">
        <v>362</v>
      </c>
      <c r="D1134" s="473" t="s">
        <v>442</v>
      </c>
      <c r="E1134" s="475">
        <v>0</v>
      </c>
      <c r="F1134" s="475" t="s">
        <v>1436</v>
      </c>
      <c r="G1134" s="494" t="s">
        <v>529</v>
      </c>
      <c r="H1134" s="491" t="s">
        <v>253</v>
      </c>
      <c r="I1134" s="494" t="s">
        <v>3975</v>
      </c>
      <c r="J1134" s="502">
        <v>17.3</v>
      </c>
      <c r="K1134" s="491" t="s">
        <v>253</v>
      </c>
      <c r="L1134" s="512">
        <f t="shared" si="119"/>
        <v>104</v>
      </c>
      <c r="M1134" s="514">
        <v>104</v>
      </c>
      <c r="N1134" s="514"/>
      <c r="O1134" s="514"/>
      <c r="P1134" s="515" t="e">
        <f t="shared" si="120"/>
        <v>#DIV/0!</v>
      </c>
      <c r="Q1134" s="515">
        <f t="shared" si="121"/>
        <v>0</v>
      </c>
      <c r="R1134" s="515">
        <f t="shared" si="122"/>
        <v>0</v>
      </c>
      <c r="S1134" s="516">
        <f>IF(M1134="nio",0,IF(M1134&gt;0,VLOOKUP(H1134,'3-Productie normen'!A:L,VLOOKUP(M1134,'3-Productie normen'!$B$36:$C$42,2,FALSE),FALSE)))</f>
        <v>0</v>
      </c>
      <c r="T1134" s="516">
        <f t="shared" si="124"/>
        <v>0</v>
      </c>
      <c r="U1134" s="55">
        <f t="shared" si="125"/>
        <v>0</v>
      </c>
      <c r="V1134" s="527"/>
      <c r="X1134" s="529">
        <f t="shared" si="123"/>
        <v>1799.2</v>
      </c>
    </row>
    <row r="1135" spans="1:24" ht="14.1" customHeight="1">
      <c r="A1135" s="460">
        <v>1135</v>
      </c>
      <c r="B1135" s="467" t="s">
        <v>238</v>
      </c>
      <c r="C1135" s="466" t="s">
        <v>362</v>
      </c>
      <c r="D1135" s="473" t="s">
        <v>442</v>
      </c>
      <c r="E1135" s="475">
        <v>0</v>
      </c>
      <c r="F1135" s="475" t="s">
        <v>1437</v>
      </c>
      <c r="G1135" s="494" t="s">
        <v>1045</v>
      </c>
      <c r="H1135" s="491" t="s">
        <v>253</v>
      </c>
      <c r="I1135" s="494" t="s">
        <v>3975</v>
      </c>
      <c r="J1135" s="502">
        <v>36.83</v>
      </c>
      <c r="K1135" s="491" t="s">
        <v>253</v>
      </c>
      <c r="L1135" s="512">
        <f t="shared" si="119"/>
        <v>104</v>
      </c>
      <c r="M1135" s="514">
        <v>104</v>
      </c>
      <c r="N1135" s="514"/>
      <c r="O1135" s="514"/>
      <c r="P1135" s="515" t="e">
        <f t="shared" si="120"/>
        <v>#DIV/0!</v>
      </c>
      <c r="Q1135" s="515">
        <f t="shared" si="121"/>
        <v>0</v>
      </c>
      <c r="R1135" s="515">
        <f t="shared" si="122"/>
        <v>0</v>
      </c>
      <c r="S1135" s="516">
        <f>IF(M1135="nio",0,IF(M1135&gt;0,VLOOKUP(H1135,'3-Productie normen'!A:L,VLOOKUP(M1135,'3-Productie normen'!$B$36:$C$42,2,FALSE),FALSE)))</f>
        <v>0</v>
      </c>
      <c r="T1135" s="516">
        <f t="shared" si="124"/>
        <v>0</v>
      </c>
      <c r="U1135" s="55">
        <f t="shared" si="125"/>
        <v>0</v>
      </c>
      <c r="V1135" s="527"/>
      <c r="X1135" s="529">
        <f t="shared" si="123"/>
        <v>3830.3199999999997</v>
      </c>
    </row>
    <row r="1136" spans="1:24" ht="14.1" customHeight="1">
      <c r="A1136" s="460">
        <v>1136</v>
      </c>
      <c r="B1136" s="467" t="s">
        <v>238</v>
      </c>
      <c r="C1136" s="466" t="s">
        <v>362</v>
      </c>
      <c r="D1136" s="473" t="s">
        <v>442</v>
      </c>
      <c r="E1136" s="475">
        <v>0</v>
      </c>
      <c r="F1136" s="475" t="s">
        <v>1438</v>
      </c>
      <c r="G1136" s="494" t="s">
        <v>529</v>
      </c>
      <c r="H1136" s="491" t="s">
        <v>253</v>
      </c>
      <c r="I1136" s="494" t="s">
        <v>3975</v>
      </c>
      <c r="J1136" s="502">
        <v>17.04</v>
      </c>
      <c r="K1136" s="491" t="s">
        <v>253</v>
      </c>
      <c r="L1136" s="512">
        <f t="shared" si="119"/>
        <v>104</v>
      </c>
      <c r="M1136" s="514">
        <v>104</v>
      </c>
      <c r="N1136" s="514"/>
      <c r="O1136" s="514"/>
      <c r="P1136" s="515" t="e">
        <f t="shared" si="120"/>
        <v>#DIV/0!</v>
      </c>
      <c r="Q1136" s="515">
        <f t="shared" si="121"/>
        <v>0</v>
      </c>
      <c r="R1136" s="515">
        <f t="shared" si="122"/>
        <v>0</v>
      </c>
      <c r="S1136" s="516">
        <f>IF(M1136="nio",0,IF(M1136&gt;0,VLOOKUP(H1136,'3-Productie normen'!A:L,VLOOKUP(M1136,'3-Productie normen'!$B$36:$C$42,2,FALSE),FALSE)))</f>
        <v>0</v>
      </c>
      <c r="T1136" s="516">
        <f t="shared" si="124"/>
        <v>0</v>
      </c>
      <c r="U1136" s="55">
        <f t="shared" si="125"/>
        <v>0</v>
      </c>
      <c r="V1136" s="527"/>
      <c r="X1136" s="529">
        <f t="shared" si="123"/>
        <v>1772.1599999999999</v>
      </c>
    </row>
    <row r="1137" spans="1:24" ht="14.1" customHeight="1">
      <c r="A1137" s="567">
        <v>1137</v>
      </c>
      <c r="B1137" s="467" t="s">
        <v>238</v>
      </c>
      <c r="C1137" s="466" t="s">
        <v>362</v>
      </c>
      <c r="D1137" s="473" t="s">
        <v>442</v>
      </c>
      <c r="E1137" s="475">
        <v>0</v>
      </c>
      <c r="F1137" s="475" t="s">
        <v>1439</v>
      </c>
      <c r="G1137" s="494" t="s">
        <v>1045</v>
      </c>
      <c r="H1137" s="491" t="s">
        <v>253</v>
      </c>
      <c r="I1137" s="494" t="s">
        <v>3975</v>
      </c>
      <c r="J1137" s="502">
        <v>36.39</v>
      </c>
      <c r="K1137" s="491" t="s">
        <v>253</v>
      </c>
      <c r="L1137" s="512">
        <f t="shared" si="119"/>
        <v>104</v>
      </c>
      <c r="M1137" s="514">
        <v>104</v>
      </c>
      <c r="N1137" s="514"/>
      <c r="O1137" s="514"/>
      <c r="P1137" s="515" t="e">
        <f t="shared" si="120"/>
        <v>#DIV/0!</v>
      </c>
      <c r="Q1137" s="515">
        <f t="shared" si="121"/>
        <v>0</v>
      </c>
      <c r="R1137" s="515">
        <f t="shared" si="122"/>
        <v>0</v>
      </c>
      <c r="S1137" s="516">
        <f>IF(M1137="nio",0,IF(M1137&gt;0,VLOOKUP(H1137,'3-Productie normen'!A:L,VLOOKUP(M1137,'3-Productie normen'!$B$36:$C$42,2,FALSE),FALSE)))</f>
        <v>0</v>
      </c>
      <c r="T1137" s="516">
        <f t="shared" si="124"/>
        <v>0</v>
      </c>
      <c r="U1137" s="55">
        <f t="shared" si="125"/>
        <v>0</v>
      </c>
      <c r="V1137" s="527"/>
      <c r="X1137" s="529">
        <f t="shared" si="123"/>
        <v>3784.56</v>
      </c>
    </row>
    <row r="1138" spans="1:24" ht="14.1" customHeight="1">
      <c r="A1138" s="460">
        <v>1138</v>
      </c>
      <c r="B1138" s="467" t="s">
        <v>238</v>
      </c>
      <c r="C1138" s="466" t="s">
        <v>362</v>
      </c>
      <c r="D1138" s="473" t="s">
        <v>442</v>
      </c>
      <c r="E1138" s="475">
        <v>0</v>
      </c>
      <c r="F1138" s="475" t="s">
        <v>1440</v>
      </c>
      <c r="G1138" s="494" t="s">
        <v>529</v>
      </c>
      <c r="H1138" s="491" t="s">
        <v>253</v>
      </c>
      <c r="I1138" s="494" t="s">
        <v>3975</v>
      </c>
      <c r="J1138" s="502">
        <v>26.24</v>
      </c>
      <c r="K1138" s="491" t="s">
        <v>253</v>
      </c>
      <c r="L1138" s="512">
        <f t="shared" si="119"/>
        <v>104</v>
      </c>
      <c r="M1138" s="514">
        <v>104</v>
      </c>
      <c r="N1138" s="514"/>
      <c r="O1138" s="514"/>
      <c r="P1138" s="515" t="e">
        <f t="shared" si="120"/>
        <v>#DIV/0!</v>
      </c>
      <c r="Q1138" s="515">
        <f t="shared" si="121"/>
        <v>0</v>
      </c>
      <c r="R1138" s="515">
        <f t="shared" si="122"/>
        <v>0</v>
      </c>
      <c r="S1138" s="516">
        <f>IF(M1138="nio",0,IF(M1138&gt;0,VLOOKUP(H1138,'3-Productie normen'!A:L,VLOOKUP(M1138,'3-Productie normen'!$B$36:$C$42,2,FALSE),FALSE)))</f>
        <v>0</v>
      </c>
      <c r="T1138" s="516">
        <f t="shared" si="124"/>
        <v>0</v>
      </c>
      <c r="U1138" s="55">
        <f t="shared" si="125"/>
        <v>0</v>
      </c>
      <c r="V1138" s="527"/>
      <c r="X1138" s="529">
        <f t="shared" si="123"/>
        <v>2728.96</v>
      </c>
    </row>
    <row r="1139" spans="1:24" ht="14.1" customHeight="1">
      <c r="A1139" s="460">
        <v>1139</v>
      </c>
      <c r="B1139" s="467" t="s">
        <v>238</v>
      </c>
      <c r="C1139" s="466" t="s">
        <v>362</v>
      </c>
      <c r="D1139" s="473" t="s">
        <v>442</v>
      </c>
      <c r="E1139" s="475">
        <v>0</v>
      </c>
      <c r="F1139" s="475" t="s">
        <v>1441</v>
      </c>
      <c r="G1139" s="494" t="s">
        <v>1045</v>
      </c>
      <c r="H1139" s="491" t="s">
        <v>253</v>
      </c>
      <c r="I1139" s="494" t="s">
        <v>3996</v>
      </c>
      <c r="J1139" s="502">
        <v>72.47</v>
      </c>
      <c r="K1139" s="491" t="s">
        <v>253</v>
      </c>
      <c r="L1139" s="512">
        <f t="shared" si="119"/>
        <v>104</v>
      </c>
      <c r="M1139" s="514">
        <v>104</v>
      </c>
      <c r="N1139" s="514"/>
      <c r="O1139" s="514"/>
      <c r="P1139" s="515" t="e">
        <f t="shared" si="120"/>
        <v>#DIV/0!</v>
      </c>
      <c r="Q1139" s="515">
        <f t="shared" si="121"/>
        <v>0</v>
      </c>
      <c r="R1139" s="515">
        <f t="shared" si="122"/>
        <v>0</v>
      </c>
      <c r="S1139" s="516">
        <f>IF(M1139="nio",0,IF(M1139&gt;0,VLOOKUP(H1139,'3-Productie normen'!A:L,VLOOKUP(M1139,'3-Productie normen'!$B$36:$C$42,2,FALSE),FALSE)))</f>
        <v>0</v>
      </c>
      <c r="T1139" s="516">
        <f t="shared" si="124"/>
        <v>0</v>
      </c>
      <c r="U1139" s="55">
        <f t="shared" si="125"/>
        <v>0</v>
      </c>
      <c r="V1139" s="527"/>
      <c r="X1139" s="529">
        <f t="shared" si="123"/>
        <v>7536.88</v>
      </c>
    </row>
    <row r="1140" spans="1:24" ht="14.1" customHeight="1">
      <c r="A1140" s="460">
        <v>1140</v>
      </c>
      <c r="B1140" s="467" t="s">
        <v>238</v>
      </c>
      <c r="C1140" s="466" t="s">
        <v>362</v>
      </c>
      <c r="D1140" s="473" t="s">
        <v>442</v>
      </c>
      <c r="E1140" s="475">
        <v>0</v>
      </c>
      <c r="F1140" s="475" t="s">
        <v>1442</v>
      </c>
      <c r="G1140" s="494" t="s">
        <v>529</v>
      </c>
      <c r="H1140" s="491" t="s">
        <v>253</v>
      </c>
      <c r="I1140" s="494" t="s">
        <v>3975</v>
      </c>
      <c r="J1140" s="502">
        <v>35.17</v>
      </c>
      <c r="K1140" s="491" t="s">
        <v>253</v>
      </c>
      <c r="L1140" s="512">
        <f t="shared" si="119"/>
        <v>104</v>
      </c>
      <c r="M1140" s="514">
        <v>104</v>
      </c>
      <c r="N1140" s="514"/>
      <c r="O1140" s="514"/>
      <c r="P1140" s="515" t="e">
        <f t="shared" si="120"/>
        <v>#DIV/0!</v>
      </c>
      <c r="Q1140" s="515">
        <f t="shared" si="121"/>
        <v>0</v>
      </c>
      <c r="R1140" s="515">
        <f t="shared" si="122"/>
        <v>0</v>
      </c>
      <c r="S1140" s="516">
        <f>IF(M1140="nio",0,IF(M1140&gt;0,VLOOKUP(H1140,'3-Productie normen'!A:L,VLOOKUP(M1140,'3-Productie normen'!$B$36:$C$42,2,FALSE),FALSE)))</f>
        <v>0</v>
      </c>
      <c r="T1140" s="516">
        <f t="shared" si="124"/>
        <v>0</v>
      </c>
      <c r="U1140" s="55">
        <f t="shared" si="125"/>
        <v>0</v>
      </c>
      <c r="V1140" s="527"/>
      <c r="X1140" s="529">
        <f t="shared" si="123"/>
        <v>3657.6800000000003</v>
      </c>
    </row>
    <row r="1141" spans="1:24" ht="14.1" customHeight="1">
      <c r="A1141" s="460">
        <v>1141</v>
      </c>
      <c r="B1141" s="467" t="s">
        <v>238</v>
      </c>
      <c r="C1141" s="466" t="s">
        <v>362</v>
      </c>
      <c r="D1141" s="473" t="s">
        <v>442</v>
      </c>
      <c r="E1141" s="475">
        <v>0</v>
      </c>
      <c r="F1141" s="475" t="s">
        <v>1443</v>
      </c>
      <c r="G1141" s="494" t="s">
        <v>597</v>
      </c>
      <c r="H1141" s="491" t="s">
        <v>253</v>
      </c>
      <c r="I1141" s="494" t="s">
        <v>3974</v>
      </c>
      <c r="J1141" s="502">
        <v>23.96</v>
      </c>
      <c r="K1141" s="491" t="s">
        <v>253</v>
      </c>
      <c r="L1141" s="512">
        <f t="shared" si="119"/>
        <v>104</v>
      </c>
      <c r="M1141" s="514">
        <v>104</v>
      </c>
      <c r="N1141" s="514"/>
      <c r="O1141" s="514"/>
      <c r="P1141" s="515" t="e">
        <f t="shared" si="120"/>
        <v>#DIV/0!</v>
      </c>
      <c r="Q1141" s="515">
        <f t="shared" si="121"/>
        <v>0</v>
      </c>
      <c r="R1141" s="515">
        <f t="shared" si="122"/>
        <v>0</v>
      </c>
      <c r="S1141" s="516">
        <f>IF(M1141="nio",0,IF(M1141&gt;0,VLOOKUP(H1141,'3-Productie normen'!A:L,VLOOKUP(M1141,'3-Productie normen'!$B$36:$C$42,2,FALSE),FALSE)))</f>
        <v>0</v>
      </c>
      <c r="T1141" s="516">
        <f t="shared" si="124"/>
        <v>0</v>
      </c>
      <c r="U1141" s="55">
        <f t="shared" si="125"/>
        <v>0</v>
      </c>
      <c r="V1141" s="527"/>
      <c r="X1141" s="529">
        <f t="shared" si="123"/>
        <v>2491.84</v>
      </c>
    </row>
    <row r="1142" spans="1:24" ht="14.1" customHeight="1">
      <c r="A1142" s="460">
        <v>1142</v>
      </c>
      <c r="B1142" s="467" t="s">
        <v>238</v>
      </c>
      <c r="C1142" s="466" t="s">
        <v>362</v>
      </c>
      <c r="D1142" s="473" t="s">
        <v>442</v>
      </c>
      <c r="E1142" s="475">
        <v>0</v>
      </c>
      <c r="F1142" s="475" t="s">
        <v>1444</v>
      </c>
      <c r="G1142" s="494" t="s">
        <v>529</v>
      </c>
      <c r="H1142" s="491" t="s">
        <v>253</v>
      </c>
      <c r="I1142" s="494" t="s">
        <v>3975</v>
      </c>
      <c r="J1142" s="502">
        <v>17.12</v>
      </c>
      <c r="K1142" s="491" t="s">
        <v>253</v>
      </c>
      <c r="L1142" s="512">
        <f t="shared" si="119"/>
        <v>104</v>
      </c>
      <c r="M1142" s="514">
        <v>104</v>
      </c>
      <c r="N1142" s="514"/>
      <c r="O1142" s="514"/>
      <c r="P1142" s="515" t="e">
        <f t="shared" si="120"/>
        <v>#DIV/0!</v>
      </c>
      <c r="Q1142" s="515">
        <f t="shared" si="121"/>
        <v>0</v>
      </c>
      <c r="R1142" s="515">
        <f t="shared" si="122"/>
        <v>0</v>
      </c>
      <c r="S1142" s="516">
        <f>IF(M1142="nio",0,IF(M1142&gt;0,VLOOKUP(H1142,'3-Productie normen'!A:L,VLOOKUP(M1142,'3-Productie normen'!$B$36:$C$42,2,FALSE),FALSE)))</f>
        <v>0</v>
      </c>
      <c r="T1142" s="516">
        <f t="shared" si="124"/>
        <v>0</v>
      </c>
      <c r="U1142" s="55">
        <f t="shared" si="125"/>
        <v>0</v>
      </c>
      <c r="V1142" s="527"/>
      <c r="X1142" s="529">
        <f t="shared" si="123"/>
        <v>1780.48</v>
      </c>
    </row>
    <row r="1143" spans="1:24" ht="14.1" customHeight="1">
      <c r="A1143" s="460">
        <v>1143</v>
      </c>
      <c r="B1143" s="467" t="s">
        <v>238</v>
      </c>
      <c r="C1143" s="466" t="s">
        <v>362</v>
      </c>
      <c r="D1143" s="473" t="s">
        <v>442</v>
      </c>
      <c r="E1143" s="475">
        <v>0</v>
      </c>
      <c r="F1143" s="475" t="s">
        <v>1445</v>
      </c>
      <c r="G1143" s="494" t="s">
        <v>529</v>
      </c>
      <c r="H1143" s="491" t="s">
        <v>253</v>
      </c>
      <c r="I1143" s="494" t="s">
        <v>3975</v>
      </c>
      <c r="J1143" s="502">
        <v>43.95</v>
      </c>
      <c r="K1143" s="491" t="s">
        <v>253</v>
      </c>
      <c r="L1143" s="512">
        <f t="shared" si="119"/>
        <v>104</v>
      </c>
      <c r="M1143" s="514">
        <v>104</v>
      </c>
      <c r="N1143" s="514"/>
      <c r="O1143" s="514"/>
      <c r="P1143" s="515" t="e">
        <f t="shared" si="120"/>
        <v>#DIV/0!</v>
      </c>
      <c r="Q1143" s="515">
        <f t="shared" si="121"/>
        <v>0</v>
      </c>
      <c r="R1143" s="515">
        <f t="shared" si="122"/>
        <v>0</v>
      </c>
      <c r="S1143" s="516">
        <f>IF(M1143="nio",0,IF(M1143&gt;0,VLOOKUP(H1143,'3-Productie normen'!A:L,VLOOKUP(M1143,'3-Productie normen'!$B$36:$C$42,2,FALSE),FALSE)))</f>
        <v>0</v>
      </c>
      <c r="T1143" s="516">
        <f t="shared" si="124"/>
        <v>0</v>
      </c>
      <c r="U1143" s="55">
        <f t="shared" si="125"/>
        <v>0</v>
      </c>
      <c r="V1143" s="527"/>
      <c r="X1143" s="529">
        <f t="shared" si="123"/>
        <v>4570.8</v>
      </c>
    </row>
    <row r="1144" spans="1:24" ht="14.1" customHeight="1">
      <c r="A1144" s="460">
        <v>1144</v>
      </c>
      <c r="B1144" s="467" t="s">
        <v>238</v>
      </c>
      <c r="C1144" s="466" t="s">
        <v>362</v>
      </c>
      <c r="D1144" s="473" t="s">
        <v>442</v>
      </c>
      <c r="E1144" s="475">
        <v>0</v>
      </c>
      <c r="F1144" s="475" t="s">
        <v>1446</v>
      </c>
      <c r="G1144" s="494" t="s">
        <v>529</v>
      </c>
      <c r="H1144" s="491" t="s">
        <v>253</v>
      </c>
      <c r="I1144" s="494" t="s">
        <v>3975</v>
      </c>
      <c r="J1144" s="502">
        <v>2.29</v>
      </c>
      <c r="K1144" s="491" t="s">
        <v>253</v>
      </c>
      <c r="L1144" s="512">
        <f t="shared" si="119"/>
        <v>104</v>
      </c>
      <c r="M1144" s="514">
        <v>104</v>
      </c>
      <c r="N1144" s="514"/>
      <c r="O1144" s="514"/>
      <c r="P1144" s="515" t="e">
        <f t="shared" si="120"/>
        <v>#DIV/0!</v>
      </c>
      <c r="Q1144" s="515">
        <f t="shared" si="121"/>
        <v>0</v>
      </c>
      <c r="R1144" s="515">
        <f t="shared" si="122"/>
        <v>0</v>
      </c>
      <c r="S1144" s="516">
        <f>IF(M1144="nio",0,IF(M1144&gt;0,VLOOKUP(H1144,'3-Productie normen'!A:L,VLOOKUP(M1144,'3-Productie normen'!$B$36:$C$42,2,FALSE),FALSE)))</f>
        <v>0</v>
      </c>
      <c r="T1144" s="516">
        <f t="shared" si="124"/>
        <v>0</v>
      </c>
      <c r="U1144" s="55">
        <f t="shared" si="125"/>
        <v>0</v>
      </c>
      <c r="V1144" s="527"/>
      <c r="X1144" s="529">
        <f t="shared" si="123"/>
        <v>238.16</v>
      </c>
    </row>
    <row r="1145" spans="1:24" ht="14.1" customHeight="1">
      <c r="A1145" s="567">
        <v>1145</v>
      </c>
      <c r="B1145" s="467" t="s">
        <v>238</v>
      </c>
      <c r="C1145" s="466" t="s">
        <v>362</v>
      </c>
      <c r="D1145" s="473" t="s">
        <v>442</v>
      </c>
      <c r="E1145" s="475">
        <v>0</v>
      </c>
      <c r="F1145" s="475" t="s">
        <v>1447</v>
      </c>
      <c r="G1145" s="494" t="s">
        <v>529</v>
      </c>
      <c r="H1145" s="491" t="s">
        <v>253</v>
      </c>
      <c r="I1145" s="494" t="s">
        <v>3975</v>
      </c>
      <c r="J1145" s="502">
        <v>14.57</v>
      </c>
      <c r="K1145" s="491" t="s">
        <v>253</v>
      </c>
      <c r="L1145" s="512">
        <f t="shared" si="119"/>
        <v>104</v>
      </c>
      <c r="M1145" s="514">
        <v>104</v>
      </c>
      <c r="N1145" s="514"/>
      <c r="O1145" s="514"/>
      <c r="P1145" s="515" t="e">
        <f t="shared" si="120"/>
        <v>#DIV/0!</v>
      </c>
      <c r="Q1145" s="515">
        <f t="shared" si="121"/>
        <v>0</v>
      </c>
      <c r="R1145" s="515">
        <f t="shared" si="122"/>
        <v>0</v>
      </c>
      <c r="S1145" s="516">
        <f>IF(M1145="nio",0,IF(M1145&gt;0,VLOOKUP(H1145,'3-Productie normen'!A:L,VLOOKUP(M1145,'3-Productie normen'!$B$36:$C$42,2,FALSE),FALSE)))</f>
        <v>0</v>
      </c>
      <c r="T1145" s="516">
        <f t="shared" si="124"/>
        <v>0</v>
      </c>
      <c r="U1145" s="55">
        <f t="shared" si="125"/>
        <v>0</v>
      </c>
      <c r="V1145" s="527"/>
      <c r="X1145" s="529">
        <f t="shared" si="123"/>
        <v>1515.28</v>
      </c>
    </row>
    <row r="1146" spans="1:24" ht="14.1" customHeight="1">
      <c r="A1146" s="460">
        <v>1146</v>
      </c>
      <c r="B1146" s="467" t="s">
        <v>238</v>
      </c>
      <c r="C1146" s="466" t="s">
        <v>362</v>
      </c>
      <c r="D1146" s="473" t="s">
        <v>442</v>
      </c>
      <c r="E1146" s="475">
        <v>0</v>
      </c>
      <c r="F1146" s="475" t="s">
        <v>1448</v>
      </c>
      <c r="G1146" s="494" t="s">
        <v>1045</v>
      </c>
      <c r="H1146" s="491" t="s">
        <v>253</v>
      </c>
      <c r="I1146" s="494" t="s">
        <v>3979</v>
      </c>
      <c r="J1146" s="502">
        <v>17.8</v>
      </c>
      <c r="K1146" s="491" t="s">
        <v>253</v>
      </c>
      <c r="L1146" s="512">
        <f t="shared" si="119"/>
        <v>104</v>
      </c>
      <c r="M1146" s="514">
        <v>104</v>
      </c>
      <c r="N1146" s="514"/>
      <c r="O1146" s="514"/>
      <c r="P1146" s="515" t="e">
        <f t="shared" si="120"/>
        <v>#DIV/0!</v>
      </c>
      <c r="Q1146" s="515">
        <f t="shared" si="121"/>
        <v>0</v>
      </c>
      <c r="R1146" s="515">
        <f t="shared" si="122"/>
        <v>0</v>
      </c>
      <c r="S1146" s="516">
        <f>IF(M1146="nio",0,IF(M1146&gt;0,VLOOKUP(H1146,'3-Productie normen'!A:L,VLOOKUP(M1146,'3-Productie normen'!$B$36:$C$42,2,FALSE),FALSE)))</f>
        <v>0</v>
      </c>
      <c r="T1146" s="516">
        <f t="shared" si="124"/>
        <v>0</v>
      </c>
      <c r="U1146" s="55">
        <f t="shared" si="125"/>
        <v>0</v>
      </c>
      <c r="V1146" s="527"/>
      <c r="X1146" s="529">
        <f t="shared" si="123"/>
        <v>1851.2</v>
      </c>
    </row>
    <row r="1147" spans="1:24" ht="14.1" customHeight="1">
      <c r="A1147" s="460">
        <v>1147</v>
      </c>
      <c r="B1147" s="467" t="s">
        <v>238</v>
      </c>
      <c r="C1147" s="466" t="s">
        <v>362</v>
      </c>
      <c r="D1147" s="473" t="s">
        <v>442</v>
      </c>
      <c r="E1147" s="475">
        <v>0</v>
      </c>
      <c r="F1147" s="475" t="s">
        <v>1449</v>
      </c>
      <c r="G1147" s="494" t="s">
        <v>1045</v>
      </c>
      <c r="H1147" s="491" t="s">
        <v>286</v>
      </c>
      <c r="I1147" s="494" t="s">
        <v>3980</v>
      </c>
      <c r="J1147" s="502">
        <v>46.93</v>
      </c>
      <c r="K1147" s="494" t="s">
        <v>4027</v>
      </c>
      <c r="L1147" s="512">
        <f t="shared" si="119"/>
        <v>0</v>
      </c>
      <c r="M1147" s="513" t="s">
        <v>4037</v>
      </c>
      <c r="N1147" s="514"/>
      <c r="O1147" s="514"/>
      <c r="P1147" s="515">
        <f t="shared" si="120"/>
        <v>0</v>
      </c>
      <c r="Q1147" s="515">
        <f t="shared" si="121"/>
        <v>0</v>
      </c>
      <c r="R1147" s="515">
        <f t="shared" si="122"/>
        <v>0</v>
      </c>
      <c r="S1147" s="516">
        <f>IF(M1147="nio",0,IF(M1147&gt;0,VLOOKUP(H1147,'3-Productie normen'!A:L,VLOOKUP(M1147,'3-Productie normen'!$B$36:$C$42,2,FALSE),FALSE)))</f>
        <v>0</v>
      </c>
      <c r="T1147" s="516">
        <f t="shared" si="124"/>
        <v>0</v>
      </c>
      <c r="U1147" s="55">
        <f t="shared" si="125"/>
        <v>0</v>
      </c>
      <c r="V1147" s="527"/>
      <c r="X1147" s="529">
        <f t="shared" si="123"/>
        <v>0</v>
      </c>
    </row>
    <row r="1148" spans="1:24" ht="14.1" customHeight="1">
      <c r="A1148" s="460">
        <v>1148</v>
      </c>
      <c r="B1148" s="467" t="s">
        <v>238</v>
      </c>
      <c r="C1148" s="466" t="s">
        <v>362</v>
      </c>
      <c r="D1148" s="473" t="s">
        <v>442</v>
      </c>
      <c r="E1148" s="475">
        <v>0</v>
      </c>
      <c r="F1148" s="475" t="s">
        <v>1450</v>
      </c>
      <c r="G1148" s="494" t="s">
        <v>606</v>
      </c>
      <c r="H1148" s="491" t="s">
        <v>286</v>
      </c>
      <c r="I1148" s="494" t="s">
        <v>3980</v>
      </c>
      <c r="J1148" s="502">
        <v>5.56</v>
      </c>
      <c r="K1148" s="494" t="s">
        <v>4027</v>
      </c>
      <c r="L1148" s="512">
        <f t="shared" si="119"/>
        <v>0</v>
      </c>
      <c r="M1148" s="513" t="s">
        <v>4037</v>
      </c>
      <c r="N1148" s="514"/>
      <c r="O1148" s="514"/>
      <c r="P1148" s="515">
        <f t="shared" si="120"/>
        <v>0</v>
      </c>
      <c r="Q1148" s="515">
        <f t="shared" si="121"/>
        <v>0</v>
      </c>
      <c r="R1148" s="515">
        <f t="shared" si="122"/>
        <v>0</v>
      </c>
      <c r="S1148" s="516">
        <f>IF(M1148="nio",0,IF(M1148&gt;0,VLOOKUP(H1148,'3-Productie normen'!A:L,VLOOKUP(M1148,'3-Productie normen'!$B$36:$C$42,2,FALSE),FALSE)))</f>
        <v>0</v>
      </c>
      <c r="T1148" s="516">
        <f t="shared" si="124"/>
        <v>0</v>
      </c>
      <c r="U1148" s="55">
        <f t="shared" si="125"/>
        <v>0</v>
      </c>
      <c r="V1148" s="527"/>
      <c r="X1148" s="529">
        <f t="shared" si="123"/>
        <v>0</v>
      </c>
    </row>
    <row r="1149" spans="1:24" ht="14.1" customHeight="1">
      <c r="A1149" s="460">
        <v>1149</v>
      </c>
      <c r="B1149" s="467" t="s">
        <v>238</v>
      </c>
      <c r="C1149" s="466" t="s">
        <v>362</v>
      </c>
      <c r="D1149" s="473" t="s">
        <v>442</v>
      </c>
      <c r="E1149" s="475">
        <v>0</v>
      </c>
      <c r="F1149" s="475" t="s">
        <v>1451</v>
      </c>
      <c r="G1149" s="494" t="s">
        <v>600</v>
      </c>
      <c r="H1149" s="492" t="s">
        <v>216</v>
      </c>
      <c r="I1149" s="494" t="s">
        <v>3974</v>
      </c>
      <c r="J1149" s="502">
        <v>8.33</v>
      </c>
      <c r="K1149" s="505" t="s">
        <v>216</v>
      </c>
      <c r="L1149" s="512">
        <f t="shared" si="119"/>
        <v>104</v>
      </c>
      <c r="M1149" s="514">
        <v>104</v>
      </c>
      <c r="N1149" s="514"/>
      <c r="O1149" s="514"/>
      <c r="P1149" s="515" t="e">
        <f t="shared" si="120"/>
        <v>#DIV/0!</v>
      </c>
      <c r="Q1149" s="515">
        <f t="shared" si="121"/>
        <v>0</v>
      </c>
      <c r="R1149" s="515">
        <f t="shared" si="122"/>
        <v>0</v>
      </c>
      <c r="S1149" s="516">
        <f>IF(M1149="nio",0,IF(M1149&gt;0,VLOOKUP(H1149,'3-Productie normen'!A:L,VLOOKUP(M1149,'3-Productie normen'!$B$36:$C$42,2,FALSE),FALSE)))</f>
        <v>0</v>
      </c>
      <c r="T1149" s="516">
        <f t="shared" si="124"/>
        <v>0</v>
      </c>
      <c r="U1149" s="55">
        <f t="shared" si="125"/>
        <v>0</v>
      </c>
      <c r="V1149" s="527"/>
      <c r="X1149" s="529">
        <f t="shared" si="123"/>
        <v>866.32</v>
      </c>
    </row>
    <row r="1150" spans="1:24" ht="14.1" customHeight="1">
      <c r="A1150" s="460">
        <v>1150</v>
      </c>
      <c r="B1150" s="467" t="s">
        <v>238</v>
      </c>
      <c r="C1150" s="466" t="s">
        <v>362</v>
      </c>
      <c r="D1150" s="473" t="s">
        <v>442</v>
      </c>
      <c r="E1150" s="475">
        <v>0</v>
      </c>
      <c r="F1150" s="475" t="s">
        <v>1452</v>
      </c>
      <c r="G1150" s="494" t="s">
        <v>600</v>
      </c>
      <c r="H1150" s="494" t="s">
        <v>4033</v>
      </c>
      <c r="I1150" s="494" t="s">
        <v>3974</v>
      </c>
      <c r="J1150" s="502">
        <v>66.23</v>
      </c>
      <c r="K1150" s="494" t="s">
        <v>4033</v>
      </c>
      <c r="L1150" s="512">
        <f t="shared" si="119"/>
        <v>104</v>
      </c>
      <c r="M1150" s="514">
        <v>104</v>
      </c>
      <c r="N1150" s="514"/>
      <c r="O1150" s="514"/>
      <c r="P1150" s="515" t="e">
        <f t="shared" si="120"/>
        <v>#DIV/0!</v>
      </c>
      <c r="Q1150" s="515">
        <f t="shared" si="121"/>
        <v>0</v>
      </c>
      <c r="R1150" s="515">
        <f t="shared" si="122"/>
        <v>0</v>
      </c>
      <c r="S1150" s="516">
        <f>IF(M1150="nio",0,IF(M1150&gt;0,VLOOKUP(H1150,'3-Productie normen'!A:L,VLOOKUP(M1150,'3-Productie normen'!$B$36:$C$42,2,FALSE),FALSE)))</f>
        <v>0</v>
      </c>
      <c r="T1150" s="516">
        <f t="shared" si="124"/>
        <v>0</v>
      </c>
      <c r="U1150" s="55">
        <f t="shared" si="125"/>
        <v>0</v>
      </c>
      <c r="V1150" s="527"/>
      <c r="X1150" s="529">
        <f t="shared" si="123"/>
        <v>6887.92</v>
      </c>
    </row>
    <row r="1151" spans="1:24" ht="14.1" customHeight="1">
      <c r="A1151" s="460">
        <v>1151</v>
      </c>
      <c r="B1151" s="467" t="s">
        <v>238</v>
      </c>
      <c r="C1151" s="466" t="s">
        <v>362</v>
      </c>
      <c r="D1151" s="473" t="s">
        <v>442</v>
      </c>
      <c r="E1151" s="475">
        <v>0</v>
      </c>
      <c r="F1151" s="483">
        <v>10</v>
      </c>
      <c r="G1151" s="494" t="s">
        <v>1045</v>
      </c>
      <c r="H1151" s="491" t="s">
        <v>253</v>
      </c>
      <c r="I1151" s="494" t="s">
        <v>3975</v>
      </c>
      <c r="J1151" s="502">
        <v>238.74</v>
      </c>
      <c r="K1151" s="491" t="s">
        <v>253</v>
      </c>
      <c r="L1151" s="512">
        <f t="shared" si="119"/>
        <v>104</v>
      </c>
      <c r="M1151" s="514">
        <v>104</v>
      </c>
      <c r="N1151" s="514"/>
      <c r="O1151" s="514"/>
      <c r="P1151" s="515" t="e">
        <f t="shared" si="120"/>
        <v>#DIV/0!</v>
      </c>
      <c r="Q1151" s="515">
        <f t="shared" si="121"/>
        <v>0</v>
      </c>
      <c r="R1151" s="515">
        <f t="shared" si="122"/>
        <v>0</v>
      </c>
      <c r="S1151" s="516">
        <f>IF(M1151="nio",0,IF(M1151&gt;0,VLOOKUP(H1151,'3-Productie normen'!A:L,VLOOKUP(M1151,'3-Productie normen'!$B$36:$C$42,2,FALSE),FALSE)))</f>
        <v>0</v>
      </c>
      <c r="T1151" s="516">
        <f t="shared" si="124"/>
        <v>0</v>
      </c>
      <c r="U1151" s="55">
        <f t="shared" si="125"/>
        <v>0</v>
      </c>
      <c r="V1151" s="527"/>
      <c r="X1151" s="529">
        <f t="shared" si="123"/>
        <v>24828.959999999999</v>
      </c>
    </row>
    <row r="1152" spans="1:24" ht="14.1" customHeight="1">
      <c r="A1152" s="460">
        <v>1152</v>
      </c>
      <c r="B1152" s="467" t="s">
        <v>238</v>
      </c>
      <c r="C1152" s="466" t="s">
        <v>362</v>
      </c>
      <c r="D1152" s="473" t="s">
        <v>442</v>
      </c>
      <c r="E1152" s="475">
        <v>0</v>
      </c>
      <c r="F1152" s="475" t="s">
        <v>1453</v>
      </c>
      <c r="G1152" s="494" t="s">
        <v>625</v>
      </c>
      <c r="H1152" s="491" t="s">
        <v>253</v>
      </c>
      <c r="I1152" s="494" t="s">
        <v>3975</v>
      </c>
      <c r="J1152" s="502">
        <v>24.94</v>
      </c>
      <c r="K1152" s="491" t="s">
        <v>253</v>
      </c>
      <c r="L1152" s="512">
        <f t="shared" si="119"/>
        <v>104</v>
      </c>
      <c r="M1152" s="514">
        <v>104</v>
      </c>
      <c r="N1152" s="514"/>
      <c r="O1152" s="514"/>
      <c r="P1152" s="515" t="e">
        <f t="shared" si="120"/>
        <v>#DIV/0!</v>
      </c>
      <c r="Q1152" s="515">
        <f t="shared" si="121"/>
        <v>0</v>
      </c>
      <c r="R1152" s="515">
        <f t="shared" si="122"/>
        <v>0</v>
      </c>
      <c r="S1152" s="516">
        <f>IF(M1152="nio",0,IF(M1152&gt;0,VLOOKUP(H1152,'3-Productie normen'!A:L,VLOOKUP(M1152,'3-Productie normen'!$B$36:$C$42,2,FALSE),FALSE)))</f>
        <v>0</v>
      </c>
      <c r="T1152" s="516">
        <f t="shared" si="124"/>
        <v>0</v>
      </c>
      <c r="U1152" s="55">
        <f t="shared" si="125"/>
        <v>0</v>
      </c>
      <c r="V1152" s="527"/>
      <c r="X1152" s="529">
        <f t="shared" si="123"/>
        <v>2593.7600000000002</v>
      </c>
    </row>
    <row r="1153" spans="1:24" ht="14.1" customHeight="1">
      <c r="A1153" s="567">
        <v>1153</v>
      </c>
      <c r="B1153" s="467" t="s">
        <v>238</v>
      </c>
      <c r="C1153" s="466" t="s">
        <v>362</v>
      </c>
      <c r="D1153" s="473" t="s">
        <v>442</v>
      </c>
      <c r="E1153" s="475">
        <v>0</v>
      </c>
      <c r="F1153" s="483">
        <v>100</v>
      </c>
      <c r="G1153" s="494" t="s">
        <v>1045</v>
      </c>
      <c r="H1153" s="491" t="s">
        <v>286</v>
      </c>
      <c r="I1153" s="494" t="s">
        <v>3975</v>
      </c>
      <c r="J1153" s="502">
        <v>32.770000000000003</v>
      </c>
      <c r="K1153" s="494" t="s">
        <v>4027</v>
      </c>
      <c r="L1153" s="512">
        <f t="shared" si="119"/>
        <v>0</v>
      </c>
      <c r="M1153" s="513" t="s">
        <v>4037</v>
      </c>
      <c r="N1153" s="514"/>
      <c r="O1153" s="514"/>
      <c r="P1153" s="515">
        <f t="shared" si="120"/>
        <v>0</v>
      </c>
      <c r="Q1153" s="515">
        <f t="shared" si="121"/>
        <v>0</v>
      </c>
      <c r="R1153" s="515">
        <f t="shared" si="122"/>
        <v>0</v>
      </c>
      <c r="S1153" s="516">
        <f>IF(M1153="nio",0,IF(M1153&gt;0,VLOOKUP(H1153,'3-Productie normen'!A:L,VLOOKUP(M1153,'3-Productie normen'!$B$36:$C$42,2,FALSE),FALSE)))</f>
        <v>0</v>
      </c>
      <c r="T1153" s="516">
        <f t="shared" si="124"/>
        <v>0</v>
      </c>
      <c r="U1153" s="55">
        <f t="shared" si="125"/>
        <v>0</v>
      </c>
      <c r="V1153" s="527"/>
      <c r="X1153" s="529">
        <f t="shared" si="123"/>
        <v>0</v>
      </c>
    </row>
    <row r="1154" spans="1:24" ht="14.1" customHeight="1">
      <c r="A1154" s="460">
        <v>1154</v>
      </c>
      <c r="B1154" s="467" t="s">
        <v>238</v>
      </c>
      <c r="C1154" s="466" t="s">
        <v>362</v>
      </c>
      <c r="D1154" s="473" t="s">
        <v>442</v>
      </c>
      <c r="E1154" s="475">
        <v>0</v>
      </c>
      <c r="F1154" s="483">
        <v>1000</v>
      </c>
      <c r="G1154" s="494" t="s">
        <v>597</v>
      </c>
      <c r="H1154" s="491" t="s">
        <v>286</v>
      </c>
      <c r="I1154" s="494" t="s">
        <v>3975</v>
      </c>
      <c r="J1154" s="502">
        <v>22.47</v>
      </c>
      <c r="K1154" s="494" t="s">
        <v>4027</v>
      </c>
      <c r="L1154" s="512">
        <f t="shared" ref="L1154:L1217" si="126">SUM(M1154:O1154)</f>
        <v>0</v>
      </c>
      <c r="M1154" s="513" t="s">
        <v>4037</v>
      </c>
      <c r="N1154" s="514"/>
      <c r="O1154" s="514"/>
      <c r="P1154" s="515">
        <f t="shared" si="120"/>
        <v>0</v>
      </c>
      <c r="Q1154" s="515">
        <f t="shared" si="121"/>
        <v>0</v>
      </c>
      <c r="R1154" s="515">
        <f t="shared" si="122"/>
        <v>0</v>
      </c>
      <c r="S1154" s="516">
        <f>IF(M1154="nio",0,IF(M1154&gt;0,VLOOKUP(H1154,'3-Productie normen'!A:L,VLOOKUP(M1154,'3-Productie normen'!$B$36:$C$42,2,FALSE),FALSE)))</f>
        <v>0</v>
      </c>
      <c r="T1154" s="516">
        <f t="shared" si="124"/>
        <v>0</v>
      </c>
      <c r="U1154" s="55">
        <f t="shared" si="125"/>
        <v>0</v>
      </c>
      <c r="V1154" s="527"/>
      <c r="X1154" s="529">
        <f t="shared" si="123"/>
        <v>0</v>
      </c>
    </row>
    <row r="1155" spans="1:24" ht="14.1" customHeight="1">
      <c r="A1155" s="460">
        <v>1155</v>
      </c>
      <c r="B1155" s="467" t="s">
        <v>238</v>
      </c>
      <c r="C1155" s="466" t="s">
        <v>362</v>
      </c>
      <c r="D1155" s="473" t="s">
        <v>442</v>
      </c>
      <c r="E1155" s="475">
        <v>0</v>
      </c>
      <c r="F1155" s="475" t="s">
        <v>1454</v>
      </c>
      <c r="G1155" s="494" t="s">
        <v>1045</v>
      </c>
      <c r="H1155" s="491" t="s">
        <v>286</v>
      </c>
      <c r="I1155" s="494" t="s">
        <v>3975</v>
      </c>
      <c r="J1155" s="502">
        <v>19.8</v>
      </c>
      <c r="K1155" s="494" t="s">
        <v>4027</v>
      </c>
      <c r="L1155" s="512">
        <f t="shared" si="126"/>
        <v>0</v>
      </c>
      <c r="M1155" s="513" t="s">
        <v>4037</v>
      </c>
      <c r="N1155" s="514"/>
      <c r="O1155" s="514"/>
      <c r="P1155" s="515">
        <f t="shared" si="120"/>
        <v>0</v>
      </c>
      <c r="Q1155" s="515">
        <f t="shared" si="121"/>
        <v>0</v>
      </c>
      <c r="R1155" s="515">
        <f t="shared" si="122"/>
        <v>0</v>
      </c>
      <c r="S1155" s="516">
        <f>IF(M1155="nio",0,IF(M1155&gt;0,VLOOKUP(H1155,'3-Productie normen'!A:L,VLOOKUP(M1155,'3-Productie normen'!$B$36:$C$42,2,FALSE),FALSE)))</f>
        <v>0</v>
      </c>
      <c r="T1155" s="516">
        <f t="shared" si="124"/>
        <v>0</v>
      </c>
      <c r="U1155" s="55">
        <f t="shared" si="125"/>
        <v>0</v>
      </c>
      <c r="V1155" s="527"/>
      <c r="X1155" s="529">
        <f t="shared" si="123"/>
        <v>0</v>
      </c>
    </row>
    <row r="1156" spans="1:24" ht="14.1" customHeight="1">
      <c r="A1156" s="460">
        <v>1156</v>
      </c>
      <c r="B1156" s="467" t="s">
        <v>238</v>
      </c>
      <c r="C1156" s="466" t="s">
        <v>362</v>
      </c>
      <c r="D1156" s="473" t="s">
        <v>442</v>
      </c>
      <c r="E1156" s="475">
        <v>0</v>
      </c>
      <c r="F1156" s="475" t="s">
        <v>1455</v>
      </c>
      <c r="G1156" s="494" t="s">
        <v>1045</v>
      </c>
      <c r="H1156" s="491" t="s">
        <v>286</v>
      </c>
      <c r="I1156" s="494" t="s">
        <v>3975</v>
      </c>
      <c r="J1156" s="502">
        <v>26.88</v>
      </c>
      <c r="K1156" s="494" t="s">
        <v>4027</v>
      </c>
      <c r="L1156" s="512">
        <f t="shared" si="126"/>
        <v>0</v>
      </c>
      <c r="M1156" s="513" t="s">
        <v>4037</v>
      </c>
      <c r="N1156" s="514"/>
      <c r="O1156" s="514"/>
      <c r="P1156" s="515">
        <f t="shared" si="120"/>
        <v>0</v>
      </c>
      <c r="Q1156" s="515">
        <f t="shared" si="121"/>
        <v>0</v>
      </c>
      <c r="R1156" s="515">
        <f t="shared" si="122"/>
        <v>0</v>
      </c>
      <c r="S1156" s="516">
        <f>IF(M1156="nio",0,IF(M1156&gt;0,VLOOKUP(H1156,'3-Productie normen'!A:L,VLOOKUP(M1156,'3-Productie normen'!$B$36:$C$42,2,FALSE),FALSE)))</f>
        <v>0</v>
      </c>
      <c r="T1156" s="516">
        <f t="shared" si="124"/>
        <v>0</v>
      </c>
      <c r="U1156" s="55">
        <f t="shared" si="125"/>
        <v>0</v>
      </c>
      <c r="V1156" s="527"/>
      <c r="X1156" s="529">
        <f t="shared" si="123"/>
        <v>0</v>
      </c>
    </row>
    <row r="1157" spans="1:24" ht="14.1" customHeight="1">
      <c r="A1157" s="460">
        <v>1157</v>
      </c>
      <c r="B1157" s="467" t="s">
        <v>238</v>
      </c>
      <c r="C1157" s="466" t="s">
        <v>362</v>
      </c>
      <c r="D1157" s="473" t="s">
        <v>442</v>
      </c>
      <c r="E1157" s="475">
        <v>0</v>
      </c>
      <c r="F1157" s="483">
        <v>10000</v>
      </c>
      <c r="G1157" s="494" t="s">
        <v>1045</v>
      </c>
      <c r="H1157" s="491" t="s">
        <v>253</v>
      </c>
      <c r="I1157" s="494" t="s">
        <v>3975</v>
      </c>
      <c r="J1157" s="502">
        <v>26.97</v>
      </c>
      <c r="K1157" s="491" t="s">
        <v>253</v>
      </c>
      <c r="L1157" s="512">
        <f t="shared" si="126"/>
        <v>104</v>
      </c>
      <c r="M1157" s="514">
        <v>104</v>
      </c>
      <c r="N1157" s="514"/>
      <c r="O1157" s="514"/>
      <c r="P1157" s="515" t="e">
        <f t="shared" si="120"/>
        <v>#DIV/0!</v>
      </c>
      <c r="Q1157" s="515">
        <f t="shared" si="121"/>
        <v>0</v>
      </c>
      <c r="R1157" s="515">
        <f t="shared" si="122"/>
        <v>0</v>
      </c>
      <c r="S1157" s="516">
        <f>IF(M1157="nio",0,IF(M1157&gt;0,VLOOKUP(H1157,'3-Productie normen'!A:L,VLOOKUP(M1157,'3-Productie normen'!$B$36:$C$42,2,FALSE),FALSE)))</f>
        <v>0</v>
      </c>
      <c r="T1157" s="516">
        <f t="shared" si="124"/>
        <v>0</v>
      </c>
      <c r="U1157" s="55">
        <f t="shared" si="125"/>
        <v>0</v>
      </c>
      <c r="V1157" s="527"/>
      <c r="X1157" s="529">
        <f t="shared" si="123"/>
        <v>2804.88</v>
      </c>
    </row>
    <row r="1158" spans="1:24" ht="14.1" customHeight="1">
      <c r="A1158" s="460">
        <v>1158</v>
      </c>
      <c r="B1158" s="467" t="s">
        <v>238</v>
      </c>
      <c r="C1158" s="466" t="s">
        <v>362</v>
      </c>
      <c r="D1158" s="473" t="s">
        <v>442</v>
      </c>
      <c r="E1158" s="475">
        <v>0</v>
      </c>
      <c r="F1158" s="483">
        <v>100000</v>
      </c>
      <c r="G1158" s="494" t="s">
        <v>597</v>
      </c>
      <c r="H1158" s="491" t="s">
        <v>286</v>
      </c>
      <c r="I1158" s="494" t="s">
        <v>3974</v>
      </c>
      <c r="J1158" s="502">
        <v>18.39</v>
      </c>
      <c r="K1158" s="494" t="s">
        <v>4027</v>
      </c>
      <c r="L1158" s="512">
        <f t="shared" si="126"/>
        <v>0</v>
      </c>
      <c r="M1158" s="513" t="s">
        <v>4037</v>
      </c>
      <c r="N1158" s="514"/>
      <c r="O1158" s="514"/>
      <c r="P1158" s="515">
        <f t="shared" si="120"/>
        <v>0</v>
      </c>
      <c r="Q1158" s="515">
        <f t="shared" si="121"/>
        <v>0</v>
      </c>
      <c r="R1158" s="515">
        <f t="shared" si="122"/>
        <v>0</v>
      </c>
      <c r="S1158" s="516">
        <f>IF(M1158="nio",0,IF(M1158&gt;0,VLOOKUP(H1158,'3-Productie normen'!A:L,VLOOKUP(M1158,'3-Productie normen'!$B$36:$C$42,2,FALSE),FALSE)))</f>
        <v>0</v>
      </c>
      <c r="T1158" s="516">
        <f t="shared" si="124"/>
        <v>0</v>
      </c>
      <c r="U1158" s="55">
        <f t="shared" si="125"/>
        <v>0</v>
      </c>
      <c r="V1158" s="527"/>
      <c r="X1158" s="529">
        <f t="shared" si="123"/>
        <v>0</v>
      </c>
    </row>
    <row r="1159" spans="1:24" ht="14.1" customHeight="1">
      <c r="A1159" s="460">
        <v>1159</v>
      </c>
      <c r="B1159" s="467" t="s">
        <v>238</v>
      </c>
      <c r="C1159" s="466" t="s">
        <v>362</v>
      </c>
      <c r="D1159" s="473" t="s">
        <v>442</v>
      </c>
      <c r="E1159" s="475">
        <v>0</v>
      </c>
      <c r="F1159" s="483">
        <v>1000000</v>
      </c>
      <c r="G1159" s="494" t="s">
        <v>1045</v>
      </c>
      <c r="H1159" s="491" t="s">
        <v>253</v>
      </c>
      <c r="I1159" s="494" t="s">
        <v>3975</v>
      </c>
      <c r="J1159" s="502">
        <v>70.849999999999994</v>
      </c>
      <c r="K1159" s="491" t="s">
        <v>253</v>
      </c>
      <c r="L1159" s="512">
        <f t="shared" si="126"/>
        <v>104</v>
      </c>
      <c r="M1159" s="514">
        <v>104</v>
      </c>
      <c r="N1159" s="514"/>
      <c r="O1159" s="514"/>
      <c r="P1159" s="515" t="e">
        <f t="shared" si="120"/>
        <v>#DIV/0!</v>
      </c>
      <c r="Q1159" s="515">
        <f t="shared" si="121"/>
        <v>0</v>
      </c>
      <c r="R1159" s="515">
        <f t="shared" si="122"/>
        <v>0</v>
      </c>
      <c r="S1159" s="516">
        <f>IF(M1159="nio",0,IF(M1159&gt;0,VLOOKUP(H1159,'3-Productie normen'!A:L,VLOOKUP(M1159,'3-Productie normen'!$B$36:$C$42,2,FALSE),FALSE)))</f>
        <v>0</v>
      </c>
      <c r="T1159" s="516">
        <f t="shared" si="124"/>
        <v>0</v>
      </c>
      <c r="U1159" s="55">
        <f t="shared" si="125"/>
        <v>0</v>
      </c>
      <c r="V1159" s="527"/>
      <c r="X1159" s="529">
        <f t="shared" si="123"/>
        <v>7368.4</v>
      </c>
    </row>
    <row r="1160" spans="1:24" ht="14.1" customHeight="1">
      <c r="A1160" s="460">
        <v>1160</v>
      </c>
      <c r="B1160" s="467" t="s">
        <v>238</v>
      </c>
      <c r="C1160" s="466" t="s">
        <v>362</v>
      </c>
      <c r="D1160" s="473" t="s">
        <v>442</v>
      </c>
      <c r="E1160" s="477">
        <v>0</v>
      </c>
      <c r="F1160" s="484">
        <v>100000000</v>
      </c>
      <c r="G1160" s="495" t="s">
        <v>1045</v>
      </c>
      <c r="H1160" s="491" t="s">
        <v>286</v>
      </c>
      <c r="I1160" s="495" t="s">
        <v>3975</v>
      </c>
      <c r="J1160" s="503">
        <v>17.39</v>
      </c>
      <c r="K1160" s="495" t="s">
        <v>4027</v>
      </c>
      <c r="L1160" s="512">
        <f t="shared" si="126"/>
        <v>0</v>
      </c>
      <c r="M1160" s="513" t="s">
        <v>4037</v>
      </c>
      <c r="N1160" s="514"/>
      <c r="O1160" s="514"/>
      <c r="P1160" s="515">
        <f t="shared" si="120"/>
        <v>0</v>
      </c>
      <c r="Q1160" s="515">
        <f t="shared" si="121"/>
        <v>0</v>
      </c>
      <c r="R1160" s="515">
        <f t="shared" si="122"/>
        <v>0</v>
      </c>
      <c r="S1160" s="516">
        <f>IF(M1160="nio",0,IF(M1160&gt;0,VLOOKUP(H1160,'3-Productie normen'!A:L,VLOOKUP(M1160,'3-Productie normen'!$B$36:$C$42,2,FALSE),FALSE)))</f>
        <v>0</v>
      </c>
      <c r="T1160" s="516">
        <f t="shared" si="124"/>
        <v>0</v>
      </c>
      <c r="U1160" s="55">
        <f t="shared" si="125"/>
        <v>0</v>
      </c>
      <c r="V1160" s="527"/>
      <c r="X1160" s="529">
        <f t="shared" si="123"/>
        <v>0</v>
      </c>
    </row>
    <row r="1161" spans="1:24" ht="14.1" customHeight="1">
      <c r="A1161" s="567">
        <v>1161</v>
      </c>
      <c r="B1161" s="467" t="s">
        <v>238</v>
      </c>
      <c r="C1161" s="466" t="s">
        <v>362</v>
      </c>
      <c r="D1161" s="473" t="s">
        <v>442</v>
      </c>
      <c r="E1161" s="477">
        <v>0</v>
      </c>
      <c r="F1161" s="484">
        <v>10000000000</v>
      </c>
      <c r="G1161" s="495" t="s">
        <v>1045</v>
      </c>
      <c r="H1161" s="491" t="s">
        <v>253</v>
      </c>
      <c r="I1161" s="495" t="s">
        <v>3975</v>
      </c>
      <c r="J1161" s="503">
        <v>16.97</v>
      </c>
      <c r="K1161" s="491" t="s">
        <v>253</v>
      </c>
      <c r="L1161" s="512">
        <f t="shared" si="126"/>
        <v>104</v>
      </c>
      <c r="M1161" s="514">
        <v>104</v>
      </c>
      <c r="N1161" s="514"/>
      <c r="O1161" s="514"/>
      <c r="P1161" s="515" t="e">
        <f t="shared" si="120"/>
        <v>#DIV/0!</v>
      </c>
      <c r="Q1161" s="515">
        <f t="shared" si="121"/>
        <v>0</v>
      </c>
      <c r="R1161" s="515">
        <f t="shared" si="122"/>
        <v>0</v>
      </c>
      <c r="S1161" s="516">
        <f>IF(M1161="nio",0,IF(M1161&gt;0,VLOOKUP(H1161,'3-Productie normen'!A:L,VLOOKUP(M1161,'3-Productie normen'!$B$36:$C$42,2,FALSE),FALSE)))</f>
        <v>0</v>
      </c>
      <c r="T1161" s="516">
        <f t="shared" si="124"/>
        <v>0</v>
      </c>
      <c r="U1161" s="55">
        <f t="shared" si="125"/>
        <v>0</v>
      </c>
      <c r="V1161" s="527"/>
      <c r="X1161" s="529">
        <f t="shared" si="123"/>
        <v>1764.8799999999999</v>
      </c>
    </row>
    <row r="1162" spans="1:24" ht="14.1" customHeight="1">
      <c r="A1162" s="460">
        <v>1162</v>
      </c>
      <c r="B1162" s="467" t="s">
        <v>238</v>
      </c>
      <c r="C1162" s="466" t="s">
        <v>362</v>
      </c>
      <c r="D1162" s="473" t="s">
        <v>442</v>
      </c>
      <c r="E1162" s="477">
        <v>0</v>
      </c>
      <c r="F1162" s="484">
        <v>1000000000000</v>
      </c>
      <c r="G1162" s="495" t="s">
        <v>597</v>
      </c>
      <c r="H1162" s="491" t="s">
        <v>253</v>
      </c>
      <c r="I1162" s="495" t="s">
        <v>3975</v>
      </c>
      <c r="J1162" s="503">
        <v>21.12</v>
      </c>
      <c r="K1162" s="491" t="s">
        <v>253</v>
      </c>
      <c r="L1162" s="512">
        <f t="shared" si="126"/>
        <v>104</v>
      </c>
      <c r="M1162" s="514">
        <v>104</v>
      </c>
      <c r="N1162" s="514"/>
      <c r="O1162" s="514"/>
      <c r="P1162" s="515" t="e">
        <f t="shared" si="120"/>
        <v>#DIV/0!</v>
      </c>
      <c r="Q1162" s="515">
        <f t="shared" si="121"/>
        <v>0</v>
      </c>
      <c r="R1162" s="515">
        <f t="shared" si="122"/>
        <v>0</v>
      </c>
      <c r="S1162" s="516">
        <f>IF(M1162="nio",0,IF(M1162&gt;0,VLOOKUP(H1162,'3-Productie normen'!A:L,VLOOKUP(M1162,'3-Productie normen'!$B$36:$C$42,2,FALSE),FALSE)))</f>
        <v>0</v>
      </c>
      <c r="T1162" s="516">
        <f t="shared" si="124"/>
        <v>0</v>
      </c>
      <c r="U1162" s="55">
        <f t="shared" si="125"/>
        <v>0</v>
      </c>
      <c r="V1162" s="527"/>
      <c r="X1162" s="529">
        <f t="shared" si="123"/>
        <v>2196.48</v>
      </c>
    </row>
    <row r="1163" spans="1:24" ht="14.1" customHeight="1">
      <c r="A1163" s="460">
        <v>1163</v>
      </c>
      <c r="B1163" s="467" t="s">
        <v>238</v>
      </c>
      <c r="C1163" s="466" t="s">
        <v>362</v>
      </c>
      <c r="D1163" s="473" t="s">
        <v>442</v>
      </c>
      <c r="E1163" s="477">
        <v>0</v>
      </c>
      <c r="F1163" s="477" t="s">
        <v>1456</v>
      </c>
      <c r="G1163" s="495" t="s">
        <v>600</v>
      </c>
      <c r="H1163" s="494" t="s">
        <v>4033</v>
      </c>
      <c r="I1163" s="495" t="s">
        <v>3974</v>
      </c>
      <c r="J1163" s="503">
        <v>41.48</v>
      </c>
      <c r="K1163" s="494" t="s">
        <v>4033</v>
      </c>
      <c r="L1163" s="512">
        <f t="shared" si="126"/>
        <v>104</v>
      </c>
      <c r="M1163" s="514">
        <v>104</v>
      </c>
      <c r="N1163" s="514"/>
      <c r="O1163" s="514"/>
      <c r="P1163" s="515" t="e">
        <f t="shared" ref="P1163:P1226" si="127">IF(M1163="nio",0,IF(M1163&gt;0,M1163*J1163/S1163,0))</f>
        <v>#DIV/0!</v>
      </c>
      <c r="Q1163" s="515">
        <f t="shared" ref="Q1163:Q1226" si="128">IF(N1163&gt;0,N1163*J1163/T1163,0)</f>
        <v>0</v>
      </c>
      <c r="R1163" s="515">
        <f t="shared" ref="R1163:R1226" si="129">IF(O1163&gt;0,O1163*J1163/U1163,0)</f>
        <v>0</v>
      </c>
      <c r="S1163" s="516">
        <f>IF(M1163="nio",0,IF(M1163&gt;0,VLOOKUP(H1163,'3-Productie normen'!A:L,VLOOKUP(M1163,'3-Productie normen'!$B$36:$C$42,2,FALSE),FALSE)))</f>
        <v>0</v>
      </c>
      <c r="T1163" s="516">
        <f t="shared" si="124"/>
        <v>0</v>
      </c>
      <c r="U1163" s="55">
        <f t="shared" si="125"/>
        <v>0</v>
      </c>
      <c r="V1163" s="527"/>
      <c r="X1163" s="529">
        <f t="shared" ref="X1163:X1226" si="130">L1163*J1163</f>
        <v>4313.92</v>
      </c>
    </row>
    <row r="1164" spans="1:24" ht="14.1" customHeight="1">
      <c r="A1164" s="460">
        <v>1164</v>
      </c>
      <c r="B1164" s="467" t="s">
        <v>238</v>
      </c>
      <c r="C1164" s="466" t="s">
        <v>362</v>
      </c>
      <c r="D1164" s="473" t="s">
        <v>442</v>
      </c>
      <c r="E1164" s="477">
        <v>0</v>
      </c>
      <c r="F1164" s="477" t="s">
        <v>1457</v>
      </c>
      <c r="G1164" s="495" t="s">
        <v>1045</v>
      </c>
      <c r="H1164" s="491" t="s">
        <v>253</v>
      </c>
      <c r="I1164" s="495" t="s">
        <v>3974</v>
      </c>
      <c r="J1164" s="503">
        <v>214.57</v>
      </c>
      <c r="K1164" s="491" t="s">
        <v>253</v>
      </c>
      <c r="L1164" s="512">
        <f t="shared" si="126"/>
        <v>104</v>
      </c>
      <c r="M1164" s="514">
        <v>104</v>
      </c>
      <c r="N1164" s="514"/>
      <c r="O1164" s="514"/>
      <c r="P1164" s="515" t="e">
        <f t="shared" si="127"/>
        <v>#DIV/0!</v>
      </c>
      <c r="Q1164" s="515">
        <f t="shared" si="128"/>
        <v>0</v>
      </c>
      <c r="R1164" s="515">
        <f t="shared" si="129"/>
        <v>0</v>
      </c>
      <c r="S1164" s="516">
        <f>IF(M1164="nio",0,IF(M1164&gt;0,VLOOKUP(H1164,'3-Productie normen'!A:L,VLOOKUP(M1164,'3-Productie normen'!$B$36:$C$42,2,FALSE),FALSE)))</f>
        <v>0</v>
      </c>
      <c r="T1164" s="516">
        <f t="shared" si="124"/>
        <v>0</v>
      </c>
      <c r="U1164" s="55">
        <f t="shared" si="125"/>
        <v>0</v>
      </c>
      <c r="V1164" s="527"/>
      <c r="X1164" s="529">
        <f t="shared" si="130"/>
        <v>22315.279999999999</v>
      </c>
    </row>
    <row r="1165" spans="1:24" ht="14.1" customHeight="1">
      <c r="A1165" s="460">
        <v>1165</v>
      </c>
      <c r="B1165" s="467" t="s">
        <v>238</v>
      </c>
      <c r="C1165" s="466" t="s">
        <v>362</v>
      </c>
      <c r="D1165" s="473" t="s">
        <v>442</v>
      </c>
      <c r="E1165" s="477">
        <v>0</v>
      </c>
      <c r="F1165" s="477" t="s">
        <v>1458</v>
      </c>
      <c r="G1165" s="495" t="s">
        <v>1045</v>
      </c>
      <c r="H1165" s="491" t="s">
        <v>253</v>
      </c>
      <c r="I1165" s="495" t="s">
        <v>3975</v>
      </c>
      <c r="J1165" s="503">
        <v>22.21</v>
      </c>
      <c r="K1165" s="491" t="s">
        <v>253</v>
      </c>
      <c r="L1165" s="512">
        <f t="shared" si="126"/>
        <v>104</v>
      </c>
      <c r="M1165" s="514">
        <v>104</v>
      </c>
      <c r="N1165" s="514"/>
      <c r="O1165" s="514"/>
      <c r="P1165" s="515" t="e">
        <f t="shared" si="127"/>
        <v>#DIV/0!</v>
      </c>
      <c r="Q1165" s="515">
        <f t="shared" si="128"/>
        <v>0</v>
      </c>
      <c r="R1165" s="515">
        <f t="shared" si="129"/>
        <v>0</v>
      </c>
      <c r="S1165" s="516">
        <f>IF(M1165="nio",0,IF(M1165&gt;0,VLOOKUP(H1165,'3-Productie normen'!A:L,VLOOKUP(M1165,'3-Productie normen'!$B$36:$C$42,2,FALSE),FALSE)))</f>
        <v>0</v>
      </c>
      <c r="T1165" s="516">
        <f t="shared" si="124"/>
        <v>0</v>
      </c>
      <c r="U1165" s="55">
        <f t="shared" si="125"/>
        <v>0</v>
      </c>
      <c r="V1165" s="527"/>
      <c r="X1165" s="529">
        <f t="shared" si="130"/>
        <v>2309.84</v>
      </c>
    </row>
    <row r="1166" spans="1:24" ht="14.1" customHeight="1">
      <c r="A1166" s="460">
        <v>1166</v>
      </c>
      <c r="B1166" s="467" t="s">
        <v>238</v>
      </c>
      <c r="C1166" s="466" t="s">
        <v>362</v>
      </c>
      <c r="D1166" s="473" t="s">
        <v>442</v>
      </c>
      <c r="E1166" s="477">
        <v>0</v>
      </c>
      <c r="F1166" s="477" t="s">
        <v>1459</v>
      </c>
      <c r="G1166" s="495" t="s">
        <v>596</v>
      </c>
      <c r="H1166" s="491" t="s">
        <v>4026</v>
      </c>
      <c r="I1166" s="495" t="s">
        <v>3975</v>
      </c>
      <c r="J1166" s="503">
        <v>45.04</v>
      </c>
      <c r="K1166" s="491" t="s">
        <v>253</v>
      </c>
      <c r="L1166" s="512">
        <f t="shared" si="126"/>
        <v>0</v>
      </c>
      <c r="M1166" s="513" t="s">
        <v>4037</v>
      </c>
      <c r="N1166" s="514"/>
      <c r="O1166" s="514"/>
      <c r="P1166" s="515">
        <f t="shared" si="127"/>
        <v>0</v>
      </c>
      <c r="Q1166" s="515">
        <f t="shared" si="128"/>
        <v>0</v>
      </c>
      <c r="R1166" s="515">
        <f t="shared" si="129"/>
        <v>0</v>
      </c>
      <c r="S1166" s="516">
        <f>IF(M1166="nio",0,IF(M1166&gt;0,VLOOKUP(H1166,'3-Productie normen'!A:L,VLOOKUP(M1166,'3-Productie normen'!$B$36:$C$42,2,FALSE),FALSE)))</f>
        <v>0</v>
      </c>
      <c r="T1166" s="516">
        <f t="shared" si="124"/>
        <v>0</v>
      </c>
      <c r="U1166" s="55">
        <f t="shared" si="125"/>
        <v>0</v>
      </c>
      <c r="V1166" s="527"/>
      <c r="X1166" s="529">
        <f t="shared" si="130"/>
        <v>0</v>
      </c>
    </row>
    <row r="1167" spans="1:24" ht="14.1" customHeight="1">
      <c r="A1167" s="460">
        <v>1167</v>
      </c>
      <c r="B1167" s="467" t="s">
        <v>238</v>
      </c>
      <c r="C1167" s="466" t="s">
        <v>362</v>
      </c>
      <c r="D1167" s="473" t="s">
        <v>442</v>
      </c>
      <c r="E1167" s="477">
        <v>0</v>
      </c>
      <c r="F1167" s="477" t="s">
        <v>1460</v>
      </c>
      <c r="G1167" s="495" t="s">
        <v>596</v>
      </c>
      <c r="H1167" s="491" t="s">
        <v>4026</v>
      </c>
      <c r="I1167" s="495" t="s">
        <v>3975</v>
      </c>
      <c r="J1167" s="503">
        <v>45.04</v>
      </c>
      <c r="K1167" s="491" t="s">
        <v>253</v>
      </c>
      <c r="L1167" s="512">
        <f t="shared" si="126"/>
        <v>0</v>
      </c>
      <c r="M1167" s="513" t="s">
        <v>4037</v>
      </c>
      <c r="N1167" s="514"/>
      <c r="O1167" s="514"/>
      <c r="P1167" s="515">
        <f t="shared" si="127"/>
        <v>0</v>
      </c>
      <c r="Q1167" s="515">
        <f t="shared" si="128"/>
        <v>0</v>
      </c>
      <c r="R1167" s="515">
        <f t="shared" si="129"/>
        <v>0</v>
      </c>
      <c r="S1167" s="516">
        <f>IF(M1167="nio",0,IF(M1167&gt;0,VLOOKUP(H1167,'3-Productie normen'!A:L,VLOOKUP(M1167,'3-Productie normen'!$B$36:$C$42,2,FALSE),FALSE)))</f>
        <v>0</v>
      </c>
      <c r="T1167" s="516">
        <f t="shared" si="124"/>
        <v>0</v>
      </c>
      <c r="U1167" s="55">
        <f t="shared" si="125"/>
        <v>0</v>
      </c>
      <c r="V1167" s="527"/>
      <c r="X1167" s="529">
        <f t="shared" si="130"/>
        <v>0</v>
      </c>
    </row>
    <row r="1168" spans="1:24" ht="14.1" customHeight="1">
      <c r="A1168" s="460">
        <v>1168</v>
      </c>
      <c r="B1168" s="467" t="s">
        <v>238</v>
      </c>
      <c r="C1168" s="466" t="s">
        <v>362</v>
      </c>
      <c r="D1168" s="473" t="s">
        <v>442</v>
      </c>
      <c r="E1168" s="477">
        <v>0</v>
      </c>
      <c r="F1168" s="477" t="s">
        <v>1461</v>
      </c>
      <c r="G1168" s="495" t="s">
        <v>600</v>
      </c>
      <c r="H1168" s="494" t="s">
        <v>4033</v>
      </c>
      <c r="I1168" s="495" t="s">
        <v>3974</v>
      </c>
      <c r="J1168" s="503">
        <v>136.33000000000001</v>
      </c>
      <c r="K1168" s="494" t="s">
        <v>4033</v>
      </c>
      <c r="L1168" s="512">
        <f t="shared" si="126"/>
        <v>104</v>
      </c>
      <c r="M1168" s="514">
        <v>104</v>
      </c>
      <c r="N1168" s="514"/>
      <c r="O1168" s="514"/>
      <c r="P1168" s="515" t="e">
        <f t="shared" si="127"/>
        <v>#DIV/0!</v>
      </c>
      <c r="Q1168" s="515">
        <f t="shared" si="128"/>
        <v>0</v>
      </c>
      <c r="R1168" s="515">
        <f t="shared" si="129"/>
        <v>0</v>
      </c>
      <c r="S1168" s="516">
        <f>IF(M1168="nio",0,IF(M1168&gt;0,VLOOKUP(H1168,'3-Productie normen'!A:L,VLOOKUP(M1168,'3-Productie normen'!$B$36:$C$42,2,FALSE),FALSE)))</f>
        <v>0</v>
      </c>
      <c r="T1168" s="516">
        <f t="shared" si="124"/>
        <v>0</v>
      </c>
      <c r="U1168" s="55">
        <f t="shared" si="125"/>
        <v>0</v>
      </c>
      <c r="V1168" s="527"/>
      <c r="X1168" s="529">
        <f t="shared" si="130"/>
        <v>14178.320000000002</v>
      </c>
    </row>
    <row r="1169" spans="1:24" ht="14.1" customHeight="1">
      <c r="A1169" s="567">
        <v>1169</v>
      </c>
      <c r="B1169" s="467" t="s">
        <v>238</v>
      </c>
      <c r="C1169" s="466" t="s">
        <v>362</v>
      </c>
      <c r="D1169" s="473" t="s">
        <v>442</v>
      </c>
      <c r="E1169" s="477">
        <v>0</v>
      </c>
      <c r="F1169" s="477" t="s">
        <v>1462</v>
      </c>
      <c r="G1169" s="495" t="s">
        <v>596</v>
      </c>
      <c r="H1169" s="491" t="s">
        <v>4026</v>
      </c>
      <c r="I1169" s="495" t="s">
        <v>3987</v>
      </c>
      <c r="J1169" s="503">
        <v>9.08</v>
      </c>
      <c r="K1169" s="495" t="s">
        <v>4026</v>
      </c>
      <c r="L1169" s="512">
        <f>SUM(M1169:O1169)</f>
        <v>0</v>
      </c>
      <c r="M1169" s="513" t="s">
        <v>4037</v>
      </c>
      <c r="N1169" s="514"/>
      <c r="O1169" s="514"/>
      <c r="P1169" s="515">
        <f t="shared" si="127"/>
        <v>0</v>
      </c>
      <c r="Q1169" s="515">
        <f t="shared" si="128"/>
        <v>0</v>
      </c>
      <c r="R1169" s="515">
        <f t="shared" si="129"/>
        <v>0</v>
      </c>
      <c r="S1169" s="516">
        <f>IF(M1169="nio",0,IF(M1169&gt;0,VLOOKUP(H1169,'3-Productie normen'!A:L,VLOOKUP(M1169,'3-Productie normen'!$B$36:$C$42,2,FALSE),FALSE)))</f>
        <v>0</v>
      </c>
      <c r="T1169" s="516">
        <f t="shared" si="124"/>
        <v>0</v>
      </c>
      <c r="U1169" s="55">
        <f t="shared" si="125"/>
        <v>0</v>
      </c>
      <c r="V1169" s="527"/>
      <c r="X1169" s="529">
        <f t="shared" si="130"/>
        <v>0</v>
      </c>
    </row>
    <row r="1170" spans="1:24" ht="14.1" customHeight="1">
      <c r="A1170" s="460">
        <v>1170</v>
      </c>
      <c r="B1170" s="467" t="s">
        <v>238</v>
      </c>
      <c r="C1170" s="466" t="s">
        <v>362</v>
      </c>
      <c r="D1170" s="473" t="s">
        <v>442</v>
      </c>
      <c r="E1170" s="477">
        <v>0</v>
      </c>
      <c r="F1170" s="477" t="s">
        <v>1463</v>
      </c>
      <c r="G1170" s="495" t="s">
        <v>596</v>
      </c>
      <c r="H1170" s="495" t="s">
        <v>4026</v>
      </c>
      <c r="I1170" s="495" t="s">
        <v>3987</v>
      </c>
      <c r="J1170" s="503">
        <v>9.93</v>
      </c>
      <c r="K1170" s="495" t="s">
        <v>4026</v>
      </c>
      <c r="L1170" s="512">
        <f t="shared" si="126"/>
        <v>0</v>
      </c>
      <c r="M1170" s="513" t="s">
        <v>4037</v>
      </c>
      <c r="N1170" s="514"/>
      <c r="O1170" s="514"/>
      <c r="P1170" s="515">
        <f t="shared" si="127"/>
        <v>0</v>
      </c>
      <c r="Q1170" s="515">
        <f t="shared" si="128"/>
        <v>0</v>
      </c>
      <c r="R1170" s="515">
        <f t="shared" si="129"/>
        <v>0</v>
      </c>
      <c r="S1170" s="516">
        <f>IF(M1170="nio",0,IF(M1170&gt;0,VLOOKUP(H1170,'3-Productie normen'!A:L,VLOOKUP(M1170,'3-Productie normen'!$B$36:$C$42,2,FALSE),FALSE)))</f>
        <v>0</v>
      </c>
      <c r="T1170" s="516">
        <f t="shared" si="124"/>
        <v>0</v>
      </c>
      <c r="U1170" s="55">
        <f t="shared" si="125"/>
        <v>0</v>
      </c>
      <c r="V1170" s="527"/>
      <c r="X1170" s="529">
        <f t="shared" si="130"/>
        <v>0</v>
      </c>
    </row>
    <row r="1171" spans="1:24" ht="14.1" customHeight="1">
      <c r="A1171" s="460">
        <v>1171</v>
      </c>
      <c r="B1171" s="467" t="s">
        <v>238</v>
      </c>
      <c r="C1171" s="466" t="s">
        <v>362</v>
      </c>
      <c r="D1171" s="473" t="s">
        <v>442</v>
      </c>
      <c r="E1171" s="477">
        <v>0</v>
      </c>
      <c r="F1171" s="477" t="s">
        <v>1464</v>
      </c>
      <c r="G1171" s="495" t="s">
        <v>1045</v>
      </c>
      <c r="H1171" s="491" t="s">
        <v>253</v>
      </c>
      <c r="I1171" s="495" t="s">
        <v>3974</v>
      </c>
      <c r="J1171" s="503">
        <v>39.119999999999997</v>
      </c>
      <c r="K1171" s="491" t="s">
        <v>253</v>
      </c>
      <c r="L1171" s="512">
        <f t="shared" si="126"/>
        <v>104</v>
      </c>
      <c r="M1171" s="514">
        <v>104</v>
      </c>
      <c r="N1171" s="514"/>
      <c r="O1171" s="514"/>
      <c r="P1171" s="515" t="e">
        <f t="shared" si="127"/>
        <v>#DIV/0!</v>
      </c>
      <c r="Q1171" s="515">
        <f t="shared" si="128"/>
        <v>0</v>
      </c>
      <c r="R1171" s="515">
        <f t="shared" si="129"/>
        <v>0</v>
      </c>
      <c r="S1171" s="516">
        <f>IF(M1171="nio",0,IF(M1171&gt;0,VLOOKUP(H1171,'3-Productie normen'!A:L,VLOOKUP(M1171,'3-Productie normen'!$B$36:$C$42,2,FALSE),FALSE)))</f>
        <v>0</v>
      </c>
      <c r="T1171" s="516">
        <f t="shared" ref="T1171:T1234" si="131">IF(N1171&gt;0,S1171*$T$8,0)</f>
        <v>0</v>
      </c>
      <c r="U1171" s="55">
        <f t="shared" ref="U1171:U1234" si="132">IF((OR(O1171&gt;0,)),S1171*$U$8,0)</f>
        <v>0</v>
      </c>
      <c r="V1171" s="527"/>
      <c r="X1171" s="529">
        <f t="shared" si="130"/>
        <v>4068.4799999999996</v>
      </c>
    </row>
    <row r="1172" spans="1:24" ht="14.1" customHeight="1">
      <c r="A1172" s="460">
        <v>1172</v>
      </c>
      <c r="B1172" s="467" t="s">
        <v>238</v>
      </c>
      <c r="C1172" s="466" t="s">
        <v>362</v>
      </c>
      <c r="D1172" s="473" t="s">
        <v>442</v>
      </c>
      <c r="E1172" s="477">
        <v>0</v>
      </c>
      <c r="F1172" s="477" t="s">
        <v>1465</v>
      </c>
      <c r="G1172" s="495" t="s">
        <v>594</v>
      </c>
      <c r="H1172" s="495" t="s">
        <v>4026</v>
      </c>
      <c r="I1172" s="495" t="s">
        <v>3975</v>
      </c>
      <c r="J1172" s="503">
        <v>29.35</v>
      </c>
      <c r="K1172" s="495" t="s">
        <v>4026</v>
      </c>
      <c r="L1172" s="512">
        <f t="shared" si="126"/>
        <v>0</v>
      </c>
      <c r="M1172" s="513" t="s">
        <v>4037</v>
      </c>
      <c r="N1172" s="514"/>
      <c r="O1172" s="514"/>
      <c r="P1172" s="515">
        <f t="shared" si="127"/>
        <v>0</v>
      </c>
      <c r="Q1172" s="515">
        <f t="shared" si="128"/>
        <v>0</v>
      </c>
      <c r="R1172" s="515">
        <f t="shared" si="129"/>
        <v>0</v>
      </c>
      <c r="S1172" s="516">
        <f>IF(M1172="nio",0,IF(M1172&gt;0,VLOOKUP(H1172,'3-Productie normen'!A:L,VLOOKUP(M1172,'3-Productie normen'!$B$36:$C$42,2,FALSE),FALSE)))</f>
        <v>0</v>
      </c>
      <c r="T1172" s="516">
        <f t="shared" si="131"/>
        <v>0</v>
      </c>
      <c r="U1172" s="55">
        <f t="shared" si="132"/>
        <v>0</v>
      </c>
      <c r="V1172" s="527"/>
      <c r="X1172" s="529">
        <f t="shared" si="130"/>
        <v>0</v>
      </c>
    </row>
    <row r="1173" spans="1:24" ht="14.1" customHeight="1">
      <c r="A1173" s="460">
        <v>1173</v>
      </c>
      <c r="B1173" s="467" t="s">
        <v>238</v>
      </c>
      <c r="C1173" s="466" t="s">
        <v>362</v>
      </c>
      <c r="D1173" s="473" t="s">
        <v>442</v>
      </c>
      <c r="E1173" s="477">
        <v>0</v>
      </c>
      <c r="F1173" s="477" t="s">
        <v>1466</v>
      </c>
      <c r="G1173" s="495" t="s">
        <v>529</v>
      </c>
      <c r="H1173" s="491" t="s">
        <v>253</v>
      </c>
      <c r="I1173" s="495" t="s">
        <v>3975</v>
      </c>
      <c r="J1173" s="503">
        <v>49.79</v>
      </c>
      <c r="K1173" s="491" t="s">
        <v>253</v>
      </c>
      <c r="L1173" s="512">
        <f t="shared" si="126"/>
        <v>104</v>
      </c>
      <c r="M1173" s="514">
        <v>104</v>
      </c>
      <c r="N1173" s="514"/>
      <c r="O1173" s="514"/>
      <c r="P1173" s="515" t="e">
        <f t="shared" si="127"/>
        <v>#DIV/0!</v>
      </c>
      <c r="Q1173" s="515">
        <f t="shared" si="128"/>
        <v>0</v>
      </c>
      <c r="R1173" s="515">
        <f t="shared" si="129"/>
        <v>0</v>
      </c>
      <c r="S1173" s="516">
        <f>IF(M1173="nio",0,IF(M1173&gt;0,VLOOKUP(H1173,'3-Productie normen'!A:L,VLOOKUP(M1173,'3-Productie normen'!$B$36:$C$42,2,FALSE),FALSE)))</f>
        <v>0</v>
      </c>
      <c r="T1173" s="516">
        <f t="shared" si="131"/>
        <v>0</v>
      </c>
      <c r="U1173" s="55">
        <f t="shared" si="132"/>
        <v>0</v>
      </c>
      <c r="V1173" s="527"/>
      <c r="X1173" s="529">
        <f t="shared" si="130"/>
        <v>5178.16</v>
      </c>
    </row>
    <row r="1174" spans="1:24" ht="14.1" customHeight="1">
      <c r="A1174" s="460">
        <v>1174</v>
      </c>
      <c r="B1174" s="467" t="s">
        <v>238</v>
      </c>
      <c r="C1174" s="466" t="s">
        <v>362</v>
      </c>
      <c r="D1174" s="473" t="s">
        <v>442</v>
      </c>
      <c r="E1174" s="477">
        <v>0</v>
      </c>
      <c r="F1174" s="477" t="s">
        <v>1467</v>
      </c>
      <c r="G1174" s="495" t="s">
        <v>594</v>
      </c>
      <c r="H1174" s="495" t="s">
        <v>4026</v>
      </c>
      <c r="I1174" s="495" t="s">
        <v>3975</v>
      </c>
      <c r="J1174" s="503">
        <v>29.1</v>
      </c>
      <c r="K1174" s="495" t="s">
        <v>4026</v>
      </c>
      <c r="L1174" s="512">
        <f t="shared" si="126"/>
        <v>0</v>
      </c>
      <c r="M1174" s="513" t="s">
        <v>4037</v>
      </c>
      <c r="N1174" s="514"/>
      <c r="O1174" s="514"/>
      <c r="P1174" s="515">
        <f t="shared" si="127"/>
        <v>0</v>
      </c>
      <c r="Q1174" s="515">
        <f t="shared" si="128"/>
        <v>0</v>
      </c>
      <c r="R1174" s="515">
        <f t="shared" si="129"/>
        <v>0</v>
      </c>
      <c r="S1174" s="516">
        <f>IF(M1174="nio",0,IF(M1174&gt;0,VLOOKUP(H1174,'3-Productie normen'!A:L,VLOOKUP(M1174,'3-Productie normen'!$B$36:$C$42,2,FALSE),FALSE)))</f>
        <v>0</v>
      </c>
      <c r="T1174" s="516">
        <f t="shared" si="131"/>
        <v>0</v>
      </c>
      <c r="U1174" s="55">
        <f t="shared" si="132"/>
        <v>0</v>
      </c>
      <c r="V1174" s="527"/>
      <c r="X1174" s="529">
        <f t="shared" si="130"/>
        <v>0</v>
      </c>
    </row>
    <row r="1175" spans="1:24" ht="14.1" customHeight="1">
      <c r="A1175" s="460">
        <v>1175</v>
      </c>
      <c r="B1175" s="467" t="s">
        <v>238</v>
      </c>
      <c r="C1175" s="466" t="s">
        <v>362</v>
      </c>
      <c r="D1175" s="473" t="s">
        <v>442</v>
      </c>
      <c r="E1175" s="477">
        <v>0</v>
      </c>
      <c r="F1175" s="477" t="s">
        <v>1468</v>
      </c>
      <c r="G1175" s="495" t="s">
        <v>536</v>
      </c>
      <c r="H1175" s="491" t="s">
        <v>4038</v>
      </c>
      <c r="I1175" s="495" t="s">
        <v>3974</v>
      </c>
      <c r="J1175" s="503">
        <v>32.32</v>
      </c>
      <c r="K1175" s="491" t="s">
        <v>253</v>
      </c>
      <c r="L1175" s="512">
        <f t="shared" si="126"/>
        <v>255</v>
      </c>
      <c r="M1175" s="514">
        <v>255</v>
      </c>
      <c r="N1175" s="514"/>
      <c r="O1175" s="514"/>
      <c r="P1175" s="515" t="e">
        <f t="shared" si="127"/>
        <v>#DIV/0!</v>
      </c>
      <c r="Q1175" s="515">
        <f t="shared" si="128"/>
        <v>0</v>
      </c>
      <c r="R1175" s="515">
        <f t="shared" si="129"/>
        <v>0</v>
      </c>
      <c r="S1175" s="516">
        <f>IF(M1175="nio",0,IF(M1175&gt;0,VLOOKUP(H1175,'3-Productie normen'!A:L,VLOOKUP(M1175,'3-Productie normen'!$B$36:$C$42,2,FALSE),FALSE)))</f>
        <v>0</v>
      </c>
      <c r="T1175" s="516">
        <f t="shared" si="131"/>
        <v>0</v>
      </c>
      <c r="U1175" s="55">
        <f t="shared" si="132"/>
        <v>0</v>
      </c>
      <c r="V1175" s="527"/>
      <c r="X1175" s="529">
        <f t="shared" si="130"/>
        <v>8241.6</v>
      </c>
    </row>
    <row r="1176" spans="1:24" ht="14.1" customHeight="1">
      <c r="A1176" s="460">
        <v>1176</v>
      </c>
      <c r="B1176" s="467" t="s">
        <v>238</v>
      </c>
      <c r="C1176" s="466" t="s">
        <v>362</v>
      </c>
      <c r="D1176" s="473" t="s">
        <v>442</v>
      </c>
      <c r="E1176" s="477">
        <v>0</v>
      </c>
      <c r="F1176" s="477" t="s">
        <v>1469</v>
      </c>
      <c r="G1176" s="495" t="s">
        <v>594</v>
      </c>
      <c r="H1176" s="495" t="s">
        <v>4026</v>
      </c>
      <c r="I1176" s="495" t="s">
        <v>3975</v>
      </c>
      <c r="J1176" s="503">
        <v>17.98</v>
      </c>
      <c r="K1176" s="495" t="s">
        <v>4026</v>
      </c>
      <c r="L1176" s="512">
        <f t="shared" si="126"/>
        <v>0</v>
      </c>
      <c r="M1176" s="513" t="s">
        <v>4037</v>
      </c>
      <c r="N1176" s="514"/>
      <c r="O1176" s="514"/>
      <c r="P1176" s="515">
        <f t="shared" si="127"/>
        <v>0</v>
      </c>
      <c r="Q1176" s="515">
        <f t="shared" si="128"/>
        <v>0</v>
      </c>
      <c r="R1176" s="515">
        <f t="shared" si="129"/>
        <v>0</v>
      </c>
      <c r="S1176" s="516">
        <f>IF(M1176="nio",0,IF(M1176&gt;0,VLOOKUP(H1176,'3-Productie normen'!A:L,VLOOKUP(M1176,'3-Productie normen'!$B$36:$C$42,2,FALSE),FALSE)))</f>
        <v>0</v>
      </c>
      <c r="T1176" s="516">
        <f t="shared" si="131"/>
        <v>0</v>
      </c>
      <c r="U1176" s="55">
        <f t="shared" si="132"/>
        <v>0</v>
      </c>
      <c r="V1176" s="527"/>
      <c r="X1176" s="529">
        <f t="shared" si="130"/>
        <v>0</v>
      </c>
    </row>
    <row r="1177" spans="1:24" ht="14.1" customHeight="1">
      <c r="A1177" s="567">
        <v>1177</v>
      </c>
      <c r="B1177" s="467" t="s">
        <v>238</v>
      </c>
      <c r="C1177" s="466" t="s">
        <v>362</v>
      </c>
      <c r="D1177" s="473" t="s">
        <v>442</v>
      </c>
      <c r="E1177" s="477">
        <v>0</v>
      </c>
      <c r="F1177" s="477" t="s">
        <v>1470</v>
      </c>
      <c r="G1177" s="495" t="s">
        <v>1045</v>
      </c>
      <c r="H1177" s="491" t="s">
        <v>253</v>
      </c>
      <c r="I1177" s="495" t="s">
        <v>3975</v>
      </c>
      <c r="J1177" s="503">
        <v>17.98</v>
      </c>
      <c r="K1177" s="491" t="s">
        <v>253</v>
      </c>
      <c r="L1177" s="512">
        <f t="shared" si="126"/>
        <v>104</v>
      </c>
      <c r="M1177" s="514">
        <v>104</v>
      </c>
      <c r="N1177" s="514"/>
      <c r="O1177" s="514"/>
      <c r="P1177" s="515" t="e">
        <f t="shared" si="127"/>
        <v>#DIV/0!</v>
      </c>
      <c r="Q1177" s="515">
        <f t="shared" si="128"/>
        <v>0</v>
      </c>
      <c r="R1177" s="515">
        <f t="shared" si="129"/>
        <v>0</v>
      </c>
      <c r="S1177" s="516">
        <f>IF(M1177="nio",0,IF(M1177&gt;0,VLOOKUP(H1177,'3-Productie normen'!A:L,VLOOKUP(M1177,'3-Productie normen'!$B$36:$C$42,2,FALSE),FALSE)))</f>
        <v>0</v>
      </c>
      <c r="T1177" s="516">
        <f t="shared" si="131"/>
        <v>0</v>
      </c>
      <c r="U1177" s="55">
        <f t="shared" si="132"/>
        <v>0</v>
      </c>
      <c r="V1177" s="527"/>
      <c r="X1177" s="529">
        <f t="shared" si="130"/>
        <v>1869.92</v>
      </c>
    </row>
    <row r="1178" spans="1:24" ht="14.1" customHeight="1">
      <c r="A1178" s="460">
        <v>1178</v>
      </c>
      <c r="B1178" s="467" t="s">
        <v>238</v>
      </c>
      <c r="C1178" s="466" t="s">
        <v>362</v>
      </c>
      <c r="D1178" s="473" t="s">
        <v>442</v>
      </c>
      <c r="E1178" s="477">
        <v>0</v>
      </c>
      <c r="F1178" s="477" t="s">
        <v>1471</v>
      </c>
      <c r="G1178" s="495" t="s">
        <v>617</v>
      </c>
      <c r="H1178" s="495" t="s">
        <v>4026</v>
      </c>
      <c r="I1178" s="495" t="s">
        <v>3975</v>
      </c>
      <c r="J1178" s="503">
        <v>17.98</v>
      </c>
      <c r="K1178" s="495" t="s">
        <v>4026</v>
      </c>
      <c r="L1178" s="512">
        <f t="shared" si="126"/>
        <v>0</v>
      </c>
      <c r="M1178" s="513" t="s">
        <v>4037</v>
      </c>
      <c r="N1178" s="514"/>
      <c r="O1178" s="514"/>
      <c r="P1178" s="515">
        <f t="shared" si="127"/>
        <v>0</v>
      </c>
      <c r="Q1178" s="515">
        <f t="shared" si="128"/>
        <v>0</v>
      </c>
      <c r="R1178" s="515">
        <f t="shared" si="129"/>
        <v>0</v>
      </c>
      <c r="S1178" s="516">
        <f>IF(M1178="nio",0,IF(M1178&gt;0,VLOOKUP(H1178,'3-Productie normen'!A:L,VLOOKUP(M1178,'3-Productie normen'!$B$36:$C$42,2,FALSE),FALSE)))</f>
        <v>0</v>
      </c>
      <c r="T1178" s="516">
        <f t="shared" si="131"/>
        <v>0</v>
      </c>
      <c r="U1178" s="55">
        <f t="shared" si="132"/>
        <v>0</v>
      </c>
      <c r="V1178" s="527"/>
      <c r="X1178" s="529">
        <f t="shared" si="130"/>
        <v>0</v>
      </c>
    </row>
    <row r="1179" spans="1:24" ht="14.1" customHeight="1">
      <c r="A1179" s="460">
        <v>1179</v>
      </c>
      <c r="B1179" s="467" t="s">
        <v>238</v>
      </c>
      <c r="C1179" s="466" t="s">
        <v>362</v>
      </c>
      <c r="D1179" s="473" t="s">
        <v>442</v>
      </c>
      <c r="E1179" s="477">
        <v>0</v>
      </c>
      <c r="F1179" s="477" t="s">
        <v>1472</v>
      </c>
      <c r="G1179" s="495" t="s">
        <v>1045</v>
      </c>
      <c r="H1179" s="491" t="s">
        <v>253</v>
      </c>
      <c r="I1179" s="495" t="s">
        <v>3975</v>
      </c>
      <c r="J1179" s="503">
        <v>28.21</v>
      </c>
      <c r="K1179" s="491" t="s">
        <v>253</v>
      </c>
      <c r="L1179" s="512">
        <f t="shared" si="126"/>
        <v>104</v>
      </c>
      <c r="M1179" s="514">
        <v>104</v>
      </c>
      <c r="N1179" s="514"/>
      <c r="O1179" s="514"/>
      <c r="P1179" s="515" t="e">
        <f t="shared" si="127"/>
        <v>#DIV/0!</v>
      </c>
      <c r="Q1179" s="515">
        <f t="shared" si="128"/>
        <v>0</v>
      </c>
      <c r="R1179" s="515">
        <f t="shared" si="129"/>
        <v>0</v>
      </c>
      <c r="S1179" s="516">
        <f>IF(M1179="nio",0,IF(M1179&gt;0,VLOOKUP(H1179,'3-Productie normen'!A:L,VLOOKUP(M1179,'3-Productie normen'!$B$36:$C$42,2,FALSE),FALSE)))</f>
        <v>0</v>
      </c>
      <c r="T1179" s="516">
        <f t="shared" si="131"/>
        <v>0</v>
      </c>
      <c r="U1179" s="55">
        <f t="shared" si="132"/>
        <v>0</v>
      </c>
      <c r="V1179" s="527"/>
      <c r="X1179" s="529">
        <f t="shared" si="130"/>
        <v>2933.84</v>
      </c>
    </row>
    <row r="1180" spans="1:24" ht="14.1" customHeight="1">
      <c r="A1180" s="460">
        <v>1180</v>
      </c>
      <c r="B1180" s="467" t="s">
        <v>238</v>
      </c>
      <c r="C1180" s="466" t="s">
        <v>362</v>
      </c>
      <c r="D1180" s="473" t="s">
        <v>442</v>
      </c>
      <c r="E1180" s="477">
        <v>0</v>
      </c>
      <c r="F1180" s="477" t="s">
        <v>1473</v>
      </c>
      <c r="G1180" s="495" t="s">
        <v>1045</v>
      </c>
      <c r="H1180" s="491" t="s">
        <v>253</v>
      </c>
      <c r="I1180" s="495" t="s">
        <v>3975</v>
      </c>
      <c r="J1180" s="503">
        <v>9.57</v>
      </c>
      <c r="K1180" s="491" t="s">
        <v>253</v>
      </c>
      <c r="L1180" s="512">
        <f t="shared" si="126"/>
        <v>104</v>
      </c>
      <c r="M1180" s="514">
        <v>104</v>
      </c>
      <c r="N1180" s="514"/>
      <c r="O1180" s="514"/>
      <c r="P1180" s="515" t="e">
        <f t="shared" si="127"/>
        <v>#DIV/0!</v>
      </c>
      <c r="Q1180" s="515">
        <f t="shared" si="128"/>
        <v>0</v>
      </c>
      <c r="R1180" s="515">
        <f t="shared" si="129"/>
        <v>0</v>
      </c>
      <c r="S1180" s="516">
        <f>IF(M1180="nio",0,IF(M1180&gt;0,VLOOKUP(H1180,'3-Productie normen'!A:L,VLOOKUP(M1180,'3-Productie normen'!$B$36:$C$42,2,FALSE),FALSE)))</f>
        <v>0</v>
      </c>
      <c r="T1180" s="516">
        <f t="shared" si="131"/>
        <v>0</v>
      </c>
      <c r="U1180" s="55">
        <f t="shared" si="132"/>
        <v>0</v>
      </c>
      <c r="V1180" s="527"/>
      <c r="X1180" s="529">
        <f t="shared" si="130"/>
        <v>995.28</v>
      </c>
    </row>
    <row r="1181" spans="1:24" ht="14.1" customHeight="1">
      <c r="A1181" s="460">
        <v>1181</v>
      </c>
      <c r="B1181" s="467" t="s">
        <v>238</v>
      </c>
      <c r="C1181" s="466" t="s">
        <v>362</v>
      </c>
      <c r="D1181" s="473" t="s">
        <v>442</v>
      </c>
      <c r="E1181" s="477">
        <v>0</v>
      </c>
      <c r="F1181" s="477" t="s">
        <v>1474</v>
      </c>
      <c r="G1181" s="495" t="s">
        <v>596</v>
      </c>
      <c r="H1181" s="495" t="s">
        <v>4026</v>
      </c>
      <c r="I1181" s="495" t="s">
        <v>3975</v>
      </c>
      <c r="J1181" s="503">
        <v>17.98</v>
      </c>
      <c r="K1181" s="495" t="s">
        <v>4026</v>
      </c>
      <c r="L1181" s="512">
        <f t="shared" si="126"/>
        <v>0</v>
      </c>
      <c r="M1181" s="513" t="s">
        <v>4037</v>
      </c>
      <c r="N1181" s="514"/>
      <c r="O1181" s="514"/>
      <c r="P1181" s="515">
        <f t="shared" si="127"/>
        <v>0</v>
      </c>
      <c r="Q1181" s="515">
        <f t="shared" si="128"/>
        <v>0</v>
      </c>
      <c r="R1181" s="515">
        <f t="shared" si="129"/>
        <v>0</v>
      </c>
      <c r="S1181" s="516">
        <f>IF(M1181="nio",0,IF(M1181&gt;0,VLOOKUP(H1181,'3-Productie normen'!A:L,VLOOKUP(M1181,'3-Productie normen'!$B$36:$C$42,2,FALSE),FALSE)))</f>
        <v>0</v>
      </c>
      <c r="T1181" s="516">
        <f t="shared" si="131"/>
        <v>0</v>
      </c>
      <c r="U1181" s="55">
        <f t="shared" si="132"/>
        <v>0</v>
      </c>
      <c r="V1181" s="527"/>
      <c r="X1181" s="529">
        <f t="shared" si="130"/>
        <v>0</v>
      </c>
    </row>
    <row r="1182" spans="1:24" ht="14.1" customHeight="1">
      <c r="A1182" s="460">
        <v>1182</v>
      </c>
      <c r="B1182" s="467" t="s">
        <v>238</v>
      </c>
      <c r="C1182" s="466" t="s">
        <v>362</v>
      </c>
      <c r="D1182" s="473" t="s">
        <v>442</v>
      </c>
      <c r="E1182" s="475">
        <v>0</v>
      </c>
      <c r="F1182" s="475" t="s">
        <v>1475</v>
      </c>
      <c r="G1182" s="494" t="s">
        <v>596</v>
      </c>
      <c r="H1182" s="494" t="s">
        <v>4026</v>
      </c>
      <c r="I1182" s="494" t="s">
        <v>3975</v>
      </c>
      <c r="J1182" s="502">
        <v>29.34</v>
      </c>
      <c r="K1182" s="494" t="s">
        <v>4026</v>
      </c>
      <c r="L1182" s="512">
        <f t="shared" si="126"/>
        <v>0</v>
      </c>
      <c r="M1182" s="513" t="s">
        <v>4037</v>
      </c>
      <c r="N1182" s="514"/>
      <c r="O1182" s="514"/>
      <c r="P1182" s="515">
        <f t="shared" si="127"/>
        <v>0</v>
      </c>
      <c r="Q1182" s="515">
        <f t="shared" si="128"/>
        <v>0</v>
      </c>
      <c r="R1182" s="515">
        <f t="shared" si="129"/>
        <v>0</v>
      </c>
      <c r="S1182" s="516">
        <f>IF(M1182="nio",0,IF(M1182&gt;0,VLOOKUP(H1182,'3-Productie normen'!A:L,VLOOKUP(M1182,'3-Productie normen'!$B$36:$C$42,2,FALSE),FALSE)))</f>
        <v>0</v>
      </c>
      <c r="T1182" s="516">
        <f t="shared" si="131"/>
        <v>0</v>
      </c>
      <c r="U1182" s="55">
        <f t="shared" si="132"/>
        <v>0</v>
      </c>
      <c r="V1182" s="527"/>
      <c r="X1182" s="529">
        <f t="shared" si="130"/>
        <v>0</v>
      </c>
    </row>
    <row r="1183" spans="1:24" ht="14.1" customHeight="1">
      <c r="A1183" s="460">
        <v>1183</v>
      </c>
      <c r="B1183" s="467" t="s">
        <v>238</v>
      </c>
      <c r="C1183" s="466" t="s">
        <v>362</v>
      </c>
      <c r="D1183" s="473" t="s">
        <v>442</v>
      </c>
      <c r="E1183" s="475">
        <v>0</v>
      </c>
      <c r="F1183" s="475" t="s">
        <v>1476</v>
      </c>
      <c r="G1183" s="494" t="s">
        <v>596</v>
      </c>
      <c r="H1183" s="494" t="s">
        <v>4026</v>
      </c>
      <c r="I1183" s="494" t="s">
        <v>3975</v>
      </c>
      <c r="J1183" s="502">
        <v>18.89</v>
      </c>
      <c r="K1183" s="494" t="s">
        <v>4026</v>
      </c>
      <c r="L1183" s="512">
        <f t="shared" si="126"/>
        <v>0</v>
      </c>
      <c r="M1183" s="513" t="s">
        <v>4037</v>
      </c>
      <c r="N1183" s="514"/>
      <c r="O1183" s="514"/>
      <c r="P1183" s="515">
        <f t="shared" si="127"/>
        <v>0</v>
      </c>
      <c r="Q1183" s="515">
        <f t="shared" si="128"/>
        <v>0</v>
      </c>
      <c r="R1183" s="515">
        <f t="shared" si="129"/>
        <v>0</v>
      </c>
      <c r="S1183" s="516">
        <f>IF(M1183="nio",0,IF(M1183&gt;0,VLOOKUP(H1183,'3-Productie normen'!A:L,VLOOKUP(M1183,'3-Productie normen'!$B$36:$C$42,2,FALSE),FALSE)))</f>
        <v>0</v>
      </c>
      <c r="T1183" s="516">
        <f t="shared" si="131"/>
        <v>0</v>
      </c>
      <c r="U1183" s="55">
        <f t="shared" si="132"/>
        <v>0</v>
      </c>
      <c r="V1183" s="527"/>
      <c r="X1183" s="529">
        <f t="shared" si="130"/>
        <v>0</v>
      </c>
    </row>
    <row r="1184" spans="1:24" ht="14.1" customHeight="1">
      <c r="A1184" s="460">
        <v>1184</v>
      </c>
      <c r="B1184" s="467" t="s">
        <v>238</v>
      </c>
      <c r="C1184" s="466" t="s">
        <v>362</v>
      </c>
      <c r="D1184" s="473" t="s">
        <v>442</v>
      </c>
      <c r="E1184" s="475">
        <v>0</v>
      </c>
      <c r="F1184" s="475" t="s">
        <v>1477</v>
      </c>
      <c r="G1184" s="494" t="s">
        <v>606</v>
      </c>
      <c r="H1184" s="491" t="s">
        <v>286</v>
      </c>
      <c r="I1184" s="494" t="s">
        <v>3974</v>
      </c>
      <c r="J1184" s="502">
        <v>103.45</v>
      </c>
      <c r="K1184" s="494" t="s">
        <v>4027</v>
      </c>
      <c r="L1184" s="512">
        <f t="shared" si="126"/>
        <v>0</v>
      </c>
      <c r="M1184" s="513" t="s">
        <v>4037</v>
      </c>
      <c r="N1184" s="514"/>
      <c r="O1184" s="514"/>
      <c r="P1184" s="515">
        <f t="shared" si="127"/>
        <v>0</v>
      </c>
      <c r="Q1184" s="515">
        <f t="shared" si="128"/>
        <v>0</v>
      </c>
      <c r="R1184" s="515">
        <f t="shared" si="129"/>
        <v>0</v>
      </c>
      <c r="S1184" s="516">
        <f>IF(M1184="nio",0,IF(M1184&gt;0,VLOOKUP(H1184,'3-Productie normen'!A:L,VLOOKUP(M1184,'3-Productie normen'!$B$36:$C$42,2,FALSE),FALSE)))</f>
        <v>0</v>
      </c>
      <c r="T1184" s="516">
        <f t="shared" si="131"/>
        <v>0</v>
      </c>
      <c r="U1184" s="55">
        <f t="shared" si="132"/>
        <v>0</v>
      </c>
      <c r="V1184" s="527"/>
      <c r="X1184" s="529">
        <f t="shared" si="130"/>
        <v>0</v>
      </c>
    </row>
    <row r="1185" spans="1:24" ht="14.1" customHeight="1">
      <c r="A1185" s="567">
        <v>1185</v>
      </c>
      <c r="B1185" s="467" t="s">
        <v>238</v>
      </c>
      <c r="C1185" s="466" t="s">
        <v>362</v>
      </c>
      <c r="D1185" s="473" t="s">
        <v>442</v>
      </c>
      <c r="E1185" s="475">
        <v>0</v>
      </c>
      <c r="F1185" s="475" t="s">
        <v>1478</v>
      </c>
      <c r="G1185" s="494" t="s">
        <v>617</v>
      </c>
      <c r="H1185" s="494" t="s">
        <v>4026</v>
      </c>
      <c r="I1185" s="494" t="s">
        <v>3975</v>
      </c>
      <c r="J1185" s="502">
        <v>18.89</v>
      </c>
      <c r="K1185" s="494" t="s">
        <v>4026</v>
      </c>
      <c r="L1185" s="512">
        <f t="shared" si="126"/>
        <v>0</v>
      </c>
      <c r="M1185" s="513" t="s">
        <v>4037</v>
      </c>
      <c r="N1185" s="514"/>
      <c r="O1185" s="514"/>
      <c r="P1185" s="515">
        <f t="shared" si="127"/>
        <v>0</v>
      </c>
      <c r="Q1185" s="515">
        <f t="shared" si="128"/>
        <v>0</v>
      </c>
      <c r="R1185" s="515">
        <f t="shared" si="129"/>
        <v>0</v>
      </c>
      <c r="S1185" s="516">
        <f>IF(M1185="nio",0,IF(M1185&gt;0,VLOOKUP(H1185,'3-Productie normen'!A:L,VLOOKUP(M1185,'3-Productie normen'!$B$36:$C$42,2,FALSE),FALSE)))</f>
        <v>0</v>
      </c>
      <c r="T1185" s="516">
        <f t="shared" si="131"/>
        <v>0</v>
      </c>
      <c r="U1185" s="55">
        <f t="shared" si="132"/>
        <v>0</v>
      </c>
      <c r="V1185" s="527"/>
      <c r="X1185" s="529">
        <f t="shared" si="130"/>
        <v>0</v>
      </c>
    </row>
    <row r="1186" spans="1:24" ht="14.1" customHeight="1">
      <c r="A1186" s="460">
        <v>1186</v>
      </c>
      <c r="B1186" s="467" t="s">
        <v>238</v>
      </c>
      <c r="C1186" s="466" t="s">
        <v>362</v>
      </c>
      <c r="D1186" s="473" t="s">
        <v>442</v>
      </c>
      <c r="E1186" s="475">
        <v>0</v>
      </c>
      <c r="F1186" s="475" t="s">
        <v>1479</v>
      </c>
      <c r="G1186" s="494" t="s">
        <v>617</v>
      </c>
      <c r="H1186" s="494" t="s">
        <v>4026</v>
      </c>
      <c r="I1186" s="494" t="s">
        <v>3975</v>
      </c>
      <c r="J1186" s="502">
        <v>17.98</v>
      </c>
      <c r="K1186" s="494" t="s">
        <v>4026</v>
      </c>
      <c r="L1186" s="512">
        <f t="shared" si="126"/>
        <v>0</v>
      </c>
      <c r="M1186" s="513" t="s">
        <v>4037</v>
      </c>
      <c r="N1186" s="514"/>
      <c r="O1186" s="514"/>
      <c r="P1186" s="515">
        <f t="shared" si="127"/>
        <v>0</v>
      </c>
      <c r="Q1186" s="515">
        <f t="shared" si="128"/>
        <v>0</v>
      </c>
      <c r="R1186" s="515">
        <f t="shared" si="129"/>
        <v>0</v>
      </c>
      <c r="S1186" s="516">
        <f>IF(M1186="nio",0,IF(M1186&gt;0,VLOOKUP(H1186,'3-Productie normen'!A:L,VLOOKUP(M1186,'3-Productie normen'!$B$36:$C$42,2,FALSE),FALSE)))</f>
        <v>0</v>
      </c>
      <c r="T1186" s="516">
        <f t="shared" si="131"/>
        <v>0</v>
      </c>
      <c r="U1186" s="55">
        <f t="shared" si="132"/>
        <v>0</v>
      </c>
      <c r="V1186" s="527"/>
      <c r="X1186" s="529">
        <f t="shared" si="130"/>
        <v>0</v>
      </c>
    </row>
    <row r="1187" spans="1:24" ht="14.1" customHeight="1">
      <c r="A1187" s="460">
        <v>1187</v>
      </c>
      <c r="B1187" s="467" t="s">
        <v>238</v>
      </c>
      <c r="C1187" s="466" t="s">
        <v>362</v>
      </c>
      <c r="D1187" s="473" t="s">
        <v>442</v>
      </c>
      <c r="E1187" s="475">
        <v>0</v>
      </c>
      <c r="F1187" s="475" t="s">
        <v>1480</v>
      </c>
      <c r="G1187" s="494" t="s">
        <v>617</v>
      </c>
      <c r="H1187" s="494" t="s">
        <v>4026</v>
      </c>
      <c r="I1187" s="494" t="s">
        <v>3975</v>
      </c>
      <c r="J1187" s="502">
        <v>18.88</v>
      </c>
      <c r="K1187" s="494" t="s">
        <v>4026</v>
      </c>
      <c r="L1187" s="512">
        <f t="shared" si="126"/>
        <v>0</v>
      </c>
      <c r="M1187" s="513" t="s">
        <v>4037</v>
      </c>
      <c r="N1187" s="514"/>
      <c r="O1187" s="514"/>
      <c r="P1187" s="515">
        <f t="shared" si="127"/>
        <v>0</v>
      </c>
      <c r="Q1187" s="515">
        <f t="shared" si="128"/>
        <v>0</v>
      </c>
      <c r="R1187" s="515">
        <f t="shared" si="129"/>
        <v>0</v>
      </c>
      <c r="S1187" s="516">
        <f>IF(M1187="nio",0,IF(M1187&gt;0,VLOOKUP(H1187,'3-Productie normen'!A:L,VLOOKUP(M1187,'3-Productie normen'!$B$36:$C$42,2,FALSE),FALSE)))</f>
        <v>0</v>
      </c>
      <c r="T1187" s="516">
        <f t="shared" si="131"/>
        <v>0</v>
      </c>
      <c r="U1187" s="55">
        <f t="shared" si="132"/>
        <v>0</v>
      </c>
      <c r="V1187" s="527"/>
      <c r="X1187" s="529">
        <f t="shared" si="130"/>
        <v>0</v>
      </c>
    </row>
    <row r="1188" spans="1:24" ht="14.1" customHeight="1">
      <c r="A1188" s="460">
        <v>1188</v>
      </c>
      <c r="B1188" s="467" t="s">
        <v>238</v>
      </c>
      <c r="C1188" s="466" t="s">
        <v>362</v>
      </c>
      <c r="D1188" s="473" t="s">
        <v>442</v>
      </c>
      <c r="E1188" s="475">
        <v>0</v>
      </c>
      <c r="F1188" s="475" t="s">
        <v>1481</v>
      </c>
      <c r="G1188" s="494" t="s">
        <v>627</v>
      </c>
      <c r="H1188" s="494" t="s">
        <v>4026</v>
      </c>
      <c r="I1188" s="494" t="s">
        <v>3987</v>
      </c>
      <c r="J1188" s="502">
        <v>50.63</v>
      </c>
      <c r="K1188" s="494" t="s">
        <v>4026</v>
      </c>
      <c r="L1188" s="512">
        <f t="shared" si="126"/>
        <v>0</v>
      </c>
      <c r="M1188" s="513" t="s">
        <v>4037</v>
      </c>
      <c r="N1188" s="514"/>
      <c r="O1188" s="514"/>
      <c r="P1188" s="515">
        <f t="shared" si="127"/>
        <v>0</v>
      </c>
      <c r="Q1188" s="515">
        <f t="shared" si="128"/>
        <v>0</v>
      </c>
      <c r="R1188" s="515">
        <f t="shared" si="129"/>
        <v>0</v>
      </c>
      <c r="S1188" s="516">
        <f>IF(M1188="nio",0,IF(M1188&gt;0,VLOOKUP(H1188,'3-Productie normen'!A:L,VLOOKUP(M1188,'3-Productie normen'!$B$36:$C$42,2,FALSE),FALSE)))</f>
        <v>0</v>
      </c>
      <c r="T1188" s="516">
        <f t="shared" si="131"/>
        <v>0</v>
      </c>
      <c r="U1188" s="55">
        <f t="shared" si="132"/>
        <v>0</v>
      </c>
      <c r="V1188" s="527"/>
      <c r="X1188" s="529">
        <f t="shared" si="130"/>
        <v>0</v>
      </c>
    </row>
    <row r="1189" spans="1:24" ht="14.1" customHeight="1">
      <c r="A1189" s="460">
        <v>1189</v>
      </c>
      <c r="B1189" s="467" t="s">
        <v>238</v>
      </c>
      <c r="C1189" s="466" t="s">
        <v>362</v>
      </c>
      <c r="D1189" s="473" t="s">
        <v>442</v>
      </c>
      <c r="E1189" s="475">
        <v>0</v>
      </c>
      <c r="F1189" s="475" t="s">
        <v>1482</v>
      </c>
      <c r="G1189" s="494" t="s">
        <v>625</v>
      </c>
      <c r="H1189" s="494" t="s">
        <v>4026</v>
      </c>
      <c r="I1189" s="494" t="s">
        <v>3987</v>
      </c>
      <c r="J1189" s="502">
        <v>22.03</v>
      </c>
      <c r="K1189" s="494" t="s">
        <v>4026</v>
      </c>
      <c r="L1189" s="512">
        <f t="shared" si="126"/>
        <v>0</v>
      </c>
      <c r="M1189" s="513" t="s">
        <v>4037</v>
      </c>
      <c r="N1189" s="514"/>
      <c r="O1189" s="514"/>
      <c r="P1189" s="515">
        <f t="shared" si="127"/>
        <v>0</v>
      </c>
      <c r="Q1189" s="515">
        <f t="shared" si="128"/>
        <v>0</v>
      </c>
      <c r="R1189" s="515">
        <f t="shared" si="129"/>
        <v>0</v>
      </c>
      <c r="S1189" s="516">
        <f>IF(M1189="nio",0,IF(M1189&gt;0,VLOOKUP(H1189,'3-Productie normen'!A:L,VLOOKUP(M1189,'3-Productie normen'!$B$36:$C$42,2,FALSE),FALSE)))</f>
        <v>0</v>
      </c>
      <c r="T1189" s="516">
        <f t="shared" si="131"/>
        <v>0</v>
      </c>
      <c r="U1189" s="55">
        <f t="shared" si="132"/>
        <v>0</v>
      </c>
      <c r="V1189" s="527"/>
      <c r="X1189" s="529">
        <f t="shared" si="130"/>
        <v>0</v>
      </c>
    </row>
    <row r="1190" spans="1:24" ht="14.1" customHeight="1">
      <c r="A1190" s="460">
        <v>1190</v>
      </c>
      <c r="B1190" s="467" t="s">
        <v>238</v>
      </c>
      <c r="C1190" s="466" t="s">
        <v>362</v>
      </c>
      <c r="D1190" s="473" t="s">
        <v>442</v>
      </c>
      <c r="E1190" s="475">
        <v>0</v>
      </c>
      <c r="F1190" s="475" t="s">
        <v>1483</v>
      </c>
      <c r="G1190" s="494" t="s">
        <v>600</v>
      </c>
      <c r="H1190" s="492" t="s">
        <v>216</v>
      </c>
      <c r="I1190" s="494" t="s">
        <v>3974</v>
      </c>
      <c r="J1190" s="502">
        <v>28.54</v>
      </c>
      <c r="K1190" s="505" t="s">
        <v>216</v>
      </c>
      <c r="L1190" s="512">
        <f t="shared" si="126"/>
        <v>104</v>
      </c>
      <c r="M1190" s="514">
        <v>104</v>
      </c>
      <c r="N1190" s="514"/>
      <c r="O1190" s="514"/>
      <c r="P1190" s="515" t="e">
        <f t="shared" si="127"/>
        <v>#DIV/0!</v>
      </c>
      <c r="Q1190" s="515">
        <f t="shared" si="128"/>
        <v>0</v>
      </c>
      <c r="R1190" s="515">
        <f t="shared" si="129"/>
        <v>0</v>
      </c>
      <c r="S1190" s="516">
        <f>IF(M1190="nio",0,IF(M1190&gt;0,VLOOKUP(H1190,'3-Productie normen'!A:L,VLOOKUP(M1190,'3-Productie normen'!$B$36:$C$42,2,FALSE),FALSE)))</f>
        <v>0</v>
      </c>
      <c r="T1190" s="516">
        <f t="shared" si="131"/>
        <v>0</v>
      </c>
      <c r="U1190" s="55">
        <f t="shared" si="132"/>
        <v>0</v>
      </c>
      <c r="V1190" s="527"/>
      <c r="X1190" s="529">
        <f t="shared" si="130"/>
        <v>2968.16</v>
      </c>
    </row>
    <row r="1191" spans="1:24" ht="14.1" customHeight="1">
      <c r="A1191" s="460">
        <v>1191</v>
      </c>
      <c r="B1191" s="467" t="s">
        <v>238</v>
      </c>
      <c r="C1191" s="466" t="s">
        <v>362</v>
      </c>
      <c r="D1191" s="473" t="s">
        <v>442</v>
      </c>
      <c r="E1191" s="475">
        <v>0</v>
      </c>
      <c r="F1191" s="475" t="s">
        <v>1484</v>
      </c>
      <c r="G1191" s="494" t="s">
        <v>600</v>
      </c>
      <c r="H1191" s="492" t="s">
        <v>216</v>
      </c>
      <c r="I1191" s="494" t="s">
        <v>3974</v>
      </c>
      <c r="J1191" s="502">
        <v>18.84</v>
      </c>
      <c r="K1191" s="505" t="s">
        <v>216</v>
      </c>
      <c r="L1191" s="512">
        <f t="shared" si="126"/>
        <v>104</v>
      </c>
      <c r="M1191" s="514">
        <v>104</v>
      </c>
      <c r="N1191" s="514"/>
      <c r="O1191" s="514"/>
      <c r="P1191" s="515" t="e">
        <f t="shared" si="127"/>
        <v>#DIV/0!</v>
      </c>
      <c r="Q1191" s="515">
        <f t="shared" si="128"/>
        <v>0</v>
      </c>
      <c r="R1191" s="515">
        <f t="shared" si="129"/>
        <v>0</v>
      </c>
      <c r="S1191" s="516">
        <f>IF(M1191="nio",0,IF(M1191&gt;0,VLOOKUP(H1191,'3-Productie normen'!A:L,VLOOKUP(M1191,'3-Productie normen'!$B$36:$C$42,2,FALSE),FALSE)))</f>
        <v>0</v>
      </c>
      <c r="T1191" s="516">
        <f t="shared" si="131"/>
        <v>0</v>
      </c>
      <c r="U1191" s="55">
        <f t="shared" si="132"/>
        <v>0</v>
      </c>
      <c r="V1191" s="527"/>
      <c r="X1191" s="529">
        <f t="shared" si="130"/>
        <v>1959.36</v>
      </c>
    </row>
    <row r="1192" spans="1:24" ht="14.1" customHeight="1">
      <c r="A1192" s="460">
        <v>1192</v>
      </c>
      <c r="B1192" s="467" t="s">
        <v>238</v>
      </c>
      <c r="C1192" s="466" t="s">
        <v>362</v>
      </c>
      <c r="D1192" s="473" t="s">
        <v>442</v>
      </c>
      <c r="E1192" s="475">
        <v>0</v>
      </c>
      <c r="F1192" s="475" t="s">
        <v>1485</v>
      </c>
      <c r="G1192" s="494" t="s">
        <v>600</v>
      </c>
      <c r="H1192" s="494" t="s">
        <v>4033</v>
      </c>
      <c r="I1192" s="494" t="s">
        <v>3974</v>
      </c>
      <c r="J1192" s="502">
        <v>95.47</v>
      </c>
      <c r="K1192" s="494" t="s">
        <v>4033</v>
      </c>
      <c r="L1192" s="512">
        <f t="shared" si="126"/>
        <v>104</v>
      </c>
      <c r="M1192" s="514">
        <v>104</v>
      </c>
      <c r="N1192" s="514"/>
      <c r="O1192" s="514"/>
      <c r="P1192" s="515" t="e">
        <f t="shared" si="127"/>
        <v>#DIV/0!</v>
      </c>
      <c r="Q1192" s="515">
        <f t="shared" si="128"/>
        <v>0</v>
      </c>
      <c r="R1192" s="515">
        <f t="shared" si="129"/>
        <v>0</v>
      </c>
      <c r="S1192" s="516">
        <f>IF(M1192="nio",0,IF(M1192&gt;0,VLOOKUP(H1192,'3-Productie normen'!A:L,VLOOKUP(M1192,'3-Productie normen'!$B$36:$C$42,2,FALSE),FALSE)))</f>
        <v>0</v>
      </c>
      <c r="T1192" s="516">
        <f t="shared" si="131"/>
        <v>0</v>
      </c>
      <c r="U1192" s="55">
        <f t="shared" si="132"/>
        <v>0</v>
      </c>
      <c r="V1192" s="527"/>
      <c r="X1192" s="529">
        <f t="shared" si="130"/>
        <v>9928.8799999999992</v>
      </c>
    </row>
    <row r="1193" spans="1:24" ht="14.1" customHeight="1">
      <c r="A1193" s="567">
        <v>1193</v>
      </c>
      <c r="B1193" s="467" t="s">
        <v>238</v>
      </c>
      <c r="C1193" s="466" t="s">
        <v>362</v>
      </c>
      <c r="D1193" s="473" t="s">
        <v>442</v>
      </c>
      <c r="E1193" s="475">
        <v>0</v>
      </c>
      <c r="F1193" s="475" t="s">
        <v>1486</v>
      </c>
      <c r="G1193" s="494" t="s">
        <v>600</v>
      </c>
      <c r="H1193" s="494" t="s">
        <v>4033</v>
      </c>
      <c r="I1193" s="494" t="s">
        <v>3974</v>
      </c>
      <c r="J1193" s="502">
        <v>18.46</v>
      </c>
      <c r="K1193" s="494" t="s">
        <v>4033</v>
      </c>
      <c r="L1193" s="512">
        <f t="shared" si="126"/>
        <v>104</v>
      </c>
      <c r="M1193" s="514">
        <v>104</v>
      </c>
      <c r="N1193" s="514"/>
      <c r="O1193" s="514"/>
      <c r="P1193" s="515" t="e">
        <f t="shared" si="127"/>
        <v>#DIV/0!</v>
      </c>
      <c r="Q1193" s="515">
        <f t="shared" si="128"/>
        <v>0</v>
      </c>
      <c r="R1193" s="515">
        <f t="shared" si="129"/>
        <v>0</v>
      </c>
      <c r="S1193" s="516">
        <f>IF(M1193="nio",0,IF(M1193&gt;0,VLOOKUP(H1193,'3-Productie normen'!A:L,VLOOKUP(M1193,'3-Productie normen'!$B$36:$C$42,2,FALSE),FALSE)))</f>
        <v>0</v>
      </c>
      <c r="T1193" s="516">
        <f t="shared" si="131"/>
        <v>0</v>
      </c>
      <c r="U1193" s="55">
        <f t="shared" si="132"/>
        <v>0</v>
      </c>
      <c r="V1193" s="527"/>
      <c r="X1193" s="529">
        <f t="shared" si="130"/>
        <v>1919.8400000000001</v>
      </c>
    </row>
    <row r="1194" spans="1:24" ht="14.1" customHeight="1">
      <c r="A1194" s="460">
        <v>1194</v>
      </c>
      <c r="B1194" s="467" t="s">
        <v>238</v>
      </c>
      <c r="C1194" s="466" t="s">
        <v>362</v>
      </c>
      <c r="D1194" s="473" t="s">
        <v>442</v>
      </c>
      <c r="E1194" s="475">
        <v>0</v>
      </c>
      <c r="F1194" s="475" t="s">
        <v>1487</v>
      </c>
      <c r="G1194" s="494" t="s">
        <v>596</v>
      </c>
      <c r="H1194" s="494" t="s">
        <v>4026</v>
      </c>
      <c r="I1194" s="494" t="s">
        <v>3974</v>
      </c>
      <c r="J1194" s="502">
        <v>9.0399999999999991</v>
      </c>
      <c r="K1194" s="494" t="s">
        <v>4026</v>
      </c>
      <c r="L1194" s="512">
        <f t="shared" si="126"/>
        <v>0</v>
      </c>
      <c r="M1194" s="513" t="s">
        <v>4037</v>
      </c>
      <c r="N1194" s="514"/>
      <c r="O1194" s="514"/>
      <c r="P1194" s="515">
        <f t="shared" si="127"/>
        <v>0</v>
      </c>
      <c r="Q1194" s="515">
        <f t="shared" si="128"/>
        <v>0</v>
      </c>
      <c r="R1194" s="515">
        <f t="shared" si="129"/>
        <v>0</v>
      </c>
      <c r="S1194" s="516">
        <f>IF(M1194="nio",0,IF(M1194&gt;0,VLOOKUP(H1194,'3-Productie normen'!A:L,VLOOKUP(M1194,'3-Productie normen'!$B$36:$C$42,2,FALSE),FALSE)))</f>
        <v>0</v>
      </c>
      <c r="T1194" s="516">
        <f t="shared" si="131"/>
        <v>0</v>
      </c>
      <c r="U1194" s="55">
        <f t="shared" si="132"/>
        <v>0</v>
      </c>
      <c r="V1194" s="527"/>
      <c r="X1194" s="529">
        <f t="shared" si="130"/>
        <v>0</v>
      </c>
    </row>
    <row r="1195" spans="1:24" ht="14.1" customHeight="1">
      <c r="A1195" s="460">
        <v>1195</v>
      </c>
      <c r="B1195" s="467" t="s">
        <v>238</v>
      </c>
      <c r="C1195" s="466" t="s">
        <v>362</v>
      </c>
      <c r="D1195" s="473" t="s">
        <v>442</v>
      </c>
      <c r="E1195" s="475">
        <v>0</v>
      </c>
      <c r="F1195" s="475" t="s">
        <v>1488</v>
      </c>
      <c r="G1195" s="494" t="s">
        <v>598</v>
      </c>
      <c r="H1195" s="487" t="s">
        <v>17</v>
      </c>
      <c r="I1195" s="494" t="s">
        <v>3987</v>
      </c>
      <c r="J1195" s="502">
        <v>12.33</v>
      </c>
      <c r="K1195" s="487" t="s">
        <v>17</v>
      </c>
      <c r="L1195" s="512">
        <f t="shared" si="126"/>
        <v>255</v>
      </c>
      <c r="M1195" s="514">
        <v>255</v>
      </c>
      <c r="N1195" s="514"/>
      <c r="O1195" s="514"/>
      <c r="P1195" s="515" t="e">
        <f t="shared" si="127"/>
        <v>#DIV/0!</v>
      </c>
      <c r="Q1195" s="515">
        <f t="shared" si="128"/>
        <v>0</v>
      </c>
      <c r="R1195" s="515">
        <f t="shared" si="129"/>
        <v>0</v>
      </c>
      <c r="S1195" s="516">
        <f>IF(M1195="nio",0,IF(M1195&gt;0,VLOOKUP(H1195,'3-Productie normen'!A:L,VLOOKUP(M1195,'3-Productie normen'!$B$36:$C$42,2,FALSE),FALSE)))</f>
        <v>0</v>
      </c>
      <c r="T1195" s="516">
        <f t="shared" si="131"/>
        <v>0</v>
      </c>
      <c r="U1195" s="55">
        <f t="shared" si="132"/>
        <v>0</v>
      </c>
      <c r="V1195" s="527"/>
      <c r="X1195" s="529">
        <f t="shared" si="130"/>
        <v>3144.15</v>
      </c>
    </row>
    <row r="1196" spans="1:24" ht="14.1" customHeight="1">
      <c r="A1196" s="460">
        <v>1196</v>
      </c>
      <c r="B1196" s="467" t="s">
        <v>238</v>
      </c>
      <c r="C1196" s="466" t="s">
        <v>362</v>
      </c>
      <c r="D1196" s="473" t="s">
        <v>442</v>
      </c>
      <c r="E1196" s="475">
        <v>0</v>
      </c>
      <c r="F1196" s="475" t="s">
        <v>1489</v>
      </c>
      <c r="G1196" s="494" t="s">
        <v>529</v>
      </c>
      <c r="H1196" s="491" t="s">
        <v>286</v>
      </c>
      <c r="I1196" s="494" t="s">
        <v>3975</v>
      </c>
      <c r="J1196" s="502">
        <v>17.98</v>
      </c>
      <c r="K1196" s="494" t="s">
        <v>4027</v>
      </c>
      <c r="L1196" s="512">
        <f t="shared" si="126"/>
        <v>0</v>
      </c>
      <c r="M1196" s="513" t="s">
        <v>4037</v>
      </c>
      <c r="N1196" s="514"/>
      <c r="O1196" s="514"/>
      <c r="P1196" s="515">
        <f t="shared" si="127"/>
        <v>0</v>
      </c>
      <c r="Q1196" s="515">
        <f t="shared" si="128"/>
        <v>0</v>
      </c>
      <c r="R1196" s="515">
        <f t="shared" si="129"/>
        <v>0</v>
      </c>
      <c r="S1196" s="516">
        <f>IF(M1196="nio",0,IF(M1196&gt;0,VLOOKUP(H1196,'3-Productie normen'!A:L,VLOOKUP(M1196,'3-Productie normen'!$B$36:$C$42,2,FALSE),FALSE)))</f>
        <v>0</v>
      </c>
      <c r="T1196" s="516">
        <f t="shared" si="131"/>
        <v>0</v>
      </c>
      <c r="U1196" s="55">
        <f t="shared" si="132"/>
        <v>0</v>
      </c>
      <c r="V1196" s="527"/>
      <c r="X1196" s="529">
        <f t="shared" si="130"/>
        <v>0</v>
      </c>
    </row>
    <row r="1197" spans="1:24" ht="14.1" customHeight="1">
      <c r="A1197" s="460">
        <v>1197</v>
      </c>
      <c r="B1197" s="467" t="s">
        <v>238</v>
      </c>
      <c r="C1197" s="466" t="s">
        <v>362</v>
      </c>
      <c r="D1197" s="473" t="s">
        <v>442</v>
      </c>
      <c r="E1197" s="475">
        <v>0</v>
      </c>
      <c r="F1197" s="475" t="s">
        <v>1490</v>
      </c>
      <c r="G1197" s="494" t="s">
        <v>1045</v>
      </c>
      <c r="H1197" s="491" t="s">
        <v>253</v>
      </c>
      <c r="I1197" s="494" t="s">
        <v>3975</v>
      </c>
      <c r="J1197" s="502">
        <v>49.41</v>
      </c>
      <c r="K1197" s="491" t="s">
        <v>253</v>
      </c>
      <c r="L1197" s="512">
        <f t="shared" si="126"/>
        <v>104</v>
      </c>
      <c r="M1197" s="514">
        <v>104</v>
      </c>
      <c r="N1197" s="514"/>
      <c r="O1197" s="514"/>
      <c r="P1197" s="515" t="e">
        <f t="shared" si="127"/>
        <v>#DIV/0!</v>
      </c>
      <c r="Q1197" s="515">
        <f t="shared" si="128"/>
        <v>0</v>
      </c>
      <c r="R1197" s="515">
        <f t="shared" si="129"/>
        <v>0</v>
      </c>
      <c r="S1197" s="516">
        <f>IF(M1197="nio",0,IF(M1197&gt;0,VLOOKUP(H1197,'3-Productie normen'!A:L,VLOOKUP(M1197,'3-Productie normen'!$B$36:$C$42,2,FALSE),FALSE)))</f>
        <v>0</v>
      </c>
      <c r="T1197" s="516">
        <f t="shared" si="131"/>
        <v>0</v>
      </c>
      <c r="U1197" s="55">
        <f t="shared" si="132"/>
        <v>0</v>
      </c>
      <c r="V1197" s="527"/>
      <c r="X1197" s="529">
        <f t="shared" si="130"/>
        <v>5138.6399999999994</v>
      </c>
    </row>
    <row r="1198" spans="1:24" ht="14.1" customHeight="1">
      <c r="A1198" s="460">
        <v>1198</v>
      </c>
      <c r="B1198" s="467" t="s">
        <v>238</v>
      </c>
      <c r="C1198" s="466" t="s">
        <v>362</v>
      </c>
      <c r="D1198" s="473" t="s">
        <v>442</v>
      </c>
      <c r="E1198" s="475">
        <v>0</v>
      </c>
      <c r="F1198" s="475" t="s">
        <v>1491</v>
      </c>
      <c r="G1198" s="494" t="s">
        <v>529</v>
      </c>
      <c r="H1198" s="491" t="s">
        <v>286</v>
      </c>
      <c r="I1198" s="494" t="s">
        <v>3975</v>
      </c>
      <c r="J1198" s="502">
        <v>19.920000000000002</v>
      </c>
      <c r="K1198" s="494" t="s">
        <v>4027</v>
      </c>
      <c r="L1198" s="512">
        <f t="shared" si="126"/>
        <v>0</v>
      </c>
      <c r="M1198" s="513" t="s">
        <v>4037</v>
      </c>
      <c r="N1198" s="514"/>
      <c r="O1198" s="514"/>
      <c r="P1198" s="515">
        <f t="shared" si="127"/>
        <v>0</v>
      </c>
      <c r="Q1198" s="515">
        <f t="shared" si="128"/>
        <v>0</v>
      </c>
      <c r="R1198" s="515">
        <f t="shared" si="129"/>
        <v>0</v>
      </c>
      <c r="S1198" s="516">
        <f>IF(M1198="nio",0,IF(M1198&gt;0,VLOOKUP(H1198,'3-Productie normen'!A:L,VLOOKUP(M1198,'3-Productie normen'!$B$36:$C$42,2,FALSE),FALSE)))</f>
        <v>0</v>
      </c>
      <c r="T1198" s="516">
        <f t="shared" si="131"/>
        <v>0</v>
      </c>
      <c r="U1198" s="55">
        <f t="shared" si="132"/>
        <v>0</v>
      </c>
      <c r="V1198" s="527"/>
      <c r="X1198" s="529">
        <f t="shared" si="130"/>
        <v>0</v>
      </c>
    </row>
    <row r="1199" spans="1:24" ht="14.1" customHeight="1">
      <c r="A1199" s="460">
        <v>1199</v>
      </c>
      <c r="B1199" s="467" t="s">
        <v>238</v>
      </c>
      <c r="C1199" s="466" t="s">
        <v>362</v>
      </c>
      <c r="D1199" s="473" t="s">
        <v>442</v>
      </c>
      <c r="E1199" s="475">
        <v>0</v>
      </c>
      <c r="F1199" s="475" t="s">
        <v>1492</v>
      </c>
      <c r="G1199" s="494" t="s">
        <v>529</v>
      </c>
      <c r="H1199" s="491" t="s">
        <v>286</v>
      </c>
      <c r="I1199" s="494" t="s">
        <v>3975</v>
      </c>
      <c r="J1199" s="502">
        <v>19.760000000000002</v>
      </c>
      <c r="K1199" s="494" t="s">
        <v>4027</v>
      </c>
      <c r="L1199" s="512">
        <f t="shared" si="126"/>
        <v>0</v>
      </c>
      <c r="M1199" s="513" t="s">
        <v>4037</v>
      </c>
      <c r="N1199" s="514"/>
      <c r="O1199" s="514"/>
      <c r="P1199" s="515">
        <f t="shared" si="127"/>
        <v>0</v>
      </c>
      <c r="Q1199" s="515">
        <f t="shared" si="128"/>
        <v>0</v>
      </c>
      <c r="R1199" s="515">
        <f t="shared" si="129"/>
        <v>0</v>
      </c>
      <c r="S1199" s="516">
        <f>IF(M1199="nio",0,IF(M1199&gt;0,VLOOKUP(H1199,'3-Productie normen'!A:L,VLOOKUP(M1199,'3-Productie normen'!$B$36:$C$42,2,FALSE),FALSE)))</f>
        <v>0</v>
      </c>
      <c r="T1199" s="516">
        <f t="shared" si="131"/>
        <v>0</v>
      </c>
      <c r="U1199" s="55">
        <f t="shared" si="132"/>
        <v>0</v>
      </c>
      <c r="V1199" s="527"/>
      <c r="X1199" s="529">
        <f t="shared" si="130"/>
        <v>0</v>
      </c>
    </row>
    <row r="1200" spans="1:24" ht="14.1" customHeight="1">
      <c r="A1200" s="460">
        <v>1200</v>
      </c>
      <c r="B1200" s="467" t="s">
        <v>238</v>
      </c>
      <c r="C1200" s="466" t="s">
        <v>362</v>
      </c>
      <c r="D1200" s="473" t="s">
        <v>442</v>
      </c>
      <c r="E1200" s="475">
        <v>0</v>
      </c>
      <c r="F1200" s="475" t="s">
        <v>1493</v>
      </c>
      <c r="G1200" s="494" t="s">
        <v>536</v>
      </c>
      <c r="H1200" s="491" t="s">
        <v>4038</v>
      </c>
      <c r="I1200" s="494" t="s">
        <v>3975</v>
      </c>
      <c r="J1200" s="502">
        <v>29.09</v>
      </c>
      <c r="K1200" s="491" t="s">
        <v>253</v>
      </c>
      <c r="L1200" s="512">
        <f t="shared" si="126"/>
        <v>255</v>
      </c>
      <c r="M1200" s="514">
        <v>255</v>
      </c>
      <c r="N1200" s="514"/>
      <c r="O1200" s="514"/>
      <c r="P1200" s="515" t="e">
        <f t="shared" si="127"/>
        <v>#DIV/0!</v>
      </c>
      <c r="Q1200" s="515">
        <f t="shared" si="128"/>
        <v>0</v>
      </c>
      <c r="R1200" s="515">
        <f t="shared" si="129"/>
        <v>0</v>
      </c>
      <c r="S1200" s="516">
        <f>IF(M1200="nio",0,IF(M1200&gt;0,VLOOKUP(H1200,'3-Productie normen'!A:L,VLOOKUP(M1200,'3-Productie normen'!$B$36:$C$42,2,FALSE),FALSE)))</f>
        <v>0</v>
      </c>
      <c r="T1200" s="516">
        <f t="shared" si="131"/>
        <v>0</v>
      </c>
      <c r="U1200" s="55">
        <f t="shared" si="132"/>
        <v>0</v>
      </c>
      <c r="V1200" s="527"/>
      <c r="X1200" s="529">
        <f t="shared" si="130"/>
        <v>7417.95</v>
      </c>
    </row>
    <row r="1201" spans="1:24" ht="14.1" customHeight="1">
      <c r="A1201" s="567">
        <v>1201</v>
      </c>
      <c r="B1201" s="467" t="s">
        <v>238</v>
      </c>
      <c r="C1201" s="466" t="s">
        <v>362</v>
      </c>
      <c r="D1201" s="473" t="s">
        <v>442</v>
      </c>
      <c r="E1201" s="475">
        <v>0</v>
      </c>
      <c r="F1201" s="475" t="s">
        <v>1494</v>
      </c>
      <c r="G1201" s="494" t="s">
        <v>529</v>
      </c>
      <c r="H1201" s="491" t="s">
        <v>286</v>
      </c>
      <c r="I1201" s="494" t="s">
        <v>3975</v>
      </c>
      <c r="J1201" s="502">
        <v>19.940000000000001</v>
      </c>
      <c r="K1201" s="494" t="s">
        <v>4027</v>
      </c>
      <c r="L1201" s="512">
        <f t="shared" si="126"/>
        <v>0</v>
      </c>
      <c r="M1201" s="513" t="s">
        <v>4037</v>
      </c>
      <c r="N1201" s="514"/>
      <c r="O1201" s="514"/>
      <c r="P1201" s="515">
        <f t="shared" si="127"/>
        <v>0</v>
      </c>
      <c r="Q1201" s="515">
        <f t="shared" si="128"/>
        <v>0</v>
      </c>
      <c r="R1201" s="515">
        <f t="shared" si="129"/>
        <v>0</v>
      </c>
      <c r="S1201" s="516">
        <f>IF(M1201="nio",0,IF(M1201&gt;0,VLOOKUP(H1201,'3-Productie normen'!A:L,VLOOKUP(M1201,'3-Productie normen'!$B$36:$C$42,2,FALSE),FALSE)))</f>
        <v>0</v>
      </c>
      <c r="T1201" s="516">
        <f t="shared" si="131"/>
        <v>0</v>
      </c>
      <c r="U1201" s="55">
        <f t="shared" si="132"/>
        <v>0</v>
      </c>
      <c r="V1201" s="527"/>
      <c r="X1201" s="529">
        <f t="shared" si="130"/>
        <v>0</v>
      </c>
    </row>
    <row r="1202" spans="1:24" ht="14.1" customHeight="1">
      <c r="A1202" s="460">
        <v>1202</v>
      </c>
      <c r="B1202" s="467" t="s">
        <v>238</v>
      </c>
      <c r="C1202" s="466" t="s">
        <v>362</v>
      </c>
      <c r="D1202" s="473" t="s">
        <v>442</v>
      </c>
      <c r="E1202" s="475">
        <v>0</v>
      </c>
      <c r="F1202" s="475" t="s">
        <v>1495</v>
      </c>
      <c r="G1202" s="494" t="s">
        <v>589</v>
      </c>
      <c r="H1202" s="494" t="s">
        <v>253</v>
      </c>
      <c r="I1202" s="494" t="s">
        <v>3974</v>
      </c>
      <c r="J1202" s="502">
        <v>10.17</v>
      </c>
      <c r="K1202" s="494" t="s">
        <v>4033</v>
      </c>
      <c r="L1202" s="512">
        <f t="shared" si="126"/>
        <v>104</v>
      </c>
      <c r="M1202" s="514">
        <v>104</v>
      </c>
      <c r="N1202" s="514"/>
      <c r="O1202" s="514"/>
      <c r="P1202" s="515" t="e">
        <f t="shared" si="127"/>
        <v>#DIV/0!</v>
      </c>
      <c r="Q1202" s="515">
        <f t="shared" si="128"/>
        <v>0</v>
      </c>
      <c r="R1202" s="515">
        <f t="shared" si="129"/>
        <v>0</v>
      </c>
      <c r="S1202" s="516">
        <f>IF(M1202="nio",0,IF(M1202&gt;0,VLOOKUP(H1202,'3-Productie normen'!A:L,VLOOKUP(M1202,'3-Productie normen'!$B$36:$C$42,2,FALSE),FALSE)))</f>
        <v>0</v>
      </c>
      <c r="T1202" s="516">
        <f t="shared" si="131"/>
        <v>0</v>
      </c>
      <c r="U1202" s="55">
        <f t="shared" si="132"/>
        <v>0</v>
      </c>
      <c r="V1202" s="527"/>
      <c r="X1202" s="529">
        <f t="shared" si="130"/>
        <v>1057.68</v>
      </c>
    </row>
    <row r="1203" spans="1:24" ht="14.1" customHeight="1">
      <c r="A1203" s="460">
        <v>1203</v>
      </c>
      <c r="B1203" s="467" t="s">
        <v>238</v>
      </c>
      <c r="C1203" s="466" t="s">
        <v>362</v>
      </c>
      <c r="D1203" s="473" t="s">
        <v>442</v>
      </c>
      <c r="E1203" s="475">
        <v>0</v>
      </c>
      <c r="F1203" s="475" t="s">
        <v>1496</v>
      </c>
      <c r="G1203" s="494" t="s">
        <v>529</v>
      </c>
      <c r="H1203" s="491" t="s">
        <v>286</v>
      </c>
      <c r="I1203" s="494" t="s">
        <v>3975</v>
      </c>
      <c r="J1203" s="502">
        <v>20.11</v>
      </c>
      <c r="K1203" s="494" t="s">
        <v>4027</v>
      </c>
      <c r="L1203" s="512">
        <f t="shared" si="126"/>
        <v>0</v>
      </c>
      <c r="M1203" s="513" t="s">
        <v>4037</v>
      </c>
      <c r="N1203" s="514"/>
      <c r="O1203" s="514"/>
      <c r="P1203" s="515">
        <f t="shared" si="127"/>
        <v>0</v>
      </c>
      <c r="Q1203" s="515">
        <f t="shared" si="128"/>
        <v>0</v>
      </c>
      <c r="R1203" s="515">
        <f t="shared" si="129"/>
        <v>0</v>
      </c>
      <c r="S1203" s="516">
        <f>IF(M1203="nio",0,IF(M1203&gt;0,VLOOKUP(H1203,'3-Productie normen'!A:L,VLOOKUP(M1203,'3-Productie normen'!$B$36:$C$42,2,FALSE),FALSE)))</f>
        <v>0</v>
      </c>
      <c r="T1203" s="516">
        <f t="shared" si="131"/>
        <v>0</v>
      </c>
      <c r="U1203" s="55">
        <f t="shared" si="132"/>
        <v>0</v>
      </c>
      <c r="V1203" s="527"/>
      <c r="X1203" s="529">
        <f t="shared" si="130"/>
        <v>0</v>
      </c>
    </row>
    <row r="1204" spans="1:24" ht="14.1" customHeight="1">
      <c r="A1204" s="460">
        <v>1204</v>
      </c>
      <c r="B1204" s="467" t="s">
        <v>238</v>
      </c>
      <c r="C1204" s="466" t="s">
        <v>362</v>
      </c>
      <c r="D1204" s="473" t="s">
        <v>442</v>
      </c>
      <c r="E1204" s="475">
        <v>0</v>
      </c>
      <c r="F1204" s="475" t="s">
        <v>1497</v>
      </c>
      <c r="G1204" s="494" t="s">
        <v>589</v>
      </c>
      <c r="H1204" s="491" t="s">
        <v>253</v>
      </c>
      <c r="I1204" s="494" t="s">
        <v>3974</v>
      </c>
      <c r="J1204" s="502">
        <v>61.03</v>
      </c>
      <c r="K1204" s="491" t="s">
        <v>253</v>
      </c>
      <c r="L1204" s="512">
        <f t="shared" si="126"/>
        <v>104</v>
      </c>
      <c r="M1204" s="514">
        <v>104</v>
      </c>
      <c r="N1204" s="514"/>
      <c r="O1204" s="514"/>
      <c r="P1204" s="515" t="e">
        <f t="shared" si="127"/>
        <v>#DIV/0!</v>
      </c>
      <c r="Q1204" s="515">
        <f t="shared" si="128"/>
        <v>0</v>
      </c>
      <c r="R1204" s="515">
        <f t="shared" si="129"/>
        <v>0</v>
      </c>
      <c r="S1204" s="516">
        <f>IF(M1204="nio",0,IF(M1204&gt;0,VLOOKUP(H1204,'3-Productie normen'!A:L,VLOOKUP(M1204,'3-Productie normen'!$B$36:$C$42,2,FALSE),FALSE)))</f>
        <v>0</v>
      </c>
      <c r="T1204" s="516">
        <f t="shared" si="131"/>
        <v>0</v>
      </c>
      <c r="U1204" s="55">
        <f t="shared" si="132"/>
        <v>0</v>
      </c>
      <c r="V1204" s="527"/>
      <c r="X1204" s="529">
        <f t="shared" si="130"/>
        <v>6347.12</v>
      </c>
    </row>
    <row r="1205" spans="1:24" ht="14.1" customHeight="1">
      <c r="A1205" s="460">
        <v>1205</v>
      </c>
      <c r="B1205" s="467" t="s">
        <v>238</v>
      </c>
      <c r="C1205" s="466" t="s">
        <v>362</v>
      </c>
      <c r="D1205" s="473" t="s">
        <v>442</v>
      </c>
      <c r="E1205" s="475">
        <v>0</v>
      </c>
      <c r="F1205" s="475" t="s">
        <v>1498</v>
      </c>
      <c r="G1205" s="494" t="s">
        <v>627</v>
      </c>
      <c r="H1205" s="494" t="s">
        <v>255</v>
      </c>
      <c r="I1205" s="494" t="s">
        <v>3974</v>
      </c>
      <c r="J1205" s="502">
        <v>28.33</v>
      </c>
      <c r="K1205" s="494" t="s">
        <v>255</v>
      </c>
      <c r="L1205" s="512">
        <f t="shared" si="126"/>
        <v>104</v>
      </c>
      <c r="M1205" s="514">
        <v>104</v>
      </c>
      <c r="N1205" s="514"/>
      <c r="O1205" s="514"/>
      <c r="P1205" s="515" t="e">
        <f t="shared" si="127"/>
        <v>#DIV/0!</v>
      </c>
      <c r="Q1205" s="515">
        <f t="shared" si="128"/>
        <v>0</v>
      </c>
      <c r="R1205" s="515">
        <f t="shared" si="129"/>
        <v>0</v>
      </c>
      <c r="S1205" s="516">
        <f>IF(M1205="nio",0,IF(M1205&gt;0,VLOOKUP(H1205,'3-Productie normen'!A:L,VLOOKUP(M1205,'3-Productie normen'!$B$36:$C$42,2,FALSE),FALSE)))</f>
        <v>0</v>
      </c>
      <c r="T1205" s="516">
        <f t="shared" si="131"/>
        <v>0</v>
      </c>
      <c r="U1205" s="55">
        <f t="shared" si="132"/>
        <v>0</v>
      </c>
      <c r="V1205" s="527"/>
      <c r="X1205" s="529">
        <f t="shared" si="130"/>
        <v>2946.3199999999997</v>
      </c>
    </row>
    <row r="1206" spans="1:24" ht="14.1" customHeight="1">
      <c r="A1206" s="460">
        <v>1206</v>
      </c>
      <c r="B1206" s="467" t="s">
        <v>238</v>
      </c>
      <c r="C1206" s="466" t="s">
        <v>362</v>
      </c>
      <c r="D1206" s="473" t="s">
        <v>442</v>
      </c>
      <c r="E1206" s="475">
        <v>0</v>
      </c>
      <c r="F1206" s="475" t="s">
        <v>1499</v>
      </c>
      <c r="G1206" s="494" t="s">
        <v>529</v>
      </c>
      <c r="H1206" s="491" t="s">
        <v>286</v>
      </c>
      <c r="I1206" s="494" t="s">
        <v>3975</v>
      </c>
      <c r="J1206" s="502">
        <v>20.010000000000002</v>
      </c>
      <c r="K1206" s="494" t="s">
        <v>4027</v>
      </c>
      <c r="L1206" s="512">
        <f t="shared" si="126"/>
        <v>0</v>
      </c>
      <c r="M1206" s="513" t="s">
        <v>4037</v>
      </c>
      <c r="N1206" s="514"/>
      <c r="O1206" s="514"/>
      <c r="P1206" s="515">
        <f t="shared" si="127"/>
        <v>0</v>
      </c>
      <c r="Q1206" s="515">
        <f t="shared" si="128"/>
        <v>0</v>
      </c>
      <c r="R1206" s="515">
        <f t="shared" si="129"/>
        <v>0</v>
      </c>
      <c r="S1206" s="516">
        <f>IF(M1206="nio",0,IF(M1206&gt;0,VLOOKUP(H1206,'3-Productie normen'!A:L,VLOOKUP(M1206,'3-Productie normen'!$B$36:$C$42,2,FALSE),FALSE)))</f>
        <v>0</v>
      </c>
      <c r="T1206" s="516">
        <f t="shared" si="131"/>
        <v>0</v>
      </c>
      <c r="U1206" s="55">
        <f t="shared" si="132"/>
        <v>0</v>
      </c>
      <c r="V1206" s="527"/>
      <c r="X1206" s="529">
        <f t="shared" si="130"/>
        <v>0</v>
      </c>
    </row>
    <row r="1207" spans="1:24" ht="14.1" customHeight="1">
      <c r="A1207" s="460">
        <v>1207</v>
      </c>
      <c r="B1207" s="467" t="s">
        <v>238</v>
      </c>
      <c r="C1207" s="466" t="s">
        <v>362</v>
      </c>
      <c r="D1207" s="473" t="s">
        <v>442</v>
      </c>
      <c r="E1207" s="475">
        <v>0</v>
      </c>
      <c r="F1207" s="475" t="s">
        <v>1500</v>
      </c>
      <c r="G1207" s="494" t="s">
        <v>529</v>
      </c>
      <c r="H1207" s="491" t="s">
        <v>253</v>
      </c>
      <c r="I1207" s="494" t="s">
        <v>3975</v>
      </c>
      <c r="J1207" s="502">
        <v>20.2</v>
      </c>
      <c r="K1207" s="491" t="s">
        <v>253</v>
      </c>
      <c r="L1207" s="512">
        <f t="shared" si="126"/>
        <v>104</v>
      </c>
      <c r="M1207" s="514">
        <v>104</v>
      </c>
      <c r="N1207" s="514"/>
      <c r="O1207" s="514"/>
      <c r="P1207" s="515" t="e">
        <f t="shared" si="127"/>
        <v>#DIV/0!</v>
      </c>
      <c r="Q1207" s="515">
        <f t="shared" si="128"/>
        <v>0</v>
      </c>
      <c r="R1207" s="515">
        <f t="shared" si="129"/>
        <v>0</v>
      </c>
      <c r="S1207" s="516">
        <f>IF(M1207="nio",0,IF(M1207&gt;0,VLOOKUP(H1207,'3-Productie normen'!A:L,VLOOKUP(M1207,'3-Productie normen'!$B$36:$C$42,2,FALSE),FALSE)))</f>
        <v>0</v>
      </c>
      <c r="T1207" s="516">
        <f t="shared" si="131"/>
        <v>0</v>
      </c>
      <c r="U1207" s="55">
        <f t="shared" si="132"/>
        <v>0</v>
      </c>
      <c r="V1207" s="527"/>
      <c r="X1207" s="529">
        <f t="shared" si="130"/>
        <v>2100.7999999999997</v>
      </c>
    </row>
    <row r="1208" spans="1:24" ht="14.1" customHeight="1">
      <c r="A1208" s="460">
        <v>1208</v>
      </c>
      <c r="B1208" s="467" t="s">
        <v>238</v>
      </c>
      <c r="C1208" s="466" t="s">
        <v>362</v>
      </c>
      <c r="D1208" s="473" t="s">
        <v>442</v>
      </c>
      <c r="E1208" s="475">
        <v>0</v>
      </c>
      <c r="F1208" s="475" t="s">
        <v>1501</v>
      </c>
      <c r="G1208" s="494" t="s">
        <v>600</v>
      </c>
      <c r="H1208" s="492" t="s">
        <v>216</v>
      </c>
      <c r="I1208" s="494" t="s">
        <v>3974</v>
      </c>
      <c r="J1208" s="502">
        <v>7.97</v>
      </c>
      <c r="K1208" s="505" t="s">
        <v>216</v>
      </c>
      <c r="L1208" s="512">
        <f t="shared" si="126"/>
        <v>104</v>
      </c>
      <c r="M1208" s="514">
        <v>104</v>
      </c>
      <c r="N1208" s="514"/>
      <c r="O1208" s="514"/>
      <c r="P1208" s="515" t="e">
        <f t="shared" si="127"/>
        <v>#DIV/0!</v>
      </c>
      <c r="Q1208" s="515">
        <f t="shared" si="128"/>
        <v>0</v>
      </c>
      <c r="R1208" s="515">
        <f t="shared" si="129"/>
        <v>0</v>
      </c>
      <c r="S1208" s="516">
        <f>IF(M1208="nio",0,IF(M1208&gt;0,VLOOKUP(H1208,'3-Productie normen'!A:L,VLOOKUP(M1208,'3-Productie normen'!$B$36:$C$42,2,FALSE),FALSE)))</f>
        <v>0</v>
      </c>
      <c r="T1208" s="516">
        <f t="shared" si="131"/>
        <v>0</v>
      </c>
      <c r="U1208" s="55">
        <f t="shared" si="132"/>
        <v>0</v>
      </c>
      <c r="V1208" s="527"/>
      <c r="X1208" s="529">
        <f t="shared" si="130"/>
        <v>828.88</v>
      </c>
    </row>
    <row r="1209" spans="1:24" ht="14.1" customHeight="1">
      <c r="A1209" s="567">
        <v>1209</v>
      </c>
      <c r="B1209" s="467" t="s">
        <v>238</v>
      </c>
      <c r="C1209" s="466" t="s">
        <v>362</v>
      </c>
      <c r="D1209" s="473" t="s">
        <v>442</v>
      </c>
      <c r="E1209" s="475">
        <v>0</v>
      </c>
      <c r="F1209" s="475" t="s">
        <v>1502</v>
      </c>
      <c r="G1209" s="494" t="s">
        <v>600</v>
      </c>
      <c r="H1209" s="494" t="s">
        <v>4033</v>
      </c>
      <c r="I1209" s="494" t="s">
        <v>3974</v>
      </c>
      <c r="J1209" s="502">
        <v>127.78</v>
      </c>
      <c r="K1209" s="494" t="s">
        <v>4033</v>
      </c>
      <c r="L1209" s="512">
        <f t="shared" si="126"/>
        <v>104</v>
      </c>
      <c r="M1209" s="514">
        <v>104</v>
      </c>
      <c r="N1209" s="514"/>
      <c r="O1209" s="514"/>
      <c r="P1209" s="515" t="e">
        <f t="shared" si="127"/>
        <v>#DIV/0!</v>
      </c>
      <c r="Q1209" s="515">
        <f t="shared" si="128"/>
        <v>0</v>
      </c>
      <c r="R1209" s="515">
        <f t="shared" si="129"/>
        <v>0</v>
      </c>
      <c r="S1209" s="516">
        <f>IF(M1209="nio",0,IF(M1209&gt;0,VLOOKUP(H1209,'3-Productie normen'!A:L,VLOOKUP(M1209,'3-Productie normen'!$B$36:$C$42,2,FALSE),FALSE)))</f>
        <v>0</v>
      </c>
      <c r="T1209" s="516">
        <f t="shared" si="131"/>
        <v>0</v>
      </c>
      <c r="U1209" s="55">
        <f t="shared" si="132"/>
        <v>0</v>
      </c>
      <c r="V1209" s="527"/>
      <c r="X1209" s="529">
        <f t="shared" si="130"/>
        <v>13289.12</v>
      </c>
    </row>
    <row r="1210" spans="1:24" ht="14.1" customHeight="1">
      <c r="A1210" s="460">
        <v>1210</v>
      </c>
      <c r="B1210" s="467" t="s">
        <v>238</v>
      </c>
      <c r="C1210" s="466" t="s">
        <v>362</v>
      </c>
      <c r="D1210" s="473" t="s">
        <v>442</v>
      </c>
      <c r="E1210" s="475">
        <v>0</v>
      </c>
      <c r="F1210" s="475" t="s">
        <v>1503</v>
      </c>
      <c r="G1210" s="494" t="s">
        <v>598</v>
      </c>
      <c r="H1210" s="487" t="s">
        <v>17</v>
      </c>
      <c r="I1210" s="494" t="s">
        <v>3987</v>
      </c>
      <c r="J1210" s="502">
        <v>11.82</v>
      </c>
      <c r="K1210" s="487" t="s">
        <v>17</v>
      </c>
      <c r="L1210" s="512">
        <f t="shared" si="126"/>
        <v>255</v>
      </c>
      <c r="M1210" s="514">
        <v>255</v>
      </c>
      <c r="N1210" s="514"/>
      <c r="O1210" s="514"/>
      <c r="P1210" s="515" t="e">
        <f t="shared" si="127"/>
        <v>#DIV/0!</v>
      </c>
      <c r="Q1210" s="515">
        <f t="shared" si="128"/>
        <v>0</v>
      </c>
      <c r="R1210" s="515">
        <f t="shared" si="129"/>
        <v>0</v>
      </c>
      <c r="S1210" s="516">
        <f>IF(M1210="nio",0,IF(M1210&gt;0,VLOOKUP(H1210,'3-Productie normen'!A:L,VLOOKUP(M1210,'3-Productie normen'!$B$36:$C$42,2,FALSE),FALSE)))</f>
        <v>0</v>
      </c>
      <c r="T1210" s="516">
        <f t="shared" si="131"/>
        <v>0</v>
      </c>
      <c r="U1210" s="55">
        <f t="shared" si="132"/>
        <v>0</v>
      </c>
      <c r="V1210" s="527"/>
      <c r="X1210" s="529">
        <f t="shared" si="130"/>
        <v>3014.1</v>
      </c>
    </row>
    <row r="1211" spans="1:24" ht="14.1" customHeight="1">
      <c r="A1211" s="460">
        <v>1211</v>
      </c>
      <c r="B1211" s="467" t="s">
        <v>238</v>
      </c>
      <c r="C1211" s="466" t="s">
        <v>362</v>
      </c>
      <c r="D1211" s="473" t="s">
        <v>442</v>
      </c>
      <c r="E1211" s="475">
        <v>0</v>
      </c>
      <c r="F1211" s="475" t="s">
        <v>1504</v>
      </c>
      <c r="G1211" s="494" t="s">
        <v>529</v>
      </c>
      <c r="H1211" s="491" t="s">
        <v>253</v>
      </c>
      <c r="I1211" s="494" t="s">
        <v>3974</v>
      </c>
      <c r="J1211" s="502">
        <v>18.91</v>
      </c>
      <c r="K1211" s="491" t="s">
        <v>253</v>
      </c>
      <c r="L1211" s="512">
        <f t="shared" si="126"/>
        <v>104</v>
      </c>
      <c r="M1211" s="514">
        <v>104</v>
      </c>
      <c r="N1211" s="514"/>
      <c r="O1211" s="514"/>
      <c r="P1211" s="515" t="e">
        <f t="shared" si="127"/>
        <v>#DIV/0!</v>
      </c>
      <c r="Q1211" s="515">
        <f t="shared" si="128"/>
        <v>0</v>
      </c>
      <c r="R1211" s="515">
        <f t="shared" si="129"/>
        <v>0</v>
      </c>
      <c r="S1211" s="516">
        <f>IF(M1211="nio",0,IF(M1211&gt;0,VLOOKUP(H1211,'3-Productie normen'!A:L,VLOOKUP(M1211,'3-Productie normen'!$B$36:$C$42,2,FALSE),FALSE)))</f>
        <v>0</v>
      </c>
      <c r="T1211" s="516">
        <f t="shared" si="131"/>
        <v>0</v>
      </c>
      <c r="U1211" s="55">
        <f t="shared" si="132"/>
        <v>0</v>
      </c>
      <c r="V1211" s="527"/>
      <c r="X1211" s="529">
        <f t="shared" si="130"/>
        <v>1966.64</v>
      </c>
    </row>
    <row r="1212" spans="1:24" ht="14.1" customHeight="1">
      <c r="A1212" s="460">
        <v>1212</v>
      </c>
      <c r="B1212" s="467" t="s">
        <v>238</v>
      </c>
      <c r="C1212" s="466" t="s">
        <v>362</v>
      </c>
      <c r="D1212" s="473" t="s">
        <v>442</v>
      </c>
      <c r="E1212" s="475">
        <v>0</v>
      </c>
      <c r="F1212" s="475" t="s">
        <v>1505</v>
      </c>
      <c r="G1212" s="494" t="s">
        <v>589</v>
      </c>
      <c r="H1212" s="491" t="s">
        <v>253</v>
      </c>
      <c r="I1212" s="494" t="s">
        <v>3975</v>
      </c>
      <c r="J1212" s="502">
        <v>18.27</v>
      </c>
      <c r="K1212" s="491" t="s">
        <v>253</v>
      </c>
      <c r="L1212" s="512">
        <f t="shared" si="126"/>
        <v>104</v>
      </c>
      <c r="M1212" s="514">
        <v>104</v>
      </c>
      <c r="N1212" s="514"/>
      <c r="O1212" s="514"/>
      <c r="P1212" s="515" t="e">
        <f t="shared" si="127"/>
        <v>#DIV/0!</v>
      </c>
      <c r="Q1212" s="515">
        <f t="shared" si="128"/>
        <v>0</v>
      </c>
      <c r="R1212" s="515">
        <f t="shared" si="129"/>
        <v>0</v>
      </c>
      <c r="S1212" s="516">
        <f>IF(M1212="nio",0,IF(M1212&gt;0,VLOOKUP(H1212,'3-Productie normen'!A:L,VLOOKUP(M1212,'3-Productie normen'!$B$36:$C$42,2,FALSE),FALSE)))</f>
        <v>0</v>
      </c>
      <c r="T1212" s="516">
        <f t="shared" si="131"/>
        <v>0</v>
      </c>
      <c r="U1212" s="55">
        <f t="shared" si="132"/>
        <v>0</v>
      </c>
      <c r="V1212" s="527"/>
      <c r="X1212" s="529">
        <f t="shared" si="130"/>
        <v>1900.08</v>
      </c>
    </row>
    <row r="1213" spans="1:24" ht="14.1" customHeight="1">
      <c r="A1213" s="460">
        <v>1213</v>
      </c>
      <c r="B1213" s="467" t="s">
        <v>238</v>
      </c>
      <c r="C1213" s="466" t="s">
        <v>362</v>
      </c>
      <c r="D1213" s="473" t="s">
        <v>442</v>
      </c>
      <c r="E1213" s="475">
        <v>0</v>
      </c>
      <c r="F1213" s="475" t="s">
        <v>1506</v>
      </c>
      <c r="G1213" s="494" t="s">
        <v>596</v>
      </c>
      <c r="H1213" s="491" t="s">
        <v>4026</v>
      </c>
      <c r="I1213" s="494" t="s">
        <v>3974</v>
      </c>
      <c r="J1213" s="502">
        <v>18.93</v>
      </c>
      <c r="K1213" s="491" t="s">
        <v>253</v>
      </c>
      <c r="L1213" s="512">
        <f t="shared" si="126"/>
        <v>0</v>
      </c>
      <c r="M1213" s="513" t="s">
        <v>4037</v>
      </c>
      <c r="N1213" s="514"/>
      <c r="O1213" s="514"/>
      <c r="P1213" s="515">
        <f t="shared" si="127"/>
        <v>0</v>
      </c>
      <c r="Q1213" s="515">
        <f t="shared" si="128"/>
        <v>0</v>
      </c>
      <c r="R1213" s="515">
        <f t="shared" si="129"/>
        <v>0</v>
      </c>
      <c r="S1213" s="516">
        <f>IF(M1213="nio",0,IF(M1213&gt;0,VLOOKUP(H1213,'3-Productie normen'!A:L,VLOOKUP(M1213,'3-Productie normen'!$B$36:$C$42,2,FALSE),FALSE)))</f>
        <v>0</v>
      </c>
      <c r="T1213" s="516">
        <f t="shared" si="131"/>
        <v>0</v>
      </c>
      <c r="U1213" s="55">
        <f t="shared" si="132"/>
        <v>0</v>
      </c>
      <c r="V1213" s="527"/>
      <c r="X1213" s="529">
        <f t="shared" si="130"/>
        <v>0</v>
      </c>
    </row>
    <row r="1214" spans="1:24" ht="14.1" customHeight="1">
      <c r="A1214" s="460">
        <v>1214</v>
      </c>
      <c r="B1214" s="467" t="s">
        <v>238</v>
      </c>
      <c r="C1214" s="466" t="s">
        <v>362</v>
      </c>
      <c r="D1214" s="473" t="s">
        <v>442</v>
      </c>
      <c r="E1214" s="475">
        <v>0</v>
      </c>
      <c r="F1214" s="475" t="s">
        <v>1507</v>
      </c>
      <c r="G1214" s="494" t="s">
        <v>529</v>
      </c>
      <c r="H1214" s="491" t="s">
        <v>253</v>
      </c>
      <c r="I1214" s="494" t="s">
        <v>3975</v>
      </c>
      <c r="J1214" s="502">
        <v>18.97</v>
      </c>
      <c r="K1214" s="491" t="s">
        <v>253</v>
      </c>
      <c r="L1214" s="512">
        <f t="shared" si="126"/>
        <v>104</v>
      </c>
      <c r="M1214" s="514">
        <v>104</v>
      </c>
      <c r="N1214" s="514"/>
      <c r="O1214" s="514"/>
      <c r="P1214" s="515" t="e">
        <f t="shared" si="127"/>
        <v>#DIV/0!</v>
      </c>
      <c r="Q1214" s="515">
        <f t="shared" si="128"/>
        <v>0</v>
      </c>
      <c r="R1214" s="515">
        <f t="shared" si="129"/>
        <v>0</v>
      </c>
      <c r="S1214" s="516">
        <f>IF(M1214="nio",0,IF(M1214&gt;0,VLOOKUP(H1214,'3-Productie normen'!A:L,VLOOKUP(M1214,'3-Productie normen'!$B$36:$C$42,2,FALSE),FALSE)))</f>
        <v>0</v>
      </c>
      <c r="T1214" s="516">
        <f t="shared" si="131"/>
        <v>0</v>
      </c>
      <c r="U1214" s="55">
        <f t="shared" si="132"/>
        <v>0</v>
      </c>
      <c r="V1214" s="527"/>
      <c r="X1214" s="529">
        <f t="shared" si="130"/>
        <v>1972.8799999999999</v>
      </c>
    </row>
    <row r="1215" spans="1:24" ht="14.1" customHeight="1">
      <c r="A1215" s="460">
        <v>1215</v>
      </c>
      <c r="B1215" s="467" t="s">
        <v>238</v>
      </c>
      <c r="C1215" s="466" t="s">
        <v>362</v>
      </c>
      <c r="D1215" s="473" t="s">
        <v>442</v>
      </c>
      <c r="E1215" s="475">
        <v>0</v>
      </c>
      <c r="F1215" s="475" t="s">
        <v>1508</v>
      </c>
      <c r="G1215" s="494" t="s">
        <v>529</v>
      </c>
      <c r="H1215" s="491" t="s">
        <v>253</v>
      </c>
      <c r="I1215" s="494" t="s">
        <v>3975</v>
      </c>
      <c r="J1215" s="502">
        <v>19.989999999999998</v>
      </c>
      <c r="K1215" s="491" t="s">
        <v>253</v>
      </c>
      <c r="L1215" s="512">
        <f t="shared" si="126"/>
        <v>104</v>
      </c>
      <c r="M1215" s="514">
        <v>104</v>
      </c>
      <c r="N1215" s="514"/>
      <c r="O1215" s="514"/>
      <c r="P1215" s="515" t="e">
        <f t="shared" si="127"/>
        <v>#DIV/0!</v>
      </c>
      <c r="Q1215" s="515">
        <f t="shared" si="128"/>
        <v>0</v>
      </c>
      <c r="R1215" s="515">
        <f t="shared" si="129"/>
        <v>0</v>
      </c>
      <c r="S1215" s="516">
        <f>IF(M1215="nio",0,IF(M1215&gt;0,VLOOKUP(H1215,'3-Productie normen'!A:L,VLOOKUP(M1215,'3-Productie normen'!$B$36:$C$42,2,FALSE),FALSE)))</f>
        <v>0</v>
      </c>
      <c r="T1215" s="516">
        <f t="shared" si="131"/>
        <v>0</v>
      </c>
      <c r="U1215" s="55">
        <f t="shared" si="132"/>
        <v>0</v>
      </c>
      <c r="V1215" s="527"/>
      <c r="X1215" s="529">
        <f t="shared" si="130"/>
        <v>2078.96</v>
      </c>
    </row>
    <row r="1216" spans="1:24" ht="14.1" customHeight="1">
      <c r="A1216" s="460">
        <v>1216</v>
      </c>
      <c r="B1216" s="467" t="s">
        <v>238</v>
      </c>
      <c r="C1216" s="466" t="s">
        <v>362</v>
      </c>
      <c r="D1216" s="473" t="s">
        <v>442</v>
      </c>
      <c r="E1216" s="475">
        <v>0</v>
      </c>
      <c r="F1216" s="475" t="s">
        <v>1509</v>
      </c>
      <c r="G1216" s="494" t="s">
        <v>596</v>
      </c>
      <c r="H1216" s="491" t="s">
        <v>4026</v>
      </c>
      <c r="I1216" s="494" t="s">
        <v>3974</v>
      </c>
      <c r="J1216" s="502">
        <v>19.68</v>
      </c>
      <c r="K1216" s="491" t="s">
        <v>253</v>
      </c>
      <c r="L1216" s="512">
        <f t="shared" si="126"/>
        <v>0</v>
      </c>
      <c r="M1216" s="513" t="s">
        <v>4037</v>
      </c>
      <c r="N1216" s="514"/>
      <c r="O1216" s="514"/>
      <c r="P1216" s="515">
        <f t="shared" si="127"/>
        <v>0</v>
      </c>
      <c r="Q1216" s="515">
        <f t="shared" si="128"/>
        <v>0</v>
      </c>
      <c r="R1216" s="515">
        <f t="shared" si="129"/>
        <v>0</v>
      </c>
      <c r="S1216" s="516">
        <f>IF(M1216="nio",0,IF(M1216&gt;0,VLOOKUP(H1216,'3-Productie normen'!A:L,VLOOKUP(M1216,'3-Productie normen'!$B$36:$C$42,2,FALSE),FALSE)))</f>
        <v>0</v>
      </c>
      <c r="T1216" s="516">
        <f t="shared" si="131"/>
        <v>0</v>
      </c>
      <c r="U1216" s="55">
        <f t="shared" si="132"/>
        <v>0</v>
      </c>
      <c r="V1216" s="527"/>
      <c r="X1216" s="529">
        <f t="shared" si="130"/>
        <v>0</v>
      </c>
    </row>
    <row r="1217" spans="1:24" ht="14.1" customHeight="1">
      <c r="A1217" s="567">
        <v>1217</v>
      </c>
      <c r="B1217" s="467" t="s">
        <v>238</v>
      </c>
      <c r="C1217" s="466" t="s">
        <v>362</v>
      </c>
      <c r="D1217" s="473" t="s">
        <v>442</v>
      </c>
      <c r="E1217" s="475">
        <v>0</v>
      </c>
      <c r="F1217" s="475" t="s">
        <v>1510</v>
      </c>
      <c r="G1217" s="494" t="s">
        <v>529</v>
      </c>
      <c r="H1217" s="491" t="s">
        <v>253</v>
      </c>
      <c r="I1217" s="494" t="s">
        <v>3975</v>
      </c>
      <c r="J1217" s="502">
        <v>29.06</v>
      </c>
      <c r="K1217" s="491" t="s">
        <v>253</v>
      </c>
      <c r="L1217" s="512">
        <f t="shared" si="126"/>
        <v>104</v>
      </c>
      <c r="M1217" s="514">
        <v>104</v>
      </c>
      <c r="N1217" s="514"/>
      <c r="O1217" s="514"/>
      <c r="P1217" s="515" t="e">
        <f t="shared" si="127"/>
        <v>#DIV/0!</v>
      </c>
      <c r="Q1217" s="515">
        <f t="shared" si="128"/>
        <v>0</v>
      </c>
      <c r="R1217" s="515">
        <f t="shared" si="129"/>
        <v>0</v>
      </c>
      <c r="S1217" s="516">
        <f>IF(M1217="nio",0,IF(M1217&gt;0,VLOOKUP(H1217,'3-Productie normen'!A:L,VLOOKUP(M1217,'3-Productie normen'!$B$36:$C$42,2,FALSE),FALSE)))</f>
        <v>0</v>
      </c>
      <c r="T1217" s="516">
        <f t="shared" si="131"/>
        <v>0</v>
      </c>
      <c r="U1217" s="55">
        <f t="shared" si="132"/>
        <v>0</v>
      </c>
      <c r="V1217" s="527"/>
      <c r="X1217" s="529">
        <f t="shared" si="130"/>
        <v>3022.24</v>
      </c>
    </row>
    <row r="1218" spans="1:24" ht="14.1" customHeight="1">
      <c r="A1218" s="460">
        <v>1218</v>
      </c>
      <c r="B1218" s="467" t="s">
        <v>238</v>
      </c>
      <c r="C1218" s="466" t="s">
        <v>362</v>
      </c>
      <c r="D1218" s="473" t="s">
        <v>442</v>
      </c>
      <c r="E1218" s="475">
        <v>0</v>
      </c>
      <c r="F1218" s="475" t="s">
        <v>1511</v>
      </c>
      <c r="G1218" s="494" t="s">
        <v>594</v>
      </c>
      <c r="H1218" s="491" t="s">
        <v>286</v>
      </c>
      <c r="I1218" s="494" t="s">
        <v>3974</v>
      </c>
      <c r="J1218" s="502">
        <v>17.829999999999998</v>
      </c>
      <c r="K1218" s="494" t="s">
        <v>4027</v>
      </c>
      <c r="L1218" s="512">
        <f t="shared" ref="L1218:L1281" si="133">SUM(M1218:O1218)</f>
        <v>0</v>
      </c>
      <c r="M1218" s="513" t="s">
        <v>4037</v>
      </c>
      <c r="N1218" s="514"/>
      <c r="O1218" s="514"/>
      <c r="P1218" s="515">
        <f t="shared" si="127"/>
        <v>0</v>
      </c>
      <c r="Q1218" s="515">
        <f t="shared" si="128"/>
        <v>0</v>
      </c>
      <c r="R1218" s="515">
        <f t="shared" si="129"/>
        <v>0</v>
      </c>
      <c r="S1218" s="516">
        <f>IF(M1218="nio",0,IF(M1218&gt;0,VLOOKUP(H1218,'3-Productie normen'!A:L,VLOOKUP(M1218,'3-Productie normen'!$B$36:$C$42,2,FALSE),FALSE)))</f>
        <v>0</v>
      </c>
      <c r="T1218" s="516">
        <f t="shared" si="131"/>
        <v>0</v>
      </c>
      <c r="U1218" s="55">
        <f t="shared" si="132"/>
        <v>0</v>
      </c>
      <c r="V1218" s="527"/>
      <c r="X1218" s="529">
        <f t="shared" si="130"/>
        <v>0</v>
      </c>
    </row>
    <row r="1219" spans="1:24" ht="14.1" customHeight="1">
      <c r="A1219" s="460">
        <v>1219</v>
      </c>
      <c r="B1219" s="467" t="s">
        <v>238</v>
      </c>
      <c r="C1219" s="466" t="s">
        <v>362</v>
      </c>
      <c r="D1219" s="473" t="s">
        <v>442</v>
      </c>
      <c r="E1219" s="475">
        <v>0</v>
      </c>
      <c r="F1219" s="475" t="s">
        <v>1512</v>
      </c>
      <c r="G1219" s="494" t="s">
        <v>529</v>
      </c>
      <c r="H1219" s="491" t="s">
        <v>253</v>
      </c>
      <c r="I1219" s="494" t="s">
        <v>3975</v>
      </c>
      <c r="J1219" s="502">
        <v>17.98</v>
      </c>
      <c r="K1219" s="491" t="s">
        <v>253</v>
      </c>
      <c r="L1219" s="512">
        <f t="shared" si="133"/>
        <v>104</v>
      </c>
      <c r="M1219" s="514">
        <v>104</v>
      </c>
      <c r="N1219" s="514"/>
      <c r="O1219" s="514"/>
      <c r="P1219" s="515" t="e">
        <f t="shared" si="127"/>
        <v>#DIV/0!</v>
      </c>
      <c r="Q1219" s="515">
        <f t="shared" si="128"/>
        <v>0</v>
      </c>
      <c r="R1219" s="515">
        <f t="shared" si="129"/>
        <v>0</v>
      </c>
      <c r="S1219" s="516">
        <f>IF(M1219="nio",0,IF(M1219&gt;0,VLOOKUP(H1219,'3-Productie normen'!A:L,VLOOKUP(M1219,'3-Productie normen'!$B$36:$C$42,2,FALSE),FALSE)))</f>
        <v>0</v>
      </c>
      <c r="T1219" s="516">
        <f t="shared" si="131"/>
        <v>0</v>
      </c>
      <c r="U1219" s="55">
        <f t="shared" si="132"/>
        <v>0</v>
      </c>
      <c r="V1219" s="527"/>
      <c r="X1219" s="529">
        <f t="shared" si="130"/>
        <v>1869.92</v>
      </c>
    </row>
    <row r="1220" spans="1:24" ht="14.1" customHeight="1">
      <c r="A1220" s="460">
        <v>1220</v>
      </c>
      <c r="B1220" s="467" t="s">
        <v>238</v>
      </c>
      <c r="C1220" s="466" t="s">
        <v>362</v>
      </c>
      <c r="D1220" s="473" t="s">
        <v>442</v>
      </c>
      <c r="E1220" s="475">
        <v>0</v>
      </c>
      <c r="F1220" s="475" t="s">
        <v>1513</v>
      </c>
      <c r="G1220" s="494" t="s">
        <v>1240</v>
      </c>
      <c r="H1220" s="491" t="s">
        <v>4038</v>
      </c>
      <c r="I1220" s="494" t="s">
        <v>3975</v>
      </c>
      <c r="J1220" s="502">
        <v>17.98</v>
      </c>
      <c r="K1220" s="491" t="s">
        <v>253</v>
      </c>
      <c r="L1220" s="512">
        <f t="shared" si="133"/>
        <v>255</v>
      </c>
      <c r="M1220" s="513">
        <v>255</v>
      </c>
      <c r="N1220" s="514"/>
      <c r="O1220" s="514"/>
      <c r="P1220" s="515" t="e">
        <f t="shared" si="127"/>
        <v>#DIV/0!</v>
      </c>
      <c r="Q1220" s="515">
        <f t="shared" si="128"/>
        <v>0</v>
      </c>
      <c r="R1220" s="515">
        <f t="shared" si="129"/>
        <v>0</v>
      </c>
      <c r="S1220" s="516">
        <f>IF(M1220="nio",0,IF(M1220&gt;0,VLOOKUP(H1220,'3-Productie normen'!A:L,VLOOKUP(M1220,'3-Productie normen'!$B$36:$C$42,2,FALSE),FALSE)))</f>
        <v>0</v>
      </c>
      <c r="T1220" s="516">
        <f t="shared" si="131"/>
        <v>0</v>
      </c>
      <c r="U1220" s="55">
        <f t="shared" si="132"/>
        <v>0</v>
      </c>
      <c r="V1220" s="527"/>
      <c r="X1220" s="529">
        <f t="shared" si="130"/>
        <v>4584.9000000000005</v>
      </c>
    </row>
    <row r="1221" spans="1:24" ht="14.1" customHeight="1">
      <c r="A1221" s="460">
        <v>1221</v>
      </c>
      <c r="B1221" s="467" t="s">
        <v>238</v>
      </c>
      <c r="C1221" s="466" t="s">
        <v>362</v>
      </c>
      <c r="D1221" s="473" t="s">
        <v>442</v>
      </c>
      <c r="E1221" s="475">
        <v>0</v>
      </c>
      <c r="F1221" s="475" t="s">
        <v>1514</v>
      </c>
      <c r="G1221" s="494" t="s">
        <v>529</v>
      </c>
      <c r="H1221" s="491" t="s">
        <v>253</v>
      </c>
      <c r="I1221" s="494" t="s">
        <v>3975</v>
      </c>
      <c r="J1221" s="502">
        <v>18.739999999999998</v>
      </c>
      <c r="K1221" s="491" t="s">
        <v>253</v>
      </c>
      <c r="L1221" s="512">
        <f t="shared" si="133"/>
        <v>104</v>
      </c>
      <c r="M1221" s="514">
        <v>104</v>
      </c>
      <c r="N1221" s="514"/>
      <c r="O1221" s="514"/>
      <c r="P1221" s="515" t="e">
        <f t="shared" si="127"/>
        <v>#DIV/0!</v>
      </c>
      <c r="Q1221" s="515">
        <f t="shared" si="128"/>
        <v>0</v>
      </c>
      <c r="R1221" s="515">
        <f t="shared" si="129"/>
        <v>0</v>
      </c>
      <c r="S1221" s="516">
        <f>IF(M1221="nio",0,IF(M1221&gt;0,VLOOKUP(H1221,'3-Productie normen'!A:L,VLOOKUP(M1221,'3-Productie normen'!$B$36:$C$42,2,FALSE),FALSE)))</f>
        <v>0</v>
      </c>
      <c r="T1221" s="516">
        <f t="shared" si="131"/>
        <v>0</v>
      </c>
      <c r="U1221" s="55">
        <f t="shared" si="132"/>
        <v>0</v>
      </c>
      <c r="V1221" s="527"/>
      <c r="X1221" s="529">
        <f t="shared" si="130"/>
        <v>1948.9599999999998</v>
      </c>
    </row>
    <row r="1222" spans="1:24" ht="14.1" customHeight="1">
      <c r="A1222" s="460">
        <v>1222</v>
      </c>
      <c r="B1222" s="467" t="s">
        <v>238</v>
      </c>
      <c r="C1222" s="466" t="s">
        <v>362</v>
      </c>
      <c r="D1222" s="473" t="s">
        <v>442</v>
      </c>
      <c r="E1222" s="475">
        <v>0</v>
      </c>
      <c r="F1222" s="475" t="s">
        <v>1515</v>
      </c>
      <c r="G1222" s="494" t="s">
        <v>1240</v>
      </c>
      <c r="H1222" s="491" t="s">
        <v>4038</v>
      </c>
      <c r="I1222" s="494" t="s">
        <v>3975</v>
      </c>
      <c r="J1222" s="502">
        <v>18.89</v>
      </c>
      <c r="K1222" s="491" t="s">
        <v>253</v>
      </c>
      <c r="L1222" s="512">
        <f t="shared" si="133"/>
        <v>255</v>
      </c>
      <c r="M1222" s="513">
        <v>255</v>
      </c>
      <c r="N1222" s="514"/>
      <c r="O1222" s="514"/>
      <c r="P1222" s="515" t="e">
        <f t="shared" si="127"/>
        <v>#DIV/0!</v>
      </c>
      <c r="Q1222" s="515">
        <f t="shared" si="128"/>
        <v>0</v>
      </c>
      <c r="R1222" s="515">
        <f t="shared" si="129"/>
        <v>0</v>
      </c>
      <c r="S1222" s="516">
        <f>IF(M1222="nio",0,IF(M1222&gt;0,VLOOKUP(H1222,'3-Productie normen'!A:L,VLOOKUP(M1222,'3-Productie normen'!$B$36:$C$42,2,FALSE),FALSE)))</f>
        <v>0</v>
      </c>
      <c r="T1222" s="516">
        <f t="shared" si="131"/>
        <v>0</v>
      </c>
      <c r="U1222" s="55">
        <f t="shared" si="132"/>
        <v>0</v>
      </c>
      <c r="V1222" s="527"/>
      <c r="X1222" s="529">
        <f t="shared" si="130"/>
        <v>4816.95</v>
      </c>
    </row>
    <row r="1223" spans="1:24" ht="14.1" customHeight="1">
      <c r="A1223" s="460">
        <v>1223</v>
      </c>
      <c r="B1223" s="467" t="s">
        <v>238</v>
      </c>
      <c r="C1223" s="466" t="s">
        <v>362</v>
      </c>
      <c r="D1223" s="473" t="s">
        <v>442</v>
      </c>
      <c r="E1223" s="475">
        <v>0</v>
      </c>
      <c r="F1223" s="475" t="s">
        <v>1516</v>
      </c>
      <c r="G1223" s="494" t="s">
        <v>529</v>
      </c>
      <c r="H1223" s="491" t="s">
        <v>253</v>
      </c>
      <c r="I1223" s="494" t="s">
        <v>3975</v>
      </c>
      <c r="J1223" s="502">
        <v>18.93</v>
      </c>
      <c r="K1223" s="491" t="s">
        <v>253</v>
      </c>
      <c r="L1223" s="512">
        <f t="shared" si="133"/>
        <v>104</v>
      </c>
      <c r="M1223" s="514">
        <v>104</v>
      </c>
      <c r="N1223" s="514"/>
      <c r="O1223" s="514"/>
      <c r="P1223" s="515" t="e">
        <f t="shared" si="127"/>
        <v>#DIV/0!</v>
      </c>
      <c r="Q1223" s="515">
        <f t="shared" si="128"/>
        <v>0</v>
      </c>
      <c r="R1223" s="515">
        <f t="shared" si="129"/>
        <v>0</v>
      </c>
      <c r="S1223" s="516">
        <f>IF(M1223="nio",0,IF(M1223&gt;0,VLOOKUP(H1223,'3-Productie normen'!A:L,VLOOKUP(M1223,'3-Productie normen'!$B$36:$C$42,2,FALSE),FALSE)))</f>
        <v>0</v>
      </c>
      <c r="T1223" s="516">
        <f t="shared" si="131"/>
        <v>0</v>
      </c>
      <c r="U1223" s="55">
        <f t="shared" si="132"/>
        <v>0</v>
      </c>
      <c r="V1223" s="527"/>
      <c r="X1223" s="529">
        <f t="shared" si="130"/>
        <v>1968.72</v>
      </c>
    </row>
    <row r="1224" spans="1:24" ht="14.1" customHeight="1">
      <c r="A1224" s="460">
        <v>1224</v>
      </c>
      <c r="B1224" s="467" t="s">
        <v>238</v>
      </c>
      <c r="C1224" s="466" t="s">
        <v>362</v>
      </c>
      <c r="D1224" s="473" t="s">
        <v>442</v>
      </c>
      <c r="E1224" s="475">
        <v>0</v>
      </c>
      <c r="F1224" s="475" t="s">
        <v>1517</v>
      </c>
      <c r="G1224" s="494" t="s">
        <v>600</v>
      </c>
      <c r="H1224" s="494" t="s">
        <v>4033</v>
      </c>
      <c r="I1224" s="494" t="s">
        <v>3975</v>
      </c>
      <c r="J1224" s="502">
        <v>2.74</v>
      </c>
      <c r="K1224" s="494" t="s">
        <v>4033</v>
      </c>
      <c r="L1224" s="512">
        <f t="shared" si="133"/>
        <v>104</v>
      </c>
      <c r="M1224" s="514">
        <v>104</v>
      </c>
      <c r="N1224" s="514"/>
      <c r="O1224" s="514"/>
      <c r="P1224" s="515" t="e">
        <f t="shared" si="127"/>
        <v>#DIV/0!</v>
      </c>
      <c r="Q1224" s="515">
        <f t="shared" si="128"/>
        <v>0</v>
      </c>
      <c r="R1224" s="515">
        <f t="shared" si="129"/>
        <v>0</v>
      </c>
      <c r="S1224" s="516">
        <f>IF(M1224="nio",0,IF(M1224&gt;0,VLOOKUP(H1224,'3-Productie normen'!A:L,VLOOKUP(M1224,'3-Productie normen'!$B$36:$C$42,2,FALSE),FALSE)))</f>
        <v>0</v>
      </c>
      <c r="T1224" s="516">
        <f t="shared" si="131"/>
        <v>0</v>
      </c>
      <c r="U1224" s="55">
        <f t="shared" si="132"/>
        <v>0</v>
      </c>
      <c r="V1224" s="527"/>
      <c r="X1224" s="529">
        <f t="shared" si="130"/>
        <v>284.96000000000004</v>
      </c>
    </row>
    <row r="1225" spans="1:24" ht="14.1" customHeight="1">
      <c r="A1225" s="567">
        <v>1225</v>
      </c>
      <c r="B1225" s="467" t="s">
        <v>238</v>
      </c>
      <c r="C1225" s="466" t="s">
        <v>362</v>
      </c>
      <c r="D1225" s="473" t="s">
        <v>442</v>
      </c>
      <c r="E1225" s="475">
        <v>0</v>
      </c>
      <c r="F1225" s="475" t="s">
        <v>1518</v>
      </c>
      <c r="G1225" s="494" t="s">
        <v>529</v>
      </c>
      <c r="H1225" s="491" t="s">
        <v>253</v>
      </c>
      <c r="I1225" s="494" t="s">
        <v>3975</v>
      </c>
      <c r="J1225" s="502">
        <v>49.2</v>
      </c>
      <c r="K1225" s="491" t="s">
        <v>253</v>
      </c>
      <c r="L1225" s="512">
        <f t="shared" si="133"/>
        <v>104</v>
      </c>
      <c r="M1225" s="514">
        <v>104</v>
      </c>
      <c r="N1225" s="514"/>
      <c r="O1225" s="514"/>
      <c r="P1225" s="515" t="e">
        <f t="shared" si="127"/>
        <v>#DIV/0!</v>
      </c>
      <c r="Q1225" s="515">
        <f t="shared" si="128"/>
        <v>0</v>
      </c>
      <c r="R1225" s="515">
        <f t="shared" si="129"/>
        <v>0</v>
      </c>
      <c r="S1225" s="516">
        <f>IF(M1225="nio",0,IF(M1225&gt;0,VLOOKUP(H1225,'3-Productie normen'!A:L,VLOOKUP(M1225,'3-Productie normen'!$B$36:$C$42,2,FALSE),FALSE)))</f>
        <v>0</v>
      </c>
      <c r="T1225" s="516">
        <f t="shared" si="131"/>
        <v>0</v>
      </c>
      <c r="U1225" s="55">
        <f t="shared" si="132"/>
        <v>0</v>
      </c>
      <c r="V1225" s="527"/>
      <c r="X1225" s="529">
        <f t="shared" si="130"/>
        <v>5116.8</v>
      </c>
    </row>
    <row r="1226" spans="1:24" ht="14.1" customHeight="1">
      <c r="A1226" s="460">
        <v>1226</v>
      </c>
      <c r="B1226" s="467" t="s">
        <v>238</v>
      </c>
      <c r="C1226" s="466" t="s">
        <v>362</v>
      </c>
      <c r="D1226" s="473" t="s">
        <v>442</v>
      </c>
      <c r="E1226" s="475">
        <v>0</v>
      </c>
      <c r="F1226" s="475" t="s">
        <v>1519</v>
      </c>
      <c r="G1226" s="494" t="s">
        <v>529</v>
      </c>
      <c r="H1226" s="491" t="s">
        <v>253</v>
      </c>
      <c r="I1226" s="494" t="s">
        <v>3975</v>
      </c>
      <c r="J1226" s="502">
        <v>17.98</v>
      </c>
      <c r="K1226" s="491" t="s">
        <v>253</v>
      </c>
      <c r="L1226" s="512">
        <f t="shared" si="133"/>
        <v>104</v>
      </c>
      <c r="M1226" s="514">
        <v>104</v>
      </c>
      <c r="N1226" s="514"/>
      <c r="O1226" s="514"/>
      <c r="P1226" s="515" t="e">
        <f t="shared" si="127"/>
        <v>#DIV/0!</v>
      </c>
      <c r="Q1226" s="515">
        <f t="shared" si="128"/>
        <v>0</v>
      </c>
      <c r="R1226" s="515">
        <f t="shared" si="129"/>
        <v>0</v>
      </c>
      <c r="S1226" s="516">
        <f>IF(M1226="nio",0,IF(M1226&gt;0,VLOOKUP(H1226,'3-Productie normen'!A:L,VLOOKUP(M1226,'3-Productie normen'!$B$36:$C$42,2,FALSE),FALSE)))</f>
        <v>0</v>
      </c>
      <c r="T1226" s="516">
        <f t="shared" si="131"/>
        <v>0</v>
      </c>
      <c r="U1226" s="55">
        <f t="shared" si="132"/>
        <v>0</v>
      </c>
      <c r="V1226" s="527"/>
      <c r="X1226" s="529">
        <f t="shared" si="130"/>
        <v>1869.92</v>
      </c>
    </row>
    <row r="1227" spans="1:24" ht="14.1" customHeight="1">
      <c r="A1227" s="460">
        <v>1227</v>
      </c>
      <c r="B1227" s="467" t="s">
        <v>238</v>
      </c>
      <c r="C1227" s="466" t="s">
        <v>362</v>
      </c>
      <c r="D1227" s="473" t="s">
        <v>442</v>
      </c>
      <c r="E1227" s="475">
        <v>0</v>
      </c>
      <c r="F1227" s="475" t="s">
        <v>1520</v>
      </c>
      <c r="G1227" s="494" t="s">
        <v>529</v>
      </c>
      <c r="H1227" s="491" t="s">
        <v>253</v>
      </c>
      <c r="I1227" s="494" t="s">
        <v>3975</v>
      </c>
      <c r="J1227" s="502">
        <v>30.65</v>
      </c>
      <c r="K1227" s="491" t="s">
        <v>253</v>
      </c>
      <c r="L1227" s="512">
        <f t="shared" si="133"/>
        <v>104</v>
      </c>
      <c r="M1227" s="514">
        <v>104</v>
      </c>
      <c r="N1227" s="514"/>
      <c r="O1227" s="514"/>
      <c r="P1227" s="515" t="e">
        <f t="shared" ref="P1227:P1290" si="134">IF(M1227="nio",0,IF(M1227&gt;0,M1227*J1227/S1227,0))</f>
        <v>#DIV/0!</v>
      </c>
      <c r="Q1227" s="515">
        <f t="shared" ref="Q1227:Q1290" si="135">IF(N1227&gt;0,N1227*J1227/T1227,0)</f>
        <v>0</v>
      </c>
      <c r="R1227" s="515">
        <f t="shared" ref="R1227:R1290" si="136">IF(O1227&gt;0,O1227*J1227/U1227,0)</f>
        <v>0</v>
      </c>
      <c r="S1227" s="516">
        <f>IF(M1227="nio",0,IF(M1227&gt;0,VLOOKUP(H1227,'3-Productie normen'!A:L,VLOOKUP(M1227,'3-Productie normen'!$B$36:$C$42,2,FALSE),FALSE)))</f>
        <v>0</v>
      </c>
      <c r="T1227" s="516">
        <f t="shared" si="131"/>
        <v>0</v>
      </c>
      <c r="U1227" s="55">
        <f t="shared" si="132"/>
        <v>0</v>
      </c>
      <c r="V1227" s="527"/>
      <c r="X1227" s="529">
        <f t="shared" ref="X1227:X1290" si="137">L1227*J1227</f>
        <v>3187.6</v>
      </c>
    </row>
    <row r="1228" spans="1:24" ht="14.1" customHeight="1">
      <c r="A1228" s="460">
        <v>1228</v>
      </c>
      <c r="B1228" s="467" t="s">
        <v>238</v>
      </c>
      <c r="C1228" s="466" t="s">
        <v>362</v>
      </c>
      <c r="D1228" s="473" t="s">
        <v>442</v>
      </c>
      <c r="E1228" s="475">
        <v>0</v>
      </c>
      <c r="F1228" s="475" t="s">
        <v>1521</v>
      </c>
      <c r="G1228" s="494" t="s">
        <v>600</v>
      </c>
      <c r="H1228" s="494" t="s">
        <v>4033</v>
      </c>
      <c r="I1228" s="494" t="s">
        <v>3974</v>
      </c>
      <c r="J1228" s="502">
        <v>173.3</v>
      </c>
      <c r="K1228" s="494" t="s">
        <v>4033</v>
      </c>
      <c r="L1228" s="512">
        <f t="shared" si="133"/>
        <v>104</v>
      </c>
      <c r="M1228" s="514">
        <v>104</v>
      </c>
      <c r="N1228" s="514"/>
      <c r="O1228" s="514"/>
      <c r="P1228" s="515" t="e">
        <f t="shared" si="134"/>
        <v>#DIV/0!</v>
      </c>
      <c r="Q1228" s="515">
        <f t="shared" si="135"/>
        <v>0</v>
      </c>
      <c r="R1228" s="515">
        <f t="shared" si="136"/>
        <v>0</v>
      </c>
      <c r="S1228" s="516">
        <f>IF(M1228="nio",0,IF(M1228&gt;0,VLOOKUP(H1228,'3-Productie normen'!A:L,VLOOKUP(M1228,'3-Productie normen'!$B$36:$C$42,2,FALSE),FALSE)))</f>
        <v>0</v>
      </c>
      <c r="T1228" s="516">
        <f t="shared" si="131"/>
        <v>0</v>
      </c>
      <c r="U1228" s="55">
        <f t="shared" si="132"/>
        <v>0</v>
      </c>
      <c r="V1228" s="527"/>
      <c r="X1228" s="529">
        <f t="shared" si="137"/>
        <v>18023.2</v>
      </c>
    </row>
    <row r="1229" spans="1:24" ht="14.1" customHeight="1">
      <c r="A1229" s="460">
        <v>1229</v>
      </c>
      <c r="B1229" s="467" t="s">
        <v>238</v>
      </c>
      <c r="C1229" s="466" t="s">
        <v>362</v>
      </c>
      <c r="D1229" s="473" t="s">
        <v>442</v>
      </c>
      <c r="E1229" s="475">
        <v>0</v>
      </c>
      <c r="F1229" s="475" t="s">
        <v>1522</v>
      </c>
      <c r="G1229" s="494" t="s">
        <v>598</v>
      </c>
      <c r="H1229" s="487" t="s">
        <v>17</v>
      </c>
      <c r="I1229" s="494" t="s">
        <v>3987</v>
      </c>
      <c r="J1229" s="502">
        <v>8.4</v>
      </c>
      <c r="K1229" s="487" t="s">
        <v>17</v>
      </c>
      <c r="L1229" s="512">
        <f t="shared" si="133"/>
        <v>255</v>
      </c>
      <c r="M1229" s="514">
        <v>255</v>
      </c>
      <c r="N1229" s="514"/>
      <c r="O1229" s="514"/>
      <c r="P1229" s="515" t="e">
        <f t="shared" si="134"/>
        <v>#DIV/0!</v>
      </c>
      <c r="Q1229" s="515">
        <f t="shared" si="135"/>
        <v>0</v>
      </c>
      <c r="R1229" s="515">
        <f t="shared" si="136"/>
        <v>0</v>
      </c>
      <c r="S1229" s="516">
        <f>IF(M1229="nio",0,IF(M1229&gt;0,VLOOKUP(H1229,'3-Productie normen'!A:L,VLOOKUP(M1229,'3-Productie normen'!$B$36:$C$42,2,FALSE),FALSE)))</f>
        <v>0</v>
      </c>
      <c r="T1229" s="516">
        <f t="shared" si="131"/>
        <v>0</v>
      </c>
      <c r="U1229" s="55">
        <f t="shared" si="132"/>
        <v>0</v>
      </c>
      <c r="V1229" s="527"/>
      <c r="X1229" s="529">
        <f t="shared" si="137"/>
        <v>2142</v>
      </c>
    </row>
    <row r="1230" spans="1:24" ht="14.1" customHeight="1">
      <c r="A1230" s="460">
        <v>1230</v>
      </c>
      <c r="B1230" s="467" t="s">
        <v>238</v>
      </c>
      <c r="C1230" s="466" t="s">
        <v>362</v>
      </c>
      <c r="D1230" s="473" t="s">
        <v>442</v>
      </c>
      <c r="E1230" s="475">
        <v>0</v>
      </c>
      <c r="F1230" s="475" t="s">
        <v>1523</v>
      </c>
      <c r="G1230" s="494" t="s">
        <v>597</v>
      </c>
      <c r="H1230" s="491" t="s">
        <v>286</v>
      </c>
      <c r="I1230" s="494" t="s">
        <v>3974</v>
      </c>
      <c r="J1230" s="502">
        <v>29.95</v>
      </c>
      <c r="K1230" s="494" t="s">
        <v>4027</v>
      </c>
      <c r="L1230" s="512">
        <f t="shared" si="133"/>
        <v>0</v>
      </c>
      <c r="M1230" s="513" t="s">
        <v>4037</v>
      </c>
      <c r="N1230" s="514"/>
      <c r="O1230" s="514"/>
      <c r="P1230" s="515">
        <f t="shared" si="134"/>
        <v>0</v>
      </c>
      <c r="Q1230" s="515">
        <f t="shared" si="135"/>
        <v>0</v>
      </c>
      <c r="R1230" s="515">
        <f t="shared" si="136"/>
        <v>0</v>
      </c>
      <c r="S1230" s="516">
        <f>IF(M1230="nio",0,IF(M1230&gt;0,VLOOKUP(H1230,'3-Productie normen'!A:L,VLOOKUP(M1230,'3-Productie normen'!$B$36:$C$42,2,FALSE),FALSE)))</f>
        <v>0</v>
      </c>
      <c r="T1230" s="516">
        <f t="shared" si="131"/>
        <v>0</v>
      </c>
      <c r="U1230" s="55">
        <f t="shared" si="132"/>
        <v>0</v>
      </c>
      <c r="V1230" s="527"/>
      <c r="X1230" s="529">
        <f t="shared" si="137"/>
        <v>0</v>
      </c>
    </row>
    <row r="1231" spans="1:24" ht="14.1" customHeight="1">
      <c r="A1231" s="460">
        <v>1231</v>
      </c>
      <c r="B1231" s="467" t="s">
        <v>238</v>
      </c>
      <c r="C1231" s="466" t="s">
        <v>362</v>
      </c>
      <c r="D1231" s="473" t="s">
        <v>442</v>
      </c>
      <c r="E1231" s="475">
        <v>0</v>
      </c>
      <c r="F1231" s="475" t="s">
        <v>1524</v>
      </c>
      <c r="G1231" s="494" t="s">
        <v>598</v>
      </c>
      <c r="H1231" s="487" t="s">
        <v>17</v>
      </c>
      <c r="I1231" s="494" t="s">
        <v>3974</v>
      </c>
      <c r="J1231" s="502">
        <v>10.45</v>
      </c>
      <c r="K1231" s="487" t="s">
        <v>17</v>
      </c>
      <c r="L1231" s="512">
        <f t="shared" si="133"/>
        <v>255</v>
      </c>
      <c r="M1231" s="514">
        <v>255</v>
      </c>
      <c r="N1231" s="514"/>
      <c r="O1231" s="514"/>
      <c r="P1231" s="515" t="e">
        <f t="shared" si="134"/>
        <v>#DIV/0!</v>
      </c>
      <c r="Q1231" s="515">
        <f t="shared" si="135"/>
        <v>0</v>
      </c>
      <c r="R1231" s="515">
        <f t="shared" si="136"/>
        <v>0</v>
      </c>
      <c r="S1231" s="516">
        <f>IF(M1231="nio",0,IF(M1231&gt;0,VLOOKUP(H1231,'3-Productie normen'!A:L,VLOOKUP(M1231,'3-Productie normen'!$B$36:$C$42,2,FALSE),FALSE)))</f>
        <v>0</v>
      </c>
      <c r="T1231" s="516">
        <f t="shared" si="131"/>
        <v>0</v>
      </c>
      <c r="U1231" s="55">
        <f t="shared" si="132"/>
        <v>0</v>
      </c>
      <c r="V1231" s="527"/>
      <c r="X1231" s="529">
        <f t="shared" si="137"/>
        <v>2664.75</v>
      </c>
    </row>
    <row r="1232" spans="1:24" ht="14.1" customHeight="1">
      <c r="A1232" s="460">
        <v>1232</v>
      </c>
      <c r="B1232" s="467" t="s">
        <v>238</v>
      </c>
      <c r="C1232" s="466" t="s">
        <v>362</v>
      </c>
      <c r="D1232" s="473" t="s">
        <v>442</v>
      </c>
      <c r="E1232" s="475">
        <v>0</v>
      </c>
      <c r="F1232" s="475" t="s">
        <v>1525</v>
      </c>
      <c r="G1232" s="494" t="s">
        <v>596</v>
      </c>
      <c r="H1232" s="491" t="s">
        <v>286</v>
      </c>
      <c r="I1232" s="494" t="s">
        <v>3987</v>
      </c>
      <c r="J1232" s="502">
        <v>16.03</v>
      </c>
      <c r="K1232" s="494" t="s">
        <v>4027</v>
      </c>
      <c r="L1232" s="512">
        <f t="shared" si="133"/>
        <v>0</v>
      </c>
      <c r="M1232" s="513" t="s">
        <v>4037</v>
      </c>
      <c r="N1232" s="514"/>
      <c r="O1232" s="514"/>
      <c r="P1232" s="515">
        <f t="shared" si="134"/>
        <v>0</v>
      </c>
      <c r="Q1232" s="515">
        <f t="shared" si="135"/>
        <v>0</v>
      </c>
      <c r="R1232" s="515">
        <f t="shared" si="136"/>
        <v>0</v>
      </c>
      <c r="S1232" s="516">
        <f>IF(M1232="nio",0,IF(M1232&gt;0,VLOOKUP(H1232,'3-Productie normen'!A:L,VLOOKUP(M1232,'3-Productie normen'!$B$36:$C$42,2,FALSE),FALSE)))</f>
        <v>0</v>
      </c>
      <c r="T1232" s="516">
        <f t="shared" si="131"/>
        <v>0</v>
      </c>
      <c r="U1232" s="55">
        <f t="shared" si="132"/>
        <v>0</v>
      </c>
      <c r="V1232" s="527"/>
      <c r="X1232" s="529">
        <f t="shared" si="137"/>
        <v>0</v>
      </c>
    </row>
    <row r="1233" spans="1:24" ht="14.1" customHeight="1">
      <c r="A1233" s="567">
        <v>1233</v>
      </c>
      <c r="B1233" s="467" t="s">
        <v>238</v>
      </c>
      <c r="C1233" s="466" t="s">
        <v>362</v>
      </c>
      <c r="D1233" s="473" t="s">
        <v>442</v>
      </c>
      <c r="E1233" s="475">
        <v>0</v>
      </c>
      <c r="F1233" s="475" t="s">
        <v>1526</v>
      </c>
      <c r="G1233" s="494" t="s">
        <v>529</v>
      </c>
      <c r="H1233" s="491" t="s">
        <v>253</v>
      </c>
      <c r="I1233" s="494" t="s">
        <v>3975</v>
      </c>
      <c r="J1233" s="502">
        <v>29.37</v>
      </c>
      <c r="K1233" s="491" t="s">
        <v>253</v>
      </c>
      <c r="L1233" s="512">
        <f t="shared" si="133"/>
        <v>104</v>
      </c>
      <c r="M1233" s="514">
        <v>104</v>
      </c>
      <c r="N1233" s="514"/>
      <c r="O1233" s="514"/>
      <c r="P1233" s="515" t="e">
        <f t="shared" si="134"/>
        <v>#DIV/0!</v>
      </c>
      <c r="Q1233" s="515">
        <f t="shared" si="135"/>
        <v>0</v>
      </c>
      <c r="R1233" s="515">
        <f t="shared" si="136"/>
        <v>0</v>
      </c>
      <c r="S1233" s="516">
        <f>IF(M1233="nio",0,IF(M1233&gt;0,VLOOKUP(H1233,'3-Productie normen'!A:L,VLOOKUP(M1233,'3-Productie normen'!$B$36:$C$42,2,FALSE),FALSE)))</f>
        <v>0</v>
      </c>
      <c r="T1233" s="516">
        <f t="shared" si="131"/>
        <v>0</v>
      </c>
      <c r="U1233" s="55">
        <f t="shared" si="132"/>
        <v>0</v>
      </c>
      <c r="V1233" s="527"/>
      <c r="X1233" s="529">
        <f t="shared" si="137"/>
        <v>3054.48</v>
      </c>
    </row>
    <row r="1234" spans="1:24" ht="14.1" customHeight="1">
      <c r="A1234" s="460">
        <v>1234</v>
      </c>
      <c r="B1234" s="467" t="s">
        <v>238</v>
      </c>
      <c r="C1234" s="466" t="s">
        <v>362</v>
      </c>
      <c r="D1234" s="473" t="s">
        <v>442</v>
      </c>
      <c r="E1234" s="475">
        <v>0</v>
      </c>
      <c r="F1234" s="475" t="s">
        <v>1527</v>
      </c>
      <c r="G1234" s="494" t="s">
        <v>529</v>
      </c>
      <c r="H1234" s="491" t="s">
        <v>253</v>
      </c>
      <c r="I1234" s="494" t="s">
        <v>3975</v>
      </c>
      <c r="J1234" s="502">
        <v>19.18</v>
      </c>
      <c r="K1234" s="491" t="s">
        <v>253</v>
      </c>
      <c r="L1234" s="512">
        <f t="shared" si="133"/>
        <v>104</v>
      </c>
      <c r="M1234" s="514">
        <v>104</v>
      </c>
      <c r="N1234" s="514"/>
      <c r="O1234" s="514"/>
      <c r="P1234" s="515" t="e">
        <f t="shared" si="134"/>
        <v>#DIV/0!</v>
      </c>
      <c r="Q1234" s="515">
        <f t="shared" si="135"/>
        <v>0</v>
      </c>
      <c r="R1234" s="515">
        <f t="shared" si="136"/>
        <v>0</v>
      </c>
      <c r="S1234" s="516">
        <f>IF(M1234="nio",0,IF(M1234&gt;0,VLOOKUP(H1234,'3-Productie normen'!A:L,VLOOKUP(M1234,'3-Productie normen'!$B$36:$C$42,2,FALSE),FALSE)))</f>
        <v>0</v>
      </c>
      <c r="T1234" s="516">
        <f t="shared" si="131"/>
        <v>0</v>
      </c>
      <c r="U1234" s="55">
        <f t="shared" si="132"/>
        <v>0</v>
      </c>
      <c r="V1234" s="527"/>
      <c r="X1234" s="529">
        <f t="shared" si="137"/>
        <v>1994.72</v>
      </c>
    </row>
    <row r="1235" spans="1:24" ht="14.1" customHeight="1">
      <c r="A1235" s="460">
        <v>1235</v>
      </c>
      <c r="B1235" s="467" t="s">
        <v>238</v>
      </c>
      <c r="C1235" s="466" t="s">
        <v>362</v>
      </c>
      <c r="D1235" s="473" t="s">
        <v>442</v>
      </c>
      <c r="E1235" s="475">
        <v>0</v>
      </c>
      <c r="F1235" s="475" t="s">
        <v>1528</v>
      </c>
      <c r="G1235" s="494" t="s">
        <v>529</v>
      </c>
      <c r="H1235" s="491" t="s">
        <v>253</v>
      </c>
      <c r="I1235" s="494" t="s">
        <v>3975</v>
      </c>
      <c r="J1235" s="502">
        <v>27.26</v>
      </c>
      <c r="K1235" s="491" t="s">
        <v>253</v>
      </c>
      <c r="L1235" s="512">
        <f t="shared" si="133"/>
        <v>104</v>
      </c>
      <c r="M1235" s="514">
        <v>104</v>
      </c>
      <c r="N1235" s="514"/>
      <c r="O1235" s="514"/>
      <c r="P1235" s="515" t="e">
        <f t="shared" si="134"/>
        <v>#DIV/0!</v>
      </c>
      <c r="Q1235" s="515">
        <f t="shared" si="135"/>
        <v>0</v>
      </c>
      <c r="R1235" s="515">
        <f t="shared" si="136"/>
        <v>0</v>
      </c>
      <c r="S1235" s="516">
        <f>IF(M1235="nio",0,IF(M1235&gt;0,VLOOKUP(H1235,'3-Productie normen'!A:L,VLOOKUP(M1235,'3-Productie normen'!$B$36:$C$42,2,FALSE),FALSE)))</f>
        <v>0</v>
      </c>
      <c r="T1235" s="516">
        <f t="shared" ref="T1235:T1298" si="138">IF(N1235&gt;0,S1235*$T$8,0)</f>
        <v>0</v>
      </c>
      <c r="U1235" s="55">
        <f t="shared" ref="U1235:U1298" si="139">IF((OR(O1235&gt;0,)),S1235*$U$8,0)</f>
        <v>0</v>
      </c>
      <c r="V1235" s="527"/>
      <c r="X1235" s="529">
        <f t="shared" si="137"/>
        <v>2835.04</v>
      </c>
    </row>
    <row r="1236" spans="1:24" ht="14.1" customHeight="1">
      <c r="A1236" s="460">
        <v>1236</v>
      </c>
      <c r="B1236" s="467" t="s">
        <v>238</v>
      </c>
      <c r="C1236" s="466" t="s">
        <v>362</v>
      </c>
      <c r="D1236" s="473" t="s">
        <v>442</v>
      </c>
      <c r="E1236" s="475">
        <v>0</v>
      </c>
      <c r="F1236" s="475" t="s">
        <v>1529</v>
      </c>
      <c r="G1236" s="494" t="s">
        <v>529</v>
      </c>
      <c r="H1236" s="491" t="s">
        <v>253</v>
      </c>
      <c r="I1236" s="494" t="s">
        <v>3975</v>
      </c>
      <c r="J1236" s="502">
        <v>27.26</v>
      </c>
      <c r="K1236" s="491" t="s">
        <v>253</v>
      </c>
      <c r="L1236" s="512">
        <f t="shared" si="133"/>
        <v>104</v>
      </c>
      <c r="M1236" s="514">
        <v>104</v>
      </c>
      <c r="N1236" s="514"/>
      <c r="O1236" s="514"/>
      <c r="P1236" s="515" t="e">
        <f t="shared" si="134"/>
        <v>#DIV/0!</v>
      </c>
      <c r="Q1236" s="515">
        <f t="shared" si="135"/>
        <v>0</v>
      </c>
      <c r="R1236" s="515">
        <f t="shared" si="136"/>
        <v>0</v>
      </c>
      <c r="S1236" s="516">
        <f>IF(M1236="nio",0,IF(M1236&gt;0,VLOOKUP(H1236,'3-Productie normen'!A:L,VLOOKUP(M1236,'3-Productie normen'!$B$36:$C$42,2,FALSE),FALSE)))</f>
        <v>0</v>
      </c>
      <c r="T1236" s="516">
        <f t="shared" si="138"/>
        <v>0</v>
      </c>
      <c r="U1236" s="55">
        <f t="shared" si="139"/>
        <v>0</v>
      </c>
      <c r="V1236" s="527"/>
      <c r="X1236" s="529">
        <f t="shared" si="137"/>
        <v>2835.04</v>
      </c>
    </row>
    <row r="1237" spans="1:24" ht="14.1" customHeight="1">
      <c r="A1237" s="460">
        <v>1237</v>
      </c>
      <c r="B1237" s="467" t="s">
        <v>238</v>
      </c>
      <c r="C1237" s="466" t="s">
        <v>362</v>
      </c>
      <c r="D1237" s="473" t="s">
        <v>442</v>
      </c>
      <c r="E1237" s="475">
        <v>0</v>
      </c>
      <c r="F1237" s="475" t="s">
        <v>1530</v>
      </c>
      <c r="G1237" s="494" t="s">
        <v>529</v>
      </c>
      <c r="H1237" s="491" t="s">
        <v>253</v>
      </c>
      <c r="I1237" s="494" t="s">
        <v>3975</v>
      </c>
      <c r="J1237" s="502">
        <v>17.98</v>
      </c>
      <c r="K1237" s="491" t="s">
        <v>253</v>
      </c>
      <c r="L1237" s="512">
        <f t="shared" si="133"/>
        <v>104</v>
      </c>
      <c r="M1237" s="514">
        <v>104</v>
      </c>
      <c r="N1237" s="514"/>
      <c r="O1237" s="514"/>
      <c r="P1237" s="515" t="e">
        <f t="shared" si="134"/>
        <v>#DIV/0!</v>
      </c>
      <c r="Q1237" s="515">
        <f t="shared" si="135"/>
        <v>0</v>
      </c>
      <c r="R1237" s="515">
        <f t="shared" si="136"/>
        <v>0</v>
      </c>
      <c r="S1237" s="516">
        <f>IF(M1237="nio",0,IF(M1237&gt;0,VLOOKUP(H1237,'3-Productie normen'!A:L,VLOOKUP(M1237,'3-Productie normen'!$B$36:$C$42,2,FALSE),FALSE)))</f>
        <v>0</v>
      </c>
      <c r="T1237" s="516">
        <f t="shared" si="138"/>
        <v>0</v>
      </c>
      <c r="U1237" s="55">
        <f t="shared" si="139"/>
        <v>0</v>
      </c>
      <c r="V1237" s="527"/>
      <c r="X1237" s="529">
        <f t="shared" si="137"/>
        <v>1869.92</v>
      </c>
    </row>
    <row r="1238" spans="1:24" ht="14.1" customHeight="1">
      <c r="A1238" s="460">
        <v>1238</v>
      </c>
      <c r="B1238" s="467" t="s">
        <v>238</v>
      </c>
      <c r="C1238" s="466" t="s">
        <v>362</v>
      </c>
      <c r="D1238" s="473" t="s">
        <v>442</v>
      </c>
      <c r="E1238" s="475">
        <v>0</v>
      </c>
      <c r="F1238" s="475" t="s">
        <v>1531</v>
      </c>
      <c r="G1238" s="494" t="s">
        <v>529</v>
      </c>
      <c r="H1238" s="491" t="s">
        <v>253</v>
      </c>
      <c r="I1238" s="494" t="s">
        <v>3975</v>
      </c>
      <c r="J1238" s="502">
        <v>17.98</v>
      </c>
      <c r="K1238" s="491" t="s">
        <v>253</v>
      </c>
      <c r="L1238" s="512">
        <f t="shared" si="133"/>
        <v>104</v>
      </c>
      <c r="M1238" s="514">
        <v>104</v>
      </c>
      <c r="N1238" s="514"/>
      <c r="O1238" s="514"/>
      <c r="P1238" s="515" t="e">
        <f t="shared" si="134"/>
        <v>#DIV/0!</v>
      </c>
      <c r="Q1238" s="515">
        <f t="shared" si="135"/>
        <v>0</v>
      </c>
      <c r="R1238" s="515">
        <f t="shared" si="136"/>
        <v>0</v>
      </c>
      <c r="S1238" s="516">
        <f>IF(M1238="nio",0,IF(M1238&gt;0,VLOOKUP(H1238,'3-Productie normen'!A:L,VLOOKUP(M1238,'3-Productie normen'!$B$36:$C$42,2,FALSE),FALSE)))</f>
        <v>0</v>
      </c>
      <c r="T1238" s="516">
        <f t="shared" si="138"/>
        <v>0</v>
      </c>
      <c r="U1238" s="55">
        <f t="shared" si="139"/>
        <v>0</v>
      </c>
      <c r="V1238" s="527"/>
      <c r="X1238" s="529">
        <f t="shared" si="137"/>
        <v>1869.92</v>
      </c>
    </row>
    <row r="1239" spans="1:24" ht="14.1" customHeight="1">
      <c r="A1239" s="460">
        <v>1239</v>
      </c>
      <c r="B1239" s="467" t="s">
        <v>238</v>
      </c>
      <c r="C1239" s="466" t="s">
        <v>362</v>
      </c>
      <c r="D1239" s="473" t="s">
        <v>442</v>
      </c>
      <c r="E1239" s="475">
        <v>0</v>
      </c>
      <c r="F1239" s="475" t="s">
        <v>1532</v>
      </c>
      <c r="G1239" s="494" t="s">
        <v>529</v>
      </c>
      <c r="H1239" s="491" t="s">
        <v>253</v>
      </c>
      <c r="I1239" s="494" t="s">
        <v>3975</v>
      </c>
      <c r="J1239" s="502">
        <v>17.98</v>
      </c>
      <c r="K1239" s="491" t="s">
        <v>253</v>
      </c>
      <c r="L1239" s="512">
        <f t="shared" si="133"/>
        <v>104</v>
      </c>
      <c r="M1239" s="514">
        <v>104</v>
      </c>
      <c r="N1239" s="514"/>
      <c r="O1239" s="514"/>
      <c r="P1239" s="515" t="e">
        <f t="shared" si="134"/>
        <v>#DIV/0!</v>
      </c>
      <c r="Q1239" s="515">
        <f t="shared" si="135"/>
        <v>0</v>
      </c>
      <c r="R1239" s="515">
        <f t="shared" si="136"/>
        <v>0</v>
      </c>
      <c r="S1239" s="516">
        <f>IF(M1239="nio",0,IF(M1239&gt;0,VLOOKUP(H1239,'3-Productie normen'!A:L,VLOOKUP(M1239,'3-Productie normen'!$B$36:$C$42,2,FALSE),FALSE)))</f>
        <v>0</v>
      </c>
      <c r="T1239" s="516">
        <f t="shared" si="138"/>
        <v>0</v>
      </c>
      <c r="U1239" s="55">
        <f t="shared" si="139"/>
        <v>0</v>
      </c>
      <c r="V1239" s="527"/>
      <c r="X1239" s="529">
        <f t="shared" si="137"/>
        <v>1869.92</v>
      </c>
    </row>
    <row r="1240" spans="1:24" ht="14.1" customHeight="1">
      <c r="A1240" s="460">
        <v>1240</v>
      </c>
      <c r="B1240" s="467" t="s">
        <v>238</v>
      </c>
      <c r="C1240" s="466" t="s">
        <v>362</v>
      </c>
      <c r="D1240" s="473" t="s">
        <v>442</v>
      </c>
      <c r="E1240" s="475">
        <v>0</v>
      </c>
      <c r="F1240" s="475" t="s">
        <v>1533</v>
      </c>
      <c r="G1240" s="494" t="s">
        <v>529</v>
      </c>
      <c r="H1240" s="491" t="s">
        <v>253</v>
      </c>
      <c r="I1240" s="494" t="s">
        <v>3975</v>
      </c>
      <c r="J1240" s="502">
        <v>18.91</v>
      </c>
      <c r="K1240" s="491" t="s">
        <v>253</v>
      </c>
      <c r="L1240" s="512">
        <f t="shared" si="133"/>
        <v>104</v>
      </c>
      <c r="M1240" s="514">
        <v>104</v>
      </c>
      <c r="N1240" s="514"/>
      <c r="O1240" s="514"/>
      <c r="P1240" s="515" t="e">
        <f t="shared" si="134"/>
        <v>#DIV/0!</v>
      </c>
      <c r="Q1240" s="515">
        <f t="shared" si="135"/>
        <v>0</v>
      </c>
      <c r="R1240" s="515">
        <f t="shared" si="136"/>
        <v>0</v>
      </c>
      <c r="S1240" s="516">
        <f>IF(M1240="nio",0,IF(M1240&gt;0,VLOOKUP(H1240,'3-Productie normen'!A:L,VLOOKUP(M1240,'3-Productie normen'!$B$36:$C$42,2,FALSE),FALSE)))</f>
        <v>0</v>
      </c>
      <c r="T1240" s="516">
        <f t="shared" si="138"/>
        <v>0</v>
      </c>
      <c r="U1240" s="55">
        <f t="shared" si="139"/>
        <v>0</v>
      </c>
      <c r="V1240" s="527"/>
      <c r="X1240" s="529">
        <f t="shared" si="137"/>
        <v>1966.64</v>
      </c>
    </row>
    <row r="1241" spans="1:24" ht="14.1" customHeight="1">
      <c r="A1241" s="567">
        <v>1241</v>
      </c>
      <c r="B1241" s="467" t="s">
        <v>238</v>
      </c>
      <c r="C1241" s="466" t="s">
        <v>362</v>
      </c>
      <c r="D1241" s="473" t="s">
        <v>442</v>
      </c>
      <c r="E1241" s="475">
        <v>0</v>
      </c>
      <c r="F1241" s="475" t="s">
        <v>1534</v>
      </c>
      <c r="G1241" s="494" t="s">
        <v>529</v>
      </c>
      <c r="H1241" s="491" t="s">
        <v>253</v>
      </c>
      <c r="I1241" s="494" t="s">
        <v>3975</v>
      </c>
      <c r="J1241" s="502">
        <v>18.89</v>
      </c>
      <c r="K1241" s="491" t="s">
        <v>253</v>
      </c>
      <c r="L1241" s="512">
        <f t="shared" si="133"/>
        <v>104</v>
      </c>
      <c r="M1241" s="514">
        <v>104</v>
      </c>
      <c r="N1241" s="514"/>
      <c r="O1241" s="514"/>
      <c r="P1241" s="515" t="e">
        <f t="shared" si="134"/>
        <v>#DIV/0!</v>
      </c>
      <c r="Q1241" s="515">
        <f t="shared" si="135"/>
        <v>0</v>
      </c>
      <c r="R1241" s="515">
        <f t="shared" si="136"/>
        <v>0</v>
      </c>
      <c r="S1241" s="516">
        <f>IF(M1241="nio",0,IF(M1241&gt;0,VLOOKUP(H1241,'3-Productie normen'!A:L,VLOOKUP(M1241,'3-Productie normen'!$B$36:$C$42,2,FALSE),FALSE)))</f>
        <v>0</v>
      </c>
      <c r="T1241" s="516">
        <f t="shared" si="138"/>
        <v>0</v>
      </c>
      <c r="U1241" s="55">
        <f t="shared" si="139"/>
        <v>0</v>
      </c>
      <c r="V1241" s="527"/>
      <c r="X1241" s="529">
        <f t="shared" si="137"/>
        <v>1964.56</v>
      </c>
    </row>
    <row r="1242" spans="1:24" ht="14.1" customHeight="1">
      <c r="A1242" s="460">
        <v>1242</v>
      </c>
      <c r="B1242" s="467" t="s">
        <v>238</v>
      </c>
      <c r="C1242" s="466" t="s">
        <v>362</v>
      </c>
      <c r="D1242" s="473" t="s">
        <v>442</v>
      </c>
      <c r="E1242" s="475">
        <v>0</v>
      </c>
      <c r="F1242" s="475" t="s">
        <v>1535</v>
      </c>
      <c r="G1242" s="494" t="s">
        <v>529</v>
      </c>
      <c r="H1242" s="491" t="s">
        <v>253</v>
      </c>
      <c r="I1242" s="494" t="s">
        <v>3975</v>
      </c>
      <c r="J1242" s="502">
        <v>17.98</v>
      </c>
      <c r="K1242" s="491" t="s">
        <v>253</v>
      </c>
      <c r="L1242" s="512">
        <f t="shared" si="133"/>
        <v>104</v>
      </c>
      <c r="M1242" s="514">
        <v>104</v>
      </c>
      <c r="N1242" s="514"/>
      <c r="O1242" s="514"/>
      <c r="P1242" s="515" t="e">
        <f t="shared" si="134"/>
        <v>#DIV/0!</v>
      </c>
      <c r="Q1242" s="515">
        <f t="shared" si="135"/>
        <v>0</v>
      </c>
      <c r="R1242" s="515">
        <f t="shared" si="136"/>
        <v>0</v>
      </c>
      <c r="S1242" s="516">
        <f>IF(M1242="nio",0,IF(M1242&gt;0,VLOOKUP(H1242,'3-Productie normen'!A:L,VLOOKUP(M1242,'3-Productie normen'!$B$36:$C$42,2,FALSE),FALSE)))</f>
        <v>0</v>
      </c>
      <c r="T1242" s="516">
        <f t="shared" si="138"/>
        <v>0</v>
      </c>
      <c r="U1242" s="55">
        <f t="shared" si="139"/>
        <v>0</v>
      </c>
      <c r="V1242" s="527"/>
      <c r="X1242" s="529">
        <f t="shared" si="137"/>
        <v>1869.92</v>
      </c>
    </row>
    <row r="1243" spans="1:24" ht="14.1" customHeight="1">
      <c r="A1243" s="460">
        <v>1243</v>
      </c>
      <c r="B1243" s="467" t="s">
        <v>238</v>
      </c>
      <c r="C1243" s="466" t="s">
        <v>362</v>
      </c>
      <c r="D1243" s="473" t="s">
        <v>442</v>
      </c>
      <c r="E1243" s="475">
        <v>0</v>
      </c>
      <c r="F1243" s="475" t="s">
        <v>1536</v>
      </c>
      <c r="G1243" s="494" t="s">
        <v>536</v>
      </c>
      <c r="H1243" s="491" t="s">
        <v>4038</v>
      </c>
      <c r="I1243" s="494" t="s">
        <v>3975</v>
      </c>
      <c r="J1243" s="502">
        <v>27.81</v>
      </c>
      <c r="K1243" s="491" t="s">
        <v>253</v>
      </c>
      <c r="L1243" s="512">
        <f t="shared" si="133"/>
        <v>255</v>
      </c>
      <c r="M1243" s="514">
        <v>255</v>
      </c>
      <c r="N1243" s="514"/>
      <c r="O1243" s="514"/>
      <c r="P1243" s="515" t="e">
        <f t="shared" si="134"/>
        <v>#DIV/0!</v>
      </c>
      <c r="Q1243" s="515">
        <f t="shared" si="135"/>
        <v>0</v>
      </c>
      <c r="R1243" s="515">
        <f t="shared" si="136"/>
        <v>0</v>
      </c>
      <c r="S1243" s="516">
        <f>IF(M1243="nio",0,IF(M1243&gt;0,VLOOKUP(H1243,'3-Productie normen'!A:L,VLOOKUP(M1243,'3-Productie normen'!$B$36:$C$42,2,FALSE),FALSE)))</f>
        <v>0</v>
      </c>
      <c r="T1243" s="516">
        <f t="shared" si="138"/>
        <v>0</v>
      </c>
      <c r="U1243" s="55">
        <f t="shared" si="139"/>
        <v>0</v>
      </c>
      <c r="V1243" s="527"/>
      <c r="X1243" s="529">
        <f t="shared" si="137"/>
        <v>7091.5499999999993</v>
      </c>
    </row>
    <row r="1244" spans="1:24" ht="14.1" customHeight="1">
      <c r="A1244" s="460">
        <v>1244</v>
      </c>
      <c r="B1244" s="467" t="s">
        <v>238</v>
      </c>
      <c r="C1244" s="466" t="s">
        <v>362</v>
      </c>
      <c r="D1244" s="473" t="s">
        <v>442</v>
      </c>
      <c r="E1244" s="475">
        <v>0</v>
      </c>
      <c r="F1244" s="475" t="s">
        <v>1537</v>
      </c>
      <c r="G1244" s="494" t="s">
        <v>1045</v>
      </c>
      <c r="H1244" s="491" t="s">
        <v>253</v>
      </c>
      <c r="I1244" s="494" t="s">
        <v>3975</v>
      </c>
      <c r="J1244" s="502">
        <v>17.98</v>
      </c>
      <c r="K1244" s="491" t="s">
        <v>253</v>
      </c>
      <c r="L1244" s="512">
        <f t="shared" si="133"/>
        <v>104</v>
      </c>
      <c r="M1244" s="514">
        <v>104</v>
      </c>
      <c r="N1244" s="514"/>
      <c r="O1244" s="514"/>
      <c r="P1244" s="515" t="e">
        <f t="shared" si="134"/>
        <v>#DIV/0!</v>
      </c>
      <c r="Q1244" s="515">
        <f t="shared" si="135"/>
        <v>0</v>
      </c>
      <c r="R1244" s="515">
        <f t="shared" si="136"/>
        <v>0</v>
      </c>
      <c r="S1244" s="516">
        <f>IF(M1244="nio",0,IF(M1244&gt;0,VLOOKUP(H1244,'3-Productie normen'!A:L,VLOOKUP(M1244,'3-Productie normen'!$B$36:$C$42,2,FALSE),FALSE)))</f>
        <v>0</v>
      </c>
      <c r="T1244" s="516">
        <f t="shared" si="138"/>
        <v>0</v>
      </c>
      <c r="U1244" s="55">
        <f t="shared" si="139"/>
        <v>0</v>
      </c>
      <c r="V1244" s="527"/>
      <c r="X1244" s="529">
        <f t="shared" si="137"/>
        <v>1869.92</v>
      </c>
    </row>
    <row r="1245" spans="1:24" ht="14.1" customHeight="1">
      <c r="A1245" s="460">
        <v>1245</v>
      </c>
      <c r="B1245" s="467" t="s">
        <v>238</v>
      </c>
      <c r="C1245" s="466" t="s">
        <v>362</v>
      </c>
      <c r="D1245" s="473" t="s">
        <v>442</v>
      </c>
      <c r="E1245" s="475">
        <v>0</v>
      </c>
      <c r="F1245" s="475" t="s">
        <v>1538</v>
      </c>
      <c r="G1245" s="494" t="s">
        <v>529</v>
      </c>
      <c r="H1245" s="491" t="s">
        <v>253</v>
      </c>
      <c r="I1245" s="494" t="s">
        <v>3975</v>
      </c>
      <c r="J1245" s="502">
        <v>18.88</v>
      </c>
      <c r="K1245" s="491" t="s">
        <v>253</v>
      </c>
      <c r="L1245" s="512">
        <f t="shared" si="133"/>
        <v>104</v>
      </c>
      <c r="M1245" s="514">
        <v>104</v>
      </c>
      <c r="N1245" s="514"/>
      <c r="O1245" s="514"/>
      <c r="P1245" s="515" t="e">
        <f t="shared" si="134"/>
        <v>#DIV/0!</v>
      </c>
      <c r="Q1245" s="515">
        <f t="shared" si="135"/>
        <v>0</v>
      </c>
      <c r="R1245" s="515">
        <f t="shared" si="136"/>
        <v>0</v>
      </c>
      <c r="S1245" s="516">
        <f>IF(M1245="nio",0,IF(M1245&gt;0,VLOOKUP(H1245,'3-Productie normen'!A:L,VLOOKUP(M1245,'3-Productie normen'!$B$36:$C$42,2,FALSE),FALSE)))</f>
        <v>0</v>
      </c>
      <c r="T1245" s="516">
        <f t="shared" si="138"/>
        <v>0</v>
      </c>
      <c r="U1245" s="55">
        <f t="shared" si="139"/>
        <v>0</v>
      </c>
      <c r="V1245" s="527"/>
      <c r="X1245" s="529">
        <f t="shared" si="137"/>
        <v>1963.52</v>
      </c>
    </row>
    <row r="1246" spans="1:24" ht="14.1" customHeight="1">
      <c r="A1246" s="460">
        <v>1246</v>
      </c>
      <c r="B1246" s="467" t="s">
        <v>238</v>
      </c>
      <c r="C1246" s="466" t="s">
        <v>362</v>
      </c>
      <c r="D1246" s="473" t="s">
        <v>442</v>
      </c>
      <c r="E1246" s="475">
        <v>0</v>
      </c>
      <c r="F1246" s="475" t="s">
        <v>1539</v>
      </c>
      <c r="G1246" s="494" t="s">
        <v>1045</v>
      </c>
      <c r="H1246" s="491" t="s">
        <v>253</v>
      </c>
      <c r="I1246" s="494" t="s">
        <v>3975</v>
      </c>
      <c r="J1246" s="502">
        <v>20.63</v>
      </c>
      <c r="K1246" s="491" t="s">
        <v>253</v>
      </c>
      <c r="L1246" s="512">
        <f t="shared" si="133"/>
        <v>104</v>
      </c>
      <c r="M1246" s="514">
        <v>104</v>
      </c>
      <c r="N1246" s="514"/>
      <c r="O1246" s="514"/>
      <c r="P1246" s="515" t="e">
        <f t="shared" si="134"/>
        <v>#DIV/0!</v>
      </c>
      <c r="Q1246" s="515">
        <f t="shared" si="135"/>
        <v>0</v>
      </c>
      <c r="R1246" s="515">
        <f t="shared" si="136"/>
        <v>0</v>
      </c>
      <c r="S1246" s="516">
        <f>IF(M1246="nio",0,IF(M1246&gt;0,VLOOKUP(H1246,'3-Productie normen'!A:L,VLOOKUP(M1246,'3-Productie normen'!$B$36:$C$42,2,FALSE),FALSE)))</f>
        <v>0</v>
      </c>
      <c r="T1246" s="516">
        <f t="shared" si="138"/>
        <v>0</v>
      </c>
      <c r="U1246" s="55">
        <f t="shared" si="139"/>
        <v>0</v>
      </c>
      <c r="V1246" s="527"/>
      <c r="X1246" s="529">
        <f t="shared" si="137"/>
        <v>2145.52</v>
      </c>
    </row>
    <row r="1247" spans="1:24" ht="14.1" customHeight="1">
      <c r="A1247" s="460">
        <v>1247</v>
      </c>
      <c r="B1247" s="467" t="s">
        <v>238</v>
      </c>
      <c r="C1247" s="466" t="s">
        <v>362</v>
      </c>
      <c r="D1247" s="473" t="s">
        <v>442</v>
      </c>
      <c r="E1247" s="475">
        <v>0</v>
      </c>
      <c r="F1247" s="475" t="s">
        <v>1540</v>
      </c>
      <c r="G1247" s="494" t="s">
        <v>600</v>
      </c>
      <c r="H1247" s="494" t="s">
        <v>4033</v>
      </c>
      <c r="I1247" s="494" t="s">
        <v>3974</v>
      </c>
      <c r="J1247" s="502">
        <v>3.46</v>
      </c>
      <c r="K1247" s="494" t="s">
        <v>4033</v>
      </c>
      <c r="L1247" s="512">
        <f t="shared" si="133"/>
        <v>104</v>
      </c>
      <c r="M1247" s="514">
        <v>104</v>
      </c>
      <c r="N1247" s="514"/>
      <c r="O1247" s="514"/>
      <c r="P1247" s="515" t="e">
        <f t="shared" si="134"/>
        <v>#DIV/0!</v>
      </c>
      <c r="Q1247" s="515">
        <f t="shared" si="135"/>
        <v>0</v>
      </c>
      <c r="R1247" s="515">
        <f t="shared" si="136"/>
        <v>0</v>
      </c>
      <c r="S1247" s="516">
        <f>IF(M1247="nio",0,IF(M1247&gt;0,VLOOKUP(H1247,'3-Productie normen'!A:L,VLOOKUP(M1247,'3-Productie normen'!$B$36:$C$42,2,FALSE),FALSE)))</f>
        <v>0</v>
      </c>
      <c r="T1247" s="516">
        <f t="shared" si="138"/>
        <v>0</v>
      </c>
      <c r="U1247" s="55">
        <f t="shared" si="139"/>
        <v>0</v>
      </c>
      <c r="V1247" s="527"/>
      <c r="X1247" s="529">
        <f t="shared" si="137"/>
        <v>359.84</v>
      </c>
    </row>
    <row r="1248" spans="1:24" ht="14.1" customHeight="1">
      <c r="A1248" s="460">
        <v>1248</v>
      </c>
      <c r="B1248" s="467" t="s">
        <v>238</v>
      </c>
      <c r="C1248" s="466" t="s">
        <v>362</v>
      </c>
      <c r="D1248" s="473" t="s">
        <v>442</v>
      </c>
      <c r="E1248" s="475">
        <v>0</v>
      </c>
      <c r="F1248" s="475" t="s">
        <v>1541</v>
      </c>
      <c r="G1248" s="494" t="s">
        <v>529</v>
      </c>
      <c r="H1248" s="491" t="s">
        <v>253</v>
      </c>
      <c r="I1248" s="494" t="s">
        <v>3974</v>
      </c>
      <c r="J1248" s="502">
        <v>17.98</v>
      </c>
      <c r="K1248" s="491" t="s">
        <v>253</v>
      </c>
      <c r="L1248" s="512">
        <f t="shared" si="133"/>
        <v>104</v>
      </c>
      <c r="M1248" s="514">
        <v>104</v>
      </c>
      <c r="N1248" s="514"/>
      <c r="O1248" s="514"/>
      <c r="P1248" s="515" t="e">
        <f t="shared" si="134"/>
        <v>#DIV/0!</v>
      </c>
      <c r="Q1248" s="515">
        <f t="shared" si="135"/>
        <v>0</v>
      </c>
      <c r="R1248" s="515">
        <f t="shared" si="136"/>
        <v>0</v>
      </c>
      <c r="S1248" s="516">
        <f>IF(M1248="nio",0,IF(M1248&gt;0,VLOOKUP(H1248,'3-Productie normen'!A:L,VLOOKUP(M1248,'3-Productie normen'!$B$36:$C$42,2,FALSE),FALSE)))</f>
        <v>0</v>
      </c>
      <c r="T1248" s="516">
        <f t="shared" si="138"/>
        <v>0</v>
      </c>
      <c r="U1248" s="55">
        <f t="shared" si="139"/>
        <v>0</v>
      </c>
      <c r="V1248" s="527"/>
      <c r="X1248" s="529">
        <f t="shared" si="137"/>
        <v>1869.92</v>
      </c>
    </row>
    <row r="1249" spans="1:24" ht="14.1" customHeight="1">
      <c r="A1249" s="567">
        <v>1249</v>
      </c>
      <c r="B1249" s="467" t="s">
        <v>238</v>
      </c>
      <c r="C1249" s="466" t="s">
        <v>362</v>
      </c>
      <c r="D1249" s="473" t="s">
        <v>442</v>
      </c>
      <c r="E1249" s="475">
        <v>0</v>
      </c>
      <c r="F1249" s="475" t="s">
        <v>1542</v>
      </c>
      <c r="G1249" s="494" t="s">
        <v>1045</v>
      </c>
      <c r="H1249" s="491" t="s">
        <v>253</v>
      </c>
      <c r="I1249" s="494" t="s">
        <v>3975</v>
      </c>
      <c r="J1249" s="502">
        <v>17.93</v>
      </c>
      <c r="K1249" s="491" t="s">
        <v>253</v>
      </c>
      <c r="L1249" s="512">
        <f t="shared" si="133"/>
        <v>104</v>
      </c>
      <c r="M1249" s="514">
        <v>104</v>
      </c>
      <c r="N1249" s="514"/>
      <c r="O1249" s="514"/>
      <c r="P1249" s="515" t="e">
        <f t="shared" si="134"/>
        <v>#DIV/0!</v>
      </c>
      <c r="Q1249" s="515">
        <f t="shared" si="135"/>
        <v>0</v>
      </c>
      <c r="R1249" s="515">
        <f t="shared" si="136"/>
        <v>0</v>
      </c>
      <c r="S1249" s="516">
        <f>IF(M1249="nio",0,IF(M1249&gt;0,VLOOKUP(H1249,'3-Productie normen'!A:L,VLOOKUP(M1249,'3-Productie normen'!$B$36:$C$42,2,FALSE),FALSE)))</f>
        <v>0</v>
      </c>
      <c r="T1249" s="516">
        <f t="shared" si="138"/>
        <v>0</v>
      </c>
      <c r="U1249" s="55">
        <f t="shared" si="139"/>
        <v>0</v>
      </c>
      <c r="V1249" s="527"/>
      <c r="X1249" s="529">
        <f t="shared" si="137"/>
        <v>1864.72</v>
      </c>
    </row>
    <row r="1250" spans="1:24" ht="14.1" customHeight="1">
      <c r="A1250" s="460">
        <v>1250</v>
      </c>
      <c r="B1250" s="467" t="s">
        <v>238</v>
      </c>
      <c r="C1250" s="466" t="s">
        <v>362</v>
      </c>
      <c r="D1250" s="473" t="s">
        <v>442</v>
      </c>
      <c r="E1250" s="475">
        <v>0</v>
      </c>
      <c r="F1250" s="475" t="s">
        <v>1543</v>
      </c>
      <c r="G1250" s="494" t="s">
        <v>529</v>
      </c>
      <c r="H1250" s="491" t="s">
        <v>253</v>
      </c>
      <c r="I1250" s="494" t="s">
        <v>3974</v>
      </c>
      <c r="J1250" s="502">
        <v>18.920000000000002</v>
      </c>
      <c r="K1250" s="491" t="s">
        <v>253</v>
      </c>
      <c r="L1250" s="512">
        <f t="shared" si="133"/>
        <v>104</v>
      </c>
      <c r="M1250" s="514">
        <v>104</v>
      </c>
      <c r="N1250" s="514"/>
      <c r="O1250" s="514"/>
      <c r="P1250" s="515" t="e">
        <f t="shared" si="134"/>
        <v>#DIV/0!</v>
      </c>
      <c r="Q1250" s="515">
        <f t="shared" si="135"/>
        <v>0</v>
      </c>
      <c r="R1250" s="515">
        <f t="shared" si="136"/>
        <v>0</v>
      </c>
      <c r="S1250" s="516">
        <f>IF(M1250="nio",0,IF(M1250&gt;0,VLOOKUP(H1250,'3-Productie normen'!A:L,VLOOKUP(M1250,'3-Productie normen'!$B$36:$C$42,2,FALSE),FALSE)))</f>
        <v>0</v>
      </c>
      <c r="T1250" s="516">
        <f t="shared" si="138"/>
        <v>0</v>
      </c>
      <c r="U1250" s="55">
        <f t="shared" si="139"/>
        <v>0</v>
      </c>
      <c r="V1250" s="527"/>
      <c r="X1250" s="529">
        <f t="shared" si="137"/>
        <v>1967.6800000000003</v>
      </c>
    </row>
    <row r="1251" spans="1:24" ht="14.1" customHeight="1">
      <c r="A1251" s="460">
        <v>1251</v>
      </c>
      <c r="B1251" s="467" t="s">
        <v>238</v>
      </c>
      <c r="C1251" s="466" t="s">
        <v>362</v>
      </c>
      <c r="D1251" s="473" t="s">
        <v>442</v>
      </c>
      <c r="E1251" s="475">
        <v>0</v>
      </c>
      <c r="F1251" s="475" t="s">
        <v>1544</v>
      </c>
      <c r="G1251" s="494" t="s">
        <v>1045</v>
      </c>
      <c r="H1251" s="491" t="s">
        <v>253</v>
      </c>
      <c r="I1251" s="494" t="s">
        <v>3975</v>
      </c>
      <c r="J1251" s="502">
        <v>16.09</v>
      </c>
      <c r="K1251" s="491" t="s">
        <v>253</v>
      </c>
      <c r="L1251" s="512">
        <f t="shared" si="133"/>
        <v>104</v>
      </c>
      <c r="M1251" s="514">
        <v>104</v>
      </c>
      <c r="N1251" s="514"/>
      <c r="O1251" s="514"/>
      <c r="P1251" s="515" t="e">
        <f t="shared" si="134"/>
        <v>#DIV/0!</v>
      </c>
      <c r="Q1251" s="515">
        <f t="shared" si="135"/>
        <v>0</v>
      </c>
      <c r="R1251" s="515">
        <f t="shared" si="136"/>
        <v>0</v>
      </c>
      <c r="S1251" s="516">
        <f>IF(M1251="nio",0,IF(M1251&gt;0,VLOOKUP(H1251,'3-Productie normen'!A:L,VLOOKUP(M1251,'3-Productie normen'!$B$36:$C$42,2,FALSE),FALSE)))</f>
        <v>0</v>
      </c>
      <c r="T1251" s="516">
        <f t="shared" si="138"/>
        <v>0</v>
      </c>
      <c r="U1251" s="55">
        <f t="shared" si="139"/>
        <v>0</v>
      </c>
      <c r="V1251" s="527"/>
      <c r="X1251" s="529">
        <f t="shared" si="137"/>
        <v>1673.36</v>
      </c>
    </row>
    <row r="1252" spans="1:24" ht="14.1" customHeight="1">
      <c r="A1252" s="460">
        <v>1252</v>
      </c>
      <c r="B1252" s="467" t="s">
        <v>238</v>
      </c>
      <c r="C1252" s="466" t="s">
        <v>362</v>
      </c>
      <c r="D1252" s="473" t="s">
        <v>442</v>
      </c>
      <c r="E1252" s="475">
        <v>0</v>
      </c>
      <c r="F1252" s="475" t="s">
        <v>1545</v>
      </c>
      <c r="G1252" s="494" t="s">
        <v>1045</v>
      </c>
      <c r="H1252" s="491" t="s">
        <v>253</v>
      </c>
      <c r="I1252" s="494" t="s">
        <v>3974</v>
      </c>
      <c r="J1252" s="502">
        <v>3.36</v>
      </c>
      <c r="K1252" s="491" t="s">
        <v>253</v>
      </c>
      <c r="L1252" s="512">
        <f t="shared" si="133"/>
        <v>104</v>
      </c>
      <c r="M1252" s="514">
        <v>104</v>
      </c>
      <c r="N1252" s="514"/>
      <c r="O1252" s="514"/>
      <c r="P1252" s="515" t="e">
        <f t="shared" si="134"/>
        <v>#DIV/0!</v>
      </c>
      <c r="Q1252" s="515">
        <f t="shared" si="135"/>
        <v>0</v>
      </c>
      <c r="R1252" s="515">
        <f t="shared" si="136"/>
        <v>0</v>
      </c>
      <c r="S1252" s="516">
        <f>IF(M1252="nio",0,IF(M1252&gt;0,VLOOKUP(H1252,'3-Productie normen'!A:L,VLOOKUP(M1252,'3-Productie normen'!$B$36:$C$42,2,FALSE),FALSE)))</f>
        <v>0</v>
      </c>
      <c r="T1252" s="516">
        <f t="shared" si="138"/>
        <v>0</v>
      </c>
      <c r="U1252" s="55">
        <f t="shared" si="139"/>
        <v>0</v>
      </c>
      <c r="V1252" s="527"/>
      <c r="X1252" s="529">
        <f t="shared" si="137"/>
        <v>349.44</v>
      </c>
    </row>
    <row r="1253" spans="1:24" ht="14.1" customHeight="1">
      <c r="A1253" s="460">
        <v>1253</v>
      </c>
      <c r="B1253" s="467" t="s">
        <v>238</v>
      </c>
      <c r="C1253" s="466" t="s">
        <v>362</v>
      </c>
      <c r="D1253" s="473" t="s">
        <v>442</v>
      </c>
      <c r="E1253" s="475">
        <v>0</v>
      </c>
      <c r="F1253" s="475" t="s">
        <v>1546</v>
      </c>
      <c r="G1253" s="494" t="s">
        <v>1045</v>
      </c>
      <c r="H1253" s="491" t="s">
        <v>253</v>
      </c>
      <c r="I1253" s="494" t="s">
        <v>3974</v>
      </c>
      <c r="J1253" s="502">
        <v>3.34</v>
      </c>
      <c r="K1253" s="491" t="s">
        <v>253</v>
      </c>
      <c r="L1253" s="512">
        <f t="shared" si="133"/>
        <v>104</v>
      </c>
      <c r="M1253" s="514">
        <v>104</v>
      </c>
      <c r="N1253" s="514"/>
      <c r="O1253" s="514"/>
      <c r="P1253" s="515" t="e">
        <f t="shared" si="134"/>
        <v>#DIV/0!</v>
      </c>
      <c r="Q1253" s="515">
        <f t="shared" si="135"/>
        <v>0</v>
      </c>
      <c r="R1253" s="515">
        <f t="shared" si="136"/>
        <v>0</v>
      </c>
      <c r="S1253" s="516">
        <f>IF(M1253="nio",0,IF(M1253&gt;0,VLOOKUP(H1253,'3-Productie normen'!A:L,VLOOKUP(M1253,'3-Productie normen'!$B$36:$C$42,2,FALSE),FALSE)))</f>
        <v>0</v>
      </c>
      <c r="T1253" s="516">
        <f t="shared" si="138"/>
        <v>0</v>
      </c>
      <c r="U1253" s="55">
        <f t="shared" si="139"/>
        <v>0</v>
      </c>
      <c r="V1253" s="527"/>
      <c r="X1253" s="529">
        <f t="shared" si="137"/>
        <v>347.36</v>
      </c>
    </row>
    <row r="1254" spans="1:24" ht="14.1" customHeight="1">
      <c r="A1254" s="460">
        <v>1254</v>
      </c>
      <c r="B1254" s="467" t="s">
        <v>238</v>
      </c>
      <c r="C1254" s="466" t="s">
        <v>362</v>
      </c>
      <c r="D1254" s="473" t="s">
        <v>442</v>
      </c>
      <c r="E1254" s="475">
        <v>0</v>
      </c>
      <c r="F1254" s="475" t="s">
        <v>1547</v>
      </c>
      <c r="G1254" s="494" t="s">
        <v>1045</v>
      </c>
      <c r="H1254" s="491" t="s">
        <v>253</v>
      </c>
      <c r="I1254" s="494" t="s">
        <v>3974</v>
      </c>
      <c r="J1254" s="502">
        <v>3.38</v>
      </c>
      <c r="K1254" s="491" t="s">
        <v>253</v>
      </c>
      <c r="L1254" s="512">
        <f t="shared" si="133"/>
        <v>104</v>
      </c>
      <c r="M1254" s="514">
        <v>104</v>
      </c>
      <c r="N1254" s="514"/>
      <c r="O1254" s="514"/>
      <c r="P1254" s="515" t="e">
        <f t="shared" si="134"/>
        <v>#DIV/0!</v>
      </c>
      <c r="Q1254" s="515">
        <f t="shared" si="135"/>
        <v>0</v>
      </c>
      <c r="R1254" s="515">
        <f t="shared" si="136"/>
        <v>0</v>
      </c>
      <c r="S1254" s="516">
        <f>IF(M1254="nio",0,IF(M1254&gt;0,VLOOKUP(H1254,'3-Productie normen'!A:L,VLOOKUP(M1254,'3-Productie normen'!$B$36:$C$42,2,FALSE),FALSE)))</f>
        <v>0</v>
      </c>
      <c r="T1254" s="516">
        <f t="shared" si="138"/>
        <v>0</v>
      </c>
      <c r="U1254" s="55">
        <f t="shared" si="139"/>
        <v>0</v>
      </c>
      <c r="V1254" s="527"/>
      <c r="X1254" s="529">
        <f t="shared" si="137"/>
        <v>351.52</v>
      </c>
    </row>
    <row r="1255" spans="1:24" ht="14.1" customHeight="1">
      <c r="A1255" s="460">
        <v>1255</v>
      </c>
      <c r="B1255" s="467" t="s">
        <v>238</v>
      </c>
      <c r="C1255" s="466" t="s">
        <v>362</v>
      </c>
      <c r="D1255" s="473" t="s">
        <v>442</v>
      </c>
      <c r="E1255" s="475">
        <v>0</v>
      </c>
      <c r="F1255" s="475" t="s">
        <v>1548</v>
      </c>
      <c r="G1255" s="494" t="s">
        <v>529</v>
      </c>
      <c r="H1255" s="491" t="s">
        <v>253</v>
      </c>
      <c r="I1255" s="494" t="s">
        <v>3975</v>
      </c>
      <c r="J1255" s="502">
        <v>18.89</v>
      </c>
      <c r="K1255" s="491" t="s">
        <v>253</v>
      </c>
      <c r="L1255" s="512">
        <f t="shared" si="133"/>
        <v>104</v>
      </c>
      <c r="M1255" s="514">
        <v>104</v>
      </c>
      <c r="N1255" s="514"/>
      <c r="O1255" s="514"/>
      <c r="P1255" s="515" t="e">
        <f t="shared" si="134"/>
        <v>#DIV/0!</v>
      </c>
      <c r="Q1255" s="515">
        <f t="shared" si="135"/>
        <v>0</v>
      </c>
      <c r="R1255" s="515">
        <f t="shared" si="136"/>
        <v>0</v>
      </c>
      <c r="S1255" s="516">
        <f>IF(M1255="nio",0,IF(M1255&gt;0,VLOOKUP(H1255,'3-Productie normen'!A:L,VLOOKUP(M1255,'3-Productie normen'!$B$36:$C$42,2,FALSE),FALSE)))</f>
        <v>0</v>
      </c>
      <c r="T1255" s="516">
        <f t="shared" si="138"/>
        <v>0</v>
      </c>
      <c r="U1255" s="55">
        <f t="shared" si="139"/>
        <v>0</v>
      </c>
      <c r="V1255" s="527"/>
      <c r="X1255" s="529">
        <f t="shared" si="137"/>
        <v>1964.56</v>
      </c>
    </row>
    <row r="1256" spans="1:24" ht="14.1" customHeight="1">
      <c r="A1256" s="460">
        <v>1256</v>
      </c>
      <c r="B1256" s="467" t="s">
        <v>238</v>
      </c>
      <c r="C1256" s="466" t="s">
        <v>362</v>
      </c>
      <c r="D1256" s="473" t="s">
        <v>442</v>
      </c>
      <c r="E1256" s="475">
        <v>0</v>
      </c>
      <c r="F1256" s="475" t="s">
        <v>1549</v>
      </c>
      <c r="G1256" s="494" t="s">
        <v>529</v>
      </c>
      <c r="H1256" s="491" t="s">
        <v>253</v>
      </c>
      <c r="I1256" s="494" t="s">
        <v>3975</v>
      </c>
      <c r="J1256" s="502">
        <v>18.87</v>
      </c>
      <c r="K1256" s="491" t="s">
        <v>253</v>
      </c>
      <c r="L1256" s="512">
        <f t="shared" si="133"/>
        <v>104</v>
      </c>
      <c r="M1256" s="514">
        <v>104</v>
      </c>
      <c r="N1256" s="514"/>
      <c r="O1256" s="514"/>
      <c r="P1256" s="515" t="e">
        <f t="shared" si="134"/>
        <v>#DIV/0!</v>
      </c>
      <c r="Q1256" s="515">
        <f t="shared" si="135"/>
        <v>0</v>
      </c>
      <c r="R1256" s="515">
        <f t="shared" si="136"/>
        <v>0</v>
      </c>
      <c r="S1256" s="516">
        <f>IF(M1256="nio",0,IF(M1256&gt;0,VLOOKUP(H1256,'3-Productie normen'!A:L,VLOOKUP(M1256,'3-Productie normen'!$B$36:$C$42,2,FALSE),FALSE)))</f>
        <v>0</v>
      </c>
      <c r="T1256" s="516">
        <f t="shared" si="138"/>
        <v>0</v>
      </c>
      <c r="U1256" s="55">
        <f t="shared" si="139"/>
        <v>0</v>
      </c>
      <c r="V1256" s="527"/>
      <c r="X1256" s="529">
        <f t="shared" si="137"/>
        <v>1962.48</v>
      </c>
    </row>
    <row r="1257" spans="1:24" ht="14.1" customHeight="1">
      <c r="A1257" s="567">
        <v>1257</v>
      </c>
      <c r="B1257" s="467" t="s">
        <v>238</v>
      </c>
      <c r="C1257" s="466" t="s">
        <v>362</v>
      </c>
      <c r="D1257" s="473" t="s">
        <v>442</v>
      </c>
      <c r="E1257" s="475">
        <v>0</v>
      </c>
      <c r="F1257" s="475" t="s">
        <v>1550</v>
      </c>
      <c r="G1257" s="494" t="s">
        <v>529</v>
      </c>
      <c r="H1257" s="491" t="s">
        <v>253</v>
      </c>
      <c r="I1257" s="494" t="s">
        <v>3975</v>
      </c>
      <c r="J1257" s="502">
        <v>17.98</v>
      </c>
      <c r="K1257" s="491" t="s">
        <v>253</v>
      </c>
      <c r="L1257" s="512">
        <f t="shared" si="133"/>
        <v>104</v>
      </c>
      <c r="M1257" s="514">
        <v>104</v>
      </c>
      <c r="N1257" s="514"/>
      <c r="O1257" s="514"/>
      <c r="P1257" s="515" t="e">
        <f t="shared" si="134"/>
        <v>#DIV/0!</v>
      </c>
      <c r="Q1257" s="515">
        <f t="shared" si="135"/>
        <v>0</v>
      </c>
      <c r="R1257" s="515">
        <f t="shared" si="136"/>
        <v>0</v>
      </c>
      <c r="S1257" s="516">
        <f>IF(M1257="nio",0,IF(M1257&gt;0,VLOOKUP(H1257,'3-Productie normen'!A:L,VLOOKUP(M1257,'3-Productie normen'!$B$36:$C$42,2,FALSE),FALSE)))</f>
        <v>0</v>
      </c>
      <c r="T1257" s="516">
        <f t="shared" si="138"/>
        <v>0</v>
      </c>
      <c r="U1257" s="55">
        <f t="shared" si="139"/>
        <v>0</v>
      </c>
      <c r="V1257" s="527"/>
      <c r="X1257" s="529">
        <f t="shared" si="137"/>
        <v>1869.92</v>
      </c>
    </row>
    <row r="1258" spans="1:24" ht="14.1" customHeight="1">
      <c r="A1258" s="460">
        <v>1258</v>
      </c>
      <c r="B1258" s="467" t="s">
        <v>238</v>
      </c>
      <c r="C1258" s="466" t="s">
        <v>362</v>
      </c>
      <c r="D1258" s="473" t="s">
        <v>442</v>
      </c>
      <c r="E1258" s="475">
        <v>0</v>
      </c>
      <c r="F1258" s="475" t="s">
        <v>1551</v>
      </c>
      <c r="G1258" s="494" t="s">
        <v>529</v>
      </c>
      <c r="H1258" s="491" t="s">
        <v>253</v>
      </c>
      <c r="I1258" s="494" t="s">
        <v>3975</v>
      </c>
      <c r="J1258" s="502">
        <v>31.54</v>
      </c>
      <c r="K1258" s="491" t="s">
        <v>253</v>
      </c>
      <c r="L1258" s="512">
        <f t="shared" si="133"/>
        <v>104</v>
      </c>
      <c r="M1258" s="514">
        <v>104</v>
      </c>
      <c r="N1258" s="514"/>
      <c r="O1258" s="514"/>
      <c r="P1258" s="515" t="e">
        <f t="shared" si="134"/>
        <v>#DIV/0!</v>
      </c>
      <c r="Q1258" s="515">
        <f t="shared" si="135"/>
        <v>0</v>
      </c>
      <c r="R1258" s="515">
        <f t="shared" si="136"/>
        <v>0</v>
      </c>
      <c r="S1258" s="516">
        <f>IF(M1258="nio",0,IF(M1258&gt;0,VLOOKUP(H1258,'3-Productie normen'!A:L,VLOOKUP(M1258,'3-Productie normen'!$B$36:$C$42,2,FALSE),FALSE)))</f>
        <v>0</v>
      </c>
      <c r="T1258" s="516">
        <f t="shared" si="138"/>
        <v>0</v>
      </c>
      <c r="U1258" s="55">
        <f t="shared" si="139"/>
        <v>0</v>
      </c>
      <c r="V1258" s="527"/>
      <c r="X1258" s="529">
        <f t="shared" si="137"/>
        <v>3280.16</v>
      </c>
    </row>
    <row r="1259" spans="1:24" ht="14.1" customHeight="1">
      <c r="A1259" s="460">
        <v>1259</v>
      </c>
      <c r="B1259" s="467" t="s">
        <v>238</v>
      </c>
      <c r="C1259" s="466" t="s">
        <v>362</v>
      </c>
      <c r="D1259" s="473" t="s">
        <v>442</v>
      </c>
      <c r="E1259" s="475">
        <v>0</v>
      </c>
      <c r="F1259" s="475" t="s">
        <v>1552</v>
      </c>
      <c r="G1259" s="494" t="s">
        <v>529</v>
      </c>
      <c r="H1259" s="491" t="s">
        <v>253</v>
      </c>
      <c r="I1259" s="494" t="s">
        <v>3975</v>
      </c>
      <c r="J1259" s="502">
        <v>18.61</v>
      </c>
      <c r="K1259" s="491" t="s">
        <v>253</v>
      </c>
      <c r="L1259" s="512">
        <f t="shared" si="133"/>
        <v>104</v>
      </c>
      <c r="M1259" s="514">
        <v>104</v>
      </c>
      <c r="N1259" s="514"/>
      <c r="O1259" s="514"/>
      <c r="P1259" s="515" t="e">
        <f t="shared" si="134"/>
        <v>#DIV/0!</v>
      </c>
      <c r="Q1259" s="515">
        <f t="shared" si="135"/>
        <v>0</v>
      </c>
      <c r="R1259" s="515">
        <f t="shared" si="136"/>
        <v>0</v>
      </c>
      <c r="S1259" s="516">
        <f>IF(M1259="nio",0,IF(M1259&gt;0,VLOOKUP(H1259,'3-Productie normen'!A:L,VLOOKUP(M1259,'3-Productie normen'!$B$36:$C$42,2,FALSE),FALSE)))</f>
        <v>0</v>
      </c>
      <c r="T1259" s="516">
        <f t="shared" si="138"/>
        <v>0</v>
      </c>
      <c r="U1259" s="55">
        <f t="shared" si="139"/>
        <v>0</v>
      </c>
      <c r="V1259" s="527"/>
      <c r="X1259" s="529">
        <f t="shared" si="137"/>
        <v>1935.44</v>
      </c>
    </row>
    <row r="1260" spans="1:24" ht="14.1" customHeight="1">
      <c r="A1260" s="460">
        <v>1260</v>
      </c>
      <c r="B1260" s="467" t="s">
        <v>238</v>
      </c>
      <c r="C1260" s="466" t="s">
        <v>362</v>
      </c>
      <c r="D1260" s="473" t="s">
        <v>442</v>
      </c>
      <c r="E1260" s="475">
        <v>0</v>
      </c>
      <c r="F1260" s="475" t="s">
        <v>1553</v>
      </c>
      <c r="G1260" s="494" t="s">
        <v>529</v>
      </c>
      <c r="H1260" s="491" t="s">
        <v>253</v>
      </c>
      <c r="I1260" s="494" t="s">
        <v>3975</v>
      </c>
      <c r="J1260" s="502">
        <v>28.35</v>
      </c>
      <c r="K1260" s="491" t="s">
        <v>253</v>
      </c>
      <c r="L1260" s="512">
        <f t="shared" si="133"/>
        <v>104</v>
      </c>
      <c r="M1260" s="514">
        <v>104</v>
      </c>
      <c r="N1260" s="514"/>
      <c r="O1260" s="514"/>
      <c r="P1260" s="515" t="e">
        <f t="shared" si="134"/>
        <v>#DIV/0!</v>
      </c>
      <c r="Q1260" s="515">
        <f t="shared" si="135"/>
        <v>0</v>
      </c>
      <c r="R1260" s="515">
        <f t="shared" si="136"/>
        <v>0</v>
      </c>
      <c r="S1260" s="516">
        <f>IF(M1260="nio",0,IF(M1260&gt;0,VLOOKUP(H1260,'3-Productie normen'!A:L,VLOOKUP(M1260,'3-Productie normen'!$B$36:$C$42,2,FALSE),FALSE)))</f>
        <v>0</v>
      </c>
      <c r="T1260" s="516">
        <f t="shared" si="138"/>
        <v>0</v>
      </c>
      <c r="U1260" s="55">
        <f t="shared" si="139"/>
        <v>0</v>
      </c>
      <c r="V1260" s="527"/>
      <c r="X1260" s="529">
        <f t="shared" si="137"/>
        <v>2948.4</v>
      </c>
    </row>
    <row r="1261" spans="1:24" ht="14.1" customHeight="1">
      <c r="A1261" s="460">
        <v>1261</v>
      </c>
      <c r="B1261" s="467" t="s">
        <v>238</v>
      </c>
      <c r="C1261" s="466" t="s">
        <v>362</v>
      </c>
      <c r="D1261" s="473" t="s">
        <v>442</v>
      </c>
      <c r="E1261" s="475">
        <v>0</v>
      </c>
      <c r="F1261" s="475" t="s">
        <v>1554</v>
      </c>
      <c r="G1261" s="494" t="s">
        <v>600</v>
      </c>
      <c r="H1261" s="492" t="s">
        <v>216</v>
      </c>
      <c r="I1261" s="494" t="s">
        <v>3974</v>
      </c>
      <c r="J1261" s="502">
        <v>29.23</v>
      </c>
      <c r="K1261" s="505" t="s">
        <v>216</v>
      </c>
      <c r="L1261" s="512">
        <f t="shared" si="133"/>
        <v>104</v>
      </c>
      <c r="M1261" s="514">
        <v>104</v>
      </c>
      <c r="N1261" s="514"/>
      <c r="O1261" s="514"/>
      <c r="P1261" s="515" t="e">
        <f t="shared" si="134"/>
        <v>#DIV/0!</v>
      </c>
      <c r="Q1261" s="515">
        <f t="shared" si="135"/>
        <v>0</v>
      </c>
      <c r="R1261" s="515">
        <f t="shared" si="136"/>
        <v>0</v>
      </c>
      <c r="S1261" s="516">
        <f>IF(M1261="nio",0,IF(M1261&gt;0,VLOOKUP(H1261,'3-Productie normen'!A:L,VLOOKUP(M1261,'3-Productie normen'!$B$36:$C$42,2,FALSE),FALSE)))</f>
        <v>0</v>
      </c>
      <c r="T1261" s="516">
        <f t="shared" si="138"/>
        <v>0</v>
      </c>
      <c r="U1261" s="55">
        <f t="shared" si="139"/>
        <v>0</v>
      </c>
      <c r="V1261" s="527"/>
      <c r="X1261" s="529">
        <f t="shared" si="137"/>
        <v>3039.92</v>
      </c>
    </row>
    <row r="1262" spans="1:24" ht="14.1" customHeight="1">
      <c r="A1262" s="460">
        <v>1262</v>
      </c>
      <c r="B1262" s="467" t="s">
        <v>238</v>
      </c>
      <c r="C1262" s="466" t="s">
        <v>362</v>
      </c>
      <c r="D1262" s="473" t="s">
        <v>442</v>
      </c>
      <c r="E1262" s="475">
        <v>0</v>
      </c>
      <c r="F1262" s="475" t="s">
        <v>1555</v>
      </c>
      <c r="G1262" s="494" t="s">
        <v>600</v>
      </c>
      <c r="H1262" s="492" t="s">
        <v>216</v>
      </c>
      <c r="I1262" s="494" t="s">
        <v>3974</v>
      </c>
      <c r="J1262" s="502">
        <v>4.0599999999999996</v>
      </c>
      <c r="K1262" s="505" t="s">
        <v>216</v>
      </c>
      <c r="L1262" s="512">
        <f t="shared" si="133"/>
        <v>104</v>
      </c>
      <c r="M1262" s="514">
        <v>104</v>
      </c>
      <c r="N1262" s="514"/>
      <c r="O1262" s="514"/>
      <c r="P1262" s="515" t="e">
        <f t="shared" si="134"/>
        <v>#DIV/0!</v>
      </c>
      <c r="Q1262" s="515">
        <f t="shared" si="135"/>
        <v>0</v>
      </c>
      <c r="R1262" s="515">
        <f t="shared" si="136"/>
        <v>0</v>
      </c>
      <c r="S1262" s="516">
        <f>IF(M1262="nio",0,IF(M1262&gt;0,VLOOKUP(H1262,'3-Productie normen'!A:L,VLOOKUP(M1262,'3-Productie normen'!$B$36:$C$42,2,FALSE),FALSE)))</f>
        <v>0</v>
      </c>
      <c r="T1262" s="516">
        <f t="shared" si="138"/>
        <v>0</v>
      </c>
      <c r="U1262" s="55">
        <f t="shared" si="139"/>
        <v>0</v>
      </c>
      <c r="V1262" s="527"/>
      <c r="X1262" s="529">
        <f t="shared" si="137"/>
        <v>422.23999999999995</v>
      </c>
    </row>
    <row r="1263" spans="1:24" ht="14.1" customHeight="1">
      <c r="A1263" s="460">
        <v>1263</v>
      </c>
      <c r="B1263" s="467" t="s">
        <v>238</v>
      </c>
      <c r="C1263" s="466" t="s">
        <v>362</v>
      </c>
      <c r="D1263" s="473" t="s">
        <v>442</v>
      </c>
      <c r="E1263" s="475">
        <v>0</v>
      </c>
      <c r="F1263" s="475" t="s">
        <v>1556</v>
      </c>
      <c r="G1263" s="494" t="s">
        <v>600</v>
      </c>
      <c r="H1263" s="492" t="s">
        <v>216</v>
      </c>
      <c r="I1263" s="494" t="s">
        <v>3974</v>
      </c>
      <c r="J1263" s="502">
        <v>18.73</v>
      </c>
      <c r="K1263" s="505" t="s">
        <v>216</v>
      </c>
      <c r="L1263" s="512">
        <f t="shared" si="133"/>
        <v>104</v>
      </c>
      <c r="M1263" s="514">
        <v>104</v>
      </c>
      <c r="N1263" s="514"/>
      <c r="O1263" s="514"/>
      <c r="P1263" s="515" t="e">
        <f t="shared" si="134"/>
        <v>#DIV/0!</v>
      </c>
      <c r="Q1263" s="515">
        <f t="shared" si="135"/>
        <v>0</v>
      </c>
      <c r="R1263" s="515">
        <f t="shared" si="136"/>
        <v>0</v>
      </c>
      <c r="S1263" s="516">
        <f>IF(M1263="nio",0,IF(M1263&gt;0,VLOOKUP(H1263,'3-Productie normen'!A:L,VLOOKUP(M1263,'3-Productie normen'!$B$36:$C$42,2,FALSE),FALSE)))</f>
        <v>0</v>
      </c>
      <c r="T1263" s="516">
        <f t="shared" si="138"/>
        <v>0</v>
      </c>
      <c r="U1263" s="55">
        <f t="shared" si="139"/>
        <v>0</v>
      </c>
      <c r="V1263" s="527"/>
      <c r="X1263" s="529">
        <f t="shared" si="137"/>
        <v>1947.92</v>
      </c>
    </row>
    <row r="1264" spans="1:24" ht="14.1" customHeight="1">
      <c r="A1264" s="460">
        <v>1264</v>
      </c>
      <c r="B1264" s="467" t="s">
        <v>238</v>
      </c>
      <c r="C1264" s="466" t="s">
        <v>362</v>
      </c>
      <c r="D1264" s="473" t="s">
        <v>442</v>
      </c>
      <c r="E1264" s="475">
        <v>0</v>
      </c>
      <c r="F1264" s="475" t="s">
        <v>1557</v>
      </c>
      <c r="G1264" s="494" t="s">
        <v>649</v>
      </c>
      <c r="H1264" s="494" t="s">
        <v>253</v>
      </c>
      <c r="I1264" s="494" t="s">
        <v>3974</v>
      </c>
      <c r="J1264" s="502">
        <v>55.31</v>
      </c>
      <c r="K1264" s="494" t="s">
        <v>4033</v>
      </c>
      <c r="L1264" s="512">
        <f t="shared" si="133"/>
        <v>104</v>
      </c>
      <c r="M1264" s="514">
        <v>104</v>
      </c>
      <c r="N1264" s="514"/>
      <c r="O1264" s="514"/>
      <c r="P1264" s="515" t="e">
        <f t="shared" si="134"/>
        <v>#DIV/0!</v>
      </c>
      <c r="Q1264" s="515">
        <f t="shared" si="135"/>
        <v>0</v>
      </c>
      <c r="R1264" s="515">
        <f t="shared" si="136"/>
        <v>0</v>
      </c>
      <c r="S1264" s="516">
        <f>IF(M1264="nio",0,IF(M1264&gt;0,VLOOKUP(H1264,'3-Productie normen'!A:L,VLOOKUP(M1264,'3-Productie normen'!$B$36:$C$42,2,FALSE),FALSE)))</f>
        <v>0</v>
      </c>
      <c r="T1264" s="516">
        <f t="shared" si="138"/>
        <v>0</v>
      </c>
      <c r="U1264" s="55">
        <f t="shared" si="139"/>
        <v>0</v>
      </c>
      <c r="V1264" s="527"/>
      <c r="X1264" s="529">
        <f t="shared" si="137"/>
        <v>5752.24</v>
      </c>
    </row>
    <row r="1265" spans="1:24" ht="14.1" customHeight="1">
      <c r="A1265" s="567">
        <v>1265</v>
      </c>
      <c r="B1265" s="467" t="s">
        <v>238</v>
      </c>
      <c r="C1265" s="466" t="s">
        <v>362</v>
      </c>
      <c r="D1265" s="473" t="s">
        <v>442</v>
      </c>
      <c r="E1265" s="475">
        <v>0</v>
      </c>
      <c r="F1265" s="475" t="s">
        <v>1558</v>
      </c>
      <c r="G1265" s="494" t="s">
        <v>649</v>
      </c>
      <c r="H1265" s="494" t="s">
        <v>253</v>
      </c>
      <c r="I1265" s="494" t="s">
        <v>3974</v>
      </c>
      <c r="J1265" s="502">
        <v>6.97</v>
      </c>
      <c r="K1265" s="494" t="s">
        <v>4033</v>
      </c>
      <c r="L1265" s="512">
        <f t="shared" si="133"/>
        <v>104</v>
      </c>
      <c r="M1265" s="514">
        <v>104</v>
      </c>
      <c r="N1265" s="514"/>
      <c r="O1265" s="514"/>
      <c r="P1265" s="515" t="e">
        <f t="shared" si="134"/>
        <v>#DIV/0!</v>
      </c>
      <c r="Q1265" s="515">
        <f t="shared" si="135"/>
        <v>0</v>
      </c>
      <c r="R1265" s="515">
        <f t="shared" si="136"/>
        <v>0</v>
      </c>
      <c r="S1265" s="516">
        <f>IF(M1265="nio",0,IF(M1265&gt;0,VLOOKUP(H1265,'3-Productie normen'!A:L,VLOOKUP(M1265,'3-Productie normen'!$B$36:$C$42,2,FALSE),FALSE)))</f>
        <v>0</v>
      </c>
      <c r="T1265" s="516">
        <f t="shared" si="138"/>
        <v>0</v>
      </c>
      <c r="U1265" s="55">
        <f t="shared" si="139"/>
        <v>0</v>
      </c>
      <c r="V1265" s="527"/>
      <c r="X1265" s="529">
        <f t="shared" si="137"/>
        <v>724.88</v>
      </c>
    </row>
    <row r="1266" spans="1:24" ht="14.1" customHeight="1">
      <c r="A1266" s="460">
        <v>1266</v>
      </c>
      <c r="B1266" s="467" t="s">
        <v>238</v>
      </c>
      <c r="C1266" s="466" t="s">
        <v>362</v>
      </c>
      <c r="D1266" s="473" t="s">
        <v>442</v>
      </c>
      <c r="E1266" s="475">
        <v>0</v>
      </c>
      <c r="F1266" s="475" t="s">
        <v>1559</v>
      </c>
      <c r="G1266" s="494" t="s">
        <v>600</v>
      </c>
      <c r="H1266" s="492" t="s">
        <v>216</v>
      </c>
      <c r="I1266" s="494" t="s">
        <v>3974</v>
      </c>
      <c r="J1266" s="502">
        <v>6.45</v>
      </c>
      <c r="K1266" s="505" t="s">
        <v>216</v>
      </c>
      <c r="L1266" s="512">
        <f t="shared" si="133"/>
        <v>104</v>
      </c>
      <c r="M1266" s="514">
        <v>104</v>
      </c>
      <c r="N1266" s="514"/>
      <c r="O1266" s="514"/>
      <c r="P1266" s="515" t="e">
        <f t="shared" si="134"/>
        <v>#DIV/0!</v>
      </c>
      <c r="Q1266" s="515">
        <f t="shared" si="135"/>
        <v>0</v>
      </c>
      <c r="R1266" s="515">
        <f t="shared" si="136"/>
        <v>0</v>
      </c>
      <c r="S1266" s="516">
        <f>IF(M1266="nio",0,IF(M1266&gt;0,VLOOKUP(H1266,'3-Productie normen'!A:L,VLOOKUP(M1266,'3-Productie normen'!$B$36:$C$42,2,FALSE),FALSE)))</f>
        <v>0</v>
      </c>
      <c r="T1266" s="516">
        <f t="shared" si="138"/>
        <v>0</v>
      </c>
      <c r="U1266" s="55">
        <f t="shared" si="139"/>
        <v>0</v>
      </c>
      <c r="V1266" s="527"/>
      <c r="X1266" s="529">
        <f t="shared" si="137"/>
        <v>670.80000000000007</v>
      </c>
    </row>
    <row r="1267" spans="1:24" ht="14.1" customHeight="1">
      <c r="A1267" s="460">
        <v>1267</v>
      </c>
      <c r="B1267" s="467" t="s">
        <v>238</v>
      </c>
      <c r="C1267" s="466" t="s">
        <v>362</v>
      </c>
      <c r="D1267" s="473" t="s">
        <v>442</v>
      </c>
      <c r="E1267" s="475">
        <v>0</v>
      </c>
      <c r="F1267" s="475" t="s">
        <v>1560</v>
      </c>
      <c r="G1267" s="494" t="s">
        <v>598</v>
      </c>
      <c r="H1267" s="487" t="s">
        <v>17</v>
      </c>
      <c r="I1267" s="494" t="s">
        <v>3987</v>
      </c>
      <c r="J1267" s="502">
        <v>9.9700000000000006</v>
      </c>
      <c r="K1267" s="494" t="s">
        <v>4028</v>
      </c>
      <c r="L1267" s="512">
        <f t="shared" si="133"/>
        <v>510</v>
      </c>
      <c r="M1267" s="514">
        <v>255</v>
      </c>
      <c r="N1267" s="514">
        <v>255</v>
      </c>
      <c r="O1267" s="514"/>
      <c r="P1267" s="515" t="e">
        <f t="shared" si="134"/>
        <v>#DIV/0!</v>
      </c>
      <c r="Q1267" s="515" t="e">
        <f t="shared" si="135"/>
        <v>#DIV/0!</v>
      </c>
      <c r="R1267" s="515">
        <f t="shared" si="136"/>
        <v>0</v>
      </c>
      <c r="S1267" s="516">
        <f>IF(M1267="nio",0,IF(M1267&gt;0,VLOOKUP(H1267,'3-Productie normen'!A:L,VLOOKUP(M1267,'3-Productie normen'!$B$36:$C$42,2,FALSE),FALSE)))</f>
        <v>0</v>
      </c>
      <c r="T1267" s="516">
        <f t="shared" si="138"/>
        <v>0</v>
      </c>
      <c r="U1267" s="55">
        <f t="shared" si="139"/>
        <v>0</v>
      </c>
      <c r="V1267" s="527"/>
      <c r="X1267" s="529">
        <f t="shared" si="137"/>
        <v>5084.7000000000007</v>
      </c>
    </row>
    <row r="1268" spans="1:24" ht="14.1" customHeight="1">
      <c r="A1268" s="460">
        <v>1268</v>
      </c>
      <c r="B1268" s="467" t="s">
        <v>238</v>
      </c>
      <c r="C1268" s="466" t="s">
        <v>362</v>
      </c>
      <c r="D1268" s="473" t="s">
        <v>442</v>
      </c>
      <c r="E1268" s="475">
        <v>0</v>
      </c>
      <c r="F1268" s="475" t="s">
        <v>1561</v>
      </c>
      <c r="G1268" s="494" t="s">
        <v>598</v>
      </c>
      <c r="H1268" s="487" t="s">
        <v>17</v>
      </c>
      <c r="I1268" s="494" t="s">
        <v>3987</v>
      </c>
      <c r="J1268" s="502">
        <v>9.43</v>
      </c>
      <c r="K1268" s="494" t="s">
        <v>4028</v>
      </c>
      <c r="L1268" s="512">
        <f t="shared" si="133"/>
        <v>510</v>
      </c>
      <c r="M1268" s="514">
        <v>255</v>
      </c>
      <c r="N1268" s="514">
        <v>255</v>
      </c>
      <c r="O1268" s="514"/>
      <c r="P1268" s="515" t="e">
        <f t="shared" si="134"/>
        <v>#DIV/0!</v>
      </c>
      <c r="Q1268" s="515" t="e">
        <f t="shared" si="135"/>
        <v>#DIV/0!</v>
      </c>
      <c r="R1268" s="515">
        <f t="shared" si="136"/>
        <v>0</v>
      </c>
      <c r="S1268" s="516">
        <f>IF(M1268="nio",0,IF(M1268&gt;0,VLOOKUP(H1268,'3-Productie normen'!A:L,VLOOKUP(M1268,'3-Productie normen'!$B$36:$C$42,2,FALSE),FALSE)))</f>
        <v>0</v>
      </c>
      <c r="T1268" s="516">
        <f t="shared" si="138"/>
        <v>0</v>
      </c>
      <c r="U1268" s="55">
        <f t="shared" si="139"/>
        <v>0</v>
      </c>
      <c r="V1268" s="527"/>
      <c r="X1268" s="529">
        <f t="shared" si="137"/>
        <v>4809.3</v>
      </c>
    </row>
    <row r="1269" spans="1:24" ht="14.1" customHeight="1">
      <c r="A1269" s="460">
        <v>1269</v>
      </c>
      <c r="B1269" s="467" t="s">
        <v>238</v>
      </c>
      <c r="C1269" s="466" t="s">
        <v>362</v>
      </c>
      <c r="D1269" s="473" t="s">
        <v>442</v>
      </c>
      <c r="E1269" s="475">
        <v>0</v>
      </c>
      <c r="F1269" s="475" t="s">
        <v>1562</v>
      </c>
      <c r="G1269" s="494" t="s">
        <v>1024</v>
      </c>
      <c r="H1269" s="494" t="s">
        <v>4033</v>
      </c>
      <c r="I1269" s="494" t="s">
        <v>3974</v>
      </c>
      <c r="J1269" s="502">
        <v>5.07</v>
      </c>
      <c r="K1269" s="494" t="s">
        <v>4033</v>
      </c>
      <c r="L1269" s="512">
        <f t="shared" si="133"/>
        <v>104</v>
      </c>
      <c r="M1269" s="514">
        <v>104</v>
      </c>
      <c r="N1269" s="514"/>
      <c r="O1269" s="514"/>
      <c r="P1269" s="515" t="e">
        <f t="shared" si="134"/>
        <v>#DIV/0!</v>
      </c>
      <c r="Q1269" s="515">
        <f t="shared" si="135"/>
        <v>0</v>
      </c>
      <c r="R1269" s="515">
        <f t="shared" si="136"/>
        <v>0</v>
      </c>
      <c r="S1269" s="516">
        <f>IF(M1269="nio",0,IF(M1269&gt;0,VLOOKUP(H1269,'3-Productie normen'!A:L,VLOOKUP(M1269,'3-Productie normen'!$B$36:$C$42,2,FALSE),FALSE)))</f>
        <v>0</v>
      </c>
      <c r="T1269" s="516">
        <f t="shared" si="138"/>
        <v>0</v>
      </c>
      <c r="U1269" s="55">
        <f t="shared" si="139"/>
        <v>0</v>
      </c>
      <c r="V1269" s="527"/>
      <c r="X1269" s="529">
        <f t="shared" si="137"/>
        <v>527.28</v>
      </c>
    </row>
    <row r="1270" spans="1:24" ht="14.1" customHeight="1">
      <c r="A1270" s="460">
        <v>1270</v>
      </c>
      <c r="B1270" s="467" t="s">
        <v>238</v>
      </c>
      <c r="C1270" s="466" t="s">
        <v>362</v>
      </c>
      <c r="D1270" s="473" t="s">
        <v>442</v>
      </c>
      <c r="E1270" s="475">
        <v>0</v>
      </c>
      <c r="F1270" s="475" t="s">
        <v>1563</v>
      </c>
      <c r="G1270" s="494" t="s">
        <v>600</v>
      </c>
      <c r="H1270" s="494" t="s">
        <v>4033</v>
      </c>
      <c r="I1270" s="494" t="s">
        <v>3974</v>
      </c>
      <c r="J1270" s="502">
        <v>177.26</v>
      </c>
      <c r="K1270" s="494" t="s">
        <v>4033</v>
      </c>
      <c r="L1270" s="512">
        <f t="shared" si="133"/>
        <v>104</v>
      </c>
      <c r="M1270" s="514">
        <v>104</v>
      </c>
      <c r="N1270" s="514"/>
      <c r="O1270" s="514"/>
      <c r="P1270" s="515" t="e">
        <f t="shared" si="134"/>
        <v>#DIV/0!</v>
      </c>
      <c r="Q1270" s="515">
        <f t="shared" si="135"/>
        <v>0</v>
      </c>
      <c r="R1270" s="515">
        <f t="shared" si="136"/>
        <v>0</v>
      </c>
      <c r="S1270" s="516">
        <f>IF(M1270="nio",0,IF(M1270&gt;0,VLOOKUP(H1270,'3-Productie normen'!A:L,VLOOKUP(M1270,'3-Productie normen'!$B$36:$C$42,2,FALSE),FALSE)))</f>
        <v>0</v>
      </c>
      <c r="T1270" s="516">
        <f t="shared" si="138"/>
        <v>0</v>
      </c>
      <c r="U1270" s="55">
        <f t="shared" si="139"/>
        <v>0</v>
      </c>
      <c r="V1270" s="527"/>
      <c r="X1270" s="529">
        <f t="shared" si="137"/>
        <v>18435.04</v>
      </c>
    </row>
    <row r="1271" spans="1:24" ht="14.1" customHeight="1">
      <c r="A1271" s="460">
        <v>1271</v>
      </c>
      <c r="B1271" s="467" t="s">
        <v>238</v>
      </c>
      <c r="C1271" s="466" t="s">
        <v>362</v>
      </c>
      <c r="D1271" s="473" t="s">
        <v>442</v>
      </c>
      <c r="E1271" s="475">
        <v>0</v>
      </c>
      <c r="F1271" s="475" t="s">
        <v>1564</v>
      </c>
      <c r="G1271" s="494" t="s">
        <v>596</v>
      </c>
      <c r="H1271" s="494" t="s">
        <v>4026</v>
      </c>
      <c r="I1271" s="494" t="s">
        <v>3987</v>
      </c>
      <c r="J1271" s="502">
        <v>8.98</v>
      </c>
      <c r="K1271" s="494" t="s">
        <v>4026</v>
      </c>
      <c r="L1271" s="512">
        <f t="shared" si="133"/>
        <v>0</v>
      </c>
      <c r="M1271" s="513" t="s">
        <v>4037</v>
      </c>
      <c r="N1271" s="514"/>
      <c r="O1271" s="514"/>
      <c r="P1271" s="515">
        <f t="shared" si="134"/>
        <v>0</v>
      </c>
      <c r="Q1271" s="515">
        <f t="shared" si="135"/>
        <v>0</v>
      </c>
      <c r="R1271" s="515">
        <f t="shared" si="136"/>
        <v>0</v>
      </c>
      <c r="S1271" s="516">
        <f>IF(M1271="nio",0,IF(M1271&gt;0,VLOOKUP(H1271,'3-Productie normen'!A:L,VLOOKUP(M1271,'3-Productie normen'!$B$36:$C$42,2,FALSE),FALSE)))</f>
        <v>0</v>
      </c>
      <c r="T1271" s="516">
        <f t="shared" si="138"/>
        <v>0</v>
      </c>
      <c r="U1271" s="55">
        <f t="shared" si="139"/>
        <v>0</v>
      </c>
      <c r="V1271" s="527"/>
      <c r="X1271" s="529">
        <f t="shared" si="137"/>
        <v>0</v>
      </c>
    </row>
    <row r="1272" spans="1:24" ht="14.1" customHeight="1">
      <c r="A1272" s="460">
        <v>1272</v>
      </c>
      <c r="B1272" s="467" t="s">
        <v>238</v>
      </c>
      <c r="C1272" s="466" t="s">
        <v>362</v>
      </c>
      <c r="D1272" s="473" t="s">
        <v>442</v>
      </c>
      <c r="E1272" s="475">
        <v>0</v>
      </c>
      <c r="F1272" s="475" t="s">
        <v>1565</v>
      </c>
      <c r="G1272" s="494" t="s">
        <v>529</v>
      </c>
      <c r="H1272" s="491" t="s">
        <v>253</v>
      </c>
      <c r="I1272" s="494" t="s">
        <v>3975</v>
      </c>
      <c r="J1272" s="502">
        <v>49</v>
      </c>
      <c r="K1272" s="491" t="s">
        <v>253</v>
      </c>
      <c r="L1272" s="512">
        <f t="shared" si="133"/>
        <v>104</v>
      </c>
      <c r="M1272" s="514">
        <v>104</v>
      </c>
      <c r="N1272" s="514"/>
      <c r="O1272" s="514"/>
      <c r="P1272" s="515" t="e">
        <f t="shared" si="134"/>
        <v>#DIV/0!</v>
      </c>
      <c r="Q1272" s="515">
        <f t="shared" si="135"/>
        <v>0</v>
      </c>
      <c r="R1272" s="515">
        <f t="shared" si="136"/>
        <v>0</v>
      </c>
      <c r="S1272" s="516">
        <f>IF(M1272="nio",0,IF(M1272&gt;0,VLOOKUP(H1272,'3-Productie normen'!A:L,VLOOKUP(M1272,'3-Productie normen'!$B$36:$C$42,2,FALSE),FALSE)))</f>
        <v>0</v>
      </c>
      <c r="T1272" s="516">
        <f t="shared" si="138"/>
        <v>0</v>
      </c>
      <c r="U1272" s="55">
        <f t="shared" si="139"/>
        <v>0</v>
      </c>
      <c r="V1272" s="527"/>
      <c r="X1272" s="529">
        <f t="shared" si="137"/>
        <v>5096</v>
      </c>
    </row>
    <row r="1273" spans="1:24" ht="14.1" customHeight="1">
      <c r="A1273" s="567">
        <v>1273</v>
      </c>
      <c r="B1273" s="467" t="s">
        <v>238</v>
      </c>
      <c r="C1273" s="466" t="s">
        <v>362</v>
      </c>
      <c r="D1273" s="473" t="s">
        <v>442</v>
      </c>
      <c r="E1273" s="475">
        <v>0</v>
      </c>
      <c r="F1273" s="475" t="s">
        <v>1566</v>
      </c>
      <c r="G1273" s="494" t="s">
        <v>529</v>
      </c>
      <c r="H1273" s="491" t="s">
        <v>253</v>
      </c>
      <c r="I1273" s="494" t="s">
        <v>3974</v>
      </c>
      <c r="J1273" s="502">
        <v>17.98</v>
      </c>
      <c r="K1273" s="491" t="s">
        <v>253</v>
      </c>
      <c r="L1273" s="512">
        <f t="shared" si="133"/>
        <v>104</v>
      </c>
      <c r="M1273" s="514">
        <v>104</v>
      </c>
      <c r="N1273" s="514"/>
      <c r="O1273" s="514"/>
      <c r="P1273" s="515" t="e">
        <f t="shared" si="134"/>
        <v>#DIV/0!</v>
      </c>
      <c r="Q1273" s="515">
        <f t="shared" si="135"/>
        <v>0</v>
      </c>
      <c r="R1273" s="515">
        <f t="shared" si="136"/>
        <v>0</v>
      </c>
      <c r="S1273" s="516">
        <f>IF(M1273="nio",0,IF(M1273&gt;0,VLOOKUP(H1273,'3-Productie normen'!A:L,VLOOKUP(M1273,'3-Productie normen'!$B$36:$C$42,2,FALSE),FALSE)))</f>
        <v>0</v>
      </c>
      <c r="T1273" s="516">
        <f t="shared" si="138"/>
        <v>0</v>
      </c>
      <c r="U1273" s="55">
        <f t="shared" si="139"/>
        <v>0</v>
      </c>
      <c r="V1273" s="527"/>
      <c r="X1273" s="529">
        <f t="shared" si="137"/>
        <v>1869.92</v>
      </c>
    </row>
    <row r="1274" spans="1:24" ht="14.1" customHeight="1">
      <c r="A1274" s="460">
        <v>1274</v>
      </c>
      <c r="B1274" s="467" t="s">
        <v>238</v>
      </c>
      <c r="C1274" s="466" t="s">
        <v>362</v>
      </c>
      <c r="D1274" s="473" t="s">
        <v>442</v>
      </c>
      <c r="E1274" s="475">
        <v>0</v>
      </c>
      <c r="F1274" s="475" t="s">
        <v>1567</v>
      </c>
      <c r="G1274" s="494" t="s">
        <v>529</v>
      </c>
      <c r="H1274" s="491" t="s">
        <v>253</v>
      </c>
      <c r="I1274" s="494" t="s">
        <v>3975</v>
      </c>
      <c r="J1274" s="502">
        <v>17.920000000000002</v>
      </c>
      <c r="K1274" s="491" t="s">
        <v>253</v>
      </c>
      <c r="L1274" s="512">
        <f t="shared" si="133"/>
        <v>104</v>
      </c>
      <c r="M1274" s="514">
        <v>104</v>
      </c>
      <c r="N1274" s="514"/>
      <c r="O1274" s="514"/>
      <c r="P1274" s="515" t="e">
        <f t="shared" si="134"/>
        <v>#DIV/0!</v>
      </c>
      <c r="Q1274" s="515">
        <f t="shared" si="135"/>
        <v>0</v>
      </c>
      <c r="R1274" s="515">
        <f t="shared" si="136"/>
        <v>0</v>
      </c>
      <c r="S1274" s="516">
        <f>IF(M1274="nio",0,IF(M1274&gt;0,VLOOKUP(H1274,'3-Productie normen'!A:L,VLOOKUP(M1274,'3-Productie normen'!$B$36:$C$42,2,FALSE),FALSE)))</f>
        <v>0</v>
      </c>
      <c r="T1274" s="516">
        <f t="shared" si="138"/>
        <v>0</v>
      </c>
      <c r="U1274" s="55">
        <f t="shared" si="139"/>
        <v>0</v>
      </c>
      <c r="V1274" s="527"/>
      <c r="X1274" s="529">
        <f t="shared" si="137"/>
        <v>1863.6800000000003</v>
      </c>
    </row>
    <row r="1275" spans="1:24" ht="14.1" customHeight="1">
      <c r="A1275" s="460">
        <v>1275</v>
      </c>
      <c r="B1275" s="467" t="s">
        <v>238</v>
      </c>
      <c r="C1275" s="466" t="s">
        <v>362</v>
      </c>
      <c r="D1275" s="473" t="s">
        <v>442</v>
      </c>
      <c r="E1275" s="475">
        <v>0</v>
      </c>
      <c r="F1275" s="475" t="s">
        <v>1568</v>
      </c>
      <c r="G1275" s="494" t="s">
        <v>1045</v>
      </c>
      <c r="H1275" s="491" t="s">
        <v>253</v>
      </c>
      <c r="I1275" s="494" t="s">
        <v>3975</v>
      </c>
      <c r="J1275" s="502">
        <v>46.35</v>
      </c>
      <c r="K1275" s="491" t="s">
        <v>253</v>
      </c>
      <c r="L1275" s="512">
        <f t="shared" si="133"/>
        <v>104</v>
      </c>
      <c r="M1275" s="514">
        <v>104</v>
      </c>
      <c r="N1275" s="514"/>
      <c r="O1275" s="514"/>
      <c r="P1275" s="515" t="e">
        <f t="shared" si="134"/>
        <v>#DIV/0!</v>
      </c>
      <c r="Q1275" s="515">
        <f t="shared" si="135"/>
        <v>0</v>
      </c>
      <c r="R1275" s="515">
        <f t="shared" si="136"/>
        <v>0</v>
      </c>
      <c r="S1275" s="516">
        <f>IF(M1275="nio",0,IF(M1275&gt;0,VLOOKUP(H1275,'3-Productie normen'!A:L,VLOOKUP(M1275,'3-Productie normen'!$B$36:$C$42,2,FALSE),FALSE)))</f>
        <v>0</v>
      </c>
      <c r="T1275" s="516">
        <f t="shared" si="138"/>
        <v>0</v>
      </c>
      <c r="U1275" s="55">
        <f t="shared" si="139"/>
        <v>0</v>
      </c>
      <c r="V1275" s="527"/>
      <c r="X1275" s="529">
        <f t="shared" si="137"/>
        <v>4820.4000000000005</v>
      </c>
    </row>
    <row r="1276" spans="1:24" ht="14.1" customHeight="1">
      <c r="A1276" s="460">
        <v>1276</v>
      </c>
      <c r="B1276" s="467" t="s">
        <v>238</v>
      </c>
      <c r="C1276" s="466" t="s">
        <v>362</v>
      </c>
      <c r="D1276" s="473" t="s">
        <v>442</v>
      </c>
      <c r="E1276" s="475">
        <v>0</v>
      </c>
      <c r="F1276" s="475" t="s">
        <v>1569</v>
      </c>
      <c r="G1276" s="494" t="s">
        <v>600</v>
      </c>
      <c r="H1276" s="494" t="s">
        <v>4033</v>
      </c>
      <c r="I1276" s="494" t="s">
        <v>3974</v>
      </c>
      <c r="J1276" s="502">
        <v>3.76</v>
      </c>
      <c r="K1276" s="494" t="s">
        <v>4033</v>
      </c>
      <c r="L1276" s="512">
        <f t="shared" si="133"/>
        <v>104</v>
      </c>
      <c r="M1276" s="514">
        <v>104</v>
      </c>
      <c r="N1276" s="514"/>
      <c r="O1276" s="514"/>
      <c r="P1276" s="515" t="e">
        <f t="shared" si="134"/>
        <v>#DIV/0!</v>
      </c>
      <c r="Q1276" s="515">
        <f t="shared" si="135"/>
        <v>0</v>
      </c>
      <c r="R1276" s="515">
        <f t="shared" si="136"/>
        <v>0</v>
      </c>
      <c r="S1276" s="516">
        <f>IF(M1276="nio",0,IF(M1276&gt;0,VLOOKUP(H1276,'3-Productie normen'!A:L,VLOOKUP(M1276,'3-Productie normen'!$B$36:$C$42,2,FALSE),FALSE)))</f>
        <v>0</v>
      </c>
      <c r="T1276" s="516">
        <f t="shared" si="138"/>
        <v>0</v>
      </c>
      <c r="U1276" s="55">
        <f t="shared" si="139"/>
        <v>0</v>
      </c>
      <c r="V1276" s="527"/>
      <c r="X1276" s="529">
        <f t="shared" si="137"/>
        <v>391.03999999999996</v>
      </c>
    </row>
    <row r="1277" spans="1:24" ht="14.1" customHeight="1">
      <c r="A1277" s="460">
        <v>1277</v>
      </c>
      <c r="B1277" s="467" t="s">
        <v>238</v>
      </c>
      <c r="C1277" s="466" t="s">
        <v>362</v>
      </c>
      <c r="D1277" s="473" t="s">
        <v>442</v>
      </c>
      <c r="E1277" s="475">
        <v>0</v>
      </c>
      <c r="F1277" s="475" t="s">
        <v>1570</v>
      </c>
      <c r="G1277" s="494" t="s">
        <v>1045</v>
      </c>
      <c r="H1277" s="491" t="s">
        <v>253</v>
      </c>
      <c r="I1277" s="494" t="s">
        <v>3974</v>
      </c>
      <c r="J1277" s="502">
        <v>7.72</v>
      </c>
      <c r="K1277" s="491" t="s">
        <v>253</v>
      </c>
      <c r="L1277" s="512">
        <f t="shared" si="133"/>
        <v>104</v>
      </c>
      <c r="M1277" s="514">
        <v>104</v>
      </c>
      <c r="N1277" s="514"/>
      <c r="O1277" s="514"/>
      <c r="P1277" s="515" t="e">
        <f t="shared" si="134"/>
        <v>#DIV/0!</v>
      </c>
      <c r="Q1277" s="515">
        <f t="shared" si="135"/>
        <v>0</v>
      </c>
      <c r="R1277" s="515">
        <f t="shared" si="136"/>
        <v>0</v>
      </c>
      <c r="S1277" s="516">
        <f>IF(M1277="nio",0,IF(M1277&gt;0,VLOOKUP(H1277,'3-Productie normen'!A:L,VLOOKUP(M1277,'3-Productie normen'!$B$36:$C$42,2,FALSE),FALSE)))</f>
        <v>0</v>
      </c>
      <c r="T1277" s="516">
        <f t="shared" si="138"/>
        <v>0</v>
      </c>
      <c r="U1277" s="55">
        <f t="shared" si="139"/>
        <v>0</v>
      </c>
      <c r="V1277" s="527"/>
      <c r="X1277" s="529">
        <f t="shared" si="137"/>
        <v>802.88</v>
      </c>
    </row>
    <row r="1278" spans="1:24" ht="14.1" customHeight="1">
      <c r="A1278" s="460">
        <v>1278</v>
      </c>
      <c r="B1278" s="467" t="s">
        <v>238</v>
      </c>
      <c r="C1278" s="466" t="s">
        <v>362</v>
      </c>
      <c r="D1278" s="473" t="s">
        <v>442</v>
      </c>
      <c r="E1278" s="475">
        <v>0</v>
      </c>
      <c r="F1278" s="475" t="s">
        <v>1571</v>
      </c>
      <c r="G1278" s="494" t="s">
        <v>529</v>
      </c>
      <c r="H1278" s="491" t="s">
        <v>253</v>
      </c>
      <c r="I1278" s="494" t="s">
        <v>3975</v>
      </c>
      <c r="J1278" s="502">
        <v>17.98</v>
      </c>
      <c r="K1278" s="491" t="s">
        <v>253</v>
      </c>
      <c r="L1278" s="512">
        <f t="shared" si="133"/>
        <v>104</v>
      </c>
      <c r="M1278" s="514">
        <v>104</v>
      </c>
      <c r="N1278" s="514"/>
      <c r="O1278" s="514"/>
      <c r="P1278" s="515" t="e">
        <f t="shared" si="134"/>
        <v>#DIV/0!</v>
      </c>
      <c r="Q1278" s="515">
        <f t="shared" si="135"/>
        <v>0</v>
      </c>
      <c r="R1278" s="515">
        <f t="shared" si="136"/>
        <v>0</v>
      </c>
      <c r="S1278" s="516">
        <f>IF(M1278="nio",0,IF(M1278&gt;0,VLOOKUP(H1278,'3-Productie normen'!A:L,VLOOKUP(M1278,'3-Productie normen'!$B$36:$C$42,2,FALSE),FALSE)))</f>
        <v>0</v>
      </c>
      <c r="T1278" s="516">
        <f t="shared" si="138"/>
        <v>0</v>
      </c>
      <c r="U1278" s="55">
        <f t="shared" si="139"/>
        <v>0</v>
      </c>
      <c r="V1278" s="527"/>
      <c r="X1278" s="529">
        <f t="shared" si="137"/>
        <v>1869.92</v>
      </c>
    </row>
    <row r="1279" spans="1:24" ht="14.1" customHeight="1">
      <c r="A1279" s="460">
        <v>1279</v>
      </c>
      <c r="B1279" s="467" t="s">
        <v>238</v>
      </c>
      <c r="C1279" s="466" t="s">
        <v>362</v>
      </c>
      <c r="D1279" s="473" t="s">
        <v>442</v>
      </c>
      <c r="E1279" s="475">
        <v>0</v>
      </c>
      <c r="F1279" s="475" t="s">
        <v>1572</v>
      </c>
      <c r="G1279" s="494" t="s">
        <v>529</v>
      </c>
      <c r="H1279" s="491" t="s">
        <v>253</v>
      </c>
      <c r="I1279" s="494" t="s">
        <v>3975</v>
      </c>
      <c r="J1279" s="502">
        <v>28.16</v>
      </c>
      <c r="K1279" s="491" t="s">
        <v>253</v>
      </c>
      <c r="L1279" s="512">
        <f t="shared" si="133"/>
        <v>104</v>
      </c>
      <c r="M1279" s="514">
        <v>104</v>
      </c>
      <c r="N1279" s="514"/>
      <c r="O1279" s="514"/>
      <c r="P1279" s="515" t="e">
        <f t="shared" si="134"/>
        <v>#DIV/0!</v>
      </c>
      <c r="Q1279" s="515">
        <f t="shared" si="135"/>
        <v>0</v>
      </c>
      <c r="R1279" s="515">
        <f t="shared" si="136"/>
        <v>0</v>
      </c>
      <c r="S1279" s="516">
        <f>IF(M1279="nio",0,IF(M1279&gt;0,VLOOKUP(H1279,'3-Productie normen'!A:L,VLOOKUP(M1279,'3-Productie normen'!$B$36:$C$42,2,FALSE),FALSE)))</f>
        <v>0</v>
      </c>
      <c r="T1279" s="516">
        <f t="shared" si="138"/>
        <v>0</v>
      </c>
      <c r="U1279" s="55">
        <f t="shared" si="139"/>
        <v>0</v>
      </c>
      <c r="V1279" s="527"/>
      <c r="X1279" s="529">
        <f t="shared" si="137"/>
        <v>2928.64</v>
      </c>
    </row>
    <row r="1280" spans="1:24" ht="14.1" customHeight="1">
      <c r="A1280" s="460">
        <v>1280</v>
      </c>
      <c r="B1280" s="467" t="s">
        <v>238</v>
      </c>
      <c r="C1280" s="466" t="s">
        <v>362</v>
      </c>
      <c r="D1280" s="473" t="s">
        <v>442</v>
      </c>
      <c r="E1280" s="475">
        <v>0</v>
      </c>
      <c r="F1280" s="475" t="s">
        <v>1573</v>
      </c>
      <c r="G1280" s="494" t="s">
        <v>529</v>
      </c>
      <c r="H1280" s="491" t="s">
        <v>253</v>
      </c>
      <c r="I1280" s="494" t="s">
        <v>3975</v>
      </c>
      <c r="J1280" s="502">
        <v>18.89</v>
      </c>
      <c r="K1280" s="491" t="s">
        <v>253</v>
      </c>
      <c r="L1280" s="512">
        <f t="shared" si="133"/>
        <v>104</v>
      </c>
      <c r="M1280" s="514">
        <v>104</v>
      </c>
      <c r="N1280" s="514"/>
      <c r="O1280" s="514"/>
      <c r="P1280" s="515" t="e">
        <f t="shared" si="134"/>
        <v>#DIV/0!</v>
      </c>
      <c r="Q1280" s="515">
        <f t="shared" si="135"/>
        <v>0</v>
      </c>
      <c r="R1280" s="515">
        <f t="shared" si="136"/>
        <v>0</v>
      </c>
      <c r="S1280" s="516">
        <f>IF(M1280="nio",0,IF(M1280&gt;0,VLOOKUP(H1280,'3-Productie normen'!A:L,VLOOKUP(M1280,'3-Productie normen'!$B$36:$C$42,2,FALSE),FALSE)))</f>
        <v>0</v>
      </c>
      <c r="T1280" s="516">
        <f t="shared" si="138"/>
        <v>0</v>
      </c>
      <c r="U1280" s="55">
        <f t="shared" si="139"/>
        <v>0</v>
      </c>
      <c r="V1280" s="527"/>
      <c r="X1280" s="529">
        <f t="shared" si="137"/>
        <v>1964.56</v>
      </c>
    </row>
    <row r="1281" spans="1:24" ht="14.1" customHeight="1">
      <c r="A1281" s="567">
        <v>1281</v>
      </c>
      <c r="B1281" s="467" t="s">
        <v>238</v>
      </c>
      <c r="C1281" s="466" t="s">
        <v>362</v>
      </c>
      <c r="D1281" s="473" t="s">
        <v>442</v>
      </c>
      <c r="E1281" s="475">
        <v>0</v>
      </c>
      <c r="F1281" s="475" t="s">
        <v>1574</v>
      </c>
      <c r="G1281" s="494" t="s">
        <v>529</v>
      </c>
      <c r="H1281" s="491" t="s">
        <v>253</v>
      </c>
      <c r="I1281" s="494" t="s">
        <v>3975</v>
      </c>
      <c r="J1281" s="502">
        <v>17.98</v>
      </c>
      <c r="K1281" s="491" t="s">
        <v>253</v>
      </c>
      <c r="L1281" s="512">
        <f t="shared" si="133"/>
        <v>104</v>
      </c>
      <c r="M1281" s="514">
        <v>104</v>
      </c>
      <c r="N1281" s="514"/>
      <c r="O1281" s="514"/>
      <c r="P1281" s="515" t="e">
        <f t="shared" si="134"/>
        <v>#DIV/0!</v>
      </c>
      <c r="Q1281" s="515">
        <f t="shared" si="135"/>
        <v>0</v>
      </c>
      <c r="R1281" s="515">
        <f t="shared" si="136"/>
        <v>0</v>
      </c>
      <c r="S1281" s="516">
        <f>IF(M1281="nio",0,IF(M1281&gt;0,VLOOKUP(H1281,'3-Productie normen'!A:L,VLOOKUP(M1281,'3-Productie normen'!$B$36:$C$42,2,FALSE),FALSE)))</f>
        <v>0</v>
      </c>
      <c r="T1281" s="516">
        <f t="shared" si="138"/>
        <v>0</v>
      </c>
      <c r="U1281" s="55">
        <f t="shared" si="139"/>
        <v>0</v>
      </c>
      <c r="V1281" s="527"/>
      <c r="X1281" s="529">
        <f t="shared" si="137"/>
        <v>1869.92</v>
      </c>
    </row>
    <row r="1282" spans="1:24" ht="14.1" customHeight="1">
      <c r="A1282" s="460">
        <v>1282</v>
      </c>
      <c r="B1282" s="467" t="s">
        <v>238</v>
      </c>
      <c r="C1282" s="466" t="s">
        <v>362</v>
      </c>
      <c r="D1282" s="473" t="s">
        <v>442</v>
      </c>
      <c r="E1282" s="475">
        <v>0</v>
      </c>
      <c r="F1282" s="475" t="s">
        <v>1575</v>
      </c>
      <c r="G1282" s="494" t="s">
        <v>529</v>
      </c>
      <c r="H1282" s="491" t="s">
        <v>253</v>
      </c>
      <c r="I1282" s="494" t="s">
        <v>3975</v>
      </c>
      <c r="J1282" s="502">
        <v>17.98</v>
      </c>
      <c r="K1282" s="491" t="s">
        <v>253</v>
      </c>
      <c r="L1282" s="512">
        <f t="shared" ref="L1282:L1345" si="140">SUM(M1282:O1282)</f>
        <v>104</v>
      </c>
      <c r="M1282" s="514">
        <v>104</v>
      </c>
      <c r="N1282" s="514"/>
      <c r="O1282" s="514"/>
      <c r="P1282" s="515" t="e">
        <f t="shared" si="134"/>
        <v>#DIV/0!</v>
      </c>
      <c r="Q1282" s="515">
        <f t="shared" si="135"/>
        <v>0</v>
      </c>
      <c r="R1282" s="515">
        <f t="shared" si="136"/>
        <v>0</v>
      </c>
      <c r="S1282" s="516">
        <f>IF(M1282="nio",0,IF(M1282&gt;0,VLOOKUP(H1282,'3-Productie normen'!A:L,VLOOKUP(M1282,'3-Productie normen'!$B$36:$C$42,2,FALSE),FALSE)))</f>
        <v>0</v>
      </c>
      <c r="T1282" s="516">
        <f t="shared" si="138"/>
        <v>0</v>
      </c>
      <c r="U1282" s="55">
        <f t="shared" si="139"/>
        <v>0</v>
      </c>
      <c r="V1282" s="527"/>
      <c r="X1282" s="529">
        <f t="shared" si="137"/>
        <v>1869.92</v>
      </c>
    </row>
    <row r="1283" spans="1:24" ht="14.1" customHeight="1">
      <c r="A1283" s="460">
        <v>1283</v>
      </c>
      <c r="B1283" s="467" t="s">
        <v>238</v>
      </c>
      <c r="C1283" s="466" t="s">
        <v>362</v>
      </c>
      <c r="D1283" s="473" t="s">
        <v>442</v>
      </c>
      <c r="E1283" s="475">
        <v>0</v>
      </c>
      <c r="F1283" s="475" t="s">
        <v>1576</v>
      </c>
      <c r="G1283" s="494" t="s">
        <v>529</v>
      </c>
      <c r="H1283" s="491" t="s">
        <v>253</v>
      </c>
      <c r="I1283" s="494" t="s">
        <v>3975</v>
      </c>
      <c r="J1283" s="502">
        <v>18.600000000000001</v>
      </c>
      <c r="K1283" s="491" t="s">
        <v>253</v>
      </c>
      <c r="L1283" s="512">
        <f t="shared" si="140"/>
        <v>104</v>
      </c>
      <c r="M1283" s="514">
        <v>104</v>
      </c>
      <c r="N1283" s="514"/>
      <c r="O1283" s="514"/>
      <c r="P1283" s="515" t="e">
        <f t="shared" si="134"/>
        <v>#DIV/0!</v>
      </c>
      <c r="Q1283" s="515">
        <f t="shared" si="135"/>
        <v>0</v>
      </c>
      <c r="R1283" s="515">
        <f t="shared" si="136"/>
        <v>0</v>
      </c>
      <c r="S1283" s="516">
        <f>IF(M1283="nio",0,IF(M1283&gt;0,VLOOKUP(H1283,'3-Productie normen'!A:L,VLOOKUP(M1283,'3-Productie normen'!$B$36:$C$42,2,FALSE),FALSE)))</f>
        <v>0</v>
      </c>
      <c r="T1283" s="516">
        <f t="shared" si="138"/>
        <v>0</v>
      </c>
      <c r="U1283" s="55">
        <f t="shared" si="139"/>
        <v>0</v>
      </c>
      <c r="V1283" s="527"/>
      <c r="X1283" s="529">
        <f t="shared" si="137"/>
        <v>1934.4</v>
      </c>
    </row>
    <row r="1284" spans="1:24" ht="14.1" customHeight="1">
      <c r="A1284" s="460">
        <v>1284</v>
      </c>
      <c r="B1284" s="467" t="s">
        <v>238</v>
      </c>
      <c r="C1284" s="466" t="s">
        <v>362</v>
      </c>
      <c r="D1284" s="473" t="s">
        <v>442</v>
      </c>
      <c r="E1284" s="475">
        <v>0</v>
      </c>
      <c r="F1284" s="475" t="s">
        <v>1577</v>
      </c>
      <c r="G1284" s="494" t="s">
        <v>529</v>
      </c>
      <c r="H1284" s="491" t="s">
        <v>253</v>
      </c>
      <c r="I1284" s="494" t="s">
        <v>3975</v>
      </c>
      <c r="J1284" s="502">
        <v>28.69</v>
      </c>
      <c r="K1284" s="491" t="s">
        <v>253</v>
      </c>
      <c r="L1284" s="512">
        <f t="shared" si="140"/>
        <v>104</v>
      </c>
      <c r="M1284" s="514">
        <v>104</v>
      </c>
      <c r="N1284" s="514"/>
      <c r="O1284" s="514"/>
      <c r="P1284" s="515" t="e">
        <f t="shared" si="134"/>
        <v>#DIV/0!</v>
      </c>
      <c r="Q1284" s="515">
        <f t="shared" si="135"/>
        <v>0</v>
      </c>
      <c r="R1284" s="515">
        <f t="shared" si="136"/>
        <v>0</v>
      </c>
      <c r="S1284" s="516">
        <f>IF(M1284="nio",0,IF(M1284&gt;0,VLOOKUP(H1284,'3-Productie normen'!A:L,VLOOKUP(M1284,'3-Productie normen'!$B$36:$C$42,2,FALSE),FALSE)))</f>
        <v>0</v>
      </c>
      <c r="T1284" s="516">
        <f t="shared" si="138"/>
        <v>0</v>
      </c>
      <c r="U1284" s="55">
        <f t="shared" si="139"/>
        <v>0</v>
      </c>
      <c r="V1284" s="527"/>
      <c r="X1284" s="529">
        <f t="shared" si="137"/>
        <v>2983.76</v>
      </c>
    </row>
    <row r="1285" spans="1:24" ht="14.1" customHeight="1">
      <c r="A1285" s="460">
        <v>1285</v>
      </c>
      <c r="B1285" s="467" t="s">
        <v>238</v>
      </c>
      <c r="C1285" s="466" t="s">
        <v>362</v>
      </c>
      <c r="D1285" s="473" t="s">
        <v>442</v>
      </c>
      <c r="E1285" s="475">
        <v>0</v>
      </c>
      <c r="F1285" s="475" t="s">
        <v>1578</v>
      </c>
      <c r="G1285" s="494" t="s">
        <v>536</v>
      </c>
      <c r="H1285" s="491" t="s">
        <v>4038</v>
      </c>
      <c r="I1285" s="494" t="s">
        <v>3975</v>
      </c>
      <c r="J1285" s="502">
        <v>32.28</v>
      </c>
      <c r="K1285" s="491" t="s">
        <v>253</v>
      </c>
      <c r="L1285" s="512">
        <f t="shared" si="140"/>
        <v>255</v>
      </c>
      <c r="M1285" s="514">
        <v>255</v>
      </c>
      <c r="N1285" s="514"/>
      <c r="O1285" s="514"/>
      <c r="P1285" s="515" t="e">
        <f t="shared" si="134"/>
        <v>#DIV/0!</v>
      </c>
      <c r="Q1285" s="515">
        <f t="shared" si="135"/>
        <v>0</v>
      </c>
      <c r="R1285" s="515">
        <f t="shared" si="136"/>
        <v>0</v>
      </c>
      <c r="S1285" s="516">
        <f>IF(M1285="nio",0,IF(M1285&gt;0,VLOOKUP(H1285,'3-Productie normen'!A:L,VLOOKUP(M1285,'3-Productie normen'!$B$36:$C$42,2,FALSE),FALSE)))</f>
        <v>0</v>
      </c>
      <c r="T1285" s="516">
        <f t="shared" si="138"/>
        <v>0</v>
      </c>
      <c r="U1285" s="55">
        <f t="shared" si="139"/>
        <v>0</v>
      </c>
      <c r="V1285" s="527"/>
      <c r="X1285" s="529">
        <f t="shared" si="137"/>
        <v>8231.4</v>
      </c>
    </row>
    <row r="1286" spans="1:24" ht="14.1" customHeight="1">
      <c r="A1286" s="460">
        <v>1286</v>
      </c>
      <c r="B1286" s="467" t="s">
        <v>238</v>
      </c>
      <c r="C1286" s="466" t="s">
        <v>362</v>
      </c>
      <c r="D1286" s="473" t="s">
        <v>442</v>
      </c>
      <c r="E1286" s="475">
        <v>0</v>
      </c>
      <c r="F1286" s="475" t="s">
        <v>1579</v>
      </c>
      <c r="G1286" s="494" t="s">
        <v>529</v>
      </c>
      <c r="H1286" s="491" t="s">
        <v>253</v>
      </c>
      <c r="I1286" s="494" t="s">
        <v>3975</v>
      </c>
      <c r="J1286" s="502">
        <v>31.31</v>
      </c>
      <c r="K1286" s="491" t="s">
        <v>253</v>
      </c>
      <c r="L1286" s="512">
        <f t="shared" si="140"/>
        <v>104</v>
      </c>
      <c r="M1286" s="514">
        <v>104</v>
      </c>
      <c r="N1286" s="514"/>
      <c r="O1286" s="514"/>
      <c r="P1286" s="515" t="e">
        <f t="shared" si="134"/>
        <v>#DIV/0!</v>
      </c>
      <c r="Q1286" s="515">
        <f t="shared" si="135"/>
        <v>0</v>
      </c>
      <c r="R1286" s="515">
        <f t="shared" si="136"/>
        <v>0</v>
      </c>
      <c r="S1286" s="516">
        <f>IF(M1286="nio",0,IF(M1286&gt;0,VLOOKUP(H1286,'3-Productie normen'!A:L,VLOOKUP(M1286,'3-Productie normen'!$B$36:$C$42,2,FALSE),FALSE)))</f>
        <v>0</v>
      </c>
      <c r="T1286" s="516">
        <f t="shared" si="138"/>
        <v>0</v>
      </c>
      <c r="U1286" s="55">
        <f t="shared" si="139"/>
        <v>0</v>
      </c>
      <c r="V1286" s="527"/>
      <c r="X1286" s="529">
        <f t="shared" si="137"/>
        <v>3256.24</v>
      </c>
    </row>
    <row r="1287" spans="1:24" ht="14.1" customHeight="1">
      <c r="A1287" s="460">
        <v>1287</v>
      </c>
      <c r="B1287" s="467" t="s">
        <v>238</v>
      </c>
      <c r="C1287" s="466" t="s">
        <v>362</v>
      </c>
      <c r="D1287" s="473" t="s">
        <v>442</v>
      </c>
      <c r="E1287" s="475">
        <v>0</v>
      </c>
      <c r="F1287" s="475" t="s">
        <v>1580</v>
      </c>
      <c r="G1287" s="494" t="s">
        <v>529</v>
      </c>
      <c r="H1287" s="491" t="s">
        <v>253</v>
      </c>
      <c r="I1287" s="494" t="s">
        <v>3975</v>
      </c>
      <c r="J1287" s="502">
        <v>17.78</v>
      </c>
      <c r="K1287" s="491" t="s">
        <v>253</v>
      </c>
      <c r="L1287" s="512">
        <f t="shared" si="140"/>
        <v>104</v>
      </c>
      <c r="M1287" s="514">
        <v>104</v>
      </c>
      <c r="N1287" s="514"/>
      <c r="O1287" s="514"/>
      <c r="P1287" s="515" t="e">
        <f t="shared" si="134"/>
        <v>#DIV/0!</v>
      </c>
      <c r="Q1287" s="515">
        <f t="shared" si="135"/>
        <v>0</v>
      </c>
      <c r="R1287" s="515">
        <f t="shared" si="136"/>
        <v>0</v>
      </c>
      <c r="S1287" s="516">
        <f>IF(M1287="nio",0,IF(M1287&gt;0,VLOOKUP(H1287,'3-Productie normen'!A:L,VLOOKUP(M1287,'3-Productie normen'!$B$36:$C$42,2,FALSE),FALSE)))</f>
        <v>0</v>
      </c>
      <c r="T1287" s="516">
        <f t="shared" si="138"/>
        <v>0</v>
      </c>
      <c r="U1287" s="55">
        <f t="shared" si="139"/>
        <v>0</v>
      </c>
      <c r="V1287" s="527"/>
      <c r="X1287" s="529">
        <f t="shared" si="137"/>
        <v>1849.1200000000001</v>
      </c>
    </row>
    <row r="1288" spans="1:24" ht="14.1" customHeight="1">
      <c r="A1288" s="460">
        <v>1288</v>
      </c>
      <c r="B1288" s="467" t="s">
        <v>238</v>
      </c>
      <c r="C1288" s="466" t="s">
        <v>362</v>
      </c>
      <c r="D1288" s="473" t="s">
        <v>442</v>
      </c>
      <c r="E1288" s="475">
        <v>0</v>
      </c>
      <c r="F1288" s="475" t="s">
        <v>1581</v>
      </c>
      <c r="G1288" s="494" t="s">
        <v>529</v>
      </c>
      <c r="H1288" s="491" t="s">
        <v>253</v>
      </c>
      <c r="I1288" s="494" t="s">
        <v>3975</v>
      </c>
      <c r="J1288" s="502">
        <v>17.95</v>
      </c>
      <c r="K1288" s="491" t="s">
        <v>253</v>
      </c>
      <c r="L1288" s="512">
        <f t="shared" si="140"/>
        <v>104</v>
      </c>
      <c r="M1288" s="514">
        <v>104</v>
      </c>
      <c r="N1288" s="514"/>
      <c r="O1288" s="514"/>
      <c r="P1288" s="515" t="e">
        <f t="shared" si="134"/>
        <v>#DIV/0!</v>
      </c>
      <c r="Q1288" s="515">
        <f t="shared" si="135"/>
        <v>0</v>
      </c>
      <c r="R1288" s="515">
        <f t="shared" si="136"/>
        <v>0</v>
      </c>
      <c r="S1288" s="516">
        <f>IF(M1288="nio",0,IF(M1288&gt;0,VLOOKUP(H1288,'3-Productie normen'!A:L,VLOOKUP(M1288,'3-Productie normen'!$B$36:$C$42,2,FALSE),FALSE)))</f>
        <v>0</v>
      </c>
      <c r="T1288" s="516">
        <f t="shared" si="138"/>
        <v>0</v>
      </c>
      <c r="U1288" s="55">
        <f t="shared" si="139"/>
        <v>0</v>
      </c>
      <c r="V1288" s="527"/>
      <c r="X1288" s="529">
        <f t="shared" si="137"/>
        <v>1866.8</v>
      </c>
    </row>
    <row r="1289" spans="1:24" ht="14.1" customHeight="1">
      <c r="A1289" s="567">
        <v>1289</v>
      </c>
      <c r="B1289" s="467" t="s">
        <v>238</v>
      </c>
      <c r="C1289" s="466" t="s">
        <v>362</v>
      </c>
      <c r="D1289" s="473" t="s">
        <v>442</v>
      </c>
      <c r="E1289" s="475">
        <v>0</v>
      </c>
      <c r="F1289" s="475" t="s">
        <v>1582</v>
      </c>
      <c r="G1289" s="494" t="s">
        <v>529</v>
      </c>
      <c r="H1289" s="491" t="s">
        <v>253</v>
      </c>
      <c r="I1289" s="494" t="s">
        <v>3975</v>
      </c>
      <c r="J1289" s="502">
        <v>18.27</v>
      </c>
      <c r="K1289" s="491" t="s">
        <v>253</v>
      </c>
      <c r="L1289" s="512">
        <f t="shared" si="140"/>
        <v>104</v>
      </c>
      <c r="M1289" s="514">
        <v>104</v>
      </c>
      <c r="N1289" s="514"/>
      <c r="O1289" s="514"/>
      <c r="P1289" s="515" t="e">
        <f t="shared" si="134"/>
        <v>#DIV/0!</v>
      </c>
      <c r="Q1289" s="515">
        <f t="shared" si="135"/>
        <v>0</v>
      </c>
      <c r="R1289" s="515">
        <f t="shared" si="136"/>
        <v>0</v>
      </c>
      <c r="S1289" s="516">
        <f>IF(M1289="nio",0,IF(M1289&gt;0,VLOOKUP(H1289,'3-Productie normen'!A:L,VLOOKUP(M1289,'3-Productie normen'!$B$36:$C$42,2,FALSE),FALSE)))</f>
        <v>0</v>
      </c>
      <c r="T1289" s="516">
        <f t="shared" si="138"/>
        <v>0</v>
      </c>
      <c r="U1289" s="55">
        <f t="shared" si="139"/>
        <v>0</v>
      </c>
      <c r="V1289" s="527"/>
      <c r="X1289" s="529">
        <f t="shared" si="137"/>
        <v>1900.08</v>
      </c>
    </row>
    <row r="1290" spans="1:24" ht="14.1" customHeight="1">
      <c r="A1290" s="460">
        <v>1290</v>
      </c>
      <c r="B1290" s="467" t="s">
        <v>238</v>
      </c>
      <c r="C1290" s="466" t="s">
        <v>362</v>
      </c>
      <c r="D1290" s="473" t="s">
        <v>442</v>
      </c>
      <c r="E1290" s="475">
        <v>0</v>
      </c>
      <c r="F1290" s="475" t="s">
        <v>1583</v>
      </c>
      <c r="G1290" s="494" t="s">
        <v>529</v>
      </c>
      <c r="H1290" s="491" t="s">
        <v>253</v>
      </c>
      <c r="I1290" s="494" t="s">
        <v>3975</v>
      </c>
      <c r="J1290" s="502">
        <v>18.02</v>
      </c>
      <c r="K1290" s="491" t="s">
        <v>253</v>
      </c>
      <c r="L1290" s="512">
        <f t="shared" si="140"/>
        <v>104</v>
      </c>
      <c r="M1290" s="514">
        <v>104</v>
      </c>
      <c r="N1290" s="514"/>
      <c r="O1290" s="514"/>
      <c r="P1290" s="515" t="e">
        <f t="shared" si="134"/>
        <v>#DIV/0!</v>
      </c>
      <c r="Q1290" s="515">
        <f t="shared" si="135"/>
        <v>0</v>
      </c>
      <c r="R1290" s="515">
        <f t="shared" si="136"/>
        <v>0</v>
      </c>
      <c r="S1290" s="516">
        <f>IF(M1290="nio",0,IF(M1290&gt;0,VLOOKUP(H1290,'3-Productie normen'!A:L,VLOOKUP(M1290,'3-Productie normen'!$B$36:$C$42,2,FALSE),FALSE)))</f>
        <v>0</v>
      </c>
      <c r="T1290" s="516">
        <f t="shared" si="138"/>
        <v>0</v>
      </c>
      <c r="U1290" s="55">
        <f t="shared" si="139"/>
        <v>0</v>
      </c>
      <c r="V1290" s="527"/>
      <c r="X1290" s="529">
        <f t="shared" si="137"/>
        <v>1874.08</v>
      </c>
    </row>
    <row r="1291" spans="1:24" ht="14.1" customHeight="1">
      <c r="A1291" s="460">
        <v>1291</v>
      </c>
      <c r="B1291" s="467" t="s">
        <v>238</v>
      </c>
      <c r="C1291" s="466" t="s">
        <v>362</v>
      </c>
      <c r="D1291" s="473" t="s">
        <v>442</v>
      </c>
      <c r="E1291" s="475">
        <v>0</v>
      </c>
      <c r="F1291" s="475" t="s">
        <v>1584</v>
      </c>
      <c r="G1291" s="494" t="s">
        <v>600</v>
      </c>
      <c r="H1291" s="492" t="s">
        <v>216</v>
      </c>
      <c r="I1291" s="494" t="s">
        <v>3977</v>
      </c>
      <c r="J1291" s="502">
        <v>18.45</v>
      </c>
      <c r="K1291" s="505" t="s">
        <v>216</v>
      </c>
      <c r="L1291" s="512">
        <f t="shared" si="140"/>
        <v>104</v>
      </c>
      <c r="M1291" s="514">
        <v>104</v>
      </c>
      <c r="N1291" s="514"/>
      <c r="O1291" s="514"/>
      <c r="P1291" s="515" t="e">
        <f t="shared" ref="P1291:P1354" si="141">IF(M1291="nio",0,IF(M1291&gt;0,M1291*J1291/S1291,0))</f>
        <v>#DIV/0!</v>
      </c>
      <c r="Q1291" s="515">
        <f t="shared" ref="Q1291:Q1354" si="142">IF(N1291&gt;0,N1291*J1291/T1291,0)</f>
        <v>0</v>
      </c>
      <c r="R1291" s="515">
        <f t="shared" ref="R1291:R1354" si="143">IF(O1291&gt;0,O1291*J1291/U1291,0)</f>
        <v>0</v>
      </c>
      <c r="S1291" s="516">
        <f>IF(M1291="nio",0,IF(M1291&gt;0,VLOOKUP(H1291,'3-Productie normen'!A:L,VLOOKUP(M1291,'3-Productie normen'!$B$36:$C$42,2,FALSE),FALSE)))</f>
        <v>0</v>
      </c>
      <c r="T1291" s="516">
        <f t="shared" si="138"/>
        <v>0</v>
      </c>
      <c r="U1291" s="55">
        <f t="shared" si="139"/>
        <v>0</v>
      </c>
      <c r="V1291" s="527"/>
      <c r="X1291" s="529">
        <f t="shared" ref="X1291:X1354" si="144">L1291*J1291</f>
        <v>1918.8</v>
      </c>
    </row>
    <row r="1292" spans="1:24" ht="14.1" customHeight="1">
      <c r="A1292" s="460">
        <v>1292</v>
      </c>
      <c r="B1292" s="467" t="s">
        <v>238</v>
      </c>
      <c r="C1292" s="466" t="s">
        <v>362</v>
      </c>
      <c r="D1292" s="473" t="s">
        <v>442</v>
      </c>
      <c r="E1292" s="475">
        <v>0</v>
      </c>
      <c r="F1292" s="475" t="s">
        <v>605</v>
      </c>
      <c r="G1292" s="494" t="s">
        <v>600</v>
      </c>
      <c r="H1292" s="611" t="s">
        <v>347</v>
      </c>
      <c r="I1292" s="494" t="s">
        <v>3974</v>
      </c>
      <c r="J1292" s="502">
        <v>10.44</v>
      </c>
      <c r="K1292" s="494" t="s">
        <v>347</v>
      </c>
      <c r="L1292" s="512">
        <f t="shared" si="140"/>
        <v>104</v>
      </c>
      <c r="M1292" s="514">
        <v>104</v>
      </c>
      <c r="N1292" s="514"/>
      <c r="O1292" s="514"/>
      <c r="P1292" s="515" t="e">
        <f t="shared" si="141"/>
        <v>#DIV/0!</v>
      </c>
      <c r="Q1292" s="515">
        <f t="shared" si="142"/>
        <v>0</v>
      </c>
      <c r="R1292" s="515">
        <f t="shared" si="143"/>
        <v>0</v>
      </c>
      <c r="S1292" s="516">
        <f>IF(M1292="nio",0,IF(M1292&gt;0,VLOOKUP(H1292,'3-Productie normen'!A:L,VLOOKUP(M1292,'3-Productie normen'!$B$36:$C$42,2,FALSE),FALSE)))</f>
        <v>0</v>
      </c>
      <c r="T1292" s="516">
        <f t="shared" si="138"/>
        <v>0</v>
      </c>
      <c r="U1292" s="55">
        <f t="shared" si="139"/>
        <v>0</v>
      </c>
      <c r="V1292" s="527"/>
      <c r="X1292" s="529">
        <f t="shared" si="144"/>
        <v>1085.76</v>
      </c>
    </row>
    <row r="1293" spans="1:24" ht="14.1" customHeight="1">
      <c r="A1293" s="460">
        <v>1293</v>
      </c>
      <c r="B1293" s="467" t="s">
        <v>238</v>
      </c>
      <c r="C1293" s="466" t="s">
        <v>362</v>
      </c>
      <c r="D1293" s="473" t="s">
        <v>442</v>
      </c>
      <c r="E1293" s="475">
        <v>0</v>
      </c>
      <c r="F1293" s="475" t="s">
        <v>1585</v>
      </c>
      <c r="G1293" s="494" t="s">
        <v>600</v>
      </c>
      <c r="H1293" s="611" t="s">
        <v>347</v>
      </c>
      <c r="I1293" s="494" t="s">
        <v>3974</v>
      </c>
      <c r="J1293" s="502">
        <v>9.61</v>
      </c>
      <c r="K1293" s="494" t="s">
        <v>347</v>
      </c>
      <c r="L1293" s="512">
        <f t="shared" si="140"/>
        <v>104</v>
      </c>
      <c r="M1293" s="514">
        <v>104</v>
      </c>
      <c r="N1293" s="514"/>
      <c r="O1293" s="514"/>
      <c r="P1293" s="515" t="e">
        <f t="shared" si="141"/>
        <v>#DIV/0!</v>
      </c>
      <c r="Q1293" s="515">
        <f t="shared" si="142"/>
        <v>0</v>
      </c>
      <c r="R1293" s="515">
        <f t="shared" si="143"/>
        <v>0</v>
      </c>
      <c r="S1293" s="516">
        <f>IF(M1293="nio",0,IF(M1293&gt;0,VLOOKUP(H1293,'3-Productie normen'!A:L,VLOOKUP(M1293,'3-Productie normen'!$B$36:$C$42,2,FALSE),FALSE)))</f>
        <v>0</v>
      </c>
      <c r="T1293" s="516">
        <f t="shared" si="138"/>
        <v>0</v>
      </c>
      <c r="U1293" s="55">
        <f t="shared" si="139"/>
        <v>0</v>
      </c>
      <c r="V1293" s="527"/>
      <c r="X1293" s="529">
        <f t="shared" si="144"/>
        <v>999.43999999999994</v>
      </c>
    </row>
    <row r="1294" spans="1:24" ht="14.1" customHeight="1">
      <c r="A1294" s="460">
        <v>1294</v>
      </c>
      <c r="B1294" s="467" t="s">
        <v>238</v>
      </c>
      <c r="C1294" s="466" t="s">
        <v>362</v>
      </c>
      <c r="D1294" s="473" t="s">
        <v>442</v>
      </c>
      <c r="E1294" s="475">
        <v>0</v>
      </c>
      <c r="F1294" s="475" t="s">
        <v>1586</v>
      </c>
      <c r="G1294" s="494" t="s">
        <v>600</v>
      </c>
      <c r="H1294" s="491" t="s">
        <v>286</v>
      </c>
      <c r="I1294" s="494" t="s">
        <v>3974</v>
      </c>
      <c r="J1294" s="502">
        <v>7.22</v>
      </c>
      <c r="K1294" s="494" t="s">
        <v>4027</v>
      </c>
      <c r="L1294" s="512">
        <f t="shared" si="140"/>
        <v>0</v>
      </c>
      <c r="M1294" s="513" t="s">
        <v>4037</v>
      </c>
      <c r="N1294" s="514"/>
      <c r="O1294" s="514"/>
      <c r="P1294" s="515">
        <f t="shared" si="141"/>
        <v>0</v>
      </c>
      <c r="Q1294" s="515">
        <f t="shared" si="142"/>
        <v>0</v>
      </c>
      <c r="R1294" s="515">
        <f t="shared" si="143"/>
        <v>0</v>
      </c>
      <c r="S1294" s="516">
        <f>IF(M1294="nio",0,IF(M1294&gt;0,VLOOKUP(H1294,'3-Productie normen'!A:L,VLOOKUP(M1294,'3-Productie normen'!$B$36:$C$42,2,FALSE),FALSE)))</f>
        <v>0</v>
      </c>
      <c r="T1294" s="516">
        <f t="shared" si="138"/>
        <v>0</v>
      </c>
      <c r="U1294" s="55">
        <f t="shared" si="139"/>
        <v>0</v>
      </c>
      <c r="V1294" s="527"/>
      <c r="X1294" s="529">
        <f t="shared" si="144"/>
        <v>0</v>
      </c>
    </row>
    <row r="1295" spans="1:24" ht="14.1" customHeight="1">
      <c r="A1295" s="460">
        <v>1295</v>
      </c>
      <c r="B1295" s="467" t="s">
        <v>238</v>
      </c>
      <c r="C1295" s="466" t="s">
        <v>362</v>
      </c>
      <c r="D1295" s="473" t="s">
        <v>442</v>
      </c>
      <c r="E1295" s="475">
        <v>1</v>
      </c>
      <c r="F1295" s="475" t="s">
        <v>1587</v>
      </c>
      <c r="G1295" s="494" t="s">
        <v>600</v>
      </c>
      <c r="H1295" s="494" t="s">
        <v>4033</v>
      </c>
      <c r="I1295" s="494" t="s">
        <v>3977</v>
      </c>
      <c r="J1295" s="502">
        <v>202.62</v>
      </c>
      <c r="K1295" s="494" t="s">
        <v>4033</v>
      </c>
      <c r="L1295" s="512">
        <f t="shared" si="140"/>
        <v>104</v>
      </c>
      <c r="M1295" s="514">
        <v>104</v>
      </c>
      <c r="N1295" s="514"/>
      <c r="O1295" s="514"/>
      <c r="P1295" s="515" t="e">
        <f t="shared" si="141"/>
        <v>#DIV/0!</v>
      </c>
      <c r="Q1295" s="515">
        <f t="shared" si="142"/>
        <v>0</v>
      </c>
      <c r="R1295" s="515">
        <f t="shared" si="143"/>
        <v>0</v>
      </c>
      <c r="S1295" s="516">
        <f>IF(M1295="nio",0,IF(M1295&gt;0,VLOOKUP(H1295,'3-Productie normen'!A:L,VLOOKUP(M1295,'3-Productie normen'!$B$36:$C$42,2,FALSE),FALSE)))</f>
        <v>0</v>
      </c>
      <c r="T1295" s="516">
        <f t="shared" si="138"/>
        <v>0</v>
      </c>
      <c r="U1295" s="55">
        <f t="shared" si="139"/>
        <v>0</v>
      </c>
      <c r="V1295" s="527"/>
      <c r="X1295" s="529">
        <f t="shared" si="144"/>
        <v>21072.48</v>
      </c>
    </row>
    <row r="1296" spans="1:24" ht="14.1" customHeight="1">
      <c r="A1296" s="460">
        <v>1296</v>
      </c>
      <c r="B1296" s="467" t="s">
        <v>238</v>
      </c>
      <c r="C1296" s="466" t="s">
        <v>362</v>
      </c>
      <c r="D1296" s="473" t="s">
        <v>442</v>
      </c>
      <c r="E1296" s="475">
        <v>1</v>
      </c>
      <c r="F1296" s="475" t="s">
        <v>1588</v>
      </c>
      <c r="G1296" s="494" t="s">
        <v>600</v>
      </c>
      <c r="H1296" s="492" t="s">
        <v>216</v>
      </c>
      <c r="I1296" s="494" t="s">
        <v>3987</v>
      </c>
      <c r="J1296" s="502">
        <v>16.5</v>
      </c>
      <c r="K1296" s="505" t="s">
        <v>216</v>
      </c>
      <c r="L1296" s="512">
        <f t="shared" si="140"/>
        <v>104</v>
      </c>
      <c r="M1296" s="514">
        <v>104</v>
      </c>
      <c r="N1296" s="514"/>
      <c r="O1296" s="514"/>
      <c r="P1296" s="515" t="e">
        <f t="shared" si="141"/>
        <v>#DIV/0!</v>
      </c>
      <c r="Q1296" s="515">
        <f t="shared" si="142"/>
        <v>0</v>
      </c>
      <c r="R1296" s="515">
        <f t="shared" si="143"/>
        <v>0</v>
      </c>
      <c r="S1296" s="516">
        <f>IF(M1296="nio",0,IF(M1296&gt;0,VLOOKUP(H1296,'3-Productie normen'!A:L,VLOOKUP(M1296,'3-Productie normen'!$B$36:$C$42,2,FALSE),FALSE)))</f>
        <v>0</v>
      </c>
      <c r="T1296" s="516">
        <f t="shared" si="138"/>
        <v>0</v>
      </c>
      <c r="U1296" s="55">
        <f t="shared" si="139"/>
        <v>0</v>
      </c>
      <c r="V1296" s="527"/>
      <c r="X1296" s="529">
        <f t="shared" si="144"/>
        <v>1716</v>
      </c>
    </row>
    <row r="1297" spans="1:24" ht="14.1" customHeight="1">
      <c r="A1297" s="567">
        <v>1297</v>
      </c>
      <c r="B1297" s="467" t="s">
        <v>238</v>
      </c>
      <c r="C1297" s="466" t="s">
        <v>362</v>
      </c>
      <c r="D1297" s="473" t="s">
        <v>442</v>
      </c>
      <c r="E1297" s="475">
        <v>1</v>
      </c>
      <c r="F1297" s="475" t="s">
        <v>1589</v>
      </c>
      <c r="G1297" s="494" t="s">
        <v>600</v>
      </c>
      <c r="H1297" s="494" t="s">
        <v>4033</v>
      </c>
      <c r="I1297" s="494" t="s">
        <v>3974</v>
      </c>
      <c r="J1297" s="502">
        <v>127.64</v>
      </c>
      <c r="K1297" s="494" t="s">
        <v>4033</v>
      </c>
      <c r="L1297" s="512">
        <f t="shared" si="140"/>
        <v>104</v>
      </c>
      <c r="M1297" s="514">
        <v>104</v>
      </c>
      <c r="N1297" s="514"/>
      <c r="O1297" s="514"/>
      <c r="P1297" s="515" t="e">
        <f t="shared" si="141"/>
        <v>#DIV/0!</v>
      </c>
      <c r="Q1297" s="515">
        <f t="shared" si="142"/>
        <v>0</v>
      </c>
      <c r="R1297" s="515">
        <f t="shared" si="143"/>
        <v>0</v>
      </c>
      <c r="S1297" s="516">
        <f>IF(M1297="nio",0,IF(M1297&gt;0,VLOOKUP(H1297,'3-Productie normen'!A:L,VLOOKUP(M1297,'3-Productie normen'!$B$36:$C$42,2,FALSE),FALSE)))</f>
        <v>0</v>
      </c>
      <c r="T1297" s="516">
        <f t="shared" si="138"/>
        <v>0</v>
      </c>
      <c r="U1297" s="55">
        <f t="shared" si="139"/>
        <v>0</v>
      </c>
      <c r="V1297" s="527"/>
      <c r="X1297" s="529">
        <f t="shared" si="144"/>
        <v>13274.56</v>
      </c>
    </row>
    <row r="1298" spans="1:24" ht="14.1" customHeight="1">
      <c r="A1298" s="460">
        <v>1298</v>
      </c>
      <c r="B1298" s="467" t="s">
        <v>238</v>
      </c>
      <c r="C1298" s="466" t="s">
        <v>362</v>
      </c>
      <c r="D1298" s="473" t="s">
        <v>442</v>
      </c>
      <c r="E1298" s="475">
        <v>1</v>
      </c>
      <c r="F1298" s="475" t="s">
        <v>1590</v>
      </c>
      <c r="G1298" s="494" t="s">
        <v>529</v>
      </c>
      <c r="H1298" s="491" t="s">
        <v>286</v>
      </c>
      <c r="I1298" s="494" t="s">
        <v>3975</v>
      </c>
      <c r="J1298" s="502">
        <v>49.73</v>
      </c>
      <c r="K1298" s="494" t="s">
        <v>4027</v>
      </c>
      <c r="L1298" s="512">
        <f t="shared" si="140"/>
        <v>0</v>
      </c>
      <c r="M1298" s="513" t="s">
        <v>4037</v>
      </c>
      <c r="N1298" s="514"/>
      <c r="O1298" s="514"/>
      <c r="P1298" s="515">
        <f t="shared" si="141"/>
        <v>0</v>
      </c>
      <c r="Q1298" s="515">
        <f t="shared" si="142"/>
        <v>0</v>
      </c>
      <c r="R1298" s="515">
        <f t="shared" si="143"/>
        <v>0</v>
      </c>
      <c r="S1298" s="516">
        <f>IF(M1298="nio",0,IF(M1298&gt;0,VLOOKUP(H1298,'3-Productie normen'!A:L,VLOOKUP(M1298,'3-Productie normen'!$B$36:$C$42,2,FALSE),FALSE)))</f>
        <v>0</v>
      </c>
      <c r="T1298" s="516">
        <f t="shared" si="138"/>
        <v>0</v>
      </c>
      <c r="U1298" s="55">
        <f t="shared" si="139"/>
        <v>0</v>
      </c>
      <c r="V1298" s="527"/>
      <c r="X1298" s="529">
        <f t="shared" si="144"/>
        <v>0</v>
      </c>
    </row>
    <row r="1299" spans="1:24" ht="14.1" customHeight="1">
      <c r="A1299" s="460">
        <v>1299</v>
      </c>
      <c r="B1299" s="467" t="s">
        <v>238</v>
      </c>
      <c r="C1299" s="466" t="s">
        <v>362</v>
      </c>
      <c r="D1299" s="473" t="s">
        <v>442</v>
      </c>
      <c r="E1299" s="475">
        <v>1</v>
      </c>
      <c r="F1299" s="475" t="s">
        <v>1591</v>
      </c>
      <c r="G1299" s="494" t="s">
        <v>529</v>
      </c>
      <c r="H1299" s="491" t="s">
        <v>253</v>
      </c>
      <c r="I1299" s="494" t="s">
        <v>3975</v>
      </c>
      <c r="J1299" s="502">
        <v>17.23</v>
      </c>
      <c r="K1299" s="491" t="s">
        <v>253</v>
      </c>
      <c r="L1299" s="512">
        <f t="shared" si="140"/>
        <v>104</v>
      </c>
      <c r="M1299" s="514">
        <v>104</v>
      </c>
      <c r="N1299" s="514"/>
      <c r="O1299" s="514"/>
      <c r="P1299" s="515" t="e">
        <f t="shared" si="141"/>
        <v>#DIV/0!</v>
      </c>
      <c r="Q1299" s="515">
        <f t="shared" si="142"/>
        <v>0</v>
      </c>
      <c r="R1299" s="515">
        <f t="shared" si="143"/>
        <v>0</v>
      </c>
      <c r="S1299" s="516">
        <f>IF(M1299="nio",0,IF(M1299&gt;0,VLOOKUP(H1299,'3-Productie normen'!A:L,VLOOKUP(M1299,'3-Productie normen'!$B$36:$C$42,2,FALSE),FALSE)))</f>
        <v>0</v>
      </c>
      <c r="T1299" s="516">
        <f t="shared" ref="T1299:T1362" si="145">IF(N1299&gt;0,S1299*$T$8,0)</f>
        <v>0</v>
      </c>
      <c r="U1299" s="55">
        <f t="shared" ref="U1299:U1362" si="146">IF((OR(O1299&gt;0,)),S1299*$U$8,0)</f>
        <v>0</v>
      </c>
      <c r="V1299" s="527"/>
      <c r="X1299" s="529">
        <f t="shared" si="144"/>
        <v>1791.92</v>
      </c>
    </row>
    <row r="1300" spans="1:24" ht="14.1" customHeight="1">
      <c r="A1300" s="460">
        <v>1300</v>
      </c>
      <c r="B1300" s="467" t="s">
        <v>238</v>
      </c>
      <c r="C1300" s="466" t="s">
        <v>362</v>
      </c>
      <c r="D1300" s="473" t="s">
        <v>442</v>
      </c>
      <c r="E1300" s="475">
        <v>1</v>
      </c>
      <c r="F1300" s="475" t="s">
        <v>1592</v>
      </c>
      <c r="G1300" s="494" t="s">
        <v>529</v>
      </c>
      <c r="H1300" s="491" t="s">
        <v>253</v>
      </c>
      <c r="I1300" s="494" t="s">
        <v>3975</v>
      </c>
      <c r="J1300" s="502">
        <v>23.99</v>
      </c>
      <c r="K1300" s="491" t="s">
        <v>253</v>
      </c>
      <c r="L1300" s="512">
        <f t="shared" si="140"/>
        <v>104</v>
      </c>
      <c r="M1300" s="514">
        <v>104</v>
      </c>
      <c r="N1300" s="514"/>
      <c r="O1300" s="514"/>
      <c r="P1300" s="515" t="e">
        <f t="shared" si="141"/>
        <v>#DIV/0!</v>
      </c>
      <c r="Q1300" s="515">
        <f t="shared" si="142"/>
        <v>0</v>
      </c>
      <c r="R1300" s="515">
        <f t="shared" si="143"/>
        <v>0</v>
      </c>
      <c r="S1300" s="516">
        <f>IF(M1300="nio",0,IF(M1300&gt;0,VLOOKUP(H1300,'3-Productie normen'!A:L,VLOOKUP(M1300,'3-Productie normen'!$B$36:$C$42,2,FALSE),FALSE)))</f>
        <v>0</v>
      </c>
      <c r="T1300" s="516">
        <f t="shared" si="145"/>
        <v>0</v>
      </c>
      <c r="U1300" s="55">
        <f t="shared" si="146"/>
        <v>0</v>
      </c>
      <c r="V1300" s="527"/>
      <c r="X1300" s="529">
        <f t="shared" si="144"/>
        <v>2494.96</v>
      </c>
    </row>
    <row r="1301" spans="1:24" ht="14.1" customHeight="1">
      <c r="A1301" s="460">
        <v>1301</v>
      </c>
      <c r="B1301" s="467" t="s">
        <v>238</v>
      </c>
      <c r="C1301" s="466" t="s">
        <v>362</v>
      </c>
      <c r="D1301" s="473" t="s">
        <v>442</v>
      </c>
      <c r="E1301" s="475">
        <v>1</v>
      </c>
      <c r="F1301" s="475" t="s">
        <v>1593</v>
      </c>
      <c r="G1301" s="494" t="s">
        <v>529</v>
      </c>
      <c r="H1301" s="491" t="s">
        <v>253</v>
      </c>
      <c r="I1301" s="494" t="s">
        <v>3975</v>
      </c>
      <c r="J1301" s="502">
        <v>17.04</v>
      </c>
      <c r="K1301" s="491" t="s">
        <v>253</v>
      </c>
      <c r="L1301" s="512">
        <f t="shared" si="140"/>
        <v>104</v>
      </c>
      <c r="M1301" s="514">
        <v>104</v>
      </c>
      <c r="N1301" s="514"/>
      <c r="O1301" s="514"/>
      <c r="P1301" s="515" t="e">
        <f t="shared" si="141"/>
        <v>#DIV/0!</v>
      </c>
      <c r="Q1301" s="515">
        <f t="shared" si="142"/>
        <v>0</v>
      </c>
      <c r="R1301" s="515">
        <f t="shared" si="143"/>
        <v>0</v>
      </c>
      <c r="S1301" s="516">
        <f>IF(M1301="nio",0,IF(M1301&gt;0,VLOOKUP(H1301,'3-Productie normen'!A:L,VLOOKUP(M1301,'3-Productie normen'!$B$36:$C$42,2,FALSE),FALSE)))</f>
        <v>0</v>
      </c>
      <c r="T1301" s="516">
        <f t="shared" si="145"/>
        <v>0</v>
      </c>
      <c r="U1301" s="55">
        <f t="shared" si="146"/>
        <v>0</v>
      </c>
      <c r="V1301" s="527"/>
      <c r="X1301" s="529">
        <f t="shared" si="144"/>
        <v>1772.1599999999999</v>
      </c>
    </row>
    <row r="1302" spans="1:24" ht="14.1" customHeight="1">
      <c r="A1302" s="460">
        <v>1302</v>
      </c>
      <c r="B1302" s="467" t="s">
        <v>238</v>
      </c>
      <c r="C1302" s="466" t="s">
        <v>362</v>
      </c>
      <c r="D1302" s="473" t="s">
        <v>442</v>
      </c>
      <c r="E1302" s="475">
        <v>1</v>
      </c>
      <c r="F1302" s="475" t="s">
        <v>1594</v>
      </c>
      <c r="G1302" s="494" t="s">
        <v>1240</v>
      </c>
      <c r="H1302" s="491" t="s">
        <v>4038</v>
      </c>
      <c r="I1302" s="494" t="s">
        <v>3975</v>
      </c>
      <c r="J1302" s="502">
        <v>24.1</v>
      </c>
      <c r="K1302" s="491" t="s">
        <v>253</v>
      </c>
      <c r="L1302" s="512">
        <f t="shared" si="140"/>
        <v>255</v>
      </c>
      <c r="M1302" s="513">
        <v>255</v>
      </c>
      <c r="N1302" s="514"/>
      <c r="O1302" s="514"/>
      <c r="P1302" s="515" t="e">
        <f t="shared" si="141"/>
        <v>#DIV/0!</v>
      </c>
      <c r="Q1302" s="515">
        <f t="shared" si="142"/>
        <v>0</v>
      </c>
      <c r="R1302" s="515">
        <f t="shared" si="143"/>
        <v>0</v>
      </c>
      <c r="S1302" s="516">
        <f>IF(M1302="nio",0,IF(M1302&gt;0,VLOOKUP(H1302,'3-Productie normen'!A:L,VLOOKUP(M1302,'3-Productie normen'!$B$36:$C$42,2,FALSE),FALSE)))</f>
        <v>0</v>
      </c>
      <c r="T1302" s="516">
        <f t="shared" si="145"/>
        <v>0</v>
      </c>
      <c r="U1302" s="55">
        <f t="shared" si="146"/>
        <v>0</v>
      </c>
      <c r="V1302" s="527"/>
      <c r="X1302" s="529">
        <f t="shared" si="144"/>
        <v>6145.5</v>
      </c>
    </row>
    <row r="1303" spans="1:24" ht="14.1" customHeight="1">
      <c r="A1303" s="460">
        <v>1303</v>
      </c>
      <c r="B1303" s="467" t="s">
        <v>238</v>
      </c>
      <c r="C1303" s="466" t="s">
        <v>362</v>
      </c>
      <c r="D1303" s="473" t="s">
        <v>442</v>
      </c>
      <c r="E1303" s="475">
        <v>1</v>
      </c>
      <c r="F1303" s="475" t="s">
        <v>1595</v>
      </c>
      <c r="G1303" s="494" t="s">
        <v>529</v>
      </c>
      <c r="H1303" s="491" t="s">
        <v>253</v>
      </c>
      <c r="I1303" s="494" t="s">
        <v>3975</v>
      </c>
      <c r="J1303" s="502">
        <v>17.12</v>
      </c>
      <c r="K1303" s="491" t="s">
        <v>253</v>
      </c>
      <c r="L1303" s="512">
        <f t="shared" si="140"/>
        <v>104</v>
      </c>
      <c r="M1303" s="514">
        <v>104</v>
      </c>
      <c r="N1303" s="514"/>
      <c r="O1303" s="514"/>
      <c r="P1303" s="515" t="e">
        <f t="shared" si="141"/>
        <v>#DIV/0!</v>
      </c>
      <c r="Q1303" s="515">
        <f t="shared" si="142"/>
        <v>0</v>
      </c>
      <c r="R1303" s="515">
        <f t="shared" si="143"/>
        <v>0</v>
      </c>
      <c r="S1303" s="516">
        <f>IF(M1303="nio",0,IF(M1303&gt;0,VLOOKUP(H1303,'3-Productie normen'!A:L,VLOOKUP(M1303,'3-Productie normen'!$B$36:$C$42,2,FALSE),FALSE)))</f>
        <v>0</v>
      </c>
      <c r="T1303" s="516">
        <f t="shared" si="145"/>
        <v>0</v>
      </c>
      <c r="U1303" s="55">
        <f t="shared" si="146"/>
        <v>0</v>
      </c>
      <c r="V1303" s="527"/>
      <c r="X1303" s="529">
        <f t="shared" si="144"/>
        <v>1780.48</v>
      </c>
    </row>
    <row r="1304" spans="1:24" ht="14.1" customHeight="1">
      <c r="A1304" s="460">
        <v>1304</v>
      </c>
      <c r="B1304" s="467" t="s">
        <v>238</v>
      </c>
      <c r="C1304" s="466" t="s">
        <v>362</v>
      </c>
      <c r="D1304" s="473" t="s">
        <v>442</v>
      </c>
      <c r="E1304" s="475">
        <v>1</v>
      </c>
      <c r="F1304" s="475" t="s">
        <v>1596</v>
      </c>
      <c r="G1304" s="494" t="s">
        <v>529</v>
      </c>
      <c r="H1304" s="491" t="s">
        <v>253</v>
      </c>
      <c r="I1304" s="494" t="s">
        <v>3975</v>
      </c>
      <c r="J1304" s="502">
        <v>48.71</v>
      </c>
      <c r="K1304" s="491" t="s">
        <v>253</v>
      </c>
      <c r="L1304" s="512">
        <f t="shared" si="140"/>
        <v>104</v>
      </c>
      <c r="M1304" s="514">
        <v>104</v>
      </c>
      <c r="N1304" s="514"/>
      <c r="O1304" s="514"/>
      <c r="P1304" s="515" t="e">
        <f t="shared" si="141"/>
        <v>#DIV/0!</v>
      </c>
      <c r="Q1304" s="515">
        <f t="shared" si="142"/>
        <v>0</v>
      </c>
      <c r="R1304" s="515">
        <f t="shared" si="143"/>
        <v>0</v>
      </c>
      <c r="S1304" s="516">
        <f>IF(M1304="nio",0,IF(M1304&gt;0,VLOOKUP(H1304,'3-Productie normen'!A:L,VLOOKUP(M1304,'3-Productie normen'!$B$36:$C$42,2,FALSE),FALSE)))</f>
        <v>0</v>
      </c>
      <c r="T1304" s="516">
        <f t="shared" si="145"/>
        <v>0</v>
      </c>
      <c r="U1304" s="55">
        <f t="shared" si="146"/>
        <v>0</v>
      </c>
      <c r="V1304" s="527"/>
      <c r="X1304" s="529">
        <f t="shared" si="144"/>
        <v>5065.84</v>
      </c>
    </row>
    <row r="1305" spans="1:24" ht="14.1" customHeight="1">
      <c r="A1305" s="567">
        <v>1305</v>
      </c>
      <c r="B1305" s="467" t="s">
        <v>238</v>
      </c>
      <c r="C1305" s="466" t="s">
        <v>362</v>
      </c>
      <c r="D1305" s="473" t="s">
        <v>442</v>
      </c>
      <c r="E1305" s="475">
        <v>1</v>
      </c>
      <c r="F1305" s="475" t="s">
        <v>1597</v>
      </c>
      <c r="G1305" s="494" t="s">
        <v>529</v>
      </c>
      <c r="H1305" s="491" t="s">
        <v>253</v>
      </c>
      <c r="I1305" s="494" t="s">
        <v>3975</v>
      </c>
      <c r="J1305" s="502">
        <v>16.96</v>
      </c>
      <c r="K1305" s="491" t="s">
        <v>253</v>
      </c>
      <c r="L1305" s="512">
        <f t="shared" si="140"/>
        <v>104</v>
      </c>
      <c r="M1305" s="514">
        <v>104</v>
      </c>
      <c r="N1305" s="514"/>
      <c r="O1305" s="514"/>
      <c r="P1305" s="515" t="e">
        <f t="shared" si="141"/>
        <v>#DIV/0!</v>
      </c>
      <c r="Q1305" s="515">
        <f t="shared" si="142"/>
        <v>0</v>
      </c>
      <c r="R1305" s="515">
        <f t="shared" si="143"/>
        <v>0</v>
      </c>
      <c r="S1305" s="516">
        <f>IF(M1305="nio",0,IF(M1305&gt;0,VLOOKUP(H1305,'3-Productie normen'!A:L,VLOOKUP(M1305,'3-Productie normen'!$B$36:$C$42,2,FALSE),FALSE)))</f>
        <v>0</v>
      </c>
      <c r="T1305" s="516">
        <f t="shared" si="145"/>
        <v>0</v>
      </c>
      <c r="U1305" s="55">
        <f t="shared" si="146"/>
        <v>0</v>
      </c>
      <c r="V1305" s="527"/>
      <c r="X1305" s="529">
        <f t="shared" si="144"/>
        <v>1763.8400000000001</v>
      </c>
    </row>
    <row r="1306" spans="1:24" ht="14.1" customHeight="1">
      <c r="A1306" s="460">
        <v>1306</v>
      </c>
      <c r="B1306" s="467" t="s">
        <v>238</v>
      </c>
      <c r="C1306" s="466" t="s">
        <v>362</v>
      </c>
      <c r="D1306" s="473" t="s">
        <v>442</v>
      </c>
      <c r="E1306" s="475">
        <v>1</v>
      </c>
      <c r="F1306" s="475" t="s">
        <v>1598</v>
      </c>
      <c r="G1306" s="494" t="s">
        <v>529</v>
      </c>
      <c r="H1306" s="491" t="s">
        <v>253</v>
      </c>
      <c r="I1306" s="494" t="s">
        <v>3975</v>
      </c>
      <c r="J1306" s="502">
        <v>23.87</v>
      </c>
      <c r="K1306" s="491" t="s">
        <v>253</v>
      </c>
      <c r="L1306" s="512">
        <f t="shared" si="140"/>
        <v>104</v>
      </c>
      <c r="M1306" s="514">
        <v>104</v>
      </c>
      <c r="N1306" s="514"/>
      <c r="O1306" s="514"/>
      <c r="P1306" s="515" t="e">
        <f t="shared" si="141"/>
        <v>#DIV/0!</v>
      </c>
      <c r="Q1306" s="515">
        <f t="shared" si="142"/>
        <v>0</v>
      </c>
      <c r="R1306" s="515">
        <f t="shared" si="143"/>
        <v>0</v>
      </c>
      <c r="S1306" s="516">
        <f>IF(M1306="nio",0,IF(M1306&gt;0,VLOOKUP(H1306,'3-Productie normen'!A:L,VLOOKUP(M1306,'3-Productie normen'!$B$36:$C$42,2,FALSE),FALSE)))</f>
        <v>0</v>
      </c>
      <c r="T1306" s="516">
        <f t="shared" si="145"/>
        <v>0</v>
      </c>
      <c r="U1306" s="55">
        <f t="shared" si="146"/>
        <v>0</v>
      </c>
      <c r="V1306" s="527"/>
      <c r="X1306" s="529">
        <f t="shared" si="144"/>
        <v>2482.48</v>
      </c>
    </row>
    <row r="1307" spans="1:24" ht="14.1" customHeight="1">
      <c r="A1307" s="460">
        <v>1307</v>
      </c>
      <c r="B1307" s="467" t="s">
        <v>238</v>
      </c>
      <c r="C1307" s="466" t="s">
        <v>362</v>
      </c>
      <c r="D1307" s="473" t="s">
        <v>442</v>
      </c>
      <c r="E1307" s="475">
        <v>1</v>
      </c>
      <c r="F1307" s="475" t="s">
        <v>1599</v>
      </c>
      <c r="G1307" s="494" t="s">
        <v>529</v>
      </c>
      <c r="H1307" s="491" t="s">
        <v>286</v>
      </c>
      <c r="I1307" s="494" t="s">
        <v>3975</v>
      </c>
      <c r="J1307" s="502">
        <v>17.170000000000002</v>
      </c>
      <c r="K1307" s="494" t="s">
        <v>4027</v>
      </c>
      <c r="L1307" s="512">
        <f t="shared" si="140"/>
        <v>0</v>
      </c>
      <c r="M1307" s="513" t="s">
        <v>4037</v>
      </c>
      <c r="N1307" s="514"/>
      <c r="O1307" s="514"/>
      <c r="P1307" s="515">
        <f t="shared" si="141"/>
        <v>0</v>
      </c>
      <c r="Q1307" s="515">
        <f t="shared" si="142"/>
        <v>0</v>
      </c>
      <c r="R1307" s="515">
        <f t="shared" si="143"/>
        <v>0</v>
      </c>
      <c r="S1307" s="516">
        <f>IF(M1307="nio",0,IF(M1307&gt;0,VLOOKUP(H1307,'3-Productie normen'!A:L,VLOOKUP(M1307,'3-Productie normen'!$B$36:$C$42,2,FALSE),FALSE)))</f>
        <v>0</v>
      </c>
      <c r="T1307" s="516">
        <f t="shared" si="145"/>
        <v>0</v>
      </c>
      <c r="U1307" s="55">
        <f t="shared" si="146"/>
        <v>0</v>
      </c>
      <c r="V1307" s="527"/>
      <c r="X1307" s="529">
        <f t="shared" si="144"/>
        <v>0</v>
      </c>
    </row>
    <row r="1308" spans="1:24" ht="14.1" customHeight="1">
      <c r="A1308" s="460">
        <v>1308</v>
      </c>
      <c r="B1308" s="467" t="s">
        <v>238</v>
      </c>
      <c r="C1308" s="466" t="s">
        <v>362</v>
      </c>
      <c r="D1308" s="473" t="s">
        <v>442</v>
      </c>
      <c r="E1308" s="475">
        <v>1</v>
      </c>
      <c r="F1308" s="475" t="s">
        <v>1600</v>
      </c>
      <c r="G1308" s="494" t="s">
        <v>529</v>
      </c>
      <c r="H1308" s="491" t="s">
        <v>286</v>
      </c>
      <c r="I1308" s="494" t="s">
        <v>3974</v>
      </c>
      <c r="J1308" s="502">
        <v>61.21</v>
      </c>
      <c r="K1308" s="494" t="s">
        <v>4027</v>
      </c>
      <c r="L1308" s="512">
        <f t="shared" si="140"/>
        <v>0</v>
      </c>
      <c r="M1308" s="513" t="s">
        <v>4037</v>
      </c>
      <c r="N1308" s="514"/>
      <c r="O1308" s="514"/>
      <c r="P1308" s="515">
        <f t="shared" si="141"/>
        <v>0</v>
      </c>
      <c r="Q1308" s="515">
        <f t="shared" si="142"/>
        <v>0</v>
      </c>
      <c r="R1308" s="515">
        <f t="shared" si="143"/>
        <v>0</v>
      </c>
      <c r="S1308" s="516">
        <f>IF(M1308="nio",0,IF(M1308&gt;0,VLOOKUP(H1308,'3-Productie normen'!A:L,VLOOKUP(M1308,'3-Productie normen'!$B$36:$C$42,2,FALSE),FALSE)))</f>
        <v>0</v>
      </c>
      <c r="T1308" s="516">
        <f t="shared" si="145"/>
        <v>0</v>
      </c>
      <c r="U1308" s="55">
        <f t="shared" si="146"/>
        <v>0</v>
      </c>
      <c r="V1308" s="527"/>
      <c r="X1308" s="529">
        <f t="shared" si="144"/>
        <v>0</v>
      </c>
    </row>
    <row r="1309" spans="1:24" ht="14.1" customHeight="1">
      <c r="A1309" s="460">
        <v>1309</v>
      </c>
      <c r="B1309" s="467" t="s">
        <v>238</v>
      </c>
      <c r="C1309" s="466" t="s">
        <v>362</v>
      </c>
      <c r="D1309" s="473" t="s">
        <v>442</v>
      </c>
      <c r="E1309" s="475">
        <v>1</v>
      </c>
      <c r="F1309" s="475" t="s">
        <v>1601</v>
      </c>
      <c r="G1309" s="494" t="s">
        <v>529</v>
      </c>
      <c r="H1309" s="491" t="s">
        <v>253</v>
      </c>
      <c r="I1309" s="494" t="s">
        <v>3975</v>
      </c>
      <c r="J1309" s="502">
        <v>17.14</v>
      </c>
      <c r="K1309" s="491" t="s">
        <v>253</v>
      </c>
      <c r="L1309" s="512">
        <f t="shared" si="140"/>
        <v>104</v>
      </c>
      <c r="M1309" s="514">
        <v>104</v>
      </c>
      <c r="N1309" s="514"/>
      <c r="O1309" s="514"/>
      <c r="P1309" s="515" t="e">
        <f t="shared" si="141"/>
        <v>#DIV/0!</v>
      </c>
      <c r="Q1309" s="515">
        <f t="shared" si="142"/>
        <v>0</v>
      </c>
      <c r="R1309" s="515">
        <f t="shared" si="143"/>
        <v>0</v>
      </c>
      <c r="S1309" s="516">
        <f>IF(M1309="nio",0,IF(M1309&gt;0,VLOOKUP(H1309,'3-Productie normen'!A:L,VLOOKUP(M1309,'3-Productie normen'!$B$36:$C$42,2,FALSE),FALSE)))</f>
        <v>0</v>
      </c>
      <c r="T1309" s="516">
        <f t="shared" si="145"/>
        <v>0</v>
      </c>
      <c r="U1309" s="55">
        <f t="shared" si="146"/>
        <v>0</v>
      </c>
      <c r="V1309" s="527"/>
      <c r="X1309" s="529">
        <f t="shared" si="144"/>
        <v>1782.56</v>
      </c>
    </row>
    <row r="1310" spans="1:24" ht="14.1" customHeight="1">
      <c r="A1310" s="460">
        <v>1310</v>
      </c>
      <c r="B1310" s="467" t="s">
        <v>238</v>
      </c>
      <c r="C1310" s="466" t="s">
        <v>362</v>
      </c>
      <c r="D1310" s="473" t="s">
        <v>442</v>
      </c>
      <c r="E1310" s="475">
        <v>1</v>
      </c>
      <c r="F1310" s="475" t="s">
        <v>1602</v>
      </c>
      <c r="G1310" s="494" t="s">
        <v>529</v>
      </c>
      <c r="H1310" s="491" t="s">
        <v>286</v>
      </c>
      <c r="I1310" s="494" t="s">
        <v>3974</v>
      </c>
      <c r="J1310" s="502">
        <v>85.43</v>
      </c>
      <c r="K1310" s="494" t="s">
        <v>4027</v>
      </c>
      <c r="L1310" s="512">
        <f t="shared" si="140"/>
        <v>0</v>
      </c>
      <c r="M1310" s="513" t="s">
        <v>4037</v>
      </c>
      <c r="N1310" s="514"/>
      <c r="O1310" s="514"/>
      <c r="P1310" s="515">
        <f t="shared" si="141"/>
        <v>0</v>
      </c>
      <c r="Q1310" s="515">
        <f t="shared" si="142"/>
        <v>0</v>
      </c>
      <c r="R1310" s="515">
        <f t="shared" si="143"/>
        <v>0</v>
      </c>
      <c r="S1310" s="516">
        <f>IF(M1310="nio",0,IF(M1310&gt;0,VLOOKUP(H1310,'3-Productie normen'!A:L,VLOOKUP(M1310,'3-Productie normen'!$B$36:$C$42,2,FALSE),FALSE)))</f>
        <v>0</v>
      </c>
      <c r="T1310" s="516">
        <f t="shared" si="145"/>
        <v>0</v>
      </c>
      <c r="U1310" s="55">
        <f t="shared" si="146"/>
        <v>0</v>
      </c>
      <c r="V1310" s="527"/>
      <c r="X1310" s="529">
        <f t="shared" si="144"/>
        <v>0</v>
      </c>
    </row>
    <row r="1311" spans="1:24" ht="14.1" customHeight="1">
      <c r="A1311" s="460">
        <v>1311</v>
      </c>
      <c r="B1311" s="467" t="s">
        <v>238</v>
      </c>
      <c r="C1311" s="466" t="s">
        <v>362</v>
      </c>
      <c r="D1311" s="473" t="s">
        <v>442</v>
      </c>
      <c r="E1311" s="475">
        <v>1</v>
      </c>
      <c r="F1311" s="475" t="s">
        <v>1603</v>
      </c>
      <c r="G1311" s="494" t="s">
        <v>529</v>
      </c>
      <c r="H1311" s="491" t="s">
        <v>253</v>
      </c>
      <c r="I1311" s="494" t="s">
        <v>3975</v>
      </c>
      <c r="J1311" s="502">
        <v>17.190000000000001</v>
      </c>
      <c r="K1311" s="491" t="s">
        <v>253</v>
      </c>
      <c r="L1311" s="512">
        <f t="shared" si="140"/>
        <v>104</v>
      </c>
      <c r="M1311" s="514">
        <v>104</v>
      </c>
      <c r="N1311" s="514"/>
      <c r="O1311" s="514"/>
      <c r="P1311" s="515" t="e">
        <f t="shared" si="141"/>
        <v>#DIV/0!</v>
      </c>
      <c r="Q1311" s="515">
        <f t="shared" si="142"/>
        <v>0</v>
      </c>
      <c r="R1311" s="515">
        <f t="shared" si="143"/>
        <v>0</v>
      </c>
      <c r="S1311" s="516">
        <f>IF(M1311="nio",0,IF(M1311&gt;0,VLOOKUP(H1311,'3-Productie normen'!A:L,VLOOKUP(M1311,'3-Productie normen'!$B$36:$C$42,2,FALSE),FALSE)))</f>
        <v>0</v>
      </c>
      <c r="T1311" s="516">
        <f t="shared" si="145"/>
        <v>0</v>
      </c>
      <c r="U1311" s="55">
        <f t="shared" si="146"/>
        <v>0</v>
      </c>
      <c r="V1311" s="527"/>
      <c r="X1311" s="529">
        <f t="shared" si="144"/>
        <v>1787.7600000000002</v>
      </c>
    </row>
    <row r="1312" spans="1:24" ht="14.1" customHeight="1">
      <c r="A1312" s="460">
        <v>1312</v>
      </c>
      <c r="B1312" s="467" t="s">
        <v>238</v>
      </c>
      <c r="C1312" s="466" t="s">
        <v>362</v>
      </c>
      <c r="D1312" s="473" t="s">
        <v>442</v>
      </c>
      <c r="E1312" s="475">
        <v>1</v>
      </c>
      <c r="F1312" s="475" t="s">
        <v>1604</v>
      </c>
      <c r="G1312" s="494" t="s">
        <v>589</v>
      </c>
      <c r="H1312" s="491" t="s">
        <v>253</v>
      </c>
      <c r="I1312" s="494" t="s">
        <v>3974</v>
      </c>
      <c r="J1312" s="502">
        <v>11.87</v>
      </c>
      <c r="K1312" s="491" t="s">
        <v>253</v>
      </c>
      <c r="L1312" s="512">
        <f t="shared" si="140"/>
        <v>104</v>
      </c>
      <c r="M1312" s="514">
        <v>104</v>
      </c>
      <c r="N1312" s="514"/>
      <c r="O1312" s="514"/>
      <c r="P1312" s="515" t="e">
        <f t="shared" si="141"/>
        <v>#DIV/0!</v>
      </c>
      <c r="Q1312" s="515">
        <f t="shared" si="142"/>
        <v>0</v>
      </c>
      <c r="R1312" s="515">
        <f t="shared" si="143"/>
        <v>0</v>
      </c>
      <c r="S1312" s="516">
        <f>IF(M1312="nio",0,IF(M1312&gt;0,VLOOKUP(H1312,'3-Productie normen'!A:L,VLOOKUP(M1312,'3-Productie normen'!$B$36:$C$42,2,FALSE),FALSE)))</f>
        <v>0</v>
      </c>
      <c r="T1312" s="516">
        <f t="shared" si="145"/>
        <v>0</v>
      </c>
      <c r="U1312" s="55">
        <f t="shared" si="146"/>
        <v>0</v>
      </c>
      <c r="V1312" s="527"/>
      <c r="X1312" s="529">
        <f t="shared" si="144"/>
        <v>1234.48</v>
      </c>
    </row>
    <row r="1313" spans="1:24" ht="14.1" customHeight="1">
      <c r="A1313" s="567">
        <v>1313</v>
      </c>
      <c r="B1313" s="467" t="s">
        <v>238</v>
      </c>
      <c r="C1313" s="466" t="s">
        <v>362</v>
      </c>
      <c r="D1313" s="473" t="s">
        <v>442</v>
      </c>
      <c r="E1313" s="475">
        <v>1</v>
      </c>
      <c r="F1313" s="475" t="s">
        <v>1605</v>
      </c>
      <c r="G1313" s="494" t="s">
        <v>529</v>
      </c>
      <c r="H1313" s="491" t="s">
        <v>253</v>
      </c>
      <c r="I1313" s="494" t="s">
        <v>3975</v>
      </c>
      <c r="J1313" s="502">
        <v>17.170000000000002</v>
      </c>
      <c r="K1313" s="491" t="s">
        <v>253</v>
      </c>
      <c r="L1313" s="512">
        <f t="shared" si="140"/>
        <v>104</v>
      </c>
      <c r="M1313" s="514">
        <v>104</v>
      </c>
      <c r="N1313" s="514"/>
      <c r="O1313" s="514"/>
      <c r="P1313" s="515" t="e">
        <f t="shared" si="141"/>
        <v>#DIV/0!</v>
      </c>
      <c r="Q1313" s="515">
        <f t="shared" si="142"/>
        <v>0</v>
      </c>
      <c r="R1313" s="515">
        <f t="shared" si="143"/>
        <v>0</v>
      </c>
      <c r="S1313" s="516">
        <f>IF(M1313="nio",0,IF(M1313&gt;0,VLOOKUP(H1313,'3-Productie normen'!A:L,VLOOKUP(M1313,'3-Productie normen'!$B$36:$C$42,2,FALSE),FALSE)))</f>
        <v>0</v>
      </c>
      <c r="T1313" s="516">
        <f t="shared" si="145"/>
        <v>0</v>
      </c>
      <c r="U1313" s="55">
        <f t="shared" si="146"/>
        <v>0</v>
      </c>
      <c r="V1313" s="527"/>
      <c r="X1313" s="529">
        <f t="shared" si="144"/>
        <v>1785.6800000000003</v>
      </c>
    </row>
    <row r="1314" spans="1:24" ht="14.1" customHeight="1">
      <c r="A1314" s="460">
        <v>1314</v>
      </c>
      <c r="B1314" s="467" t="s">
        <v>238</v>
      </c>
      <c r="C1314" s="466" t="s">
        <v>362</v>
      </c>
      <c r="D1314" s="473" t="s">
        <v>442</v>
      </c>
      <c r="E1314" s="475">
        <v>1</v>
      </c>
      <c r="F1314" s="475" t="s">
        <v>1606</v>
      </c>
      <c r="G1314" s="494" t="s">
        <v>529</v>
      </c>
      <c r="H1314" s="491" t="s">
        <v>253</v>
      </c>
      <c r="I1314" s="494" t="s">
        <v>3975</v>
      </c>
      <c r="J1314" s="502">
        <v>17.09</v>
      </c>
      <c r="K1314" s="491" t="s">
        <v>253</v>
      </c>
      <c r="L1314" s="512">
        <f t="shared" si="140"/>
        <v>104</v>
      </c>
      <c r="M1314" s="514">
        <v>104</v>
      </c>
      <c r="N1314" s="514"/>
      <c r="O1314" s="514"/>
      <c r="P1314" s="515" t="e">
        <f t="shared" si="141"/>
        <v>#DIV/0!</v>
      </c>
      <c r="Q1314" s="515">
        <f t="shared" si="142"/>
        <v>0</v>
      </c>
      <c r="R1314" s="515">
        <f t="shared" si="143"/>
        <v>0</v>
      </c>
      <c r="S1314" s="516">
        <f>IF(M1314="nio",0,IF(M1314&gt;0,VLOOKUP(H1314,'3-Productie normen'!A:L,VLOOKUP(M1314,'3-Productie normen'!$B$36:$C$42,2,FALSE),FALSE)))</f>
        <v>0</v>
      </c>
      <c r="T1314" s="516">
        <f t="shared" si="145"/>
        <v>0</v>
      </c>
      <c r="U1314" s="55">
        <f t="shared" si="146"/>
        <v>0</v>
      </c>
      <c r="V1314" s="527"/>
      <c r="X1314" s="529">
        <f t="shared" si="144"/>
        <v>1777.36</v>
      </c>
    </row>
    <row r="1315" spans="1:24" ht="14.1" customHeight="1">
      <c r="A1315" s="460">
        <v>1315</v>
      </c>
      <c r="B1315" s="467" t="s">
        <v>238</v>
      </c>
      <c r="C1315" s="466" t="s">
        <v>362</v>
      </c>
      <c r="D1315" s="473" t="s">
        <v>442</v>
      </c>
      <c r="E1315" s="475">
        <v>1</v>
      </c>
      <c r="F1315" s="475" t="s">
        <v>1607</v>
      </c>
      <c r="G1315" s="494" t="s">
        <v>529</v>
      </c>
      <c r="H1315" s="491" t="s">
        <v>253</v>
      </c>
      <c r="I1315" s="494" t="s">
        <v>3975</v>
      </c>
      <c r="J1315" s="502">
        <v>17.170000000000002</v>
      </c>
      <c r="K1315" s="491" t="s">
        <v>253</v>
      </c>
      <c r="L1315" s="512">
        <f t="shared" si="140"/>
        <v>104</v>
      </c>
      <c r="M1315" s="514">
        <v>104</v>
      </c>
      <c r="N1315" s="514"/>
      <c r="O1315" s="514"/>
      <c r="P1315" s="515" t="e">
        <f t="shared" si="141"/>
        <v>#DIV/0!</v>
      </c>
      <c r="Q1315" s="515">
        <f t="shared" si="142"/>
        <v>0</v>
      </c>
      <c r="R1315" s="515">
        <f t="shared" si="143"/>
        <v>0</v>
      </c>
      <c r="S1315" s="516">
        <f>IF(M1315="nio",0,IF(M1315&gt;0,VLOOKUP(H1315,'3-Productie normen'!A:L,VLOOKUP(M1315,'3-Productie normen'!$B$36:$C$42,2,FALSE),FALSE)))</f>
        <v>0</v>
      </c>
      <c r="T1315" s="516">
        <f t="shared" si="145"/>
        <v>0</v>
      </c>
      <c r="U1315" s="55">
        <f t="shared" si="146"/>
        <v>0</v>
      </c>
      <c r="V1315" s="527"/>
      <c r="X1315" s="529">
        <f t="shared" si="144"/>
        <v>1785.6800000000003</v>
      </c>
    </row>
    <row r="1316" spans="1:24" ht="14.1" customHeight="1">
      <c r="A1316" s="460">
        <v>1316</v>
      </c>
      <c r="B1316" s="467" t="s">
        <v>238</v>
      </c>
      <c r="C1316" s="466" t="s">
        <v>362</v>
      </c>
      <c r="D1316" s="473" t="s">
        <v>442</v>
      </c>
      <c r="E1316" s="475">
        <v>1</v>
      </c>
      <c r="F1316" s="475" t="s">
        <v>1608</v>
      </c>
      <c r="G1316" s="494" t="s">
        <v>529</v>
      </c>
      <c r="H1316" s="491" t="s">
        <v>253</v>
      </c>
      <c r="I1316" s="494" t="s">
        <v>3975</v>
      </c>
      <c r="J1316" s="502">
        <v>17.170000000000002</v>
      </c>
      <c r="K1316" s="491" t="s">
        <v>253</v>
      </c>
      <c r="L1316" s="512">
        <f t="shared" si="140"/>
        <v>104</v>
      </c>
      <c r="M1316" s="514">
        <v>104</v>
      </c>
      <c r="N1316" s="514"/>
      <c r="O1316" s="514"/>
      <c r="P1316" s="515" t="e">
        <f t="shared" si="141"/>
        <v>#DIV/0!</v>
      </c>
      <c r="Q1316" s="515">
        <f t="shared" si="142"/>
        <v>0</v>
      </c>
      <c r="R1316" s="515">
        <f t="shared" si="143"/>
        <v>0</v>
      </c>
      <c r="S1316" s="516">
        <f>IF(M1316="nio",0,IF(M1316&gt;0,VLOOKUP(H1316,'3-Productie normen'!A:L,VLOOKUP(M1316,'3-Productie normen'!$B$36:$C$42,2,FALSE),FALSE)))</f>
        <v>0</v>
      </c>
      <c r="T1316" s="516">
        <f t="shared" si="145"/>
        <v>0</v>
      </c>
      <c r="U1316" s="55">
        <f t="shared" si="146"/>
        <v>0</v>
      </c>
      <c r="V1316" s="527"/>
      <c r="X1316" s="529">
        <f t="shared" si="144"/>
        <v>1785.6800000000003</v>
      </c>
    </row>
    <row r="1317" spans="1:24" ht="14.1" customHeight="1">
      <c r="A1317" s="460">
        <v>1317</v>
      </c>
      <c r="B1317" s="467" t="s">
        <v>238</v>
      </c>
      <c r="C1317" s="466" t="s">
        <v>362</v>
      </c>
      <c r="D1317" s="473" t="s">
        <v>442</v>
      </c>
      <c r="E1317" s="475">
        <v>1</v>
      </c>
      <c r="F1317" s="475" t="s">
        <v>1609</v>
      </c>
      <c r="G1317" s="494" t="s">
        <v>529</v>
      </c>
      <c r="H1317" s="491" t="s">
        <v>253</v>
      </c>
      <c r="I1317" s="494" t="s">
        <v>3975</v>
      </c>
      <c r="J1317" s="502">
        <v>17.09</v>
      </c>
      <c r="K1317" s="491" t="s">
        <v>253</v>
      </c>
      <c r="L1317" s="512">
        <f t="shared" si="140"/>
        <v>104</v>
      </c>
      <c r="M1317" s="514">
        <v>104</v>
      </c>
      <c r="N1317" s="514"/>
      <c r="O1317" s="514"/>
      <c r="P1317" s="515" t="e">
        <f t="shared" si="141"/>
        <v>#DIV/0!</v>
      </c>
      <c r="Q1317" s="515">
        <f t="shared" si="142"/>
        <v>0</v>
      </c>
      <c r="R1317" s="515">
        <f t="shared" si="143"/>
        <v>0</v>
      </c>
      <c r="S1317" s="516">
        <f>IF(M1317="nio",0,IF(M1317&gt;0,VLOOKUP(H1317,'3-Productie normen'!A:L,VLOOKUP(M1317,'3-Productie normen'!$B$36:$C$42,2,FALSE),FALSE)))</f>
        <v>0</v>
      </c>
      <c r="T1317" s="516">
        <f t="shared" si="145"/>
        <v>0</v>
      </c>
      <c r="U1317" s="55">
        <f t="shared" si="146"/>
        <v>0</v>
      </c>
      <c r="V1317" s="527"/>
      <c r="X1317" s="529">
        <f t="shared" si="144"/>
        <v>1777.36</v>
      </c>
    </row>
    <row r="1318" spans="1:24" ht="14.1" customHeight="1">
      <c r="A1318" s="460">
        <v>1318</v>
      </c>
      <c r="B1318" s="467" t="s">
        <v>238</v>
      </c>
      <c r="C1318" s="466" t="s">
        <v>362</v>
      </c>
      <c r="D1318" s="473" t="s">
        <v>442</v>
      </c>
      <c r="E1318" s="475">
        <v>1</v>
      </c>
      <c r="F1318" s="475" t="s">
        <v>1610</v>
      </c>
      <c r="G1318" s="494" t="s">
        <v>529</v>
      </c>
      <c r="H1318" s="491" t="s">
        <v>253</v>
      </c>
      <c r="I1318" s="494" t="s">
        <v>3975</v>
      </c>
      <c r="J1318" s="502">
        <v>17.149999999999999</v>
      </c>
      <c r="K1318" s="491" t="s">
        <v>253</v>
      </c>
      <c r="L1318" s="512">
        <f t="shared" si="140"/>
        <v>104</v>
      </c>
      <c r="M1318" s="514">
        <v>104</v>
      </c>
      <c r="N1318" s="514"/>
      <c r="O1318" s="514"/>
      <c r="P1318" s="515" t="e">
        <f t="shared" si="141"/>
        <v>#DIV/0!</v>
      </c>
      <c r="Q1318" s="515">
        <f t="shared" si="142"/>
        <v>0</v>
      </c>
      <c r="R1318" s="515">
        <f t="shared" si="143"/>
        <v>0</v>
      </c>
      <c r="S1318" s="516">
        <f>IF(M1318="nio",0,IF(M1318&gt;0,VLOOKUP(H1318,'3-Productie normen'!A:L,VLOOKUP(M1318,'3-Productie normen'!$B$36:$C$42,2,FALSE),FALSE)))</f>
        <v>0</v>
      </c>
      <c r="T1318" s="516">
        <f t="shared" si="145"/>
        <v>0</v>
      </c>
      <c r="U1318" s="55">
        <f t="shared" si="146"/>
        <v>0</v>
      </c>
      <c r="V1318" s="527"/>
      <c r="X1318" s="529">
        <f t="shared" si="144"/>
        <v>1783.6</v>
      </c>
    </row>
    <row r="1319" spans="1:24" ht="14.1" customHeight="1">
      <c r="A1319" s="460">
        <v>1319</v>
      </c>
      <c r="B1319" s="467" t="s">
        <v>238</v>
      </c>
      <c r="C1319" s="466" t="s">
        <v>362</v>
      </c>
      <c r="D1319" s="473" t="s">
        <v>442</v>
      </c>
      <c r="E1319" s="475">
        <v>1</v>
      </c>
      <c r="F1319" s="475" t="s">
        <v>1611</v>
      </c>
      <c r="G1319" s="494" t="s">
        <v>529</v>
      </c>
      <c r="H1319" s="491" t="s">
        <v>253</v>
      </c>
      <c r="I1319" s="494" t="s">
        <v>3975</v>
      </c>
      <c r="J1319" s="502">
        <v>25.92</v>
      </c>
      <c r="K1319" s="491" t="s">
        <v>253</v>
      </c>
      <c r="L1319" s="512">
        <f t="shared" si="140"/>
        <v>104</v>
      </c>
      <c r="M1319" s="514">
        <v>104</v>
      </c>
      <c r="N1319" s="514"/>
      <c r="O1319" s="514"/>
      <c r="P1319" s="515" t="e">
        <f t="shared" si="141"/>
        <v>#DIV/0!</v>
      </c>
      <c r="Q1319" s="515">
        <f t="shared" si="142"/>
        <v>0</v>
      </c>
      <c r="R1319" s="515">
        <f t="shared" si="143"/>
        <v>0</v>
      </c>
      <c r="S1319" s="516">
        <f>IF(M1319="nio",0,IF(M1319&gt;0,VLOOKUP(H1319,'3-Productie normen'!A:L,VLOOKUP(M1319,'3-Productie normen'!$B$36:$C$42,2,FALSE),FALSE)))</f>
        <v>0</v>
      </c>
      <c r="T1319" s="516">
        <f t="shared" si="145"/>
        <v>0</v>
      </c>
      <c r="U1319" s="55">
        <f t="shared" si="146"/>
        <v>0</v>
      </c>
      <c r="V1319" s="527"/>
      <c r="X1319" s="529">
        <f t="shared" si="144"/>
        <v>2695.6800000000003</v>
      </c>
    </row>
    <row r="1320" spans="1:24" ht="14.1" customHeight="1">
      <c r="A1320" s="460">
        <v>1320</v>
      </c>
      <c r="B1320" s="467" t="s">
        <v>238</v>
      </c>
      <c r="C1320" s="466" t="s">
        <v>362</v>
      </c>
      <c r="D1320" s="473" t="s">
        <v>442</v>
      </c>
      <c r="E1320" s="475">
        <v>1</v>
      </c>
      <c r="F1320" s="475" t="s">
        <v>1612</v>
      </c>
      <c r="G1320" s="494" t="s">
        <v>529</v>
      </c>
      <c r="H1320" s="491" t="s">
        <v>253</v>
      </c>
      <c r="I1320" s="494" t="s">
        <v>3975</v>
      </c>
      <c r="J1320" s="502">
        <v>25.53</v>
      </c>
      <c r="K1320" s="491" t="s">
        <v>253</v>
      </c>
      <c r="L1320" s="512">
        <f t="shared" si="140"/>
        <v>104</v>
      </c>
      <c r="M1320" s="514">
        <v>104</v>
      </c>
      <c r="N1320" s="514"/>
      <c r="O1320" s="514"/>
      <c r="P1320" s="515" t="e">
        <f t="shared" si="141"/>
        <v>#DIV/0!</v>
      </c>
      <c r="Q1320" s="515">
        <f t="shared" si="142"/>
        <v>0</v>
      </c>
      <c r="R1320" s="515">
        <f t="shared" si="143"/>
        <v>0</v>
      </c>
      <c r="S1320" s="516">
        <f>IF(M1320="nio",0,IF(M1320&gt;0,VLOOKUP(H1320,'3-Productie normen'!A:L,VLOOKUP(M1320,'3-Productie normen'!$B$36:$C$42,2,FALSE),FALSE)))</f>
        <v>0</v>
      </c>
      <c r="T1320" s="516">
        <f t="shared" si="145"/>
        <v>0</v>
      </c>
      <c r="U1320" s="55">
        <f t="shared" si="146"/>
        <v>0</v>
      </c>
      <c r="V1320" s="527"/>
      <c r="X1320" s="529">
        <f t="shared" si="144"/>
        <v>2655.12</v>
      </c>
    </row>
    <row r="1321" spans="1:24" ht="14.1" customHeight="1">
      <c r="A1321" s="567">
        <v>1321</v>
      </c>
      <c r="B1321" s="467" t="s">
        <v>238</v>
      </c>
      <c r="C1321" s="466" t="s">
        <v>362</v>
      </c>
      <c r="D1321" s="473" t="s">
        <v>442</v>
      </c>
      <c r="E1321" s="475">
        <v>1</v>
      </c>
      <c r="F1321" s="475" t="s">
        <v>1613</v>
      </c>
      <c r="G1321" s="494" t="s">
        <v>606</v>
      </c>
      <c r="H1321" s="491" t="s">
        <v>286</v>
      </c>
      <c r="I1321" s="494" t="s">
        <v>3980</v>
      </c>
      <c r="J1321" s="502">
        <v>7.84</v>
      </c>
      <c r="K1321" s="494" t="s">
        <v>4027</v>
      </c>
      <c r="L1321" s="512">
        <f t="shared" si="140"/>
        <v>0</v>
      </c>
      <c r="M1321" s="513" t="s">
        <v>4037</v>
      </c>
      <c r="N1321" s="514"/>
      <c r="O1321" s="514"/>
      <c r="P1321" s="515">
        <f t="shared" si="141"/>
        <v>0</v>
      </c>
      <c r="Q1321" s="515">
        <f t="shared" si="142"/>
        <v>0</v>
      </c>
      <c r="R1321" s="515">
        <f t="shared" si="143"/>
        <v>0</v>
      </c>
      <c r="S1321" s="516">
        <f>IF(M1321="nio",0,IF(M1321&gt;0,VLOOKUP(H1321,'3-Productie normen'!A:L,VLOOKUP(M1321,'3-Productie normen'!$B$36:$C$42,2,FALSE),FALSE)))</f>
        <v>0</v>
      </c>
      <c r="T1321" s="516">
        <f t="shared" si="145"/>
        <v>0</v>
      </c>
      <c r="U1321" s="55">
        <f t="shared" si="146"/>
        <v>0</v>
      </c>
      <c r="V1321" s="527"/>
      <c r="X1321" s="529">
        <f t="shared" si="144"/>
        <v>0</v>
      </c>
    </row>
    <row r="1322" spans="1:24" ht="14.1" customHeight="1">
      <c r="A1322" s="460">
        <v>1322</v>
      </c>
      <c r="B1322" s="467" t="s">
        <v>238</v>
      </c>
      <c r="C1322" s="466" t="s">
        <v>362</v>
      </c>
      <c r="D1322" s="473" t="s">
        <v>442</v>
      </c>
      <c r="E1322" s="475">
        <v>1</v>
      </c>
      <c r="F1322" s="475" t="s">
        <v>1614</v>
      </c>
      <c r="G1322" s="494" t="s">
        <v>600</v>
      </c>
      <c r="H1322" s="494" t="s">
        <v>4033</v>
      </c>
      <c r="I1322" s="494" t="s">
        <v>3974</v>
      </c>
      <c r="J1322" s="502">
        <v>84.8</v>
      </c>
      <c r="K1322" s="494" t="s">
        <v>4033</v>
      </c>
      <c r="L1322" s="512">
        <f t="shared" si="140"/>
        <v>104</v>
      </c>
      <c r="M1322" s="514">
        <v>104</v>
      </c>
      <c r="N1322" s="514"/>
      <c r="O1322" s="514"/>
      <c r="P1322" s="515" t="e">
        <f t="shared" si="141"/>
        <v>#DIV/0!</v>
      </c>
      <c r="Q1322" s="515">
        <f t="shared" si="142"/>
        <v>0</v>
      </c>
      <c r="R1322" s="515">
        <f t="shared" si="143"/>
        <v>0</v>
      </c>
      <c r="S1322" s="516">
        <f>IF(M1322="nio",0,IF(M1322&gt;0,VLOOKUP(H1322,'3-Productie normen'!A:L,VLOOKUP(M1322,'3-Productie normen'!$B$36:$C$42,2,FALSE),FALSE)))</f>
        <v>0</v>
      </c>
      <c r="T1322" s="516">
        <f t="shared" si="145"/>
        <v>0</v>
      </c>
      <c r="U1322" s="55">
        <f t="shared" si="146"/>
        <v>0</v>
      </c>
      <c r="V1322" s="527"/>
      <c r="X1322" s="529">
        <f t="shared" si="144"/>
        <v>8819.1999999999989</v>
      </c>
    </row>
    <row r="1323" spans="1:24" ht="14.1" customHeight="1">
      <c r="A1323" s="460">
        <v>1323</v>
      </c>
      <c r="B1323" s="467" t="s">
        <v>238</v>
      </c>
      <c r="C1323" s="466" t="s">
        <v>362</v>
      </c>
      <c r="D1323" s="473" t="s">
        <v>442</v>
      </c>
      <c r="E1323" s="475">
        <v>1</v>
      </c>
      <c r="F1323" s="475" t="s">
        <v>1615</v>
      </c>
      <c r="G1323" s="494" t="s">
        <v>597</v>
      </c>
      <c r="H1323" s="491" t="s">
        <v>286</v>
      </c>
      <c r="I1323" s="494" t="s">
        <v>3980</v>
      </c>
      <c r="J1323" s="502">
        <v>11.99</v>
      </c>
      <c r="K1323" s="494" t="s">
        <v>4027</v>
      </c>
      <c r="L1323" s="512">
        <f t="shared" si="140"/>
        <v>0</v>
      </c>
      <c r="M1323" s="513" t="s">
        <v>4037</v>
      </c>
      <c r="N1323" s="514"/>
      <c r="O1323" s="514"/>
      <c r="P1323" s="515">
        <f t="shared" si="141"/>
        <v>0</v>
      </c>
      <c r="Q1323" s="515">
        <f t="shared" si="142"/>
        <v>0</v>
      </c>
      <c r="R1323" s="515">
        <f t="shared" si="143"/>
        <v>0</v>
      </c>
      <c r="S1323" s="516">
        <f>IF(M1323="nio",0,IF(M1323&gt;0,VLOOKUP(H1323,'3-Productie normen'!A:L,VLOOKUP(M1323,'3-Productie normen'!$B$36:$C$42,2,FALSE),FALSE)))</f>
        <v>0</v>
      </c>
      <c r="T1323" s="516">
        <f t="shared" si="145"/>
        <v>0</v>
      </c>
      <c r="U1323" s="55">
        <f t="shared" si="146"/>
        <v>0</v>
      </c>
      <c r="V1323" s="527"/>
      <c r="X1323" s="529">
        <f t="shared" si="144"/>
        <v>0</v>
      </c>
    </row>
    <row r="1324" spans="1:24" ht="14.1" customHeight="1">
      <c r="A1324" s="460">
        <v>1324</v>
      </c>
      <c r="B1324" s="467" t="s">
        <v>238</v>
      </c>
      <c r="C1324" s="466" t="s">
        <v>362</v>
      </c>
      <c r="D1324" s="473" t="s">
        <v>442</v>
      </c>
      <c r="E1324" s="475">
        <v>1</v>
      </c>
      <c r="F1324" s="475" t="s">
        <v>1616</v>
      </c>
      <c r="G1324" s="494" t="s">
        <v>598</v>
      </c>
      <c r="H1324" s="487" t="s">
        <v>17</v>
      </c>
      <c r="I1324" s="494" t="s">
        <v>3987</v>
      </c>
      <c r="J1324" s="502">
        <v>9.0500000000000007</v>
      </c>
      <c r="K1324" s="487" t="s">
        <v>17</v>
      </c>
      <c r="L1324" s="512">
        <f t="shared" si="140"/>
        <v>255</v>
      </c>
      <c r="M1324" s="514">
        <v>255</v>
      </c>
      <c r="N1324" s="514"/>
      <c r="O1324" s="514"/>
      <c r="P1324" s="515" t="e">
        <f t="shared" si="141"/>
        <v>#DIV/0!</v>
      </c>
      <c r="Q1324" s="515">
        <f t="shared" si="142"/>
        <v>0</v>
      </c>
      <c r="R1324" s="515">
        <f t="shared" si="143"/>
        <v>0</v>
      </c>
      <c r="S1324" s="516">
        <f>IF(M1324="nio",0,IF(M1324&gt;0,VLOOKUP(H1324,'3-Productie normen'!A:L,VLOOKUP(M1324,'3-Productie normen'!$B$36:$C$42,2,FALSE),FALSE)))</f>
        <v>0</v>
      </c>
      <c r="T1324" s="516">
        <f t="shared" si="145"/>
        <v>0</v>
      </c>
      <c r="U1324" s="55">
        <f t="shared" si="146"/>
        <v>0</v>
      </c>
      <c r="V1324" s="527"/>
      <c r="X1324" s="529">
        <f t="shared" si="144"/>
        <v>2307.75</v>
      </c>
    </row>
    <row r="1325" spans="1:24" ht="14.1" customHeight="1">
      <c r="A1325" s="460">
        <v>1325</v>
      </c>
      <c r="B1325" s="467" t="s">
        <v>238</v>
      </c>
      <c r="C1325" s="466" t="s">
        <v>362</v>
      </c>
      <c r="D1325" s="473" t="s">
        <v>442</v>
      </c>
      <c r="E1325" s="475">
        <v>1</v>
      </c>
      <c r="F1325" s="475" t="s">
        <v>1617</v>
      </c>
      <c r="G1325" s="494" t="s">
        <v>598</v>
      </c>
      <c r="H1325" s="491" t="s">
        <v>286</v>
      </c>
      <c r="I1325" s="494" t="s">
        <v>3987</v>
      </c>
      <c r="J1325" s="502">
        <v>4.3600000000000003</v>
      </c>
      <c r="K1325" s="494" t="s">
        <v>4027</v>
      </c>
      <c r="L1325" s="512">
        <f t="shared" si="140"/>
        <v>0</v>
      </c>
      <c r="M1325" s="513" t="s">
        <v>4037</v>
      </c>
      <c r="N1325" s="514"/>
      <c r="O1325" s="514"/>
      <c r="P1325" s="515">
        <f t="shared" si="141"/>
        <v>0</v>
      </c>
      <c r="Q1325" s="515">
        <f t="shared" si="142"/>
        <v>0</v>
      </c>
      <c r="R1325" s="515">
        <f t="shared" si="143"/>
        <v>0</v>
      </c>
      <c r="S1325" s="516">
        <f>IF(M1325="nio",0,IF(M1325&gt;0,VLOOKUP(H1325,'3-Productie normen'!A:L,VLOOKUP(M1325,'3-Productie normen'!$B$36:$C$42,2,FALSE),FALSE)))</f>
        <v>0</v>
      </c>
      <c r="T1325" s="516">
        <f t="shared" si="145"/>
        <v>0</v>
      </c>
      <c r="U1325" s="55">
        <f t="shared" si="146"/>
        <v>0</v>
      </c>
      <c r="V1325" s="527"/>
      <c r="X1325" s="529">
        <f t="shared" si="144"/>
        <v>0</v>
      </c>
    </row>
    <row r="1326" spans="1:24" ht="14.1" customHeight="1">
      <c r="A1326" s="460">
        <v>1326</v>
      </c>
      <c r="B1326" s="467" t="s">
        <v>238</v>
      </c>
      <c r="C1326" s="466" t="s">
        <v>362</v>
      </c>
      <c r="D1326" s="473" t="s">
        <v>442</v>
      </c>
      <c r="E1326" s="475">
        <v>1</v>
      </c>
      <c r="F1326" s="475" t="s">
        <v>1618</v>
      </c>
      <c r="G1326" s="494" t="s">
        <v>529</v>
      </c>
      <c r="H1326" s="491" t="s">
        <v>286</v>
      </c>
      <c r="I1326" s="494" t="s">
        <v>3974</v>
      </c>
      <c r="J1326" s="502">
        <v>23.42</v>
      </c>
      <c r="K1326" s="494" t="s">
        <v>4027</v>
      </c>
      <c r="L1326" s="512">
        <f t="shared" si="140"/>
        <v>0</v>
      </c>
      <c r="M1326" s="513" t="s">
        <v>4037</v>
      </c>
      <c r="N1326" s="514"/>
      <c r="O1326" s="514"/>
      <c r="P1326" s="515">
        <f t="shared" si="141"/>
        <v>0</v>
      </c>
      <c r="Q1326" s="515">
        <f t="shared" si="142"/>
        <v>0</v>
      </c>
      <c r="R1326" s="515">
        <f t="shared" si="143"/>
        <v>0</v>
      </c>
      <c r="S1326" s="516">
        <f>IF(M1326="nio",0,IF(M1326&gt;0,VLOOKUP(H1326,'3-Productie normen'!A:L,VLOOKUP(M1326,'3-Productie normen'!$B$36:$C$42,2,FALSE),FALSE)))</f>
        <v>0</v>
      </c>
      <c r="T1326" s="516">
        <f t="shared" si="145"/>
        <v>0</v>
      </c>
      <c r="U1326" s="55">
        <f t="shared" si="146"/>
        <v>0</v>
      </c>
      <c r="V1326" s="527"/>
      <c r="X1326" s="529">
        <f t="shared" si="144"/>
        <v>0</v>
      </c>
    </row>
    <row r="1327" spans="1:24" ht="14.1" customHeight="1">
      <c r="A1327" s="460">
        <v>1327</v>
      </c>
      <c r="B1327" s="467" t="s">
        <v>238</v>
      </c>
      <c r="C1327" s="466" t="s">
        <v>362</v>
      </c>
      <c r="D1327" s="473" t="s">
        <v>442</v>
      </c>
      <c r="E1327" s="475">
        <v>1</v>
      </c>
      <c r="F1327" s="475" t="s">
        <v>1619</v>
      </c>
      <c r="G1327" s="494" t="s">
        <v>529</v>
      </c>
      <c r="H1327" s="491" t="s">
        <v>286</v>
      </c>
      <c r="I1327" s="494" t="s">
        <v>3974</v>
      </c>
      <c r="J1327" s="502">
        <v>37.409999999999997</v>
      </c>
      <c r="K1327" s="494" t="s">
        <v>4027</v>
      </c>
      <c r="L1327" s="512">
        <f t="shared" si="140"/>
        <v>0</v>
      </c>
      <c r="M1327" s="513" t="s">
        <v>4037</v>
      </c>
      <c r="N1327" s="514"/>
      <c r="O1327" s="514"/>
      <c r="P1327" s="515">
        <f t="shared" si="141"/>
        <v>0</v>
      </c>
      <c r="Q1327" s="515">
        <f t="shared" si="142"/>
        <v>0</v>
      </c>
      <c r="R1327" s="515">
        <f t="shared" si="143"/>
        <v>0</v>
      </c>
      <c r="S1327" s="516">
        <f>IF(M1327="nio",0,IF(M1327&gt;0,VLOOKUP(H1327,'3-Productie normen'!A:L,VLOOKUP(M1327,'3-Productie normen'!$B$36:$C$42,2,FALSE),FALSE)))</f>
        <v>0</v>
      </c>
      <c r="T1327" s="516">
        <f t="shared" si="145"/>
        <v>0</v>
      </c>
      <c r="U1327" s="55">
        <f t="shared" si="146"/>
        <v>0</v>
      </c>
      <c r="V1327" s="527"/>
      <c r="X1327" s="529">
        <f t="shared" si="144"/>
        <v>0</v>
      </c>
    </row>
    <row r="1328" spans="1:24" ht="14.1" customHeight="1">
      <c r="A1328" s="460">
        <v>1328</v>
      </c>
      <c r="B1328" s="467" t="s">
        <v>238</v>
      </c>
      <c r="C1328" s="466" t="s">
        <v>362</v>
      </c>
      <c r="D1328" s="473" t="s">
        <v>442</v>
      </c>
      <c r="E1328" s="475">
        <v>1</v>
      </c>
      <c r="F1328" s="475" t="s">
        <v>1620</v>
      </c>
      <c r="G1328" s="494" t="s">
        <v>529</v>
      </c>
      <c r="H1328" s="491" t="s">
        <v>286</v>
      </c>
      <c r="I1328" s="494" t="s">
        <v>3987</v>
      </c>
      <c r="J1328" s="502">
        <v>37.03</v>
      </c>
      <c r="K1328" s="494" t="s">
        <v>4027</v>
      </c>
      <c r="L1328" s="512">
        <f t="shared" si="140"/>
        <v>0</v>
      </c>
      <c r="M1328" s="513" t="s">
        <v>4037</v>
      </c>
      <c r="N1328" s="514"/>
      <c r="O1328" s="514"/>
      <c r="P1328" s="515">
        <f t="shared" si="141"/>
        <v>0</v>
      </c>
      <c r="Q1328" s="515">
        <f t="shared" si="142"/>
        <v>0</v>
      </c>
      <c r="R1328" s="515">
        <f t="shared" si="143"/>
        <v>0</v>
      </c>
      <c r="S1328" s="516">
        <f>IF(M1328="nio",0,IF(M1328&gt;0,VLOOKUP(H1328,'3-Productie normen'!A:L,VLOOKUP(M1328,'3-Productie normen'!$B$36:$C$42,2,FALSE),FALSE)))</f>
        <v>0</v>
      </c>
      <c r="T1328" s="516">
        <f t="shared" si="145"/>
        <v>0</v>
      </c>
      <c r="U1328" s="55">
        <f t="shared" si="146"/>
        <v>0</v>
      </c>
      <c r="V1328" s="527"/>
      <c r="X1328" s="529">
        <f t="shared" si="144"/>
        <v>0</v>
      </c>
    </row>
    <row r="1329" spans="1:24" ht="14.1" customHeight="1">
      <c r="A1329" s="567">
        <v>1329</v>
      </c>
      <c r="B1329" s="467" t="s">
        <v>238</v>
      </c>
      <c r="C1329" s="466" t="s">
        <v>362</v>
      </c>
      <c r="D1329" s="473" t="s">
        <v>442</v>
      </c>
      <c r="E1329" s="475">
        <v>1</v>
      </c>
      <c r="F1329" s="475" t="s">
        <v>1621</v>
      </c>
      <c r="G1329" s="494" t="s">
        <v>529</v>
      </c>
      <c r="H1329" s="491" t="s">
        <v>286</v>
      </c>
      <c r="I1329" s="494" t="s">
        <v>3975</v>
      </c>
      <c r="J1329" s="502">
        <v>24.79</v>
      </c>
      <c r="K1329" s="494" t="s">
        <v>4027</v>
      </c>
      <c r="L1329" s="512">
        <f t="shared" si="140"/>
        <v>0</v>
      </c>
      <c r="M1329" s="513" t="s">
        <v>4037</v>
      </c>
      <c r="N1329" s="514"/>
      <c r="O1329" s="514"/>
      <c r="P1329" s="515">
        <f t="shared" si="141"/>
        <v>0</v>
      </c>
      <c r="Q1329" s="515">
        <f t="shared" si="142"/>
        <v>0</v>
      </c>
      <c r="R1329" s="515">
        <f t="shared" si="143"/>
        <v>0</v>
      </c>
      <c r="S1329" s="516">
        <f>IF(M1329="nio",0,IF(M1329&gt;0,VLOOKUP(H1329,'3-Productie normen'!A:L,VLOOKUP(M1329,'3-Productie normen'!$B$36:$C$42,2,FALSE),FALSE)))</f>
        <v>0</v>
      </c>
      <c r="T1329" s="516">
        <f t="shared" si="145"/>
        <v>0</v>
      </c>
      <c r="U1329" s="55">
        <f t="shared" si="146"/>
        <v>0</v>
      </c>
      <c r="V1329" s="527"/>
      <c r="X1329" s="529">
        <f t="shared" si="144"/>
        <v>0</v>
      </c>
    </row>
    <row r="1330" spans="1:24" ht="14.1" customHeight="1">
      <c r="A1330" s="460">
        <v>1330</v>
      </c>
      <c r="B1330" s="467" t="s">
        <v>238</v>
      </c>
      <c r="C1330" s="466" t="s">
        <v>362</v>
      </c>
      <c r="D1330" s="473" t="s">
        <v>442</v>
      </c>
      <c r="E1330" s="475">
        <v>1</v>
      </c>
      <c r="F1330" s="475" t="s">
        <v>1622</v>
      </c>
      <c r="G1330" s="494" t="s">
        <v>529</v>
      </c>
      <c r="H1330" s="491" t="s">
        <v>286</v>
      </c>
      <c r="I1330" s="494" t="s">
        <v>3975</v>
      </c>
      <c r="J1330" s="502">
        <v>39.07</v>
      </c>
      <c r="K1330" s="494" t="s">
        <v>4027</v>
      </c>
      <c r="L1330" s="512">
        <f t="shared" si="140"/>
        <v>0</v>
      </c>
      <c r="M1330" s="513" t="s">
        <v>4037</v>
      </c>
      <c r="N1330" s="514"/>
      <c r="O1330" s="514"/>
      <c r="P1330" s="515">
        <f t="shared" si="141"/>
        <v>0</v>
      </c>
      <c r="Q1330" s="515">
        <f t="shared" si="142"/>
        <v>0</v>
      </c>
      <c r="R1330" s="515">
        <f t="shared" si="143"/>
        <v>0</v>
      </c>
      <c r="S1330" s="516">
        <f>IF(M1330="nio",0,IF(M1330&gt;0,VLOOKUP(H1330,'3-Productie normen'!A:L,VLOOKUP(M1330,'3-Productie normen'!$B$36:$C$42,2,FALSE),FALSE)))</f>
        <v>0</v>
      </c>
      <c r="T1330" s="516">
        <f t="shared" si="145"/>
        <v>0</v>
      </c>
      <c r="U1330" s="55">
        <f t="shared" si="146"/>
        <v>0</v>
      </c>
      <c r="V1330" s="527"/>
      <c r="X1330" s="529">
        <f t="shared" si="144"/>
        <v>0</v>
      </c>
    </row>
    <row r="1331" spans="1:24" ht="14.1" customHeight="1">
      <c r="A1331" s="460">
        <v>1331</v>
      </c>
      <c r="B1331" s="467" t="s">
        <v>238</v>
      </c>
      <c r="C1331" s="466" t="s">
        <v>362</v>
      </c>
      <c r="D1331" s="473" t="s">
        <v>442</v>
      </c>
      <c r="E1331" s="475">
        <v>1</v>
      </c>
      <c r="F1331" s="475" t="s">
        <v>1623</v>
      </c>
      <c r="G1331" s="494" t="s">
        <v>529</v>
      </c>
      <c r="H1331" s="491" t="s">
        <v>286</v>
      </c>
      <c r="I1331" s="494" t="s">
        <v>3975</v>
      </c>
      <c r="J1331" s="502">
        <v>23.98</v>
      </c>
      <c r="K1331" s="494" t="s">
        <v>4027</v>
      </c>
      <c r="L1331" s="512">
        <f t="shared" si="140"/>
        <v>0</v>
      </c>
      <c r="M1331" s="513" t="s">
        <v>4037</v>
      </c>
      <c r="N1331" s="514"/>
      <c r="O1331" s="514"/>
      <c r="P1331" s="515">
        <f t="shared" si="141"/>
        <v>0</v>
      </c>
      <c r="Q1331" s="515">
        <f t="shared" si="142"/>
        <v>0</v>
      </c>
      <c r="R1331" s="515">
        <f t="shared" si="143"/>
        <v>0</v>
      </c>
      <c r="S1331" s="516">
        <f>IF(M1331="nio",0,IF(M1331&gt;0,VLOOKUP(H1331,'3-Productie normen'!A:L,VLOOKUP(M1331,'3-Productie normen'!$B$36:$C$42,2,FALSE),FALSE)))</f>
        <v>0</v>
      </c>
      <c r="T1331" s="516">
        <f t="shared" si="145"/>
        <v>0</v>
      </c>
      <c r="U1331" s="55">
        <f t="shared" si="146"/>
        <v>0</v>
      </c>
      <c r="V1331" s="527"/>
      <c r="X1331" s="529">
        <f t="shared" si="144"/>
        <v>0</v>
      </c>
    </row>
    <row r="1332" spans="1:24" ht="14.1" customHeight="1">
      <c r="A1332" s="460">
        <v>1332</v>
      </c>
      <c r="B1332" s="467" t="s">
        <v>238</v>
      </c>
      <c r="C1332" s="466" t="s">
        <v>362</v>
      </c>
      <c r="D1332" s="473" t="s">
        <v>442</v>
      </c>
      <c r="E1332" s="475">
        <v>1</v>
      </c>
      <c r="F1332" s="475" t="s">
        <v>1624</v>
      </c>
      <c r="G1332" s="494" t="s">
        <v>529</v>
      </c>
      <c r="H1332" s="491" t="s">
        <v>286</v>
      </c>
      <c r="I1332" s="494" t="s">
        <v>3975</v>
      </c>
      <c r="J1332" s="502">
        <v>22.33</v>
      </c>
      <c r="K1332" s="494" t="s">
        <v>4027</v>
      </c>
      <c r="L1332" s="512">
        <f t="shared" si="140"/>
        <v>0</v>
      </c>
      <c r="M1332" s="513" t="s">
        <v>4037</v>
      </c>
      <c r="N1332" s="514"/>
      <c r="O1332" s="514"/>
      <c r="P1332" s="515">
        <f t="shared" si="141"/>
        <v>0</v>
      </c>
      <c r="Q1332" s="515">
        <f t="shared" si="142"/>
        <v>0</v>
      </c>
      <c r="R1332" s="515">
        <f t="shared" si="143"/>
        <v>0</v>
      </c>
      <c r="S1332" s="516">
        <f>IF(M1332="nio",0,IF(M1332&gt;0,VLOOKUP(H1332,'3-Productie normen'!A:L,VLOOKUP(M1332,'3-Productie normen'!$B$36:$C$42,2,FALSE),FALSE)))</f>
        <v>0</v>
      </c>
      <c r="T1332" s="516">
        <f t="shared" si="145"/>
        <v>0</v>
      </c>
      <c r="U1332" s="55">
        <f t="shared" si="146"/>
        <v>0</v>
      </c>
      <c r="V1332" s="527"/>
      <c r="X1332" s="529">
        <f t="shared" si="144"/>
        <v>0</v>
      </c>
    </row>
    <row r="1333" spans="1:24" ht="14.1" customHeight="1">
      <c r="A1333" s="460">
        <v>1333</v>
      </c>
      <c r="B1333" s="467" t="s">
        <v>238</v>
      </c>
      <c r="C1333" s="466" t="s">
        <v>362</v>
      </c>
      <c r="D1333" s="473" t="s">
        <v>442</v>
      </c>
      <c r="E1333" s="475">
        <v>1</v>
      </c>
      <c r="F1333" s="475" t="s">
        <v>1625</v>
      </c>
      <c r="G1333" s="494" t="s">
        <v>529</v>
      </c>
      <c r="H1333" s="491" t="s">
        <v>286</v>
      </c>
      <c r="I1333" s="494" t="s">
        <v>3975</v>
      </c>
      <c r="J1333" s="502">
        <v>23.98</v>
      </c>
      <c r="K1333" s="494" t="s">
        <v>4027</v>
      </c>
      <c r="L1333" s="512">
        <f t="shared" si="140"/>
        <v>0</v>
      </c>
      <c r="M1333" s="513" t="s">
        <v>4037</v>
      </c>
      <c r="N1333" s="514"/>
      <c r="O1333" s="514"/>
      <c r="P1333" s="515">
        <f t="shared" si="141"/>
        <v>0</v>
      </c>
      <c r="Q1333" s="515">
        <f t="shared" si="142"/>
        <v>0</v>
      </c>
      <c r="R1333" s="515">
        <f t="shared" si="143"/>
        <v>0</v>
      </c>
      <c r="S1333" s="516">
        <f>IF(M1333="nio",0,IF(M1333&gt;0,VLOOKUP(H1333,'3-Productie normen'!A:L,VLOOKUP(M1333,'3-Productie normen'!$B$36:$C$42,2,FALSE),FALSE)))</f>
        <v>0</v>
      </c>
      <c r="T1333" s="516">
        <f t="shared" si="145"/>
        <v>0</v>
      </c>
      <c r="U1333" s="55">
        <f t="shared" si="146"/>
        <v>0</v>
      </c>
      <c r="V1333" s="527"/>
      <c r="X1333" s="529">
        <f t="shared" si="144"/>
        <v>0</v>
      </c>
    </row>
    <row r="1334" spans="1:24" ht="14.1" customHeight="1">
      <c r="A1334" s="460">
        <v>1334</v>
      </c>
      <c r="B1334" s="467" t="s">
        <v>238</v>
      </c>
      <c r="C1334" s="466" t="s">
        <v>362</v>
      </c>
      <c r="D1334" s="473" t="s">
        <v>442</v>
      </c>
      <c r="E1334" s="475">
        <v>1</v>
      </c>
      <c r="F1334" s="475" t="s">
        <v>1626</v>
      </c>
      <c r="G1334" s="494" t="s">
        <v>529</v>
      </c>
      <c r="H1334" s="491" t="s">
        <v>286</v>
      </c>
      <c r="I1334" s="494" t="s">
        <v>3975</v>
      </c>
      <c r="J1334" s="502">
        <v>24.61</v>
      </c>
      <c r="K1334" s="494" t="s">
        <v>4027</v>
      </c>
      <c r="L1334" s="512">
        <f t="shared" si="140"/>
        <v>0</v>
      </c>
      <c r="M1334" s="513" t="s">
        <v>4037</v>
      </c>
      <c r="N1334" s="514"/>
      <c r="O1334" s="514"/>
      <c r="P1334" s="515">
        <f t="shared" si="141"/>
        <v>0</v>
      </c>
      <c r="Q1334" s="515">
        <f t="shared" si="142"/>
        <v>0</v>
      </c>
      <c r="R1334" s="515">
        <f t="shared" si="143"/>
        <v>0</v>
      </c>
      <c r="S1334" s="516">
        <f>IF(M1334="nio",0,IF(M1334&gt;0,VLOOKUP(H1334,'3-Productie normen'!A:L,VLOOKUP(M1334,'3-Productie normen'!$B$36:$C$42,2,FALSE),FALSE)))</f>
        <v>0</v>
      </c>
      <c r="T1334" s="516">
        <f t="shared" si="145"/>
        <v>0</v>
      </c>
      <c r="U1334" s="55">
        <f t="shared" si="146"/>
        <v>0</v>
      </c>
      <c r="V1334" s="527"/>
      <c r="X1334" s="529">
        <f t="shared" si="144"/>
        <v>0</v>
      </c>
    </row>
    <row r="1335" spans="1:24" ht="14.1" customHeight="1">
      <c r="A1335" s="460">
        <v>1335</v>
      </c>
      <c r="B1335" s="467" t="s">
        <v>238</v>
      </c>
      <c r="C1335" s="466" t="s">
        <v>362</v>
      </c>
      <c r="D1335" s="473" t="s">
        <v>442</v>
      </c>
      <c r="E1335" s="475">
        <v>1</v>
      </c>
      <c r="F1335" s="475" t="s">
        <v>1627</v>
      </c>
      <c r="G1335" s="494" t="s">
        <v>529</v>
      </c>
      <c r="H1335" s="491" t="s">
        <v>286</v>
      </c>
      <c r="I1335" s="494" t="s">
        <v>3975</v>
      </c>
      <c r="J1335" s="502">
        <v>23.95</v>
      </c>
      <c r="K1335" s="494" t="s">
        <v>4027</v>
      </c>
      <c r="L1335" s="512">
        <f t="shared" si="140"/>
        <v>0</v>
      </c>
      <c r="M1335" s="513" t="s">
        <v>4037</v>
      </c>
      <c r="N1335" s="514"/>
      <c r="O1335" s="514"/>
      <c r="P1335" s="515">
        <f t="shared" si="141"/>
        <v>0</v>
      </c>
      <c r="Q1335" s="515">
        <f t="shared" si="142"/>
        <v>0</v>
      </c>
      <c r="R1335" s="515">
        <f t="shared" si="143"/>
        <v>0</v>
      </c>
      <c r="S1335" s="516">
        <f>IF(M1335="nio",0,IF(M1335&gt;0,VLOOKUP(H1335,'3-Productie normen'!A:L,VLOOKUP(M1335,'3-Productie normen'!$B$36:$C$42,2,FALSE),FALSE)))</f>
        <v>0</v>
      </c>
      <c r="T1335" s="516">
        <f t="shared" si="145"/>
        <v>0</v>
      </c>
      <c r="U1335" s="55">
        <f t="shared" si="146"/>
        <v>0</v>
      </c>
      <c r="V1335" s="527"/>
      <c r="X1335" s="529">
        <f t="shared" si="144"/>
        <v>0</v>
      </c>
    </row>
    <row r="1336" spans="1:24" ht="14.1" customHeight="1">
      <c r="A1336" s="460">
        <v>1336</v>
      </c>
      <c r="B1336" s="467" t="s">
        <v>238</v>
      </c>
      <c r="C1336" s="466" t="s">
        <v>362</v>
      </c>
      <c r="D1336" s="473" t="s">
        <v>442</v>
      </c>
      <c r="E1336" s="475">
        <v>1</v>
      </c>
      <c r="F1336" s="475" t="s">
        <v>1628</v>
      </c>
      <c r="G1336" s="494" t="s">
        <v>529</v>
      </c>
      <c r="H1336" s="491" t="s">
        <v>286</v>
      </c>
      <c r="I1336" s="494" t="s">
        <v>3975</v>
      </c>
      <c r="J1336" s="502">
        <v>23.78</v>
      </c>
      <c r="K1336" s="494" t="s">
        <v>4027</v>
      </c>
      <c r="L1336" s="512">
        <f t="shared" si="140"/>
        <v>0</v>
      </c>
      <c r="M1336" s="513" t="s">
        <v>4037</v>
      </c>
      <c r="N1336" s="514"/>
      <c r="O1336" s="514"/>
      <c r="P1336" s="515">
        <f t="shared" si="141"/>
        <v>0</v>
      </c>
      <c r="Q1336" s="515">
        <f t="shared" si="142"/>
        <v>0</v>
      </c>
      <c r="R1336" s="515">
        <f t="shared" si="143"/>
        <v>0</v>
      </c>
      <c r="S1336" s="516">
        <f>IF(M1336="nio",0,IF(M1336&gt;0,VLOOKUP(H1336,'3-Productie normen'!A:L,VLOOKUP(M1336,'3-Productie normen'!$B$36:$C$42,2,FALSE),FALSE)))</f>
        <v>0</v>
      </c>
      <c r="T1336" s="516">
        <f t="shared" si="145"/>
        <v>0</v>
      </c>
      <c r="U1336" s="55">
        <f t="shared" si="146"/>
        <v>0</v>
      </c>
      <c r="V1336" s="527"/>
      <c r="X1336" s="529">
        <f t="shared" si="144"/>
        <v>0</v>
      </c>
    </row>
    <row r="1337" spans="1:24" ht="14.1" customHeight="1">
      <c r="A1337" s="567">
        <v>1337</v>
      </c>
      <c r="B1337" s="467" t="s">
        <v>238</v>
      </c>
      <c r="C1337" s="466" t="s">
        <v>362</v>
      </c>
      <c r="D1337" s="473" t="s">
        <v>442</v>
      </c>
      <c r="E1337" s="475">
        <v>1</v>
      </c>
      <c r="F1337" s="475" t="s">
        <v>1629</v>
      </c>
      <c r="G1337" s="494" t="s">
        <v>529</v>
      </c>
      <c r="H1337" s="491" t="s">
        <v>286</v>
      </c>
      <c r="I1337" s="494" t="s">
        <v>3975</v>
      </c>
      <c r="J1337" s="502">
        <v>23.98</v>
      </c>
      <c r="K1337" s="494" t="s">
        <v>4027</v>
      </c>
      <c r="L1337" s="512">
        <f t="shared" si="140"/>
        <v>0</v>
      </c>
      <c r="M1337" s="513" t="s">
        <v>4037</v>
      </c>
      <c r="N1337" s="514"/>
      <c r="O1337" s="514"/>
      <c r="P1337" s="515">
        <f t="shared" si="141"/>
        <v>0</v>
      </c>
      <c r="Q1337" s="515">
        <f t="shared" si="142"/>
        <v>0</v>
      </c>
      <c r="R1337" s="515">
        <f t="shared" si="143"/>
        <v>0</v>
      </c>
      <c r="S1337" s="516">
        <f>IF(M1337="nio",0,IF(M1337&gt;0,VLOOKUP(H1337,'3-Productie normen'!A:L,VLOOKUP(M1337,'3-Productie normen'!$B$36:$C$42,2,FALSE),FALSE)))</f>
        <v>0</v>
      </c>
      <c r="T1337" s="516">
        <f t="shared" si="145"/>
        <v>0</v>
      </c>
      <c r="U1337" s="55">
        <f t="shared" si="146"/>
        <v>0</v>
      </c>
      <c r="V1337" s="527"/>
      <c r="X1337" s="529">
        <f t="shared" si="144"/>
        <v>0</v>
      </c>
    </row>
    <row r="1338" spans="1:24" ht="14.1" customHeight="1">
      <c r="A1338" s="460">
        <v>1338</v>
      </c>
      <c r="B1338" s="467" t="s">
        <v>238</v>
      </c>
      <c r="C1338" s="466" t="s">
        <v>362</v>
      </c>
      <c r="D1338" s="473" t="s">
        <v>442</v>
      </c>
      <c r="E1338" s="475">
        <v>1</v>
      </c>
      <c r="F1338" s="475" t="s">
        <v>1630</v>
      </c>
      <c r="G1338" s="494" t="s">
        <v>529</v>
      </c>
      <c r="H1338" s="491" t="s">
        <v>286</v>
      </c>
      <c r="I1338" s="494" t="s">
        <v>3975</v>
      </c>
      <c r="J1338" s="502">
        <v>19.02</v>
      </c>
      <c r="K1338" s="494" t="s">
        <v>4027</v>
      </c>
      <c r="L1338" s="512">
        <f t="shared" si="140"/>
        <v>0</v>
      </c>
      <c r="M1338" s="513" t="s">
        <v>4037</v>
      </c>
      <c r="N1338" s="514"/>
      <c r="O1338" s="514"/>
      <c r="P1338" s="515">
        <f t="shared" si="141"/>
        <v>0</v>
      </c>
      <c r="Q1338" s="515">
        <f t="shared" si="142"/>
        <v>0</v>
      </c>
      <c r="R1338" s="515">
        <f t="shared" si="143"/>
        <v>0</v>
      </c>
      <c r="S1338" s="516">
        <f>IF(M1338="nio",0,IF(M1338&gt;0,VLOOKUP(H1338,'3-Productie normen'!A:L,VLOOKUP(M1338,'3-Productie normen'!$B$36:$C$42,2,FALSE),FALSE)))</f>
        <v>0</v>
      </c>
      <c r="T1338" s="516">
        <f t="shared" si="145"/>
        <v>0</v>
      </c>
      <c r="U1338" s="55">
        <f t="shared" si="146"/>
        <v>0</v>
      </c>
      <c r="V1338" s="527"/>
      <c r="X1338" s="529">
        <f t="shared" si="144"/>
        <v>0</v>
      </c>
    </row>
    <row r="1339" spans="1:24" ht="14.1" customHeight="1">
      <c r="A1339" s="460">
        <v>1339</v>
      </c>
      <c r="B1339" s="467" t="s">
        <v>238</v>
      </c>
      <c r="C1339" s="466" t="s">
        <v>362</v>
      </c>
      <c r="D1339" s="473" t="s">
        <v>442</v>
      </c>
      <c r="E1339" s="475">
        <v>1</v>
      </c>
      <c r="F1339" s="475" t="s">
        <v>1631</v>
      </c>
      <c r="G1339" s="494" t="s">
        <v>529</v>
      </c>
      <c r="H1339" s="491" t="s">
        <v>286</v>
      </c>
      <c r="I1339" s="494" t="s">
        <v>3975</v>
      </c>
      <c r="J1339" s="502">
        <v>24.84</v>
      </c>
      <c r="K1339" s="494" t="s">
        <v>4027</v>
      </c>
      <c r="L1339" s="512">
        <f t="shared" si="140"/>
        <v>0</v>
      </c>
      <c r="M1339" s="513" t="s">
        <v>4037</v>
      </c>
      <c r="N1339" s="514"/>
      <c r="O1339" s="514"/>
      <c r="P1339" s="515">
        <f t="shared" si="141"/>
        <v>0</v>
      </c>
      <c r="Q1339" s="515">
        <f t="shared" si="142"/>
        <v>0</v>
      </c>
      <c r="R1339" s="515">
        <f t="shared" si="143"/>
        <v>0</v>
      </c>
      <c r="S1339" s="516">
        <f>IF(M1339="nio",0,IF(M1339&gt;0,VLOOKUP(H1339,'3-Productie normen'!A:L,VLOOKUP(M1339,'3-Productie normen'!$B$36:$C$42,2,FALSE),FALSE)))</f>
        <v>0</v>
      </c>
      <c r="T1339" s="516">
        <f t="shared" si="145"/>
        <v>0</v>
      </c>
      <c r="U1339" s="55">
        <f t="shared" si="146"/>
        <v>0</v>
      </c>
      <c r="V1339" s="527"/>
      <c r="X1339" s="529">
        <f t="shared" si="144"/>
        <v>0</v>
      </c>
    </row>
    <row r="1340" spans="1:24" ht="14.1" customHeight="1">
      <c r="A1340" s="460">
        <v>1340</v>
      </c>
      <c r="B1340" s="467" t="s">
        <v>238</v>
      </c>
      <c r="C1340" s="466" t="s">
        <v>362</v>
      </c>
      <c r="D1340" s="473" t="s">
        <v>442</v>
      </c>
      <c r="E1340" s="475">
        <v>1</v>
      </c>
      <c r="F1340" s="475" t="s">
        <v>1632</v>
      </c>
      <c r="G1340" s="494" t="s">
        <v>529</v>
      </c>
      <c r="H1340" s="491" t="s">
        <v>286</v>
      </c>
      <c r="I1340" s="494" t="s">
        <v>3975</v>
      </c>
      <c r="J1340" s="502">
        <v>16.95</v>
      </c>
      <c r="K1340" s="494" t="s">
        <v>4027</v>
      </c>
      <c r="L1340" s="512">
        <f t="shared" si="140"/>
        <v>0</v>
      </c>
      <c r="M1340" s="513" t="s">
        <v>4037</v>
      </c>
      <c r="N1340" s="514"/>
      <c r="O1340" s="514"/>
      <c r="P1340" s="515">
        <f t="shared" si="141"/>
        <v>0</v>
      </c>
      <c r="Q1340" s="515">
        <f t="shared" si="142"/>
        <v>0</v>
      </c>
      <c r="R1340" s="515">
        <f t="shared" si="143"/>
        <v>0</v>
      </c>
      <c r="S1340" s="516">
        <f>IF(M1340="nio",0,IF(M1340&gt;0,VLOOKUP(H1340,'3-Productie normen'!A:L,VLOOKUP(M1340,'3-Productie normen'!$B$36:$C$42,2,FALSE),FALSE)))</f>
        <v>0</v>
      </c>
      <c r="T1340" s="516">
        <f t="shared" si="145"/>
        <v>0</v>
      </c>
      <c r="U1340" s="55">
        <f t="shared" si="146"/>
        <v>0</v>
      </c>
      <c r="V1340" s="527"/>
      <c r="X1340" s="529">
        <f t="shared" si="144"/>
        <v>0</v>
      </c>
    </row>
    <row r="1341" spans="1:24" ht="14.1" customHeight="1">
      <c r="A1341" s="460">
        <v>1341</v>
      </c>
      <c r="B1341" s="467" t="s">
        <v>238</v>
      </c>
      <c r="C1341" s="466" t="s">
        <v>362</v>
      </c>
      <c r="D1341" s="473" t="s">
        <v>442</v>
      </c>
      <c r="E1341" s="475">
        <v>1</v>
      </c>
      <c r="F1341" s="475" t="s">
        <v>1633</v>
      </c>
      <c r="G1341" s="494" t="s">
        <v>529</v>
      </c>
      <c r="H1341" s="491" t="s">
        <v>286</v>
      </c>
      <c r="I1341" s="494" t="s">
        <v>3975</v>
      </c>
      <c r="J1341" s="502">
        <v>25.08</v>
      </c>
      <c r="K1341" s="494" t="s">
        <v>4027</v>
      </c>
      <c r="L1341" s="512">
        <f t="shared" si="140"/>
        <v>0</v>
      </c>
      <c r="M1341" s="513" t="s">
        <v>4037</v>
      </c>
      <c r="N1341" s="514"/>
      <c r="O1341" s="514"/>
      <c r="P1341" s="515">
        <f t="shared" si="141"/>
        <v>0</v>
      </c>
      <c r="Q1341" s="515">
        <f t="shared" si="142"/>
        <v>0</v>
      </c>
      <c r="R1341" s="515">
        <f t="shared" si="143"/>
        <v>0</v>
      </c>
      <c r="S1341" s="516">
        <f>IF(M1341="nio",0,IF(M1341&gt;0,VLOOKUP(H1341,'3-Productie normen'!A:L,VLOOKUP(M1341,'3-Productie normen'!$B$36:$C$42,2,FALSE),FALSE)))</f>
        <v>0</v>
      </c>
      <c r="T1341" s="516">
        <f t="shared" si="145"/>
        <v>0</v>
      </c>
      <c r="U1341" s="55">
        <f t="shared" si="146"/>
        <v>0</v>
      </c>
      <c r="V1341" s="527"/>
      <c r="X1341" s="529">
        <f t="shared" si="144"/>
        <v>0</v>
      </c>
    </row>
    <row r="1342" spans="1:24" ht="14.1" customHeight="1">
      <c r="A1342" s="460">
        <v>1342</v>
      </c>
      <c r="B1342" s="467" t="s">
        <v>238</v>
      </c>
      <c r="C1342" s="466" t="s">
        <v>362</v>
      </c>
      <c r="D1342" s="473" t="s">
        <v>442</v>
      </c>
      <c r="E1342" s="475">
        <v>1</v>
      </c>
      <c r="F1342" s="475" t="s">
        <v>1634</v>
      </c>
      <c r="G1342" s="494" t="s">
        <v>598</v>
      </c>
      <c r="H1342" s="491" t="s">
        <v>286</v>
      </c>
      <c r="I1342" s="494" t="s">
        <v>3975</v>
      </c>
      <c r="J1342" s="502">
        <v>10.44</v>
      </c>
      <c r="K1342" s="494" t="s">
        <v>4027</v>
      </c>
      <c r="L1342" s="512">
        <f t="shared" si="140"/>
        <v>0</v>
      </c>
      <c r="M1342" s="513" t="s">
        <v>4037</v>
      </c>
      <c r="N1342" s="514"/>
      <c r="O1342" s="514"/>
      <c r="P1342" s="515">
        <f t="shared" si="141"/>
        <v>0</v>
      </c>
      <c r="Q1342" s="515">
        <f t="shared" si="142"/>
        <v>0</v>
      </c>
      <c r="R1342" s="515">
        <f t="shared" si="143"/>
        <v>0</v>
      </c>
      <c r="S1342" s="516">
        <f>IF(M1342="nio",0,IF(M1342&gt;0,VLOOKUP(H1342,'3-Productie normen'!A:L,VLOOKUP(M1342,'3-Productie normen'!$B$36:$C$42,2,FALSE),FALSE)))</f>
        <v>0</v>
      </c>
      <c r="T1342" s="516">
        <f t="shared" si="145"/>
        <v>0</v>
      </c>
      <c r="U1342" s="55">
        <f t="shared" si="146"/>
        <v>0</v>
      </c>
      <c r="V1342" s="527"/>
      <c r="X1342" s="529">
        <f t="shared" si="144"/>
        <v>0</v>
      </c>
    </row>
    <row r="1343" spans="1:24" ht="14.1" customHeight="1">
      <c r="A1343" s="460">
        <v>1343</v>
      </c>
      <c r="B1343" s="467" t="s">
        <v>238</v>
      </c>
      <c r="C1343" s="466" t="s">
        <v>362</v>
      </c>
      <c r="D1343" s="473" t="s">
        <v>442</v>
      </c>
      <c r="E1343" s="475">
        <v>1</v>
      </c>
      <c r="F1343" s="475" t="s">
        <v>1635</v>
      </c>
      <c r="G1343" s="494" t="s">
        <v>600</v>
      </c>
      <c r="H1343" s="491" t="s">
        <v>286</v>
      </c>
      <c r="I1343" s="494" t="s">
        <v>3975</v>
      </c>
      <c r="J1343" s="502">
        <v>11.05</v>
      </c>
      <c r="K1343" s="494" t="s">
        <v>4027</v>
      </c>
      <c r="L1343" s="512">
        <f t="shared" si="140"/>
        <v>0</v>
      </c>
      <c r="M1343" s="513" t="s">
        <v>4037</v>
      </c>
      <c r="N1343" s="514"/>
      <c r="O1343" s="514"/>
      <c r="P1343" s="515">
        <f t="shared" si="141"/>
        <v>0</v>
      </c>
      <c r="Q1343" s="515">
        <f t="shared" si="142"/>
        <v>0</v>
      </c>
      <c r="R1343" s="515">
        <f t="shared" si="143"/>
        <v>0</v>
      </c>
      <c r="S1343" s="516">
        <f>IF(M1343="nio",0,IF(M1343&gt;0,VLOOKUP(H1343,'3-Productie normen'!A:L,VLOOKUP(M1343,'3-Productie normen'!$B$36:$C$42,2,FALSE),FALSE)))</f>
        <v>0</v>
      </c>
      <c r="T1343" s="516">
        <f t="shared" si="145"/>
        <v>0</v>
      </c>
      <c r="U1343" s="55">
        <f t="shared" si="146"/>
        <v>0</v>
      </c>
      <c r="V1343" s="527"/>
      <c r="X1343" s="529">
        <f t="shared" si="144"/>
        <v>0</v>
      </c>
    </row>
    <row r="1344" spans="1:24" ht="14.1" customHeight="1">
      <c r="A1344" s="460">
        <v>1344</v>
      </c>
      <c r="B1344" s="467" t="s">
        <v>238</v>
      </c>
      <c r="C1344" s="466" t="s">
        <v>362</v>
      </c>
      <c r="D1344" s="473" t="s">
        <v>442</v>
      </c>
      <c r="E1344" s="475">
        <v>1</v>
      </c>
      <c r="F1344" s="475" t="s">
        <v>1636</v>
      </c>
      <c r="G1344" s="494" t="s">
        <v>606</v>
      </c>
      <c r="H1344" s="491" t="s">
        <v>286</v>
      </c>
      <c r="I1344" s="494" t="s">
        <v>3987</v>
      </c>
      <c r="J1344" s="502">
        <v>8.06</v>
      </c>
      <c r="K1344" s="494" t="s">
        <v>4027</v>
      </c>
      <c r="L1344" s="512">
        <f t="shared" si="140"/>
        <v>0</v>
      </c>
      <c r="M1344" s="513" t="s">
        <v>4037</v>
      </c>
      <c r="N1344" s="514"/>
      <c r="O1344" s="514"/>
      <c r="P1344" s="515">
        <f t="shared" si="141"/>
        <v>0</v>
      </c>
      <c r="Q1344" s="515">
        <f t="shared" si="142"/>
        <v>0</v>
      </c>
      <c r="R1344" s="515">
        <f t="shared" si="143"/>
        <v>0</v>
      </c>
      <c r="S1344" s="516">
        <f>IF(M1344="nio",0,IF(M1344&gt;0,VLOOKUP(H1344,'3-Productie normen'!A:L,VLOOKUP(M1344,'3-Productie normen'!$B$36:$C$42,2,FALSE),FALSE)))</f>
        <v>0</v>
      </c>
      <c r="T1344" s="516">
        <f t="shared" si="145"/>
        <v>0</v>
      </c>
      <c r="U1344" s="55">
        <f t="shared" si="146"/>
        <v>0</v>
      </c>
      <c r="V1344" s="527"/>
      <c r="X1344" s="529">
        <f t="shared" si="144"/>
        <v>0</v>
      </c>
    </row>
    <row r="1345" spans="1:24" ht="14.1" customHeight="1">
      <c r="A1345" s="567">
        <v>1345</v>
      </c>
      <c r="B1345" s="467" t="s">
        <v>238</v>
      </c>
      <c r="C1345" s="466" t="s">
        <v>362</v>
      </c>
      <c r="D1345" s="473" t="s">
        <v>442</v>
      </c>
      <c r="E1345" s="475">
        <v>1</v>
      </c>
      <c r="F1345" s="475" t="s">
        <v>1637</v>
      </c>
      <c r="G1345" s="494" t="s">
        <v>600</v>
      </c>
      <c r="H1345" s="491" t="s">
        <v>286</v>
      </c>
      <c r="I1345" s="494" t="s">
        <v>3980</v>
      </c>
      <c r="J1345" s="502">
        <v>23.47</v>
      </c>
      <c r="K1345" s="494" t="s">
        <v>4027</v>
      </c>
      <c r="L1345" s="512">
        <f t="shared" si="140"/>
        <v>0</v>
      </c>
      <c r="M1345" s="513" t="s">
        <v>4037</v>
      </c>
      <c r="N1345" s="514"/>
      <c r="O1345" s="514"/>
      <c r="P1345" s="515">
        <f t="shared" si="141"/>
        <v>0</v>
      </c>
      <c r="Q1345" s="515">
        <f t="shared" si="142"/>
        <v>0</v>
      </c>
      <c r="R1345" s="515">
        <f t="shared" si="143"/>
        <v>0</v>
      </c>
      <c r="S1345" s="516">
        <f>IF(M1345="nio",0,IF(M1345&gt;0,VLOOKUP(H1345,'3-Productie normen'!A:L,VLOOKUP(M1345,'3-Productie normen'!$B$36:$C$42,2,FALSE),FALSE)))</f>
        <v>0</v>
      </c>
      <c r="T1345" s="516">
        <f t="shared" si="145"/>
        <v>0</v>
      </c>
      <c r="U1345" s="55">
        <f t="shared" si="146"/>
        <v>0</v>
      </c>
      <c r="V1345" s="527"/>
      <c r="X1345" s="529">
        <f t="shared" si="144"/>
        <v>0</v>
      </c>
    </row>
    <row r="1346" spans="1:24" ht="14.1" customHeight="1">
      <c r="A1346" s="460">
        <v>1346</v>
      </c>
      <c r="B1346" s="467" t="s">
        <v>238</v>
      </c>
      <c r="C1346" s="466" t="s">
        <v>362</v>
      </c>
      <c r="D1346" s="473" t="s">
        <v>442</v>
      </c>
      <c r="E1346" s="475">
        <v>1</v>
      </c>
      <c r="F1346" s="475" t="s">
        <v>1638</v>
      </c>
      <c r="G1346" s="494" t="s">
        <v>600</v>
      </c>
      <c r="H1346" s="492" t="s">
        <v>216</v>
      </c>
      <c r="I1346" s="494" t="s">
        <v>3974</v>
      </c>
      <c r="J1346" s="502">
        <v>23.4</v>
      </c>
      <c r="K1346" s="505" t="s">
        <v>216</v>
      </c>
      <c r="L1346" s="512">
        <f t="shared" ref="L1346:L1409" si="147">SUM(M1346:O1346)</f>
        <v>104</v>
      </c>
      <c r="M1346" s="514">
        <v>104</v>
      </c>
      <c r="N1346" s="514"/>
      <c r="O1346" s="514"/>
      <c r="P1346" s="515" t="e">
        <f t="shared" si="141"/>
        <v>#DIV/0!</v>
      </c>
      <c r="Q1346" s="515">
        <f t="shared" si="142"/>
        <v>0</v>
      </c>
      <c r="R1346" s="515">
        <f t="shared" si="143"/>
        <v>0</v>
      </c>
      <c r="S1346" s="516">
        <f>IF(M1346="nio",0,IF(M1346&gt;0,VLOOKUP(H1346,'3-Productie normen'!A:L,VLOOKUP(M1346,'3-Productie normen'!$B$36:$C$42,2,FALSE),FALSE)))</f>
        <v>0</v>
      </c>
      <c r="T1346" s="516">
        <f t="shared" si="145"/>
        <v>0</v>
      </c>
      <c r="U1346" s="55">
        <f t="shared" si="146"/>
        <v>0</v>
      </c>
      <c r="V1346" s="527"/>
      <c r="X1346" s="529">
        <f t="shared" si="144"/>
        <v>2433.6</v>
      </c>
    </row>
    <row r="1347" spans="1:24" ht="14.1" customHeight="1">
      <c r="A1347" s="460">
        <v>1347</v>
      </c>
      <c r="B1347" s="467" t="s">
        <v>238</v>
      </c>
      <c r="C1347" s="466" t="s">
        <v>362</v>
      </c>
      <c r="D1347" s="473" t="s">
        <v>442</v>
      </c>
      <c r="E1347" s="475">
        <v>1</v>
      </c>
      <c r="F1347" s="475" t="s">
        <v>1639</v>
      </c>
      <c r="G1347" s="494" t="s">
        <v>600</v>
      </c>
      <c r="H1347" s="491" t="s">
        <v>286</v>
      </c>
      <c r="I1347" s="494" t="s">
        <v>3974</v>
      </c>
      <c r="J1347" s="502">
        <v>121.49</v>
      </c>
      <c r="K1347" s="494" t="s">
        <v>4027</v>
      </c>
      <c r="L1347" s="512">
        <f t="shared" si="147"/>
        <v>0</v>
      </c>
      <c r="M1347" s="513" t="s">
        <v>4037</v>
      </c>
      <c r="N1347" s="514"/>
      <c r="O1347" s="514"/>
      <c r="P1347" s="515">
        <f t="shared" si="141"/>
        <v>0</v>
      </c>
      <c r="Q1347" s="515">
        <f t="shared" si="142"/>
        <v>0</v>
      </c>
      <c r="R1347" s="515">
        <f t="shared" si="143"/>
        <v>0</v>
      </c>
      <c r="S1347" s="516">
        <f>IF(M1347="nio",0,IF(M1347&gt;0,VLOOKUP(H1347,'3-Productie normen'!A:L,VLOOKUP(M1347,'3-Productie normen'!$B$36:$C$42,2,FALSE),FALSE)))</f>
        <v>0</v>
      </c>
      <c r="T1347" s="516">
        <f t="shared" si="145"/>
        <v>0</v>
      </c>
      <c r="U1347" s="55">
        <f t="shared" si="146"/>
        <v>0</v>
      </c>
      <c r="V1347" s="527"/>
      <c r="X1347" s="529">
        <f t="shared" si="144"/>
        <v>0</v>
      </c>
    </row>
    <row r="1348" spans="1:24" ht="14.1" customHeight="1">
      <c r="A1348" s="460">
        <v>1348</v>
      </c>
      <c r="B1348" s="467" t="s">
        <v>238</v>
      </c>
      <c r="C1348" s="466" t="s">
        <v>362</v>
      </c>
      <c r="D1348" s="473" t="s">
        <v>442</v>
      </c>
      <c r="E1348" s="475">
        <v>1</v>
      </c>
      <c r="F1348" s="475" t="s">
        <v>1640</v>
      </c>
      <c r="G1348" s="494" t="s">
        <v>529</v>
      </c>
      <c r="H1348" s="491" t="s">
        <v>286</v>
      </c>
      <c r="I1348" s="494" t="s">
        <v>3974</v>
      </c>
      <c r="J1348" s="502">
        <v>8.68</v>
      </c>
      <c r="K1348" s="494" t="s">
        <v>4027</v>
      </c>
      <c r="L1348" s="512">
        <f t="shared" si="147"/>
        <v>0</v>
      </c>
      <c r="M1348" s="513" t="s">
        <v>4037</v>
      </c>
      <c r="N1348" s="514"/>
      <c r="O1348" s="514"/>
      <c r="P1348" s="515">
        <f t="shared" si="141"/>
        <v>0</v>
      </c>
      <c r="Q1348" s="515">
        <f t="shared" si="142"/>
        <v>0</v>
      </c>
      <c r="R1348" s="515">
        <f t="shared" si="143"/>
        <v>0</v>
      </c>
      <c r="S1348" s="516">
        <f>IF(M1348="nio",0,IF(M1348&gt;0,VLOOKUP(H1348,'3-Productie normen'!A:L,VLOOKUP(M1348,'3-Productie normen'!$B$36:$C$42,2,FALSE),FALSE)))</f>
        <v>0</v>
      </c>
      <c r="T1348" s="516">
        <f t="shared" si="145"/>
        <v>0</v>
      </c>
      <c r="U1348" s="55">
        <f t="shared" si="146"/>
        <v>0</v>
      </c>
      <c r="V1348" s="527"/>
      <c r="X1348" s="529">
        <f t="shared" si="144"/>
        <v>0</v>
      </c>
    </row>
    <row r="1349" spans="1:24" ht="14.1" customHeight="1">
      <c r="A1349" s="460">
        <v>1349</v>
      </c>
      <c r="B1349" s="467" t="s">
        <v>238</v>
      </c>
      <c r="C1349" s="466" t="s">
        <v>362</v>
      </c>
      <c r="D1349" s="473" t="s">
        <v>442</v>
      </c>
      <c r="E1349" s="475">
        <v>1</v>
      </c>
      <c r="F1349" s="475" t="s">
        <v>1641</v>
      </c>
      <c r="G1349" s="494" t="s">
        <v>529</v>
      </c>
      <c r="H1349" s="491" t="s">
        <v>286</v>
      </c>
      <c r="I1349" s="494" t="s">
        <v>3974</v>
      </c>
      <c r="J1349" s="502">
        <v>24.29</v>
      </c>
      <c r="K1349" s="494" t="s">
        <v>4027</v>
      </c>
      <c r="L1349" s="512">
        <f t="shared" si="147"/>
        <v>0</v>
      </c>
      <c r="M1349" s="513" t="s">
        <v>4037</v>
      </c>
      <c r="N1349" s="514"/>
      <c r="O1349" s="514"/>
      <c r="P1349" s="515">
        <f t="shared" si="141"/>
        <v>0</v>
      </c>
      <c r="Q1349" s="515">
        <f t="shared" si="142"/>
        <v>0</v>
      </c>
      <c r="R1349" s="515">
        <f t="shared" si="143"/>
        <v>0</v>
      </c>
      <c r="S1349" s="516">
        <f>IF(M1349="nio",0,IF(M1349&gt;0,VLOOKUP(H1349,'3-Productie normen'!A:L,VLOOKUP(M1349,'3-Productie normen'!$B$36:$C$42,2,FALSE),FALSE)))</f>
        <v>0</v>
      </c>
      <c r="T1349" s="516">
        <f t="shared" si="145"/>
        <v>0</v>
      </c>
      <c r="U1349" s="55">
        <f t="shared" si="146"/>
        <v>0</v>
      </c>
      <c r="V1349" s="527"/>
      <c r="X1349" s="529">
        <f t="shared" si="144"/>
        <v>0</v>
      </c>
    </row>
    <row r="1350" spans="1:24" ht="14.1" customHeight="1">
      <c r="A1350" s="460">
        <v>1350</v>
      </c>
      <c r="B1350" s="467" t="s">
        <v>238</v>
      </c>
      <c r="C1350" s="466" t="s">
        <v>362</v>
      </c>
      <c r="D1350" s="473" t="s">
        <v>442</v>
      </c>
      <c r="E1350" s="475">
        <v>1</v>
      </c>
      <c r="F1350" s="475" t="s">
        <v>1642</v>
      </c>
      <c r="G1350" s="494" t="s">
        <v>529</v>
      </c>
      <c r="H1350" s="491" t="s">
        <v>286</v>
      </c>
      <c r="I1350" s="494" t="s">
        <v>3975</v>
      </c>
      <c r="J1350" s="502">
        <v>17.25</v>
      </c>
      <c r="K1350" s="494" t="s">
        <v>4027</v>
      </c>
      <c r="L1350" s="512">
        <f t="shared" si="147"/>
        <v>0</v>
      </c>
      <c r="M1350" s="513" t="s">
        <v>4037</v>
      </c>
      <c r="N1350" s="514"/>
      <c r="O1350" s="514"/>
      <c r="P1350" s="515">
        <f t="shared" si="141"/>
        <v>0</v>
      </c>
      <c r="Q1350" s="515">
        <f t="shared" si="142"/>
        <v>0</v>
      </c>
      <c r="R1350" s="515">
        <f t="shared" si="143"/>
        <v>0</v>
      </c>
      <c r="S1350" s="516">
        <f>IF(M1350="nio",0,IF(M1350&gt;0,VLOOKUP(H1350,'3-Productie normen'!A:L,VLOOKUP(M1350,'3-Productie normen'!$B$36:$C$42,2,FALSE),FALSE)))</f>
        <v>0</v>
      </c>
      <c r="T1350" s="516">
        <f t="shared" si="145"/>
        <v>0</v>
      </c>
      <c r="U1350" s="55">
        <f t="shared" si="146"/>
        <v>0</v>
      </c>
      <c r="V1350" s="527"/>
      <c r="X1350" s="529">
        <f t="shared" si="144"/>
        <v>0</v>
      </c>
    </row>
    <row r="1351" spans="1:24" ht="14.1" customHeight="1">
      <c r="A1351" s="460">
        <v>1351</v>
      </c>
      <c r="B1351" s="467" t="s">
        <v>238</v>
      </c>
      <c r="C1351" s="466" t="s">
        <v>362</v>
      </c>
      <c r="D1351" s="473" t="s">
        <v>442</v>
      </c>
      <c r="E1351" s="475">
        <v>1</v>
      </c>
      <c r="F1351" s="475" t="s">
        <v>1643</v>
      </c>
      <c r="G1351" s="494" t="s">
        <v>529</v>
      </c>
      <c r="H1351" s="491" t="s">
        <v>286</v>
      </c>
      <c r="I1351" s="494" t="s">
        <v>3975</v>
      </c>
      <c r="J1351" s="502">
        <v>23.61</v>
      </c>
      <c r="K1351" s="494" t="s">
        <v>4027</v>
      </c>
      <c r="L1351" s="512">
        <f t="shared" si="147"/>
        <v>0</v>
      </c>
      <c r="M1351" s="513" t="s">
        <v>4037</v>
      </c>
      <c r="N1351" s="514"/>
      <c r="O1351" s="514"/>
      <c r="P1351" s="515">
        <f t="shared" si="141"/>
        <v>0</v>
      </c>
      <c r="Q1351" s="515">
        <f t="shared" si="142"/>
        <v>0</v>
      </c>
      <c r="R1351" s="515">
        <f t="shared" si="143"/>
        <v>0</v>
      </c>
      <c r="S1351" s="516">
        <f>IF(M1351="nio",0,IF(M1351&gt;0,VLOOKUP(H1351,'3-Productie normen'!A:L,VLOOKUP(M1351,'3-Productie normen'!$B$36:$C$42,2,FALSE),FALSE)))</f>
        <v>0</v>
      </c>
      <c r="T1351" s="516">
        <f t="shared" si="145"/>
        <v>0</v>
      </c>
      <c r="U1351" s="55">
        <f t="shared" si="146"/>
        <v>0</v>
      </c>
      <c r="V1351" s="527"/>
      <c r="X1351" s="529">
        <f t="shared" si="144"/>
        <v>0</v>
      </c>
    </row>
    <row r="1352" spans="1:24" ht="14.1" customHeight="1">
      <c r="A1352" s="460">
        <v>1352</v>
      </c>
      <c r="B1352" s="467" t="s">
        <v>238</v>
      </c>
      <c r="C1352" s="466" t="s">
        <v>362</v>
      </c>
      <c r="D1352" s="473" t="s">
        <v>442</v>
      </c>
      <c r="E1352" s="475">
        <v>1</v>
      </c>
      <c r="F1352" s="475" t="s">
        <v>1644</v>
      </c>
      <c r="G1352" s="494" t="s">
        <v>529</v>
      </c>
      <c r="H1352" s="491" t="s">
        <v>286</v>
      </c>
      <c r="I1352" s="494" t="s">
        <v>3975</v>
      </c>
      <c r="J1352" s="502">
        <v>17.3</v>
      </c>
      <c r="K1352" s="494" t="s">
        <v>4027</v>
      </c>
      <c r="L1352" s="512">
        <f t="shared" si="147"/>
        <v>0</v>
      </c>
      <c r="M1352" s="513" t="s">
        <v>4037</v>
      </c>
      <c r="N1352" s="514"/>
      <c r="O1352" s="514"/>
      <c r="P1352" s="515">
        <f t="shared" si="141"/>
        <v>0</v>
      </c>
      <c r="Q1352" s="515">
        <f t="shared" si="142"/>
        <v>0</v>
      </c>
      <c r="R1352" s="515">
        <f t="shared" si="143"/>
        <v>0</v>
      </c>
      <c r="S1352" s="516">
        <f>IF(M1352="nio",0,IF(M1352&gt;0,VLOOKUP(H1352,'3-Productie normen'!A:L,VLOOKUP(M1352,'3-Productie normen'!$B$36:$C$42,2,FALSE),FALSE)))</f>
        <v>0</v>
      </c>
      <c r="T1352" s="516">
        <f t="shared" si="145"/>
        <v>0</v>
      </c>
      <c r="U1352" s="55">
        <f t="shared" si="146"/>
        <v>0</v>
      </c>
      <c r="V1352" s="527"/>
      <c r="X1352" s="529">
        <f t="shared" si="144"/>
        <v>0</v>
      </c>
    </row>
    <row r="1353" spans="1:24" ht="14.1" customHeight="1">
      <c r="A1353" s="567">
        <v>1353</v>
      </c>
      <c r="B1353" s="467" t="s">
        <v>238</v>
      </c>
      <c r="C1353" s="466" t="s">
        <v>362</v>
      </c>
      <c r="D1353" s="473" t="s">
        <v>442</v>
      </c>
      <c r="E1353" s="475">
        <v>1</v>
      </c>
      <c r="F1353" s="475" t="s">
        <v>1645</v>
      </c>
      <c r="G1353" s="494" t="s">
        <v>529</v>
      </c>
      <c r="H1353" s="491" t="s">
        <v>286</v>
      </c>
      <c r="I1353" s="494" t="s">
        <v>3975</v>
      </c>
      <c r="J1353" s="502">
        <v>73.45</v>
      </c>
      <c r="K1353" s="494" t="s">
        <v>4027</v>
      </c>
      <c r="L1353" s="512">
        <f t="shared" si="147"/>
        <v>0</v>
      </c>
      <c r="M1353" s="513" t="s">
        <v>4037</v>
      </c>
      <c r="N1353" s="514"/>
      <c r="O1353" s="514"/>
      <c r="P1353" s="515">
        <f t="shared" si="141"/>
        <v>0</v>
      </c>
      <c r="Q1353" s="515">
        <f t="shared" si="142"/>
        <v>0</v>
      </c>
      <c r="R1353" s="515">
        <f t="shared" si="143"/>
        <v>0</v>
      </c>
      <c r="S1353" s="516">
        <f>IF(M1353="nio",0,IF(M1353&gt;0,VLOOKUP(H1353,'3-Productie normen'!A:L,VLOOKUP(M1353,'3-Productie normen'!$B$36:$C$42,2,FALSE),FALSE)))</f>
        <v>0</v>
      </c>
      <c r="T1353" s="516">
        <f t="shared" si="145"/>
        <v>0</v>
      </c>
      <c r="U1353" s="55">
        <f t="shared" si="146"/>
        <v>0</v>
      </c>
      <c r="V1353" s="527"/>
      <c r="X1353" s="529">
        <f t="shared" si="144"/>
        <v>0</v>
      </c>
    </row>
    <row r="1354" spans="1:24" ht="14.1" customHeight="1">
      <c r="A1354" s="460">
        <v>1354</v>
      </c>
      <c r="B1354" s="467" t="s">
        <v>238</v>
      </c>
      <c r="C1354" s="466" t="s">
        <v>362</v>
      </c>
      <c r="D1354" s="473" t="s">
        <v>442</v>
      </c>
      <c r="E1354" s="475">
        <v>1</v>
      </c>
      <c r="F1354" s="475" t="s">
        <v>1646</v>
      </c>
      <c r="G1354" s="494" t="s">
        <v>529</v>
      </c>
      <c r="H1354" s="491" t="s">
        <v>286</v>
      </c>
      <c r="I1354" s="494" t="s">
        <v>3975</v>
      </c>
      <c r="J1354" s="502">
        <v>17.260000000000002</v>
      </c>
      <c r="K1354" s="494" t="s">
        <v>4027</v>
      </c>
      <c r="L1354" s="512">
        <f t="shared" si="147"/>
        <v>0</v>
      </c>
      <c r="M1354" s="513" t="s">
        <v>4037</v>
      </c>
      <c r="N1354" s="514"/>
      <c r="O1354" s="514"/>
      <c r="P1354" s="515">
        <f t="shared" si="141"/>
        <v>0</v>
      </c>
      <c r="Q1354" s="515">
        <f t="shared" si="142"/>
        <v>0</v>
      </c>
      <c r="R1354" s="515">
        <f t="shared" si="143"/>
        <v>0</v>
      </c>
      <c r="S1354" s="516">
        <f>IF(M1354="nio",0,IF(M1354&gt;0,VLOOKUP(H1354,'3-Productie normen'!A:L,VLOOKUP(M1354,'3-Productie normen'!$B$36:$C$42,2,FALSE),FALSE)))</f>
        <v>0</v>
      </c>
      <c r="T1354" s="516">
        <f t="shared" si="145"/>
        <v>0</v>
      </c>
      <c r="U1354" s="55">
        <f t="shared" si="146"/>
        <v>0</v>
      </c>
      <c r="V1354" s="527"/>
      <c r="X1354" s="529">
        <f t="shared" si="144"/>
        <v>0</v>
      </c>
    </row>
    <row r="1355" spans="1:24" ht="14.1" customHeight="1">
      <c r="A1355" s="460">
        <v>1355</v>
      </c>
      <c r="B1355" s="467" t="s">
        <v>238</v>
      </c>
      <c r="C1355" s="466" t="s">
        <v>362</v>
      </c>
      <c r="D1355" s="473" t="s">
        <v>442</v>
      </c>
      <c r="E1355" s="475">
        <v>1</v>
      </c>
      <c r="F1355" s="475" t="s">
        <v>1647</v>
      </c>
      <c r="G1355" s="494" t="s">
        <v>529</v>
      </c>
      <c r="H1355" s="491" t="s">
        <v>286</v>
      </c>
      <c r="I1355" s="494" t="s">
        <v>3975</v>
      </c>
      <c r="J1355" s="502">
        <v>24.07</v>
      </c>
      <c r="K1355" s="494" t="s">
        <v>4027</v>
      </c>
      <c r="L1355" s="512">
        <f t="shared" si="147"/>
        <v>0</v>
      </c>
      <c r="M1355" s="513" t="s">
        <v>4037</v>
      </c>
      <c r="N1355" s="514"/>
      <c r="O1355" s="514"/>
      <c r="P1355" s="515">
        <f t="shared" ref="P1355:P1418" si="148">IF(M1355="nio",0,IF(M1355&gt;0,M1355*J1355/S1355,0))</f>
        <v>0</v>
      </c>
      <c r="Q1355" s="515">
        <f t="shared" ref="Q1355:Q1418" si="149">IF(N1355&gt;0,N1355*J1355/T1355,0)</f>
        <v>0</v>
      </c>
      <c r="R1355" s="515">
        <f t="shared" ref="R1355:R1418" si="150">IF(O1355&gt;0,O1355*J1355/U1355,0)</f>
        <v>0</v>
      </c>
      <c r="S1355" s="516">
        <f>IF(M1355="nio",0,IF(M1355&gt;0,VLOOKUP(H1355,'3-Productie normen'!A:L,VLOOKUP(M1355,'3-Productie normen'!$B$36:$C$42,2,FALSE),FALSE)))</f>
        <v>0</v>
      </c>
      <c r="T1355" s="516">
        <f t="shared" si="145"/>
        <v>0</v>
      </c>
      <c r="U1355" s="55">
        <f t="shared" si="146"/>
        <v>0</v>
      </c>
      <c r="V1355" s="527"/>
      <c r="X1355" s="529">
        <f t="shared" ref="X1355:X1418" si="151">L1355*J1355</f>
        <v>0</v>
      </c>
    </row>
    <row r="1356" spans="1:24" ht="14.1" customHeight="1">
      <c r="A1356" s="460">
        <v>1356</v>
      </c>
      <c r="B1356" s="467" t="s">
        <v>238</v>
      </c>
      <c r="C1356" s="466" t="s">
        <v>362</v>
      </c>
      <c r="D1356" s="473" t="s">
        <v>442</v>
      </c>
      <c r="E1356" s="475">
        <v>1</v>
      </c>
      <c r="F1356" s="475" t="s">
        <v>1648</v>
      </c>
      <c r="G1356" s="494" t="s">
        <v>529</v>
      </c>
      <c r="H1356" s="491" t="s">
        <v>286</v>
      </c>
      <c r="I1356" s="494" t="s">
        <v>3975</v>
      </c>
      <c r="J1356" s="502">
        <v>17.239999999999998</v>
      </c>
      <c r="K1356" s="494" t="s">
        <v>4027</v>
      </c>
      <c r="L1356" s="512">
        <f t="shared" si="147"/>
        <v>0</v>
      </c>
      <c r="M1356" s="513" t="s">
        <v>4037</v>
      </c>
      <c r="N1356" s="514"/>
      <c r="O1356" s="514"/>
      <c r="P1356" s="515">
        <f t="shared" si="148"/>
        <v>0</v>
      </c>
      <c r="Q1356" s="515">
        <f t="shared" si="149"/>
        <v>0</v>
      </c>
      <c r="R1356" s="515">
        <f t="shared" si="150"/>
        <v>0</v>
      </c>
      <c r="S1356" s="516">
        <f>IF(M1356="nio",0,IF(M1356&gt;0,VLOOKUP(H1356,'3-Productie normen'!A:L,VLOOKUP(M1356,'3-Productie normen'!$B$36:$C$42,2,FALSE),FALSE)))</f>
        <v>0</v>
      </c>
      <c r="T1356" s="516">
        <f t="shared" si="145"/>
        <v>0</v>
      </c>
      <c r="U1356" s="55">
        <f t="shared" si="146"/>
        <v>0</v>
      </c>
      <c r="V1356" s="527"/>
      <c r="X1356" s="529">
        <f t="shared" si="151"/>
        <v>0</v>
      </c>
    </row>
    <row r="1357" spans="1:24" ht="14.1" customHeight="1">
      <c r="A1357" s="460">
        <v>1357</v>
      </c>
      <c r="B1357" s="467" t="s">
        <v>238</v>
      </c>
      <c r="C1357" s="466" t="s">
        <v>362</v>
      </c>
      <c r="D1357" s="473" t="s">
        <v>442</v>
      </c>
      <c r="E1357" s="475">
        <v>1</v>
      </c>
      <c r="F1357" s="475" t="s">
        <v>1649</v>
      </c>
      <c r="G1357" s="494" t="s">
        <v>529</v>
      </c>
      <c r="H1357" s="491" t="s">
        <v>286</v>
      </c>
      <c r="I1357" s="494" t="s">
        <v>3975</v>
      </c>
      <c r="J1357" s="502">
        <v>24.03</v>
      </c>
      <c r="K1357" s="494" t="s">
        <v>4027</v>
      </c>
      <c r="L1357" s="512">
        <f t="shared" si="147"/>
        <v>0</v>
      </c>
      <c r="M1357" s="513" t="s">
        <v>4037</v>
      </c>
      <c r="N1357" s="514"/>
      <c r="O1357" s="514"/>
      <c r="P1357" s="515">
        <f t="shared" si="148"/>
        <v>0</v>
      </c>
      <c r="Q1357" s="515">
        <f t="shared" si="149"/>
        <v>0</v>
      </c>
      <c r="R1357" s="515">
        <f t="shared" si="150"/>
        <v>0</v>
      </c>
      <c r="S1357" s="516">
        <f>IF(M1357="nio",0,IF(M1357&gt;0,VLOOKUP(H1357,'3-Productie normen'!A:L,VLOOKUP(M1357,'3-Productie normen'!$B$36:$C$42,2,FALSE),FALSE)))</f>
        <v>0</v>
      </c>
      <c r="T1357" s="516">
        <f t="shared" si="145"/>
        <v>0</v>
      </c>
      <c r="U1357" s="55">
        <f t="shared" si="146"/>
        <v>0</v>
      </c>
      <c r="V1357" s="527"/>
      <c r="X1357" s="529">
        <f t="shared" si="151"/>
        <v>0</v>
      </c>
    </row>
    <row r="1358" spans="1:24" ht="14.1" customHeight="1">
      <c r="A1358" s="460">
        <v>1358</v>
      </c>
      <c r="B1358" s="467" t="s">
        <v>238</v>
      </c>
      <c r="C1358" s="466" t="s">
        <v>362</v>
      </c>
      <c r="D1358" s="473" t="s">
        <v>442</v>
      </c>
      <c r="E1358" s="475">
        <v>1</v>
      </c>
      <c r="F1358" s="475" t="s">
        <v>1650</v>
      </c>
      <c r="G1358" s="494" t="s">
        <v>529</v>
      </c>
      <c r="H1358" s="491" t="s">
        <v>286</v>
      </c>
      <c r="I1358" s="494" t="s">
        <v>3975</v>
      </c>
      <c r="J1358" s="502">
        <v>17.309999999999999</v>
      </c>
      <c r="K1358" s="494" t="s">
        <v>4027</v>
      </c>
      <c r="L1358" s="512">
        <f t="shared" si="147"/>
        <v>0</v>
      </c>
      <c r="M1358" s="513" t="s">
        <v>4037</v>
      </c>
      <c r="N1358" s="514"/>
      <c r="O1358" s="514"/>
      <c r="P1358" s="515">
        <f t="shared" si="148"/>
        <v>0</v>
      </c>
      <c r="Q1358" s="515">
        <f t="shared" si="149"/>
        <v>0</v>
      </c>
      <c r="R1358" s="515">
        <f t="shared" si="150"/>
        <v>0</v>
      </c>
      <c r="S1358" s="516">
        <f>IF(M1358="nio",0,IF(M1358&gt;0,VLOOKUP(H1358,'3-Productie normen'!A:L,VLOOKUP(M1358,'3-Productie normen'!$B$36:$C$42,2,FALSE),FALSE)))</f>
        <v>0</v>
      </c>
      <c r="T1358" s="516">
        <f t="shared" si="145"/>
        <v>0</v>
      </c>
      <c r="U1358" s="55">
        <f t="shared" si="146"/>
        <v>0</v>
      </c>
      <c r="V1358" s="527"/>
      <c r="X1358" s="529">
        <f t="shared" si="151"/>
        <v>0</v>
      </c>
    </row>
    <row r="1359" spans="1:24" ht="14.1" customHeight="1">
      <c r="A1359" s="460">
        <v>1359</v>
      </c>
      <c r="B1359" s="467" t="s">
        <v>238</v>
      </c>
      <c r="C1359" s="466" t="s">
        <v>362</v>
      </c>
      <c r="D1359" s="473" t="s">
        <v>442</v>
      </c>
      <c r="E1359" s="475">
        <v>1</v>
      </c>
      <c r="F1359" s="475" t="s">
        <v>1651</v>
      </c>
      <c r="G1359" s="494" t="s">
        <v>529</v>
      </c>
      <c r="H1359" s="491" t="s">
        <v>286</v>
      </c>
      <c r="I1359" s="494" t="s">
        <v>3975</v>
      </c>
      <c r="J1359" s="502">
        <v>23.94</v>
      </c>
      <c r="K1359" s="494" t="s">
        <v>4027</v>
      </c>
      <c r="L1359" s="512">
        <f t="shared" si="147"/>
        <v>0</v>
      </c>
      <c r="M1359" s="513" t="s">
        <v>4037</v>
      </c>
      <c r="N1359" s="514"/>
      <c r="O1359" s="514"/>
      <c r="P1359" s="515">
        <f t="shared" si="148"/>
        <v>0</v>
      </c>
      <c r="Q1359" s="515">
        <f t="shared" si="149"/>
        <v>0</v>
      </c>
      <c r="R1359" s="515">
        <f t="shared" si="150"/>
        <v>0</v>
      </c>
      <c r="S1359" s="516">
        <f>IF(M1359="nio",0,IF(M1359&gt;0,VLOOKUP(H1359,'3-Productie normen'!A:L,VLOOKUP(M1359,'3-Productie normen'!$B$36:$C$42,2,FALSE),FALSE)))</f>
        <v>0</v>
      </c>
      <c r="T1359" s="516">
        <f t="shared" si="145"/>
        <v>0</v>
      </c>
      <c r="U1359" s="55">
        <f t="shared" si="146"/>
        <v>0</v>
      </c>
      <c r="V1359" s="527"/>
      <c r="X1359" s="529">
        <f t="shared" si="151"/>
        <v>0</v>
      </c>
    </row>
    <row r="1360" spans="1:24" ht="14.1" customHeight="1">
      <c r="A1360" s="460">
        <v>1360</v>
      </c>
      <c r="B1360" s="467" t="s">
        <v>238</v>
      </c>
      <c r="C1360" s="466" t="s">
        <v>362</v>
      </c>
      <c r="D1360" s="473" t="s">
        <v>442</v>
      </c>
      <c r="E1360" s="475">
        <v>1</v>
      </c>
      <c r="F1360" s="475" t="s">
        <v>1652</v>
      </c>
      <c r="G1360" s="494" t="s">
        <v>529</v>
      </c>
      <c r="H1360" s="491" t="s">
        <v>286</v>
      </c>
      <c r="I1360" s="494" t="s">
        <v>3975</v>
      </c>
      <c r="J1360" s="502">
        <v>17.04</v>
      </c>
      <c r="K1360" s="494" t="s">
        <v>4027</v>
      </c>
      <c r="L1360" s="512">
        <f t="shared" si="147"/>
        <v>0</v>
      </c>
      <c r="M1360" s="513" t="s">
        <v>4037</v>
      </c>
      <c r="N1360" s="514"/>
      <c r="O1360" s="514"/>
      <c r="P1360" s="515">
        <f t="shared" si="148"/>
        <v>0</v>
      </c>
      <c r="Q1360" s="515">
        <f t="shared" si="149"/>
        <v>0</v>
      </c>
      <c r="R1360" s="515">
        <f t="shared" si="150"/>
        <v>0</v>
      </c>
      <c r="S1360" s="516">
        <f>IF(M1360="nio",0,IF(M1360&gt;0,VLOOKUP(H1360,'3-Productie normen'!A:L,VLOOKUP(M1360,'3-Productie normen'!$B$36:$C$42,2,FALSE),FALSE)))</f>
        <v>0</v>
      </c>
      <c r="T1360" s="516">
        <f t="shared" si="145"/>
        <v>0</v>
      </c>
      <c r="U1360" s="55">
        <f t="shared" si="146"/>
        <v>0</v>
      </c>
      <c r="V1360" s="527"/>
      <c r="X1360" s="529">
        <f t="shared" si="151"/>
        <v>0</v>
      </c>
    </row>
    <row r="1361" spans="1:24" ht="14.1" customHeight="1">
      <c r="A1361" s="567">
        <v>1361</v>
      </c>
      <c r="B1361" s="467" t="s">
        <v>238</v>
      </c>
      <c r="C1361" s="466" t="s">
        <v>362</v>
      </c>
      <c r="D1361" s="473" t="s">
        <v>442</v>
      </c>
      <c r="E1361" s="475">
        <v>1</v>
      </c>
      <c r="F1361" s="475" t="s">
        <v>1653</v>
      </c>
      <c r="G1361" s="494" t="s">
        <v>529</v>
      </c>
      <c r="H1361" s="491" t="s">
        <v>286</v>
      </c>
      <c r="I1361" s="494" t="s">
        <v>3975</v>
      </c>
      <c r="J1361" s="502">
        <v>24.07</v>
      </c>
      <c r="K1361" s="494" t="s">
        <v>4027</v>
      </c>
      <c r="L1361" s="512">
        <f t="shared" si="147"/>
        <v>0</v>
      </c>
      <c r="M1361" s="513" t="s">
        <v>4037</v>
      </c>
      <c r="N1361" s="514"/>
      <c r="O1361" s="514"/>
      <c r="P1361" s="515">
        <f t="shared" si="148"/>
        <v>0</v>
      </c>
      <c r="Q1361" s="515">
        <f t="shared" si="149"/>
        <v>0</v>
      </c>
      <c r="R1361" s="515">
        <f t="shared" si="150"/>
        <v>0</v>
      </c>
      <c r="S1361" s="516">
        <f>IF(M1361="nio",0,IF(M1361&gt;0,VLOOKUP(H1361,'3-Productie normen'!A:L,VLOOKUP(M1361,'3-Productie normen'!$B$36:$C$42,2,FALSE),FALSE)))</f>
        <v>0</v>
      </c>
      <c r="T1361" s="516">
        <f t="shared" si="145"/>
        <v>0</v>
      </c>
      <c r="U1361" s="55">
        <f t="shared" si="146"/>
        <v>0</v>
      </c>
      <c r="V1361" s="527"/>
      <c r="X1361" s="529">
        <f t="shared" si="151"/>
        <v>0</v>
      </c>
    </row>
    <row r="1362" spans="1:24" ht="14.1" customHeight="1">
      <c r="A1362" s="460">
        <v>1362</v>
      </c>
      <c r="B1362" s="467" t="s">
        <v>238</v>
      </c>
      <c r="C1362" s="466" t="s">
        <v>362</v>
      </c>
      <c r="D1362" s="473" t="s">
        <v>442</v>
      </c>
      <c r="E1362" s="475">
        <v>1</v>
      </c>
      <c r="F1362" s="475" t="s">
        <v>1654</v>
      </c>
      <c r="G1362" s="494" t="s">
        <v>529</v>
      </c>
      <c r="H1362" s="491" t="s">
        <v>286</v>
      </c>
      <c r="I1362" s="494" t="s">
        <v>3975</v>
      </c>
      <c r="J1362" s="502">
        <v>26.2</v>
      </c>
      <c r="K1362" s="494" t="s">
        <v>4027</v>
      </c>
      <c r="L1362" s="512">
        <f t="shared" si="147"/>
        <v>0</v>
      </c>
      <c r="M1362" s="513" t="s">
        <v>4037</v>
      </c>
      <c r="N1362" s="514"/>
      <c r="O1362" s="514"/>
      <c r="P1362" s="515">
        <f t="shared" si="148"/>
        <v>0</v>
      </c>
      <c r="Q1362" s="515">
        <f t="shared" si="149"/>
        <v>0</v>
      </c>
      <c r="R1362" s="515">
        <f t="shared" si="150"/>
        <v>0</v>
      </c>
      <c r="S1362" s="516">
        <f>IF(M1362="nio",0,IF(M1362&gt;0,VLOOKUP(H1362,'3-Productie normen'!A:L,VLOOKUP(M1362,'3-Productie normen'!$B$36:$C$42,2,FALSE),FALSE)))</f>
        <v>0</v>
      </c>
      <c r="T1362" s="516">
        <f t="shared" si="145"/>
        <v>0</v>
      </c>
      <c r="U1362" s="55">
        <f t="shared" si="146"/>
        <v>0</v>
      </c>
      <c r="V1362" s="527"/>
      <c r="X1362" s="529">
        <f t="shared" si="151"/>
        <v>0</v>
      </c>
    </row>
    <row r="1363" spans="1:24" ht="14.1" customHeight="1">
      <c r="A1363" s="460">
        <v>1363</v>
      </c>
      <c r="B1363" s="467" t="s">
        <v>238</v>
      </c>
      <c r="C1363" s="466" t="s">
        <v>362</v>
      </c>
      <c r="D1363" s="473" t="s">
        <v>442</v>
      </c>
      <c r="E1363" s="475">
        <v>1</v>
      </c>
      <c r="F1363" s="475" t="s">
        <v>1655</v>
      </c>
      <c r="G1363" s="494" t="s">
        <v>529</v>
      </c>
      <c r="H1363" s="491" t="s">
        <v>286</v>
      </c>
      <c r="I1363" s="494" t="s">
        <v>3975</v>
      </c>
      <c r="J1363" s="502">
        <v>23.84</v>
      </c>
      <c r="K1363" s="494" t="s">
        <v>4027</v>
      </c>
      <c r="L1363" s="512">
        <f t="shared" si="147"/>
        <v>0</v>
      </c>
      <c r="M1363" s="513" t="s">
        <v>4037</v>
      </c>
      <c r="N1363" s="514"/>
      <c r="O1363" s="514"/>
      <c r="P1363" s="515">
        <f t="shared" si="148"/>
        <v>0</v>
      </c>
      <c r="Q1363" s="515">
        <f t="shared" si="149"/>
        <v>0</v>
      </c>
      <c r="R1363" s="515">
        <f t="shared" si="150"/>
        <v>0</v>
      </c>
      <c r="S1363" s="516">
        <f>IF(M1363="nio",0,IF(M1363&gt;0,VLOOKUP(H1363,'3-Productie normen'!A:L,VLOOKUP(M1363,'3-Productie normen'!$B$36:$C$42,2,FALSE),FALSE)))</f>
        <v>0</v>
      </c>
      <c r="T1363" s="516">
        <f t="shared" ref="T1363:T1426" si="152">IF(N1363&gt;0,S1363*$T$8,0)</f>
        <v>0</v>
      </c>
      <c r="U1363" s="55">
        <f t="shared" ref="U1363:U1426" si="153">IF((OR(O1363&gt;0,)),S1363*$U$8,0)</f>
        <v>0</v>
      </c>
      <c r="V1363" s="527"/>
      <c r="X1363" s="529">
        <f t="shared" si="151"/>
        <v>0</v>
      </c>
    </row>
    <row r="1364" spans="1:24" ht="14.1" customHeight="1">
      <c r="A1364" s="460">
        <v>1364</v>
      </c>
      <c r="B1364" s="467" t="s">
        <v>238</v>
      </c>
      <c r="C1364" s="466" t="s">
        <v>362</v>
      </c>
      <c r="D1364" s="473" t="s">
        <v>442</v>
      </c>
      <c r="E1364" s="475">
        <v>1</v>
      </c>
      <c r="F1364" s="475" t="s">
        <v>1656</v>
      </c>
      <c r="G1364" s="494" t="s">
        <v>529</v>
      </c>
      <c r="H1364" s="491" t="s">
        <v>286</v>
      </c>
      <c r="I1364" s="494" t="s">
        <v>3975</v>
      </c>
      <c r="J1364" s="502">
        <v>17.3</v>
      </c>
      <c r="K1364" s="494" t="s">
        <v>4027</v>
      </c>
      <c r="L1364" s="512">
        <f t="shared" si="147"/>
        <v>0</v>
      </c>
      <c r="M1364" s="513" t="s">
        <v>4037</v>
      </c>
      <c r="N1364" s="514"/>
      <c r="O1364" s="514"/>
      <c r="P1364" s="515">
        <f t="shared" si="148"/>
        <v>0</v>
      </c>
      <c r="Q1364" s="515">
        <f t="shared" si="149"/>
        <v>0</v>
      </c>
      <c r="R1364" s="515">
        <f t="shared" si="150"/>
        <v>0</v>
      </c>
      <c r="S1364" s="516">
        <f>IF(M1364="nio",0,IF(M1364&gt;0,VLOOKUP(H1364,'3-Productie normen'!A:L,VLOOKUP(M1364,'3-Productie normen'!$B$36:$C$42,2,FALSE),FALSE)))</f>
        <v>0</v>
      </c>
      <c r="T1364" s="516">
        <f t="shared" si="152"/>
        <v>0</v>
      </c>
      <c r="U1364" s="55">
        <f t="shared" si="153"/>
        <v>0</v>
      </c>
      <c r="V1364" s="527"/>
      <c r="X1364" s="529">
        <f t="shared" si="151"/>
        <v>0</v>
      </c>
    </row>
    <row r="1365" spans="1:24" ht="14.1" customHeight="1">
      <c r="A1365" s="460">
        <v>1365</v>
      </c>
      <c r="B1365" s="467" t="s">
        <v>238</v>
      </c>
      <c r="C1365" s="466" t="s">
        <v>362</v>
      </c>
      <c r="D1365" s="473" t="s">
        <v>442</v>
      </c>
      <c r="E1365" s="475">
        <v>1</v>
      </c>
      <c r="F1365" s="475" t="s">
        <v>1657</v>
      </c>
      <c r="G1365" s="494" t="s">
        <v>529</v>
      </c>
      <c r="H1365" s="491" t="s">
        <v>286</v>
      </c>
      <c r="I1365" s="494" t="s">
        <v>3975</v>
      </c>
      <c r="J1365" s="502">
        <v>23.95</v>
      </c>
      <c r="K1365" s="494" t="s">
        <v>4027</v>
      </c>
      <c r="L1365" s="512">
        <f t="shared" si="147"/>
        <v>0</v>
      </c>
      <c r="M1365" s="513" t="s">
        <v>4037</v>
      </c>
      <c r="N1365" s="514"/>
      <c r="O1365" s="514"/>
      <c r="P1365" s="515">
        <f t="shared" si="148"/>
        <v>0</v>
      </c>
      <c r="Q1365" s="515">
        <f t="shared" si="149"/>
        <v>0</v>
      </c>
      <c r="R1365" s="515">
        <f t="shared" si="150"/>
        <v>0</v>
      </c>
      <c r="S1365" s="516">
        <f>IF(M1365="nio",0,IF(M1365&gt;0,VLOOKUP(H1365,'3-Productie normen'!A:L,VLOOKUP(M1365,'3-Productie normen'!$B$36:$C$42,2,FALSE),FALSE)))</f>
        <v>0</v>
      </c>
      <c r="T1365" s="516">
        <f t="shared" si="152"/>
        <v>0</v>
      </c>
      <c r="U1365" s="55">
        <f t="shared" si="153"/>
        <v>0</v>
      </c>
      <c r="V1365" s="527"/>
      <c r="X1365" s="529">
        <f t="shared" si="151"/>
        <v>0</v>
      </c>
    </row>
    <row r="1366" spans="1:24" ht="14.1" customHeight="1">
      <c r="A1366" s="460">
        <v>1366</v>
      </c>
      <c r="B1366" s="467" t="s">
        <v>238</v>
      </c>
      <c r="C1366" s="466" t="s">
        <v>362</v>
      </c>
      <c r="D1366" s="473" t="s">
        <v>442</v>
      </c>
      <c r="E1366" s="475">
        <v>1</v>
      </c>
      <c r="F1366" s="475" t="s">
        <v>1658</v>
      </c>
      <c r="G1366" s="494" t="s">
        <v>529</v>
      </c>
      <c r="H1366" s="491" t="s">
        <v>286</v>
      </c>
      <c r="I1366" s="494" t="s">
        <v>3975</v>
      </c>
      <c r="J1366" s="502">
        <v>17.239999999999998</v>
      </c>
      <c r="K1366" s="494" t="s">
        <v>4027</v>
      </c>
      <c r="L1366" s="512">
        <f t="shared" si="147"/>
        <v>0</v>
      </c>
      <c r="M1366" s="513" t="s">
        <v>4037</v>
      </c>
      <c r="N1366" s="514"/>
      <c r="O1366" s="514"/>
      <c r="P1366" s="515">
        <f t="shared" si="148"/>
        <v>0</v>
      </c>
      <c r="Q1366" s="515">
        <f t="shared" si="149"/>
        <v>0</v>
      </c>
      <c r="R1366" s="515">
        <f t="shared" si="150"/>
        <v>0</v>
      </c>
      <c r="S1366" s="516">
        <f>IF(M1366="nio",0,IF(M1366&gt;0,VLOOKUP(H1366,'3-Productie normen'!A:L,VLOOKUP(M1366,'3-Productie normen'!$B$36:$C$42,2,FALSE),FALSE)))</f>
        <v>0</v>
      </c>
      <c r="T1366" s="516">
        <f t="shared" si="152"/>
        <v>0</v>
      </c>
      <c r="U1366" s="55">
        <f t="shared" si="153"/>
        <v>0</v>
      </c>
      <c r="V1366" s="527"/>
      <c r="X1366" s="529">
        <f t="shared" si="151"/>
        <v>0</v>
      </c>
    </row>
    <row r="1367" spans="1:24" ht="14.1" customHeight="1">
      <c r="A1367" s="460">
        <v>1367</v>
      </c>
      <c r="B1367" s="467" t="s">
        <v>238</v>
      </c>
      <c r="C1367" s="466" t="s">
        <v>362</v>
      </c>
      <c r="D1367" s="473" t="s">
        <v>442</v>
      </c>
      <c r="E1367" s="475">
        <v>1</v>
      </c>
      <c r="F1367" s="475" t="s">
        <v>1659</v>
      </c>
      <c r="G1367" s="494" t="s">
        <v>529</v>
      </c>
      <c r="H1367" s="491" t="s">
        <v>286</v>
      </c>
      <c r="I1367" s="494" t="s">
        <v>3975</v>
      </c>
      <c r="J1367" s="502">
        <v>24.06</v>
      </c>
      <c r="K1367" s="494" t="s">
        <v>4027</v>
      </c>
      <c r="L1367" s="512">
        <f t="shared" si="147"/>
        <v>0</v>
      </c>
      <c r="M1367" s="513" t="s">
        <v>4037</v>
      </c>
      <c r="N1367" s="514"/>
      <c r="O1367" s="514"/>
      <c r="P1367" s="515">
        <f t="shared" si="148"/>
        <v>0</v>
      </c>
      <c r="Q1367" s="515">
        <f t="shared" si="149"/>
        <v>0</v>
      </c>
      <c r="R1367" s="515">
        <f t="shared" si="150"/>
        <v>0</v>
      </c>
      <c r="S1367" s="516">
        <f>IF(M1367="nio",0,IF(M1367&gt;0,VLOOKUP(H1367,'3-Productie normen'!A:L,VLOOKUP(M1367,'3-Productie normen'!$B$36:$C$42,2,FALSE),FALSE)))</f>
        <v>0</v>
      </c>
      <c r="T1367" s="516">
        <f t="shared" si="152"/>
        <v>0</v>
      </c>
      <c r="U1367" s="55">
        <f t="shared" si="153"/>
        <v>0</v>
      </c>
      <c r="V1367" s="527"/>
      <c r="X1367" s="529">
        <f t="shared" si="151"/>
        <v>0</v>
      </c>
    </row>
    <row r="1368" spans="1:24" ht="14.1" customHeight="1">
      <c r="A1368" s="460">
        <v>1368</v>
      </c>
      <c r="B1368" s="467" t="s">
        <v>238</v>
      </c>
      <c r="C1368" s="466" t="s">
        <v>362</v>
      </c>
      <c r="D1368" s="473" t="s">
        <v>442</v>
      </c>
      <c r="E1368" s="475">
        <v>1</v>
      </c>
      <c r="F1368" s="475" t="s">
        <v>1660</v>
      </c>
      <c r="G1368" s="494" t="s">
        <v>529</v>
      </c>
      <c r="H1368" s="491" t="s">
        <v>286</v>
      </c>
      <c r="I1368" s="494" t="s">
        <v>3975</v>
      </c>
      <c r="J1368" s="502">
        <v>17.3</v>
      </c>
      <c r="K1368" s="494" t="s">
        <v>4027</v>
      </c>
      <c r="L1368" s="512">
        <f t="shared" si="147"/>
        <v>0</v>
      </c>
      <c r="M1368" s="513" t="s">
        <v>4037</v>
      </c>
      <c r="N1368" s="514"/>
      <c r="O1368" s="514"/>
      <c r="P1368" s="515">
        <f t="shared" si="148"/>
        <v>0</v>
      </c>
      <c r="Q1368" s="515">
        <f t="shared" si="149"/>
        <v>0</v>
      </c>
      <c r="R1368" s="515">
        <f t="shared" si="150"/>
        <v>0</v>
      </c>
      <c r="S1368" s="516">
        <f>IF(M1368="nio",0,IF(M1368&gt;0,VLOOKUP(H1368,'3-Productie normen'!A:L,VLOOKUP(M1368,'3-Productie normen'!$B$36:$C$42,2,FALSE),FALSE)))</f>
        <v>0</v>
      </c>
      <c r="T1368" s="516">
        <f t="shared" si="152"/>
        <v>0</v>
      </c>
      <c r="U1368" s="55">
        <f t="shared" si="153"/>
        <v>0</v>
      </c>
      <c r="V1368" s="527"/>
      <c r="X1368" s="529">
        <f t="shared" si="151"/>
        <v>0</v>
      </c>
    </row>
    <row r="1369" spans="1:24" ht="14.1" customHeight="1">
      <c r="A1369" s="567">
        <v>1369</v>
      </c>
      <c r="B1369" s="467" t="s">
        <v>238</v>
      </c>
      <c r="C1369" s="466" t="s">
        <v>362</v>
      </c>
      <c r="D1369" s="473" t="s">
        <v>442</v>
      </c>
      <c r="E1369" s="475">
        <v>1</v>
      </c>
      <c r="F1369" s="475" t="s">
        <v>1661</v>
      </c>
      <c r="G1369" s="494" t="s">
        <v>529</v>
      </c>
      <c r="H1369" s="491" t="s">
        <v>286</v>
      </c>
      <c r="I1369" s="494" t="s">
        <v>3975</v>
      </c>
      <c r="J1369" s="502">
        <v>36.39</v>
      </c>
      <c r="K1369" s="494" t="s">
        <v>4027</v>
      </c>
      <c r="L1369" s="512">
        <f t="shared" si="147"/>
        <v>0</v>
      </c>
      <c r="M1369" s="513" t="s">
        <v>4037</v>
      </c>
      <c r="N1369" s="514"/>
      <c r="O1369" s="514"/>
      <c r="P1369" s="515">
        <f t="shared" si="148"/>
        <v>0</v>
      </c>
      <c r="Q1369" s="515">
        <f t="shared" si="149"/>
        <v>0</v>
      </c>
      <c r="R1369" s="515">
        <f t="shared" si="150"/>
        <v>0</v>
      </c>
      <c r="S1369" s="516">
        <f>IF(M1369="nio",0,IF(M1369&gt;0,VLOOKUP(H1369,'3-Productie normen'!A:L,VLOOKUP(M1369,'3-Productie normen'!$B$36:$C$42,2,FALSE),FALSE)))</f>
        <v>0</v>
      </c>
      <c r="T1369" s="516">
        <f t="shared" si="152"/>
        <v>0</v>
      </c>
      <c r="U1369" s="55">
        <f t="shared" si="153"/>
        <v>0</v>
      </c>
      <c r="V1369" s="527"/>
      <c r="X1369" s="529">
        <f t="shared" si="151"/>
        <v>0</v>
      </c>
    </row>
    <row r="1370" spans="1:24" ht="14.1" customHeight="1">
      <c r="A1370" s="460">
        <v>1370</v>
      </c>
      <c r="B1370" s="467" t="s">
        <v>238</v>
      </c>
      <c r="C1370" s="466" t="s">
        <v>362</v>
      </c>
      <c r="D1370" s="473" t="s">
        <v>442</v>
      </c>
      <c r="E1370" s="475">
        <v>1</v>
      </c>
      <c r="F1370" s="475" t="s">
        <v>1662</v>
      </c>
      <c r="G1370" s="494" t="s">
        <v>529</v>
      </c>
      <c r="H1370" s="491" t="s">
        <v>286</v>
      </c>
      <c r="I1370" s="494" t="s">
        <v>3975</v>
      </c>
      <c r="J1370" s="502">
        <v>48.59</v>
      </c>
      <c r="K1370" s="494" t="s">
        <v>4027</v>
      </c>
      <c r="L1370" s="512">
        <f t="shared" si="147"/>
        <v>0</v>
      </c>
      <c r="M1370" s="513" t="s">
        <v>4037</v>
      </c>
      <c r="N1370" s="514"/>
      <c r="O1370" s="514"/>
      <c r="P1370" s="515">
        <f t="shared" si="148"/>
        <v>0</v>
      </c>
      <c r="Q1370" s="515">
        <f t="shared" si="149"/>
        <v>0</v>
      </c>
      <c r="R1370" s="515">
        <f t="shared" si="150"/>
        <v>0</v>
      </c>
      <c r="S1370" s="516">
        <f>IF(M1370="nio",0,IF(M1370&gt;0,VLOOKUP(H1370,'3-Productie normen'!A:L,VLOOKUP(M1370,'3-Productie normen'!$B$36:$C$42,2,FALSE),FALSE)))</f>
        <v>0</v>
      </c>
      <c r="T1370" s="516">
        <f t="shared" si="152"/>
        <v>0</v>
      </c>
      <c r="U1370" s="55">
        <f t="shared" si="153"/>
        <v>0</v>
      </c>
      <c r="V1370" s="527"/>
      <c r="X1370" s="529">
        <f t="shared" si="151"/>
        <v>0</v>
      </c>
    </row>
    <row r="1371" spans="1:24" ht="14.1" customHeight="1">
      <c r="A1371" s="460">
        <v>1371</v>
      </c>
      <c r="B1371" s="467" t="s">
        <v>238</v>
      </c>
      <c r="C1371" s="466" t="s">
        <v>362</v>
      </c>
      <c r="D1371" s="473" t="s">
        <v>442</v>
      </c>
      <c r="E1371" s="475">
        <v>1</v>
      </c>
      <c r="F1371" s="475" t="s">
        <v>1663</v>
      </c>
      <c r="G1371" s="494" t="s">
        <v>529</v>
      </c>
      <c r="H1371" s="491" t="s">
        <v>286</v>
      </c>
      <c r="I1371" s="494" t="s">
        <v>3975</v>
      </c>
      <c r="J1371" s="502">
        <v>17.3</v>
      </c>
      <c r="K1371" s="494" t="s">
        <v>4027</v>
      </c>
      <c r="L1371" s="512">
        <f t="shared" si="147"/>
        <v>0</v>
      </c>
      <c r="M1371" s="513" t="s">
        <v>4037</v>
      </c>
      <c r="N1371" s="514"/>
      <c r="O1371" s="514"/>
      <c r="P1371" s="515">
        <f t="shared" si="148"/>
        <v>0</v>
      </c>
      <c r="Q1371" s="515">
        <f t="shared" si="149"/>
        <v>0</v>
      </c>
      <c r="R1371" s="515">
        <f t="shared" si="150"/>
        <v>0</v>
      </c>
      <c r="S1371" s="516">
        <f>IF(M1371="nio",0,IF(M1371&gt;0,VLOOKUP(H1371,'3-Productie normen'!A:L,VLOOKUP(M1371,'3-Productie normen'!$B$36:$C$42,2,FALSE),FALSE)))</f>
        <v>0</v>
      </c>
      <c r="T1371" s="516">
        <f t="shared" si="152"/>
        <v>0</v>
      </c>
      <c r="U1371" s="55">
        <f t="shared" si="153"/>
        <v>0</v>
      </c>
      <c r="V1371" s="527"/>
      <c r="X1371" s="529">
        <f t="shared" si="151"/>
        <v>0</v>
      </c>
    </row>
    <row r="1372" spans="1:24" ht="14.1" customHeight="1">
      <c r="A1372" s="460">
        <v>1372</v>
      </c>
      <c r="B1372" s="467" t="s">
        <v>238</v>
      </c>
      <c r="C1372" s="466" t="s">
        <v>362</v>
      </c>
      <c r="D1372" s="473" t="s">
        <v>442</v>
      </c>
      <c r="E1372" s="475">
        <v>1</v>
      </c>
      <c r="F1372" s="475" t="s">
        <v>1664</v>
      </c>
      <c r="G1372" s="494" t="s">
        <v>529</v>
      </c>
      <c r="H1372" s="491" t="s">
        <v>286</v>
      </c>
      <c r="I1372" s="494" t="s">
        <v>3975</v>
      </c>
      <c r="J1372" s="502">
        <v>17.239999999999998</v>
      </c>
      <c r="K1372" s="494" t="s">
        <v>4027</v>
      </c>
      <c r="L1372" s="512">
        <f t="shared" si="147"/>
        <v>0</v>
      </c>
      <c r="M1372" s="513" t="s">
        <v>4037</v>
      </c>
      <c r="N1372" s="514"/>
      <c r="O1372" s="514"/>
      <c r="P1372" s="515">
        <f t="shared" si="148"/>
        <v>0</v>
      </c>
      <c r="Q1372" s="515">
        <f t="shared" si="149"/>
        <v>0</v>
      </c>
      <c r="R1372" s="515">
        <f t="shared" si="150"/>
        <v>0</v>
      </c>
      <c r="S1372" s="516">
        <f>IF(M1372="nio",0,IF(M1372&gt;0,VLOOKUP(H1372,'3-Productie normen'!A:L,VLOOKUP(M1372,'3-Productie normen'!$B$36:$C$42,2,FALSE),FALSE)))</f>
        <v>0</v>
      </c>
      <c r="T1372" s="516">
        <f t="shared" si="152"/>
        <v>0</v>
      </c>
      <c r="U1372" s="55">
        <f t="shared" si="153"/>
        <v>0</v>
      </c>
      <c r="V1372" s="527"/>
      <c r="X1372" s="529">
        <f t="shared" si="151"/>
        <v>0</v>
      </c>
    </row>
    <row r="1373" spans="1:24" ht="14.1" customHeight="1">
      <c r="A1373" s="460">
        <v>1373</v>
      </c>
      <c r="B1373" s="467" t="s">
        <v>238</v>
      </c>
      <c r="C1373" s="466" t="s">
        <v>362</v>
      </c>
      <c r="D1373" s="473" t="s">
        <v>442</v>
      </c>
      <c r="E1373" s="475">
        <v>1</v>
      </c>
      <c r="F1373" s="475" t="s">
        <v>1665</v>
      </c>
      <c r="G1373" s="494" t="s">
        <v>529</v>
      </c>
      <c r="H1373" s="491" t="s">
        <v>286</v>
      </c>
      <c r="I1373" s="494" t="s">
        <v>3975</v>
      </c>
      <c r="J1373" s="502">
        <v>17.309999999999999</v>
      </c>
      <c r="K1373" s="494" t="s">
        <v>4027</v>
      </c>
      <c r="L1373" s="512">
        <f t="shared" si="147"/>
        <v>0</v>
      </c>
      <c r="M1373" s="513" t="s">
        <v>4037</v>
      </c>
      <c r="N1373" s="514"/>
      <c r="O1373" s="514"/>
      <c r="P1373" s="515">
        <f t="shared" si="148"/>
        <v>0</v>
      </c>
      <c r="Q1373" s="515">
        <f t="shared" si="149"/>
        <v>0</v>
      </c>
      <c r="R1373" s="515">
        <f t="shared" si="150"/>
        <v>0</v>
      </c>
      <c r="S1373" s="516">
        <f>IF(M1373="nio",0,IF(M1373&gt;0,VLOOKUP(H1373,'3-Productie normen'!A:L,VLOOKUP(M1373,'3-Productie normen'!$B$36:$C$42,2,FALSE),FALSE)))</f>
        <v>0</v>
      </c>
      <c r="T1373" s="516">
        <f t="shared" si="152"/>
        <v>0</v>
      </c>
      <c r="U1373" s="55">
        <f t="shared" si="153"/>
        <v>0</v>
      </c>
      <c r="V1373" s="527"/>
      <c r="X1373" s="529">
        <f t="shared" si="151"/>
        <v>0</v>
      </c>
    </row>
    <row r="1374" spans="1:24" ht="14.1" customHeight="1">
      <c r="A1374" s="460">
        <v>1374</v>
      </c>
      <c r="B1374" s="467" t="s">
        <v>238</v>
      </c>
      <c r="C1374" s="466" t="s">
        <v>362</v>
      </c>
      <c r="D1374" s="473" t="s">
        <v>442</v>
      </c>
      <c r="E1374" s="475">
        <v>1</v>
      </c>
      <c r="F1374" s="475" t="s">
        <v>1666</v>
      </c>
      <c r="G1374" s="494" t="s">
        <v>529</v>
      </c>
      <c r="H1374" s="491" t="s">
        <v>286</v>
      </c>
      <c r="I1374" s="494" t="s">
        <v>3975</v>
      </c>
      <c r="J1374" s="502">
        <v>17.309999999999999</v>
      </c>
      <c r="K1374" s="494" t="s">
        <v>4027</v>
      </c>
      <c r="L1374" s="512">
        <f t="shared" si="147"/>
        <v>0</v>
      </c>
      <c r="M1374" s="513" t="s">
        <v>4037</v>
      </c>
      <c r="N1374" s="514"/>
      <c r="O1374" s="514"/>
      <c r="P1374" s="515">
        <f t="shared" si="148"/>
        <v>0</v>
      </c>
      <c r="Q1374" s="515">
        <f t="shared" si="149"/>
        <v>0</v>
      </c>
      <c r="R1374" s="515">
        <f t="shared" si="150"/>
        <v>0</v>
      </c>
      <c r="S1374" s="516">
        <f>IF(M1374="nio",0,IF(M1374&gt;0,VLOOKUP(H1374,'3-Productie normen'!A:L,VLOOKUP(M1374,'3-Productie normen'!$B$36:$C$42,2,FALSE),FALSE)))</f>
        <v>0</v>
      </c>
      <c r="T1374" s="516">
        <f t="shared" si="152"/>
        <v>0</v>
      </c>
      <c r="U1374" s="55">
        <f t="shared" si="153"/>
        <v>0</v>
      </c>
      <c r="V1374" s="527"/>
      <c r="X1374" s="529">
        <f t="shared" si="151"/>
        <v>0</v>
      </c>
    </row>
    <row r="1375" spans="1:24" ht="14.1" customHeight="1">
      <c r="A1375" s="460">
        <v>1375</v>
      </c>
      <c r="B1375" s="467" t="s">
        <v>238</v>
      </c>
      <c r="C1375" s="466" t="s">
        <v>362</v>
      </c>
      <c r="D1375" s="473" t="s">
        <v>442</v>
      </c>
      <c r="E1375" s="475">
        <v>1</v>
      </c>
      <c r="F1375" s="475" t="s">
        <v>1667</v>
      </c>
      <c r="G1375" s="494" t="s">
        <v>529</v>
      </c>
      <c r="H1375" s="491" t="s">
        <v>286</v>
      </c>
      <c r="I1375" s="494" t="s">
        <v>3975</v>
      </c>
      <c r="J1375" s="502">
        <v>17.22</v>
      </c>
      <c r="K1375" s="494" t="s">
        <v>4027</v>
      </c>
      <c r="L1375" s="512">
        <f t="shared" si="147"/>
        <v>0</v>
      </c>
      <c r="M1375" s="513" t="s">
        <v>4037</v>
      </c>
      <c r="N1375" s="514"/>
      <c r="O1375" s="514"/>
      <c r="P1375" s="515">
        <f t="shared" si="148"/>
        <v>0</v>
      </c>
      <c r="Q1375" s="515">
        <f t="shared" si="149"/>
        <v>0</v>
      </c>
      <c r="R1375" s="515">
        <f t="shared" si="150"/>
        <v>0</v>
      </c>
      <c r="S1375" s="516">
        <f>IF(M1375="nio",0,IF(M1375&gt;0,VLOOKUP(H1375,'3-Productie normen'!A:L,VLOOKUP(M1375,'3-Productie normen'!$B$36:$C$42,2,FALSE),FALSE)))</f>
        <v>0</v>
      </c>
      <c r="T1375" s="516">
        <f t="shared" si="152"/>
        <v>0</v>
      </c>
      <c r="U1375" s="55">
        <f t="shared" si="153"/>
        <v>0</v>
      </c>
      <c r="V1375" s="527"/>
      <c r="X1375" s="529">
        <f t="shared" si="151"/>
        <v>0</v>
      </c>
    </row>
    <row r="1376" spans="1:24" ht="14.1" customHeight="1">
      <c r="A1376" s="460">
        <v>1376</v>
      </c>
      <c r="B1376" s="467" t="s">
        <v>238</v>
      </c>
      <c r="C1376" s="466" t="s">
        <v>362</v>
      </c>
      <c r="D1376" s="473" t="s">
        <v>442</v>
      </c>
      <c r="E1376" s="475">
        <v>1</v>
      </c>
      <c r="F1376" s="475" t="s">
        <v>1668</v>
      </c>
      <c r="G1376" s="494" t="s">
        <v>529</v>
      </c>
      <c r="H1376" s="491" t="s">
        <v>286</v>
      </c>
      <c r="I1376" s="494" t="s">
        <v>3975</v>
      </c>
      <c r="J1376" s="502">
        <v>16.2</v>
      </c>
      <c r="K1376" s="494" t="s">
        <v>4027</v>
      </c>
      <c r="L1376" s="512">
        <f t="shared" si="147"/>
        <v>0</v>
      </c>
      <c r="M1376" s="513" t="s">
        <v>4037</v>
      </c>
      <c r="N1376" s="514"/>
      <c r="O1376" s="514"/>
      <c r="P1376" s="515">
        <f t="shared" si="148"/>
        <v>0</v>
      </c>
      <c r="Q1376" s="515">
        <f t="shared" si="149"/>
        <v>0</v>
      </c>
      <c r="R1376" s="515">
        <f t="shared" si="150"/>
        <v>0</v>
      </c>
      <c r="S1376" s="516">
        <f>IF(M1376="nio",0,IF(M1376&gt;0,VLOOKUP(H1376,'3-Productie normen'!A:L,VLOOKUP(M1376,'3-Productie normen'!$B$36:$C$42,2,FALSE),FALSE)))</f>
        <v>0</v>
      </c>
      <c r="T1376" s="516">
        <f t="shared" si="152"/>
        <v>0</v>
      </c>
      <c r="U1376" s="55">
        <f t="shared" si="153"/>
        <v>0</v>
      </c>
      <c r="V1376" s="527"/>
      <c r="X1376" s="529">
        <f t="shared" si="151"/>
        <v>0</v>
      </c>
    </row>
    <row r="1377" spans="1:24" ht="14.1" customHeight="1">
      <c r="A1377" s="567">
        <v>1377</v>
      </c>
      <c r="B1377" s="467" t="s">
        <v>238</v>
      </c>
      <c r="C1377" s="466" t="s">
        <v>362</v>
      </c>
      <c r="D1377" s="473" t="s">
        <v>442</v>
      </c>
      <c r="E1377" s="475">
        <v>1</v>
      </c>
      <c r="F1377" s="475" t="s">
        <v>1669</v>
      </c>
      <c r="G1377" s="494" t="s">
        <v>529</v>
      </c>
      <c r="H1377" s="491" t="s">
        <v>286</v>
      </c>
      <c r="I1377" s="494" t="s">
        <v>3975</v>
      </c>
      <c r="J1377" s="502">
        <v>9.14</v>
      </c>
      <c r="K1377" s="494" t="s">
        <v>4027</v>
      </c>
      <c r="L1377" s="512">
        <f t="shared" si="147"/>
        <v>0</v>
      </c>
      <c r="M1377" s="513" t="s">
        <v>4037</v>
      </c>
      <c r="N1377" s="514"/>
      <c r="O1377" s="514"/>
      <c r="P1377" s="515">
        <f t="shared" si="148"/>
        <v>0</v>
      </c>
      <c r="Q1377" s="515">
        <f t="shared" si="149"/>
        <v>0</v>
      </c>
      <c r="R1377" s="515">
        <f t="shared" si="150"/>
        <v>0</v>
      </c>
      <c r="S1377" s="516">
        <f>IF(M1377="nio",0,IF(M1377&gt;0,VLOOKUP(H1377,'3-Productie normen'!A:L,VLOOKUP(M1377,'3-Productie normen'!$B$36:$C$42,2,FALSE),FALSE)))</f>
        <v>0</v>
      </c>
      <c r="T1377" s="516">
        <f t="shared" si="152"/>
        <v>0</v>
      </c>
      <c r="U1377" s="55">
        <f t="shared" si="153"/>
        <v>0</v>
      </c>
      <c r="V1377" s="527"/>
      <c r="X1377" s="529">
        <f t="shared" si="151"/>
        <v>0</v>
      </c>
    </row>
    <row r="1378" spans="1:24" ht="14.1" customHeight="1">
      <c r="A1378" s="460">
        <v>1378</v>
      </c>
      <c r="B1378" s="467" t="s">
        <v>238</v>
      </c>
      <c r="C1378" s="466" t="s">
        <v>362</v>
      </c>
      <c r="D1378" s="473" t="s">
        <v>442</v>
      </c>
      <c r="E1378" s="475">
        <v>1</v>
      </c>
      <c r="F1378" s="475" t="s">
        <v>1670</v>
      </c>
      <c r="G1378" s="494" t="s">
        <v>529</v>
      </c>
      <c r="H1378" s="491" t="s">
        <v>286</v>
      </c>
      <c r="I1378" s="494" t="s">
        <v>3975</v>
      </c>
      <c r="J1378" s="502">
        <v>17.05</v>
      </c>
      <c r="K1378" s="494" t="s">
        <v>4027</v>
      </c>
      <c r="L1378" s="512">
        <f t="shared" si="147"/>
        <v>0</v>
      </c>
      <c r="M1378" s="513" t="s">
        <v>4037</v>
      </c>
      <c r="N1378" s="514"/>
      <c r="O1378" s="514"/>
      <c r="P1378" s="515">
        <f t="shared" si="148"/>
        <v>0</v>
      </c>
      <c r="Q1378" s="515">
        <f t="shared" si="149"/>
        <v>0</v>
      </c>
      <c r="R1378" s="515">
        <f t="shared" si="150"/>
        <v>0</v>
      </c>
      <c r="S1378" s="516">
        <f>IF(M1378="nio",0,IF(M1378&gt;0,VLOOKUP(H1378,'3-Productie normen'!A:L,VLOOKUP(M1378,'3-Productie normen'!$B$36:$C$42,2,FALSE),FALSE)))</f>
        <v>0</v>
      </c>
      <c r="T1378" s="516">
        <f t="shared" si="152"/>
        <v>0</v>
      </c>
      <c r="U1378" s="55">
        <f t="shared" si="153"/>
        <v>0</v>
      </c>
      <c r="V1378" s="527"/>
      <c r="X1378" s="529">
        <f t="shared" si="151"/>
        <v>0</v>
      </c>
    </row>
    <row r="1379" spans="1:24" ht="14.1" customHeight="1">
      <c r="A1379" s="460">
        <v>1379</v>
      </c>
      <c r="B1379" s="467" t="s">
        <v>238</v>
      </c>
      <c r="C1379" s="466" t="s">
        <v>362</v>
      </c>
      <c r="D1379" s="473" t="s">
        <v>442</v>
      </c>
      <c r="E1379" s="475">
        <v>1</v>
      </c>
      <c r="F1379" s="475" t="s">
        <v>1671</v>
      </c>
      <c r="G1379" s="494" t="s">
        <v>606</v>
      </c>
      <c r="H1379" s="491" t="s">
        <v>286</v>
      </c>
      <c r="I1379" s="494" t="s">
        <v>3975</v>
      </c>
      <c r="J1379" s="502">
        <v>7.74</v>
      </c>
      <c r="K1379" s="494" t="s">
        <v>4027</v>
      </c>
      <c r="L1379" s="512">
        <f t="shared" si="147"/>
        <v>0</v>
      </c>
      <c r="M1379" s="513" t="s">
        <v>4037</v>
      </c>
      <c r="N1379" s="514"/>
      <c r="O1379" s="514"/>
      <c r="P1379" s="515">
        <f t="shared" si="148"/>
        <v>0</v>
      </c>
      <c r="Q1379" s="515">
        <f t="shared" si="149"/>
        <v>0</v>
      </c>
      <c r="R1379" s="515">
        <f t="shared" si="150"/>
        <v>0</v>
      </c>
      <c r="S1379" s="516">
        <f>IF(M1379="nio",0,IF(M1379&gt;0,VLOOKUP(H1379,'3-Productie normen'!A:L,VLOOKUP(M1379,'3-Productie normen'!$B$36:$C$42,2,FALSE),FALSE)))</f>
        <v>0</v>
      </c>
      <c r="T1379" s="516">
        <f t="shared" si="152"/>
        <v>0</v>
      </c>
      <c r="U1379" s="55">
        <f t="shared" si="153"/>
        <v>0</v>
      </c>
      <c r="V1379" s="527"/>
      <c r="X1379" s="529">
        <f t="shared" si="151"/>
        <v>0</v>
      </c>
    </row>
    <row r="1380" spans="1:24" ht="14.1" customHeight="1">
      <c r="A1380" s="460">
        <v>1380</v>
      </c>
      <c r="B1380" s="467" t="s">
        <v>238</v>
      </c>
      <c r="C1380" s="466" t="s">
        <v>362</v>
      </c>
      <c r="D1380" s="473" t="s">
        <v>442</v>
      </c>
      <c r="E1380" s="475">
        <v>1</v>
      </c>
      <c r="F1380" s="475" t="s">
        <v>1672</v>
      </c>
      <c r="G1380" s="494" t="s">
        <v>600</v>
      </c>
      <c r="H1380" s="494" t="s">
        <v>4033</v>
      </c>
      <c r="I1380" s="494" t="s">
        <v>3988</v>
      </c>
      <c r="J1380" s="502">
        <v>124.98</v>
      </c>
      <c r="K1380" s="494" t="s">
        <v>4033</v>
      </c>
      <c r="L1380" s="512">
        <f t="shared" si="147"/>
        <v>104</v>
      </c>
      <c r="M1380" s="514">
        <v>104</v>
      </c>
      <c r="N1380" s="514"/>
      <c r="O1380" s="514"/>
      <c r="P1380" s="515" t="e">
        <f t="shared" si="148"/>
        <v>#DIV/0!</v>
      </c>
      <c r="Q1380" s="515">
        <f t="shared" si="149"/>
        <v>0</v>
      </c>
      <c r="R1380" s="515">
        <f t="shared" si="150"/>
        <v>0</v>
      </c>
      <c r="S1380" s="516">
        <f>IF(M1380="nio",0,IF(M1380&gt;0,VLOOKUP(H1380,'3-Productie normen'!A:L,VLOOKUP(M1380,'3-Productie normen'!$B$36:$C$42,2,FALSE),FALSE)))</f>
        <v>0</v>
      </c>
      <c r="T1380" s="516">
        <f t="shared" si="152"/>
        <v>0</v>
      </c>
      <c r="U1380" s="55">
        <f t="shared" si="153"/>
        <v>0</v>
      </c>
      <c r="V1380" s="527"/>
      <c r="X1380" s="529">
        <f t="shared" si="151"/>
        <v>12997.92</v>
      </c>
    </row>
    <row r="1381" spans="1:24" ht="14.1" customHeight="1">
      <c r="A1381" s="460">
        <v>1381</v>
      </c>
      <c r="B1381" s="467" t="s">
        <v>238</v>
      </c>
      <c r="C1381" s="466" t="s">
        <v>362</v>
      </c>
      <c r="D1381" s="473" t="s">
        <v>442</v>
      </c>
      <c r="E1381" s="475">
        <v>1</v>
      </c>
      <c r="F1381" s="475" t="s">
        <v>1673</v>
      </c>
      <c r="G1381" s="494" t="s">
        <v>598</v>
      </c>
      <c r="H1381" s="487" t="s">
        <v>17</v>
      </c>
      <c r="I1381" s="494" t="s">
        <v>3987</v>
      </c>
      <c r="J1381" s="502">
        <v>13.1</v>
      </c>
      <c r="K1381" s="487" t="s">
        <v>17</v>
      </c>
      <c r="L1381" s="512">
        <f t="shared" si="147"/>
        <v>255</v>
      </c>
      <c r="M1381" s="514">
        <v>255</v>
      </c>
      <c r="N1381" s="514"/>
      <c r="O1381" s="514"/>
      <c r="P1381" s="515" t="e">
        <f t="shared" si="148"/>
        <v>#DIV/0!</v>
      </c>
      <c r="Q1381" s="515">
        <f t="shared" si="149"/>
        <v>0</v>
      </c>
      <c r="R1381" s="515">
        <f t="shared" si="150"/>
        <v>0</v>
      </c>
      <c r="S1381" s="516">
        <f>IF(M1381="nio",0,IF(M1381&gt;0,VLOOKUP(H1381,'3-Productie normen'!A:L,VLOOKUP(M1381,'3-Productie normen'!$B$36:$C$42,2,FALSE),FALSE)))</f>
        <v>0</v>
      </c>
      <c r="T1381" s="516">
        <f t="shared" si="152"/>
        <v>0</v>
      </c>
      <c r="U1381" s="55">
        <f t="shared" si="153"/>
        <v>0</v>
      </c>
      <c r="V1381" s="527"/>
      <c r="X1381" s="529">
        <f t="shared" si="151"/>
        <v>3340.5</v>
      </c>
    </row>
    <row r="1382" spans="1:24" ht="14.1" customHeight="1">
      <c r="A1382" s="460">
        <v>1382</v>
      </c>
      <c r="B1382" s="467" t="s">
        <v>238</v>
      </c>
      <c r="C1382" s="466" t="s">
        <v>362</v>
      </c>
      <c r="D1382" s="473" t="s">
        <v>442</v>
      </c>
      <c r="E1382" s="475">
        <v>1</v>
      </c>
      <c r="F1382" s="475" t="s">
        <v>1674</v>
      </c>
      <c r="G1382" s="494" t="s">
        <v>598</v>
      </c>
      <c r="H1382" s="487" t="s">
        <v>17</v>
      </c>
      <c r="I1382" s="494" t="s">
        <v>3987</v>
      </c>
      <c r="J1382" s="502">
        <v>13.16</v>
      </c>
      <c r="K1382" s="487" t="s">
        <v>17</v>
      </c>
      <c r="L1382" s="512">
        <f t="shared" si="147"/>
        <v>255</v>
      </c>
      <c r="M1382" s="514">
        <v>255</v>
      </c>
      <c r="N1382" s="514"/>
      <c r="O1382" s="514"/>
      <c r="P1382" s="515" t="e">
        <f t="shared" si="148"/>
        <v>#DIV/0!</v>
      </c>
      <c r="Q1382" s="515">
        <f t="shared" si="149"/>
        <v>0</v>
      </c>
      <c r="R1382" s="515">
        <f t="shared" si="150"/>
        <v>0</v>
      </c>
      <c r="S1382" s="516">
        <f>IF(M1382="nio",0,IF(M1382&gt;0,VLOOKUP(H1382,'3-Productie normen'!A:L,VLOOKUP(M1382,'3-Productie normen'!$B$36:$C$42,2,FALSE),FALSE)))</f>
        <v>0</v>
      </c>
      <c r="T1382" s="516">
        <f t="shared" si="152"/>
        <v>0</v>
      </c>
      <c r="U1382" s="55">
        <f t="shared" si="153"/>
        <v>0</v>
      </c>
      <c r="V1382" s="527"/>
      <c r="X1382" s="529">
        <f t="shared" si="151"/>
        <v>3355.8</v>
      </c>
    </row>
    <row r="1383" spans="1:24" ht="14.1" customHeight="1">
      <c r="A1383" s="460">
        <v>1383</v>
      </c>
      <c r="B1383" s="467" t="s">
        <v>238</v>
      </c>
      <c r="C1383" s="466" t="s">
        <v>362</v>
      </c>
      <c r="D1383" s="473" t="s">
        <v>442</v>
      </c>
      <c r="E1383" s="475">
        <v>1</v>
      </c>
      <c r="F1383" s="475" t="s">
        <v>1675</v>
      </c>
      <c r="G1383" s="494" t="s">
        <v>529</v>
      </c>
      <c r="H1383" s="491" t="s">
        <v>253</v>
      </c>
      <c r="I1383" s="494" t="s">
        <v>3975</v>
      </c>
      <c r="J1383" s="502">
        <v>28.18</v>
      </c>
      <c r="K1383" s="491" t="s">
        <v>253</v>
      </c>
      <c r="L1383" s="512">
        <f t="shared" si="147"/>
        <v>104</v>
      </c>
      <c r="M1383" s="514">
        <v>104</v>
      </c>
      <c r="N1383" s="514"/>
      <c r="O1383" s="514"/>
      <c r="P1383" s="515" t="e">
        <f t="shared" si="148"/>
        <v>#DIV/0!</v>
      </c>
      <c r="Q1383" s="515">
        <f t="shared" si="149"/>
        <v>0</v>
      </c>
      <c r="R1383" s="515">
        <f t="shared" si="150"/>
        <v>0</v>
      </c>
      <c r="S1383" s="516">
        <f>IF(M1383="nio",0,IF(M1383&gt;0,VLOOKUP(H1383,'3-Productie normen'!A:L,VLOOKUP(M1383,'3-Productie normen'!$B$36:$C$42,2,FALSE),FALSE)))</f>
        <v>0</v>
      </c>
      <c r="T1383" s="516">
        <f t="shared" si="152"/>
        <v>0</v>
      </c>
      <c r="U1383" s="55">
        <f t="shared" si="153"/>
        <v>0</v>
      </c>
      <c r="V1383" s="527"/>
      <c r="X1383" s="529">
        <f t="shared" si="151"/>
        <v>2930.72</v>
      </c>
    </row>
    <row r="1384" spans="1:24" ht="14.1" customHeight="1">
      <c r="A1384" s="460">
        <v>1384</v>
      </c>
      <c r="B1384" s="467" t="s">
        <v>238</v>
      </c>
      <c r="C1384" s="466" t="s">
        <v>362</v>
      </c>
      <c r="D1384" s="473" t="s">
        <v>442</v>
      </c>
      <c r="E1384" s="475">
        <v>1</v>
      </c>
      <c r="F1384" s="475" t="s">
        <v>1676</v>
      </c>
      <c r="G1384" s="494" t="s">
        <v>529</v>
      </c>
      <c r="H1384" s="491" t="s">
        <v>253</v>
      </c>
      <c r="I1384" s="494" t="s">
        <v>3975</v>
      </c>
      <c r="J1384" s="502">
        <v>29.2</v>
      </c>
      <c r="K1384" s="491" t="s">
        <v>253</v>
      </c>
      <c r="L1384" s="512">
        <f t="shared" si="147"/>
        <v>104</v>
      </c>
      <c r="M1384" s="514">
        <v>104</v>
      </c>
      <c r="N1384" s="514"/>
      <c r="O1384" s="514"/>
      <c r="P1384" s="515" t="e">
        <f t="shared" si="148"/>
        <v>#DIV/0!</v>
      </c>
      <c r="Q1384" s="515">
        <f t="shared" si="149"/>
        <v>0</v>
      </c>
      <c r="R1384" s="515">
        <f t="shared" si="150"/>
        <v>0</v>
      </c>
      <c r="S1384" s="516">
        <f>IF(M1384="nio",0,IF(M1384&gt;0,VLOOKUP(H1384,'3-Productie normen'!A:L,VLOOKUP(M1384,'3-Productie normen'!$B$36:$C$42,2,FALSE),FALSE)))</f>
        <v>0</v>
      </c>
      <c r="T1384" s="516">
        <f t="shared" si="152"/>
        <v>0</v>
      </c>
      <c r="U1384" s="55">
        <f t="shared" si="153"/>
        <v>0</v>
      </c>
      <c r="V1384" s="527"/>
      <c r="X1384" s="529">
        <f t="shared" si="151"/>
        <v>3036.7999999999997</v>
      </c>
    </row>
    <row r="1385" spans="1:24" ht="14.1" customHeight="1">
      <c r="A1385" s="567">
        <v>1385</v>
      </c>
      <c r="B1385" s="467" t="s">
        <v>238</v>
      </c>
      <c r="C1385" s="466" t="s">
        <v>362</v>
      </c>
      <c r="D1385" s="473" t="s">
        <v>442</v>
      </c>
      <c r="E1385" s="475">
        <v>1</v>
      </c>
      <c r="F1385" s="475" t="s">
        <v>1677</v>
      </c>
      <c r="G1385" s="494" t="s">
        <v>529</v>
      </c>
      <c r="H1385" s="491" t="s">
        <v>253</v>
      </c>
      <c r="I1385" s="494" t="s">
        <v>3975</v>
      </c>
      <c r="J1385" s="502">
        <v>18.010000000000002</v>
      </c>
      <c r="K1385" s="491" t="s">
        <v>253</v>
      </c>
      <c r="L1385" s="512">
        <f t="shared" si="147"/>
        <v>104</v>
      </c>
      <c r="M1385" s="514">
        <v>104</v>
      </c>
      <c r="N1385" s="514"/>
      <c r="O1385" s="514"/>
      <c r="P1385" s="515" t="e">
        <f t="shared" si="148"/>
        <v>#DIV/0!</v>
      </c>
      <c r="Q1385" s="515">
        <f t="shared" si="149"/>
        <v>0</v>
      </c>
      <c r="R1385" s="515">
        <f t="shared" si="150"/>
        <v>0</v>
      </c>
      <c r="S1385" s="516">
        <f>IF(M1385="nio",0,IF(M1385&gt;0,VLOOKUP(H1385,'3-Productie normen'!A:L,VLOOKUP(M1385,'3-Productie normen'!$B$36:$C$42,2,FALSE),FALSE)))</f>
        <v>0</v>
      </c>
      <c r="T1385" s="516">
        <f t="shared" si="152"/>
        <v>0</v>
      </c>
      <c r="U1385" s="55">
        <f t="shared" si="153"/>
        <v>0</v>
      </c>
      <c r="V1385" s="527"/>
      <c r="X1385" s="529">
        <f t="shared" si="151"/>
        <v>1873.0400000000002</v>
      </c>
    </row>
    <row r="1386" spans="1:24" ht="14.1" customHeight="1">
      <c r="A1386" s="460">
        <v>1386</v>
      </c>
      <c r="B1386" s="467" t="s">
        <v>238</v>
      </c>
      <c r="C1386" s="466" t="s">
        <v>362</v>
      </c>
      <c r="D1386" s="473" t="s">
        <v>442</v>
      </c>
      <c r="E1386" s="475">
        <v>1</v>
      </c>
      <c r="F1386" s="475" t="s">
        <v>1678</v>
      </c>
      <c r="G1386" s="494" t="s">
        <v>529</v>
      </c>
      <c r="H1386" s="491" t="s">
        <v>253</v>
      </c>
      <c r="I1386" s="494" t="s">
        <v>3975</v>
      </c>
      <c r="J1386" s="502">
        <v>18.03</v>
      </c>
      <c r="K1386" s="491" t="s">
        <v>253</v>
      </c>
      <c r="L1386" s="512">
        <f t="shared" si="147"/>
        <v>104</v>
      </c>
      <c r="M1386" s="514">
        <v>104</v>
      </c>
      <c r="N1386" s="514"/>
      <c r="O1386" s="514"/>
      <c r="P1386" s="515" t="e">
        <f t="shared" si="148"/>
        <v>#DIV/0!</v>
      </c>
      <c r="Q1386" s="515">
        <f t="shared" si="149"/>
        <v>0</v>
      </c>
      <c r="R1386" s="515">
        <f t="shared" si="150"/>
        <v>0</v>
      </c>
      <c r="S1386" s="516">
        <f>IF(M1386="nio",0,IF(M1386&gt;0,VLOOKUP(H1386,'3-Productie normen'!A:L,VLOOKUP(M1386,'3-Productie normen'!$B$36:$C$42,2,FALSE),FALSE)))</f>
        <v>0</v>
      </c>
      <c r="T1386" s="516">
        <f t="shared" si="152"/>
        <v>0</v>
      </c>
      <c r="U1386" s="55">
        <f t="shared" si="153"/>
        <v>0</v>
      </c>
      <c r="V1386" s="527"/>
      <c r="X1386" s="529">
        <f t="shared" si="151"/>
        <v>1875.1200000000001</v>
      </c>
    </row>
    <row r="1387" spans="1:24" ht="14.1" customHeight="1">
      <c r="A1387" s="460">
        <v>1387</v>
      </c>
      <c r="B1387" s="467" t="s">
        <v>238</v>
      </c>
      <c r="C1387" s="466" t="s">
        <v>362</v>
      </c>
      <c r="D1387" s="473" t="s">
        <v>442</v>
      </c>
      <c r="E1387" s="475">
        <v>1</v>
      </c>
      <c r="F1387" s="475" t="s">
        <v>1679</v>
      </c>
      <c r="G1387" s="494" t="s">
        <v>529</v>
      </c>
      <c r="H1387" s="491" t="s">
        <v>253</v>
      </c>
      <c r="I1387" s="494" t="s">
        <v>3975</v>
      </c>
      <c r="J1387" s="502">
        <v>18.899999999999999</v>
      </c>
      <c r="K1387" s="491" t="s">
        <v>253</v>
      </c>
      <c r="L1387" s="512">
        <f t="shared" si="147"/>
        <v>104</v>
      </c>
      <c r="M1387" s="514">
        <v>104</v>
      </c>
      <c r="N1387" s="514"/>
      <c r="O1387" s="514"/>
      <c r="P1387" s="515" t="e">
        <f t="shared" si="148"/>
        <v>#DIV/0!</v>
      </c>
      <c r="Q1387" s="515">
        <f t="shared" si="149"/>
        <v>0</v>
      </c>
      <c r="R1387" s="515">
        <f t="shared" si="150"/>
        <v>0</v>
      </c>
      <c r="S1387" s="516">
        <f>IF(M1387="nio",0,IF(M1387&gt;0,VLOOKUP(H1387,'3-Productie normen'!A:L,VLOOKUP(M1387,'3-Productie normen'!$B$36:$C$42,2,FALSE),FALSE)))</f>
        <v>0</v>
      </c>
      <c r="T1387" s="516">
        <f t="shared" si="152"/>
        <v>0</v>
      </c>
      <c r="U1387" s="55">
        <f t="shared" si="153"/>
        <v>0</v>
      </c>
      <c r="V1387" s="527"/>
      <c r="X1387" s="529">
        <f t="shared" si="151"/>
        <v>1965.6</v>
      </c>
    </row>
    <row r="1388" spans="1:24" ht="14.1" customHeight="1">
      <c r="A1388" s="460">
        <v>1388</v>
      </c>
      <c r="B1388" s="467" t="s">
        <v>238</v>
      </c>
      <c r="C1388" s="466" t="s">
        <v>362</v>
      </c>
      <c r="D1388" s="473" t="s">
        <v>442</v>
      </c>
      <c r="E1388" s="475">
        <v>1</v>
      </c>
      <c r="F1388" s="475" t="s">
        <v>1680</v>
      </c>
      <c r="G1388" s="494" t="s">
        <v>529</v>
      </c>
      <c r="H1388" s="491" t="s">
        <v>253</v>
      </c>
      <c r="I1388" s="494" t="s">
        <v>3975</v>
      </c>
      <c r="J1388" s="502">
        <v>18.920000000000002</v>
      </c>
      <c r="K1388" s="491" t="s">
        <v>253</v>
      </c>
      <c r="L1388" s="512">
        <f t="shared" si="147"/>
        <v>104</v>
      </c>
      <c r="M1388" s="514">
        <v>104</v>
      </c>
      <c r="N1388" s="514"/>
      <c r="O1388" s="514"/>
      <c r="P1388" s="515" t="e">
        <f t="shared" si="148"/>
        <v>#DIV/0!</v>
      </c>
      <c r="Q1388" s="515">
        <f t="shared" si="149"/>
        <v>0</v>
      </c>
      <c r="R1388" s="515">
        <f t="shared" si="150"/>
        <v>0</v>
      </c>
      <c r="S1388" s="516">
        <f>IF(M1388="nio",0,IF(M1388&gt;0,VLOOKUP(H1388,'3-Productie normen'!A:L,VLOOKUP(M1388,'3-Productie normen'!$B$36:$C$42,2,FALSE),FALSE)))</f>
        <v>0</v>
      </c>
      <c r="T1388" s="516">
        <f t="shared" si="152"/>
        <v>0</v>
      </c>
      <c r="U1388" s="55">
        <f t="shared" si="153"/>
        <v>0</v>
      </c>
      <c r="V1388" s="527"/>
      <c r="X1388" s="529">
        <f t="shared" si="151"/>
        <v>1967.6800000000003</v>
      </c>
    </row>
    <row r="1389" spans="1:24" ht="14.1" customHeight="1">
      <c r="A1389" s="460">
        <v>1389</v>
      </c>
      <c r="B1389" s="467" t="s">
        <v>238</v>
      </c>
      <c r="C1389" s="466" t="s">
        <v>362</v>
      </c>
      <c r="D1389" s="473" t="s">
        <v>442</v>
      </c>
      <c r="E1389" s="475">
        <v>1</v>
      </c>
      <c r="F1389" s="475" t="s">
        <v>1681</v>
      </c>
      <c r="G1389" s="494" t="s">
        <v>529</v>
      </c>
      <c r="H1389" s="491" t="s">
        <v>253</v>
      </c>
      <c r="I1389" s="494" t="s">
        <v>3975</v>
      </c>
      <c r="J1389" s="502">
        <v>18.88</v>
      </c>
      <c r="K1389" s="491" t="s">
        <v>253</v>
      </c>
      <c r="L1389" s="512">
        <f t="shared" si="147"/>
        <v>104</v>
      </c>
      <c r="M1389" s="514">
        <v>104</v>
      </c>
      <c r="N1389" s="514"/>
      <c r="O1389" s="514"/>
      <c r="P1389" s="515" t="e">
        <f t="shared" si="148"/>
        <v>#DIV/0!</v>
      </c>
      <c r="Q1389" s="515">
        <f t="shared" si="149"/>
        <v>0</v>
      </c>
      <c r="R1389" s="515">
        <f t="shared" si="150"/>
        <v>0</v>
      </c>
      <c r="S1389" s="516">
        <f>IF(M1389="nio",0,IF(M1389&gt;0,VLOOKUP(H1389,'3-Productie normen'!A:L,VLOOKUP(M1389,'3-Productie normen'!$B$36:$C$42,2,FALSE),FALSE)))</f>
        <v>0</v>
      </c>
      <c r="T1389" s="516">
        <f t="shared" si="152"/>
        <v>0</v>
      </c>
      <c r="U1389" s="55">
        <f t="shared" si="153"/>
        <v>0</v>
      </c>
      <c r="V1389" s="527"/>
      <c r="X1389" s="529">
        <f t="shared" si="151"/>
        <v>1963.52</v>
      </c>
    </row>
    <row r="1390" spans="1:24" ht="14.1" customHeight="1">
      <c r="A1390" s="460">
        <v>1390</v>
      </c>
      <c r="B1390" s="467" t="s">
        <v>238</v>
      </c>
      <c r="C1390" s="466" t="s">
        <v>362</v>
      </c>
      <c r="D1390" s="473" t="s">
        <v>442</v>
      </c>
      <c r="E1390" s="475">
        <v>1</v>
      </c>
      <c r="F1390" s="475" t="s">
        <v>1682</v>
      </c>
      <c r="G1390" s="494" t="s">
        <v>598</v>
      </c>
      <c r="H1390" s="487" t="s">
        <v>17</v>
      </c>
      <c r="I1390" s="494" t="s">
        <v>3987</v>
      </c>
      <c r="J1390" s="502">
        <v>7.44</v>
      </c>
      <c r="K1390" s="487" t="s">
        <v>17</v>
      </c>
      <c r="L1390" s="512">
        <f t="shared" si="147"/>
        <v>255</v>
      </c>
      <c r="M1390" s="514">
        <v>255</v>
      </c>
      <c r="N1390" s="514"/>
      <c r="O1390" s="514"/>
      <c r="P1390" s="515" t="e">
        <f t="shared" si="148"/>
        <v>#DIV/0!</v>
      </c>
      <c r="Q1390" s="515">
        <f t="shared" si="149"/>
        <v>0</v>
      </c>
      <c r="R1390" s="515">
        <f t="shared" si="150"/>
        <v>0</v>
      </c>
      <c r="S1390" s="516">
        <f>IF(M1390="nio",0,IF(M1390&gt;0,VLOOKUP(H1390,'3-Productie normen'!A:L,VLOOKUP(M1390,'3-Productie normen'!$B$36:$C$42,2,FALSE),FALSE)))</f>
        <v>0</v>
      </c>
      <c r="T1390" s="516">
        <f t="shared" si="152"/>
        <v>0</v>
      </c>
      <c r="U1390" s="55">
        <f t="shared" si="153"/>
        <v>0</v>
      </c>
      <c r="V1390" s="527"/>
      <c r="X1390" s="529">
        <f t="shared" si="151"/>
        <v>1897.2</v>
      </c>
    </row>
    <row r="1391" spans="1:24" ht="14.1" customHeight="1">
      <c r="A1391" s="460">
        <v>1391</v>
      </c>
      <c r="B1391" s="467" t="s">
        <v>238</v>
      </c>
      <c r="C1391" s="466" t="s">
        <v>362</v>
      </c>
      <c r="D1391" s="473" t="s">
        <v>442</v>
      </c>
      <c r="E1391" s="475">
        <v>1</v>
      </c>
      <c r="F1391" s="475" t="s">
        <v>1683</v>
      </c>
      <c r="G1391" s="494" t="s">
        <v>598</v>
      </c>
      <c r="H1391" s="487" t="s">
        <v>17</v>
      </c>
      <c r="I1391" s="494" t="s">
        <v>3987</v>
      </c>
      <c r="J1391" s="502">
        <v>8.93</v>
      </c>
      <c r="K1391" s="487" t="s">
        <v>17</v>
      </c>
      <c r="L1391" s="512">
        <f t="shared" si="147"/>
        <v>255</v>
      </c>
      <c r="M1391" s="514">
        <v>255</v>
      </c>
      <c r="N1391" s="514"/>
      <c r="O1391" s="514"/>
      <c r="P1391" s="515" t="e">
        <f t="shared" si="148"/>
        <v>#DIV/0!</v>
      </c>
      <c r="Q1391" s="515">
        <f t="shared" si="149"/>
        <v>0</v>
      </c>
      <c r="R1391" s="515">
        <f t="shared" si="150"/>
        <v>0</v>
      </c>
      <c r="S1391" s="516">
        <f>IF(M1391="nio",0,IF(M1391&gt;0,VLOOKUP(H1391,'3-Productie normen'!A:L,VLOOKUP(M1391,'3-Productie normen'!$B$36:$C$42,2,FALSE),FALSE)))</f>
        <v>0</v>
      </c>
      <c r="T1391" s="516">
        <f t="shared" si="152"/>
        <v>0</v>
      </c>
      <c r="U1391" s="55">
        <f t="shared" si="153"/>
        <v>0</v>
      </c>
      <c r="V1391" s="527"/>
      <c r="X1391" s="529">
        <f t="shared" si="151"/>
        <v>2277.15</v>
      </c>
    </row>
    <row r="1392" spans="1:24" ht="14.1" customHeight="1">
      <c r="A1392" s="460">
        <v>1392</v>
      </c>
      <c r="B1392" s="467" t="s">
        <v>238</v>
      </c>
      <c r="C1392" s="466" t="s">
        <v>362</v>
      </c>
      <c r="D1392" s="473" t="s">
        <v>442</v>
      </c>
      <c r="E1392" s="475">
        <v>1</v>
      </c>
      <c r="F1392" s="475" t="s">
        <v>1684</v>
      </c>
      <c r="G1392" s="494" t="s">
        <v>600</v>
      </c>
      <c r="H1392" s="494" t="s">
        <v>4033</v>
      </c>
      <c r="I1392" s="494" t="s">
        <v>3974</v>
      </c>
      <c r="J1392" s="502">
        <v>132.37</v>
      </c>
      <c r="K1392" s="494" t="s">
        <v>4033</v>
      </c>
      <c r="L1392" s="512">
        <f t="shared" si="147"/>
        <v>104</v>
      </c>
      <c r="M1392" s="514">
        <v>104</v>
      </c>
      <c r="N1392" s="514"/>
      <c r="O1392" s="514"/>
      <c r="P1392" s="515" t="e">
        <f t="shared" si="148"/>
        <v>#DIV/0!</v>
      </c>
      <c r="Q1392" s="515">
        <f t="shared" si="149"/>
        <v>0</v>
      </c>
      <c r="R1392" s="515">
        <f t="shared" si="150"/>
        <v>0</v>
      </c>
      <c r="S1392" s="516">
        <f>IF(M1392="nio",0,IF(M1392&gt;0,VLOOKUP(H1392,'3-Productie normen'!A:L,VLOOKUP(M1392,'3-Productie normen'!$B$36:$C$42,2,FALSE),FALSE)))</f>
        <v>0</v>
      </c>
      <c r="T1392" s="516">
        <f t="shared" si="152"/>
        <v>0</v>
      </c>
      <c r="U1392" s="55">
        <f t="shared" si="153"/>
        <v>0</v>
      </c>
      <c r="V1392" s="527"/>
      <c r="X1392" s="529">
        <f t="shared" si="151"/>
        <v>13766.48</v>
      </c>
    </row>
    <row r="1393" spans="1:24" ht="14.1" customHeight="1">
      <c r="A1393" s="567">
        <v>1393</v>
      </c>
      <c r="B1393" s="467" t="s">
        <v>238</v>
      </c>
      <c r="C1393" s="466" t="s">
        <v>362</v>
      </c>
      <c r="D1393" s="473" t="s">
        <v>442</v>
      </c>
      <c r="E1393" s="475">
        <v>1</v>
      </c>
      <c r="F1393" s="475" t="s">
        <v>1685</v>
      </c>
      <c r="G1393" s="494" t="s">
        <v>596</v>
      </c>
      <c r="H1393" s="491" t="s">
        <v>286</v>
      </c>
      <c r="I1393" s="494" t="s">
        <v>3987</v>
      </c>
      <c r="J1393" s="502">
        <v>9.11</v>
      </c>
      <c r="K1393" s="494" t="s">
        <v>4027</v>
      </c>
      <c r="L1393" s="512">
        <f t="shared" si="147"/>
        <v>0</v>
      </c>
      <c r="M1393" s="513" t="s">
        <v>4037</v>
      </c>
      <c r="N1393" s="514"/>
      <c r="O1393" s="514"/>
      <c r="P1393" s="515">
        <f t="shared" si="148"/>
        <v>0</v>
      </c>
      <c r="Q1393" s="515">
        <f t="shared" si="149"/>
        <v>0</v>
      </c>
      <c r="R1393" s="515">
        <f t="shared" si="150"/>
        <v>0</v>
      </c>
      <c r="S1393" s="516">
        <f>IF(M1393="nio",0,IF(M1393&gt;0,VLOOKUP(H1393,'3-Productie normen'!A:L,VLOOKUP(M1393,'3-Productie normen'!$B$36:$C$42,2,FALSE),FALSE)))</f>
        <v>0</v>
      </c>
      <c r="T1393" s="516">
        <f t="shared" si="152"/>
        <v>0</v>
      </c>
      <c r="U1393" s="55">
        <f t="shared" si="153"/>
        <v>0</v>
      </c>
      <c r="V1393" s="527"/>
      <c r="X1393" s="529">
        <f t="shared" si="151"/>
        <v>0</v>
      </c>
    </row>
    <row r="1394" spans="1:24" ht="14.1" customHeight="1">
      <c r="A1394" s="460">
        <v>1394</v>
      </c>
      <c r="B1394" s="467" t="s">
        <v>238</v>
      </c>
      <c r="C1394" s="466" t="s">
        <v>362</v>
      </c>
      <c r="D1394" s="473" t="s">
        <v>442</v>
      </c>
      <c r="E1394" s="475">
        <v>1</v>
      </c>
      <c r="F1394" s="475" t="s">
        <v>1686</v>
      </c>
      <c r="G1394" s="494" t="s">
        <v>596</v>
      </c>
      <c r="H1394" s="491" t="s">
        <v>286</v>
      </c>
      <c r="I1394" s="494" t="s">
        <v>3974</v>
      </c>
      <c r="J1394" s="502">
        <v>9.42</v>
      </c>
      <c r="K1394" s="494" t="s">
        <v>4027</v>
      </c>
      <c r="L1394" s="512">
        <f t="shared" si="147"/>
        <v>0</v>
      </c>
      <c r="M1394" s="513" t="s">
        <v>4037</v>
      </c>
      <c r="N1394" s="514"/>
      <c r="O1394" s="514"/>
      <c r="P1394" s="515">
        <f t="shared" si="148"/>
        <v>0</v>
      </c>
      <c r="Q1394" s="515">
        <f t="shared" si="149"/>
        <v>0</v>
      </c>
      <c r="R1394" s="515">
        <f t="shared" si="150"/>
        <v>0</v>
      </c>
      <c r="S1394" s="516">
        <f>IF(M1394="nio",0,IF(M1394&gt;0,VLOOKUP(H1394,'3-Productie normen'!A:L,VLOOKUP(M1394,'3-Productie normen'!$B$36:$C$42,2,FALSE),FALSE)))</f>
        <v>0</v>
      </c>
      <c r="T1394" s="516">
        <f t="shared" si="152"/>
        <v>0</v>
      </c>
      <c r="U1394" s="55">
        <f t="shared" si="153"/>
        <v>0</v>
      </c>
      <c r="V1394" s="527"/>
      <c r="X1394" s="529">
        <f t="shared" si="151"/>
        <v>0</v>
      </c>
    </row>
    <row r="1395" spans="1:24" ht="14.1" customHeight="1">
      <c r="A1395" s="460">
        <v>1395</v>
      </c>
      <c r="B1395" s="467" t="s">
        <v>238</v>
      </c>
      <c r="C1395" s="466" t="s">
        <v>362</v>
      </c>
      <c r="D1395" s="473" t="s">
        <v>442</v>
      </c>
      <c r="E1395" s="475">
        <v>1</v>
      </c>
      <c r="F1395" s="475" t="s">
        <v>1687</v>
      </c>
      <c r="G1395" s="494" t="s">
        <v>529</v>
      </c>
      <c r="H1395" s="491" t="s">
        <v>253</v>
      </c>
      <c r="I1395" s="494" t="s">
        <v>3975</v>
      </c>
      <c r="J1395" s="502">
        <v>19.22</v>
      </c>
      <c r="K1395" s="491" t="s">
        <v>253</v>
      </c>
      <c r="L1395" s="512">
        <f t="shared" si="147"/>
        <v>104</v>
      </c>
      <c r="M1395" s="514">
        <v>104</v>
      </c>
      <c r="N1395" s="514"/>
      <c r="O1395" s="514"/>
      <c r="P1395" s="515" t="e">
        <f t="shared" si="148"/>
        <v>#DIV/0!</v>
      </c>
      <c r="Q1395" s="515">
        <f t="shared" si="149"/>
        <v>0</v>
      </c>
      <c r="R1395" s="515">
        <f t="shared" si="150"/>
        <v>0</v>
      </c>
      <c r="S1395" s="516">
        <f>IF(M1395="nio",0,IF(M1395&gt;0,VLOOKUP(H1395,'3-Productie normen'!A:L,VLOOKUP(M1395,'3-Productie normen'!$B$36:$C$42,2,FALSE),FALSE)))</f>
        <v>0</v>
      </c>
      <c r="T1395" s="516">
        <f t="shared" si="152"/>
        <v>0</v>
      </c>
      <c r="U1395" s="55">
        <f t="shared" si="153"/>
        <v>0</v>
      </c>
      <c r="V1395" s="527"/>
      <c r="X1395" s="529">
        <f t="shared" si="151"/>
        <v>1998.8799999999999</v>
      </c>
    </row>
    <row r="1396" spans="1:24" ht="14.1" customHeight="1">
      <c r="A1396" s="460">
        <v>1396</v>
      </c>
      <c r="B1396" s="467" t="s">
        <v>238</v>
      </c>
      <c r="C1396" s="466" t="s">
        <v>362</v>
      </c>
      <c r="D1396" s="473" t="s">
        <v>442</v>
      </c>
      <c r="E1396" s="475">
        <v>1</v>
      </c>
      <c r="F1396" s="475" t="s">
        <v>1688</v>
      </c>
      <c r="G1396" s="494" t="s">
        <v>529</v>
      </c>
      <c r="H1396" s="491" t="s">
        <v>253</v>
      </c>
      <c r="I1396" s="494" t="s">
        <v>3975</v>
      </c>
      <c r="J1396" s="502">
        <v>29.34</v>
      </c>
      <c r="K1396" s="491" t="s">
        <v>253</v>
      </c>
      <c r="L1396" s="512">
        <f t="shared" si="147"/>
        <v>104</v>
      </c>
      <c r="M1396" s="514">
        <v>104</v>
      </c>
      <c r="N1396" s="514"/>
      <c r="O1396" s="514"/>
      <c r="P1396" s="515" t="e">
        <f t="shared" si="148"/>
        <v>#DIV/0!</v>
      </c>
      <c r="Q1396" s="515">
        <f t="shared" si="149"/>
        <v>0</v>
      </c>
      <c r="R1396" s="515">
        <f t="shared" si="150"/>
        <v>0</v>
      </c>
      <c r="S1396" s="516">
        <f>IF(M1396="nio",0,IF(M1396&gt;0,VLOOKUP(H1396,'3-Productie normen'!A:L,VLOOKUP(M1396,'3-Productie normen'!$B$36:$C$42,2,FALSE),FALSE)))</f>
        <v>0</v>
      </c>
      <c r="T1396" s="516">
        <f t="shared" si="152"/>
        <v>0</v>
      </c>
      <c r="U1396" s="55">
        <f t="shared" si="153"/>
        <v>0</v>
      </c>
      <c r="V1396" s="527"/>
      <c r="X1396" s="529">
        <f t="shared" si="151"/>
        <v>3051.36</v>
      </c>
    </row>
    <row r="1397" spans="1:24" ht="14.1" customHeight="1">
      <c r="A1397" s="460">
        <v>1397</v>
      </c>
      <c r="B1397" s="467" t="s">
        <v>238</v>
      </c>
      <c r="C1397" s="466" t="s">
        <v>362</v>
      </c>
      <c r="D1397" s="473" t="s">
        <v>442</v>
      </c>
      <c r="E1397" s="475">
        <v>1</v>
      </c>
      <c r="F1397" s="475" t="s">
        <v>1689</v>
      </c>
      <c r="G1397" s="494" t="s">
        <v>529</v>
      </c>
      <c r="H1397" s="491" t="s">
        <v>253</v>
      </c>
      <c r="I1397" s="494" t="s">
        <v>3975</v>
      </c>
      <c r="J1397" s="502">
        <v>18.91</v>
      </c>
      <c r="K1397" s="491" t="s">
        <v>253</v>
      </c>
      <c r="L1397" s="512">
        <f t="shared" si="147"/>
        <v>104</v>
      </c>
      <c r="M1397" s="514">
        <v>104</v>
      </c>
      <c r="N1397" s="514"/>
      <c r="O1397" s="514"/>
      <c r="P1397" s="515" t="e">
        <f t="shared" si="148"/>
        <v>#DIV/0!</v>
      </c>
      <c r="Q1397" s="515">
        <f t="shared" si="149"/>
        <v>0</v>
      </c>
      <c r="R1397" s="515">
        <f t="shared" si="150"/>
        <v>0</v>
      </c>
      <c r="S1397" s="516">
        <f>IF(M1397="nio",0,IF(M1397&gt;0,VLOOKUP(H1397,'3-Productie normen'!A:L,VLOOKUP(M1397,'3-Productie normen'!$B$36:$C$42,2,FALSE),FALSE)))</f>
        <v>0</v>
      </c>
      <c r="T1397" s="516">
        <f t="shared" si="152"/>
        <v>0</v>
      </c>
      <c r="U1397" s="55">
        <f t="shared" si="153"/>
        <v>0</v>
      </c>
      <c r="V1397" s="527"/>
      <c r="X1397" s="529">
        <f t="shared" si="151"/>
        <v>1966.64</v>
      </c>
    </row>
    <row r="1398" spans="1:24" ht="14.1" customHeight="1">
      <c r="A1398" s="460">
        <v>1398</v>
      </c>
      <c r="B1398" s="467" t="s">
        <v>238</v>
      </c>
      <c r="C1398" s="466" t="s">
        <v>362</v>
      </c>
      <c r="D1398" s="473" t="s">
        <v>442</v>
      </c>
      <c r="E1398" s="475">
        <v>1</v>
      </c>
      <c r="F1398" s="475" t="s">
        <v>1690</v>
      </c>
      <c r="G1398" s="494" t="s">
        <v>529</v>
      </c>
      <c r="H1398" s="491" t="s">
        <v>253</v>
      </c>
      <c r="I1398" s="494" t="s">
        <v>3975</v>
      </c>
      <c r="J1398" s="502">
        <v>28.21</v>
      </c>
      <c r="K1398" s="491" t="s">
        <v>253</v>
      </c>
      <c r="L1398" s="512">
        <f t="shared" si="147"/>
        <v>104</v>
      </c>
      <c r="M1398" s="514">
        <v>104</v>
      </c>
      <c r="N1398" s="514"/>
      <c r="O1398" s="514"/>
      <c r="P1398" s="515" t="e">
        <f t="shared" si="148"/>
        <v>#DIV/0!</v>
      </c>
      <c r="Q1398" s="515">
        <f t="shared" si="149"/>
        <v>0</v>
      </c>
      <c r="R1398" s="515">
        <f t="shared" si="150"/>
        <v>0</v>
      </c>
      <c r="S1398" s="516">
        <f>IF(M1398="nio",0,IF(M1398&gt;0,VLOOKUP(H1398,'3-Productie normen'!A:L,VLOOKUP(M1398,'3-Productie normen'!$B$36:$C$42,2,FALSE),FALSE)))</f>
        <v>0</v>
      </c>
      <c r="T1398" s="516">
        <f t="shared" si="152"/>
        <v>0</v>
      </c>
      <c r="U1398" s="55">
        <f t="shared" si="153"/>
        <v>0</v>
      </c>
      <c r="V1398" s="527"/>
      <c r="X1398" s="529">
        <f t="shared" si="151"/>
        <v>2933.84</v>
      </c>
    </row>
    <row r="1399" spans="1:24" ht="14.1" customHeight="1">
      <c r="A1399" s="460">
        <v>1399</v>
      </c>
      <c r="B1399" s="467" t="s">
        <v>238</v>
      </c>
      <c r="C1399" s="466" t="s">
        <v>362</v>
      </c>
      <c r="D1399" s="473" t="s">
        <v>442</v>
      </c>
      <c r="E1399" s="475">
        <v>1</v>
      </c>
      <c r="F1399" s="475" t="s">
        <v>1691</v>
      </c>
      <c r="G1399" s="494" t="s">
        <v>529</v>
      </c>
      <c r="H1399" s="491" t="s">
        <v>253</v>
      </c>
      <c r="I1399" s="494" t="s">
        <v>3975</v>
      </c>
      <c r="J1399" s="502">
        <v>18.96</v>
      </c>
      <c r="K1399" s="491" t="s">
        <v>253</v>
      </c>
      <c r="L1399" s="512">
        <f t="shared" si="147"/>
        <v>104</v>
      </c>
      <c r="M1399" s="514">
        <v>104</v>
      </c>
      <c r="N1399" s="514"/>
      <c r="O1399" s="514"/>
      <c r="P1399" s="515" t="e">
        <f t="shared" si="148"/>
        <v>#DIV/0!</v>
      </c>
      <c r="Q1399" s="515">
        <f t="shared" si="149"/>
        <v>0</v>
      </c>
      <c r="R1399" s="515">
        <f t="shared" si="150"/>
        <v>0</v>
      </c>
      <c r="S1399" s="516">
        <f>IF(M1399="nio",0,IF(M1399&gt;0,VLOOKUP(H1399,'3-Productie normen'!A:L,VLOOKUP(M1399,'3-Productie normen'!$B$36:$C$42,2,FALSE),FALSE)))</f>
        <v>0</v>
      </c>
      <c r="T1399" s="516">
        <f t="shared" si="152"/>
        <v>0</v>
      </c>
      <c r="U1399" s="55">
        <f t="shared" si="153"/>
        <v>0</v>
      </c>
      <c r="V1399" s="527"/>
      <c r="X1399" s="529">
        <f t="shared" si="151"/>
        <v>1971.8400000000001</v>
      </c>
    </row>
    <row r="1400" spans="1:24" ht="14.1" customHeight="1">
      <c r="A1400" s="460">
        <v>1400</v>
      </c>
      <c r="B1400" s="467" t="s">
        <v>238</v>
      </c>
      <c r="C1400" s="466" t="s">
        <v>362</v>
      </c>
      <c r="D1400" s="473" t="s">
        <v>442</v>
      </c>
      <c r="E1400" s="475">
        <v>1</v>
      </c>
      <c r="F1400" s="475" t="s">
        <v>1692</v>
      </c>
      <c r="G1400" s="494" t="s">
        <v>529</v>
      </c>
      <c r="H1400" s="491" t="s">
        <v>253</v>
      </c>
      <c r="I1400" s="494" t="s">
        <v>3975</v>
      </c>
      <c r="J1400" s="502">
        <v>18.89</v>
      </c>
      <c r="K1400" s="491" t="s">
        <v>253</v>
      </c>
      <c r="L1400" s="512">
        <f t="shared" si="147"/>
        <v>104</v>
      </c>
      <c r="M1400" s="514">
        <v>104</v>
      </c>
      <c r="N1400" s="514"/>
      <c r="O1400" s="514"/>
      <c r="P1400" s="515" t="e">
        <f t="shared" si="148"/>
        <v>#DIV/0!</v>
      </c>
      <c r="Q1400" s="515">
        <f t="shared" si="149"/>
        <v>0</v>
      </c>
      <c r="R1400" s="515">
        <f t="shared" si="150"/>
        <v>0</v>
      </c>
      <c r="S1400" s="516">
        <f>IF(M1400="nio",0,IF(M1400&gt;0,VLOOKUP(H1400,'3-Productie normen'!A:L,VLOOKUP(M1400,'3-Productie normen'!$B$36:$C$42,2,FALSE),FALSE)))</f>
        <v>0</v>
      </c>
      <c r="T1400" s="516">
        <f t="shared" si="152"/>
        <v>0</v>
      </c>
      <c r="U1400" s="55">
        <f t="shared" si="153"/>
        <v>0</v>
      </c>
      <c r="V1400" s="527"/>
      <c r="X1400" s="529">
        <f t="shared" si="151"/>
        <v>1964.56</v>
      </c>
    </row>
    <row r="1401" spans="1:24" ht="14.1" customHeight="1">
      <c r="A1401" s="567">
        <v>1401</v>
      </c>
      <c r="B1401" s="467" t="s">
        <v>238</v>
      </c>
      <c r="C1401" s="466" t="s">
        <v>362</v>
      </c>
      <c r="D1401" s="473" t="s">
        <v>442</v>
      </c>
      <c r="E1401" s="475">
        <v>1</v>
      </c>
      <c r="F1401" s="475" t="s">
        <v>1693</v>
      </c>
      <c r="G1401" s="494" t="s">
        <v>529</v>
      </c>
      <c r="H1401" s="491" t="s">
        <v>253</v>
      </c>
      <c r="I1401" s="494" t="s">
        <v>3975</v>
      </c>
      <c r="J1401" s="502">
        <v>18.96</v>
      </c>
      <c r="K1401" s="491" t="s">
        <v>253</v>
      </c>
      <c r="L1401" s="512">
        <f t="shared" si="147"/>
        <v>104</v>
      </c>
      <c r="M1401" s="514">
        <v>104</v>
      </c>
      <c r="N1401" s="514"/>
      <c r="O1401" s="514"/>
      <c r="P1401" s="515" t="e">
        <f t="shared" si="148"/>
        <v>#DIV/0!</v>
      </c>
      <c r="Q1401" s="515">
        <f t="shared" si="149"/>
        <v>0</v>
      </c>
      <c r="R1401" s="515">
        <f t="shared" si="150"/>
        <v>0</v>
      </c>
      <c r="S1401" s="516">
        <f>IF(M1401="nio",0,IF(M1401&gt;0,VLOOKUP(H1401,'3-Productie normen'!A:L,VLOOKUP(M1401,'3-Productie normen'!$B$36:$C$42,2,FALSE),FALSE)))</f>
        <v>0</v>
      </c>
      <c r="T1401" s="516">
        <f t="shared" si="152"/>
        <v>0</v>
      </c>
      <c r="U1401" s="55">
        <f t="shared" si="153"/>
        <v>0</v>
      </c>
      <c r="V1401" s="527"/>
      <c r="X1401" s="529">
        <f t="shared" si="151"/>
        <v>1971.8400000000001</v>
      </c>
    </row>
    <row r="1402" spans="1:24" ht="14.1" customHeight="1">
      <c r="A1402" s="460">
        <v>1402</v>
      </c>
      <c r="B1402" s="467" t="s">
        <v>238</v>
      </c>
      <c r="C1402" s="466" t="s">
        <v>362</v>
      </c>
      <c r="D1402" s="473" t="s">
        <v>442</v>
      </c>
      <c r="E1402" s="475">
        <v>1</v>
      </c>
      <c r="F1402" s="475" t="s">
        <v>1694</v>
      </c>
      <c r="G1402" s="494" t="s">
        <v>529</v>
      </c>
      <c r="H1402" s="491" t="s">
        <v>253</v>
      </c>
      <c r="I1402" s="494" t="s">
        <v>3975</v>
      </c>
      <c r="J1402" s="502">
        <v>18.89</v>
      </c>
      <c r="K1402" s="491" t="s">
        <v>253</v>
      </c>
      <c r="L1402" s="512">
        <f t="shared" si="147"/>
        <v>104</v>
      </c>
      <c r="M1402" s="514">
        <v>104</v>
      </c>
      <c r="N1402" s="514"/>
      <c r="O1402" s="514"/>
      <c r="P1402" s="515" t="e">
        <f t="shared" si="148"/>
        <v>#DIV/0!</v>
      </c>
      <c r="Q1402" s="515">
        <f t="shared" si="149"/>
        <v>0</v>
      </c>
      <c r="R1402" s="515">
        <f t="shared" si="150"/>
        <v>0</v>
      </c>
      <c r="S1402" s="516">
        <f>IF(M1402="nio",0,IF(M1402&gt;0,VLOOKUP(H1402,'3-Productie normen'!A:L,VLOOKUP(M1402,'3-Productie normen'!$B$36:$C$42,2,FALSE),FALSE)))</f>
        <v>0</v>
      </c>
      <c r="T1402" s="516">
        <f t="shared" si="152"/>
        <v>0</v>
      </c>
      <c r="U1402" s="55">
        <f t="shared" si="153"/>
        <v>0</v>
      </c>
      <c r="V1402" s="527"/>
      <c r="X1402" s="529">
        <f t="shared" si="151"/>
        <v>1964.56</v>
      </c>
    </row>
    <row r="1403" spans="1:24" ht="14.1" customHeight="1">
      <c r="A1403" s="460">
        <v>1403</v>
      </c>
      <c r="B1403" s="467" t="s">
        <v>238</v>
      </c>
      <c r="C1403" s="466" t="s">
        <v>362</v>
      </c>
      <c r="D1403" s="473" t="s">
        <v>442</v>
      </c>
      <c r="E1403" s="475">
        <v>1</v>
      </c>
      <c r="F1403" s="475" t="s">
        <v>1695</v>
      </c>
      <c r="G1403" s="494" t="s">
        <v>529</v>
      </c>
      <c r="H1403" s="491" t="s">
        <v>253</v>
      </c>
      <c r="I1403" s="494" t="s">
        <v>3975</v>
      </c>
      <c r="J1403" s="502">
        <v>39.79</v>
      </c>
      <c r="K1403" s="491" t="s">
        <v>253</v>
      </c>
      <c r="L1403" s="512">
        <f t="shared" si="147"/>
        <v>104</v>
      </c>
      <c r="M1403" s="514">
        <v>104</v>
      </c>
      <c r="N1403" s="514"/>
      <c r="O1403" s="514"/>
      <c r="P1403" s="515" t="e">
        <f t="shared" si="148"/>
        <v>#DIV/0!</v>
      </c>
      <c r="Q1403" s="515">
        <f t="shared" si="149"/>
        <v>0</v>
      </c>
      <c r="R1403" s="515">
        <f t="shared" si="150"/>
        <v>0</v>
      </c>
      <c r="S1403" s="516">
        <f>IF(M1403="nio",0,IF(M1403&gt;0,VLOOKUP(H1403,'3-Productie normen'!A:L,VLOOKUP(M1403,'3-Productie normen'!$B$36:$C$42,2,FALSE),FALSE)))</f>
        <v>0</v>
      </c>
      <c r="T1403" s="516">
        <f t="shared" si="152"/>
        <v>0</v>
      </c>
      <c r="U1403" s="55">
        <f t="shared" si="153"/>
        <v>0</v>
      </c>
      <c r="V1403" s="527"/>
      <c r="X1403" s="529">
        <f t="shared" si="151"/>
        <v>4138.16</v>
      </c>
    </row>
    <row r="1404" spans="1:24" ht="14.1" customHeight="1">
      <c r="A1404" s="460">
        <v>1404</v>
      </c>
      <c r="B1404" s="467" t="s">
        <v>238</v>
      </c>
      <c r="C1404" s="466" t="s">
        <v>362</v>
      </c>
      <c r="D1404" s="473" t="s">
        <v>442</v>
      </c>
      <c r="E1404" s="475">
        <v>1</v>
      </c>
      <c r="F1404" s="475" t="s">
        <v>1696</v>
      </c>
      <c r="G1404" s="494" t="s">
        <v>529</v>
      </c>
      <c r="H1404" s="491" t="s">
        <v>253</v>
      </c>
      <c r="I1404" s="494" t="s">
        <v>3975</v>
      </c>
      <c r="J1404" s="502">
        <v>17.98</v>
      </c>
      <c r="K1404" s="491" t="s">
        <v>253</v>
      </c>
      <c r="L1404" s="512">
        <f t="shared" si="147"/>
        <v>104</v>
      </c>
      <c r="M1404" s="514">
        <v>104</v>
      </c>
      <c r="N1404" s="514"/>
      <c r="O1404" s="514"/>
      <c r="P1404" s="515" t="e">
        <f t="shared" si="148"/>
        <v>#DIV/0!</v>
      </c>
      <c r="Q1404" s="515">
        <f t="shared" si="149"/>
        <v>0</v>
      </c>
      <c r="R1404" s="515">
        <f t="shared" si="150"/>
        <v>0</v>
      </c>
      <c r="S1404" s="516">
        <f>IF(M1404="nio",0,IF(M1404&gt;0,VLOOKUP(H1404,'3-Productie normen'!A:L,VLOOKUP(M1404,'3-Productie normen'!$B$36:$C$42,2,FALSE),FALSE)))</f>
        <v>0</v>
      </c>
      <c r="T1404" s="516">
        <f t="shared" si="152"/>
        <v>0</v>
      </c>
      <c r="U1404" s="55">
        <f t="shared" si="153"/>
        <v>0</v>
      </c>
      <c r="V1404" s="527"/>
      <c r="X1404" s="529">
        <f t="shared" si="151"/>
        <v>1869.92</v>
      </c>
    </row>
    <row r="1405" spans="1:24" ht="14.1" customHeight="1">
      <c r="A1405" s="460">
        <v>1405</v>
      </c>
      <c r="B1405" s="467" t="s">
        <v>238</v>
      </c>
      <c r="C1405" s="466" t="s">
        <v>362</v>
      </c>
      <c r="D1405" s="473" t="s">
        <v>442</v>
      </c>
      <c r="E1405" s="475">
        <v>1</v>
      </c>
      <c r="F1405" s="475" t="s">
        <v>1697</v>
      </c>
      <c r="G1405" s="494" t="s">
        <v>529</v>
      </c>
      <c r="H1405" s="491" t="s">
        <v>253</v>
      </c>
      <c r="I1405" s="494" t="s">
        <v>3975</v>
      </c>
      <c r="J1405" s="502">
        <v>29.64</v>
      </c>
      <c r="K1405" s="491" t="s">
        <v>253</v>
      </c>
      <c r="L1405" s="512">
        <f t="shared" si="147"/>
        <v>104</v>
      </c>
      <c r="M1405" s="514">
        <v>104</v>
      </c>
      <c r="N1405" s="514"/>
      <c r="O1405" s="514"/>
      <c r="P1405" s="515" t="e">
        <f t="shared" si="148"/>
        <v>#DIV/0!</v>
      </c>
      <c r="Q1405" s="515">
        <f t="shared" si="149"/>
        <v>0</v>
      </c>
      <c r="R1405" s="515">
        <f t="shared" si="150"/>
        <v>0</v>
      </c>
      <c r="S1405" s="516">
        <f>IF(M1405="nio",0,IF(M1405&gt;0,VLOOKUP(H1405,'3-Productie normen'!A:L,VLOOKUP(M1405,'3-Productie normen'!$B$36:$C$42,2,FALSE),FALSE)))</f>
        <v>0</v>
      </c>
      <c r="T1405" s="516">
        <f t="shared" si="152"/>
        <v>0</v>
      </c>
      <c r="U1405" s="55">
        <f t="shared" si="153"/>
        <v>0</v>
      </c>
      <c r="V1405" s="527"/>
      <c r="X1405" s="529">
        <f t="shared" si="151"/>
        <v>3082.56</v>
      </c>
    </row>
    <row r="1406" spans="1:24" ht="14.1" customHeight="1">
      <c r="A1406" s="460">
        <v>1406</v>
      </c>
      <c r="B1406" s="467" t="s">
        <v>238</v>
      </c>
      <c r="C1406" s="466" t="s">
        <v>362</v>
      </c>
      <c r="D1406" s="473" t="s">
        <v>442</v>
      </c>
      <c r="E1406" s="475">
        <v>1</v>
      </c>
      <c r="F1406" s="475" t="s">
        <v>1698</v>
      </c>
      <c r="G1406" s="494" t="s">
        <v>529</v>
      </c>
      <c r="H1406" s="491" t="s">
        <v>253</v>
      </c>
      <c r="I1406" s="494" t="s">
        <v>3975</v>
      </c>
      <c r="J1406" s="502">
        <v>29.01</v>
      </c>
      <c r="K1406" s="491" t="s">
        <v>253</v>
      </c>
      <c r="L1406" s="512">
        <f t="shared" si="147"/>
        <v>104</v>
      </c>
      <c r="M1406" s="514">
        <v>104</v>
      </c>
      <c r="N1406" s="514"/>
      <c r="O1406" s="514"/>
      <c r="P1406" s="515" t="e">
        <f t="shared" si="148"/>
        <v>#DIV/0!</v>
      </c>
      <c r="Q1406" s="515">
        <f t="shared" si="149"/>
        <v>0</v>
      </c>
      <c r="R1406" s="515">
        <f t="shared" si="150"/>
        <v>0</v>
      </c>
      <c r="S1406" s="516">
        <f>IF(M1406="nio",0,IF(M1406&gt;0,VLOOKUP(H1406,'3-Productie normen'!A:L,VLOOKUP(M1406,'3-Productie normen'!$B$36:$C$42,2,FALSE),FALSE)))</f>
        <v>0</v>
      </c>
      <c r="T1406" s="516">
        <f t="shared" si="152"/>
        <v>0</v>
      </c>
      <c r="U1406" s="55">
        <f t="shared" si="153"/>
        <v>0</v>
      </c>
      <c r="V1406" s="527"/>
      <c r="X1406" s="529">
        <f t="shared" si="151"/>
        <v>3017.04</v>
      </c>
    </row>
    <row r="1407" spans="1:24" ht="14.1" customHeight="1">
      <c r="A1407" s="460">
        <v>1407</v>
      </c>
      <c r="B1407" s="467" t="s">
        <v>238</v>
      </c>
      <c r="C1407" s="466" t="s">
        <v>362</v>
      </c>
      <c r="D1407" s="473" t="s">
        <v>442</v>
      </c>
      <c r="E1407" s="475">
        <v>1</v>
      </c>
      <c r="F1407" s="475" t="s">
        <v>1699</v>
      </c>
      <c r="G1407" s="494" t="s">
        <v>529</v>
      </c>
      <c r="H1407" s="491" t="s">
        <v>253</v>
      </c>
      <c r="I1407" s="494" t="s">
        <v>3975</v>
      </c>
      <c r="J1407" s="502">
        <v>29.88</v>
      </c>
      <c r="K1407" s="491" t="s">
        <v>253</v>
      </c>
      <c r="L1407" s="512">
        <f t="shared" si="147"/>
        <v>104</v>
      </c>
      <c r="M1407" s="514">
        <v>104</v>
      </c>
      <c r="N1407" s="514"/>
      <c r="O1407" s="514"/>
      <c r="P1407" s="515" t="e">
        <f t="shared" si="148"/>
        <v>#DIV/0!</v>
      </c>
      <c r="Q1407" s="515">
        <f t="shared" si="149"/>
        <v>0</v>
      </c>
      <c r="R1407" s="515">
        <f t="shared" si="150"/>
        <v>0</v>
      </c>
      <c r="S1407" s="516">
        <f>IF(M1407="nio",0,IF(M1407&gt;0,VLOOKUP(H1407,'3-Productie normen'!A:L,VLOOKUP(M1407,'3-Productie normen'!$B$36:$C$42,2,FALSE),FALSE)))</f>
        <v>0</v>
      </c>
      <c r="T1407" s="516">
        <f t="shared" si="152"/>
        <v>0</v>
      </c>
      <c r="U1407" s="55">
        <f t="shared" si="153"/>
        <v>0</v>
      </c>
      <c r="V1407" s="527"/>
      <c r="X1407" s="529">
        <f t="shared" si="151"/>
        <v>3107.52</v>
      </c>
    </row>
    <row r="1408" spans="1:24" ht="14.1" customHeight="1">
      <c r="A1408" s="460">
        <v>1408</v>
      </c>
      <c r="B1408" s="467" t="s">
        <v>238</v>
      </c>
      <c r="C1408" s="466" t="s">
        <v>362</v>
      </c>
      <c r="D1408" s="473" t="s">
        <v>442</v>
      </c>
      <c r="E1408" s="475">
        <v>1</v>
      </c>
      <c r="F1408" s="475" t="s">
        <v>1700</v>
      </c>
      <c r="G1408" s="494" t="s">
        <v>529</v>
      </c>
      <c r="H1408" s="491" t="s">
        <v>253</v>
      </c>
      <c r="I1408" s="494" t="s">
        <v>3975</v>
      </c>
      <c r="J1408" s="502">
        <v>18.940000000000001</v>
      </c>
      <c r="K1408" s="491" t="s">
        <v>253</v>
      </c>
      <c r="L1408" s="512">
        <f t="shared" si="147"/>
        <v>104</v>
      </c>
      <c r="M1408" s="514">
        <v>104</v>
      </c>
      <c r="N1408" s="514"/>
      <c r="O1408" s="514"/>
      <c r="P1408" s="515" t="e">
        <f t="shared" si="148"/>
        <v>#DIV/0!</v>
      </c>
      <c r="Q1408" s="515">
        <f t="shared" si="149"/>
        <v>0</v>
      </c>
      <c r="R1408" s="515">
        <f t="shared" si="150"/>
        <v>0</v>
      </c>
      <c r="S1408" s="516">
        <f>IF(M1408="nio",0,IF(M1408&gt;0,VLOOKUP(H1408,'3-Productie normen'!A:L,VLOOKUP(M1408,'3-Productie normen'!$B$36:$C$42,2,FALSE),FALSE)))</f>
        <v>0</v>
      </c>
      <c r="T1408" s="516">
        <f t="shared" si="152"/>
        <v>0</v>
      </c>
      <c r="U1408" s="55">
        <f t="shared" si="153"/>
        <v>0</v>
      </c>
      <c r="V1408" s="527"/>
      <c r="X1408" s="529">
        <f t="shared" si="151"/>
        <v>1969.7600000000002</v>
      </c>
    </row>
    <row r="1409" spans="1:24" ht="14.1" customHeight="1">
      <c r="A1409" s="567">
        <v>1409</v>
      </c>
      <c r="B1409" s="467" t="s">
        <v>238</v>
      </c>
      <c r="C1409" s="466" t="s">
        <v>362</v>
      </c>
      <c r="D1409" s="473" t="s">
        <v>442</v>
      </c>
      <c r="E1409" s="475">
        <v>1</v>
      </c>
      <c r="F1409" s="475" t="s">
        <v>1701</v>
      </c>
      <c r="G1409" s="494" t="s">
        <v>1045</v>
      </c>
      <c r="H1409" s="491" t="s">
        <v>253</v>
      </c>
      <c r="I1409" s="494" t="s">
        <v>3974</v>
      </c>
      <c r="J1409" s="502">
        <v>131.80000000000001</v>
      </c>
      <c r="K1409" s="491" t="s">
        <v>253</v>
      </c>
      <c r="L1409" s="512">
        <f t="shared" si="147"/>
        <v>104</v>
      </c>
      <c r="M1409" s="514">
        <v>104</v>
      </c>
      <c r="N1409" s="514"/>
      <c r="O1409" s="514"/>
      <c r="P1409" s="515" t="e">
        <f t="shared" si="148"/>
        <v>#DIV/0!</v>
      </c>
      <c r="Q1409" s="515">
        <f t="shared" si="149"/>
        <v>0</v>
      </c>
      <c r="R1409" s="515">
        <f t="shared" si="150"/>
        <v>0</v>
      </c>
      <c r="S1409" s="516">
        <f>IF(M1409="nio",0,IF(M1409&gt;0,VLOOKUP(H1409,'3-Productie normen'!A:L,VLOOKUP(M1409,'3-Productie normen'!$B$36:$C$42,2,FALSE),FALSE)))</f>
        <v>0</v>
      </c>
      <c r="T1409" s="516">
        <f t="shared" si="152"/>
        <v>0</v>
      </c>
      <c r="U1409" s="55">
        <f t="shared" si="153"/>
        <v>0</v>
      </c>
      <c r="V1409" s="527"/>
      <c r="X1409" s="529">
        <f t="shared" si="151"/>
        <v>13707.2</v>
      </c>
    </row>
    <row r="1410" spans="1:24" ht="14.1" customHeight="1">
      <c r="A1410" s="460">
        <v>1410</v>
      </c>
      <c r="B1410" s="467" t="s">
        <v>238</v>
      </c>
      <c r="C1410" s="466" t="s">
        <v>362</v>
      </c>
      <c r="D1410" s="473" t="s">
        <v>442</v>
      </c>
      <c r="E1410" s="475">
        <v>1</v>
      </c>
      <c r="F1410" s="475" t="s">
        <v>1702</v>
      </c>
      <c r="G1410" s="494" t="s">
        <v>529</v>
      </c>
      <c r="H1410" s="491" t="s">
        <v>253</v>
      </c>
      <c r="I1410" s="494" t="s">
        <v>3975</v>
      </c>
      <c r="J1410" s="502">
        <v>18.91</v>
      </c>
      <c r="K1410" s="491" t="s">
        <v>253</v>
      </c>
      <c r="L1410" s="512">
        <f t="shared" ref="L1410:L1473" si="154">SUM(M1410:O1410)</f>
        <v>104</v>
      </c>
      <c r="M1410" s="514">
        <v>104</v>
      </c>
      <c r="N1410" s="514"/>
      <c r="O1410" s="514"/>
      <c r="P1410" s="515" t="e">
        <f t="shared" si="148"/>
        <v>#DIV/0!</v>
      </c>
      <c r="Q1410" s="515">
        <f t="shared" si="149"/>
        <v>0</v>
      </c>
      <c r="R1410" s="515">
        <f t="shared" si="150"/>
        <v>0</v>
      </c>
      <c r="S1410" s="516">
        <f>IF(M1410="nio",0,IF(M1410&gt;0,VLOOKUP(H1410,'3-Productie normen'!A:L,VLOOKUP(M1410,'3-Productie normen'!$B$36:$C$42,2,FALSE),FALSE)))</f>
        <v>0</v>
      </c>
      <c r="T1410" s="516">
        <f t="shared" si="152"/>
        <v>0</v>
      </c>
      <c r="U1410" s="55">
        <f t="shared" si="153"/>
        <v>0</v>
      </c>
      <c r="V1410" s="527"/>
      <c r="X1410" s="529">
        <f t="shared" si="151"/>
        <v>1966.64</v>
      </c>
    </row>
    <row r="1411" spans="1:24" ht="14.1" customHeight="1">
      <c r="A1411" s="460">
        <v>1411</v>
      </c>
      <c r="B1411" s="467" t="s">
        <v>238</v>
      </c>
      <c r="C1411" s="466" t="s">
        <v>362</v>
      </c>
      <c r="D1411" s="473" t="s">
        <v>442</v>
      </c>
      <c r="E1411" s="475">
        <v>1</v>
      </c>
      <c r="F1411" s="475" t="s">
        <v>1703</v>
      </c>
      <c r="G1411" s="494" t="s">
        <v>529</v>
      </c>
      <c r="H1411" s="491" t="s">
        <v>253</v>
      </c>
      <c r="I1411" s="494" t="s">
        <v>3975</v>
      </c>
      <c r="J1411" s="502">
        <v>27.44</v>
      </c>
      <c r="K1411" s="491" t="s">
        <v>253</v>
      </c>
      <c r="L1411" s="512">
        <f t="shared" si="154"/>
        <v>104</v>
      </c>
      <c r="M1411" s="514">
        <v>104</v>
      </c>
      <c r="N1411" s="514"/>
      <c r="O1411" s="514"/>
      <c r="P1411" s="515" t="e">
        <f t="shared" si="148"/>
        <v>#DIV/0!</v>
      </c>
      <c r="Q1411" s="515">
        <f t="shared" si="149"/>
        <v>0</v>
      </c>
      <c r="R1411" s="515">
        <f t="shared" si="150"/>
        <v>0</v>
      </c>
      <c r="S1411" s="516">
        <f>IF(M1411="nio",0,IF(M1411&gt;0,VLOOKUP(H1411,'3-Productie normen'!A:L,VLOOKUP(M1411,'3-Productie normen'!$B$36:$C$42,2,FALSE),FALSE)))</f>
        <v>0</v>
      </c>
      <c r="T1411" s="516">
        <f t="shared" si="152"/>
        <v>0</v>
      </c>
      <c r="U1411" s="55">
        <f t="shared" si="153"/>
        <v>0</v>
      </c>
      <c r="V1411" s="527"/>
      <c r="X1411" s="529">
        <f t="shared" si="151"/>
        <v>2853.76</v>
      </c>
    </row>
    <row r="1412" spans="1:24" ht="14.1" customHeight="1">
      <c r="A1412" s="460">
        <v>1412</v>
      </c>
      <c r="B1412" s="467" t="s">
        <v>238</v>
      </c>
      <c r="C1412" s="466" t="s">
        <v>362</v>
      </c>
      <c r="D1412" s="473" t="s">
        <v>442</v>
      </c>
      <c r="E1412" s="475">
        <v>1</v>
      </c>
      <c r="F1412" s="475" t="s">
        <v>1704</v>
      </c>
      <c r="G1412" s="494" t="s">
        <v>1045</v>
      </c>
      <c r="H1412" s="494" t="s">
        <v>4026</v>
      </c>
      <c r="I1412" s="494" t="s">
        <v>3975</v>
      </c>
      <c r="J1412" s="502">
        <v>8.85</v>
      </c>
      <c r="K1412" s="494" t="s">
        <v>4026</v>
      </c>
      <c r="L1412" s="512">
        <f t="shared" si="154"/>
        <v>0</v>
      </c>
      <c r="M1412" s="513" t="s">
        <v>4037</v>
      </c>
      <c r="N1412" s="514"/>
      <c r="O1412" s="514"/>
      <c r="P1412" s="515">
        <f t="shared" si="148"/>
        <v>0</v>
      </c>
      <c r="Q1412" s="515">
        <f t="shared" si="149"/>
        <v>0</v>
      </c>
      <c r="R1412" s="515">
        <f t="shared" si="150"/>
        <v>0</v>
      </c>
      <c r="S1412" s="516">
        <f>IF(M1412="nio",0,IF(M1412&gt;0,VLOOKUP(H1412,'3-Productie normen'!A:L,VLOOKUP(M1412,'3-Productie normen'!$B$36:$C$42,2,FALSE),FALSE)))</f>
        <v>0</v>
      </c>
      <c r="T1412" s="516">
        <f t="shared" si="152"/>
        <v>0</v>
      </c>
      <c r="U1412" s="55">
        <f t="shared" si="153"/>
        <v>0</v>
      </c>
      <c r="V1412" s="527"/>
      <c r="X1412" s="529">
        <f t="shared" si="151"/>
        <v>0</v>
      </c>
    </row>
    <row r="1413" spans="1:24" ht="14.1" customHeight="1">
      <c r="A1413" s="460">
        <v>1413</v>
      </c>
      <c r="B1413" s="467" t="s">
        <v>238</v>
      </c>
      <c r="C1413" s="466" t="s">
        <v>362</v>
      </c>
      <c r="D1413" s="473" t="s">
        <v>442</v>
      </c>
      <c r="E1413" s="475">
        <v>1</v>
      </c>
      <c r="F1413" s="475" t="s">
        <v>1705</v>
      </c>
      <c r="G1413" s="494" t="s">
        <v>1045</v>
      </c>
      <c r="H1413" s="491" t="s">
        <v>253</v>
      </c>
      <c r="I1413" s="494" t="s">
        <v>3974</v>
      </c>
      <c r="J1413" s="502">
        <v>23.29</v>
      </c>
      <c r="K1413" s="491" t="s">
        <v>253</v>
      </c>
      <c r="L1413" s="512">
        <f t="shared" si="154"/>
        <v>104</v>
      </c>
      <c r="M1413" s="514">
        <v>104</v>
      </c>
      <c r="N1413" s="514"/>
      <c r="O1413" s="514"/>
      <c r="P1413" s="515" t="e">
        <f t="shared" si="148"/>
        <v>#DIV/0!</v>
      </c>
      <c r="Q1413" s="515">
        <f t="shared" si="149"/>
        <v>0</v>
      </c>
      <c r="R1413" s="515">
        <f t="shared" si="150"/>
        <v>0</v>
      </c>
      <c r="S1413" s="516">
        <f>IF(M1413="nio",0,IF(M1413&gt;0,VLOOKUP(H1413,'3-Productie normen'!A:L,VLOOKUP(M1413,'3-Productie normen'!$B$36:$C$42,2,FALSE),FALSE)))</f>
        <v>0</v>
      </c>
      <c r="T1413" s="516">
        <f t="shared" si="152"/>
        <v>0</v>
      </c>
      <c r="U1413" s="55">
        <f t="shared" si="153"/>
        <v>0</v>
      </c>
      <c r="V1413" s="527"/>
      <c r="X1413" s="529">
        <f t="shared" si="151"/>
        <v>2422.16</v>
      </c>
    </row>
    <row r="1414" spans="1:24" ht="14.1" customHeight="1">
      <c r="A1414" s="460">
        <v>1414</v>
      </c>
      <c r="B1414" s="467" t="s">
        <v>238</v>
      </c>
      <c r="C1414" s="466" t="s">
        <v>362</v>
      </c>
      <c r="D1414" s="473" t="s">
        <v>442</v>
      </c>
      <c r="E1414" s="475">
        <v>1</v>
      </c>
      <c r="F1414" s="475" t="s">
        <v>1706</v>
      </c>
      <c r="G1414" s="494" t="s">
        <v>1045</v>
      </c>
      <c r="H1414" s="491" t="s">
        <v>253</v>
      </c>
      <c r="I1414" s="494" t="s">
        <v>3974</v>
      </c>
      <c r="J1414" s="502">
        <v>27.28</v>
      </c>
      <c r="K1414" s="491" t="s">
        <v>253</v>
      </c>
      <c r="L1414" s="512">
        <f t="shared" si="154"/>
        <v>104</v>
      </c>
      <c r="M1414" s="514">
        <v>104</v>
      </c>
      <c r="N1414" s="514"/>
      <c r="O1414" s="514"/>
      <c r="P1414" s="515" t="e">
        <f t="shared" si="148"/>
        <v>#DIV/0!</v>
      </c>
      <c r="Q1414" s="515">
        <f t="shared" si="149"/>
        <v>0</v>
      </c>
      <c r="R1414" s="515">
        <f t="shared" si="150"/>
        <v>0</v>
      </c>
      <c r="S1414" s="516">
        <f>IF(M1414="nio",0,IF(M1414&gt;0,VLOOKUP(H1414,'3-Productie normen'!A:L,VLOOKUP(M1414,'3-Productie normen'!$B$36:$C$42,2,FALSE),FALSE)))</f>
        <v>0</v>
      </c>
      <c r="T1414" s="516">
        <f t="shared" si="152"/>
        <v>0</v>
      </c>
      <c r="U1414" s="55">
        <f t="shared" si="153"/>
        <v>0</v>
      </c>
      <c r="V1414" s="527"/>
      <c r="X1414" s="529">
        <f t="shared" si="151"/>
        <v>2837.12</v>
      </c>
    </row>
    <row r="1415" spans="1:24" ht="14.1" customHeight="1">
      <c r="A1415" s="460">
        <v>1415</v>
      </c>
      <c r="B1415" s="467" t="s">
        <v>238</v>
      </c>
      <c r="C1415" s="466" t="s">
        <v>362</v>
      </c>
      <c r="D1415" s="473" t="s">
        <v>442</v>
      </c>
      <c r="E1415" s="475">
        <v>1</v>
      </c>
      <c r="F1415" s="475" t="s">
        <v>1707</v>
      </c>
      <c r="G1415" s="494" t="s">
        <v>600</v>
      </c>
      <c r="H1415" s="492" t="s">
        <v>216</v>
      </c>
      <c r="I1415" s="494" t="s">
        <v>3974</v>
      </c>
      <c r="J1415" s="502">
        <v>28.54</v>
      </c>
      <c r="K1415" s="505" t="s">
        <v>216</v>
      </c>
      <c r="L1415" s="512">
        <f t="shared" si="154"/>
        <v>104</v>
      </c>
      <c r="M1415" s="514">
        <v>104</v>
      </c>
      <c r="N1415" s="514"/>
      <c r="O1415" s="514"/>
      <c r="P1415" s="515" t="e">
        <f t="shared" si="148"/>
        <v>#DIV/0!</v>
      </c>
      <c r="Q1415" s="515">
        <f t="shared" si="149"/>
        <v>0</v>
      </c>
      <c r="R1415" s="515">
        <f t="shared" si="150"/>
        <v>0</v>
      </c>
      <c r="S1415" s="516">
        <f>IF(M1415="nio",0,IF(M1415&gt;0,VLOOKUP(H1415,'3-Productie normen'!A:L,VLOOKUP(M1415,'3-Productie normen'!$B$36:$C$42,2,FALSE),FALSE)))</f>
        <v>0</v>
      </c>
      <c r="T1415" s="516">
        <f t="shared" si="152"/>
        <v>0</v>
      </c>
      <c r="U1415" s="55">
        <f t="shared" si="153"/>
        <v>0</v>
      </c>
      <c r="V1415" s="527"/>
      <c r="X1415" s="529">
        <f t="shared" si="151"/>
        <v>2968.16</v>
      </c>
    </row>
    <row r="1416" spans="1:24" ht="14.1" customHeight="1">
      <c r="A1416" s="460">
        <v>1416</v>
      </c>
      <c r="B1416" s="467" t="s">
        <v>238</v>
      </c>
      <c r="C1416" s="466" t="s">
        <v>362</v>
      </c>
      <c r="D1416" s="473" t="s">
        <v>442</v>
      </c>
      <c r="E1416" s="475">
        <v>1</v>
      </c>
      <c r="F1416" s="475" t="s">
        <v>1708</v>
      </c>
      <c r="G1416" s="494" t="s">
        <v>600</v>
      </c>
      <c r="H1416" s="492" t="s">
        <v>216</v>
      </c>
      <c r="I1416" s="494" t="s">
        <v>3974</v>
      </c>
      <c r="J1416" s="502">
        <v>18.84</v>
      </c>
      <c r="K1416" s="505" t="s">
        <v>216</v>
      </c>
      <c r="L1416" s="512">
        <f t="shared" si="154"/>
        <v>104</v>
      </c>
      <c r="M1416" s="514">
        <v>104</v>
      </c>
      <c r="N1416" s="514"/>
      <c r="O1416" s="514"/>
      <c r="P1416" s="515" t="e">
        <f t="shared" si="148"/>
        <v>#DIV/0!</v>
      </c>
      <c r="Q1416" s="515">
        <f t="shared" si="149"/>
        <v>0</v>
      </c>
      <c r="R1416" s="515">
        <f t="shared" si="150"/>
        <v>0</v>
      </c>
      <c r="S1416" s="516">
        <f>IF(M1416="nio",0,IF(M1416&gt;0,VLOOKUP(H1416,'3-Productie normen'!A:L,VLOOKUP(M1416,'3-Productie normen'!$B$36:$C$42,2,FALSE),FALSE)))</f>
        <v>0</v>
      </c>
      <c r="T1416" s="516">
        <f t="shared" si="152"/>
        <v>0</v>
      </c>
      <c r="U1416" s="55">
        <f t="shared" si="153"/>
        <v>0</v>
      </c>
      <c r="V1416" s="527"/>
      <c r="X1416" s="529">
        <f t="shared" si="151"/>
        <v>1959.36</v>
      </c>
    </row>
    <row r="1417" spans="1:24" ht="14.1" customHeight="1">
      <c r="A1417" s="567">
        <v>1417</v>
      </c>
      <c r="B1417" s="467" t="s">
        <v>238</v>
      </c>
      <c r="C1417" s="466" t="s">
        <v>362</v>
      </c>
      <c r="D1417" s="473" t="s">
        <v>442</v>
      </c>
      <c r="E1417" s="475">
        <v>1</v>
      </c>
      <c r="F1417" s="475" t="s">
        <v>1709</v>
      </c>
      <c r="G1417" s="494" t="s">
        <v>600</v>
      </c>
      <c r="H1417" s="494" t="s">
        <v>4033</v>
      </c>
      <c r="I1417" s="494" t="s">
        <v>3974</v>
      </c>
      <c r="J1417" s="502">
        <v>68.38</v>
      </c>
      <c r="K1417" s="494" t="s">
        <v>4033</v>
      </c>
      <c r="L1417" s="512">
        <f t="shared" si="154"/>
        <v>104</v>
      </c>
      <c r="M1417" s="514">
        <v>104</v>
      </c>
      <c r="N1417" s="514"/>
      <c r="O1417" s="514"/>
      <c r="P1417" s="515" t="e">
        <f t="shared" si="148"/>
        <v>#DIV/0!</v>
      </c>
      <c r="Q1417" s="515">
        <f t="shared" si="149"/>
        <v>0</v>
      </c>
      <c r="R1417" s="515">
        <f t="shared" si="150"/>
        <v>0</v>
      </c>
      <c r="S1417" s="516">
        <f>IF(M1417="nio",0,IF(M1417&gt;0,VLOOKUP(H1417,'3-Productie normen'!A:L,VLOOKUP(M1417,'3-Productie normen'!$B$36:$C$42,2,FALSE),FALSE)))</f>
        <v>0</v>
      </c>
      <c r="T1417" s="516">
        <f t="shared" si="152"/>
        <v>0</v>
      </c>
      <c r="U1417" s="55">
        <f t="shared" si="153"/>
        <v>0</v>
      </c>
      <c r="V1417" s="527"/>
      <c r="X1417" s="529">
        <f t="shared" si="151"/>
        <v>7111.5199999999995</v>
      </c>
    </row>
    <row r="1418" spans="1:24" ht="14.1" customHeight="1">
      <c r="A1418" s="460">
        <v>1418</v>
      </c>
      <c r="B1418" s="467" t="s">
        <v>238</v>
      </c>
      <c r="C1418" s="466" t="s">
        <v>362</v>
      </c>
      <c r="D1418" s="473" t="s">
        <v>442</v>
      </c>
      <c r="E1418" s="475">
        <v>1</v>
      </c>
      <c r="F1418" s="475" t="s">
        <v>1710</v>
      </c>
      <c r="G1418" s="494" t="s">
        <v>598</v>
      </c>
      <c r="H1418" s="487" t="s">
        <v>17</v>
      </c>
      <c r="I1418" s="494" t="s">
        <v>3987</v>
      </c>
      <c r="J1418" s="502">
        <v>12.33</v>
      </c>
      <c r="K1418" s="487" t="s">
        <v>17</v>
      </c>
      <c r="L1418" s="512">
        <f t="shared" si="154"/>
        <v>255</v>
      </c>
      <c r="M1418" s="514">
        <v>255</v>
      </c>
      <c r="N1418" s="514"/>
      <c r="O1418" s="514"/>
      <c r="P1418" s="515" t="e">
        <f t="shared" si="148"/>
        <v>#DIV/0!</v>
      </c>
      <c r="Q1418" s="515">
        <f t="shared" si="149"/>
        <v>0</v>
      </c>
      <c r="R1418" s="515">
        <f t="shared" si="150"/>
        <v>0</v>
      </c>
      <c r="S1418" s="516">
        <f>IF(M1418="nio",0,IF(M1418&gt;0,VLOOKUP(H1418,'3-Productie normen'!A:L,VLOOKUP(M1418,'3-Productie normen'!$B$36:$C$42,2,FALSE),FALSE)))</f>
        <v>0</v>
      </c>
      <c r="T1418" s="516">
        <f t="shared" si="152"/>
        <v>0</v>
      </c>
      <c r="U1418" s="55">
        <f t="shared" si="153"/>
        <v>0</v>
      </c>
      <c r="V1418" s="527"/>
      <c r="X1418" s="529">
        <f t="shared" si="151"/>
        <v>3144.15</v>
      </c>
    </row>
    <row r="1419" spans="1:24" ht="14.1" customHeight="1">
      <c r="A1419" s="460">
        <v>1419</v>
      </c>
      <c r="B1419" s="467" t="s">
        <v>238</v>
      </c>
      <c r="C1419" s="466" t="s">
        <v>362</v>
      </c>
      <c r="D1419" s="473" t="s">
        <v>442</v>
      </c>
      <c r="E1419" s="475">
        <v>1</v>
      </c>
      <c r="F1419" s="475" t="s">
        <v>1711</v>
      </c>
      <c r="G1419" s="494" t="s">
        <v>597</v>
      </c>
      <c r="H1419" s="491" t="s">
        <v>286</v>
      </c>
      <c r="I1419" s="494" t="s">
        <v>3974</v>
      </c>
      <c r="J1419" s="502">
        <v>18.89</v>
      </c>
      <c r="K1419" s="494" t="s">
        <v>4027</v>
      </c>
      <c r="L1419" s="512">
        <f t="shared" si="154"/>
        <v>0</v>
      </c>
      <c r="M1419" s="513" t="s">
        <v>4037</v>
      </c>
      <c r="N1419" s="514"/>
      <c r="O1419" s="514"/>
      <c r="P1419" s="515">
        <f t="shared" ref="P1419:P1482" si="155">IF(M1419="nio",0,IF(M1419&gt;0,M1419*J1419/S1419,0))</f>
        <v>0</v>
      </c>
      <c r="Q1419" s="515">
        <f t="shared" ref="Q1419:Q1482" si="156">IF(N1419&gt;0,N1419*J1419/T1419,0)</f>
        <v>0</v>
      </c>
      <c r="R1419" s="515">
        <f t="shared" ref="R1419:R1482" si="157">IF(O1419&gt;0,O1419*J1419/U1419,0)</f>
        <v>0</v>
      </c>
      <c r="S1419" s="516">
        <f>IF(M1419="nio",0,IF(M1419&gt;0,VLOOKUP(H1419,'3-Productie normen'!A:L,VLOOKUP(M1419,'3-Productie normen'!$B$36:$C$42,2,FALSE),FALSE)))</f>
        <v>0</v>
      </c>
      <c r="T1419" s="516">
        <f t="shared" si="152"/>
        <v>0</v>
      </c>
      <c r="U1419" s="55">
        <f t="shared" si="153"/>
        <v>0</v>
      </c>
      <c r="V1419" s="527"/>
      <c r="X1419" s="529">
        <f t="shared" ref="X1419:X1482" si="158">L1419*J1419</f>
        <v>0</v>
      </c>
    </row>
    <row r="1420" spans="1:24" ht="14.1" customHeight="1">
      <c r="A1420" s="460">
        <v>1420</v>
      </c>
      <c r="B1420" s="467" t="s">
        <v>238</v>
      </c>
      <c r="C1420" s="466" t="s">
        <v>362</v>
      </c>
      <c r="D1420" s="473" t="s">
        <v>442</v>
      </c>
      <c r="E1420" s="475">
        <v>1</v>
      </c>
      <c r="F1420" s="475" t="s">
        <v>1712</v>
      </c>
      <c r="G1420" s="494" t="s">
        <v>598</v>
      </c>
      <c r="H1420" s="491" t="s">
        <v>286</v>
      </c>
      <c r="I1420" s="494" t="s">
        <v>3987</v>
      </c>
      <c r="J1420" s="502">
        <v>7.97</v>
      </c>
      <c r="K1420" s="494" t="s">
        <v>4027</v>
      </c>
      <c r="L1420" s="512">
        <f t="shared" si="154"/>
        <v>0</v>
      </c>
      <c r="M1420" s="513" t="s">
        <v>4037</v>
      </c>
      <c r="N1420" s="514"/>
      <c r="O1420" s="514"/>
      <c r="P1420" s="515">
        <f t="shared" si="155"/>
        <v>0</v>
      </c>
      <c r="Q1420" s="515">
        <f t="shared" si="156"/>
        <v>0</v>
      </c>
      <c r="R1420" s="515">
        <f t="shared" si="157"/>
        <v>0</v>
      </c>
      <c r="S1420" s="516">
        <f>IF(M1420="nio",0,IF(M1420&gt;0,VLOOKUP(H1420,'3-Productie normen'!A:L,VLOOKUP(M1420,'3-Productie normen'!$B$36:$C$42,2,FALSE),FALSE)))</f>
        <v>0</v>
      </c>
      <c r="T1420" s="516">
        <f t="shared" si="152"/>
        <v>0</v>
      </c>
      <c r="U1420" s="55">
        <f t="shared" si="153"/>
        <v>0</v>
      </c>
      <c r="V1420" s="527"/>
      <c r="X1420" s="529">
        <f t="shared" si="158"/>
        <v>0</v>
      </c>
    </row>
    <row r="1421" spans="1:24" ht="14.1" customHeight="1">
      <c r="A1421" s="460">
        <v>1421</v>
      </c>
      <c r="B1421" s="467" t="s">
        <v>238</v>
      </c>
      <c r="C1421" s="466" t="s">
        <v>362</v>
      </c>
      <c r="D1421" s="473" t="s">
        <v>442</v>
      </c>
      <c r="E1421" s="475">
        <v>1</v>
      </c>
      <c r="F1421" s="475" t="s">
        <v>1713</v>
      </c>
      <c r="G1421" s="494" t="s">
        <v>529</v>
      </c>
      <c r="H1421" s="491" t="s">
        <v>253</v>
      </c>
      <c r="I1421" s="494" t="s">
        <v>3975</v>
      </c>
      <c r="J1421" s="502">
        <v>18.89</v>
      </c>
      <c r="K1421" s="491" t="s">
        <v>253</v>
      </c>
      <c r="L1421" s="512">
        <f t="shared" si="154"/>
        <v>104</v>
      </c>
      <c r="M1421" s="514">
        <v>104</v>
      </c>
      <c r="N1421" s="514"/>
      <c r="O1421" s="514"/>
      <c r="P1421" s="515" t="e">
        <f t="shared" si="155"/>
        <v>#DIV/0!</v>
      </c>
      <c r="Q1421" s="515">
        <f t="shared" si="156"/>
        <v>0</v>
      </c>
      <c r="R1421" s="515">
        <f t="shared" si="157"/>
        <v>0</v>
      </c>
      <c r="S1421" s="516">
        <f>IF(M1421="nio",0,IF(M1421&gt;0,VLOOKUP(H1421,'3-Productie normen'!A:L,VLOOKUP(M1421,'3-Productie normen'!$B$36:$C$42,2,FALSE),FALSE)))</f>
        <v>0</v>
      </c>
      <c r="T1421" s="516">
        <f t="shared" si="152"/>
        <v>0</v>
      </c>
      <c r="U1421" s="55">
        <f t="shared" si="153"/>
        <v>0</v>
      </c>
      <c r="V1421" s="527"/>
      <c r="X1421" s="529">
        <f t="shared" si="158"/>
        <v>1964.56</v>
      </c>
    </row>
    <row r="1422" spans="1:24" ht="14.1" customHeight="1">
      <c r="A1422" s="460">
        <v>1422</v>
      </c>
      <c r="B1422" s="467" t="s">
        <v>238</v>
      </c>
      <c r="C1422" s="466" t="s">
        <v>362</v>
      </c>
      <c r="D1422" s="473" t="s">
        <v>442</v>
      </c>
      <c r="E1422" s="475">
        <v>1</v>
      </c>
      <c r="F1422" s="475" t="s">
        <v>1714</v>
      </c>
      <c r="G1422" s="494" t="s">
        <v>1045</v>
      </c>
      <c r="H1422" s="491" t="s">
        <v>253</v>
      </c>
      <c r="I1422" s="494" t="s">
        <v>3975</v>
      </c>
      <c r="J1422" s="502">
        <v>78.13</v>
      </c>
      <c r="K1422" s="491" t="s">
        <v>253</v>
      </c>
      <c r="L1422" s="512">
        <f t="shared" si="154"/>
        <v>104</v>
      </c>
      <c r="M1422" s="514">
        <v>104</v>
      </c>
      <c r="N1422" s="514"/>
      <c r="O1422" s="514"/>
      <c r="P1422" s="515" t="e">
        <f t="shared" si="155"/>
        <v>#DIV/0!</v>
      </c>
      <c r="Q1422" s="515">
        <f t="shared" si="156"/>
        <v>0</v>
      </c>
      <c r="R1422" s="515">
        <f t="shared" si="157"/>
        <v>0</v>
      </c>
      <c r="S1422" s="516">
        <f>IF(M1422="nio",0,IF(M1422&gt;0,VLOOKUP(H1422,'3-Productie normen'!A:L,VLOOKUP(M1422,'3-Productie normen'!$B$36:$C$42,2,FALSE),FALSE)))</f>
        <v>0</v>
      </c>
      <c r="T1422" s="516">
        <f t="shared" si="152"/>
        <v>0</v>
      </c>
      <c r="U1422" s="55">
        <f t="shared" si="153"/>
        <v>0</v>
      </c>
      <c r="V1422" s="527"/>
      <c r="X1422" s="529">
        <f t="shared" si="158"/>
        <v>8125.5199999999995</v>
      </c>
    </row>
    <row r="1423" spans="1:24" ht="14.1" customHeight="1">
      <c r="A1423" s="460">
        <v>1423</v>
      </c>
      <c r="B1423" s="467" t="s">
        <v>238</v>
      </c>
      <c r="C1423" s="466" t="s">
        <v>362</v>
      </c>
      <c r="D1423" s="473" t="s">
        <v>442</v>
      </c>
      <c r="E1423" s="475">
        <v>1</v>
      </c>
      <c r="F1423" s="475" t="s">
        <v>1715</v>
      </c>
      <c r="G1423" s="494" t="s">
        <v>529</v>
      </c>
      <c r="H1423" s="491" t="s">
        <v>253</v>
      </c>
      <c r="I1423" s="494" t="s">
        <v>3975</v>
      </c>
      <c r="J1423" s="502">
        <v>29.21</v>
      </c>
      <c r="K1423" s="491" t="s">
        <v>253</v>
      </c>
      <c r="L1423" s="512">
        <f t="shared" si="154"/>
        <v>104</v>
      </c>
      <c r="M1423" s="514">
        <v>104</v>
      </c>
      <c r="N1423" s="514"/>
      <c r="O1423" s="514"/>
      <c r="P1423" s="515" t="e">
        <f t="shared" si="155"/>
        <v>#DIV/0!</v>
      </c>
      <c r="Q1423" s="515">
        <f t="shared" si="156"/>
        <v>0</v>
      </c>
      <c r="R1423" s="515">
        <f t="shared" si="157"/>
        <v>0</v>
      </c>
      <c r="S1423" s="516">
        <f>IF(M1423="nio",0,IF(M1423&gt;0,VLOOKUP(H1423,'3-Productie normen'!A:L,VLOOKUP(M1423,'3-Productie normen'!$B$36:$C$42,2,FALSE),FALSE)))</f>
        <v>0</v>
      </c>
      <c r="T1423" s="516">
        <f t="shared" si="152"/>
        <v>0</v>
      </c>
      <c r="U1423" s="55">
        <f t="shared" si="153"/>
        <v>0</v>
      </c>
      <c r="V1423" s="527"/>
      <c r="X1423" s="529">
        <f t="shared" si="158"/>
        <v>3037.84</v>
      </c>
    </row>
    <row r="1424" spans="1:24" ht="14.1" customHeight="1">
      <c r="A1424" s="460">
        <v>1424</v>
      </c>
      <c r="B1424" s="467" t="s">
        <v>238</v>
      </c>
      <c r="C1424" s="466" t="s">
        <v>362</v>
      </c>
      <c r="D1424" s="473" t="s">
        <v>442</v>
      </c>
      <c r="E1424" s="475">
        <v>1</v>
      </c>
      <c r="F1424" s="475" t="s">
        <v>1716</v>
      </c>
      <c r="G1424" s="494" t="s">
        <v>529</v>
      </c>
      <c r="H1424" s="491" t="s">
        <v>253</v>
      </c>
      <c r="I1424" s="494" t="s">
        <v>3975</v>
      </c>
      <c r="J1424" s="502">
        <v>18.78</v>
      </c>
      <c r="K1424" s="491" t="s">
        <v>253</v>
      </c>
      <c r="L1424" s="512">
        <f t="shared" si="154"/>
        <v>104</v>
      </c>
      <c r="M1424" s="514">
        <v>104</v>
      </c>
      <c r="N1424" s="514"/>
      <c r="O1424" s="514"/>
      <c r="P1424" s="515" t="e">
        <f t="shared" si="155"/>
        <v>#DIV/0!</v>
      </c>
      <c r="Q1424" s="515">
        <f t="shared" si="156"/>
        <v>0</v>
      </c>
      <c r="R1424" s="515">
        <f t="shared" si="157"/>
        <v>0</v>
      </c>
      <c r="S1424" s="516">
        <f>IF(M1424="nio",0,IF(M1424&gt;0,VLOOKUP(H1424,'3-Productie normen'!A:L,VLOOKUP(M1424,'3-Productie normen'!$B$36:$C$42,2,FALSE),FALSE)))</f>
        <v>0</v>
      </c>
      <c r="T1424" s="516">
        <f t="shared" si="152"/>
        <v>0</v>
      </c>
      <c r="U1424" s="55">
        <f t="shared" si="153"/>
        <v>0</v>
      </c>
      <c r="V1424" s="527"/>
      <c r="X1424" s="529">
        <f t="shared" si="158"/>
        <v>1953.1200000000001</v>
      </c>
    </row>
    <row r="1425" spans="1:24" ht="14.1" customHeight="1">
      <c r="A1425" s="567">
        <v>1425</v>
      </c>
      <c r="B1425" s="467" t="s">
        <v>238</v>
      </c>
      <c r="C1425" s="466" t="s">
        <v>362</v>
      </c>
      <c r="D1425" s="473" t="s">
        <v>442</v>
      </c>
      <c r="E1425" s="475">
        <v>1</v>
      </c>
      <c r="F1425" s="475" t="s">
        <v>1717</v>
      </c>
      <c r="G1425" s="494" t="s">
        <v>529</v>
      </c>
      <c r="H1425" s="491" t="s">
        <v>253</v>
      </c>
      <c r="I1425" s="494" t="s">
        <v>3975</v>
      </c>
      <c r="J1425" s="502">
        <v>18.91</v>
      </c>
      <c r="K1425" s="491" t="s">
        <v>253</v>
      </c>
      <c r="L1425" s="512">
        <f t="shared" si="154"/>
        <v>104</v>
      </c>
      <c r="M1425" s="514">
        <v>104</v>
      </c>
      <c r="N1425" s="514"/>
      <c r="O1425" s="514"/>
      <c r="P1425" s="515" t="e">
        <f t="shared" si="155"/>
        <v>#DIV/0!</v>
      </c>
      <c r="Q1425" s="515">
        <f t="shared" si="156"/>
        <v>0</v>
      </c>
      <c r="R1425" s="515">
        <f t="shared" si="157"/>
        <v>0</v>
      </c>
      <c r="S1425" s="516">
        <f>IF(M1425="nio",0,IF(M1425&gt;0,VLOOKUP(H1425,'3-Productie normen'!A:L,VLOOKUP(M1425,'3-Productie normen'!$B$36:$C$42,2,FALSE),FALSE)))</f>
        <v>0</v>
      </c>
      <c r="T1425" s="516">
        <f t="shared" si="152"/>
        <v>0</v>
      </c>
      <c r="U1425" s="55">
        <f t="shared" si="153"/>
        <v>0</v>
      </c>
      <c r="V1425" s="527"/>
      <c r="X1425" s="529">
        <f t="shared" si="158"/>
        <v>1966.64</v>
      </c>
    </row>
    <row r="1426" spans="1:24" ht="14.1" customHeight="1">
      <c r="A1426" s="460">
        <v>1426</v>
      </c>
      <c r="B1426" s="467" t="s">
        <v>238</v>
      </c>
      <c r="C1426" s="466" t="s">
        <v>362</v>
      </c>
      <c r="D1426" s="473" t="s">
        <v>442</v>
      </c>
      <c r="E1426" s="475">
        <v>1</v>
      </c>
      <c r="F1426" s="475" t="s">
        <v>1718</v>
      </c>
      <c r="G1426" s="494" t="s">
        <v>529</v>
      </c>
      <c r="H1426" s="491" t="s">
        <v>253</v>
      </c>
      <c r="I1426" s="494" t="s">
        <v>3975</v>
      </c>
      <c r="J1426" s="502">
        <v>18.91</v>
      </c>
      <c r="K1426" s="491" t="s">
        <v>253</v>
      </c>
      <c r="L1426" s="512">
        <f t="shared" si="154"/>
        <v>104</v>
      </c>
      <c r="M1426" s="514">
        <v>104</v>
      </c>
      <c r="N1426" s="514"/>
      <c r="O1426" s="514"/>
      <c r="P1426" s="515" t="e">
        <f t="shared" si="155"/>
        <v>#DIV/0!</v>
      </c>
      <c r="Q1426" s="515">
        <f t="shared" si="156"/>
        <v>0</v>
      </c>
      <c r="R1426" s="515">
        <f t="shared" si="157"/>
        <v>0</v>
      </c>
      <c r="S1426" s="516">
        <f>IF(M1426="nio",0,IF(M1426&gt;0,VLOOKUP(H1426,'3-Productie normen'!A:L,VLOOKUP(M1426,'3-Productie normen'!$B$36:$C$42,2,FALSE),FALSE)))</f>
        <v>0</v>
      </c>
      <c r="T1426" s="516">
        <f t="shared" si="152"/>
        <v>0</v>
      </c>
      <c r="U1426" s="55">
        <f t="shared" si="153"/>
        <v>0</v>
      </c>
      <c r="V1426" s="527"/>
      <c r="X1426" s="529">
        <f t="shared" si="158"/>
        <v>1966.64</v>
      </c>
    </row>
    <row r="1427" spans="1:24" ht="14.1" customHeight="1">
      <c r="A1427" s="460">
        <v>1427</v>
      </c>
      <c r="B1427" s="467" t="s">
        <v>238</v>
      </c>
      <c r="C1427" s="466" t="s">
        <v>362</v>
      </c>
      <c r="D1427" s="473" t="s">
        <v>442</v>
      </c>
      <c r="E1427" s="475">
        <v>1</v>
      </c>
      <c r="F1427" s="475" t="s">
        <v>1719</v>
      </c>
      <c r="G1427" s="494" t="s">
        <v>529</v>
      </c>
      <c r="H1427" s="491" t="s">
        <v>253</v>
      </c>
      <c r="I1427" s="494" t="s">
        <v>3975</v>
      </c>
      <c r="J1427" s="502">
        <v>18.920000000000002</v>
      </c>
      <c r="K1427" s="491" t="s">
        <v>253</v>
      </c>
      <c r="L1427" s="512">
        <f t="shared" si="154"/>
        <v>104</v>
      </c>
      <c r="M1427" s="514">
        <v>104</v>
      </c>
      <c r="N1427" s="514"/>
      <c r="O1427" s="514"/>
      <c r="P1427" s="515" t="e">
        <f t="shared" si="155"/>
        <v>#DIV/0!</v>
      </c>
      <c r="Q1427" s="515">
        <f t="shared" si="156"/>
        <v>0</v>
      </c>
      <c r="R1427" s="515">
        <f t="shared" si="157"/>
        <v>0</v>
      </c>
      <c r="S1427" s="516">
        <f>IF(M1427="nio",0,IF(M1427&gt;0,VLOOKUP(H1427,'3-Productie normen'!A:L,VLOOKUP(M1427,'3-Productie normen'!$B$36:$C$42,2,FALSE),FALSE)))</f>
        <v>0</v>
      </c>
      <c r="T1427" s="516">
        <f t="shared" ref="T1427:T1490" si="159">IF(N1427&gt;0,S1427*$T$8,0)</f>
        <v>0</v>
      </c>
      <c r="U1427" s="55">
        <f t="shared" ref="U1427:U1490" si="160">IF((OR(O1427&gt;0,)),S1427*$U$8,0)</f>
        <v>0</v>
      </c>
      <c r="V1427" s="527"/>
      <c r="X1427" s="529">
        <f t="shared" si="158"/>
        <v>1967.6800000000003</v>
      </c>
    </row>
    <row r="1428" spans="1:24" ht="14.1" customHeight="1">
      <c r="A1428" s="460">
        <v>1428</v>
      </c>
      <c r="B1428" s="467" t="s">
        <v>238</v>
      </c>
      <c r="C1428" s="466" t="s">
        <v>362</v>
      </c>
      <c r="D1428" s="473" t="s">
        <v>442</v>
      </c>
      <c r="E1428" s="475">
        <v>1</v>
      </c>
      <c r="F1428" s="475" t="s">
        <v>1720</v>
      </c>
      <c r="G1428" s="494" t="s">
        <v>529</v>
      </c>
      <c r="H1428" s="491" t="s">
        <v>253</v>
      </c>
      <c r="I1428" s="494" t="s">
        <v>3975</v>
      </c>
      <c r="J1428" s="502">
        <v>29.12</v>
      </c>
      <c r="K1428" s="491" t="s">
        <v>253</v>
      </c>
      <c r="L1428" s="512">
        <f t="shared" si="154"/>
        <v>104</v>
      </c>
      <c r="M1428" s="514">
        <v>104</v>
      </c>
      <c r="N1428" s="514"/>
      <c r="O1428" s="514"/>
      <c r="P1428" s="515" t="e">
        <f t="shared" si="155"/>
        <v>#DIV/0!</v>
      </c>
      <c r="Q1428" s="515">
        <f t="shared" si="156"/>
        <v>0</v>
      </c>
      <c r="R1428" s="515">
        <f t="shared" si="157"/>
        <v>0</v>
      </c>
      <c r="S1428" s="516">
        <f>IF(M1428="nio",0,IF(M1428&gt;0,VLOOKUP(H1428,'3-Productie normen'!A:L,VLOOKUP(M1428,'3-Productie normen'!$B$36:$C$42,2,FALSE),FALSE)))</f>
        <v>0</v>
      </c>
      <c r="T1428" s="516">
        <f t="shared" si="159"/>
        <v>0</v>
      </c>
      <c r="U1428" s="55">
        <f t="shared" si="160"/>
        <v>0</v>
      </c>
      <c r="V1428" s="527"/>
      <c r="X1428" s="529">
        <f t="shared" si="158"/>
        <v>3028.48</v>
      </c>
    </row>
    <row r="1429" spans="1:24" ht="14.1" customHeight="1">
      <c r="A1429" s="460">
        <v>1429</v>
      </c>
      <c r="B1429" s="467" t="s">
        <v>238</v>
      </c>
      <c r="C1429" s="466" t="s">
        <v>362</v>
      </c>
      <c r="D1429" s="473" t="s">
        <v>442</v>
      </c>
      <c r="E1429" s="475">
        <v>1</v>
      </c>
      <c r="F1429" s="475" t="s">
        <v>1721</v>
      </c>
      <c r="G1429" s="494" t="s">
        <v>529</v>
      </c>
      <c r="H1429" s="491" t="s">
        <v>253</v>
      </c>
      <c r="I1429" s="494" t="s">
        <v>3975</v>
      </c>
      <c r="J1429" s="502">
        <v>29.05</v>
      </c>
      <c r="K1429" s="491" t="s">
        <v>253</v>
      </c>
      <c r="L1429" s="512">
        <f t="shared" si="154"/>
        <v>104</v>
      </c>
      <c r="M1429" s="514">
        <v>104</v>
      </c>
      <c r="N1429" s="514"/>
      <c r="O1429" s="514"/>
      <c r="P1429" s="515" t="e">
        <f t="shared" si="155"/>
        <v>#DIV/0!</v>
      </c>
      <c r="Q1429" s="515">
        <f t="shared" si="156"/>
        <v>0</v>
      </c>
      <c r="R1429" s="515">
        <f t="shared" si="157"/>
        <v>0</v>
      </c>
      <c r="S1429" s="516">
        <f>IF(M1429="nio",0,IF(M1429&gt;0,VLOOKUP(H1429,'3-Productie normen'!A:L,VLOOKUP(M1429,'3-Productie normen'!$B$36:$C$42,2,FALSE),FALSE)))</f>
        <v>0</v>
      </c>
      <c r="T1429" s="516">
        <f t="shared" si="159"/>
        <v>0</v>
      </c>
      <c r="U1429" s="55">
        <f t="shared" si="160"/>
        <v>0</v>
      </c>
      <c r="V1429" s="527"/>
      <c r="X1429" s="529">
        <f t="shared" si="158"/>
        <v>3021.2000000000003</v>
      </c>
    </row>
    <row r="1430" spans="1:24" ht="14.1" customHeight="1">
      <c r="A1430" s="460">
        <v>1430</v>
      </c>
      <c r="B1430" s="467" t="s">
        <v>238</v>
      </c>
      <c r="C1430" s="466" t="s">
        <v>362</v>
      </c>
      <c r="D1430" s="473" t="s">
        <v>442</v>
      </c>
      <c r="E1430" s="475">
        <v>1</v>
      </c>
      <c r="F1430" s="475" t="s">
        <v>1722</v>
      </c>
      <c r="G1430" s="494" t="s">
        <v>529</v>
      </c>
      <c r="H1430" s="491" t="s">
        <v>253</v>
      </c>
      <c r="I1430" s="494" t="s">
        <v>3975</v>
      </c>
      <c r="J1430" s="502">
        <v>18.78</v>
      </c>
      <c r="K1430" s="491" t="s">
        <v>253</v>
      </c>
      <c r="L1430" s="512">
        <f t="shared" si="154"/>
        <v>104</v>
      </c>
      <c r="M1430" s="514">
        <v>104</v>
      </c>
      <c r="N1430" s="514"/>
      <c r="O1430" s="514"/>
      <c r="P1430" s="515" t="e">
        <f t="shared" si="155"/>
        <v>#DIV/0!</v>
      </c>
      <c r="Q1430" s="515">
        <f t="shared" si="156"/>
        <v>0</v>
      </c>
      <c r="R1430" s="515">
        <f t="shared" si="157"/>
        <v>0</v>
      </c>
      <c r="S1430" s="516">
        <f>IF(M1430="nio",0,IF(M1430&gt;0,VLOOKUP(H1430,'3-Productie normen'!A:L,VLOOKUP(M1430,'3-Productie normen'!$B$36:$C$42,2,FALSE),FALSE)))</f>
        <v>0</v>
      </c>
      <c r="T1430" s="516">
        <f t="shared" si="159"/>
        <v>0</v>
      </c>
      <c r="U1430" s="55">
        <f t="shared" si="160"/>
        <v>0</v>
      </c>
      <c r="V1430" s="527"/>
      <c r="X1430" s="529">
        <f t="shared" si="158"/>
        <v>1953.1200000000001</v>
      </c>
    </row>
    <row r="1431" spans="1:24" ht="14.1" customHeight="1">
      <c r="A1431" s="460">
        <v>1431</v>
      </c>
      <c r="B1431" s="467" t="s">
        <v>238</v>
      </c>
      <c r="C1431" s="466" t="s">
        <v>362</v>
      </c>
      <c r="D1431" s="473" t="s">
        <v>442</v>
      </c>
      <c r="E1431" s="475">
        <v>1</v>
      </c>
      <c r="F1431" s="475" t="s">
        <v>1723</v>
      </c>
      <c r="G1431" s="494" t="s">
        <v>600</v>
      </c>
      <c r="H1431" s="494" t="s">
        <v>4033</v>
      </c>
      <c r="I1431" s="494" t="s">
        <v>3974</v>
      </c>
      <c r="J1431" s="502">
        <v>183.14</v>
      </c>
      <c r="K1431" s="494" t="s">
        <v>4033</v>
      </c>
      <c r="L1431" s="512">
        <f t="shared" si="154"/>
        <v>104</v>
      </c>
      <c r="M1431" s="514">
        <v>104</v>
      </c>
      <c r="N1431" s="514"/>
      <c r="O1431" s="514"/>
      <c r="P1431" s="515" t="e">
        <f t="shared" si="155"/>
        <v>#DIV/0!</v>
      </c>
      <c r="Q1431" s="515">
        <f t="shared" si="156"/>
        <v>0</v>
      </c>
      <c r="R1431" s="515">
        <f t="shared" si="157"/>
        <v>0</v>
      </c>
      <c r="S1431" s="516">
        <f>IF(M1431="nio",0,IF(M1431&gt;0,VLOOKUP(H1431,'3-Productie normen'!A:L,VLOOKUP(M1431,'3-Productie normen'!$B$36:$C$42,2,FALSE),FALSE)))</f>
        <v>0</v>
      </c>
      <c r="T1431" s="516">
        <f t="shared" si="159"/>
        <v>0</v>
      </c>
      <c r="U1431" s="55">
        <f t="shared" si="160"/>
        <v>0</v>
      </c>
      <c r="V1431" s="527"/>
      <c r="X1431" s="529">
        <f t="shared" si="158"/>
        <v>19046.559999999998</v>
      </c>
    </row>
    <row r="1432" spans="1:24" ht="14.1" customHeight="1">
      <c r="A1432" s="460">
        <v>1432</v>
      </c>
      <c r="B1432" s="467" t="s">
        <v>238</v>
      </c>
      <c r="C1432" s="466" t="s">
        <v>362</v>
      </c>
      <c r="D1432" s="473" t="s">
        <v>442</v>
      </c>
      <c r="E1432" s="475">
        <v>1</v>
      </c>
      <c r="F1432" s="475" t="s">
        <v>1724</v>
      </c>
      <c r="G1432" s="494" t="s">
        <v>598</v>
      </c>
      <c r="H1432" s="487" t="s">
        <v>17</v>
      </c>
      <c r="I1432" s="494" t="s">
        <v>3987</v>
      </c>
      <c r="J1432" s="502">
        <v>11.82</v>
      </c>
      <c r="K1432" s="487" t="s">
        <v>17</v>
      </c>
      <c r="L1432" s="512">
        <f t="shared" si="154"/>
        <v>255</v>
      </c>
      <c r="M1432" s="514">
        <v>255</v>
      </c>
      <c r="N1432" s="514"/>
      <c r="O1432" s="514"/>
      <c r="P1432" s="515" t="e">
        <f t="shared" si="155"/>
        <v>#DIV/0!</v>
      </c>
      <c r="Q1432" s="515">
        <f t="shared" si="156"/>
        <v>0</v>
      </c>
      <c r="R1432" s="515">
        <f t="shared" si="157"/>
        <v>0</v>
      </c>
      <c r="S1432" s="516">
        <f>IF(M1432="nio",0,IF(M1432&gt;0,VLOOKUP(H1432,'3-Productie normen'!A:L,VLOOKUP(M1432,'3-Productie normen'!$B$36:$C$42,2,FALSE),FALSE)))</f>
        <v>0</v>
      </c>
      <c r="T1432" s="516">
        <f t="shared" si="159"/>
        <v>0</v>
      </c>
      <c r="U1432" s="55">
        <f t="shared" si="160"/>
        <v>0</v>
      </c>
      <c r="V1432" s="527"/>
      <c r="X1432" s="529">
        <f t="shared" si="158"/>
        <v>3014.1</v>
      </c>
    </row>
    <row r="1433" spans="1:24" ht="14.1" customHeight="1">
      <c r="A1433" s="567">
        <v>1433</v>
      </c>
      <c r="B1433" s="467" t="s">
        <v>238</v>
      </c>
      <c r="C1433" s="466" t="s">
        <v>362</v>
      </c>
      <c r="D1433" s="473" t="s">
        <v>442</v>
      </c>
      <c r="E1433" s="475">
        <v>1</v>
      </c>
      <c r="F1433" s="475" t="s">
        <v>1725</v>
      </c>
      <c r="G1433" s="494" t="s">
        <v>1045</v>
      </c>
      <c r="H1433" s="491" t="s">
        <v>253</v>
      </c>
      <c r="I1433" s="494" t="s">
        <v>3975</v>
      </c>
      <c r="J1433" s="502">
        <v>58.75</v>
      </c>
      <c r="K1433" s="491" t="s">
        <v>253</v>
      </c>
      <c r="L1433" s="512">
        <f t="shared" si="154"/>
        <v>104</v>
      </c>
      <c r="M1433" s="514">
        <v>104</v>
      </c>
      <c r="N1433" s="514"/>
      <c r="O1433" s="514"/>
      <c r="P1433" s="515" t="e">
        <f t="shared" si="155"/>
        <v>#DIV/0!</v>
      </c>
      <c r="Q1433" s="515">
        <f t="shared" si="156"/>
        <v>0</v>
      </c>
      <c r="R1433" s="515">
        <f t="shared" si="157"/>
        <v>0</v>
      </c>
      <c r="S1433" s="516">
        <f>IF(M1433="nio",0,IF(M1433&gt;0,VLOOKUP(H1433,'3-Productie normen'!A:L,VLOOKUP(M1433,'3-Productie normen'!$B$36:$C$42,2,FALSE),FALSE)))</f>
        <v>0</v>
      </c>
      <c r="T1433" s="516">
        <f t="shared" si="159"/>
        <v>0</v>
      </c>
      <c r="U1433" s="55">
        <f t="shared" si="160"/>
        <v>0</v>
      </c>
      <c r="V1433" s="527"/>
      <c r="X1433" s="529">
        <f t="shared" si="158"/>
        <v>6110</v>
      </c>
    </row>
    <row r="1434" spans="1:24" ht="14.1" customHeight="1">
      <c r="A1434" s="460">
        <v>1434</v>
      </c>
      <c r="B1434" s="467" t="s">
        <v>238</v>
      </c>
      <c r="C1434" s="466" t="s">
        <v>362</v>
      </c>
      <c r="D1434" s="473" t="s">
        <v>442</v>
      </c>
      <c r="E1434" s="475">
        <v>1</v>
      </c>
      <c r="F1434" s="475" t="s">
        <v>1726</v>
      </c>
      <c r="G1434" s="494" t="s">
        <v>529</v>
      </c>
      <c r="H1434" s="491" t="s">
        <v>253</v>
      </c>
      <c r="I1434" s="494" t="s">
        <v>3975</v>
      </c>
      <c r="J1434" s="502">
        <v>19.23</v>
      </c>
      <c r="K1434" s="491" t="s">
        <v>253</v>
      </c>
      <c r="L1434" s="512">
        <f t="shared" si="154"/>
        <v>104</v>
      </c>
      <c r="M1434" s="514">
        <v>104</v>
      </c>
      <c r="N1434" s="514"/>
      <c r="O1434" s="514"/>
      <c r="P1434" s="515" t="e">
        <f t="shared" si="155"/>
        <v>#DIV/0!</v>
      </c>
      <c r="Q1434" s="515">
        <f t="shared" si="156"/>
        <v>0</v>
      </c>
      <c r="R1434" s="515">
        <f t="shared" si="157"/>
        <v>0</v>
      </c>
      <c r="S1434" s="516">
        <f>IF(M1434="nio",0,IF(M1434&gt;0,VLOOKUP(H1434,'3-Productie normen'!A:L,VLOOKUP(M1434,'3-Productie normen'!$B$36:$C$42,2,FALSE),FALSE)))</f>
        <v>0</v>
      </c>
      <c r="T1434" s="516">
        <f t="shared" si="159"/>
        <v>0</v>
      </c>
      <c r="U1434" s="55">
        <f t="shared" si="160"/>
        <v>0</v>
      </c>
      <c r="V1434" s="527"/>
      <c r="X1434" s="529">
        <f t="shared" si="158"/>
        <v>1999.92</v>
      </c>
    </row>
    <row r="1435" spans="1:24" ht="14.1" customHeight="1">
      <c r="A1435" s="460">
        <v>1435</v>
      </c>
      <c r="B1435" s="467" t="s">
        <v>238</v>
      </c>
      <c r="C1435" s="466" t="s">
        <v>362</v>
      </c>
      <c r="D1435" s="473" t="s">
        <v>442</v>
      </c>
      <c r="E1435" s="475">
        <v>1</v>
      </c>
      <c r="F1435" s="475" t="s">
        <v>1727</v>
      </c>
      <c r="G1435" s="494" t="s">
        <v>529</v>
      </c>
      <c r="H1435" s="491" t="s">
        <v>253</v>
      </c>
      <c r="I1435" s="494" t="s">
        <v>3975</v>
      </c>
      <c r="J1435" s="502">
        <v>17.98</v>
      </c>
      <c r="K1435" s="491" t="s">
        <v>253</v>
      </c>
      <c r="L1435" s="512">
        <f t="shared" si="154"/>
        <v>104</v>
      </c>
      <c r="M1435" s="514">
        <v>104</v>
      </c>
      <c r="N1435" s="514"/>
      <c r="O1435" s="514"/>
      <c r="P1435" s="515" t="e">
        <f t="shared" si="155"/>
        <v>#DIV/0!</v>
      </c>
      <c r="Q1435" s="515">
        <f t="shared" si="156"/>
        <v>0</v>
      </c>
      <c r="R1435" s="515">
        <f t="shared" si="157"/>
        <v>0</v>
      </c>
      <c r="S1435" s="516">
        <f>IF(M1435="nio",0,IF(M1435&gt;0,VLOOKUP(H1435,'3-Productie normen'!A:L,VLOOKUP(M1435,'3-Productie normen'!$B$36:$C$42,2,FALSE),FALSE)))</f>
        <v>0</v>
      </c>
      <c r="T1435" s="516">
        <f t="shared" si="159"/>
        <v>0</v>
      </c>
      <c r="U1435" s="55">
        <f t="shared" si="160"/>
        <v>0</v>
      </c>
      <c r="V1435" s="527"/>
      <c r="X1435" s="529">
        <f t="shared" si="158"/>
        <v>1869.92</v>
      </c>
    </row>
    <row r="1436" spans="1:24" ht="14.1" customHeight="1">
      <c r="A1436" s="460">
        <v>1436</v>
      </c>
      <c r="B1436" s="467" t="s">
        <v>238</v>
      </c>
      <c r="C1436" s="466" t="s">
        <v>362</v>
      </c>
      <c r="D1436" s="473" t="s">
        <v>442</v>
      </c>
      <c r="E1436" s="475">
        <v>1</v>
      </c>
      <c r="F1436" s="475" t="s">
        <v>1728</v>
      </c>
      <c r="G1436" s="494" t="s">
        <v>529</v>
      </c>
      <c r="H1436" s="491" t="s">
        <v>253</v>
      </c>
      <c r="I1436" s="494" t="s">
        <v>3975</v>
      </c>
      <c r="J1436" s="502">
        <v>29.18</v>
      </c>
      <c r="K1436" s="491" t="s">
        <v>253</v>
      </c>
      <c r="L1436" s="512">
        <f t="shared" si="154"/>
        <v>104</v>
      </c>
      <c r="M1436" s="514">
        <v>104</v>
      </c>
      <c r="N1436" s="514"/>
      <c r="O1436" s="514"/>
      <c r="P1436" s="515" t="e">
        <f t="shared" si="155"/>
        <v>#DIV/0!</v>
      </c>
      <c r="Q1436" s="515">
        <f t="shared" si="156"/>
        <v>0</v>
      </c>
      <c r="R1436" s="515">
        <f t="shared" si="157"/>
        <v>0</v>
      </c>
      <c r="S1436" s="516">
        <f>IF(M1436="nio",0,IF(M1436&gt;0,VLOOKUP(H1436,'3-Productie normen'!A:L,VLOOKUP(M1436,'3-Productie normen'!$B$36:$C$42,2,FALSE),FALSE)))</f>
        <v>0</v>
      </c>
      <c r="T1436" s="516">
        <f t="shared" si="159"/>
        <v>0</v>
      </c>
      <c r="U1436" s="55">
        <f t="shared" si="160"/>
        <v>0</v>
      </c>
      <c r="V1436" s="527"/>
      <c r="X1436" s="529">
        <f t="shared" si="158"/>
        <v>3034.72</v>
      </c>
    </row>
    <row r="1437" spans="1:24" ht="14.1" customHeight="1">
      <c r="A1437" s="460">
        <v>1437</v>
      </c>
      <c r="B1437" s="467" t="s">
        <v>238</v>
      </c>
      <c r="C1437" s="466" t="s">
        <v>362</v>
      </c>
      <c r="D1437" s="473" t="s">
        <v>442</v>
      </c>
      <c r="E1437" s="475">
        <v>1</v>
      </c>
      <c r="F1437" s="475" t="s">
        <v>1729</v>
      </c>
      <c r="G1437" s="494" t="s">
        <v>529</v>
      </c>
      <c r="H1437" s="491" t="s">
        <v>253</v>
      </c>
      <c r="I1437" s="494" t="s">
        <v>3975</v>
      </c>
      <c r="J1437" s="502">
        <v>18.04</v>
      </c>
      <c r="K1437" s="491" t="s">
        <v>253</v>
      </c>
      <c r="L1437" s="512">
        <f t="shared" si="154"/>
        <v>104</v>
      </c>
      <c r="M1437" s="514">
        <v>104</v>
      </c>
      <c r="N1437" s="514"/>
      <c r="O1437" s="514"/>
      <c r="P1437" s="515" t="e">
        <f t="shared" si="155"/>
        <v>#DIV/0!</v>
      </c>
      <c r="Q1437" s="515">
        <f t="shared" si="156"/>
        <v>0</v>
      </c>
      <c r="R1437" s="515">
        <f t="shared" si="157"/>
        <v>0</v>
      </c>
      <c r="S1437" s="516">
        <f>IF(M1437="nio",0,IF(M1437&gt;0,VLOOKUP(H1437,'3-Productie normen'!A:L,VLOOKUP(M1437,'3-Productie normen'!$B$36:$C$42,2,FALSE),FALSE)))</f>
        <v>0</v>
      </c>
      <c r="T1437" s="516">
        <f t="shared" si="159"/>
        <v>0</v>
      </c>
      <c r="U1437" s="55">
        <f t="shared" si="160"/>
        <v>0</v>
      </c>
      <c r="V1437" s="527"/>
      <c r="X1437" s="529">
        <f t="shared" si="158"/>
        <v>1876.1599999999999</v>
      </c>
    </row>
    <row r="1438" spans="1:24" ht="14.1" customHeight="1">
      <c r="A1438" s="460">
        <v>1438</v>
      </c>
      <c r="B1438" s="467" t="s">
        <v>238</v>
      </c>
      <c r="C1438" s="466" t="s">
        <v>362</v>
      </c>
      <c r="D1438" s="473" t="s">
        <v>442</v>
      </c>
      <c r="E1438" s="475">
        <v>1</v>
      </c>
      <c r="F1438" s="475" t="s">
        <v>1730</v>
      </c>
      <c r="G1438" s="494" t="s">
        <v>529</v>
      </c>
      <c r="H1438" s="491" t="s">
        <v>253</v>
      </c>
      <c r="I1438" s="494" t="s">
        <v>3975</v>
      </c>
      <c r="J1438" s="502">
        <v>18.89</v>
      </c>
      <c r="K1438" s="491" t="s">
        <v>253</v>
      </c>
      <c r="L1438" s="512">
        <f t="shared" si="154"/>
        <v>104</v>
      </c>
      <c r="M1438" s="514">
        <v>104</v>
      </c>
      <c r="N1438" s="514"/>
      <c r="O1438" s="514"/>
      <c r="P1438" s="515" t="e">
        <f t="shared" si="155"/>
        <v>#DIV/0!</v>
      </c>
      <c r="Q1438" s="515">
        <f t="shared" si="156"/>
        <v>0</v>
      </c>
      <c r="R1438" s="515">
        <f t="shared" si="157"/>
        <v>0</v>
      </c>
      <c r="S1438" s="516">
        <f>IF(M1438="nio",0,IF(M1438&gt;0,VLOOKUP(H1438,'3-Productie normen'!A:L,VLOOKUP(M1438,'3-Productie normen'!$B$36:$C$42,2,FALSE),FALSE)))</f>
        <v>0</v>
      </c>
      <c r="T1438" s="516">
        <f t="shared" si="159"/>
        <v>0</v>
      </c>
      <c r="U1438" s="55">
        <f t="shared" si="160"/>
        <v>0</v>
      </c>
      <c r="V1438" s="527"/>
      <c r="X1438" s="529">
        <f t="shared" si="158"/>
        <v>1964.56</v>
      </c>
    </row>
    <row r="1439" spans="1:24" ht="14.1" customHeight="1">
      <c r="A1439" s="460">
        <v>1439</v>
      </c>
      <c r="B1439" s="467" t="s">
        <v>238</v>
      </c>
      <c r="C1439" s="466" t="s">
        <v>362</v>
      </c>
      <c r="D1439" s="473" t="s">
        <v>442</v>
      </c>
      <c r="E1439" s="475">
        <v>1</v>
      </c>
      <c r="F1439" s="475" t="s">
        <v>1731</v>
      </c>
      <c r="G1439" s="494" t="s">
        <v>529</v>
      </c>
      <c r="H1439" s="491" t="s">
        <v>253</v>
      </c>
      <c r="I1439" s="494" t="s">
        <v>3975</v>
      </c>
      <c r="J1439" s="502">
        <v>18.88</v>
      </c>
      <c r="K1439" s="491" t="s">
        <v>253</v>
      </c>
      <c r="L1439" s="512">
        <f t="shared" si="154"/>
        <v>104</v>
      </c>
      <c r="M1439" s="514">
        <v>104</v>
      </c>
      <c r="N1439" s="514"/>
      <c r="O1439" s="514"/>
      <c r="P1439" s="515" t="e">
        <f t="shared" si="155"/>
        <v>#DIV/0!</v>
      </c>
      <c r="Q1439" s="515">
        <f t="shared" si="156"/>
        <v>0</v>
      </c>
      <c r="R1439" s="515">
        <f t="shared" si="157"/>
        <v>0</v>
      </c>
      <c r="S1439" s="516">
        <f>IF(M1439="nio",0,IF(M1439&gt;0,VLOOKUP(H1439,'3-Productie normen'!A:L,VLOOKUP(M1439,'3-Productie normen'!$B$36:$C$42,2,FALSE),FALSE)))</f>
        <v>0</v>
      </c>
      <c r="T1439" s="516">
        <f t="shared" si="159"/>
        <v>0</v>
      </c>
      <c r="U1439" s="55">
        <f t="shared" si="160"/>
        <v>0</v>
      </c>
      <c r="V1439" s="527"/>
      <c r="X1439" s="529">
        <f t="shared" si="158"/>
        <v>1963.52</v>
      </c>
    </row>
    <row r="1440" spans="1:24" ht="14.1" customHeight="1">
      <c r="A1440" s="460">
        <v>1440</v>
      </c>
      <c r="B1440" s="467" t="s">
        <v>238</v>
      </c>
      <c r="C1440" s="466" t="s">
        <v>362</v>
      </c>
      <c r="D1440" s="473" t="s">
        <v>442</v>
      </c>
      <c r="E1440" s="475">
        <v>1</v>
      </c>
      <c r="F1440" s="475" t="s">
        <v>1732</v>
      </c>
      <c r="G1440" s="494" t="s">
        <v>529</v>
      </c>
      <c r="H1440" s="491" t="s">
        <v>253</v>
      </c>
      <c r="I1440" s="494" t="s">
        <v>3975</v>
      </c>
      <c r="J1440" s="502">
        <v>29.02</v>
      </c>
      <c r="K1440" s="491" t="s">
        <v>253</v>
      </c>
      <c r="L1440" s="512">
        <f t="shared" si="154"/>
        <v>104</v>
      </c>
      <c r="M1440" s="514">
        <v>104</v>
      </c>
      <c r="N1440" s="514"/>
      <c r="O1440" s="514"/>
      <c r="P1440" s="515" t="e">
        <f t="shared" si="155"/>
        <v>#DIV/0!</v>
      </c>
      <c r="Q1440" s="515">
        <f t="shared" si="156"/>
        <v>0</v>
      </c>
      <c r="R1440" s="515">
        <f t="shared" si="157"/>
        <v>0</v>
      </c>
      <c r="S1440" s="516">
        <f>IF(M1440="nio",0,IF(M1440&gt;0,VLOOKUP(H1440,'3-Productie normen'!A:L,VLOOKUP(M1440,'3-Productie normen'!$B$36:$C$42,2,FALSE),FALSE)))</f>
        <v>0</v>
      </c>
      <c r="T1440" s="516">
        <f t="shared" si="159"/>
        <v>0</v>
      </c>
      <c r="U1440" s="55">
        <f t="shared" si="160"/>
        <v>0</v>
      </c>
      <c r="V1440" s="527"/>
      <c r="X1440" s="529">
        <f t="shared" si="158"/>
        <v>3018.08</v>
      </c>
    </row>
    <row r="1441" spans="1:24" ht="14.1" customHeight="1">
      <c r="A1441" s="567">
        <v>1441</v>
      </c>
      <c r="B1441" s="467" t="s">
        <v>238</v>
      </c>
      <c r="C1441" s="466" t="s">
        <v>362</v>
      </c>
      <c r="D1441" s="473" t="s">
        <v>442</v>
      </c>
      <c r="E1441" s="475">
        <v>1</v>
      </c>
      <c r="F1441" s="475" t="s">
        <v>1733</v>
      </c>
      <c r="G1441" s="494" t="s">
        <v>529</v>
      </c>
      <c r="H1441" s="491" t="s">
        <v>253</v>
      </c>
      <c r="I1441" s="494" t="s">
        <v>3975</v>
      </c>
      <c r="J1441" s="502">
        <v>18.89</v>
      </c>
      <c r="K1441" s="491" t="s">
        <v>253</v>
      </c>
      <c r="L1441" s="512">
        <f t="shared" si="154"/>
        <v>104</v>
      </c>
      <c r="M1441" s="514">
        <v>104</v>
      </c>
      <c r="N1441" s="514"/>
      <c r="O1441" s="514"/>
      <c r="P1441" s="515" t="e">
        <f t="shared" si="155"/>
        <v>#DIV/0!</v>
      </c>
      <c r="Q1441" s="515">
        <f t="shared" si="156"/>
        <v>0</v>
      </c>
      <c r="R1441" s="515">
        <f t="shared" si="157"/>
        <v>0</v>
      </c>
      <c r="S1441" s="516">
        <f>IF(M1441="nio",0,IF(M1441&gt;0,VLOOKUP(H1441,'3-Productie normen'!A:L,VLOOKUP(M1441,'3-Productie normen'!$B$36:$C$42,2,FALSE),FALSE)))</f>
        <v>0</v>
      </c>
      <c r="T1441" s="516">
        <f t="shared" si="159"/>
        <v>0</v>
      </c>
      <c r="U1441" s="55">
        <f t="shared" si="160"/>
        <v>0</v>
      </c>
      <c r="V1441" s="527"/>
      <c r="X1441" s="529">
        <f t="shared" si="158"/>
        <v>1964.56</v>
      </c>
    </row>
    <row r="1442" spans="1:24" ht="14.1" customHeight="1">
      <c r="A1442" s="460">
        <v>1442</v>
      </c>
      <c r="B1442" s="467" t="s">
        <v>238</v>
      </c>
      <c r="C1442" s="466" t="s">
        <v>362</v>
      </c>
      <c r="D1442" s="473" t="s">
        <v>442</v>
      </c>
      <c r="E1442" s="475">
        <v>1</v>
      </c>
      <c r="F1442" s="475" t="s">
        <v>1734</v>
      </c>
      <c r="G1442" s="494" t="s">
        <v>529</v>
      </c>
      <c r="H1442" s="491" t="s">
        <v>253</v>
      </c>
      <c r="I1442" s="494" t="s">
        <v>3975</v>
      </c>
      <c r="J1442" s="502">
        <v>29.12</v>
      </c>
      <c r="K1442" s="491" t="s">
        <v>253</v>
      </c>
      <c r="L1442" s="512">
        <f t="shared" si="154"/>
        <v>104</v>
      </c>
      <c r="M1442" s="514">
        <v>104</v>
      </c>
      <c r="N1442" s="514"/>
      <c r="O1442" s="514"/>
      <c r="P1442" s="515" t="e">
        <f t="shared" si="155"/>
        <v>#DIV/0!</v>
      </c>
      <c r="Q1442" s="515">
        <f t="shared" si="156"/>
        <v>0</v>
      </c>
      <c r="R1442" s="515">
        <f t="shared" si="157"/>
        <v>0</v>
      </c>
      <c r="S1442" s="516">
        <f>IF(M1442="nio",0,IF(M1442&gt;0,VLOOKUP(H1442,'3-Productie normen'!A:L,VLOOKUP(M1442,'3-Productie normen'!$B$36:$C$42,2,FALSE),FALSE)))</f>
        <v>0</v>
      </c>
      <c r="T1442" s="516">
        <f t="shared" si="159"/>
        <v>0</v>
      </c>
      <c r="U1442" s="55">
        <f t="shared" si="160"/>
        <v>0</v>
      </c>
      <c r="V1442" s="527"/>
      <c r="X1442" s="529">
        <f t="shared" si="158"/>
        <v>3028.48</v>
      </c>
    </row>
    <row r="1443" spans="1:24" ht="14.1" customHeight="1">
      <c r="A1443" s="460">
        <v>1443</v>
      </c>
      <c r="B1443" s="467" t="s">
        <v>238</v>
      </c>
      <c r="C1443" s="466" t="s">
        <v>362</v>
      </c>
      <c r="D1443" s="473" t="s">
        <v>442</v>
      </c>
      <c r="E1443" s="475">
        <v>1</v>
      </c>
      <c r="F1443" s="475" t="s">
        <v>1735</v>
      </c>
      <c r="G1443" s="494" t="s">
        <v>529</v>
      </c>
      <c r="H1443" s="491" t="s">
        <v>253</v>
      </c>
      <c r="I1443" s="494" t="s">
        <v>3975</v>
      </c>
      <c r="J1443" s="502">
        <v>18.95</v>
      </c>
      <c r="K1443" s="491" t="s">
        <v>253</v>
      </c>
      <c r="L1443" s="512">
        <f t="shared" si="154"/>
        <v>104</v>
      </c>
      <c r="M1443" s="514">
        <v>104</v>
      </c>
      <c r="N1443" s="514"/>
      <c r="O1443" s="514"/>
      <c r="P1443" s="515" t="e">
        <f t="shared" si="155"/>
        <v>#DIV/0!</v>
      </c>
      <c r="Q1443" s="515">
        <f t="shared" si="156"/>
        <v>0</v>
      </c>
      <c r="R1443" s="515">
        <f t="shared" si="157"/>
        <v>0</v>
      </c>
      <c r="S1443" s="516">
        <f>IF(M1443="nio",0,IF(M1443&gt;0,VLOOKUP(H1443,'3-Productie normen'!A:L,VLOOKUP(M1443,'3-Productie normen'!$B$36:$C$42,2,FALSE),FALSE)))</f>
        <v>0</v>
      </c>
      <c r="T1443" s="516">
        <f t="shared" si="159"/>
        <v>0</v>
      </c>
      <c r="U1443" s="55">
        <f t="shared" si="160"/>
        <v>0</v>
      </c>
      <c r="V1443" s="527"/>
      <c r="X1443" s="529">
        <f t="shared" si="158"/>
        <v>1970.8</v>
      </c>
    </row>
    <row r="1444" spans="1:24" ht="14.1" customHeight="1">
      <c r="A1444" s="460">
        <v>1444</v>
      </c>
      <c r="B1444" s="467" t="s">
        <v>238</v>
      </c>
      <c r="C1444" s="466" t="s">
        <v>362</v>
      </c>
      <c r="D1444" s="473" t="s">
        <v>442</v>
      </c>
      <c r="E1444" s="475">
        <v>1</v>
      </c>
      <c r="F1444" s="475" t="s">
        <v>1736</v>
      </c>
      <c r="G1444" s="494" t="s">
        <v>529</v>
      </c>
      <c r="H1444" s="491" t="s">
        <v>253</v>
      </c>
      <c r="I1444" s="494" t="s">
        <v>3975</v>
      </c>
      <c r="J1444" s="502">
        <v>19.43</v>
      </c>
      <c r="K1444" s="491" t="s">
        <v>253</v>
      </c>
      <c r="L1444" s="512">
        <f t="shared" si="154"/>
        <v>104</v>
      </c>
      <c r="M1444" s="514">
        <v>104</v>
      </c>
      <c r="N1444" s="514"/>
      <c r="O1444" s="514"/>
      <c r="P1444" s="515" t="e">
        <f t="shared" si="155"/>
        <v>#DIV/0!</v>
      </c>
      <c r="Q1444" s="515">
        <f t="shared" si="156"/>
        <v>0</v>
      </c>
      <c r="R1444" s="515">
        <f t="shared" si="157"/>
        <v>0</v>
      </c>
      <c r="S1444" s="516">
        <f>IF(M1444="nio",0,IF(M1444&gt;0,VLOOKUP(H1444,'3-Productie normen'!A:L,VLOOKUP(M1444,'3-Productie normen'!$B$36:$C$42,2,FALSE),FALSE)))</f>
        <v>0</v>
      </c>
      <c r="T1444" s="516">
        <f t="shared" si="159"/>
        <v>0</v>
      </c>
      <c r="U1444" s="55">
        <f t="shared" si="160"/>
        <v>0</v>
      </c>
      <c r="V1444" s="527"/>
      <c r="X1444" s="529">
        <f t="shared" si="158"/>
        <v>2020.72</v>
      </c>
    </row>
    <row r="1445" spans="1:24" ht="14.1" customHeight="1">
      <c r="A1445" s="460">
        <v>1445</v>
      </c>
      <c r="B1445" s="467" t="s">
        <v>238</v>
      </c>
      <c r="C1445" s="466" t="s">
        <v>362</v>
      </c>
      <c r="D1445" s="473" t="s">
        <v>442</v>
      </c>
      <c r="E1445" s="475">
        <v>1</v>
      </c>
      <c r="F1445" s="475" t="s">
        <v>1737</v>
      </c>
      <c r="G1445" s="494" t="s">
        <v>529</v>
      </c>
      <c r="H1445" s="491" t="s">
        <v>253</v>
      </c>
      <c r="I1445" s="494" t="s">
        <v>3975</v>
      </c>
      <c r="J1445" s="502">
        <v>18.89</v>
      </c>
      <c r="K1445" s="491" t="s">
        <v>253</v>
      </c>
      <c r="L1445" s="512">
        <f t="shared" si="154"/>
        <v>104</v>
      </c>
      <c r="M1445" s="514">
        <v>104</v>
      </c>
      <c r="N1445" s="514"/>
      <c r="O1445" s="514"/>
      <c r="P1445" s="515" t="e">
        <f t="shared" si="155"/>
        <v>#DIV/0!</v>
      </c>
      <c r="Q1445" s="515">
        <f t="shared" si="156"/>
        <v>0</v>
      </c>
      <c r="R1445" s="515">
        <f t="shared" si="157"/>
        <v>0</v>
      </c>
      <c r="S1445" s="516">
        <f>IF(M1445="nio",0,IF(M1445&gt;0,VLOOKUP(H1445,'3-Productie normen'!A:L,VLOOKUP(M1445,'3-Productie normen'!$B$36:$C$42,2,FALSE),FALSE)))</f>
        <v>0</v>
      </c>
      <c r="T1445" s="516">
        <f t="shared" si="159"/>
        <v>0</v>
      </c>
      <c r="U1445" s="55">
        <f t="shared" si="160"/>
        <v>0</v>
      </c>
      <c r="V1445" s="527"/>
      <c r="X1445" s="529">
        <f t="shared" si="158"/>
        <v>1964.56</v>
      </c>
    </row>
    <row r="1446" spans="1:24" ht="14.1" customHeight="1">
      <c r="A1446" s="460">
        <v>1446</v>
      </c>
      <c r="B1446" s="467" t="s">
        <v>238</v>
      </c>
      <c r="C1446" s="466" t="s">
        <v>362</v>
      </c>
      <c r="D1446" s="473" t="s">
        <v>442</v>
      </c>
      <c r="E1446" s="475">
        <v>1</v>
      </c>
      <c r="F1446" s="475" t="s">
        <v>1738</v>
      </c>
      <c r="G1446" s="494" t="s">
        <v>596</v>
      </c>
      <c r="H1446" s="491" t="s">
        <v>286</v>
      </c>
      <c r="I1446" s="494" t="s">
        <v>3974</v>
      </c>
      <c r="J1446" s="502">
        <v>12.33</v>
      </c>
      <c r="K1446" s="494" t="s">
        <v>4027</v>
      </c>
      <c r="L1446" s="512">
        <f t="shared" si="154"/>
        <v>0</v>
      </c>
      <c r="M1446" s="513" t="s">
        <v>4037</v>
      </c>
      <c r="N1446" s="514"/>
      <c r="O1446" s="514"/>
      <c r="P1446" s="515">
        <f t="shared" si="155"/>
        <v>0</v>
      </c>
      <c r="Q1446" s="515">
        <f t="shared" si="156"/>
        <v>0</v>
      </c>
      <c r="R1446" s="515">
        <f t="shared" si="157"/>
        <v>0</v>
      </c>
      <c r="S1446" s="516">
        <f>IF(M1446="nio",0,IF(M1446&gt;0,VLOOKUP(H1446,'3-Productie normen'!A:L,VLOOKUP(M1446,'3-Productie normen'!$B$36:$C$42,2,FALSE),FALSE)))</f>
        <v>0</v>
      </c>
      <c r="T1446" s="516">
        <f t="shared" si="159"/>
        <v>0</v>
      </c>
      <c r="U1446" s="55">
        <f t="shared" si="160"/>
        <v>0</v>
      </c>
      <c r="V1446" s="527"/>
      <c r="X1446" s="529">
        <f t="shared" si="158"/>
        <v>0</v>
      </c>
    </row>
    <row r="1447" spans="1:24" ht="14.1" customHeight="1">
      <c r="A1447" s="460">
        <v>1447</v>
      </c>
      <c r="B1447" s="467" t="s">
        <v>238</v>
      </c>
      <c r="C1447" s="466" t="s">
        <v>362</v>
      </c>
      <c r="D1447" s="473" t="s">
        <v>442</v>
      </c>
      <c r="E1447" s="475">
        <v>1</v>
      </c>
      <c r="F1447" s="475" t="s">
        <v>1739</v>
      </c>
      <c r="G1447" s="494" t="s">
        <v>529</v>
      </c>
      <c r="H1447" s="491" t="s">
        <v>253</v>
      </c>
      <c r="I1447" s="494" t="s">
        <v>3975</v>
      </c>
      <c r="J1447" s="502">
        <v>29.07</v>
      </c>
      <c r="K1447" s="491" t="s">
        <v>253</v>
      </c>
      <c r="L1447" s="512">
        <f t="shared" si="154"/>
        <v>104</v>
      </c>
      <c r="M1447" s="514">
        <v>104</v>
      </c>
      <c r="N1447" s="514"/>
      <c r="O1447" s="514"/>
      <c r="P1447" s="515" t="e">
        <f t="shared" si="155"/>
        <v>#DIV/0!</v>
      </c>
      <c r="Q1447" s="515">
        <f t="shared" si="156"/>
        <v>0</v>
      </c>
      <c r="R1447" s="515">
        <f t="shared" si="157"/>
        <v>0</v>
      </c>
      <c r="S1447" s="516">
        <f>IF(M1447="nio",0,IF(M1447&gt;0,VLOOKUP(H1447,'3-Productie normen'!A:L,VLOOKUP(M1447,'3-Productie normen'!$B$36:$C$42,2,FALSE),FALSE)))</f>
        <v>0</v>
      </c>
      <c r="T1447" s="516">
        <f t="shared" si="159"/>
        <v>0</v>
      </c>
      <c r="U1447" s="55">
        <f t="shared" si="160"/>
        <v>0</v>
      </c>
      <c r="V1447" s="527"/>
      <c r="X1447" s="529">
        <f t="shared" si="158"/>
        <v>3023.28</v>
      </c>
    </row>
    <row r="1448" spans="1:24" ht="14.1" customHeight="1">
      <c r="A1448" s="460">
        <v>1448</v>
      </c>
      <c r="B1448" s="467" t="s">
        <v>238</v>
      </c>
      <c r="C1448" s="466" t="s">
        <v>362</v>
      </c>
      <c r="D1448" s="473" t="s">
        <v>442</v>
      </c>
      <c r="E1448" s="475">
        <v>1</v>
      </c>
      <c r="F1448" s="475" t="s">
        <v>1740</v>
      </c>
      <c r="G1448" s="494" t="s">
        <v>529</v>
      </c>
      <c r="H1448" s="491" t="s">
        <v>253</v>
      </c>
      <c r="I1448" s="494" t="s">
        <v>3975</v>
      </c>
      <c r="J1448" s="502">
        <v>29.14</v>
      </c>
      <c r="K1448" s="491" t="s">
        <v>253</v>
      </c>
      <c r="L1448" s="512">
        <f t="shared" si="154"/>
        <v>104</v>
      </c>
      <c r="M1448" s="514">
        <v>104</v>
      </c>
      <c r="N1448" s="514"/>
      <c r="O1448" s="514"/>
      <c r="P1448" s="515" t="e">
        <f t="shared" si="155"/>
        <v>#DIV/0!</v>
      </c>
      <c r="Q1448" s="515">
        <f t="shared" si="156"/>
        <v>0</v>
      </c>
      <c r="R1448" s="515">
        <f t="shared" si="157"/>
        <v>0</v>
      </c>
      <c r="S1448" s="516">
        <f>IF(M1448="nio",0,IF(M1448&gt;0,VLOOKUP(H1448,'3-Productie normen'!A:L,VLOOKUP(M1448,'3-Productie normen'!$B$36:$C$42,2,FALSE),FALSE)))</f>
        <v>0</v>
      </c>
      <c r="T1448" s="516">
        <f t="shared" si="159"/>
        <v>0</v>
      </c>
      <c r="U1448" s="55">
        <f t="shared" si="160"/>
        <v>0</v>
      </c>
      <c r="V1448" s="527"/>
      <c r="X1448" s="529">
        <f t="shared" si="158"/>
        <v>3030.56</v>
      </c>
    </row>
    <row r="1449" spans="1:24" ht="14.1" customHeight="1">
      <c r="A1449" s="567">
        <v>1449</v>
      </c>
      <c r="B1449" s="467" t="s">
        <v>238</v>
      </c>
      <c r="C1449" s="466" t="s">
        <v>362</v>
      </c>
      <c r="D1449" s="473" t="s">
        <v>442</v>
      </c>
      <c r="E1449" s="475">
        <v>1</v>
      </c>
      <c r="F1449" s="475" t="s">
        <v>1741</v>
      </c>
      <c r="G1449" s="494" t="s">
        <v>1045</v>
      </c>
      <c r="H1449" s="491" t="s">
        <v>253</v>
      </c>
      <c r="I1449" s="494" t="s">
        <v>3974</v>
      </c>
      <c r="J1449" s="502">
        <v>57.86</v>
      </c>
      <c r="K1449" s="491" t="s">
        <v>253</v>
      </c>
      <c r="L1449" s="512">
        <f t="shared" si="154"/>
        <v>104</v>
      </c>
      <c r="M1449" s="514">
        <v>104</v>
      </c>
      <c r="N1449" s="514"/>
      <c r="O1449" s="514"/>
      <c r="P1449" s="515" t="e">
        <f t="shared" si="155"/>
        <v>#DIV/0!</v>
      </c>
      <c r="Q1449" s="515">
        <f t="shared" si="156"/>
        <v>0</v>
      </c>
      <c r="R1449" s="515">
        <f t="shared" si="157"/>
        <v>0</v>
      </c>
      <c r="S1449" s="516">
        <f>IF(M1449="nio",0,IF(M1449&gt;0,VLOOKUP(H1449,'3-Productie normen'!A:L,VLOOKUP(M1449,'3-Productie normen'!$B$36:$C$42,2,FALSE),FALSE)))</f>
        <v>0</v>
      </c>
      <c r="T1449" s="516">
        <f t="shared" si="159"/>
        <v>0</v>
      </c>
      <c r="U1449" s="55">
        <f t="shared" si="160"/>
        <v>0</v>
      </c>
      <c r="V1449" s="527"/>
      <c r="X1449" s="529">
        <f t="shared" si="158"/>
        <v>6017.44</v>
      </c>
    </row>
    <row r="1450" spans="1:24" ht="14.1" customHeight="1">
      <c r="A1450" s="460">
        <v>1450</v>
      </c>
      <c r="B1450" s="467" t="s">
        <v>238</v>
      </c>
      <c r="C1450" s="466" t="s">
        <v>362</v>
      </c>
      <c r="D1450" s="473" t="s">
        <v>442</v>
      </c>
      <c r="E1450" s="475">
        <v>1</v>
      </c>
      <c r="F1450" s="475" t="s">
        <v>1742</v>
      </c>
      <c r="G1450" s="494" t="s">
        <v>600</v>
      </c>
      <c r="H1450" s="494" t="s">
        <v>4033</v>
      </c>
      <c r="I1450" s="494" t="s">
        <v>3974</v>
      </c>
      <c r="J1450" s="502">
        <v>145.41999999999999</v>
      </c>
      <c r="K1450" s="494" t="s">
        <v>4033</v>
      </c>
      <c r="L1450" s="512">
        <f t="shared" si="154"/>
        <v>104</v>
      </c>
      <c r="M1450" s="514">
        <v>104</v>
      </c>
      <c r="N1450" s="514"/>
      <c r="O1450" s="514"/>
      <c r="P1450" s="515" t="e">
        <f t="shared" si="155"/>
        <v>#DIV/0!</v>
      </c>
      <c r="Q1450" s="515">
        <f t="shared" si="156"/>
        <v>0</v>
      </c>
      <c r="R1450" s="515">
        <f t="shared" si="157"/>
        <v>0</v>
      </c>
      <c r="S1450" s="516">
        <f>IF(M1450="nio",0,IF(M1450&gt;0,VLOOKUP(H1450,'3-Productie normen'!A:L,VLOOKUP(M1450,'3-Productie normen'!$B$36:$C$42,2,FALSE),FALSE)))</f>
        <v>0</v>
      </c>
      <c r="T1450" s="516">
        <f t="shared" si="159"/>
        <v>0</v>
      </c>
      <c r="U1450" s="55">
        <f t="shared" si="160"/>
        <v>0</v>
      </c>
      <c r="V1450" s="527"/>
      <c r="X1450" s="529">
        <f t="shared" si="158"/>
        <v>15123.679999999998</v>
      </c>
    </row>
    <row r="1451" spans="1:24" ht="14.1" customHeight="1">
      <c r="A1451" s="460">
        <v>1451</v>
      </c>
      <c r="B1451" s="467" t="s">
        <v>238</v>
      </c>
      <c r="C1451" s="466" t="s">
        <v>362</v>
      </c>
      <c r="D1451" s="473" t="s">
        <v>442</v>
      </c>
      <c r="E1451" s="475">
        <v>1</v>
      </c>
      <c r="F1451" s="475" t="s">
        <v>1743</v>
      </c>
      <c r="G1451" s="494" t="s">
        <v>529</v>
      </c>
      <c r="H1451" s="491" t="s">
        <v>253</v>
      </c>
      <c r="I1451" s="494" t="s">
        <v>3975</v>
      </c>
      <c r="J1451" s="502">
        <v>19.18</v>
      </c>
      <c r="K1451" s="491" t="s">
        <v>253</v>
      </c>
      <c r="L1451" s="512">
        <f t="shared" si="154"/>
        <v>104</v>
      </c>
      <c r="M1451" s="514">
        <v>104</v>
      </c>
      <c r="N1451" s="514"/>
      <c r="O1451" s="514"/>
      <c r="P1451" s="515" t="e">
        <f t="shared" si="155"/>
        <v>#DIV/0!</v>
      </c>
      <c r="Q1451" s="515">
        <f t="shared" si="156"/>
        <v>0</v>
      </c>
      <c r="R1451" s="515">
        <f t="shared" si="157"/>
        <v>0</v>
      </c>
      <c r="S1451" s="516">
        <f>IF(M1451="nio",0,IF(M1451&gt;0,VLOOKUP(H1451,'3-Productie normen'!A:L,VLOOKUP(M1451,'3-Productie normen'!$B$36:$C$42,2,FALSE),FALSE)))</f>
        <v>0</v>
      </c>
      <c r="T1451" s="516">
        <f t="shared" si="159"/>
        <v>0</v>
      </c>
      <c r="U1451" s="55">
        <f t="shared" si="160"/>
        <v>0</v>
      </c>
      <c r="V1451" s="527"/>
      <c r="X1451" s="529">
        <f t="shared" si="158"/>
        <v>1994.72</v>
      </c>
    </row>
    <row r="1452" spans="1:24" ht="14.1" customHeight="1">
      <c r="A1452" s="460">
        <v>1452</v>
      </c>
      <c r="B1452" s="467" t="s">
        <v>238</v>
      </c>
      <c r="C1452" s="466" t="s">
        <v>362</v>
      </c>
      <c r="D1452" s="473" t="s">
        <v>442</v>
      </c>
      <c r="E1452" s="475">
        <v>1</v>
      </c>
      <c r="F1452" s="475" t="s">
        <v>1744</v>
      </c>
      <c r="G1452" s="494" t="s">
        <v>598</v>
      </c>
      <c r="H1452" s="487" t="s">
        <v>17</v>
      </c>
      <c r="I1452" s="494" t="s">
        <v>3987</v>
      </c>
      <c r="J1452" s="502">
        <v>10.45</v>
      </c>
      <c r="K1452" s="487" t="s">
        <v>17</v>
      </c>
      <c r="L1452" s="512">
        <f t="shared" si="154"/>
        <v>255</v>
      </c>
      <c r="M1452" s="514">
        <v>255</v>
      </c>
      <c r="N1452" s="514"/>
      <c r="O1452" s="514"/>
      <c r="P1452" s="515" t="e">
        <f t="shared" si="155"/>
        <v>#DIV/0!</v>
      </c>
      <c r="Q1452" s="515">
        <f t="shared" si="156"/>
        <v>0</v>
      </c>
      <c r="R1452" s="515">
        <f t="shared" si="157"/>
        <v>0</v>
      </c>
      <c r="S1452" s="516">
        <f>IF(M1452="nio",0,IF(M1452&gt;0,VLOOKUP(H1452,'3-Productie normen'!A:L,VLOOKUP(M1452,'3-Productie normen'!$B$36:$C$42,2,FALSE),FALSE)))</f>
        <v>0</v>
      </c>
      <c r="T1452" s="516">
        <f t="shared" si="159"/>
        <v>0</v>
      </c>
      <c r="U1452" s="55">
        <f t="shared" si="160"/>
        <v>0</v>
      </c>
      <c r="V1452" s="527"/>
      <c r="X1452" s="529">
        <f t="shared" si="158"/>
        <v>2664.75</v>
      </c>
    </row>
    <row r="1453" spans="1:24" ht="14.1" customHeight="1">
      <c r="A1453" s="460">
        <v>1453</v>
      </c>
      <c r="B1453" s="467" t="s">
        <v>238</v>
      </c>
      <c r="C1453" s="466" t="s">
        <v>362</v>
      </c>
      <c r="D1453" s="473" t="s">
        <v>442</v>
      </c>
      <c r="E1453" s="475">
        <v>1</v>
      </c>
      <c r="F1453" s="475" t="s">
        <v>1745</v>
      </c>
      <c r="G1453" s="494" t="s">
        <v>598</v>
      </c>
      <c r="H1453" s="487" t="s">
        <v>17</v>
      </c>
      <c r="I1453" s="494" t="s">
        <v>3987</v>
      </c>
      <c r="J1453" s="502">
        <v>8.2100000000000009</v>
      </c>
      <c r="K1453" s="487" t="s">
        <v>17</v>
      </c>
      <c r="L1453" s="512">
        <f t="shared" si="154"/>
        <v>255</v>
      </c>
      <c r="M1453" s="514">
        <v>255</v>
      </c>
      <c r="N1453" s="514"/>
      <c r="O1453" s="514"/>
      <c r="P1453" s="515" t="e">
        <f t="shared" si="155"/>
        <v>#DIV/0!</v>
      </c>
      <c r="Q1453" s="515">
        <f t="shared" si="156"/>
        <v>0</v>
      </c>
      <c r="R1453" s="515">
        <f t="shared" si="157"/>
        <v>0</v>
      </c>
      <c r="S1453" s="516">
        <f>IF(M1453="nio",0,IF(M1453&gt;0,VLOOKUP(H1453,'3-Productie normen'!A:L,VLOOKUP(M1453,'3-Productie normen'!$B$36:$C$42,2,FALSE),FALSE)))</f>
        <v>0</v>
      </c>
      <c r="T1453" s="516">
        <f t="shared" si="159"/>
        <v>0</v>
      </c>
      <c r="U1453" s="55">
        <f t="shared" si="160"/>
        <v>0</v>
      </c>
      <c r="V1453" s="527"/>
      <c r="X1453" s="529">
        <f t="shared" si="158"/>
        <v>2093.5500000000002</v>
      </c>
    </row>
    <row r="1454" spans="1:24" ht="14.1" customHeight="1">
      <c r="A1454" s="460">
        <v>1454</v>
      </c>
      <c r="B1454" s="467" t="s">
        <v>238</v>
      </c>
      <c r="C1454" s="466" t="s">
        <v>362</v>
      </c>
      <c r="D1454" s="473" t="s">
        <v>442</v>
      </c>
      <c r="E1454" s="475">
        <v>1</v>
      </c>
      <c r="F1454" s="475" t="s">
        <v>1746</v>
      </c>
      <c r="G1454" s="494" t="s">
        <v>600</v>
      </c>
      <c r="H1454" s="494" t="s">
        <v>4033</v>
      </c>
      <c r="I1454" s="494" t="s">
        <v>3974</v>
      </c>
      <c r="J1454" s="502">
        <v>8.76</v>
      </c>
      <c r="K1454" s="494" t="s">
        <v>4033</v>
      </c>
      <c r="L1454" s="512">
        <f t="shared" si="154"/>
        <v>104</v>
      </c>
      <c r="M1454" s="514">
        <v>104</v>
      </c>
      <c r="N1454" s="514"/>
      <c r="O1454" s="514"/>
      <c r="P1454" s="515" t="e">
        <f t="shared" si="155"/>
        <v>#DIV/0!</v>
      </c>
      <c r="Q1454" s="515">
        <f t="shared" si="156"/>
        <v>0</v>
      </c>
      <c r="R1454" s="515">
        <f t="shared" si="157"/>
        <v>0</v>
      </c>
      <c r="S1454" s="516">
        <f>IF(M1454="nio",0,IF(M1454&gt;0,VLOOKUP(H1454,'3-Productie normen'!A:L,VLOOKUP(M1454,'3-Productie normen'!$B$36:$C$42,2,FALSE),FALSE)))</f>
        <v>0</v>
      </c>
      <c r="T1454" s="516">
        <f t="shared" si="159"/>
        <v>0</v>
      </c>
      <c r="U1454" s="55">
        <f t="shared" si="160"/>
        <v>0</v>
      </c>
      <c r="V1454" s="527"/>
      <c r="X1454" s="529">
        <f t="shared" si="158"/>
        <v>911.04</v>
      </c>
    </row>
    <row r="1455" spans="1:24" ht="14.1" customHeight="1">
      <c r="A1455" s="460">
        <v>1455</v>
      </c>
      <c r="B1455" s="467" t="s">
        <v>238</v>
      </c>
      <c r="C1455" s="466" t="s">
        <v>362</v>
      </c>
      <c r="D1455" s="473" t="s">
        <v>442</v>
      </c>
      <c r="E1455" s="475">
        <v>1</v>
      </c>
      <c r="F1455" s="475" t="s">
        <v>1747</v>
      </c>
      <c r="G1455" s="494" t="s">
        <v>529</v>
      </c>
      <c r="H1455" s="491" t="s">
        <v>253</v>
      </c>
      <c r="I1455" s="494" t="s">
        <v>3975</v>
      </c>
      <c r="J1455" s="502">
        <v>18.89</v>
      </c>
      <c r="K1455" s="491" t="s">
        <v>253</v>
      </c>
      <c r="L1455" s="512">
        <f t="shared" si="154"/>
        <v>104</v>
      </c>
      <c r="M1455" s="514">
        <v>104</v>
      </c>
      <c r="N1455" s="514"/>
      <c r="O1455" s="514"/>
      <c r="P1455" s="515" t="e">
        <f t="shared" si="155"/>
        <v>#DIV/0!</v>
      </c>
      <c r="Q1455" s="515">
        <f t="shared" si="156"/>
        <v>0</v>
      </c>
      <c r="R1455" s="515">
        <f t="shared" si="157"/>
        <v>0</v>
      </c>
      <c r="S1455" s="516">
        <f>IF(M1455="nio",0,IF(M1455&gt;0,VLOOKUP(H1455,'3-Productie normen'!A:L,VLOOKUP(M1455,'3-Productie normen'!$B$36:$C$42,2,FALSE),FALSE)))</f>
        <v>0</v>
      </c>
      <c r="T1455" s="516">
        <f t="shared" si="159"/>
        <v>0</v>
      </c>
      <c r="U1455" s="55">
        <f t="shared" si="160"/>
        <v>0</v>
      </c>
      <c r="V1455" s="527"/>
      <c r="X1455" s="529">
        <f t="shared" si="158"/>
        <v>1964.56</v>
      </c>
    </row>
    <row r="1456" spans="1:24" ht="14.1" customHeight="1">
      <c r="A1456" s="460">
        <v>1456</v>
      </c>
      <c r="B1456" s="467" t="s">
        <v>238</v>
      </c>
      <c r="C1456" s="466" t="s">
        <v>362</v>
      </c>
      <c r="D1456" s="473" t="s">
        <v>442</v>
      </c>
      <c r="E1456" s="475">
        <v>1</v>
      </c>
      <c r="F1456" s="475" t="s">
        <v>1748</v>
      </c>
      <c r="G1456" s="494" t="s">
        <v>529</v>
      </c>
      <c r="H1456" s="491" t="s">
        <v>253</v>
      </c>
      <c r="I1456" s="494" t="s">
        <v>3975</v>
      </c>
      <c r="J1456" s="502">
        <v>29.37</v>
      </c>
      <c r="K1456" s="491" t="s">
        <v>253</v>
      </c>
      <c r="L1456" s="512">
        <f t="shared" si="154"/>
        <v>104</v>
      </c>
      <c r="M1456" s="514">
        <v>104</v>
      </c>
      <c r="N1456" s="514"/>
      <c r="O1456" s="514"/>
      <c r="P1456" s="515" t="e">
        <f t="shared" si="155"/>
        <v>#DIV/0!</v>
      </c>
      <c r="Q1456" s="515">
        <f t="shared" si="156"/>
        <v>0</v>
      </c>
      <c r="R1456" s="515">
        <f t="shared" si="157"/>
        <v>0</v>
      </c>
      <c r="S1456" s="516">
        <f>IF(M1456="nio",0,IF(M1456&gt;0,VLOOKUP(H1456,'3-Productie normen'!A:L,VLOOKUP(M1456,'3-Productie normen'!$B$36:$C$42,2,FALSE),FALSE)))</f>
        <v>0</v>
      </c>
      <c r="T1456" s="516">
        <f t="shared" si="159"/>
        <v>0</v>
      </c>
      <c r="U1456" s="55">
        <f t="shared" si="160"/>
        <v>0</v>
      </c>
      <c r="V1456" s="527"/>
      <c r="X1456" s="529">
        <f t="shared" si="158"/>
        <v>3054.48</v>
      </c>
    </row>
    <row r="1457" spans="1:24" ht="14.1" customHeight="1">
      <c r="A1457" s="567">
        <v>1457</v>
      </c>
      <c r="B1457" s="467" t="s">
        <v>238</v>
      </c>
      <c r="C1457" s="466" t="s">
        <v>362</v>
      </c>
      <c r="D1457" s="473" t="s">
        <v>442</v>
      </c>
      <c r="E1457" s="475">
        <v>1</v>
      </c>
      <c r="F1457" s="475" t="s">
        <v>1749</v>
      </c>
      <c r="G1457" s="494" t="s">
        <v>529</v>
      </c>
      <c r="H1457" s="491" t="s">
        <v>253</v>
      </c>
      <c r="I1457" s="494" t="s">
        <v>3975</v>
      </c>
      <c r="J1457" s="502">
        <v>18.89</v>
      </c>
      <c r="K1457" s="491" t="s">
        <v>253</v>
      </c>
      <c r="L1457" s="512">
        <f t="shared" si="154"/>
        <v>104</v>
      </c>
      <c r="M1457" s="514">
        <v>104</v>
      </c>
      <c r="N1457" s="514"/>
      <c r="O1457" s="514"/>
      <c r="P1457" s="515" t="e">
        <f t="shared" si="155"/>
        <v>#DIV/0!</v>
      </c>
      <c r="Q1457" s="515">
        <f t="shared" si="156"/>
        <v>0</v>
      </c>
      <c r="R1457" s="515">
        <f t="shared" si="157"/>
        <v>0</v>
      </c>
      <c r="S1457" s="516">
        <f>IF(M1457="nio",0,IF(M1457&gt;0,VLOOKUP(H1457,'3-Productie normen'!A:L,VLOOKUP(M1457,'3-Productie normen'!$B$36:$C$42,2,FALSE),FALSE)))</f>
        <v>0</v>
      </c>
      <c r="T1457" s="516">
        <f t="shared" si="159"/>
        <v>0</v>
      </c>
      <c r="U1457" s="55">
        <f t="shared" si="160"/>
        <v>0</v>
      </c>
      <c r="V1457" s="527"/>
      <c r="X1457" s="529">
        <f t="shared" si="158"/>
        <v>1964.56</v>
      </c>
    </row>
    <row r="1458" spans="1:24" ht="14.1" customHeight="1">
      <c r="A1458" s="460">
        <v>1458</v>
      </c>
      <c r="B1458" s="467" t="s">
        <v>238</v>
      </c>
      <c r="C1458" s="466" t="s">
        <v>362</v>
      </c>
      <c r="D1458" s="473" t="s">
        <v>442</v>
      </c>
      <c r="E1458" s="475">
        <v>1</v>
      </c>
      <c r="F1458" s="475" t="s">
        <v>1750</v>
      </c>
      <c r="G1458" s="494" t="s">
        <v>529</v>
      </c>
      <c r="H1458" s="491" t="s">
        <v>253</v>
      </c>
      <c r="I1458" s="494" t="s">
        <v>3975</v>
      </c>
      <c r="J1458" s="502">
        <v>18.940000000000001</v>
      </c>
      <c r="K1458" s="491" t="s">
        <v>253</v>
      </c>
      <c r="L1458" s="512">
        <f t="shared" si="154"/>
        <v>104</v>
      </c>
      <c r="M1458" s="514">
        <v>104</v>
      </c>
      <c r="N1458" s="514"/>
      <c r="O1458" s="514"/>
      <c r="P1458" s="515" t="e">
        <f t="shared" si="155"/>
        <v>#DIV/0!</v>
      </c>
      <c r="Q1458" s="515">
        <f t="shared" si="156"/>
        <v>0</v>
      </c>
      <c r="R1458" s="515">
        <f t="shared" si="157"/>
        <v>0</v>
      </c>
      <c r="S1458" s="516">
        <f>IF(M1458="nio",0,IF(M1458&gt;0,VLOOKUP(H1458,'3-Productie normen'!A:L,VLOOKUP(M1458,'3-Productie normen'!$B$36:$C$42,2,FALSE),FALSE)))</f>
        <v>0</v>
      </c>
      <c r="T1458" s="516">
        <f t="shared" si="159"/>
        <v>0</v>
      </c>
      <c r="U1458" s="55">
        <f t="shared" si="160"/>
        <v>0</v>
      </c>
      <c r="V1458" s="527"/>
      <c r="X1458" s="529">
        <f t="shared" si="158"/>
        <v>1969.7600000000002</v>
      </c>
    </row>
    <row r="1459" spans="1:24" ht="14.1" customHeight="1">
      <c r="A1459" s="460">
        <v>1459</v>
      </c>
      <c r="B1459" s="467" t="s">
        <v>238</v>
      </c>
      <c r="C1459" s="466" t="s">
        <v>362</v>
      </c>
      <c r="D1459" s="473" t="s">
        <v>442</v>
      </c>
      <c r="E1459" s="475">
        <v>1</v>
      </c>
      <c r="F1459" s="475" t="s">
        <v>1751</v>
      </c>
      <c r="G1459" s="494" t="s">
        <v>529</v>
      </c>
      <c r="H1459" s="491" t="s">
        <v>253</v>
      </c>
      <c r="I1459" s="494" t="s">
        <v>3975</v>
      </c>
      <c r="J1459" s="502">
        <v>18.02</v>
      </c>
      <c r="K1459" s="491" t="s">
        <v>253</v>
      </c>
      <c r="L1459" s="512">
        <f t="shared" si="154"/>
        <v>104</v>
      </c>
      <c r="M1459" s="514">
        <v>104</v>
      </c>
      <c r="N1459" s="514"/>
      <c r="O1459" s="514"/>
      <c r="P1459" s="515" t="e">
        <f t="shared" si="155"/>
        <v>#DIV/0!</v>
      </c>
      <c r="Q1459" s="515">
        <f t="shared" si="156"/>
        <v>0</v>
      </c>
      <c r="R1459" s="515">
        <f t="shared" si="157"/>
        <v>0</v>
      </c>
      <c r="S1459" s="516">
        <f>IF(M1459="nio",0,IF(M1459&gt;0,VLOOKUP(H1459,'3-Productie normen'!A:L,VLOOKUP(M1459,'3-Productie normen'!$B$36:$C$42,2,FALSE),FALSE)))</f>
        <v>0</v>
      </c>
      <c r="T1459" s="516">
        <f t="shared" si="159"/>
        <v>0</v>
      </c>
      <c r="U1459" s="55">
        <f t="shared" si="160"/>
        <v>0</v>
      </c>
      <c r="V1459" s="527"/>
      <c r="X1459" s="529">
        <f t="shared" si="158"/>
        <v>1874.08</v>
      </c>
    </row>
    <row r="1460" spans="1:24" ht="14.1" customHeight="1">
      <c r="A1460" s="460">
        <v>1460</v>
      </c>
      <c r="B1460" s="467" t="s">
        <v>238</v>
      </c>
      <c r="C1460" s="466" t="s">
        <v>362</v>
      </c>
      <c r="D1460" s="473" t="s">
        <v>442</v>
      </c>
      <c r="E1460" s="475">
        <v>1</v>
      </c>
      <c r="F1460" s="475" t="s">
        <v>1752</v>
      </c>
      <c r="G1460" s="494" t="s">
        <v>1045</v>
      </c>
      <c r="H1460" s="491" t="s">
        <v>253</v>
      </c>
      <c r="I1460" s="494" t="s">
        <v>3975</v>
      </c>
      <c r="J1460" s="502">
        <v>39.35</v>
      </c>
      <c r="K1460" s="491" t="s">
        <v>253</v>
      </c>
      <c r="L1460" s="512">
        <f t="shared" si="154"/>
        <v>104</v>
      </c>
      <c r="M1460" s="514">
        <v>104</v>
      </c>
      <c r="N1460" s="514"/>
      <c r="O1460" s="514"/>
      <c r="P1460" s="515" t="e">
        <f t="shared" si="155"/>
        <v>#DIV/0!</v>
      </c>
      <c r="Q1460" s="515">
        <f t="shared" si="156"/>
        <v>0</v>
      </c>
      <c r="R1460" s="515">
        <f t="shared" si="157"/>
        <v>0</v>
      </c>
      <c r="S1460" s="516">
        <f>IF(M1460="nio",0,IF(M1460&gt;0,VLOOKUP(H1460,'3-Productie normen'!A:L,VLOOKUP(M1460,'3-Productie normen'!$B$36:$C$42,2,FALSE),FALSE)))</f>
        <v>0</v>
      </c>
      <c r="T1460" s="516">
        <f t="shared" si="159"/>
        <v>0</v>
      </c>
      <c r="U1460" s="55">
        <f t="shared" si="160"/>
        <v>0</v>
      </c>
      <c r="V1460" s="527"/>
      <c r="X1460" s="529">
        <f t="shared" si="158"/>
        <v>4092.4</v>
      </c>
    </row>
    <row r="1461" spans="1:24" ht="14.1" customHeight="1">
      <c r="A1461" s="460">
        <v>1461</v>
      </c>
      <c r="B1461" s="467" t="s">
        <v>238</v>
      </c>
      <c r="C1461" s="466" t="s">
        <v>362</v>
      </c>
      <c r="D1461" s="473" t="s">
        <v>442</v>
      </c>
      <c r="E1461" s="475">
        <v>1</v>
      </c>
      <c r="F1461" s="475" t="s">
        <v>1753</v>
      </c>
      <c r="G1461" s="494" t="s">
        <v>589</v>
      </c>
      <c r="H1461" s="491" t="s">
        <v>253</v>
      </c>
      <c r="I1461" s="494" t="s">
        <v>3975</v>
      </c>
      <c r="J1461" s="502">
        <v>18.91</v>
      </c>
      <c r="K1461" s="491" t="s">
        <v>253</v>
      </c>
      <c r="L1461" s="512">
        <f t="shared" si="154"/>
        <v>104</v>
      </c>
      <c r="M1461" s="514">
        <v>104</v>
      </c>
      <c r="N1461" s="514"/>
      <c r="O1461" s="514"/>
      <c r="P1461" s="515" t="e">
        <f t="shared" si="155"/>
        <v>#DIV/0!</v>
      </c>
      <c r="Q1461" s="515">
        <f t="shared" si="156"/>
        <v>0</v>
      </c>
      <c r="R1461" s="515">
        <f t="shared" si="157"/>
        <v>0</v>
      </c>
      <c r="S1461" s="516">
        <f>IF(M1461="nio",0,IF(M1461&gt;0,VLOOKUP(H1461,'3-Productie normen'!A:L,VLOOKUP(M1461,'3-Productie normen'!$B$36:$C$42,2,FALSE),FALSE)))</f>
        <v>0</v>
      </c>
      <c r="T1461" s="516">
        <f t="shared" si="159"/>
        <v>0</v>
      </c>
      <c r="U1461" s="55">
        <f t="shared" si="160"/>
        <v>0</v>
      </c>
      <c r="V1461" s="527"/>
      <c r="X1461" s="529">
        <f t="shared" si="158"/>
        <v>1966.64</v>
      </c>
    </row>
    <row r="1462" spans="1:24" ht="14.1" customHeight="1">
      <c r="A1462" s="460">
        <v>1462</v>
      </c>
      <c r="B1462" s="467" t="s">
        <v>238</v>
      </c>
      <c r="C1462" s="466" t="s">
        <v>362</v>
      </c>
      <c r="D1462" s="473" t="s">
        <v>442</v>
      </c>
      <c r="E1462" s="475">
        <v>1</v>
      </c>
      <c r="F1462" s="475" t="s">
        <v>1754</v>
      </c>
      <c r="G1462" s="494" t="s">
        <v>529</v>
      </c>
      <c r="H1462" s="491" t="s">
        <v>253</v>
      </c>
      <c r="I1462" s="494" t="s">
        <v>3975</v>
      </c>
      <c r="J1462" s="502">
        <v>29.06</v>
      </c>
      <c r="K1462" s="491" t="s">
        <v>253</v>
      </c>
      <c r="L1462" s="512">
        <f t="shared" si="154"/>
        <v>104</v>
      </c>
      <c r="M1462" s="514">
        <v>104</v>
      </c>
      <c r="N1462" s="514"/>
      <c r="O1462" s="514"/>
      <c r="P1462" s="515" t="e">
        <f t="shared" si="155"/>
        <v>#DIV/0!</v>
      </c>
      <c r="Q1462" s="515">
        <f t="shared" si="156"/>
        <v>0</v>
      </c>
      <c r="R1462" s="515">
        <f t="shared" si="157"/>
        <v>0</v>
      </c>
      <c r="S1462" s="516">
        <f>IF(M1462="nio",0,IF(M1462&gt;0,VLOOKUP(H1462,'3-Productie normen'!A:L,VLOOKUP(M1462,'3-Productie normen'!$B$36:$C$42,2,FALSE),FALSE)))</f>
        <v>0</v>
      </c>
      <c r="T1462" s="516">
        <f t="shared" si="159"/>
        <v>0</v>
      </c>
      <c r="U1462" s="55">
        <f t="shared" si="160"/>
        <v>0</v>
      </c>
      <c r="V1462" s="527"/>
      <c r="X1462" s="529">
        <f t="shared" si="158"/>
        <v>3022.24</v>
      </c>
    </row>
    <row r="1463" spans="1:24" ht="14.1" customHeight="1">
      <c r="A1463" s="460">
        <v>1463</v>
      </c>
      <c r="B1463" s="467" t="s">
        <v>238</v>
      </c>
      <c r="C1463" s="466" t="s">
        <v>362</v>
      </c>
      <c r="D1463" s="473" t="s">
        <v>442</v>
      </c>
      <c r="E1463" s="475">
        <v>1</v>
      </c>
      <c r="F1463" s="475" t="s">
        <v>1755</v>
      </c>
      <c r="G1463" s="494" t="s">
        <v>529</v>
      </c>
      <c r="H1463" s="491" t="s">
        <v>253</v>
      </c>
      <c r="I1463" s="494" t="s">
        <v>3975</v>
      </c>
      <c r="J1463" s="502">
        <v>29.14</v>
      </c>
      <c r="K1463" s="491" t="s">
        <v>253</v>
      </c>
      <c r="L1463" s="512">
        <f t="shared" si="154"/>
        <v>104</v>
      </c>
      <c r="M1463" s="514">
        <v>104</v>
      </c>
      <c r="N1463" s="514"/>
      <c r="O1463" s="514"/>
      <c r="P1463" s="515" t="e">
        <f t="shared" si="155"/>
        <v>#DIV/0!</v>
      </c>
      <c r="Q1463" s="515">
        <f t="shared" si="156"/>
        <v>0</v>
      </c>
      <c r="R1463" s="515">
        <f t="shared" si="157"/>
        <v>0</v>
      </c>
      <c r="S1463" s="516">
        <f>IF(M1463="nio",0,IF(M1463&gt;0,VLOOKUP(H1463,'3-Productie normen'!A:L,VLOOKUP(M1463,'3-Productie normen'!$B$36:$C$42,2,FALSE),FALSE)))</f>
        <v>0</v>
      </c>
      <c r="T1463" s="516">
        <f t="shared" si="159"/>
        <v>0</v>
      </c>
      <c r="U1463" s="55">
        <f t="shared" si="160"/>
        <v>0</v>
      </c>
      <c r="V1463" s="527"/>
      <c r="X1463" s="529">
        <f t="shared" si="158"/>
        <v>3030.56</v>
      </c>
    </row>
    <row r="1464" spans="1:24" ht="14.1" customHeight="1">
      <c r="A1464" s="460">
        <v>1464</v>
      </c>
      <c r="B1464" s="467" t="s">
        <v>238</v>
      </c>
      <c r="C1464" s="466" t="s">
        <v>362</v>
      </c>
      <c r="D1464" s="473" t="s">
        <v>442</v>
      </c>
      <c r="E1464" s="475">
        <v>1</v>
      </c>
      <c r="F1464" s="475" t="s">
        <v>1756</v>
      </c>
      <c r="G1464" s="494" t="s">
        <v>529</v>
      </c>
      <c r="H1464" s="491" t="s">
        <v>253</v>
      </c>
      <c r="I1464" s="494" t="s">
        <v>3975</v>
      </c>
      <c r="J1464" s="502">
        <v>29.01</v>
      </c>
      <c r="K1464" s="491" t="s">
        <v>253</v>
      </c>
      <c r="L1464" s="512">
        <f t="shared" si="154"/>
        <v>104</v>
      </c>
      <c r="M1464" s="514">
        <v>104</v>
      </c>
      <c r="N1464" s="514"/>
      <c r="O1464" s="514"/>
      <c r="P1464" s="515" t="e">
        <f t="shared" si="155"/>
        <v>#DIV/0!</v>
      </c>
      <c r="Q1464" s="515">
        <f t="shared" si="156"/>
        <v>0</v>
      </c>
      <c r="R1464" s="515">
        <f t="shared" si="157"/>
        <v>0</v>
      </c>
      <c r="S1464" s="516">
        <f>IF(M1464="nio",0,IF(M1464&gt;0,VLOOKUP(H1464,'3-Productie normen'!A:L,VLOOKUP(M1464,'3-Productie normen'!$B$36:$C$42,2,FALSE),FALSE)))</f>
        <v>0</v>
      </c>
      <c r="T1464" s="516">
        <f t="shared" si="159"/>
        <v>0</v>
      </c>
      <c r="U1464" s="55">
        <f t="shared" si="160"/>
        <v>0</v>
      </c>
      <c r="V1464" s="527"/>
      <c r="X1464" s="529">
        <f t="shared" si="158"/>
        <v>3017.04</v>
      </c>
    </row>
    <row r="1465" spans="1:24" ht="14.1" customHeight="1">
      <c r="A1465" s="567">
        <v>1465</v>
      </c>
      <c r="B1465" s="467" t="s">
        <v>238</v>
      </c>
      <c r="C1465" s="466" t="s">
        <v>362</v>
      </c>
      <c r="D1465" s="473" t="s">
        <v>442</v>
      </c>
      <c r="E1465" s="475">
        <v>1</v>
      </c>
      <c r="F1465" s="475" t="s">
        <v>1757</v>
      </c>
      <c r="G1465" s="494" t="s">
        <v>529</v>
      </c>
      <c r="H1465" s="491" t="s">
        <v>253</v>
      </c>
      <c r="I1465" s="494" t="s">
        <v>3975</v>
      </c>
      <c r="J1465" s="502">
        <v>29.15</v>
      </c>
      <c r="K1465" s="491" t="s">
        <v>253</v>
      </c>
      <c r="L1465" s="512">
        <f t="shared" si="154"/>
        <v>104</v>
      </c>
      <c r="M1465" s="514">
        <v>104</v>
      </c>
      <c r="N1465" s="514"/>
      <c r="O1465" s="514"/>
      <c r="P1465" s="515" t="e">
        <f t="shared" si="155"/>
        <v>#DIV/0!</v>
      </c>
      <c r="Q1465" s="515">
        <f t="shared" si="156"/>
        <v>0</v>
      </c>
      <c r="R1465" s="515">
        <f t="shared" si="157"/>
        <v>0</v>
      </c>
      <c r="S1465" s="516">
        <f>IF(M1465="nio",0,IF(M1465&gt;0,VLOOKUP(H1465,'3-Productie normen'!A:L,VLOOKUP(M1465,'3-Productie normen'!$B$36:$C$42,2,FALSE),FALSE)))</f>
        <v>0</v>
      </c>
      <c r="T1465" s="516">
        <f t="shared" si="159"/>
        <v>0</v>
      </c>
      <c r="U1465" s="55">
        <f t="shared" si="160"/>
        <v>0</v>
      </c>
      <c r="V1465" s="527"/>
      <c r="X1465" s="529">
        <f t="shared" si="158"/>
        <v>3031.6</v>
      </c>
    </row>
    <row r="1466" spans="1:24" ht="14.1" customHeight="1">
      <c r="A1466" s="460">
        <v>1466</v>
      </c>
      <c r="B1466" s="467" t="s">
        <v>238</v>
      </c>
      <c r="C1466" s="466" t="s">
        <v>362</v>
      </c>
      <c r="D1466" s="473" t="s">
        <v>442</v>
      </c>
      <c r="E1466" s="475">
        <v>1</v>
      </c>
      <c r="F1466" s="475" t="s">
        <v>1758</v>
      </c>
      <c r="G1466" s="494" t="s">
        <v>529</v>
      </c>
      <c r="H1466" s="491" t="s">
        <v>253</v>
      </c>
      <c r="I1466" s="494" t="s">
        <v>3975</v>
      </c>
      <c r="J1466" s="502">
        <v>18.89</v>
      </c>
      <c r="K1466" s="491" t="s">
        <v>253</v>
      </c>
      <c r="L1466" s="512">
        <f t="shared" si="154"/>
        <v>104</v>
      </c>
      <c r="M1466" s="514">
        <v>104</v>
      </c>
      <c r="N1466" s="514"/>
      <c r="O1466" s="514"/>
      <c r="P1466" s="515" t="e">
        <f t="shared" si="155"/>
        <v>#DIV/0!</v>
      </c>
      <c r="Q1466" s="515">
        <f t="shared" si="156"/>
        <v>0</v>
      </c>
      <c r="R1466" s="515">
        <f t="shared" si="157"/>
        <v>0</v>
      </c>
      <c r="S1466" s="516">
        <f>IF(M1466="nio",0,IF(M1466&gt;0,VLOOKUP(H1466,'3-Productie normen'!A:L,VLOOKUP(M1466,'3-Productie normen'!$B$36:$C$42,2,FALSE),FALSE)))</f>
        <v>0</v>
      </c>
      <c r="T1466" s="516">
        <f t="shared" si="159"/>
        <v>0</v>
      </c>
      <c r="U1466" s="55">
        <f t="shared" si="160"/>
        <v>0</v>
      </c>
      <c r="V1466" s="527"/>
      <c r="X1466" s="529">
        <f t="shared" si="158"/>
        <v>1964.56</v>
      </c>
    </row>
    <row r="1467" spans="1:24" ht="14.1" customHeight="1">
      <c r="A1467" s="460">
        <v>1467</v>
      </c>
      <c r="B1467" s="467" t="s">
        <v>238</v>
      </c>
      <c r="C1467" s="466" t="s">
        <v>362</v>
      </c>
      <c r="D1467" s="473" t="s">
        <v>442</v>
      </c>
      <c r="E1467" s="475">
        <v>1</v>
      </c>
      <c r="F1467" s="475" t="s">
        <v>1759</v>
      </c>
      <c r="G1467" s="494" t="s">
        <v>529</v>
      </c>
      <c r="H1467" s="491" t="s">
        <v>253</v>
      </c>
      <c r="I1467" s="494" t="s">
        <v>3975</v>
      </c>
      <c r="J1467" s="502">
        <v>18.96</v>
      </c>
      <c r="K1467" s="491" t="s">
        <v>253</v>
      </c>
      <c r="L1467" s="512">
        <f t="shared" si="154"/>
        <v>104</v>
      </c>
      <c r="M1467" s="514">
        <v>104</v>
      </c>
      <c r="N1467" s="514"/>
      <c r="O1467" s="514"/>
      <c r="P1467" s="515" t="e">
        <f t="shared" si="155"/>
        <v>#DIV/0!</v>
      </c>
      <c r="Q1467" s="515">
        <f t="shared" si="156"/>
        <v>0</v>
      </c>
      <c r="R1467" s="515">
        <f t="shared" si="157"/>
        <v>0</v>
      </c>
      <c r="S1467" s="516">
        <f>IF(M1467="nio",0,IF(M1467&gt;0,VLOOKUP(H1467,'3-Productie normen'!A:L,VLOOKUP(M1467,'3-Productie normen'!$B$36:$C$42,2,FALSE),FALSE)))</f>
        <v>0</v>
      </c>
      <c r="T1467" s="516">
        <f t="shared" si="159"/>
        <v>0</v>
      </c>
      <c r="U1467" s="55">
        <f t="shared" si="160"/>
        <v>0</v>
      </c>
      <c r="V1467" s="527"/>
      <c r="X1467" s="529">
        <f t="shared" si="158"/>
        <v>1971.8400000000001</v>
      </c>
    </row>
    <row r="1468" spans="1:24" ht="14.1" customHeight="1">
      <c r="A1468" s="460">
        <v>1468</v>
      </c>
      <c r="B1468" s="467" t="s">
        <v>238</v>
      </c>
      <c r="C1468" s="466" t="s">
        <v>362</v>
      </c>
      <c r="D1468" s="473" t="s">
        <v>442</v>
      </c>
      <c r="E1468" s="475">
        <v>1</v>
      </c>
      <c r="F1468" s="475" t="s">
        <v>1760</v>
      </c>
      <c r="G1468" s="494" t="s">
        <v>1045</v>
      </c>
      <c r="H1468" s="491" t="s">
        <v>253</v>
      </c>
      <c r="I1468" s="494" t="s">
        <v>3975</v>
      </c>
      <c r="J1468" s="502">
        <v>29.17</v>
      </c>
      <c r="K1468" s="491" t="s">
        <v>253</v>
      </c>
      <c r="L1468" s="512">
        <f t="shared" si="154"/>
        <v>104</v>
      </c>
      <c r="M1468" s="514">
        <v>104</v>
      </c>
      <c r="N1468" s="514"/>
      <c r="O1468" s="514"/>
      <c r="P1468" s="515" t="e">
        <f t="shared" si="155"/>
        <v>#DIV/0!</v>
      </c>
      <c r="Q1468" s="515">
        <f t="shared" si="156"/>
        <v>0</v>
      </c>
      <c r="R1468" s="515">
        <f t="shared" si="157"/>
        <v>0</v>
      </c>
      <c r="S1468" s="516">
        <f>IF(M1468="nio",0,IF(M1468&gt;0,VLOOKUP(H1468,'3-Productie normen'!A:L,VLOOKUP(M1468,'3-Productie normen'!$B$36:$C$42,2,FALSE),FALSE)))</f>
        <v>0</v>
      </c>
      <c r="T1468" s="516">
        <f t="shared" si="159"/>
        <v>0</v>
      </c>
      <c r="U1468" s="55">
        <f t="shared" si="160"/>
        <v>0</v>
      </c>
      <c r="V1468" s="527"/>
      <c r="X1468" s="529">
        <f t="shared" si="158"/>
        <v>3033.6800000000003</v>
      </c>
    </row>
    <row r="1469" spans="1:24" ht="14.1" customHeight="1">
      <c r="A1469" s="460">
        <v>1469</v>
      </c>
      <c r="B1469" s="467" t="s">
        <v>238</v>
      </c>
      <c r="C1469" s="466" t="s">
        <v>362</v>
      </c>
      <c r="D1469" s="473" t="s">
        <v>442</v>
      </c>
      <c r="E1469" s="475">
        <v>1</v>
      </c>
      <c r="F1469" s="475" t="s">
        <v>1761</v>
      </c>
      <c r="G1469" s="494" t="s">
        <v>529</v>
      </c>
      <c r="H1469" s="491" t="s">
        <v>253</v>
      </c>
      <c r="I1469" s="494" t="s">
        <v>3974</v>
      </c>
      <c r="J1469" s="502">
        <v>37.43</v>
      </c>
      <c r="K1469" s="491" t="s">
        <v>253</v>
      </c>
      <c r="L1469" s="512">
        <f t="shared" si="154"/>
        <v>104</v>
      </c>
      <c r="M1469" s="514">
        <v>104</v>
      </c>
      <c r="N1469" s="514"/>
      <c r="O1469" s="514"/>
      <c r="P1469" s="515" t="e">
        <f t="shared" si="155"/>
        <v>#DIV/0!</v>
      </c>
      <c r="Q1469" s="515">
        <f t="shared" si="156"/>
        <v>0</v>
      </c>
      <c r="R1469" s="515">
        <f t="shared" si="157"/>
        <v>0</v>
      </c>
      <c r="S1469" s="516">
        <f>IF(M1469="nio",0,IF(M1469&gt;0,VLOOKUP(H1469,'3-Productie normen'!A:L,VLOOKUP(M1469,'3-Productie normen'!$B$36:$C$42,2,FALSE),FALSE)))</f>
        <v>0</v>
      </c>
      <c r="T1469" s="516">
        <f t="shared" si="159"/>
        <v>0</v>
      </c>
      <c r="U1469" s="55">
        <f t="shared" si="160"/>
        <v>0</v>
      </c>
      <c r="V1469" s="527"/>
      <c r="X1469" s="529">
        <f t="shared" si="158"/>
        <v>3892.72</v>
      </c>
    </row>
    <row r="1470" spans="1:24" ht="14.1" customHeight="1">
      <c r="A1470" s="460">
        <v>1470</v>
      </c>
      <c r="B1470" s="467" t="s">
        <v>238</v>
      </c>
      <c r="C1470" s="466" t="s">
        <v>362</v>
      </c>
      <c r="D1470" s="473" t="s">
        <v>442</v>
      </c>
      <c r="E1470" s="475">
        <v>1</v>
      </c>
      <c r="F1470" s="475" t="s">
        <v>1762</v>
      </c>
      <c r="G1470" s="494" t="s">
        <v>529</v>
      </c>
      <c r="H1470" s="491" t="s">
        <v>253</v>
      </c>
      <c r="I1470" s="494" t="s">
        <v>3975</v>
      </c>
      <c r="J1470" s="502">
        <v>29.18</v>
      </c>
      <c r="K1470" s="491" t="s">
        <v>253</v>
      </c>
      <c r="L1470" s="512">
        <f t="shared" si="154"/>
        <v>104</v>
      </c>
      <c r="M1470" s="514">
        <v>104</v>
      </c>
      <c r="N1470" s="514"/>
      <c r="O1470" s="514"/>
      <c r="P1470" s="515" t="e">
        <f t="shared" si="155"/>
        <v>#DIV/0!</v>
      </c>
      <c r="Q1470" s="515">
        <f t="shared" si="156"/>
        <v>0</v>
      </c>
      <c r="R1470" s="515">
        <f t="shared" si="157"/>
        <v>0</v>
      </c>
      <c r="S1470" s="516">
        <f>IF(M1470="nio",0,IF(M1470&gt;0,VLOOKUP(H1470,'3-Productie normen'!A:L,VLOOKUP(M1470,'3-Productie normen'!$B$36:$C$42,2,FALSE),FALSE)))</f>
        <v>0</v>
      </c>
      <c r="T1470" s="516">
        <f t="shared" si="159"/>
        <v>0</v>
      </c>
      <c r="U1470" s="55">
        <f t="shared" si="160"/>
        <v>0</v>
      </c>
      <c r="V1470" s="527"/>
      <c r="X1470" s="529">
        <f t="shared" si="158"/>
        <v>3034.72</v>
      </c>
    </row>
    <row r="1471" spans="1:24" ht="14.1" customHeight="1">
      <c r="A1471" s="460">
        <v>1471</v>
      </c>
      <c r="B1471" s="467" t="s">
        <v>238</v>
      </c>
      <c r="C1471" s="466" t="s">
        <v>362</v>
      </c>
      <c r="D1471" s="473" t="s">
        <v>442</v>
      </c>
      <c r="E1471" s="475">
        <v>1</v>
      </c>
      <c r="F1471" s="475" t="s">
        <v>1763</v>
      </c>
      <c r="G1471" s="494" t="s">
        <v>529</v>
      </c>
      <c r="H1471" s="491" t="s">
        <v>253</v>
      </c>
      <c r="I1471" s="494" t="s">
        <v>3975</v>
      </c>
      <c r="J1471" s="502">
        <v>19.22</v>
      </c>
      <c r="K1471" s="491" t="s">
        <v>253</v>
      </c>
      <c r="L1471" s="512">
        <f t="shared" si="154"/>
        <v>104</v>
      </c>
      <c r="M1471" s="514">
        <v>104</v>
      </c>
      <c r="N1471" s="514"/>
      <c r="O1471" s="514"/>
      <c r="P1471" s="515" t="e">
        <f t="shared" si="155"/>
        <v>#DIV/0!</v>
      </c>
      <c r="Q1471" s="515">
        <f t="shared" si="156"/>
        <v>0</v>
      </c>
      <c r="R1471" s="515">
        <f t="shared" si="157"/>
        <v>0</v>
      </c>
      <c r="S1471" s="516">
        <f>IF(M1471="nio",0,IF(M1471&gt;0,VLOOKUP(H1471,'3-Productie normen'!A:L,VLOOKUP(M1471,'3-Productie normen'!$B$36:$C$42,2,FALSE),FALSE)))</f>
        <v>0</v>
      </c>
      <c r="T1471" s="516">
        <f t="shared" si="159"/>
        <v>0</v>
      </c>
      <c r="U1471" s="55">
        <f t="shared" si="160"/>
        <v>0</v>
      </c>
      <c r="V1471" s="527"/>
      <c r="X1471" s="529">
        <f t="shared" si="158"/>
        <v>1998.8799999999999</v>
      </c>
    </row>
    <row r="1472" spans="1:24" ht="14.1" customHeight="1">
      <c r="A1472" s="460">
        <v>1472</v>
      </c>
      <c r="B1472" s="467" t="s">
        <v>238</v>
      </c>
      <c r="C1472" s="466" t="s">
        <v>362</v>
      </c>
      <c r="D1472" s="473" t="s">
        <v>442</v>
      </c>
      <c r="E1472" s="475">
        <v>1</v>
      </c>
      <c r="F1472" s="475" t="s">
        <v>1764</v>
      </c>
      <c r="G1472" s="494" t="s">
        <v>529</v>
      </c>
      <c r="H1472" s="491" t="s">
        <v>253</v>
      </c>
      <c r="I1472" s="494" t="s">
        <v>3975</v>
      </c>
      <c r="J1472" s="502">
        <v>18.89</v>
      </c>
      <c r="K1472" s="491" t="s">
        <v>253</v>
      </c>
      <c r="L1472" s="512">
        <f t="shared" si="154"/>
        <v>104</v>
      </c>
      <c r="M1472" s="514">
        <v>104</v>
      </c>
      <c r="N1472" s="514"/>
      <c r="O1472" s="514"/>
      <c r="P1472" s="515" t="e">
        <f t="shared" si="155"/>
        <v>#DIV/0!</v>
      </c>
      <c r="Q1472" s="515">
        <f t="shared" si="156"/>
        <v>0</v>
      </c>
      <c r="R1472" s="515">
        <f t="shared" si="157"/>
        <v>0</v>
      </c>
      <c r="S1472" s="516">
        <f>IF(M1472="nio",0,IF(M1472&gt;0,VLOOKUP(H1472,'3-Productie normen'!A:L,VLOOKUP(M1472,'3-Productie normen'!$B$36:$C$42,2,FALSE),FALSE)))</f>
        <v>0</v>
      </c>
      <c r="T1472" s="516">
        <f t="shared" si="159"/>
        <v>0</v>
      </c>
      <c r="U1472" s="55">
        <f t="shared" si="160"/>
        <v>0</v>
      </c>
      <c r="V1472" s="527"/>
      <c r="X1472" s="529">
        <f t="shared" si="158"/>
        <v>1964.56</v>
      </c>
    </row>
    <row r="1473" spans="1:24" ht="14.1" customHeight="1">
      <c r="A1473" s="567">
        <v>1473</v>
      </c>
      <c r="B1473" s="467" t="s">
        <v>238</v>
      </c>
      <c r="C1473" s="466" t="s">
        <v>362</v>
      </c>
      <c r="D1473" s="473" t="s">
        <v>442</v>
      </c>
      <c r="E1473" s="475">
        <v>1</v>
      </c>
      <c r="F1473" s="475" t="s">
        <v>1765</v>
      </c>
      <c r="G1473" s="494" t="s">
        <v>1045</v>
      </c>
      <c r="H1473" s="491" t="s">
        <v>253</v>
      </c>
      <c r="I1473" s="494" t="s">
        <v>3975</v>
      </c>
      <c r="J1473" s="502">
        <v>39.020000000000003</v>
      </c>
      <c r="K1473" s="491" t="s">
        <v>253</v>
      </c>
      <c r="L1473" s="512">
        <f t="shared" si="154"/>
        <v>104</v>
      </c>
      <c r="M1473" s="514">
        <v>104</v>
      </c>
      <c r="N1473" s="514"/>
      <c r="O1473" s="514"/>
      <c r="P1473" s="515" t="e">
        <f t="shared" si="155"/>
        <v>#DIV/0!</v>
      </c>
      <c r="Q1473" s="515">
        <f t="shared" si="156"/>
        <v>0</v>
      </c>
      <c r="R1473" s="515">
        <f t="shared" si="157"/>
        <v>0</v>
      </c>
      <c r="S1473" s="516">
        <f>IF(M1473="nio",0,IF(M1473&gt;0,VLOOKUP(H1473,'3-Productie normen'!A:L,VLOOKUP(M1473,'3-Productie normen'!$B$36:$C$42,2,FALSE),FALSE)))</f>
        <v>0</v>
      </c>
      <c r="T1473" s="516">
        <f t="shared" si="159"/>
        <v>0</v>
      </c>
      <c r="U1473" s="55">
        <f t="shared" si="160"/>
        <v>0</v>
      </c>
      <c r="V1473" s="527"/>
      <c r="X1473" s="529">
        <f t="shared" si="158"/>
        <v>4058.0800000000004</v>
      </c>
    </row>
    <row r="1474" spans="1:24" ht="14.1" customHeight="1">
      <c r="A1474" s="460">
        <v>1474</v>
      </c>
      <c r="B1474" s="467" t="s">
        <v>238</v>
      </c>
      <c r="C1474" s="466" t="s">
        <v>362</v>
      </c>
      <c r="D1474" s="473" t="s">
        <v>442</v>
      </c>
      <c r="E1474" s="475">
        <v>1</v>
      </c>
      <c r="F1474" s="475" t="s">
        <v>1766</v>
      </c>
      <c r="G1474" s="494" t="s">
        <v>600</v>
      </c>
      <c r="H1474" s="492" t="s">
        <v>216</v>
      </c>
      <c r="I1474" s="494" t="s">
        <v>3974</v>
      </c>
      <c r="J1474" s="502">
        <v>17.600000000000001</v>
      </c>
      <c r="K1474" s="505" t="s">
        <v>216</v>
      </c>
      <c r="L1474" s="512">
        <f t="shared" ref="L1474:L1537" si="161">SUM(M1474:O1474)</f>
        <v>104</v>
      </c>
      <c r="M1474" s="514">
        <v>104</v>
      </c>
      <c r="N1474" s="514"/>
      <c r="O1474" s="514"/>
      <c r="P1474" s="515" t="e">
        <f t="shared" si="155"/>
        <v>#DIV/0!</v>
      </c>
      <c r="Q1474" s="515">
        <f t="shared" si="156"/>
        <v>0</v>
      </c>
      <c r="R1474" s="515">
        <f t="shared" si="157"/>
        <v>0</v>
      </c>
      <c r="S1474" s="516">
        <f>IF(M1474="nio",0,IF(M1474&gt;0,VLOOKUP(H1474,'3-Productie normen'!A:L,VLOOKUP(M1474,'3-Productie normen'!$B$36:$C$42,2,FALSE),FALSE)))</f>
        <v>0</v>
      </c>
      <c r="T1474" s="516">
        <f t="shared" si="159"/>
        <v>0</v>
      </c>
      <c r="U1474" s="55">
        <f t="shared" si="160"/>
        <v>0</v>
      </c>
      <c r="V1474" s="527"/>
      <c r="X1474" s="529">
        <f t="shared" si="158"/>
        <v>1830.4</v>
      </c>
    </row>
    <row r="1475" spans="1:24" ht="14.1" customHeight="1">
      <c r="A1475" s="460">
        <v>1475</v>
      </c>
      <c r="B1475" s="467" t="s">
        <v>238</v>
      </c>
      <c r="C1475" s="466" t="s">
        <v>362</v>
      </c>
      <c r="D1475" s="473" t="s">
        <v>442</v>
      </c>
      <c r="E1475" s="475">
        <v>1</v>
      </c>
      <c r="F1475" s="475" t="s">
        <v>1767</v>
      </c>
      <c r="G1475" s="494" t="s">
        <v>600</v>
      </c>
      <c r="H1475" s="492" t="s">
        <v>216</v>
      </c>
      <c r="I1475" s="494" t="s">
        <v>3974</v>
      </c>
      <c r="J1475" s="502">
        <v>18.73</v>
      </c>
      <c r="K1475" s="505" t="s">
        <v>216</v>
      </c>
      <c r="L1475" s="512">
        <f t="shared" si="161"/>
        <v>104</v>
      </c>
      <c r="M1475" s="514">
        <v>104</v>
      </c>
      <c r="N1475" s="514"/>
      <c r="O1475" s="514"/>
      <c r="P1475" s="515" t="e">
        <f t="shared" si="155"/>
        <v>#DIV/0!</v>
      </c>
      <c r="Q1475" s="515">
        <f t="shared" si="156"/>
        <v>0</v>
      </c>
      <c r="R1475" s="515">
        <f t="shared" si="157"/>
        <v>0</v>
      </c>
      <c r="S1475" s="516">
        <f>IF(M1475="nio",0,IF(M1475&gt;0,VLOOKUP(H1475,'3-Productie normen'!A:L,VLOOKUP(M1475,'3-Productie normen'!$B$36:$C$42,2,FALSE),FALSE)))</f>
        <v>0</v>
      </c>
      <c r="T1475" s="516">
        <f t="shared" si="159"/>
        <v>0</v>
      </c>
      <c r="U1475" s="55">
        <f t="shared" si="160"/>
        <v>0</v>
      </c>
      <c r="V1475" s="527"/>
      <c r="X1475" s="529">
        <f t="shared" si="158"/>
        <v>1947.92</v>
      </c>
    </row>
    <row r="1476" spans="1:24" ht="14.1" customHeight="1">
      <c r="A1476" s="460">
        <v>1476</v>
      </c>
      <c r="B1476" s="467" t="s">
        <v>238</v>
      </c>
      <c r="C1476" s="466" t="s">
        <v>362</v>
      </c>
      <c r="D1476" s="473" t="s">
        <v>442</v>
      </c>
      <c r="E1476" s="475">
        <v>1</v>
      </c>
      <c r="F1476" s="475" t="s">
        <v>1768</v>
      </c>
      <c r="G1476" s="494" t="s">
        <v>600</v>
      </c>
      <c r="H1476" s="494" t="s">
        <v>4033</v>
      </c>
      <c r="I1476" s="494" t="s">
        <v>3974</v>
      </c>
      <c r="J1476" s="502">
        <v>100.72</v>
      </c>
      <c r="K1476" s="494" t="s">
        <v>4033</v>
      </c>
      <c r="L1476" s="512">
        <f t="shared" si="161"/>
        <v>104</v>
      </c>
      <c r="M1476" s="514">
        <v>104</v>
      </c>
      <c r="N1476" s="514"/>
      <c r="O1476" s="514"/>
      <c r="P1476" s="515" t="e">
        <f t="shared" si="155"/>
        <v>#DIV/0!</v>
      </c>
      <c r="Q1476" s="515">
        <f t="shared" si="156"/>
        <v>0</v>
      </c>
      <c r="R1476" s="515">
        <f t="shared" si="157"/>
        <v>0</v>
      </c>
      <c r="S1476" s="516">
        <f>IF(M1476="nio",0,IF(M1476&gt;0,VLOOKUP(H1476,'3-Productie normen'!A:L,VLOOKUP(M1476,'3-Productie normen'!$B$36:$C$42,2,FALSE),FALSE)))</f>
        <v>0</v>
      </c>
      <c r="T1476" s="516">
        <f t="shared" si="159"/>
        <v>0</v>
      </c>
      <c r="U1476" s="55">
        <f t="shared" si="160"/>
        <v>0</v>
      </c>
      <c r="V1476" s="527"/>
      <c r="X1476" s="529">
        <f t="shared" si="158"/>
        <v>10474.879999999999</v>
      </c>
    </row>
    <row r="1477" spans="1:24" ht="14.1" customHeight="1">
      <c r="A1477" s="460">
        <v>1477</v>
      </c>
      <c r="B1477" s="467" t="s">
        <v>238</v>
      </c>
      <c r="C1477" s="466" t="s">
        <v>362</v>
      </c>
      <c r="D1477" s="473" t="s">
        <v>442</v>
      </c>
      <c r="E1477" s="475">
        <v>1</v>
      </c>
      <c r="F1477" s="475" t="s">
        <v>1769</v>
      </c>
      <c r="G1477" s="494" t="s">
        <v>529</v>
      </c>
      <c r="H1477" s="491" t="s">
        <v>253</v>
      </c>
      <c r="I1477" s="494" t="s">
        <v>3974</v>
      </c>
      <c r="J1477" s="502">
        <v>30.07</v>
      </c>
      <c r="K1477" s="491" t="s">
        <v>253</v>
      </c>
      <c r="L1477" s="512">
        <f t="shared" si="161"/>
        <v>104</v>
      </c>
      <c r="M1477" s="514">
        <v>104</v>
      </c>
      <c r="N1477" s="514"/>
      <c r="O1477" s="514"/>
      <c r="P1477" s="515" t="e">
        <f t="shared" si="155"/>
        <v>#DIV/0!</v>
      </c>
      <c r="Q1477" s="515">
        <f t="shared" si="156"/>
        <v>0</v>
      </c>
      <c r="R1477" s="515">
        <f t="shared" si="157"/>
        <v>0</v>
      </c>
      <c r="S1477" s="516">
        <f>IF(M1477="nio",0,IF(M1477&gt;0,VLOOKUP(H1477,'3-Productie normen'!A:L,VLOOKUP(M1477,'3-Productie normen'!$B$36:$C$42,2,FALSE),FALSE)))</f>
        <v>0</v>
      </c>
      <c r="T1477" s="516">
        <f t="shared" si="159"/>
        <v>0</v>
      </c>
      <c r="U1477" s="55">
        <f t="shared" si="160"/>
        <v>0</v>
      </c>
      <c r="V1477" s="527"/>
      <c r="X1477" s="529">
        <f t="shared" si="158"/>
        <v>3127.28</v>
      </c>
    </row>
    <row r="1478" spans="1:24" ht="14.1" customHeight="1">
      <c r="A1478" s="460">
        <v>1478</v>
      </c>
      <c r="B1478" s="467" t="s">
        <v>238</v>
      </c>
      <c r="C1478" s="466" t="s">
        <v>362</v>
      </c>
      <c r="D1478" s="473" t="s">
        <v>442</v>
      </c>
      <c r="E1478" s="475">
        <v>1</v>
      </c>
      <c r="F1478" s="475" t="s">
        <v>1770</v>
      </c>
      <c r="G1478" s="494" t="s">
        <v>529</v>
      </c>
      <c r="H1478" s="491" t="s">
        <v>253</v>
      </c>
      <c r="I1478" s="494" t="s">
        <v>3975</v>
      </c>
      <c r="J1478" s="502">
        <v>29.22</v>
      </c>
      <c r="K1478" s="491" t="s">
        <v>253</v>
      </c>
      <c r="L1478" s="512">
        <f t="shared" si="161"/>
        <v>104</v>
      </c>
      <c r="M1478" s="514">
        <v>104</v>
      </c>
      <c r="N1478" s="514"/>
      <c r="O1478" s="514"/>
      <c r="P1478" s="515" t="e">
        <f t="shared" si="155"/>
        <v>#DIV/0!</v>
      </c>
      <c r="Q1478" s="515">
        <f t="shared" si="156"/>
        <v>0</v>
      </c>
      <c r="R1478" s="515">
        <f t="shared" si="157"/>
        <v>0</v>
      </c>
      <c r="S1478" s="516">
        <f>IF(M1478="nio",0,IF(M1478&gt;0,VLOOKUP(H1478,'3-Productie normen'!A:L,VLOOKUP(M1478,'3-Productie normen'!$B$36:$C$42,2,FALSE),FALSE)))</f>
        <v>0</v>
      </c>
      <c r="T1478" s="516">
        <f t="shared" si="159"/>
        <v>0</v>
      </c>
      <c r="U1478" s="55">
        <f t="shared" si="160"/>
        <v>0</v>
      </c>
      <c r="V1478" s="527"/>
      <c r="X1478" s="529">
        <f t="shared" si="158"/>
        <v>3038.88</v>
      </c>
    </row>
    <row r="1479" spans="1:24" ht="14.1" customHeight="1">
      <c r="A1479" s="460">
        <v>1479</v>
      </c>
      <c r="B1479" s="467" t="s">
        <v>238</v>
      </c>
      <c r="C1479" s="466" t="s">
        <v>362</v>
      </c>
      <c r="D1479" s="473" t="s">
        <v>442</v>
      </c>
      <c r="E1479" s="475">
        <v>1</v>
      </c>
      <c r="F1479" s="475" t="s">
        <v>1771</v>
      </c>
      <c r="G1479" s="494" t="s">
        <v>529</v>
      </c>
      <c r="H1479" s="491" t="s">
        <v>286</v>
      </c>
      <c r="I1479" s="494" t="s">
        <v>3975</v>
      </c>
      <c r="J1479" s="502">
        <v>19.04</v>
      </c>
      <c r="K1479" s="494" t="s">
        <v>4027</v>
      </c>
      <c r="L1479" s="512">
        <f t="shared" si="161"/>
        <v>0</v>
      </c>
      <c r="M1479" s="513" t="s">
        <v>4037</v>
      </c>
      <c r="N1479" s="514"/>
      <c r="O1479" s="514"/>
      <c r="P1479" s="515">
        <f t="shared" si="155"/>
        <v>0</v>
      </c>
      <c r="Q1479" s="515">
        <f t="shared" si="156"/>
        <v>0</v>
      </c>
      <c r="R1479" s="515">
        <f t="shared" si="157"/>
        <v>0</v>
      </c>
      <c r="S1479" s="516">
        <f>IF(M1479="nio",0,IF(M1479&gt;0,VLOOKUP(H1479,'3-Productie normen'!A:L,VLOOKUP(M1479,'3-Productie normen'!$B$36:$C$42,2,FALSE),FALSE)))</f>
        <v>0</v>
      </c>
      <c r="T1479" s="516">
        <f t="shared" si="159"/>
        <v>0</v>
      </c>
      <c r="U1479" s="55">
        <f t="shared" si="160"/>
        <v>0</v>
      </c>
      <c r="V1479" s="527"/>
      <c r="X1479" s="529">
        <f t="shared" si="158"/>
        <v>0</v>
      </c>
    </row>
    <row r="1480" spans="1:24" ht="14.1" customHeight="1">
      <c r="A1480" s="460">
        <v>1480</v>
      </c>
      <c r="B1480" s="467" t="s">
        <v>238</v>
      </c>
      <c r="C1480" s="466" t="s">
        <v>362</v>
      </c>
      <c r="D1480" s="473" t="s">
        <v>442</v>
      </c>
      <c r="E1480" s="475">
        <v>1</v>
      </c>
      <c r="F1480" s="475" t="s">
        <v>1772</v>
      </c>
      <c r="G1480" s="494" t="s">
        <v>529</v>
      </c>
      <c r="H1480" s="491" t="s">
        <v>286</v>
      </c>
      <c r="I1480" s="494" t="s">
        <v>3975</v>
      </c>
      <c r="J1480" s="502">
        <v>18.850000000000001</v>
      </c>
      <c r="K1480" s="494" t="s">
        <v>4027</v>
      </c>
      <c r="L1480" s="512">
        <f t="shared" si="161"/>
        <v>0</v>
      </c>
      <c r="M1480" s="513" t="s">
        <v>4037</v>
      </c>
      <c r="N1480" s="514"/>
      <c r="O1480" s="514"/>
      <c r="P1480" s="515">
        <f t="shared" si="155"/>
        <v>0</v>
      </c>
      <c r="Q1480" s="515">
        <f t="shared" si="156"/>
        <v>0</v>
      </c>
      <c r="R1480" s="515">
        <f t="shared" si="157"/>
        <v>0</v>
      </c>
      <c r="S1480" s="516">
        <f>IF(M1480="nio",0,IF(M1480&gt;0,VLOOKUP(H1480,'3-Productie normen'!A:L,VLOOKUP(M1480,'3-Productie normen'!$B$36:$C$42,2,FALSE),FALSE)))</f>
        <v>0</v>
      </c>
      <c r="T1480" s="516">
        <f t="shared" si="159"/>
        <v>0</v>
      </c>
      <c r="U1480" s="55">
        <f t="shared" si="160"/>
        <v>0</v>
      </c>
      <c r="V1480" s="527"/>
      <c r="X1480" s="529">
        <f t="shared" si="158"/>
        <v>0</v>
      </c>
    </row>
    <row r="1481" spans="1:24" ht="14.1" customHeight="1">
      <c r="A1481" s="567">
        <v>1481</v>
      </c>
      <c r="B1481" s="467" t="s">
        <v>238</v>
      </c>
      <c r="C1481" s="466" t="s">
        <v>362</v>
      </c>
      <c r="D1481" s="473" t="s">
        <v>442</v>
      </c>
      <c r="E1481" s="475">
        <v>1</v>
      </c>
      <c r="F1481" s="475" t="s">
        <v>1773</v>
      </c>
      <c r="G1481" s="494" t="s">
        <v>529</v>
      </c>
      <c r="H1481" s="491" t="s">
        <v>253</v>
      </c>
      <c r="I1481" s="494" t="s">
        <v>3975</v>
      </c>
      <c r="J1481" s="502">
        <v>29.09</v>
      </c>
      <c r="K1481" s="491" t="s">
        <v>253</v>
      </c>
      <c r="L1481" s="512">
        <f t="shared" si="161"/>
        <v>104</v>
      </c>
      <c r="M1481" s="514">
        <v>104</v>
      </c>
      <c r="N1481" s="514"/>
      <c r="O1481" s="514"/>
      <c r="P1481" s="515" t="e">
        <f t="shared" si="155"/>
        <v>#DIV/0!</v>
      </c>
      <c r="Q1481" s="515">
        <f t="shared" si="156"/>
        <v>0</v>
      </c>
      <c r="R1481" s="515">
        <f t="shared" si="157"/>
        <v>0</v>
      </c>
      <c r="S1481" s="516">
        <f>IF(M1481="nio",0,IF(M1481&gt;0,VLOOKUP(H1481,'3-Productie normen'!A:L,VLOOKUP(M1481,'3-Productie normen'!$B$36:$C$42,2,FALSE),FALSE)))</f>
        <v>0</v>
      </c>
      <c r="T1481" s="516">
        <f t="shared" si="159"/>
        <v>0</v>
      </c>
      <c r="U1481" s="55">
        <f t="shared" si="160"/>
        <v>0</v>
      </c>
      <c r="V1481" s="527"/>
      <c r="X1481" s="529">
        <f t="shared" si="158"/>
        <v>3025.36</v>
      </c>
    </row>
    <row r="1482" spans="1:24" ht="14.1" customHeight="1">
      <c r="A1482" s="460">
        <v>1482</v>
      </c>
      <c r="B1482" s="467" t="s">
        <v>238</v>
      </c>
      <c r="C1482" s="466" t="s">
        <v>362</v>
      </c>
      <c r="D1482" s="473" t="s">
        <v>442</v>
      </c>
      <c r="E1482" s="475">
        <v>1</v>
      </c>
      <c r="F1482" s="475" t="s">
        <v>1774</v>
      </c>
      <c r="G1482" s="494" t="s">
        <v>529</v>
      </c>
      <c r="H1482" s="491" t="s">
        <v>253</v>
      </c>
      <c r="I1482" s="494" t="s">
        <v>3975</v>
      </c>
      <c r="J1482" s="502">
        <v>29.09</v>
      </c>
      <c r="K1482" s="491" t="s">
        <v>253</v>
      </c>
      <c r="L1482" s="512">
        <f t="shared" si="161"/>
        <v>104</v>
      </c>
      <c r="M1482" s="514">
        <v>104</v>
      </c>
      <c r="N1482" s="514"/>
      <c r="O1482" s="514"/>
      <c r="P1482" s="515" t="e">
        <f t="shared" si="155"/>
        <v>#DIV/0!</v>
      </c>
      <c r="Q1482" s="515">
        <f t="shared" si="156"/>
        <v>0</v>
      </c>
      <c r="R1482" s="515">
        <f t="shared" si="157"/>
        <v>0</v>
      </c>
      <c r="S1482" s="516">
        <f>IF(M1482="nio",0,IF(M1482&gt;0,VLOOKUP(H1482,'3-Productie normen'!A:L,VLOOKUP(M1482,'3-Productie normen'!$B$36:$C$42,2,FALSE),FALSE)))</f>
        <v>0</v>
      </c>
      <c r="T1482" s="516">
        <f t="shared" si="159"/>
        <v>0</v>
      </c>
      <c r="U1482" s="55">
        <f t="shared" si="160"/>
        <v>0</v>
      </c>
      <c r="V1482" s="527"/>
      <c r="X1482" s="529">
        <f t="shared" si="158"/>
        <v>3025.36</v>
      </c>
    </row>
    <row r="1483" spans="1:24" ht="14.1" customHeight="1">
      <c r="A1483" s="460">
        <v>1483</v>
      </c>
      <c r="B1483" s="467" t="s">
        <v>238</v>
      </c>
      <c r="C1483" s="466" t="s">
        <v>362</v>
      </c>
      <c r="D1483" s="473" t="s">
        <v>442</v>
      </c>
      <c r="E1483" s="475">
        <v>1</v>
      </c>
      <c r="F1483" s="475" t="s">
        <v>1775</v>
      </c>
      <c r="G1483" s="494" t="s">
        <v>529</v>
      </c>
      <c r="H1483" s="491" t="s">
        <v>253</v>
      </c>
      <c r="I1483" s="494" t="s">
        <v>3975</v>
      </c>
      <c r="J1483" s="502">
        <v>19.18</v>
      </c>
      <c r="K1483" s="491" t="s">
        <v>253</v>
      </c>
      <c r="L1483" s="512">
        <f t="shared" si="161"/>
        <v>104</v>
      </c>
      <c r="M1483" s="514">
        <v>104</v>
      </c>
      <c r="N1483" s="514"/>
      <c r="O1483" s="514"/>
      <c r="P1483" s="515" t="e">
        <f t="shared" ref="P1483:P1546" si="162">IF(M1483="nio",0,IF(M1483&gt;0,M1483*J1483/S1483,0))</f>
        <v>#DIV/0!</v>
      </c>
      <c r="Q1483" s="515">
        <f t="shared" ref="Q1483:Q1546" si="163">IF(N1483&gt;0,N1483*J1483/T1483,0)</f>
        <v>0</v>
      </c>
      <c r="R1483" s="515">
        <f t="shared" ref="R1483:R1546" si="164">IF(O1483&gt;0,O1483*J1483/U1483,0)</f>
        <v>0</v>
      </c>
      <c r="S1483" s="516">
        <f>IF(M1483="nio",0,IF(M1483&gt;0,VLOOKUP(H1483,'3-Productie normen'!A:L,VLOOKUP(M1483,'3-Productie normen'!$B$36:$C$42,2,FALSE),FALSE)))</f>
        <v>0</v>
      </c>
      <c r="T1483" s="516">
        <f t="shared" si="159"/>
        <v>0</v>
      </c>
      <c r="U1483" s="55">
        <f t="shared" si="160"/>
        <v>0</v>
      </c>
      <c r="V1483" s="527"/>
      <c r="X1483" s="529">
        <f t="shared" ref="X1483:X1546" si="165">L1483*J1483</f>
        <v>1994.72</v>
      </c>
    </row>
    <row r="1484" spans="1:24" ht="14.1" customHeight="1">
      <c r="A1484" s="460">
        <v>1484</v>
      </c>
      <c r="B1484" s="467" t="s">
        <v>238</v>
      </c>
      <c r="C1484" s="466" t="s">
        <v>362</v>
      </c>
      <c r="D1484" s="473" t="s">
        <v>442</v>
      </c>
      <c r="E1484" s="475">
        <v>1</v>
      </c>
      <c r="F1484" s="475" t="s">
        <v>1776</v>
      </c>
      <c r="G1484" s="494" t="s">
        <v>600</v>
      </c>
      <c r="H1484" s="494" t="s">
        <v>4033</v>
      </c>
      <c r="I1484" s="494" t="s">
        <v>3977</v>
      </c>
      <c r="J1484" s="502">
        <v>42.24</v>
      </c>
      <c r="K1484" s="494" t="s">
        <v>4033</v>
      </c>
      <c r="L1484" s="512">
        <f t="shared" si="161"/>
        <v>104</v>
      </c>
      <c r="M1484" s="514">
        <v>104</v>
      </c>
      <c r="N1484" s="514"/>
      <c r="O1484" s="514"/>
      <c r="P1484" s="515" t="e">
        <f t="shared" si="162"/>
        <v>#DIV/0!</v>
      </c>
      <c r="Q1484" s="515">
        <f t="shared" si="163"/>
        <v>0</v>
      </c>
      <c r="R1484" s="515">
        <f t="shared" si="164"/>
        <v>0</v>
      </c>
      <c r="S1484" s="516">
        <f>IF(M1484="nio",0,IF(M1484&gt;0,VLOOKUP(H1484,'3-Productie normen'!A:L,VLOOKUP(M1484,'3-Productie normen'!$B$36:$C$42,2,FALSE),FALSE)))</f>
        <v>0</v>
      </c>
      <c r="T1484" s="516">
        <f t="shared" si="159"/>
        <v>0</v>
      </c>
      <c r="U1484" s="55">
        <f t="shared" si="160"/>
        <v>0</v>
      </c>
      <c r="V1484" s="527"/>
      <c r="X1484" s="529">
        <f t="shared" si="165"/>
        <v>4392.96</v>
      </c>
    </row>
    <row r="1485" spans="1:24" ht="14.1" customHeight="1">
      <c r="A1485" s="460">
        <v>1485</v>
      </c>
      <c r="B1485" s="467" t="s">
        <v>238</v>
      </c>
      <c r="C1485" s="466" t="s">
        <v>362</v>
      </c>
      <c r="D1485" s="473" t="s">
        <v>442</v>
      </c>
      <c r="E1485" s="475">
        <v>1</v>
      </c>
      <c r="F1485" s="475" t="s">
        <v>1777</v>
      </c>
      <c r="G1485" s="494" t="s">
        <v>600</v>
      </c>
      <c r="H1485" s="494" t="s">
        <v>4033</v>
      </c>
      <c r="I1485" s="494" t="s">
        <v>3974</v>
      </c>
      <c r="J1485" s="502">
        <v>129.43</v>
      </c>
      <c r="K1485" s="494" t="s">
        <v>4033</v>
      </c>
      <c r="L1485" s="512">
        <f t="shared" si="161"/>
        <v>104</v>
      </c>
      <c r="M1485" s="514">
        <v>104</v>
      </c>
      <c r="N1485" s="514"/>
      <c r="O1485" s="514"/>
      <c r="P1485" s="515" t="e">
        <f t="shared" si="162"/>
        <v>#DIV/0!</v>
      </c>
      <c r="Q1485" s="515">
        <f t="shared" si="163"/>
        <v>0</v>
      </c>
      <c r="R1485" s="515">
        <f t="shared" si="164"/>
        <v>0</v>
      </c>
      <c r="S1485" s="516">
        <f>IF(M1485="nio",0,IF(M1485&gt;0,VLOOKUP(H1485,'3-Productie normen'!A:L,VLOOKUP(M1485,'3-Productie normen'!$B$36:$C$42,2,FALSE),FALSE)))</f>
        <v>0</v>
      </c>
      <c r="T1485" s="516">
        <f t="shared" si="159"/>
        <v>0</v>
      </c>
      <c r="U1485" s="55">
        <f t="shared" si="160"/>
        <v>0</v>
      </c>
      <c r="V1485" s="527"/>
      <c r="X1485" s="529">
        <f t="shared" si="165"/>
        <v>13460.720000000001</v>
      </c>
    </row>
    <row r="1486" spans="1:24" ht="14.1" customHeight="1">
      <c r="A1486" s="460">
        <v>1486</v>
      </c>
      <c r="B1486" s="467" t="s">
        <v>238</v>
      </c>
      <c r="C1486" s="466" t="s">
        <v>362</v>
      </c>
      <c r="D1486" s="473" t="s">
        <v>442</v>
      </c>
      <c r="E1486" s="475">
        <v>1</v>
      </c>
      <c r="F1486" s="475" t="s">
        <v>1778</v>
      </c>
      <c r="G1486" s="494" t="s">
        <v>536</v>
      </c>
      <c r="H1486" s="491" t="s">
        <v>286</v>
      </c>
      <c r="I1486" s="494" t="s">
        <v>3975</v>
      </c>
      <c r="J1486" s="502">
        <v>30.35</v>
      </c>
      <c r="K1486" s="494" t="s">
        <v>4027</v>
      </c>
      <c r="L1486" s="512">
        <f t="shared" si="161"/>
        <v>0</v>
      </c>
      <c r="M1486" s="513" t="s">
        <v>4037</v>
      </c>
      <c r="N1486" s="514"/>
      <c r="O1486" s="514"/>
      <c r="P1486" s="515">
        <f t="shared" si="162"/>
        <v>0</v>
      </c>
      <c r="Q1486" s="515">
        <f t="shared" si="163"/>
        <v>0</v>
      </c>
      <c r="R1486" s="515">
        <f t="shared" si="164"/>
        <v>0</v>
      </c>
      <c r="S1486" s="516">
        <f>IF(M1486="nio",0,IF(M1486&gt;0,VLOOKUP(H1486,'3-Productie normen'!A:L,VLOOKUP(M1486,'3-Productie normen'!$B$36:$C$42,2,FALSE),FALSE)))</f>
        <v>0</v>
      </c>
      <c r="T1486" s="516">
        <f t="shared" si="159"/>
        <v>0</v>
      </c>
      <c r="U1486" s="55">
        <f t="shared" si="160"/>
        <v>0</v>
      </c>
      <c r="V1486" s="527"/>
      <c r="X1486" s="529">
        <f t="shared" si="165"/>
        <v>0</v>
      </c>
    </row>
    <row r="1487" spans="1:24" ht="14.1" customHeight="1">
      <c r="A1487" s="460">
        <v>1487</v>
      </c>
      <c r="B1487" s="467" t="s">
        <v>238</v>
      </c>
      <c r="C1487" s="466" t="s">
        <v>362</v>
      </c>
      <c r="D1487" s="473" t="s">
        <v>442</v>
      </c>
      <c r="E1487" s="475">
        <v>1</v>
      </c>
      <c r="F1487" s="475" t="s">
        <v>1779</v>
      </c>
      <c r="G1487" s="494" t="s">
        <v>606</v>
      </c>
      <c r="H1487" s="491" t="s">
        <v>286</v>
      </c>
      <c r="I1487" s="494" t="s">
        <v>3974</v>
      </c>
      <c r="J1487" s="502">
        <v>19.21</v>
      </c>
      <c r="K1487" s="494" t="s">
        <v>4027</v>
      </c>
      <c r="L1487" s="512">
        <f t="shared" si="161"/>
        <v>0</v>
      </c>
      <c r="M1487" s="513" t="s">
        <v>4037</v>
      </c>
      <c r="N1487" s="514"/>
      <c r="O1487" s="514"/>
      <c r="P1487" s="515">
        <f t="shared" si="162"/>
        <v>0</v>
      </c>
      <c r="Q1487" s="515">
        <f t="shared" si="163"/>
        <v>0</v>
      </c>
      <c r="R1487" s="515">
        <f t="shared" si="164"/>
        <v>0</v>
      </c>
      <c r="S1487" s="516">
        <f>IF(M1487="nio",0,IF(M1487&gt;0,VLOOKUP(H1487,'3-Productie normen'!A:L,VLOOKUP(M1487,'3-Productie normen'!$B$36:$C$42,2,FALSE),FALSE)))</f>
        <v>0</v>
      </c>
      <c r="T1487" s="516">
        <f t="shared" si="159"/>
        <v>0</v>
      </c>
      <c r="U1487" s="55">
        <f t="shared" si="160"/>
        <v>0</v>
      </c>
      <c r="V1487" s="527"/>
      <c r="X1487" s="529">
        <f t="shared" si="165"/>
        <v>0</v>
      </c>
    </row>
    <row r="1488" spans="1:24" ht="14.1" customHeight="1">
      <c r="A1488" s="460">
        <v>1488</v>
      </c>
      <c r="B1488" s="467" t="s">
        <v>238</v>
      </c>
      <c r="C1488" s="466" t="s">
        <v>362</v>
      </c>
      <c r="D1488" s="473" t="s">
        <v>442</v>
      </c>
      <c r="E1488" s="475">
        <v>1</v>
      </c>
      <c r="F1488" s="475" t="s">
        <v>1780</v>
      </c>
      <c r="G1488" s="494" t="s">
        <v>529</v>
      </c>
      <c r="H1488" s="491" t="s">
        <v>253</v>
      </c>
      <c r="I1488" s="494" t="s">
        <v>3975</v>
      </c>
      <c r="J1488" s="502">
        <v>48.69</v>
      </c>
      <c r="K1488" s="491" t="s">
        <v>253</v>
      </c>
      <c r="L1488" s="512">
        <f t="shared" si="161"/>
        <v>104</v>
      </c>
      <c r="M1488" s="514">
        <v>104</v>
      </c>
      <c r="N1488" s="514"/>
      <c r="O1488" s="514"/>
      <c r="P1488" s="515" t="e">
        <f t="shared" si="162"/>
        <v>#DIV/0!</v>
      </c>
      <c r="Q1488" s="515">
        <f t="shared" si="163"/>
        <v>0</v>
      </c>
      <c r="R1488" s="515">
        <f t="shared" si="164"/>
        <v>0</v>
      </c>
      <c r="S1488" s="516">
        <f>IF(M1488="nio",0,IF(M1488&gt;0,VLOOKUP(H1488,'3-Productie normen'!A:L,VLOOKUP(M1488,'3-Productie normen'!$B$36:$C$42,2,FALSE),FALSE)))</f>
        <v>0</v>
      </c>
      <c r="T1488" s="516">
        <f t="shared" si="159"/>
        <v>0</v>
      </c>
      <c r="U1488" s="55">
        <f t="shared" si="160"/>
        <v>0</v>
      </c>
      <c r="V1488" s="527"/>
      <c r="X1488" s="529">
        <f t="shared" si="165"/>
        <v>5063.76</v>
      </c>
    </row>
    <row r="1489" spans="1:24" ht="14.1" customHeight="1">
      <c r="A1489" s="567">
        <v>1489</v>
      </c>
      <c r="B1489" s="467" t="s">
        <v>238</v>
      </c>
      <c r="C1489" s="466" t="s">
        <v>362</v>
      </c>
      <c r="D1489" s="473" t="s">
        <v>442</v>
      </c>
      <c r="E1489" s="475">
        <v>1</v>
      </c>
      <c r="F1489" s="475" t="s">
        <v>1781</v>
      </c>
      <c r="G1489" s="494" t="s">
        <v>529</v>
      </c>
      <c r="H1489" s="491" t="s">
        <v>253</v>
      </c>
      <c r="I1489" s="494" t="s">
        <v>3975</v>
      </c>
      <c r="J1489" s="502">
        <v>18.97</v>
      </c>
      <c r="K1489" s="491" t="s">
        <v>253</v>
      </c>
      <c r="L1489" s="512">
        <f t="shared" si="161"/>
        <v>104</v>
      </c>
      <c r="M1489" s="514">
        <v>104</v>
      </c>
      <c r="N1489" s="514"/>
      <c r="O1489" s="514"/>
      <c r="P1489" s="515" t="e">
        <f t="shared" si="162"/>
        <v>#DIV/0!</v>
      </c>
      <c r="Q1489" s="515">
        <f t="shared" si="163"/>
        <v>0</v>
      </c>
      <c r="R1489" s="515">
        <f t="shared" si="164"/>
        <v>0</v>
      </c>
      <c r="S1489" s="516">
        <f>IF(M1489="nio",0,IF(M1489&gt;0,VLOOKUP(H1489,'3-Productie normen'!A:L,VLOOKUP(M1489,'3-Productie normen'!$B$36:$C$42,2,FALSE),FALSE)))</f>
        <v>0</v>
      </c>
      <c r="T1489" s="516">
        <f t="shared" si="159"/>
        <v>0</v>
      </c>
      <c r="U1489" s="55">
        <f t="shared" si="160"/>
        <v>0</v>
      </c>
      <c r="V1489" s="527"/>
      <c r="X1489" s="529">
        <f t="shared" si="165"/>
        <v>1972.8799999999999</v>
      </c>
    </row>
    <row r="1490" spans="1:24" ht="14.1" customHeight="1">
      <c r="A1490" s="460">
        <v>1490</v>
      </c>
      <c r="B1490" s="467" t="s">
        <v>238</v>
      </c>
      <c r="C1490" s="466" t="s">
        <v>362</v>
      </c>
      <c r="D1490" s="473" t="s">
        <v>442</v>
      </c>
      <c r="E1490" s="475">
        <v>1</v>
      </c>
      <c r="F1490" s="475" t="s">
        <v>1782</v>
      </c>
      <c r="G1490" s="494" t="s">
        <v>529</v>
      </c>
      <c r="H1490" s="491" t="s">
        <v>253</v>
      </c>
      <c r="I1490" s="494" t="s">
        <v>3975</v>
      </c>
      <c r="J1490" s="502">
        <v>18.22</v>
      </c>
      <c r="K1490" s="491" t="s">
        <v>253</v>
      </c>
      <c r="L1490" s="512">
        <f t="shared" si="161"/>
        <v>104</v>
      </c>
      <c r="M1490" s="514">
        <v>104</v>
      </c>
      <c r="N1490" s="514"/>
      <c r="O1490" s="514"/>
      <c r="P1490" s="515" t="e">
        <f t="shared" si="162"/>
        <v>#DIV/0!</v>
      </c>
      <c r="Q1490" s="515">
        <f t="shared" si="163"/>
        <v>0</v>
      </c>
      <c r="R1490" s="515">
        <f t="shared" si="164"/>
        <v>0</v>
      </c>
      <c r="S1490" s="516">
        <f>IF(M1490="nio",0,IF(M1490&gt;0,VLOOKUP(H1490,'3-Productie normen'!A:L,VLOOKUP(M1490,'3-Productie normen'!$B$36:$C$42,2,FALSE),FALSE)))</f>
        <v>0</v>
      </c>
      <c r="T1490" s="516">
        <f t="shared" si="159"/>
        <v>0</v>
      </c>
      <c r="U1490" s="55">
        <f t="shared" si="160"/>
        <v>0</v>
      </c>
      <c r="V1490" s="527"/>
      <c r="X1490" s="529">
        <f t="shared" si="165"/>
        <v>1894.8799999999999</v>
      </c>
    </row>
    <row r="1491" spans="1:24" ht="14.1" customHeight="1">
      <c r="A1491" s="460">
        <v>1491</v>
      </c>
      <c r="B1491" s="467" t="s">
        <v>238</v>
      </c>
      <c r="C1491" s="466" t="s">
        <v>362</v>
      </c>
      <c r="D1491" s="473" t="s">
        <v>442</v>
      </c>
      <c r="E1491" s="475">
        <v>1</v>
      </c>
      <c r="F1491" s="475" t="s">
        <v>1783</v>
      </c>
      <c r="G1491" s="494" t="s">
        <v>529</v>
      </c>
      <c r="H1491" s="491" t="s">
        <v>253</v>
      </c>
      <c r="I1491" s="494" t="s">
        <v>3975</v>
      </c>
      <c r="J1491" s="502">
        <v>19.100000000000001</v>
      </c>
      <c r="K1491" s="491" t="s">
        <v>253</v>
      </c>
      <c r="L1491" s="512">
        <f t="shared" si="161"/>
        <v>104</v>
      </c>
      <c r="M1491" s="514">
        <v>104</v>
      </c>
      <c r="N1491" s="514"/>
      <c r="O1491" s="514"/>
      <c r="P1491" s="515" t="e">
        <f t="shared" si="162"/>
        <v>#DIV/0!</v>
      </c>
      <c r="Q1491" s="515">
        <f t="shared" si="163"/>
        <v>0</v>
      </c>
      <c r="R1491" s="515">
        <f t="shared" si="164"/>
        <v>0</v>
      </c>
      <c r="S1491" s="516">
        <f>IF(M1491="nio",0,IF(M1491&gt;0,VLOOKUP(H1491,'3-Productie normen'!A:L,VLOOKUP(M1491,'3-Productie normen'!$B$36:$C$42,2,FALSE),FALSE)))</f>
        <v>0</v>
      </c>
      <c r="T1491" s="516">
        <f t="shared" ref="T1491:T1554" si="166">IF(N1491&gt;0,S1491*$T$8,0)</f>
        <v>0</v>
      </c>
      <c r="U1491" s="55">
        <f t="shared" ref="U1491:U1554" si="167">IF((OR(O1491&gt;0,)),S1491*$U$8,0)</f>
        <v>0</v>
      </c>
      <c r="V1491" s="527"/>
      <c r="X1491" s="529">
        <f t="shared" si="165"/>
        <v>1986.4</v>
      </c>
    </row>
    <row r="1492" spans="1:24" ht="14.1" customHeight="1">
      <c r="A1492" s="460">
        <v>1492</v>
      </c>
      <c r="B1492" s="467" t="s">
        <v>238</v>
      </c>
      <c r="C1492" s="466" t="s">
        <v>362</v>
      </c>
      <c r="D1492" s="473" t="s">
        <v>442</v>
      </c>
      <c r="E1492" s="475">
        <v>1</v>
      </c>
      <c r="F1492" s="475" t="s">
        <v>1784</v>
      </c>
      <c r="G1492" s="494" t="s">
        <v>529</v>
      </c>
      <c r="H1492" s="491" t="s">
        <v>253</v>
      </c>
      <c r="I1492" s="494" t="s">
        <v>3975</v>
      </c>
      <c r="J1492" s="502">
        <v>29.06</v>
      </c>
      <c r="K1492" s="491" t="s">
        <v>253</v>
      </c>
      <c r="L1492" s="512">
        <f t="shared" si="161"/>
        <v>104</v>
      </c>
      <c r="M1492" s="514">
        <v>104</v>
      </c>
      <c r="N1492" s="514"/>
      <c r="O1492" s="514"/>
      <c r="P1492" s="515" t="e">
        <f t="shared" si="162"/>
        <v>#DIV/0!</v>
      </c>
      <c r="Q1492" s="515">
        <f t="shared" si="163"/>
        <v>0</v>
      </c>
      <c r="R1492" s="515">
        <f t="shared" si="164"/>
        <v>0</v>
      </c>
      <c r="S1492" s="516">
        <f>IF(M1492="nio",0,IF(M1492&gt;0,VLOOKUP(H1492,'3-Productie normen'!A:L,VLOOKUP(M1492,'3-Productie normen'!$B$36:$C$42,2,FALSE),FALSE)))</f>
        <v>0</v>
      </c>
      <c r="T1492" s="516">
        <f t="shared" si="166"/>
        <v>0</v>
      </c>
      <c r="U1492" s="55">
        <f t="shared" si="167"/>
        <v>0</v>
      </c>
      <c r="V1492" s="527"/>
      <c r="X1492" s="529">
        <f t="shared" si="165"/>
        <v>3022.24</v>
      </c>
    </row>
    <row r="1493" spans="1:24" ht="14.1" customHeight="1">
      <c r="A1493" s="460">
        <v>1493</v>
      </c>
      <c r="B1493" s="467" t="s">
        <v>238</v>
      </c>
      <c r="C1493" s="466" t="s">
        <v>362</v>
      </c>
      <c r="D1493" s="473" t="s">
        <v>442</v>
      </c>
      <c r="E1493" s="475">
        <v>1</v>
      </c>
      <c r="F1493" s="475" t="s">
        <v>1785</v>
      </c>
      <c r="G1493" s="494" t="s">
        <v>529</v>
      </c>
      <c r="H1493" s="491" t="s">
        <v>253</v>
      </c>
      <c r="I1493" s="494" t="s">
        <v>3975</v>
      </c>
      <c r="J1493" s="502">
        <v>28.57</v>
      </c>
      <c r="K1493" s="491" t="s">
        <v>253</v>
      </c>
      <c r="L1493" s="512">
        <f t="shared" si="161"/>
        <v>104</v>
      </c>
      <c r="M1493" s="514">
        <v>104</v>
      </c>
      <c r="N1493" s="514"/>
      <c r="O1493" s="514"/>
      <c r="P1493" s="515" t="e">
        <f t="shared" si="162"/>
        <v>#DIV/0!</v>
      </c>
      <c r="Q1493" s="515">
        <f t="shared" si="163"/>
        <v>0</v>
      </c>
      <c r="R1493" s="515">
        <f t="shared" si="164"/>
        <v>0</v>
      </c>
      <c r="S1493" s="516">
        <f>IF(M1493="nio",0,IF(M1493&gt;0,VLOOKUP(H1493,'3-Productie normen'!A:L,VLOOKUP(M1493,'3-Productie normen'!$B$36:$C$42,2,FALSE),FALSE)))</f>
        <v>0</v>
      </c>
      <c r="T1493" s="516">
        <f t="shared" si="166"/>
        <v>0</v>
      </c>
      <c r="U1493" s="55">
        <f t="shared" si="167"/>
        <v>0</v>
      </c>
      <c r="V1493" s="527"/>
      <c r="X1493" s="529">
        <f t="shared" si="165"/>
        <v>2971.28</v>
      </c>
    </row>
    <row r="1494" spans="1:24" ht="14.1" customHeight="1">
      <c r="A1494" s="460">
        <v>1494</v>
      </c>
      <c r="B1494" s="467" t="s">
        <v>238</v>
      </c>
      <c r="C1494" s="466" t="s">
        <v>362</v>
      </c>
      <c r="D1494" s="473" t="s">
        <v>442</v>
      </c>
      <c r="E1494" s="475">
        <v>1</v>
      </c>
      <c r="F1494" s="475" t="s">
        <v>1786</v>
      </c>
      <c r="G1494" s="494" t="s">
        <v>529</v>
      </c>
      <c r="H1494" s="491" t="s">
        <v>253</v>
      </c>
      <c r="I1494" s="494" t="s">
        <v>3975</v>
      </c>
      <c r="J1494" s="502">
        <v>28.16</v>
      </c>
      <c r="K1494" s="491" t="s">
        <v>253</v>
      </c>
      <c r="L1494" s="512">
        <f t="shared" si="161"/>
        <v>104</v>
      </c>
      <c r="M1494" s="514">
        <v>104</v>
      </c>
      <c r="N1494" s="514"/>
      <c r="O1494" s="514"/>
      <c r="P1494" s="515" t="e">
        <f t="shared" si="162"/>
        <v>#DIV/0!</v>
      </c>
      <c r="Q1494" s="515">
        <f t="shared" si="163"/>
        <v>0</v>
      </c>
      <c r="R1494" s="515">
        <f t="shared" si="164"/>
        <v>0</v>
      </c>
      <c r="S1494" s="516">
        <f>IF(M1494="nio",0,IF(M1494&gt;0,VLOOKUP(H1494,'3-Productie normen'!A:L,VLOOKUP(M1494,'3-Productie normen'!$B$36:$C$42,2,FALSE),FALSE)))</f>
        <v>0</v>
      </c>
      <c r="T1494" s="516">
        <f t="shared" si="166"/>
        <v>0</v>
      </c>
      <c r="U1494" s="55">
        <f t="shared" si="167"/>
        <v>0</v>
      </c>
      <c r="V1494" s="527"/>
      <c r="X1494" s="529">
        <f t="shared" si="165"/>
        <v>2928.64</v>
      </c>
    </row>
    <row r="1495" spans="1:24" ht="14.1" customHeight="1">
      <c r="A1495" s="460">
        <v>1495</v>
      </c>
      <c r="B1495" s="467" t="s">
        <v>238</v>
      </c>
      <c r="C1495" s="466" t="s">
        <v>362</v>
      </c>
      <c r="D1495" s="473" t="s">
        <v>442</v>
      </c>
      <c r="E1495" s="475">
        <v>1</v>
      </c>
      <c r="F1495" s="475" t="s">
        <v>1787</v>
      </c>
      <c r="G1495" s="494" t="s">
        <v>529</v>
      </c>
      <c r="H1495" s="491" t="s">
        <v>253</v>
      </c>
      <c r="I1495" s="494" t="s">
        <v>3975</v>
      </c>
      <c r="J1495" s="502">
        <v>20.149999999999999</v>
      </c>
      <c r="K1495" s="491" t="s">
        <v>253</v>
      </c>
      <c r="L1495" s="512">
        <f t="shared" si="161"/>
        <v>104</v>
      </c>
      <c r="M1495" s="514">
        <v>104</v>
      </c>
      <c r="N1495" s="514"/>
      <c r="O1495" s="514"/>
      <c r="P1495" s="515" t="e">
        <f t="shared" si="162"/>
        <v>#DIV/0!</v>
      </c>
      <c r="Q1495" s="515">
        <f t="shared" si="163"/>
        <v>0</v>
      </c>
      <c r="R1495" s="515">
        <f t="shared" si="164"/>
        <v>0</v>
      </c>
      <c r="S1495" s="516">
        <f>IF(M1495="nio",0,IF(M1495&gt;0,VLOOKUP(H1495,'3-Productie normen'!A:L,VLOOKUP(M1495,'3-Productie normen'!$B$36:$C$42,2,FALSE),FALSE)))</f>
        <v>0</v>
      </c>
      <c r="T1495" s="516">
        <f t="shared" si="166"/>
        <v>0</v>
      </c>
      <c r="U1495" s="55">
        <f t="shared" si="167"/>
        <v>0</v>
      </c>
      <c r="V1495" s="527"/>
      <c r="X1495" s="529">
        <f t="shared" si="165"/>
        <v>2095.6</v>
      </c>
    </row>
    <row r="1496" spans="1:24" ht="14.1" customHeight="1">
      <c r="A1496" s="460">
        <v>1496</v>
      </c>
      <c r="B1496" s="467" t="s">
        <v>238</v>
      </c>
      <c r="C1496" s="466" t="s">
        <v>362</v>
      </c>
      <c r="D1496" s="473" t="s">
        <v>442</v>
      </c>
      <c r="E1496" s="475">
        <v>1</v>
      </c>
      <c r="F1496" s="475" t="s">
        <v>1788</v>
      </c>
      <c r="G1496" s="494" t="s">
        <v>529</v>
      </c>
      <c r="H1496" s="491" t="s">
        <v>253</v>
      </c>
      <c r="I1496" s="494" t="s">
        <v>3975</v>
      </c>
      <c r="J1496" s="502">
        <v>29.11</v>
      </c>
      <c r="K1496" s="491" t="s">
        <v>253</v>
      </c>
      <c r="L1496" s="512">
        <f t="shared" si="161"/>
        <v>104</v>
      </c>
      <c r="M1496" s="514">
        <v>104</v>
      </c>
      <c r="N1496" s="514"/>
      <c r="O1496" s="514"/>
      <c r="P1496" s="515" t="e">
        <f t="shared" si="162"/>
        <v>#DIV/0!</v>
      </c>
      <c r="Q1496" s="515">
        <f t="shared" si="163"/>
        <v>0</v>
      </c>
      <c r="R1496" s="515">
        <f t="shared" si="164"/>
        <v>0</v>
      </c>
      <c r="S1496" s="516">
        <f>IF(M1496="nio",0,IF(M1496&gt;0,VLOOKUP(H1496,'3-Productie normen'!A:L,VLOOKUP(M1496,'3-Productie normen'!$B$36:$C$42,2,FALSE),FALSE)))</f>
        <v>0</v>
      </c>
      <c r="T1496" s="516">
        <f t="shared" si="166"/>
        <v>0</v>
      </c>
      <c r="U1496" s="55">
        <f t="shared" si="167"/>
        <v>0</v>
      </c>
      <c r="V1496" s="527"/>
      <c r="X1496" s="529">
        <f t="shared" si="165"/>
        <v>3027.44</v>
      </c>
    </row>
    <row r="1497" spans="1:24" ht="14.1" customHeight="1">
      <c r="A1497" s="567">
        <v>1497</v>
      </c>
      <c r="B1497" s="467" t="s">
        <v>238</v>
      </c>
      <c r="C1497" s="466" t="s">
        <v>362</v>
      </c>
      <c r="D1497" s="473" t="s">
        <v>442</v>
      </c>
      <c r="E1497" s="475">
        <v>1</v>
      </c>
      <c r="F1497" s="475" t="s">
        <v>1789</v>
      </c>
      <c r="G1497" s="494" t="s">
        <v>529</v>
      </c>
      <c r="H1497" s="491" t="s">
        <v>253</v>
      </c>
      <c r="I1497" s="494" t="s">
        <v>3975</v>
      </c>
      <c r="J1497" s="502">
        <v>29.06</v>
      </c>
      <c r="K1497" s="491" t="s">
        <v>253</v>
      </c>
      <c r="L1497" s="512">
        <f t="shared" si="161"/>
        <v>104</v>
      </c>
      <c r="M1497" s="514">
        <v>104</v>
      </c>
      <c r="N1497" s="514"/>
      <c r="O1497" s="514"/>
      <c r="P1497" s="515" t="e">
        <f t="shared" si="162"/>
        <v>#DIV/0!</v>
      </c>
      <c r="Q1497" s="515">
        <f t="shared" si="163"/>
        <v>0</v>
      </c>
      <c r="R1497" s="515">
        <f t="shared" si="164"/>
        <v>0</v>
      </c>
      <c r="S1497" s="516">
        <f>IF(M1497="nio",0,IF(M1497&gt;0,VLOOKUP(H1497,'3-Productie normen'!A:L,VLOOKUP(M1497,'3-Productie normen'!$B$36:$C$42,2,FALSE),FALSE)))</f>
        <v>0</v>
      </c>
      <c r="T1497" s="516">
        <f t="shared" si="166"/>
        <v>0</v>
      </c>
      <c r="U1497" s="55">
        <f t="shared" si="167"/>
        <v>0</v>
      </c>
      <c r="V1497" s="527"/>
      <c r="X1497" s="529">
        <f t="shared" si="165"/>
        <v>3022.24</v>
      </c>
    </row>
    <row r="1498" spans="1:24" ht="14.1" customHeight="1">
      <c r="A1498" s="460">
        <v>1498</v>
      </c>
      <c r="B1498" s="467" t="s">
        <v>238</v>
      </c>
      <c r="C1498" s="466" t="s">
        <v>362</v>
      </c>
      <c r="D1498" s="473" t="s">
        <v>442</v>
      </c>
      <c r="E1498" s="475">
        <v>1</v>
      </c>
      <c r="F1498" s="475" t="s">
        <v>1790</v>
      </c>
      <c r="G1498" s="494" t="s">
        <v>529</v>
      </c>
      <c r="H1498" s="491" t="s">
        <v>286</v>
      </c>
      <c r="I1498" s="494" t="s">
        <v>3975</v>
      </c>
      <c r="J1498" s="502">
        <v>8.76</v>
      </c>
      <c r="K1498" s="494" t="s">
        <v>4027</v>
      </c>
      <c r="L1498" s="512">
        <f t="shared" si="161"/>
        <v>0</v>
      </c>
      <c r="M1498" s="513" t="s">
        <v>4037</v>
      </c>
      <c r="N1498" s="514"/>
      <c r="O1498" s="514"/>
      <c r="P1498" s="515">
        <f t="shared" si="162"/>
        <v>0</v>
      </c>
      <c r="Q1498" s="515">
        <f t="shared" si="163"/>
        <v>0</v>
      </c>
      <c r="R1498" s="515">
        <f t="shared" si="164"/>
        <v>0</v>
      </c>
      <c r="S1498" s="516">
        <f>IF(M1498="nio",0,IF(M1498&gt;0,VLOOKUP(H1498,'3-Productie normen'!A:L,VLOOKUP(M1498,'3-Productie normen'!$B$36:$C$42,2,FALSE),FALSE)))</f>
        <v>0</v>
      </c>
      <c r="T1498" s="516">
        <f t="shared" si="166"/>
        <v>0</v>
      </c>
      <c r="U1498" s="55">
        <f t="shared" si="167"/>
        <v>0</v>
      </c>
      <c r="V1498" s="527"/>
      <c r="X1498" s="529">
        <f t="shared" si="165"/>
        <v>0</v>
      </c>
    </row>
    <row r="1499" spans="1:24" ht="14.1" customHeight="1">
      <c r="A1499" s="460">
        <v>1499</v>
      </c>
      <c r="B1499" s="467" t="s">
        <v>238</v>
      </c>
      <c r="C1499" s="466" t="s">
        <v>362</v>
      </c>
      <c r="D1499" s="473" t="s">
        <v>442</v>
      </c>
      <c r="E1499" s="475">
        <v>1</v>
      </c>
      <c r="F1499" s="475" t="s">
        <v>1791</v>
      </c>
      <c r="G1499" s="494" t="s">
        <v>529</v>
      </c>
      <c r="H1499" s="491" t="s">
        <v>253</v>
      </c>
      <c r="I1499" s="494" t="s">
        <v>3975</v>
      </c>
      <c r="J1499" s="502">
        <v>29.11</v>
      </c>
      <c r="K1499" s="491" t="s">
        <v>253</v>
      </c>
      <c r="L1499" s="512">
        <f t="shared" si="161"/>
        <v>104</v>
      </c>
      <c r="M1499" s="514">
        <v>104</v>
      </c>
      <c r="N1499" s="514"/>
      <c r="O1499" s="514"/>
      <c r="P1499" s="515" t="e">
        <f t="shared" si="162"/>
        <v>#DIV/0!</v>
      </c>
      <c r="Q1499" s="515">
        <f t="shared" si="163"/>
        <v>0</v>
      </c>
      <c r="R1499" s="515">
        <f t="shared" si="164"/>
        <v>0</v>
      </c>
      <c r="S1499" s="516">
        <f>IF(M1499="nio",0,IF(M1499&gt;0,VLOOKUP(H1499,'3-Productie normen'!A:L,VLOOKUP(M1499,'3-Productie normen'!$B$36:$C$42,2,FALSE),FALSE)))</f>
        <v>0</v>
      </c>
      <c r="T1499" s="516">
        <f t="shared" si="166"/>
        <v>0</v>
      </c>
      <c r="U1499" s="55">
        <f t="shared" si="167"/>
        <v>0</v>
      </c>
      <c r="V1499" s="527"/>
      <c r="X1499" s="529">
        <f t="shared" si="165"/>
        <v>3027.44</v>
      </c>
    </row>
    <row r="1500" spans="1:24" ht="14.1" customHeight="1">
      <c r="A1500" s="460">
        <v>1500</v>
      </c>
      <c r="B1500" s="467" t="s">
        <v>238</v>
      </c>
      <c r="C1500" s="466" t="s">
        <v>362</v>
      </c>
      <c r="D1500" s="473" t="s">
        <v>442</v>
      </c>
      <c r="E1500" s="475">
        <v>1</v>
      </c>
      <c r="F1500" s="475" t="s">
        <v>1792</v>
      </c>
      <c r="G1500" s="494" t="s">
        <v>536</v>
      </c>
      <c r="H1500" s="491" t="s">
        <v>4038</v>
      </c>
      <c r="I1500" s="494" t="s">
        <v>3975</v>
      </c>
      <c r="J1500" s="502">
        <v>18.87</v>
      </c>
      <c r="K1500" s="491" t="s">
        <v>253</v>
      </c>
      <c r="L1500" s="512">
        <f t="shared" si="161"/>
        <v>255</v>
      </c>
      <c r="M1500" s="514">
        <v>255</v>
      </c>
      <c r="N1500" s="514"/>
      <c r="O1500" s="514"/>
      <c r="P1500" s="515" t="e">
        <f t="shared" si="162"/>
        <v>#DIV/0!</v>
      </c>
      <c r="Q1500" s="515">
        <f t="shared" si="163"/>
        <v>0</v>
      </c>
      <c r="R1500" s="515">
        <f t="shared" si="164"/>
        <v>0</v>
      </c>
      <c r="S1500" s="516">
        <f>IF(M1500="nio",0,IF(M1500&gt;0,VLOOKUP(H1500,'3-Productie normen'!A:L,VLOOKUP(M1500,'3-Productie normen'!$B$36:$C$42,2,FALSE),FALSE)))</f>
        <v>0</v>
      </c>
      <c r="T1500" s="516">
        <f t="shared" si="166"/>
        <v>0</v>
      </c>
      <c r="U1500" s="55">
        <f t="shared" si="167"/>
        <v>0</v>
      </c>
      <c r="V1500" s="527"/>
      <c r="X1500" s="529">
        <f t="shared" si="165"/>
        <v>4811.8500000000004</v>
      </c>
    </row>
    <row r="1501" spans="1:24" ht="14.1" customHeight="1">
      <c r="A1501" s="460">
        <v>1501</v>
      </c>
      <c r="B1501" s="467" t="s">
        <v>238</v>
      </c>
      <c r="C1501" s="466" t="s">
        <v>362</v>
      </c>
      <c r="D1501" s="473" t="s">
        <v>442</v>
      </c>
      <c r="E1501" s="475">
        <v>1</v>
      </c>
      <c r="F1501" s="475" t="s">
        <v>1793</v>
      </c>
      <c r="G1501" s="494" t="s">
        <v>529</v>
      </c>
      <c r="H1501" s="491" t="s">
        <v>253</v>
      </c>
      <c r="I1501" s="494" t="s">
        <v>3975</v>
      </c>
      <c r="J1501" s="502">
        <v>38.33</v>
      </c>
      <c r="K1501" s="491" t="s">
        <v>253</v>
      </c>
      <c r="L1501" s="512">
        <f t="shared" si="161"/>
        <v>104</v>
      </c>
      <c r="M1501" s="514">
        <v>104</v>
      </c>
      <c r="N1501" s="514"/>
      <c r="O1501" s="514"/>
      <c r="P1501" s="515" t="e">
        <f t="shared" si="162"/>
        <v>#DIV/0!</v>
      </c>
      <c r="Q1501" s="515">
        <f t="shared" si="163"/>
        <v>0</v>
      </c>
      <c r="R1501" s="515">
        <f t="shared" si="164"/>
        <v>0</v>
      </c>
      <c r="S1501" s="516">
        <f>IF(M1501="nio",0,IF(M1501&gt;0,VLOOKUP(H1501,'3-Productie normen'!A:L,VLOOKUP(M1501,'3-Productie normen'!$B$36:$C$42,2,FALSE),FALSE)))</f>
        <v>0</v>
      </c>
      <c r="T1501" s="516">
        <f t="shared" si="166"/>
        <v>0</v>
      </c>
      <c r="U1501" s="55">
        <f t="shared" si="167"/>
        <v>0</v>
      </c>
      <c r="V1501" s="527"/>
      <c r="X1501" s="529">
        <f t="shared" si="165"/>
        <v>3986.3199999999997</v>
      </c>
    </row>
    <row r="1502" spans="1:24" ht="14.1" customHeight="1">
      <c r="A1502" s="460">
        <v>1502</v>
      </c>
      <c r="B1502" s="467" t="s">
        <v>238</v>
      </c>
      <c r="C1502" s="466" t="s">
        <v>362</v>
      </c>
      <c r="D1502" s="473" t="s">
        <v>442</v>
      </c>
      <c r="E1502" s="475">
        <v>1</v>
      </c>
      <c r="F1502" s="475" t="s">
        <v>1794</v>
      </c>
      <c r="G1502" s="494" t="s">
        <v>536</v>
      </c>
      <c r="H1502" s="491" t="s">
        <v>4038</v>
      </c>
      <c r="I1502" s="494" t="s">
        <v>3975</v>
      </c>
      <c r="J1502" s="502">
        <v>19.45</v>
      </c>
      <c r="K1502" s="491" t="s">
        <v>253</v>
      </c>
      <c r="L1502" s="512">
        <f t="shared" si="161"/>
        <v>255</v>
      </c>
      <c r="M1502" s="514">
        <v>255</v>
      </c>
      <c r="N1502" s="514"/>
      <c r="O1502" s="514"/>
      <c r="P1502" s="515" t="e">
        <f t="shared" si="162"/>
        <v>#DIV/0!</v>
      </c>
      <c r="Q1502" s="515">
        <f t="shared" si="163"/>
        <v>0</v>
      </c>
      <c r="R1502" s="515">
        <f t="shared" si="164"/>
        <v>0</v>
      </c>
      <c r="S1502" s="516">
        <f>IF(M1502="nio",0,IF(M1502&gt;0,VLOOKUP(H1502,'3-Productie normen'!A:L,VLOOKUP(M1502,'3-Productie normen'!$B$36:$C$42,2,FALSE),FALSE)))</f>
        <v>0</v>
      </c>
      <c r="T1502" s="516">
        <f t="shared" si="166"/>
        <v>0</v>
      </c>
      <c r="U1502" s="55">
        <f t="shared" si="167"/>
        <v>0</v>
      </c>
      <c r="V1502" s="527"/>
      <c r="X1502" s="529">
        <f t="shared" si="165"/>
        <v>4959.75</v>
      </c>
    </row>
    <row r="1503" spans="1:24" ht="14.1" customHeight="1">
      <c r="A1503" s="460">
        <v>1503</v>
      </c>
      <c r="B1503" s="467" t="s">
        <v>238</v>
      </c>
      <c r="C1503" s="466" t="s">
        <v>362</v>
      </c>
      <c r="D1503" s="473" t="s">
        <v>442</v>
      </c>
      <c r="E1503" s="475">
        <v>1</v>
      </c>
      <c r="F1503" s="475" t="s">
        <v>1795</v>
      </c>
      <c r="G1503" s="494" t="s">
        <v>529</v>
      </c>
      <c r="H1503" s="491" t="s">
        <v>253</v>
      </c>
      <c r="I1503" s="494" t="s">
        <v>3975</v>
      </c>
      <c r="J1503" s="502">
        <v>28.22</v>
      </c>
      <c r="K1503" s="491" t="s">
        <v>253</v>
      </c>
      <c r="L1503" s="512">
        <f t="shared" si="161"/>
        <v>104</v>
      </c>
      <c r="M1503" s="514">
        <v>104</v>
      </c>
      <c r="N1503" s="514"/>
      <c r="O1503" s="514"/>
      <c r="P1503" s="515" t="e">
        <f t="shared" si="162"/>
        <v>#DIV/0!</v>
      </c>
      <c r="Q1503" s="515">
        <f t="shared" si="163"/>
        <v>0</v>
      </c>
      <c r="R1503" s="515">
        <f t="shared" si="164"/>
        <v>0</v>
      </c>
      <c r="S1503" s="516">
        <f>IF(M1503="nio",0,IF(M1503&gt;0,VLOOKUP(H1503,'3-Productie normen'!A:L,VLOOKUP(M1503,'3-Productie normen'!$B$36:$C$42,2,FALSE),FALSE)))</f>
        <v>0</v>
      </c>
      <c r="T1503" s="516">
        <f t="shared" si="166"/>
        <v>0</v>
      </c>
      <c r="U1503" s="55">
        <f t="shared" si="167"/>
        <v>0</v>
      </c>
      <c r="V1503" s="527"/>
      <c r="X1503" s="529">
        <f t="shared" si="165"/>
        <v>2934.88</v>
      </c>
    </row>
    <row r="1504" spans="1:24" ht="14.1" customHeight="1">
      <c r="A1504" s="460">
        <v>1504</v>
      </c>
      <c r="B1504" s="467" t="s">
        <v>238</v>
      </c>
      <c r="C1504" s="466" t="s">
        <v>362</v>
      </c>
      <c r="D1504" s="473" t="s">
        <v>442</v>
      </c>
      <c r="E1504" s="475">
        <v>1</v>
      </c>
      <c r="F1504" s="475" t="s">
        <v>1796</v>
      </c>
      <c r="G1504" s="494" t="s">
        <v>600</v>
      </c>
      <c r="H1504" s="494" t="s">
        <v>4033</v>
      </c>
      <c r="I1504" s="494" t="s">
        <v>3974</v>
      </c>
      <c r="J1504" s="502">
        <v>18.45</v>
      </c>
      <c r="K1504" s="494" t="s">
        <v>4033</v>
      </c>
      <c r="L1504" s="512">
        <f t="shared" si="161"/>
        <v>104</v>
      </c>
      <c r="M1504" s="514">
        <v>104</v>
      </c>
      <c r="N1504" s="514"/>
      <c r="O1504" s="514"/>
      <c r="P1504" s="515" t="e">
        <f t="shared" si="162"/>
        <v>#DIV/0!</v>
      </c>
      <c r="Q1504" s="515">
        <f t="shared" si="163"/>
        <v>0</v>
      </c>
      <c r="R1504" s="515">
        <f t="shared" si="164"/>
        <v>0</v>
      </c>
      <c r="S1504" s="516">
        <f>IF(M1504="nio",0,IF(M1504&gt;0,VLOOKUP(H1504,'3-Productie normen'!A:L,VLOOKUP(M1504,'3-Productie normen'!$B$36:$C$42,2,FALSE),FALSE)))</f>
        <v>0</v>
      </c>
      <c r="T1504" s="516">
        <f t="shared" si="166"/>
        <v>0</v>
      </c>
      <c r="U1504" s="55">
        <f t="shared" si="167"/>
        <v>0</v>
      </c>
      <c r="V1504" s="527"/>
      <c r="X1504" s="529">
        <f t="shared" si="165"/>
        <v>1918.8</v>
      </c>
    </row>
    <row r="1505" spans="1:24" ht="14.1" customHeight="1">
      <c r="A1505" s="567">
        <v>1505</v>
      </c>
      <c r="B1505" s="467" t="s">
        <v>238</v>
      </c>
      <c r="C1505" s="466" t="s">
        <v>362</v>
      </c>
      <c r="D1505" s="473" t="s">
        <v>442</v>
      </c>
      <c r="E1505" s="475">
        <v>1</v>
      </c>
      <c r="F1505" s="475" t="s">
        <v>605</v>
      </c>
      <c r="G1505" s="494" t="s">
        <v>600</v>
      </c>
      <c r="H1505" s="491" t="s">
        <v>286</v>
      </c>
      <c r="I1505" s="494" t="s">
        <v>3974</v>
      </c>
      <c r="J1505" s="502">
        <v>10.44</v>
      </c>
      <c r="K1505" s="494" t="s">
        <v>4027</v>
      </c>
      <c r="L1505" s="512">
        <f t="shared" si="161"/>
        <v>0</v>
      </c>
      <c r="M1505" s="513" t="s">
        <v>4037</v>
      </c>
      <c r="N1505" s="514"/>
      <c r="O1505" s="514"/>
      <c r="P1505" s="515">
        <f t="shared" si="162"/>
        <v>0</v>
      </c>
      <c r="Q1505" s="515">
        <f t="shared" si="163"/>
        <v>0</v>
      </c>
      <c r="R1505" s="515">
        <f t="shared" si="164"/>
        <v>0</v>
      </c>
      <c r="S1505" s="516">
        <f>IF(M1505="nio",0,IF(M1505&gt;0,VLOOKUP(H1505,'3-Productie normen'!A:L,VLOOKUP(M1505,'3-Productie normen'!$B$36:$C$42,2,FALSE),FALSE)))</f>
        <v>0</v>
      </c>
      <c r="T1505" s="516">
        <f t="shared" si="166"/>
        <v>0</v>
      </c>
      <c r="U1505" s="55">
        <f t="shared" si="167"/>
        <v>0</v>
      </c>
      <c r="V1505" s="527"/>
      <c r="X1505" s="529">
        <f t="shared" si="165"/>
        <v>0</v>
      </c>
    </row>
    <row r="1506" spans="1:24" ht="14.1" customHeight="1">
      <c r="A1506" s="460">
        <v>1506</v>
      </c>
      <c r="B1506" s="467" t="s">
        <v>238</v>
      </c>
      <c r="C1506" s="466" t="s">
        <v>362</v>
      </c>
      <c r="D1506" s="473" t="s">
        <v>442</v>
      </c>
      <c r="E1506" s="475">
        <v>2</v>
      </c>
      <c r="F1506" s="475" t="s">
        <v>1797</v>
      </c>
      <c r="G1506" s="494" t="s">
        <v>600</v>
      </c>
      <c r="H1506" s="494" t="s">
        <v>4033</v>
      </c>
      <c r="I1506" s="494" t="s">
        <v>3977</v>
      </c>
      <c r="J1506" s="502">
        <v>76.45</v>
      </c>
      <c r="K1506" s="494" t="s">
        <v>4033</v>
      </c>
      <c r="L1506" s="512">
        <f t="shared" si="161"/>
        <v>104</v>
      </c>
      <c r="M1506" s="514">
        <v>104</v>
      </c>
      <c r="N1506" s="514"/>
      <c r="O1506" s="514"/>
      <c r="P1506" s="515" t="e">
        <f t="shared" si="162"/>
        <v>#DIV/0!</v>
      </c>
      <c r="Q1506" s="515">
        <f t="shared" si="163"/>
        <v>0</v>
      </c>
      <c r="R1506" s="515">
        <f t="shared" si="164"/>
        <v>0</v>
      </c>
      <c r="S1506" s="516">
        <f>IF(M1506="nio",0,IF(M1506&gt;0,VLOOKUP(H1506,'3-Productie normen'!A:L,VLOOKUP(M1506,'3-Productie normen'!$B$36:$C$42,2,FALSE),FALSE)))</f>
        <v>0</v>
      </c>
      <c r="T1506" s="516">
        <f t="shared" si="166"/>
        <v>0</v>
      </c>
      <c r="U1506" s="55">
        <f t="shared" si="167"/>
        <v>0</v>
      </c>
      <c r="V1506" s="527"/>
      <c r="X1506" s="529">
        <f t="shared" si="165"/>
        <v>7950.8</v>
      </c>
    </row>
    <row r="1507" spans="1:24" ht="14.1" customHeight="1">
      <c r="A1507" s="460">
        <v>1507</v>
      </c>
      <c r="B1507" s="467" t="s">
        <v>238</v>
      </c>
      <c r="C1507" s="466" t="s">
        <v>362</v>
      </c>
      <c r="D1507" s="473" t="s">
        <v>442</v>
      </c>
      <c r="E1507" s="475">
        <v>2</v>
      </c>
      <c r="F1507" s="475" t="s">
        <v>1798</v>
      </c>
      <c r="G1507" s="494" t="s">
        <v>600</v>
      </c>
      <c r="H1507" s="494" t="s">
        <v>4033</v>
      </c>
      <c r="I1507" s="494" t="s">
        <v>3974</v>
      </c>
      <c r="J1507" s="502">
        <v>120.43</v>
      </c>
      <c r="K1507" s="494" t="s">
        <v>4033</v>
      </c>
      <c r="L1507" s="512">
        <f t="shared" si="161"/>
        <v>104</v>
      </c>
      <c r="M1507" s="514">
        <v>104</v>
      </c>
      <c r="N1507" s="514"/>
      <c r="O1507" s="514"/>
      <c r="P1507" s="515" t="e">
        <f t="shared" si="162"/>
        <v>#DIV/0!</v>
      </c>
      <c r="Q1507" s="515">
        <f t="shared" si="163"/>
        <v>0</v>
      </c>
      <c r="R1507" s="515">
        <f t="shared" si="164"/>
        <v>0</v>
      </c>
      <c r="S1507" s="516">
        <f>IF(M1507="nio",0,IF(M1507&gt;0,VLOOKUP(H1507,'3-Productie normen'!A:L,VLOOKUP(M1507,'3-Productie normen'!$B$36:$C$42,2,FALSE),FALSE)))</f>
        <v>0</v>
      </c>
      <c r="T1507" s="516">
        <f t="shared" si="166"/>
        <v>0</v>
      </c>
      <c r="U1507" s="55">
        <f t="shared" si="167"/>
        <v>0</v>
      </c>
      <c r="V1507" s="527"/>
      <c r="X1507" s="529">
        <f t="shared" si="165"/>
        <v>12524.720000000001</v>
      </c>
    </row>
    <row r="1508" spans="1:24" ht="14.1" customHeight="1">
      <c r="A1508" s="460">
        <v>1508</v>
      </c>
      <c r="B1508" s="467" t="s">
        <v>238</v>
      </c>
      <c r="C1508" s="466" t="s">
        <v>362</v>
      </c>
      <c r="D1508" s="473" t="s">
        <v>442</v>
      </c>
      <c r="E1508" s="475">
        <v>2</v>
      </c>
      <c r="F1508" s="475" t="s">
        <v>1799</v>
      </c>
      <c r="G1508" s="494" t="s">
        <v>529</v>
      </c>
      <c r="H1508" s="491" t="s">
        <v>253</v>
      </c>
      <c r="I1508" s="494" t="s">
        <v>3975</v>
      </c>
      <c r="J1508" s="502">
        <v>24.64</v>
      </c>
      <c r="K1508" s="491" t="s">
        <v>253</v>
      </c>
      <c r="L1508" s="512">
        <f t="shared" si="161"/>
        <v>104</v>
      </c>
      <c r="M1508" s="514">
        <v>104</v>
      </c>
      <c r="N1508" s="514"/>
      <c r="O1508" s="514"/>
      <c r="P1508" s="515" t="e">
        <f t="shared" si="162"/>
        <v>#DIV/0!</v>
      </c>
      <c r="Q1508" s="515">
        <f t="shared" si="163"/>
        <v>0</v>
      </c>
      <c r="R1508" s="515">
        <f t="shared" si="164"/>
        <v>0</v>
      </c>
      <c r="S1508" s="516">
        <f>IF(M1508="nio",0,IF(M1508&gt;0,VLOOKUP(H1508,'3-Productie normen'!A:L,VLOOKUP(M1508,'3-Productie normen'!$B$36:$C$42,2,FALSE),FALSE)))</f>
        <v>0</v>
      </c>
      <c r="T1508" s="516">
        <f t="shared" si="166"/>
        <v>0</v>
      </c>
      <c r="U1508" s="55">
        <f t="shared" si="167"/>
        <v>0</v>
      </c>
      <c r="V1508" s="527"/>
      <c r="X1508" s="529">
        <f t="shared" si="165"/>
        <v>2562.56</v>
      </c>
    </row>
    <row r="1509" spans="1:24" ht="14.1" customHeight="1">
      <c r="A1509" s="460">
        <v>1509</v>
      </c>
      <c r="B1509" s="467" t="s">
        <v>238</v>
      </c>
      <c r="C1509" s="466" t="s">
        <v>362</v>
      </c>
      <c r="D1509" s="473" t="s">
        <v>442</v>
      </c>
      <c r="E1509" s="475">
        <v>2</v>
      </c>
      <c r="F1509" s="475" t="s">
        <v>1800</v>
      </c>
      <c r="G1509" s="494" t="s">
        <v>529</v>
      </c>
      <c r="H1509" s="491" t="s">
        <v>253</v>
      </c>
      <c r="I1509" s="494" t="s">
        <v>3975</v>
      </c>
      <c r="J1509" s="502">
        <v>26.22</v>
      </c>
      <c r="K1509" s="491" t="s">
        <v>253</v>
      </c>
      <c r="L1509" s="512">
        <f t="shared" si="161"/>
        <v>104</v>
      </c>
      <c r="M1509" s="514">
        <v>104</v>
      </c>
      <c r="N1509" s="514"/>
      <c r="O1509" s="514"/>
      <c r="P1509" s="515" t="e">
        <f t="shared" si="162"/>
        <v>#DIV/0!</v>
      </c>
      <c r="Q1509" s="515">
        <f t="shared" si="163"/>
        <v>0</v>
      </c>
      <c r="R1509" s="515">
        <f t="shared" si="164"/>
        <v>0</v>
      </c>
      <c r="S1509" s="516">
        <f>IF(M1509="nio",0,IF(M1509&gt;0,VLOOKUP(H1509,'3-Productie normen'!A:L,VLOOKUP(M1509,'3-Productie normen'!$B$36:$C$42,2,FALSE),FALSE)))</f>
        <v>0</v>
      </c>
      <c r="T1509" s="516">
        <f t="shared" si="166"/>
        <v>0</v>
      </c>
      <c r="U1509" s="55">
        <f t="shared" si="167"/>
        <v>0</v>
      </c>
      <c r="V1509" s="527"/>
      <c r="X1509" s="529">
        <f t="shared" si="165"/>
        <v>2726.88</v>
      </c>
    </row>
    <row r="1510" spans="1:24" ht="14.1" customHeight="1">
      <c r="A1510" s="460">
        <v>1510</v>
      </c>
      <c r="B1510" s="467" t="s">
        <v>238</v>
      </c>
      <c r="C1510" s="466" t="s">
        <v>362</v>
      </c>
      <c r="D1510" s="473" t="s">
        <v>442</v>
      </c>
      <c r="E1510" s="475">
        <v>2</v>
      </c>
      <c r="F1510" s="475" t="s">
        <v>1801</v>
      </c>
      <c r="G1510" s="494" t="s">
        <v>529</v>
      </c>
      <c r="H1510" s="491" t="s">
        <v>253</v>
      </c>
      <c r="I1510" s="494" t="s">
        <v>3975</v>
      </c>
      <c r="J1510" s="502">
        <v>11.46</v>
      </c>
      <c r="K1510" s="491" t="s">
        <v>253</v>
      </c>
      <c r="L1510" s="512">
        <f t="shared" si="161"/>
        <v>104</v>
      </c>
      <c r="M1510" s="514">
        <v>104</v>
      </c>
      <c r="N1510" s="514"/>
      <c r="O1510" s="514"/>
      <c r="P1510" s="515" t="e">
        <f t="shared" si="162"/>
        <v>#DIV/0!</v>
      </c>
      <c r="Q1510" s="515">
        <f t="shared" si="163"/>
        <v>0</v>
      </c>
      <c r="R1510" s="515">
        <f t="shared" si="164"/>
        <v>0</v>
      </c>
      <c r="S1510" s="516">
        <f>IF(M1510="nio",0,IF(M1510&gt;0,VLOOKUP(H1510,'3-Productie normen'!A:L,VLOOKUP(M1510,'3-Productie normen'!$B$36:$C$42,2,FALSE),FALSE)))</f>
        <v>0</v>
      </c>
      <c r="T1510" s="516">
        <f t="shared" si="166"/>
        <v>0</v>
      </c>
      <c r="U1510" s="55">
        <f t="shared" si="167"/>
        <v>0</v>
      </c>
      <c r="V1510" s="527"/>
      <c r="X1510" s="529">
        <f t="shared" si="165"/>
        <v>1191.8400000000001</v>
      </c>
    </row>
    <row r="1511" spans="1:24" ht="14.1" customHeight="1">
      <c r="A1511" s="460">
        <v>1511</v>
      </c>
      <c r="B1511" s="467" t="s">
        <v>238</v>
      </c>
      <c r="C1511" s="466" t="s">
        <v>362</v>
      </c>
      <c r="D1511" s="473" t="s">
        <v>442</v>
      </c>
      <c r="E1511" s="475">
        <v>2</v>
      </c>
      <c r="F1511" s="475" t="s">
        <v>1802</v>
      </c>
      <c r="G1511" s="494" t="s">
        <v>529</v>
      </c>
      <c r="H1511" s="491" t="s">
        <v>253</v>
      </c>
      <c r="I1511" s="494" t="s">
        <v>3975</v>
      </c>
      <c r="J1511" s="502">
        <v>25.99</v>
      </c>
      <c r="K1511" s="491" t="s">
        <v>253</v>
      </c>
      <c r="L1511" s="512">
        <f t="shared" si="161"/>
        <v>104</v>
      </c>
      <c r="M1511" s="514">
        <v>104</v>
      </c>
      <c r="N1511" s="514"/>
      <c r="O1511" s="514"/>
      <c r="P1511" s="515" t="e">
        <f t="shared" si="162"/>
        <v>#DIV/0!</v>
      </c>
      <c r="Q1511" s="515">
        <f t="shared" si="163"/>
        <v>0</v>
      </c>
      <c r="R1511" s="515">
        <f t="shared" si="164"/>
        <v>0</v>
      </c>
      <c r="S1511" s="516">
        <f>IF(M1511="nio",0,IF(M1511&gt;0,VLOOKUP(H1511,'3-Productie normen'!A:L,VLOOKUP(M1511,'3-Productie normen'!$B$36:$C$42,2,FALSE),FALSE)))</f>
        <v>0</v>
      </c>
      <c r="T1511" s="516">
        <f t="shared" si="166"/>
        <v>0</v>
      </c>
      <c r="U1511" s="55">
        <f t="shared" si="167"/>
        <v>0</v>
      </c>
      <c r="V1511" s="527"/>
      <c r="X1511" s="529">
        <f t="shared" si="165"/>
        <v>2702.96</v>
      </c>
    </row>
    <row r="1512" spans="1:24" ht="14.1" customHeight="1">
      <c r="A1512" s="460">
        <v>1512</v>
      </c>
      <c r="B1512" s="467" t="s">
        <v>238</v>
      </c>
      <c r="C1512" s="466" t="s">
        <v>362</v>
      </c>
      <c r="D1512" s="473" t="s">
        <v>442</v>
      </c>
      <c r="E1512" s="475">
        <v>2</v>
      </c>
      <c r="F1512" s="475" t="s">
        <v>1803</v>
      </c>
      <c r="G1512" s="494" t="s">
        <v>529</v>
      </c>
      <c r="H1512" s="491" t="s">
        <v>253</v>
      </c>
      <c r="I1512" s="494" t="s">
        <v>3975</v>
      </c>
      <c r="J1512" s="502">
        <v>11.58</v>
      </c>
      <c r="K1512" s="491" t="s">
        <v>253</v>
      </c>
      <c r="L1512" s="512">
        <f t="shared" si="161"/>
        <v>104</v>
      </c>
      <c r="M1512" s="514">
        <v>104</v>
      </c>
      <c r="N1512" s="514"/>
      <c r="O1512" s="514"/>
      <c r="P1512" s="515" t="e">
        <f t="shared" si="162"/>
        <v>#DIV/0!</v>
      </c>
      <c r="Q1512" s="515">
        <f t="shared" si="163"/>
        <v>0</v>
      </c>
      <c r="R1512" s="515">
        <f t="shared" si="164"/>
        <v>0</v>
      </c>
      <c r="S1512" s="516">
        <f>IF(M1512="nio",0,IF(M1512&gt;0,VLOOKUP(H1512,'3-Productie normen'!A:L,VLOOKUP(M1512,'3-Productie normen'!$B$36:$C$42,2,FALSE),FALSE)))</f>
        <v>0</v>
      </c>
      <c r="T1512" s="516">
        <f t="shared" si="166"/>
        <v>0</v>
      </c>
      <c r="U1512" s="55">
        <f t="shared" si="167"/>
        <v>0</v>
      </c>
      <c r="V1512" s="527"/>
      <c r="X1512" s="529">
        <f t="shared" si="165"/>
        <v>1204.32</v>
      </c>
    </row>
    <row r="1513" spans="1:24" ht="14.1" customHeight="1">
      <c r="A1513" s="567">
        <v>1513</v>
      </c>
      <c r="B1513" s="467" t="s">
        <v>238</v>
      </c>
      <c r="C1513" s="466" t="s">
        <v>362</v>
      </c>
      <c r="D1513" s="473" t="s">
        <v>442</v>
      </c>
      <c r="E1513" s="475">
        <v>2</v>
      </c>
      <c r="F1513" s="475" t="s">
        <v>1804</v>
      </c>
      <c r="G1513" s="494" t="s">
        <v>529</v>
      </c>
      <c r="H1513" s="491" t="s">
        <v>253</v>
      </c>
      <c r="I1513" s="494" t="s">
        <v>3975</v>
      </c>
      <c r="J1513" s="502">
        <v>17.23</v>
      </c>
      <c r="K1513" s="491" t="s">
        <v>253</v>
      </c>
      <c r="L1513" s="512">
        <f t="shared" si="161"/>
        <v>104</v>
      </c>
      <c r="M1513" s="514">
        <v>104</v>
      </c>
      <c r="N1513" s="514"/>
      <c r="O1513" s="514"/>
      <c r="P1513" s="515" t="e">
        <f t="shared" si="162"/>
        <v>#DIV/0!</v>
      </c>
      <c r="Q1513" s="515">
        <f t="shared" si="163"/>
        <v>0</v>
      </c>
      <c r="R1513" s="515">
        <f t="shared" si="164"/>
        <v>0</v>
      </c>
      <c r="S1513" s="516">
        <f>IF(M1513="nio",0,IF(M1513&gt;0,VLOOKUP(H1513,'3-Productie normen'!A:L,VLOOKUP(M1513,'3-Productie normen'!$B$36:$C$42,2,FALSE),FALSE)))</f>
        <v>0</v>
      </c>
      <c r="T1513" s="516">
        <f t="shared" si="166"/>
        <v>0</v>
      </c>
      <c r="U1513" s="55">
        <f t="shared" si="167"/>
        <v>0</v>
      </c>
      <c r="V1513" s="527"/>
      <c r="X1513" s="529">
        <f t="shared" si="165"/>
        <v>1791.92</v>
      </c>
    </row>
    <row r="1514" spans="1:24" ht="14.1" customHeight="1">
      <c r="A1514" s="460">
        <v>1514</v>
      </c>
      <c r="B1514" s="467" t="s">
        <v>238</v>
      </c>
      <c r="C1514" s="466" t="s">
        <v>362</v>
      </c>
      <c r="D1514" s="473" t="s">
        <v>442</v>
      </c>
      <c r="E1514" s="475">
        <v>2</v>
      </c>
      <c r="F1514" s="475" t="s">
        <v>1805</v>
      </c>
      <c r="G1514" s="494" t="s">
        <v>529</v>
      </c>
      <c r="H1514" s="491" t="s">
        <v>253</v>
      </c>
      <c r="I1514" s="494" t="s">
        <v>3975</v>
      </c>
      <c r="J1514" s="502">
        <v>35.54</v>
      </c>
      <c r="K1514" s="491" t="s">
        <v>253</v>
      </c>
      <c r="L1514" s="512">
        <f t="shared" si="161"/>
        <v>104</v>
      </c>
      <c r="M1514" s="514">
        <v>104</v>
      </c>
      <c r="N1514" s="514"/>
      <c r="O1514" s="514"/>
      <c r="P1514" s="515" t="e">
        <f t="shared" si="162"/>
        <v>#DIV/0!</v>
      </c>
      <c r="Q1514" s="515">
        <f t="shared" si="163"/>
        <v>0</v>
      </c>
      <c r="R1514" s="515">
        <f t="shared" si="164"/>
        <v>0</v>
      </c>
      <c r="S1514" s="516">
        <f>IF(M1514="nio",0,IF(M1514&gt;0,VLOOKUP(H1514,'3-Productie normen'!A:L,VLOOKUP(M1514,'3-Productie normen'!$B$36:$C$42,2,FALSE),FALSE)))</f>
        <v>0</v>
      </c>
      <c r="T1514" s="516">
        <f t="shared" si="166"/>
        <v>0</v>
      </c>
      <c r="U1514" s="55">
        <f t="shared" si="167"/>
        <v>0</v>
      </c>
      <c r="V1514" s="527"/>
      <c r="X1514" s="529">
        <f t="shared" si="165"/>
        <v>3696.16</v>
      </c>
    </row>
    <row r="1515" spans="1:24" ht="14.1" customHeight="1">
      <c r="A1515" s="460">
        <v>1515</v>
      </c>
      <c r="B1515" s="467" t="s">
        <v>238</v>
      </c>
      <c r="C1515" s="466" t="s">
        <v>362</v>
      </c>
      <c r="D1515" s="473" t="s">
        <v>442</v>
      </c>
      <c r="E1515" s="475">
        <v>2</v>
      </c>
      <c r="F1515" s="475" t="s">
        <v>1806</v>
      </c>
      <c r="G1515" s="494" t="s">
        <v>529</v>
      </c>
      <c r="H1515" s="491" t="s">
        <v>253</v>
      </c>
      <c r="I1515" s="494" t="s">
        <v>3975</v>
      </c>
      <c r="J1515" s="502">
        <v>17.04</v>
      </c>
      <c r="K1515" s="491" t="s">
        <v>253</v>
      </c>
      <c r="L1515" s="512">
        <f t="shared" si="161"/>
        <v>104</v>
      </c>
      <c r="M1515" s="514">
        <v>104</v>
      </c>
      <c r="N1515" s="514"/>
      <c r="O1515" s="514"/>
      <c r="P1515" s="515" t="e">
        <f t="shared" si="162"/>
        <v>#DIV/0!</v>
      </c>
      <c r="Q1515" s="515">
        <f t="shared" si="163"/>
        <v>0</v>
      </c>
      <c r="R1515" s="515">
        <f t="shared" si="164"/>
        <v>0</v>
      </c>
      <c r="S1515" s="516">
        <f>IF(M1515="nio",0,IF(M1515&gt;0,VLOOKUP(H1515,'3-Productie normen'!A:L,VLOOKUP(M1515,'3-Productie normen'!$B$36:$C$42,2,FALSE),FALSE)))</f>
        <v>0</v>
      </c>
      <c r="T1515" s="516">
        <f t="shared" si="166"/>
        <v>0</v>
      </c>
      <c r="U1515" s="55">
        <f t="shared" si="167"/>
        <v>0</v>
      </c>
      <c r="V1515" s="527"/>
      <c r="X1515" s="529">
        <f t="shared" si="165"/>
        <v>1772.1599999999999</v>
      </c>
    </row>
    <row r="1516" spans="1:24" ht="14.1" customHeight="1">
      <c r="A1516" s="460">
        <v>1516</v>
      </c>
      <c r="B1516" s="467" t="s">
        <v>238</v>
      </c>
      <c r="C1516" s="466" t="s">
        <v>362</v>
      </c>
      <c r="D1516" s="473" t="s">
        <v>442</v>
      </c>
      <c r="E1516" s="475">
        <v>2</v>
      </c>
      <c r="F1516" s="475" t="s">
        <v>1807</v>
      </c>
      <c r="G1516" s="494" t="s">
        <v>536</v>
      </c>
      <c r="H1516" s="491" t="s">
        <v>4038</v>
      </c>
      <c r="I1516" s="494" t="s">
        <v>3975</v>
      </c>
      <c r="J1516" s="502">
        <v>61.32</v>
      </c>
      <c r="K1516" s="491" t="s">
        <v>4038</v>
      </c>
      <c r="L1516" s="512">
        <f t="shared" si="161"/>
        <v>255</v>
      </c>
      <c r="M1516" s="514">
        <v>255</v>
      </c>
      <c r="N1516" s="514"/>
      <c r="O1516" s="514"/>
      <c r="P1516" s="515" t="e">
        <f t="shared" si="162"/>
        <v>#DIV/0!</v>
      </c>
      <c r="Q1516" s="515">
        <f t="shared" si="163"/>
        <v>0</v>
      </c>
      <c r="R1516" s="515">
        <f t="shared" si="164"/>
        <v>0</v>
      </c>
      <c r="S1516" s="516">
        <f>IF(M1516="nio",0,IF(M1516&gt;0,VLOOKUP(H1516,'3-Productie normen'!A:L,VLOOKUP(M1516,'3-Productie normen'!$B$36:$C$42,2,FALSE),FALSE)))</f>
        <v>0</v>
      </c>
      <c r="T1516" s="516">
        <f t="shared" si="166"/>
        <v>0</v>
      </c>
      <c r="U1516" s="55">
        <f t="shared" si="167"/>
        <v>0</v>
      </c>
      <c r="V1516" s="527"/>
      <c r="X1516" s="529">
        <f t="shared" si="165"/>
        <v>15636.6</v>
      </c>
    </row>
    <row r="1517" spans="1:24" ht="14.1" customHeight="1">
      <c r="A1517" s="460">
        <v>1517</v>
      </c>
      <c r="B1517" s="467" t="s">
        <v>238</v>
      </c>
      <c r="C1517" s="466" t="s">
        <v>362</v>
      </c>
      <c r="D1517" s="473" t="s">
        <v>442</v>
      </c>
      <c r="E1517" s="475">
        <v>2</v>
      </c>
      <c r="F1517" s="475" t="s">
        <v>1808</v>
      </c>
      <c r="G1517" s="494" t="s">
        <v>529</v>
      </c>
      <c r="H1517" s="491" t="s">
        <v>253</v>
      </c>
      <c r="I1517" s="494" t="s">
        <v>3975</v>
      </c>
      <c r="J1517" s="502">
        <v>17.12</v>
      </c>
      <c r="K1517" s="491" t="s">
        <v>253</v>
      </c>
      <c r="L1517" s="512">
        <f t="shared" si="161"/>
        <v>104</v>
      </c>
      <c r="M1517" s="514">
        <v>104</v>
      </c>
      <c r="N1517" s="514"/>
      <c r="O1517" s="514"/>
      <c r="P1517" s="515" t="e">
        <f t="shared" si="162"/>
        <v>#DIV/0!</v>
      </c>
      <c r="Q1517" s="515">
        <f t="shared" si="163"/>
        <v>0</v>
      </c>
      <c r="R1517" s="515">
        <f t="shared" si="164"/>
        <v>0</v>
      </c>
      <c r="S1517" s="516">
        <f>IF(M1517="nio",0,IF(M1517&gt;0,VLOOKUP(H1517,'3-Productie normen'!A:L,VLOOKUP(M1517,'3-Productie normen'!$B$36:$C$42,2,FALSE),FALSE)))</f>
        <v>0</v>
      </c>
      <c r="T1517" s="516">
        <f t="shared" si="166"/>
        <v>0</v>
      </c>
      <c r="U1517" s="55">
        <f t="shared" si="167"/>
        <v>0</v>
      </c>
      <c r="V1517" s="527"/>
      <c r="X1517" s="529">
        <f t="shared" si="165"/>
        <v>1780.48</v>
      </c>
    </row>
    <row r="1518" spans="1:24" ht="14.1" customHeight="1">
      <c r="A1518" s="460">
        <v>1518</v>
      </c>
      <c r="B1518" s="467" t="s">
        <v>238</v>
      </c>
      <c r="C1518" s="466" t="s">
        <v>362</v>
      </c>
      <c r="D1518" s="473" t="s">
        <v>442</v>
      </c>
      <c r="E1518" s="475">
        <v>2</v>
      </c>
      <c r="F1518" s="475" t="s">
        <v>1809</v>
      </c>
      <c r="G1518" s="494" t="s">
        <v>529</v>
      </c>
      <c r="H1518" s="491" t="s">
        <v>253</v>
      </c>
      <c r="I1518" s="494" t="s">
        <v>3975</v>
      </c>
      <c r="J1518" s="502">
        <v>23.92</v>
      </c>
      <c r="K1518" s="491" t="s">
        <v>253</v>
      </c>
      <c r="L1518" s="512">
        <f t="shared" si="161"/>
        <v>104</v>
      </c>
      <c r="M1518" s="514">
        <v>104</v>
      </c>
      <c r="N1518" s="514"/>
      <c r="O1518" s="514"/>
      <c r="P1518" s="515" t="e">
        <f t="shared" si="162"/>
        <v>#DIV/0!</v>
      </c>
      <c r="Q1518" s="515">
        <f t="shared" si="163"/>
        <v>0</v>
      </c>
      <c r="R1518" s="515">
        <f t="shared" si="164"/>
        <v>0</v>
      </c>
      <c r="S1518" s="516">
        <f>IF(M1518="nio",0,IF(M1518&gt;0,VLOOKUP(H1518,'3-Productie normen'!A:L,VLOOKUP(M1518,'3-Productie normen'!$B$36:$C$42,2,FALSE),FALSE)))</f>
        <v>0</v>
      </c>
      <c r="T1518" s="516">
        <f t="shared" si="166"/>
        <v>0</v>
      </c>
      <c r="U1518" s="55">
        <f t="shared" si="167"/>
        <v>0</v>
      </c>
      <c r="V1518" s="527"/>
      <c r="X1518" s="529">
        <f t="shared" si="165"/>
        <v>2487.6800000000003</v>
      </c>
    </row>
    <row r="1519" spans="1:24" ht="14.1" customHeight="1">
      <c r="A1519" s="460">
        <v>1519</v>
      </c>
      <c r="B1519" s="467" t="s">
        <v>238</v>
      </c>
      <c r="C1519" s="466" t="s">
        <v>362</v>
      </c>
      <c r="D1519" s="473" t="s">
        <v>442</v>
      </c>
      <c r="E1519" s="475">
        <v>2</v>
      </c>
      <c r="F1519" s="475" t="s">
        <v>1810</v>
      </c>
      <c r="G1519" s="494" t="s">
        <v>529</v>
      </c>
      <c r="H1519" s="491" t="s">
        <v>253</v>
      </c>
      <c r="I1519" s="494" t="s">
        <v>3975</v>
      </c>
      <c r="J1519" s="502">
        <v>17.16</v>
      </c>
      <c r="K1519" s="491" t="s">
        <v>253</v>
      </c>
      <c r="L1519" s="512">
        <f t="shared" si="161"/>
        <v>104</v>
      </c>
      <c r="M1519" s="514">
        <v>104</v>
      </c>
      <c r="N1519" s="514"/>
      <c r="O1519" s="514"/>
      <c r="P1519" s="515" t="e">
        <f t="shared" si="162"/>
        <v>#DIV/0!</v>
      </c>
      <c r="Q1519" s="515">
        <f t="shared" si="163"/>
        <v>0</v>
      </c>
      <c r="R1519" s="515">
        <f t="shared" si="164"/>
        <v>0</v>
      </c>
      <c r="S1519" s="516">
        <f>IF(M1519="nio",0,IF(M1519&gt;0,VLOOKUP(H1519,'3-Productie normen'!A:L,VLOOKUP(M1519,'3-Productie normen'!$B$36:$C$42,2,FALSE),FALSE)))</f>
        <v>0</v>
      </c>
      <c r="T1519" s="516">
        <f t="shared" si="166"/>
        <v>0</v>
      </c>
      <c r="U1519" s="55">
        <f t="shared" si="167"/>
        <v>0</v>
      </c>
      <c r="V1519" s="527"/>
      <c r="X1519" s="529">
        <f t="shared" si="165"/>
        <v>1784.64</v>
      </c>
    </row>
    <row r="1520" spans="1:24" ht="14.1" customHeight="1">
      <c r="A1520" s="460">
        <v>1520</v>
      </c>
      <c r="B1520" s="467" t="s">
        <v>238</v>
      </c>
      <c r="C1520" s="466" t="s">
        <v>362</v>
      </c>
      <c r="D1520" s="473" t="s">
        <v>442</v>
      </c>
      <c r="E1520" s="475">
        <v>2</v>
      </c>
      <c r="F1520" s="475" t="s">
        <v>1811</v>
      </c>
      <c r="G1520" s="494" t="s">
        <v>529</v>
      </c>
      <c r="H1520" s="491" t="s">
        <v>253</v>
      </c>
      <c r="I1520" s="494" t="s">
        <v>3975</v>
      </c>
      <c r="J1520" s="502">
        <v>24.11</v>
      </c>
      <c r="K1520" s="491" t="s">
        <v>253</v>
      </c>
      <c r="L1520" s="512">
        <f t="shared" si="161"/>
        <v>104</v>
      </c>
      <c r="M1520" s="514">
        <v>104</v>
      </c>
      <c r="N1520" s="514"/>
      <c r="O1520" s="514"/>
      <c r="P1520" s="515" t="e">
        <f t="shared" si="162"/>
        <v>#DIV/0!</v>
      </c>
      <c r="Q1520" s="515">
        <f t="shared" si="163"/>
        <v>0</v>
      </c>
      <c r="R1520" s="515">
        <f t="shared" si="164"/>
        <v>0</v>
      </c>
      <c r="S1520" s="516">
        <f>IF(M1520="nio",0,IF(M1520&gt;0,VLOOKUP(H1520,'3-Productie normen'!A:L,VLOOKUP(M1520,'3-Productie normen'!$B$36:$C$42,2,FALSE),FALSE)))</f>
        <v>0</v>
      </c>
      <c r="T1520" s="516">
        <f t="shared" si="166"/>
        <v>0</v>
      </c>
      <c r="U1520" s="55">
        <f t="shared" si="167"/>
        <v>0</v>
      </c>
      <c r="V1520" s="527"/>
      <c r="X1520" s="529">
        <f t="shared" si="165"/>
        <v>2507.44</v>
      </c>
    </row>
    <row r="1521" spans="1:24" ht="14.1" customHeight="1">
      <c r="A1521" s="567">
        <v>1521</v>
      </c>
      <c r="B1521" s="467" t="s">
        <v>238</v>
      </c>
      <c r="C1521" s="466" t="s">
        <v>362</v>
      </c>
      <c r="D1521" s="473" t="s">
        <v>442</v>
      </c>
      <c r="E1521" s="475">
        <v>2</v>
      </c>
      <c r="F1521" s="475" t="s">
        <v>1812</v>
      </c>
      <c r="G1521" s="494" t="s">
        <v>529</v>
      </c>
      <c r="H1521" s="491" t="s">
        <v>253</v>
      </c>
      <c r="I1521" s="494" t="s">
        <v>3975</v>
      </c>
      <c r="J1521" s="502">
        <v>17.170000000000002</v>
      </c>
      <c r="K1521" s="491" t="s">
        <v>253</v>
      </c>
      <c r="L1521" s="512">
        <f t="shared" si="161"/>
        <v>104</v>
      </c>
      <c r="M1521" s="514">
        <v>104</v>
      </c>
      <c r="N1521" s="514"/>
      <c r="O1521" s="514"/>
      <c r="P1521" s="515" t="e">
        <f t="shared" si="162"/>
        <v>#DIV/0!</v>
      </c>
      <c r="Q1521" s="515">
        <f t="shared" si="163"/>
        <v>0</v>
      </c>
      <c r="R1521" s="515">
        <f t="shared" si="164"/>
        <v>0</v>
      </c>
      <c r="S1521" s="516">
        <f>IF(M1521="nio",0,IF(M1521&gt;0,VLOOKUP(H1521,'3-Productie normen'!A:L,VLOOKUP(M1521,'3-Productie normen'!$B$36:$C$42,2,FALSE),FALSE)))</f>
        <v>0</v>
      </c>
      <c r="T1521" s="516">
        <f t="shared" si="166"/>
        <v>0</v>
      </c>
      <c r="U1521" s="55">
        <f t="shared" si="167"/>
        <v>0</v>
      </c>
      <c r="V1521" s="527"/>
      <c r="X1521" s="529">
        <f t="shared" si="165"/>
        <v>1785.6800000000003</v>
      </c>
    </row>
    <row r="1522" spans="1:24" ht="14.1" customHeight="1">
      <c r="A1522" s="460">
        <v>1522</v>
      </c>
      <c r="B1522" s="467" t="s">
        <v>238</v>
      </c>
      <c r="C1522" s="466" t="s">
        <v>362</v>
      </c>
      <c r="D1522" s="473" t="s">
        <v>442</v>
      </c>
      <c r="E1522" s="475">
        <v>2</v>
      </c>
      <c r="F1522" s="475" t="s">
        <v>1813</v>
      </c>
      <c r="G1522" s="494" t="s">
        <v>529</v>
      </c>
      <c r="H1522" s="491" t="s">
        <v>253</v>
      </c>
      <c r="I1522" s="494" t="s">
        <v>3975</v>
      </c>
      <c r="J1522" s="502">
        <v>23.81</v>
      </c>
      <c r="K1522" s="491" t="s">
        <v>253</v>
      </c>
      <c r="L1522" s="512">
        <f t="shared" si="161"/>
        <v>104</v>
      </c>
      <c r="M1522" s="514">
        <v>104</v>
      </c>
      <c r="N1522" s="514"/>
      <c r="O1522" s="514"/>
      <c r="P1522" s="515" t="e">
        <f t="shared" si="162"/>
        <v>#DIV/0!</v>
      </c>
      <c r="Q1522" s="515">
        <f t="shared" si="163"/>
        <v>0</v>
      </c>
      <c r="R1522" s="515">
        <f t="shared" si="164"/>
        <v>0</v>
      </c>
      <c r="S1522" s="516">
        <f>IF(M1522="nio",0,IF(M1522&gt;0,VLOOKUP(H1522,'3-Productie normen'!A:L,VLOOKUP(M1522,'3-Productie normen'!$B$36:$C$42,2,FALSE),FALSE)))</f>
        <v>0</v>
      </c>
      <c r="T1522" s="516">
        <f t="shared" si="166"/>
        <v>0</v>
      </c>
      <c r="U1522" s="55">
        <f t="shared" si="167"/>
        <v>0</v>
      </c>
      <c r="V1522" s="527"/>
      <c r="X1522" s="529">
        <f t="shared" si="165"/>
        <v>2476.2399999999998</v>
      </c>
    </row>
    <row r="1523" spans="1:24" ht="14.1" customHeight="1">
      <c r="A1523" s="460">
        <v>1523</v>
      </c>
      <c r="B1523" s="467" t="s">
        <v>238</v>
      </c>
      <c r="C1523" s="466" t="s">
        <v>362</v>
      </c>
      <c r="D1523" s="473" t="s">
        <v>442</v>
      </c>
      <c r="E1523" s="475">
        <v>2</v>
      </c>
      <c r="F1523" s="475" t="s">
        <v>1814</v>
      </c>
      <c r="G1523" s="494" t="s">
        <v>529</v>
      </c>
      <c r="H1523" s="491" t="s">
        <v>253</v>
      </c>
      <c r="I1523" s="494" t="s">
        <v>3975</v>
      </c>
      <c r="J1523" s="502">
        <v>17.14</v>
      </c>
      <c r="K1523" s="491" t="s">
        <v>253</v>
      </c>
      <c r="L1523" s="512">
        <f t="shared" si="161"/>
        <v>104</v>
      </c>
      <c r="M1523" s="514">
        <v>104</v>
      </c>
      <c r="N1523" s="514"/>
      <c r="O1523" s="514"/>
      <c r="P1523" s="515" t="e">
        <f t="shared" si="162"/>
        <v>#DIV/0!</v>
      </c>
      <c r="Q1523" s="515">
        <f t="shared" si="163"/>
        <v>0</v>
      </c>
      <c r="R1523" s="515">
        <f t="shared" si="164"/>
        <v>0</v>
      </c>
      <c r="S1523" s="516">
        <f>IF(M1523="nio",0,IF(M1523&gt;0,VLOOKUP(H1523,'3-Productie normen'!A:L,VLOOKUP(M1523,'3-Productie normen'!$B$36:$C$42,2,FALSE),FALSE)))</f>
        <v>0</v>
      </c>
      <c r="T1523" s="516">
        <f t="shared" si="166"/>
        <v>0</v>
      </c>
      <c r="U1523" s="55">
        <f t="shared" si="167"/>
        <v>0</v>
      </c>
      <c r="V1523" s="527"/>
      <c r="X1523" s="529">
        <f t="shared" si="165"/>
        <v>1782.56</v>
      </c>
    </row>
    <row r="1524" spans="1:24" ht="14.1" customHeight="1">
      <c r="A1524" s="460">
        <v>1524</v>
      </c>
      <c r="B1524" s="467" t="s">
        <v>238</v>
      </c>
      <c r="C1524" s="466" t="s">
        <v>362</v>
      </c>
      <c r="D1524" s="473" t="s">
        <v>442</v>
      </c>
      <c r="E1524" s="475">
        <v>2</v>
      </c>
      <c r="F1524" s="475" t="s">
        <v>1815</v>
      </c>
      <c r="G1524" s="494" t="s">
        <v>529</v>
      </c>
      <c r="H1524" s="491" t="s">
        <v>253</v>
      </c>
      <c r="I1524" s="494" t="s">
        <v>3975</v>
      </c>
      <c r="J1524" s="502">
        <v>24.06</v>
      </c>
      <c r="K1524" s="491" t="s">
        <v>253</v>
      </c>
      <c r="L1524" s="512">
        <f t="shared" si="161"/>
        <v>104</v>
      </c>
      <c r="M1524" s="514">
        <v>104</v>
      </c>
      <c r="N1524" s="514"/>
      <c r="O1524" s="514"/>
      <c r="P1524" s="515" t="e">
        <f t="shared" si="162"/>
        <v>#DIV/0!</v>
      </c>
      <c r="Q1524" s="515">
        <f t="shared" si="163"/>
        <v>0</v>
      </c>
      <c r="R1524" s="515">
        <f t="shared" si="164"/>
        <v>0</v>
      </c>
      <c r="S1524" s="516">
        <f>IF(M1524="nio",0,IF(M1524&gt;0,VLOOKUP(H1524,'3-Productie normen'!A:L,VLOOKUP(M1524,'3-Productie normen'!$B$36:$C$42,2,FALSE),FALSE)))</f>
        <v>0</v>
      </c>
      <c r="T1524" s="516">
        <f t="shared" si="166"/>
        <v>0</v>
      </c>
      <c r="U1524" s="55">
        <f t="shared" si="167"/>
        <v>0</v>
      </c>
      <c r="V1524" s="527"/>
      <c r="X1524" s="529">
        <f t="shared" si="165"/>
        <v>2502.2399999999998</v>
      </c>
    </row>
    <row r="1525" spans="1:24" ht="14.1" customHeight="1">
      <c r="A1525" s="460">
        <v>1525</v>
      </c>
      <c r="B1525" s="467" t="s">
        <v>238</v>
      </c>
      <c r="C1525" s="466" t="s">
        <v>362</v>
      </c>
      <c r="D1525" s="473" t="s">
        <v>442</v>
      </c>
      <c r="E1525" s="475">
        <v>2</v>
      </c>
      <c r="F1525" s="475" t="s">
        <v>1816</v>
      </c>
      <c r="G1525" s="494" t="s">
        <v>529</v>
      </c>
      <c r="H1525" s="491" t="s">
        <v>253</v>
      </c>
      <c r="I1525" s="494" t="s">
        <v>3975</v>
      </c>
      <c r="J1525" s="502">
        <v>17.2</v>
      </c>
      <c r="K1525" s="491" t="s">
        <v>253</v>
      </c>
      <c r="L1525" s="512">
        <f t="shared" si="161"/>
        <v>104</v>
      </c>
      <c r="M1525" s="514">
        <v>104</v>
      </c>
      <c r="N1525" s="514"/>
      <c r="O1525" s="514"/>
      <c r="P1525" s="515" t="e">
        <f t="shared" si="162"/>
        <v>#DIV/0!</v>
      </c>
      <c r="Q1525" s="515">
        <f t="shared" si="163"/>
        <v>0</v>
      </c>
      <c r="R1525" s="515">
        <f t="shared" si="164"/>
        <v>0</v>
      </c>
      <c r="S1525" s="516">
        <f>IF(M1525="nio",0,IF(M1525&gt;0,VLOOKUP(H1525,'3-Productie normen'!A:L,VLOOKUP(M1525,'3-Productie normen'!$B$36:$C$42,2,FALSE),FALSE)))</f>
        <v>0</v>
      </c>
      <c r="T1525" s="516">
        <f t="shared" si="166"/>
        <v>0</v>
      </c>
      <c r="U1525" s="55">
        <f t="shared" si="167"/>
        <v>0</v>
      </c>
      <c r="V1525" s="527"/>
      <c r="X1525" s="529">
        <f t="shared" si="165"/>
        <v>1788.8</v>
      </c>
    </row>
    <row r="1526" spans="1:24" ht="14.1" customHeight="1">
      <c r="A1526" s="460">
        <v>1526</v>
      </c>
      <c r="B1526" s="467" t="s">
        <v>238</v>
      </c>
      <c r="C1526" s="466" t="s">
        <v>362</v>
      </c>
      <c r="D1526" s="473" t="s">
        <v>442</v>
      </c>
      <c r="E1526" s="475">
        <v>2</v>
      </c>
      <c r="F1526" s="475" t="s">
        <v>1817</v>
      </c>
      <c r="G1526" s="494" t="s">
        <v>529</v>
      </c>
      <c r="H1526" s="491" t="s">
        <v>253</v>
      </c>
      <c r="I1526" s="494" t="s">
        <v>3975</v>
      </c>
      <c r="J1526" s="502">
        <v>24.11</v>
      </c>
      <c r="K1526" s="491" t="s">
        <v>253</v>
      </c>
      <c r="L1526" s="512">
        <f t="shared" si="161"/>
        <v>104</v>
      </c>
      <c r="M1526" s="514">
        <v>104</v>
      </c>
      <c r="N1526" s="514"/>
      <c r="O1526" s="514"/>
      <c r="P1526" s="515" t="e">
        <f t="shared" si="162"/>
        <v>#DIV/0!</v>
      </c>
      <c r="Q1526" s="515">
        <f t="shared" si="163"/>
        <v>0</v>
      </c>
      <c r="R1526" s="515">
        <f t="shared" si="164"/>
        <v>0</v>
      </c>
      <c r="S1526" s="516">
        <f>IF(M1526="nio",0,IF(M1526&gt;0,VLOOKUP(H1526,'3-Productie normen'!A:L,VLOOKUP(M1526,'3-Productie normen'!$B$36:$C$42,2,FALSE),FALSE)))</f>
        <v>0</v>
      </c>
      <c r="T1526" s="516">
        <f t="shared" si="166"/>
        <v>0</v>
      </c>
      <c r="U1526" s="55">
        <f t="shared" si="167"/>
        <v>0</v>
      </c>
      <c r="V1526" s="527"/>
      <c r="X1526" s="529">
        <f t="shared" si="165"/>
        <v>2507.44</v>
      </c>
    </row>
    <row r="1527" spans="1:24" ht="14.1" customHeight="1">
      <c r="A1527" s="460">
        <v>1527</v>
      </c>
      <c r="B1527" s="467" t="s">
        <v>238</v>
      </c>
      <c r="C1527" s="466" t="s">
        <v>362</v>
      </c>
      <c r="D1527" s="473" t="s">
        <v>442</v>
      </c>
      <c r="E1527" s="475">
        <v>2</v>
      </c>
      <c r="F1527" s="475" t="s">
        <v>1818</v>
      </c>
      <c r="G1527" s="494" t="s">
        <v>529</v>
      </c>
      <c r="H1527" s="491" t="s">
        <v>253</v>
      </c>
      <c r="I1527" s="494" t="s">
        <v>3975</v>
      </c>
      <c r="J1527" s="502">
        <v>34.81</v>
      </c>
      <c r="K1527" s="491" t="s">
        <v>253</v>
      </c>
      <c r="L1527" s="512">
        <f t="shared" si="161"/>
        <v>104</v>
      </c>
      <c r="M1527" s="514">
        <v>104</v>
      </c>
      <c r="N1527" s="514"/>
      <c r="O1527" s="514"/>
      <c r="P1527" s="515" t="e">
        <f t="shared" si="162"/>
        <v>#DIV/0!</v>
      </c>
      <c r="Q1527" s="515">
        <f t="shared" si="163"/>
        <v>0</v>
      </c>
      <c r="R1527" s="515">
        <f t="shared" si="164"/>
        <v>0</v>
      </c>
      <c r="S1527" s="516">
        <f>IF(M1527="nio",0,IF(M1527&gt;0,VLOOKUP(H1527,'3-Productie normen'!A:L,VLOOKUP(M1527,'3-Productie normen'!$B$36:$C$42,2,FALSE),FALSE)))</f>
        <v>0</v>
      </c>
      <c r="T1527" s="516">
        <f t="shared" si="166"/>
        <v>0</v>
      </c>
      <c r="U1527" s="55">
        <f t="shared" si="167"/>
        <v>0</v>
      </c>
      <c r="V1527" s="527"/>
      <c r="X1527" s="529">
        <f t="shared" si="165"/>
        <v>3620.2400000000002</v>
      </c>
    </row>
    <row r="1528" spans="1:24" ht="14.1" customHeight="1">
      <c r="A1528" s="460">
        <v>1528</v>
      </c>
      <c r="B1528" s="467" t="s">
        <v>238</v>
      </c>
      <c r="C1528" s="466" t="s">
        <v>362</v>
      </c>
      <c r="D1528" s="473" t="s">
        <v>442</v>
      </c>
      <c r="E1528" s="475">
        <v>2</v>
      </c>
      <c r="F1528" s="475" t="s">
        <v>1819</v>
      </c>
      <c r="G1528" s="494" t="s">
        <v>529</v>
      </c>
      <c r="H1528" s="491" t="s">
        <v>253</v>
      </c>
      <c r="I1528" s="494" t="s">
        <v>3975</v>
      </c>
      <c r="J1528" s="502">
        <v>24.11</v>
      </c>
      <c r="K1528" s="491" t="s">
        <v>253</v>
      </c>
      <c r="L1528" s="512">
        <f t="shared" si="161"/>
        <v>104</v>
      </c>
      <c r="M1528" s="514">
        <v>104</v>
      </c>
      <c r="N1528" s="514"/>
      <c r="O1528" s="514"/>
      <c r="P1528" s="515" t="e">
        <f t="shared" si="162"/>
        <v>#DIV/0!</v>
      </c>
      <c r="Q1528" s="515">
        <f t="shared" si="163"/>
        <v>0</v>
      </c>
      <c r="R1528" s="515">
        <f t="shared" si="164"/>
        <v>0</v>
      </c>
      <c r="S1528" s="516">
        <f>IF(M1528="nio",0,IF(M1528&gt;0,VLOOKUP(H1528,'3-Productie normen'!A:L,VLOOKUP(M1528,'3-Productie normen'!$B$36:$C$42,2,FALSE),FALSE)))</f>
        <v>0</v>
      </c>
      <c r="T1528" s="516">
        <f t="shared" si="166"/>
        <v>0</v>
      </c>
      <c r="U1528" s="55">
        <f t="shared" si="167"/>
        <v>0</v>
      </c>
      <c r="V1528" s="527"/>
      <c r="X1528" s="529">
        <f t="shared" si="165"/>
        <v>2507.44</v>
      </c>
    </row>
    <row r="1529" spans="1:24" ht="14.1" customHeight="1">
      <c r="A1529" s="567">
        <v>1529</v>
      </c>
      <c r="B1529" s="467" t="s">
        <v>238</v>
      </c>
      <c r="C1529" s="466" t="s">
        <v>362</v>
      </c>
      <c r="D1529" s="473" t="s">
        <v>442</v>
      </c>
      <c r="E1529" s="475">
        <v>2</v>
      </c>
      <c r="F1529" s="475" t="s">
        <v>1820</v>
      </c>
      <c r="G1529" s="494" t="s">
        <v>529</v>
      </c>
      <c r="H1529" s="491" t="s">
        <v>253</v>
      </c>
      <c r="I1529" s="494" t="s">
        <v>3975</v>
      </c>
      <c r="J1529" s="502">
        <v>34.82</v>
      </c>
      <c r="K1529" s="491" t="s">
        <v>253</v>
      </c>
      <c r="L1529" s="512">
        <f t="shared" si="161"/>
        <v>104</v>
      </c>
      <c r="M1529" s="514">
        <v>104</v>
      </c>
      <c r="N1529" s="514"/>
      <c r="O1529" s="514"/>
      <c r="P1529" s="515" t="e">
        <f t="shared" si="162"/>
        <v>#DIV/0!</v>
      </c>
      <c r="Q1529" s="515">
        <f t="shared" si="163"/>
        <v>0</v>
      </c>
      <c r="R1529" s="515">
        <f t="shared" si="164"/>
        <v>0</v>
      </c>
      <c r="S1529" s="516">
        <f>IF(M1529="nio",0,IF(M1529&gt;0,VLOOKUP(H1529,'3-Productie normen'!A:L,VLOOKUP(M1529,'3-Productie normen'!$B$36:$C$42,2,FALSE),FALSE)))</f>
        <v>0</v>
      </c>
      <c r="T1529" s="516">
        <f t="shared" si="166"/>
        <v>0</v>
      </c>
      <c r="U1529" s="55">
        <f t="shared" si="167"/>
        <v>0</v>
      </c>
      <c r="V1529" s="527"/>
      <c r="X1529" s="529">
        <f t="shared" si="165"/>
        <v>3621.28</v>
      </c>
    </row>
    <row r="1530" spans="1:24" ht="14.1" customHeight="1">
      <c r="A1530" s="460">
        <v>1530</v>
      </c>
      <c r="B1530" s="467" t="s">
        <v>238</v>
      </c>
      <c r="C1530" s="466" t="s">
        <v>362</v>
      </c>
      <c r="D1530" s="473" t="s">
        <v>442</v>
      </c>
      <c r="E1530" s="475">
        <v>2</v>
      </c>
      <c r="F1530" s="475" t="s">
        <v>1821</v>
      </c>
      <c r="G1530" s="494" t="s">
        <v>529</v>
      </c>
      <c r="H1530" s="491" t="s">
        <v>253</v>
      </c>
      <c r="I1530" s="494" t="s">
        <v>3975</v>
      </c>
      <c r="J1530" s="502">
        <v>48.68</v>
      </c>
      <c r="K1530" s="491" t="s">
        <v>253</v>
      </c>
      <c r="L1530" s="512">
        <f t="shared" si="161"/>
        <v>104</v>
      </c>
      <c r="M1530" s="514">
        <v>104</v>
      </c>
      <c r="N1530" s="514"/>
      <c r="O1530" s="514"/>
      <c r="P1530" s="515" t="e">
        <f t="shared" si="162"/>
        <v>#DIV/0!</v>
      </c>
      <c r="Q1530" s="515">
        <f t="shared" si="163"/>
        <v>0</v>
      </c>
      <c r="R1530" s="515">
        <f t="shared" si="164"/>
        <v>0</v>
      </c>
      <c r="S1530" s="516">
        <f>IF(M1530="nio",0,IF(M1530&gt;0,VLOOKUP(H1530,'3-Productie normen'!A:L,VLOOKUP(M1530,'3-Productie normen'!$B$36:$C$42,2,FALSE),FALSE)))</f>
        <v>0</v>
      </c>
      <c r="T1530" s="516">
        <f t="shared" si="166"/>
        <v>0</v>
      </c>
      <c r="U1530" s="55">
        <f t="shared" si="167"/>
        <v>0</v>
      </c>
      <c r="V1530" s="527"/>
      <c r="X1530" s="529">
        <f t="shared" si="165"/>
        <v>5062.72</v>
      </c>
    </row>
    <row r="1531" spans="1:24" ht="14.1" customHeight="1">
      <c r="A1531" s="460">
        <v>1531</v>
      </c>
      <c r="B1531" s="467" t="s">
        <v>238</v>
      </c>
      <c r="C1531" s="466" t="s">
        <v>362</v>
      </c>
      <c r="D1531" s="473" t="s">
        <v>442</v>
      </c>
      <c r="E1531" s="475">
        <v>2</v>
      </c>
      <c r="F1531" s="475" t="s">
        <v>1822</v>
      </c>
      <c r="G1531" s="494" t="s">
        <v>529</v>
      </c>
      <c r="H1531" s="491" t="s">
        <v>253</v>
      </c>
      <c r="I1531" s="494" t="s">
        <v>3975</v>
      </c>
      <c r="J1531" s="502">
        <v>52.46</v>
      </c>
      <c r="K1531" s="491" t="s">
        <v>253</v>
      </c>
      <c r="L1531" s="512">
        <f t="shared" si="161"/>
        <v>104</v>
      </c>
      <c r="M1531" s="514">
        <v>104</v>
      </c>
      <c r="N1531" s="514"/>
      <c r="O1531" s="514"/>
      <c r="P1531" s="515" t="e">
        <f t="shared" si="162"/>
        <v>#DIV/0!</v>
      </c>
      <c r="Q1531" s="515">
        <f t="shared" si="163"/>
        <v>0</v>
      </c>
      <c r="R1531" s="515">
        <f t="shared" si="164"/>
        <v>0</v>
      </c>
      <c r="S1531" s="516">
        <f>IF(M1531="nio",0,IF(M1531&gt;0,VLOOKUP(H1531,'3-Productie normen'!A:L,VLOOKUP(M1531,'3-Productie normen'!$B$36:$C$42,2,FALSE),FALSE)))</f>
        <v>0</v>
      </c>
      <c r="T1531" s="516">
        <f t="shared" si="166"/>
        <v>0</v>
      </c>
      <c r="U1531" s="55">
        <f t="shared" si="167"/>
        <v>0</v>
      </c>
      <c r="V1531" s="527"/>
      <c r="X1531" s="529">
        <f t="shared" si="165"/>
        <v>5455.84</v>
      </c>
    </row>
    <row r="1532" spans="1:24" ht="14.1" customHeight="1">
      <c r="A1532" s="460">
        <v>1532</v>
      </c>
      <c r="B1532" s="467" t="s">
        <v>238</v>
      </c>
      <c r="C1532" s="466" t="s">
        <v>362</v>
      </c>
      <c r="D1532" s="473" t="s">
        <v>442</v>
      </c>
      <c r="E1532" s="475">
        <v>2</v>
      </c>
      <c r="F1532" s="475" t="s">
        <v>1823</v>
      </c>
      <c r="G1532" s="494" t="s">
        <v>529</v>
      </c>
      <c r="H1532" s="491" t="s">
        <v>286</v>
      </c>
      <c r="I1532" s="494" t="s">
        <v>3974</v>
      </c>
      <c r="J1532" s="502">
        <v>46.4</v>
      </c>
      <c r="K1532" s="494" t="s">
        <v>4027</v>
      </c>
      <c r="L1532" s="512">
        <f t="shared" si="161"/>
        <v>0</v>
      </c>
      <c r="M1532" s="513" t="s">
        <v>4037</v>
      </c>
      <c r="N1532" s="514"/>
      <c r="O1532" s="514"/>
      <c r="P1532" s="515">
        <f t="shared" si="162"/>
        <v>0</v>
      </c>
      <c r="Q1532" s="515">
        <f t="shared" si="163"/>
        <v>0</v>
      </c>
      <c r="R1532" s="515">
        <f t="shared" si="164"/>
        <v>0</v>
      </c>
      <c r="S1532" s="516">
        <f>IF(M1532="nio",0,IF(M1532&gt;0,VLOOKUP(H1532,'3-Productie normen'!A:L,VLOOKUP(M1532,'3-Productie normen'!$B$36:$C$42,2,FALSE),FALSE)))</f>
        <v>0</v>
      </c>
      <c r="T1532" s="516">
        <f t="shared" si="166"/>
        <v>0</v>
      </c>
      <c r="U1532" s="55">
        <f t="shared" si="167"/>
        <v>0</v>
      </c>
      <c r="V1532" s="527"/>
      <c r="X1532" s="529">
        <f t="shared" si="165"/>
        <v>0</v>
      </c>
    </row>
    <row r="1533" spans="1:24" ht="14.1" customHeight="1">
      <c r="A1533" s="460">
        <v>1533</v>
      </c>
      <c r="B1533" s="467" t="s">
        <v>238</v>
      </c>
      <c r="C1533" s="466" t="s">
        <v>362</v>
      </c>
      <c r="D1533" s="473" t="s">
        <v>442</v>
      </c>
      <c r="E1533" s="475">
        <v>2</v>
      </c>
      <c r="F1533" s="475" t="s">
        <v>1824</v>
      </c>
      <c r="G1533" s="494" t="s">
        <v>529</v>
      </c>
      <c r="H1533" s="491" t="s">
        <v>253</v>
      </c>
      <c r="I1533" s="494" t="s">
        <v>3975</v>
      </c>
      <c r="J1533" s="502">
        <v>34.200000000000003</v>
      </c>
      <c r="K1533" s="491" t="s">
        <v>253</v>
      </c>
      <c r="L1533" s="512">
        <f t="shared" si="161"/>
        <v>104</v>
      </c>
      <c r="M1533" s="514">
        <v>104</v>
      </c>
      <c r="N1533" s="514"/>
      <c r="O1533" s="514"/>
      <c r="P1533" s="515" t="e">
        <f t="shared" si="162"/>
        <v>#DIV/0!</v>
      </c>
      <c r="Q1533" s="515">
        <f t="shared" si="163"/>
        <v>0</v>
      </c>
      <c r="R1533" s="515">
        <f t="shared" si="164"/>
        <v>0</v>
      </c>
      <c r="S1533" s="516">
        <f>IF(M1533="nio",0,IF(M1533&gt;0,VLOOKUP(H1533,'3-Productie normen'!A:L,VLOOKUP(M1533,'3-Productie normen'!$B$36:$C$42,2,FALSE),FALSE)))</f>
        <v>0</v>
      </c>
      <c r="T1533" s="516">
        <f t="shared" si="166"/>
        <v>0</v>
      </c>
      <c r="U1533" s="55">
        <f t="shared" si="167"/>
        <v>0</v>
      </c>
      <c r="V1533" s="527"/>
      <c r="X1533" s="529">
        <f t="shared" si="165"/>
        <v>3556.8</v>
      </c>
    </row>
    <row r="1534" spans="1:24" ht="14.1" customHeight="1">
      <c r="A1534" s="460">
        <v>1534</v>
      </c>
      <c r="B1534" s="467" t="s">
        <v>238</v>
      </c>
      <c r="C1534" s="466" t="s">
        <v>362</v>
      </c>
      <c r="D1534" s="473" t="s">
        <v>442</v>
      </c>
      <c r="E1534" s="475">
        <v>2</v>
      </c>
      <c r="F1534" s="475" t="s">
        <v>1825</v>
      </c>
      <c r="G1534" s="494" t="s">
        <v>606</v>
      </c>
      <c r="H1534" s="491" t="s">
        <v>286</v>
      </c>
      <c r="I1534" s="494" t="s">
        <v>3980</v>
      </c>
      <c r="J1534" s="502">
        <v>7.92</v>
      </c>
      <c r="K1534" s="494" t="s">
        <v>4027</v>
      </c>
      <c r="L1534" s="512">
        <f t="shared" si="161"/>
        <v>0</v>
      </c>
      <c r="M1534" s="513" t="s">
        <v>4037</v>
      </c>
      <c r="N1534" s="514"/>
      <c r="O1534" s="514"/>
      <c r="P1534" s="515">
        <f t="shared" si="162"/>
        <v>0</v>
      </c>
      <c r="Q1534" s="515">
        <f t="shared" si="163"/>
        <v>0</v>
      </c>
      <c r="R1534" s="515">
        <f t="shared" si="164"/>
        <v>0</v>
      </c>
      <c r="S1534" s="516">
        <f>IF(M1534="nio",0,IF(M1534&gt;0,VLOOKUP(H1534,'3-Productie normen'!A:L,VLOOKUP(M1534,'3-Productie normen'!$B$36:$C$42,2,FALSE),FALSE)))</f>
        <v>0</v>
      </c>
      <c r="T1534" s="516">
        <f t="shared" si="166"/>
        <v>0</v>
      </c>
      <c r="U1534" s="55">
        <f t="shared" si="167"/>
        <v>0</v>
      </c>
      <c r="V1534" s="527"/>
      <c r="X1534" s="529">
        <f t="shared" si="165"/>
        <v>0</v>
      </c>
    </row>
    <row r="1535" spans="1:24" ht="14.1" customHeight="1">
      <c r="A1535" s="460">
        <v>1535</v>
      </c>
      <c r="B1535" s="467" t="s">
        <v>238</v>
      </c>
      <c r="C1535" s="466" t="s">
        <v>362</v>
      </c>
      <c r="D1535" s="473" t="s">
        <v>442</v>
      </c>
      <c r="E1535" s="477">
        <v>2</v>
      </c>
      <c r="F1535" s="477" t="s">
        <v>1826</v>
      </c>
      <c r="G1535" s="495" t="s">
        <v>600</v>
      </c>
      <c r="H1535" s="494" t="s">
        <v>4033</v>
      </c>
      <c r="I1535" s="495" t="s">
        <v>3974</v>
      </c>
      <c r="J1535" s="503">
        <v>67.66</v>
      </c>
      <c r="K1535" s="494" t="s">
        <v>4033</v>
      </c>
      <c r="L1535" s="512">
        <f t="shared" si="161"/>
        <v>104</v>
      </c>
      <c r="M1535" s="514">
        <v>104</v>
      </c>
      <c r="N1535" s="514"/>
      <c r="O1535" s="514"/>
      <c r="P1535" s="515" t="e">
        <f t="shared" si="162"/>
        <v>#DIV/0!</v>
      </c>
      <c r="Q1535" s="515">
        <f t="shared" si="163"/>
        <v>0</v>
      </c>
      <c r="R1535" s="515">
        <f t="shared" si="164"/>
        <v>0</v>
      </c>
      <c r="S1535" s="516">
        <f>IF(M1535="nio",0,IF(M1535&gt;0,VLOOKUP(H1535,'3-Productie normen'!A:L,VLOOKUP(M1535,'3-Productie normen'!$B$36:$C$42,2,FALSE),FALSE)))</f>
        <v>0</v>
      </c>
      <c r="T1535" s="516">
        <f t="shared" si="166"/>
        <v>0</v>
      </c>
      <c r="U1535" s="55">
        <f t="shared" si="167"/>
        <v>0</v>
      </c>
      <c r="V1535" s="527"/>
      <c r="X1535" s="529">
        <f t="shared" si="165"/>
        <v>7036.6399999999994</v>
      </c>
    </row>
    <row r="1536" spans="1:24" ht="14.1" customHeight="1">
      <c r="A1536" s="460">
        <v>1536</v>
      </c>
      <c r="B1536" s="467" t="s">
        <v>238</v>
      </c>
      <c r="C1536" s="466" t="s">
        <v>362</v>
      </c>
      <c r="D1536" s="473" t="s">
        <v>442</v>
      </c>
      <c r="E1536" s="477">
        <v>2</v>
      </c>
      <c r="F1536" s="477" t="s">
        <v>1827</v>
      </c>
      <c r="G1536" s="495" t="s">
        <v>529</v>
      </c>
      <c r="H1536" s="491" t="s">
        <v>253</v>
      </c>
      <c r="I1536" s="495" t="s">
        <v>3975</v>
      </c>
      <c r="J1536" s="503">
        <v>64.67</v>
      </c>
      <c r="K1536" s="491" t="s">
        <v>253</v>
      </c>
      <c r="L1536" s="512">
        <f t="shared" si="161"/>
        <v>104</v>
      </c>
      <c r="M1536" s="514">
        <v>104</v>
      </c>
      <c r="N1536" s="514"/>
      <c r="O1536" s="514"/>
      <c r="P1536" s="515" t="e">
        <f t="shared" si="162"/>
        <v>#DIV/0!</v>
      </c>
      <c r="Q1536" s="515">
        <f t="shared" si="163"/>
        <v>0</v>
      </c>
      <c r="R1536" s="515">
        <f t="shared" si="164"/>
        <v>0</v>
      </c>
      <c r="S1536" s="516">
        <f>IF(M1536="nio",0,IF(M1536&gt;0,VLOOKUP(H1536,'3-Productie normen'!A:L,VLOOKUP(M1536,'3-Productie normen'!$B$36:$C$42,2,FALSE),FALSE)))</f>
        <v>0</v>
      </c>
      <c r="T1536" s="516">
        <f t="shared" si="166"/>
        <v>0</v>
      </c>
      <c r="U1536" s="55">
        <f t="shared" si="167"/>
        <v>0</v>
      </c>
      <c r="V1536" s="527"/>
      <c r="X1536" s="529">
        <f t="shared" si="165"/>
        <v>6725.68</v>
      </c>
    </row>
    <row r="1537" spans="1:24" ht="14.1" customHeight="1">
      <c r="A1537" s="567">
        <v>1537</v>
      </c>
      <c r="B1537" s="467" t="s">
        <v>238</v>
      </c>
      <c r="C1537" s="466" t="s">
        <v>362</v>
      </c>
      <c r="D1537" s="473" t="s">
        <v>442</v>
      </c>
      <c r="E1537" s="477">
        <v>2</v>
      </c>
      <c r="F1537" s="477" t="s">
        <v>1828</v>
      </c>
      <c r="G1537" s="495" t="s">
        <v>600</v>
      </c>
      <c r="H1537" s="494" t="s">
        <v>4033</v>
      </c>
      <c r="I1537" s="495" t="s">
        <v>3974</v>
      </c>
      <c r="J1537" s="503">
        <v>61.2</v>
      </c>
      <c r="K1537" s="494" t="s">
        <v>4033</v>
      </c>
      <c r="L1537" s="512">
        <f t="shared" si="161"/>
        <v>104</v>
      </c>
      <c r="M1537" s="514">
        <v>104</v>
      </c>
      <c r="N1537" s="514"/>
      <c r="O1537" s="514"/>
      <c r="P1537" s="515" t="e">
        <f t="shared" si="162"/>
        <v>#DIV/0!</v>
      </c>
      <c r="Q1537" s="515">
        <f t="shared" si="163"/>
        <v>0</v>
      </c>
      <c r="R1537" s="515">
        <f t="shared" si="164"/>
        <v>0</v>
      </c>
      <c r="S1537" s="516">
        <f>IF(M1537="nio",0,IF(M1537&gt;0,VLOOKUP(H1537,'3-Productie normen'!A:L,VLOOKUP(M1537,'3-Productie normen'!$B$36:$C$42,2,FALSE),FALSE)))</f>
        <v>0</v>
      </c>
      <c r="T1537" s="516">
        <f t="shared" si="166"/>
        <v>0</v>
      </c>
      <c r="U1537" s="55">
        <f t="shared" si="167"/>
        <v>0</v>
      </c>
      <c r="V1537" s="527"/>
      <c r="X1537" s="529">
        <f t="shared" si="165"/>
        <v>6364.8</v>
      </c>
    </row>
    <row r="1538" spans="1:24" ht="14.1" customHeight="1">
      <c r="A1538" s="460">
        <v>1538</v>
      </c>
      <c r="B1538" s="467" t="s">
        <v>238</v>
      </c>
      <c r="C1538" s="466" t="s">
        <v>362</v>
      </c>
      <c r="D1538" s="473" t="s">
        <v>442</v>
      </c>
      <c r="E1538" s="477">
        <v>2</v>
      </c>
      <c r="F1538" s="477" t="s">
        <v>1829</v>
      </c>
      <c r="G1538" s="495" t="s">
        <v>598</v>
      </c>
      <c r="H1538" s="491" t="s">
        <v>286</v>
      </c>
      <c r="I1538" s="495" t="s">
        <v>3987</v>
      </c>
      <c r="J1538" s="503">
        <v>15.52</v>
      </c>
      <c r="K1538" s="495" t="s">
        <v>4027</v>
      </c>
      <c r="L1538" s="512">
        <f t="shared" ref="L1538:L1601" si="168">SUM(M1538:O1538)</f>
        <v>0</v>
      </c>
      <c r="M1538" s="513" t="s">
        <v>4037</v>
      </c>
      <c r="N1538" s="514"/>
      <c r="O1538" s="514"/>
      <c r="P1538" s="515">
        <f t="shared" si="162"/>
        <v>0</v>
      </c>
      <c r="Q1538" s="515">
        <f t="shared" si="163"/>
        <v>0</v>
      </c>
      <c r="R1538" s="515">
        <f t="shared" si="164"/>
        <v>0</v>
      </c>
      <c r="S1538" s="516">
        <f>IF(M1538="nio",0,IF(M1538&gt;0,VLOOKUP(H1538,'3-Productie normen'!A:L,VLOOKUP(M1538,'3-Productie normen'!$B$36:$C$42,2,FALSE),FALSE)))</f>
        <v>0</v>
      </c>
      <c r="T1538" s="516">
        <f t="shared" si="166"/>
        <v>0</v>
      </c>
      <c r="U1538" s="55">
        <f t="shared" si="167"/>
        <v>0</v>
      </c>
      <c r="V1538" s="527"/>
      <c r="X1538" s="529">
        <f t="shared" si="165"/>
        <v>0</v>
      </c>
    </row>
    <row r="1539" spans="1:24" ht="14.1" customHeight="1">
      <c r="A1539" s="460">
        <v>1539</v>
      </c>
      <c r="B1539" s="467" t="s">
        <v>238</v>
      </c>
      <c r="C1539" s="466" t="s">
        <v>362</v>
      </c>
      <c r="D1539" s="473" t="s">
        <v>442</v>
      </c>
      <c r="E1539" s="477">
        <v>2</v>
      </c>
      <c r="F1539" s="477" t="s">
        <v>1830</v>
      </c>
      <c r="G1539" s="495" t="s">
        <v>596</v>
      </c>
      <c r="H1539" s="491" t="s">
        <v>4026</v>
      </c>
      <c r="I1539" s="495" t="s">
        <v>3975</v>
      </c>
      <c r="J1539" s="503">
        <v>54.59</v>
      </c>
      <c r="K1539" s="491" t="s">
        <v>253</v>
      </c>
      <c r="L1539" s="512">
        <f t="shared" si="168"/>
        <v>0</v>
      </c>
      <c r="M1539" s="513" t="s">
        <v>4037</v>
      </c>
      <c r="N1539" s="514"/>
      <c r="O1539" s="514"/>
      <c r="P1539" s="515">
        <f t="shared" si="162"/>
        <v>0</v>
      </c>
      <c r="Q1539" s="515">
        <f t="shared" si="163"/>
        <v>0</v>
      </c>
      <c r="R1539" s="515">
        <f t="shared" si="164"/>
        <v>0</v>
      </c>
      <c r="S1539" s="516">
        <f>IF(M1539="nio",0,IF(M1539&gt;0,VLOOKUP(H1539,'3-Productie normen'!A:L,VLOOKUP(M1539,'3-Productie normen'!$B$36:$C$42,2,FALSE),FALSE)))</f>
        <v>0</v>
      </c>
      <c r="T1539" s="516">
        <f t="shared" si="166"/>
        <v>0</v>
      </c>
      <c r="U1539" s="55">
        <f t="shared" si="167"/>
        <v>0</v>
      </c>
      <c r="V1539" s="527"/>
      <c r="X1539" s="529">
        <f t="shared" si="165"/>
        <v>0</v>
      </c>
    </row>
    <row r="1540" spans="1:24" ht="14.1" customHeight="1">
      <c r="A1540" s="460">
        <v>1540</v>
      </c>
      <c r="B1540" s="467" t="s">
        <v>238</v>
      </c>
      <c r="C1540" s="466" t="s">
        <v>362</v>
      </c>
      <c r="D1540" s="473" t="s">
        <v>442</v>
      </c>
      <c r="E1540" s="477">
        <v>2</v>
      </c>
      <c r="F1540" s="477" t="s">
        <v>1831</v>
      </c>
      <c r="G1540" s="495" t="s">
        <v>596</v>
      </c>
      <c r="H1540" s="491" t="s">
        <v>286</v>
      </c>
      <c r="I1540" s="495" t="s">
        <v>3975</v>
      </c>
      <c r="J1540" s="503">
        <v>6.07</v>
      </c>
      <c r="K1540" s="495" t="s">
        <v>4027</v>
      </c>
      <c r="L1540" s="512">
        <f t="shared" si="168"/>
        <v>0</v>
      </c>
      <c r="M1540" s="513" t="s">
        <v>4037</v>
      </c>
      <c r="N1540" s="514"/>
      <c r="O1540" s="514"/>
      <c r="P1540" s="515">
        <f t="shared" si="162"/>
        <v>0</v>
      </c>
      <c r="Q1540" s="515">
        <f t="shared" si="163"/>
        <v>0</v>
      </c>
      <c r="R1540" s="515">
        <f t="shared" si="164"/>
        <v>0</v>
      </c>
      <c r="S1540" s="516">
        <f>IF(M1540="nio",0,IF(M1540&gt;0,VLOOKUP(H1540,'3-Productie normen'!A:L,VLOOKUP(M1540,'3-Productie normen'!$B$36:$C$42,2,FALSE),FALSE)))</f>
        <v>0</v>
      </c>
      <c r="T1540" s="516">
        <f t="shared" si="166"/>
        <v>0</v>
      </c>
      <c r="U1540" s="55">
        <f t="shared" si="167"/>
        <v>0</v>
      </c>
      <c r="V1540" s="527"/>
      <c r="X1540" s="529">
        <f t="shared" si="165"/>
        <v>0</v>
      </c>
    </row>
    <row r="1541" spans="1:24" ht="14.1" customHeight="1">
      <c r="A1541" s="460">
        <v>1541</v>
      </c>
      <c r="B1541" s="467" t="s">
        <v>238</v>
      </c>
      <c r="C1541" s="466" t="s">
        <v>362</v>
      </c>
      <c r="D1541" s="473" t="s">
        <v>442</v>
      </c>
      <c r="E1541" s="477">
        <v>2</v>
      </c>
      <c r="F1541" s="477" t="s">
        <v>1832</v>
      </c>
      <c r="G1541" s="495" t="s">
        <v>617</v>
      </c>
      <c r="H1541" s="495" t="s">
        <v>4026</v>
      </c>
      <c r="I1541" s="495" t="s">
        <v>3975</v>
      </c>
      <c r="J1541" s="503">
        <v>24.58</v>
      </c>
      <c r="K1541" s="495" t="s">
        <v>4026</v>
      </c>
      <c r="L1541" s="512">
        <f t="shared" si="168"/>
        <v>0</v>
      </c>
      <c r="M1541" s="513" t="s">
        <v>4037</v>
      </c>
      <c r="N1541" s="514"/>
      <c r="O1541" s="514"/>
      <c r="P1541" s="515">
        <f t="shared" si="162"/>
        <v>0</v>
      </c>
      <c r="Q1541" s="515">
        <f t="shared" si="163"/>
        <v>0</v>
      </c>
      <c r="R1541" s="515">
        <f t="shared" si="164"/>
        <v>0</v>
      </c>
      <c r="S1541" s="516">
        <f>IF(M1541="nio",0,IF(M1541&gt;0,VLOOKUP(H1541,'3-Productie normen'!A:L,VLOOKUP(M1541,'3-Productie normen'!$B$36:$C$42,2,FALSE),FALSE)))</f>
        <v>0</v>
      </c>
      <c r="T1541" s="516">
        <f t="shared" si="166"/>
        <v>0</v>
      </c>
      <c r="U1541" s="55">
        <f t="shared" si="167"/>
        <v>0</v>
      </c>
      <c r="V1541" s="527"/>
      <c r="X1541" s="529">
        <f t="shared" si="165"/>
        <v>0</v>
      </c>
    </row>
    <row r="1542" spans="1:24" ht="14.1" customHeight="1">
      <c r="A1542" s="460">
        <v>1542</v>
      </c>
      <c r="B1542" s="467" t="s">
        <v>238</v>
      </c>
      <c r="C1542" s="466" t="s">
        <v>362</v>
      </c>
      <c r="D1542" s="473" t="s">
        <v>442</v>
      </c>
      <c r="E1542" s="477">
        <v>2</v>
      </c>
      <c r="F1542" s="477" t="s">
        <v>1833</v>
      </c>
      <c r="G1542" s="495" t="s">
        <v>600</v>
      </c>
      <c r="H1542" s="491" t="s">
        <v>286</v>
      </c>
      <c r="I1542" s="495" t="s">
        <v>3975</v>
      </c>
      <c r="J1542" s="503">
        <v>2.9</v>
      </c>
      <c r="K1542" s="495" t="s">
        <v>4027</v>
      </c>
      <c r="L1542" s="512">
        <f t="shared" si="168"/>
        <v>0</v>
      </c>
      <c r="M1542" s="513" t="s">
        <v>4037</v>
      </c>
      <c r="N1542" s="514"/>
      <c r="O1542" s="514"/>
      <c r="P1542" s="515">
        <f t="shared" si="162"/>
        <v>0</v>
      </c>
      <c r="Q1542" s="515">
        <f t="shared" si="163"/>
        <v>0</v>
      </c>
      <c r="R1542" s="515">
        <f t="shared" si="164"/>
        <v>0</v>
      </c>
      <c r="S1542" s="516">
        <f>IF(M1542="nio",0,IF(M1542&gt;0,VLOOKUP(H1542,'3-Productie normen'!A:L,VLOOKUP(M1542,'3-Productie normen'!$B$36:$C$42,2,FALSE),FALSE)))</f>
        <v>0</v>
      </c>
      <c r="T1542" s="516">
        <f t="shared" si="166"/>
        <v>0</v>
      </c>
      <c r="U1542" s="55">
        <f t="shared" si="167"/>
        <v>0</v>
      </c>
      <c r="V1542" s="527"/>
      <c r="X1542" s="529">
        <f t="shared" si="165"/>
        <v>0</v>
      </c>
    </row>
    <row r="1543" spans="1:24" ht="14.1" customHeight="1">
      <c r="A1543" s="460">
        <v>1543</v>
      </c>
      <c r="B1543" s="467" t="s">
        <v>238</v>
      </c>
      <c r="C1543" s="466" t="s">
        <v>362</v>
      </c>
      <c r="D1543" s="473" t="s">
        <v>442</v>
      </c>
      <c r="E1543" s="477">
        <v>2</v>
      </c>
      <c r="F1543" s="477" t="s">
        <v>1834</v>
      </c>
      <c r="G1543" s="495" t="s">
        <v>1313</v>
      </c>
      <c r="H1543" s="495" t="s">
        <v>4026</v>
      </c>
      <c r="I1543" s="495" t="s">
        <v>3975</v>
      </c>
      <c r="J1543" s="503">
        <v>35.56</v>
      </c>
      <c r="K1543" s="495" t="s">
        <v>4026</v>
      </c>
      <c r="L1543" s="512">
        <f t="shared" si="168"/>
        <v>0</v>
      </c>
      <c r="M1543" s="513" t="s">
        <v>4037</v>
      </c>
      <c r="N1543" s="514"/>
      <c r="O1543" s="514"/>
      <c r="P1543" s="515">
        <f t="shared" si="162"/>
        <v>0</v>
      </c>
      <c r="Q1543" s="515">
        <f t="shared" si="163"/>
        <v>0</v>
      </c>
      <c r="R1543" s="515">
        <f t="shared" si="164"/>
        <v>0</v>
      </c>
      <c r="S1543" s="516">
        <f>IF(M1543="nio",0,IF(M1543&gt;0,VLOOKUP(H1543,'3-Productie normen'!A:L,VLOOKUP(M1543,'3-Productie normen'!$B$36:$C$42,2,FALSE),FALSE)))</f>
        <v>0</v>
      </c>
      <c r="T1543" s="516">
        <f t="shared" si="166"/>
        <v>0</v>
      </c>
      <c r="U1543" s="55">
        <f t="shared" si="167"/>
        <v>0</v>
      </c>
      <c r="V1543" s="527"/>
      <c r="X1543" s="529">
        <f t="shared" si="165"/>
        <v>0</v>
      </c>
    </row>
    <row r="1544" spans="1:24" ht="14.1" customHeight="1">
      <c r="A1544" s="460">
        <v>1544</v>
      </c>
      <c r="B1544" s="467" t="s">
        <v>238</v>
      </c>
      <c r="C1544" s="466" t="s">
        <v>362</v>
      </c>
      <c r="D1544" s="473" t="s">
        <v>442</v>
      </c>
      <c r="E1544" s="477">
        <v>2</v>
      </c>
      <c r="F1544" s="477" t="s">
        <v>1835</v>
      </c>
      <c r="G1544" s="495" t="s">
        <v>1313</v>
      </c>
      <c r="H1544" s="495" t="s">
        <v>4026</v>
      </c>
      <c r="I1544" s="495" t="s">
        <v>3974</v>
      </c>
      <c r="J1544" s="503">
        <v>33.26</v>
      </c>
      <c r="K1544" s="495" t="s">
        <v>4026</v>
      </c>
      <c r="L1544" s="512">
        <f t="shared" si="168"/>
        <v>0</v>
      </c>
      <c r="M1544" s="513" t="s">
        <v>4037</v>
      </c>
      <c r="N1544" s="514"/>
      <c r="O1544" s="514"/>
      <c r="P1544" s="515">
        <f t="shared" si="162"/>
        <v>0</v>
      </c>
      <c r="Q1544" s="515">
        <f t="shared" si="163"/>
        <v>0</v>
      </c>
      <c r="R1544" s="515">
        <f t="shared" si="164"/>
        <v>0</v>
      </c>
      <c r="S1544" s="516">
        <f>IF(M1544="nio",0,IF(M1544&gt;0,VLOOKUP(H1544,'3-Productie normen'!A:L,VLOOKUP(M1544,'3-Productie normen'!$B$36:$C$42,2,FALSE),FALSE)))</f>
        <v>0</v>
      </c>
      <c r="T1544" s="516">
        <f t="shared" si="166"/>
        <v>0</v>
      </c>
      <c r="U1544" s="55">
        <f t="shared" si="167"/>
        <v>0</v>
      </c>
      <c r="V1544" s="527"/>
      <c r="X1544" s="529">
        <f t="shared" si="165"/>
        <v>0</v>
      </c>
    </row>
    <row r="1545" spans="1:24" ht="14.1" customHeight="1">
      <c r="A1545" s="567">
        <v>1545</v>
      </c>
      <c r="B1545" s="467" t="s">
        <v>238</v>
      </c>
      <c r="C1545" s="466" t="s">
        <v>362</v>
      </c>
      <c r="D1545" s="473" t="s">
        <v>442</v>
      </c>
      <c r="E1545" s="477">
        <v>2</v>
      </c>
      <c r="F1545" s="477" t="s">
        <v>1836</v>
      </c>
      <c r="G1545" s="495" t="s">
        <v>600</v>
      </c>
      <c r="H1545" s="491" t="s">
        <v>286</v>
      </c>
      <c r="I1545" s="495" t="s">
        <v>3975</v>
      </c>
      <c r="J1545" s="503">
        <v>1.1000000000000001</v>
      </c>
      <c r="K1545" s="495" t="s">
        <v>4027</v>
      </c>
      <c r="L1545" s="512">
        <f t="shared" si="168"/>
        <v>0</v>
      </c>
      <c r="M1545" s="513" t="s">
        <v>4037</v>
      </c>
      <c r="N1545" s="514"/>
      <c r="O1545" s="514"/>
      <c r="P1545" s="515">
        <f t="shared" si="162"/>
        <v>0</v>
      </c>
      <c r="Q1545" s="515">
        <f t="shared" si="163"/>
        <v>0</v>
      </c>
      <c r="R1545" s="515">
        <f t="shared" si="164"/>
        <v>0</v>
      </c>
      <c r="S1545" s="516">
        <f>IF(M1545="nio",0,IF(M1545&gt;0,VLOOKUP(H1545,'3-Productie normen'!A:L,VLOOKUP(M1545,'3-Productie normen'!$B$36:$C$42,2,FALSE),FALSE)))</f>
        <v>0</v>
      </c>
      <c r="T1545" s="516">
        <f t="shared" si="166"/>
        <v>0</v>
      </c>
      <c r="U1545" s="55">
        <f t="shared" si="167"/>
        <v>0</v>
      </c>
      <c r="V1545" s="527"/>
      <c r="X1545" s="529">
        <f t="shared" si="165"/>
        <v>0</v>
      </c>
    </row>
    <row r="1546" spans="1:24" ht="14.1" customHeight="1">
      <c r="A1546" s="460">
        <v>1546</v>
      </c>
      <c r="B1546" s="467" t="s">
        <v>238</v>
      </c>
      <c r="C1546" s="466" t="s">
        <v>362</v>
      </c>
      <c r="D1546" s="473" t="s">
        <v>442</v>
      </c>
      <c r="E1546" s="477">
        <v>2</v>
      </c>
      <c r="F1546" s="477" t="s">
        <v>1837</v>
      </c>
      <c r="G1546" s="495" t="s">
        <v>536</v>
      </c>
      <c r="H1546" s="491" t="s">
        <v>4038</v>
      </c>
      <c r="I1546" s="495" t="s">
        <v>3975</v>
      </c>
      <c r="J1546" s="503">
        <v>89.04</v>
      </c>
      <c r="K1546" s="491" t="s">
        <v>4038</v>
      </c>
      <c r="L1546" s="512">
        <f t="shared" si="168"/>
        <v>255</v>
      </c>
      <c r="M1546" s="514">
        <v>255</v>
      </c>
      <c r="N1546" s="514"/>
      <c r="O1546" s="514"/>
      <c r="P1546" s="515" t="e">
        <f t="shared" si="162"/>
        <v>#DIV/0!</v>
      </c>
      <c r="Q1546" s="515">
        <f t="shared" si="163"/>
        <v>0</v>
      </c>
      <c r="R1546" s="515">
        <f t="shared" si="164"/>
        <v>0</v>
      </c>
      <c r="S1546" s="516">
        <f>IF(M1546="nio",0,IF(M1546&gt;0,VLOOKUP(H1546,'3-Productie normen'!A:L,VLOOKUP(M1546,'3-Productie normen'!$B$36:$C$42,2,FALSE),FALSE)))</f>
        <v>0</v>
      </c>
      <c r="T1546" s="516">
        <f t="shared" si="166"/>
        <v>0</v>
      </c>
      <c r="U1546" s="55">
        <f t="shared" si="167"/>
        <v>0</v>
      </c>
      <c r="V1546" s="527"/>
      <c r="X1546" s="529">
        <f t="shared" si="165"/>
        <v>22705.200000000001</v>
      </c>
    </row>
    <row r="1547" spans="1:24" ht="14.1" customHeight="1">
      <c r="A1547" s="460">
        <v>1547</v>
      </c>
      <c r="B1547" s="467" t="s">
        <v>238</v>
      </c>
      <c r="C1547" s="466" t="s">
        <v>362</v>
      </c>
      <c r="D1547" s="473" t="s">
        <v>442</v>
      </c>
      <c r="E1547" s="477">
        <v>2</v>
      </c>
      <c r="F1547" s="477" t="s">
        <v>1838</v>
      </c>
      <c r="G1547" s="495" t="s">
        <v>536</v>
      </c>
      <c r="H1547" s="491" t="s">
        <v>4038</v>
      </c>
      <c r="I1547" s="495" t="s">
        <v>3975</v>
      </c>
      <c r="J1547" s="503">
        <v>105.69</v>
      </c>
      <c r="K1547" s="491" t="s">
        <v>4038</v>
      </c>
      <c r="L1547" s="512">
        <f t="shared" si="168"/>
        <v>255</v>
      </c>
      <c r="M1547" s="514">
        <v>255</v>
      </c>
      <c r="N1547" s="514"/>
      <c r="O1547" s="514"/>
      <c r="P1547" s="515" t="e">
        <f t="shared" ref="P1547:P1610" si="169">IF(M1547="nio",0,IF(M1547&gt;0,M1547*J1547/S1547,0))</f>
        <v>#DIV/0!</v>
      </c>
      <c r="Q1547" s="515">
        <f t="shared" ref="Q1547:Q1610" si="170">IF(N1547&gt;0,N1547*J1547/T1547,0)</f>
        <v>0</v>
      </c>
      <c r="R1547" s="515">
        <f t="shared" ref="R1547:R1610" si="171">IF(O1547&gt;0,O1547*J1547/U1547,0)</f>
        <v>0</v>
      </c>
      <c r="S1547" s="516">
        <f>IF(M1547="nio",0,IF(M1547&gt;0,VLOOKUP(H1547,'3-Productie normen'!A:L,VLOOKUP(M1547,'3-Productie normen'!$B$36:$C$42,2,FALSE),FALSE)))</f>
        <v>0</v>
      </c>
      <c r="T1547" s="516">
        <f t="shared" si="166"/>
        <v>0</v>
      </c>
      <c r="U1547" s="55">
        <f t="shared" si="167"/>
        <v>0</v>
      </c>
      <c r="V1547" s="527"/>
      <c r="X1547" s="529">
        <f t="shared" ref="X1547:X1610" si="172">L1547*J1547</f>
        <v>26950.95</v>
      </c>
    </row>
    <row r="1548" spans="1:24" ht="14.1" customHeight="1">
      <c r="A1548" s="460">
        <v>1548</v>
      </c>
      <c r="B1548" s="467" t="s">
        <v>238</v>
      </c>
      <c r="C1548" s="466" t="s">
        <v>362</v>
      </c>
      <c r="D1548" s="473" t="s">
        <v>442</v>
      </c>
      <c r="E1548" s="477">
        <v>2</v>
      </c>
      <c r="F1548" s="477" t="s">
        <v>1839</v>
      </c>
      <c r="G1548" s="495" t="s">
        <v>536</v>
      </c>
      <c r="H1548" s="491" t="s">
        <v>4038</v>
      </c>
      <c r="I1548" s="495" t="s">
        <v>3975</v>
      </c>
      <c r="J1548" s="503">
        <v>52.11</v>
      </c>
      <c r="K1548" s="491" t="s">
        <v>4038</v>
      </c>
      <c r="L1548" s="512">
        <f t="shared" si="168"/>
        <v>255</v>
      </c>
      <c r="M1548" s="514">
        <v>255</v>
      </c>
      <c r="N1548" s="514"/>
      <c r="O1548" s="514"/>
      <c r="P1548" s="515" t="e">
        <f t="shared" si="169"/>
        <v>#DIV/0!</v>
      </c>
      <c r="Q1548" s="515">
        <f t="shared" si="170"/>
        <v>0</v>
      </c>
      <c r="R1548" s="515">
        <f t="shared" si="171"/>
        <v>0</v>
      </c>
      <c r="S1548" s="516">
        <f>IF(M1548="nio",0,IF(M1548&gt;0,VLOOKUP(H1548,'3-Productie normen'!A:L,VLOOKUP(M1548,'3-Productie normen'!$B$36:$C$42,2,FALSE),FALSE)))</f>
        <v>0</v>
      </c>
      <c r="T1548" s="516">
        <f t="shared" si="166"/>
        <v>0</v>
      </c>
      <c r="U1548" s="55">
        <f t="shared" si="167"/>
        <v>0</v>
      </c>
      <c r="V1548" s="527"/>
      <c r="X1548" s="529">
        <f t="shared" si="172"/>
        <v>13288.05</v>
      </c>
    </row>
    <row r="1549" spans="1:24" ht="14.1" customHeight="1">
      <c r="A1549" s="460">
        <v>1549</v>
      </c>
      <c r="B1549" s="467" t="s">
        <v>238</v>
      </c>
      <c r="C1549" s="466" t="s">
        <v>362</v>
      </c>
      <c r="D1549" s="473" t="s">
        <v>442</v>
      </c>
      <c r="E1549" s="477">
        <v>2</v>
      </c>
      <c r="F1549" s="477" t="s">
        <v>1840</v>
      </c>
      <c r="G1549" s="495" t="s">
        <v>598</v>
      </c>
      <c r="H1549" s="491" t="s">
        <v>286</v>
      </c>
      <c r="I1549" s="495" t="s">
        <v>3987</v>
      </c>
      <c r="J1549" s="503">
        <v>15.52</v>
      </c>
      <c r="K1549" s="495" t="s">
        <v>4027</v>
      </c>
      <c r="L1549" s="512">
        <f t="shared" si="168"/>
        <v>0</v>
      </c>
      <c r="M1549" s="513" t="s">
        <v>4037</v>
      </c>
      <c r="N1549" s="514"/>
      <c r="O1549" s="514"/>
      <c r="P1549" s="515">
        <f t="shared" si="169"/>
        <v>0</v>
      </c>
      <c r="Q1549" s="515">
        <f t="shared" si="170"/>
        <v>0</v>
      </c>
      <c r="R1549" s="515">
        <f t="shared" si="171"/>
        <v>0</v>
      </c>
      <c r="S1549" s="516">
        <f>IF(M1549="nio",0,IF(M1549&gt;0,VLOOKUP(H1549,'3-Productie normen'!A:L,VLOOKUP(M1549,'3-Productie normen'!$B$36:$C$42,2,FALSE),FALSE)))</f>
        <v>0</v>
      </c>
      <c r="T1549" s="516">
        <f t="shared" si="166"/>
        <v>0</v>
      </c>
      <c r="U1549" s="55">
        <f t="shared" si="167"/>
        <v>0</v>
      </c>
      <c r="V1549" s="527"/>
      <c r="X1549" s="529">
        <f t="shared" si="172"/>
        <v>0</v>
      </c>
    </row>
    <row r="1550" spans="1:24" ht="14.1" customHeight="1">
      <c r="A1550" s="460">
        <v>1550</v>
      </c>
      <c r="B1550" s="467" t="s">
        <v>238</v>
      </c>
      <c r="C1550" s="466" t="s">
        <v>362</v>
      </c>
      <c r="D1550" s="473" t="s">
        <v>442</v>
      </c>
      <c r="E1550" s="477">
        <v>2</v>
      </c>
      <c r="F1550" s="477" t="s">
        <v>1841</v>
      </c>
      <c r="G1550" s="495" t="s">
        <v>600</v>
      </c>
      <c r="H1550" s="494" t="s">
        <v>4033</v>
      </c>
      <c r="I1550" s="495" t="s">
        <v>3974</v>
      </c>
      <c r="J1550" s="503">
        <v>19.8</v>
      </c>
      <c r="K1550" s="494" t="s">
        <v>4033</v>
      </c>
      <c r="L1550" s="512">
        <f t="shared" si="168"/>
        <v>104</v>
      </c>
      <c r="M1550" s="514">
        <v>104</v>
      </c>
      <c r="N1550" s="514"/>
      <c r="O1550" s="514"/>
      <c r="P1550" s="515" t="e">
        <f t="shared" si="169"/>
        <v>#DIV/0!</v>
      </c>
      <c r="Q1550" s="515">
        <f t="shared" si="170"/>
        <v>0</v>
      </c>
      <c r="R1550" s="515">
        <f t="shared" si="171"/>
        <v>0</v>
      </c>
      <c r="S1550" s="516">
        <f>IF(M1550="nio",0,IF(M1550&gt;0,VLOOKUP(H1550,'3-Productie normen'!A:L,VLOOKUP(M1550,'3-Productie normen'!$B$36:$C$42,2,FALSE),FALSE)))</f>
        <v>0</v>
      </c>
      <c r="T1550" s="516">
        <f t="shared" si="166"/>
        <v>0</v>
      </c>
      <c r="U1550" s="55">
        <f t="shared" si="167"/>
        <v>0</v>
      </c>
      <c r="V1550" s="527"/>
      <c r="X1550" s="529">
        <f t="shared" si="172"/>
        <v>2059.2000000000003</v>
      </c>
    </row>
    <row r="1551" spans="1:24" ht="14.1" customHeight="1">
      <c r="A1551" s="460">
        <v>1551</v>
      </c>
      <c r="B1551" s="467" t="s">
        <v>238</v>
      </c>
      <c r="C1551" s="466" t="s">
        <v>362</v>
      </c>
      <c r="D1551" s="473" t="s">
        <v>442</v>
      </c>
      <c r="E1551" s="477">
        <v>2</v>
      </c>
      <c r="F1551" s="477" t="s">
        <v>1842</v>
      </c>
      <c r="G1551" s="495" t="s">
        <v>606</v>
      </c>
      <c r="H1551" s="491" t="s">
        <v>286</v>
      </c>
      <c r="I1551" s="495" t="s">
        <v>3980</v>
      </c>
      <c r="J1551" s="503">
        <v>13.76</v>
      </c>
      <c r="K1551" s="495" t="s">
        <v>4027</v>
      </c>
      <c r="L1551" s="512">
        <f t="shared" si="168"/>
        <v>0</v>
      </c>
      <c r="M1551" s="513" t="s">
        <v>4037</v>
      </c>
      <c r="N1551" s="514"/>
      <c r="O1551" s="514"/>
      <c r="P1551" s="515">
        <f t="shared" si="169"/>
        <v>0</v>
      </c>
      <c r="Q1551" s="515">
        <f t="shared" si="170"/>
        <v>0</v>
      </c>
      <c r="R1551" s="515">
        <f t="shared" si="171"/>
        <v>0</v>
      </c>
      <c r="S1551" s="516">
        <f>IF(M1551="nio",0,IF(M1551&gt;0,VLOOKUP(H1551,'3-Productie normen'!A:L,VLOOKUP(M1551,'3-Productie normen'!$B$36:$C$42,2,FALSE),FALSE)))</f>
        <v>0</v>
      </c>
      <c r="T1551" s="516">
        <f t="shared" si="166"/>
        <v>0</v>
      </c>
      <c r="U1551" s="55">
        <f t="shared" si="167"/>
        <v>0</v>
      </c>
      <c r="V1551" s="527"/>
      <c r="X1551" s="529">
        <f t="shared" si="172"/>
        <v>0</v>
      </c>
    </row>
    <row r="1552" spans="1:24" ht="14.1" customHeight="1">
      <c r="A1552" s="460">
        <v>1552</v>
      </c>
      <c r="B1552" s="467" t="s">
        <v>238</v>
      </c>
      <c r="C1552" s="466" t="s">
        <v>362</v>
      </c>
      <c r="D1552" s="473" t="s">
        <v>442</v>
      </c>
      <c r="E1552" s="477">
        <v>2</v>
      </c>
      <c r="F1552" s="477" t="s">
        <v>1843</v>
      </c>
      <c r="G1552" s="495" t="s">
        <v>600</v>
      </c>
      <c r="H1552" s="491" t="s">
        <v>286</v>
      </c>
      <c r="I1552" s="495" t="s">
        <v>3980</v>
      </c>
      <c r="J1552" s="503">
        <v>23.18</v>
      </c>
      <c r="K1552" s="495" t="s">
        <v>4027</v>
      </c>
      <c r="L1552" s="512">
        <f t="shared" si="168"/>
        <v>0</v>
      </c>
      <c r="M1552" s="513" t="s">
        <v>4037</v>
      </c>
      <c r="N1552" s="514"/>
      <c r="O1552" s="514"/>
      <c r="P1552" s="515">
        <f t="shared" si="169"/>
        <v>0</v>
      </c>
      <c r="Q1552" s="515">
        <f t="shared" si="170"/>
        <v>0</v>
      </c>
      <c r="R1552" s="515">
        <f t="shared" si="171"/>
        <v>0</v>
      </c>
      <c r="S1552" s="516">
        <f>IF(M1552="nio",0,IF(M1552&gt;0,VLOOKUP(H1552,'3-Productie normen'!A:L,VLOOKUP(M1552,'3-Productie normen'!$B$36:$C$42,2,FALSE),FALSE)))</f>
        <v>0</v>
      </c>
      <c r="T1552" s="516">
        <f t="shared" si="166"/>
        <v>0</v>
      </c>
      <c r="U1552" s="55">
        <f t="shared" si="167"/>
        <v>0</v>
      </c>
      <c r="V1552" s="527"/>
      <c r="X1552" s="529">
        <f t="shared" si="172"/>
        <v>0</v>
      </c>
    </row>
    <row r="1553" spans="1:24" ht="14.1" customHeight="1">
      <c r="A1553" s="567">
        <v>1553</v>
      </c>
      <c r="B1553" s="467" t="s">
        <v>238</v>
      </c>
      <c r="C1553" s="466" t="s">
        <v>362</v>
      </c>
      <c r="D1553" s="473" t="s">
        <v>442</v>
      </c>
      <c r="E1553" s="477">
        <v>2</v>
      </c>
      <c r="F1553" s="477" t="s">
        <v>1844</v>
      </c>
      <c r="G1553" s="495" t="s">
        <v>600</v>
      </c>
      <c r="H1553" s="492" t="s">
        <v>216</v>
      </c>
      <c r="I1553" s="495" t="s">
        <v>3974</v>
      </c>
      <c r="J1553" s="503">
        <v>23.18</v>
      </c>
      <c r="K1553" s="505" t="s">
        <v>216</v>
      </c>
      <c r="L1553" s="512">
        <f t="shared" si="168"/>
        <v>104</v>
      </c>
      <c r="M1553" s="514">
        <v>104</v>
      </c>
      <c r="N1553" s="514"/>
      <c r="O1553" s="514"/>
      <c r="P1553" s="515" t="e">
        <f t="shared" si="169"/>
        <v>#DIV/0!</v>
      </c>
      <c r="Q1553" s="515">
        <f t="shared" si="170"/>
        <v>0</v>
      </c>
      <c r="R1553" s="515">
        <f t="shared" si="171"/>
        <v>0</v>
      </c>
      <c r="S1553" s="516">
        <f>IF(M1553="nio",0,IF(M1553&gt;0,VLOOKUP(H1553,'3-Productie normen'!A:L,VLOOKUP(M1553,'3-Productie normen'!$B$36:$C$42,2,FALSE),FALSE)))</f>
        <v>0</v>
      </c>
      <c r="T1553" s="516">
        <f t="shared" si="166"/>
        <v>0</v>
      </c>
      <c r="U1553" s="55">
        <f t="shared" si="167"/>
        <v>0</v>
      </c>
      <c r="V1553" s="527"/>
      <c r="X1553" s="529">
        <f t="shared" si="172"/>
        <v>2410.7199999999998</v>
      </c>
    </row>
    <row r="1554" spans="1:24" ht="14.1" customHeight="1">
      <c r="A1554" s="460">
        <v>1554</v>
      </c>
      <c r="B1554" s="467" t="s">
        <v>238</v>
      </c>
      <c r="C1554" s="466" t="s">
        <v>362</v>
      </c>
      <c r="D1554" s="473" t="s">
        <v>442</v>
      </c>
      <c r="E1554" s="477">
        <v>2</v>
      </c>
      <c r="F1554" s="477" t="s">
        <v>1845</v>
      </c>
      <c r="G1554" s="495" t="s">
        <v>600</v>
      </c>
      <c r="H1554" s="491" t="s">
        <v>286</v>
      </c>
      <c r="I1554" s="495" t="s">
        <v>3974</v>
      </c>
      <c r="J1554" s="503">
        <v>4.28</v>
      </c>
      <c r="K1554" s="495" t="s">
        <v>4027</v>
      </c>
      <c r="L1554" s="512">
        <f t="shared" si="168"/>
        <v>0</v>
      </c>
      <c r="M1554" s="513" t="s">
        <v>4037</v>
      </c>
      <c r="N1554" s="514"/>
      <c r="O1554" s="514"/>
      <c r="P1554" s="515">
        <f t="shared" si="169"/>
        <v>0</v>
      </c>
      <c r="Q1554" s="515">
        <f t="shared" si="170"/>
        <v>0</v>
      </c>
      <c r="R1554" s="515">
        <f t="shared" si="171"/>
        <v>0</v>
      </c>
      <c r="S1554" s="516">
        <f>IF(M1554="nio",0,IF(M1554&gt;0,VLOOKUP(H1554,'3-Productie normen'!A:L,VLOOKUP(M1554,'3-Productie normen'!$B$36:$C$42,2,FALSE),FALSE)))</f>
        <v>0</v>
      </c>
      <c r="T1554" s="516">
        <f t="shared" si="166"/>
        <v>0</v>
      </c>
      <c r="U1554" s="55">
        <f t="shared" si="167"/>
        <v>0</v>
      </c>
      <c r="V1554" s="527"/>
      <c r="X1554" s="529">
        <f t="shared" si="172"/>
        <v>0</v>
      </c>
    </row>
    <row r="1555" spans="1:24" ht="14.1" customHeight="1">
      <c r="A1555" s="460">
        <v>1555</v>
      </c>
      <c r="B1555" s="467" t="s">
        <v>238</v>
      </c>
      <c r="C1555" s="466" t="s">
        <v>362</v>
      </c>
      <c r="D1555" s="473" t="s">
        <v>442</v>
      </c>
      <c r="E1555" s="477">
        <v>2</v>
      </c>
      <c r="F1555" s="477" t="s">
        <v>1846</v>
      </c>
      <c r="G1555" s="495" t="s">
        <v>600</v>
      </c>
      <c r="H1555" s="491" t="s">
        <v>286</v>
      </c>
      <c r="I1555" s="495" t="s">
        <v>3974</v>
      </c>
      <c r="J1555" s="503">
        <v>120.24</v>
      </c>
      <c r="K1555" s="495" t="s">
        <v>4027</v>
      </c>
      <c r="L1555" s="512">
        <f t="shared" si="168"/>
        <v>0</v>
      </c>
      <c r="M1555" s="513" t="s">
        <v>4037</v>
      </c>
      <c r="N1555" s="514"/>
      <c r="O1555" s="514"/>
      <c r="P1555" s="515">
        <f t="shared" si="169"/>
        <v>0</v>
      </c>
      <c r="Q1555" s="515">
        <f t="shared" si="170"/>
        <v>0</v>
      </c>
      <c r="R1555" s="515">
        <f t="shared" si="171"/>
        <v>0</v>
      </c>
      <c r="S1555" s="516">
        <f>IF(M1555="nio",0,IF(M1555&gt;0,VLOOKUP(H1555,'3-Productie normen'!A:L,VLOOKUP(M1555,'3-Productie normen'!$B$36:$C$42,2,FALSE),FALSE)))</f>
        <v>0</v>
      </c>
      <c r="T1555" s="516">
        <f t="shared" ref="T1555:T1618" si="173">IF(N1555&gt;0,S1555*$T$8,0)</f>
        <v>0</v>
      </c>
      <c r="U1555" s="55">
        <f t="shared" ref="U1555:U1618" si="174">IF((OR(O1555&gt;0,)),S1555*$U$8,0)</f>
        <v>0</v>
      </c>
      <c r="V1555" s="527"/>
      <c r="X1555" s="529">
        <f t="shared" si="172"/>
        <v>0</v>
      </c>
    </row>
    <row r="1556" spans="1:24" ht="14.1" customHeight="1">
      <c r="A1556" s="460">
        <v>1556</v>
      </c>
      <c r="B1556" s="467" t="s">
        <v>238</v>
      </c>
      <c r="C1556" s="466" t="s">
        <v>362</v>
      </c>
      <c r="D1556" s="473" t="s">
        <v>442</v>
      </c>
      <c r="E1556" s="477">
        <v>2</v>
      </c>
      <c r="F1556" s="477" t="s">
        <v>1847</v>
      </c>
      <c r="G1556" s="495" t="s">
        <v>529</v>
      </c>
      <c r="H1556" s="491" t="s">
        <v>286</v>
      </c>
      <c r="I1556" s="495" t="s">
        <v>3974</v>
      </c>
      <c r="J1556" s="503">
        <v>17.52</v>
      </c>
      <c r="K1556" s="495" t="s">
        <v>4027</v>
      </c>
      <c r="L1556" s="512">
        <f t="shared" si="168"/>
        <v>0</v>
      </c>
      <c r="M1556" s="513" t="s">
        <v>4037</v>
      </c>
      <c r="N1556" s="514"/>
      <c r="O1556" s="514"/>
      <c r="P1556" s="515">
        <f t="shared" si="169"/>
        <v>0</v>
      </c>
      <c r="Q1556" s="515">
        <f t="shared" si="170"/>
        <v>0</v>
      </c>
      <c r="R1556" s="515">
        <f t="shared" si="171"/>
        <v>0</v>
      </c>
      <c r="S1556" s="516">
        <f>IF(M1556="nio",0,IF(M1556&gt;0,VLOOKUP(H1556,'3-Productie normen'!A:L,VLOOKUP(M1556,'3-Productie normen'!$B$36:$C$42,2,FALSE),FALSE)))</f>
        <v>0</v>
      </c>
      <c r="T1556" s="516">
        <f t="shared" si="173"/>
        <v>0</v>
      </c>
      <c r="U1556" s="55">
        <f t="shared" si="174"/>
        <v>0</v>
      </c>
      <c r="V1556" s="527"/>
      <c r="X1556" s="529">
        <f t="shared" si="172"/>
        <v>0</v>
      </c>
    </row>
    <row r="1557" spans="1:24" ht="14.1" customHeight="1">
      <c r="A1557" s="460">
        <v>1557</v>
      </c>
      <c r="B1557" s="467" t="s">
        <v>238</v>
      </c>
      <c r="C1557" s="466" t="s">
        <v>362</v>
      </c>
      <c r="D1557" s="473" t="s">
        <v>442</v>
      </c>
      <c r="E1557" s="475">
        <v>2</v>
      </c>
      <c r="F1557" s="475" t="s">
        <v>1848</v>
      </c>
      <c r="G1557" s="494" t="s">
        <v>529</v>
      </c>
      <c r="H1557" s="491" t="s">
        <v>286</v>
      </c>
      <c r="I1557" s="494" t="s">
        <v>3974</v>
      </c>
      <c r="J1557" s="502">
        <v>24.21</v>
      </c>
      <c r="K1557" s="494" t="s">
        <v>4027</v>
      </c>
      <c r="L1557" s="512">
        <f t="shared" si="168"/>
        <v>0</v>
      </c>
      <c r="M1557" s="513" t="s">
        <v>4037</v>
      </c>
      <c r="N1557" s="514"/>
      <c r="O1557" s="514"/>
      <c r="P1557" s="515">
        <f t="shared" si="169"/>
        <v>0</v>
      </c>
      <c r="Q1557" s="515">
        <f t="shared" si="170"/>
        <v>0</v>
      </c>
      <c r="R1557" s="515">
        <f t="shared" si="171"/>
        <v>0</v>
      </c>
      <c r="S1557" s="516">
        <f>IF(M1557="nio",0,IF(M1557&gt;0,VLOOKUP(H1557,'3-Productie normen'!A:L,VLOOKUP(M1557,'3-Productie normen'!$B$36:$C$42,2,FALSE),FALSE)))</f>
        <v>0</v>
      </c>
      <c r="T1557" s="516">
        <f t="shared" si="173"/>
        <v>0</v>
      </c>
      <c r="U1557" s="55">
        <f t="shared" si="174"/>
        <v>0</v>
      </c>
      <c r="V1557" s="527"/>
      <c r="X1557" s="529">
        <f t="shared" si="172"/>
        <v>0</v>
      </c>
    </row>
    <row r="1558" spans="1:24" ht="14.1" customHeight="1">
      <c r="A1558" s="460">
        <v>1558</v>
      </c>
      <c r="B1558" s="467" t="s">
        <v>238</v>
      </c>
      <c r="C1558" s="466" t="s">
        <v>362</v>
      </c>
      <c r="D1558" s="473" t="s">
        <v>442</v>
      </c>
      <c r="E1558" s="475">
        <v>2</v>
      </c>
      <c r="F1558" s="475" t="s">
        <v>1849</v>
      </c>
      <c r="G1558" s="494" t="s">
        <v>529</v>
      </c>
      <c r="H1558" s="491" t="s">
        <v>286</v>
      </c>
      <c r="I1558" s="494" t="s">
        <v>3975</v>
      </c>
      <c r="J1558" s="502">
        <v>17.25</v>
      </c>
      <c r="K1558" s="494" t="s">
        <v>4027</v>
      </c>
      <c r="L1558" s="512">
        <f t="shared" si="168"/>
        <v>0</v>
      </c>
      <c r="M1558" s="513" t="s">
        <v>4037</v>
      </c>
      <c r="N1558" s="514"/>
      <c r="O1558" s="514"/>
      <c r="P1558" s="515">
        <f t="shared" si="169"/>
        <v>0</v>
      </c>
      <c r="Q1558" s="515">
        <f t="shared" si="170"/>
        <v>0</v>
      </c>
      <c r="R1558" s="515">
        <f t="shared" si="171"/>
        <v>0</v>
      </c>
      <c r="S1558" s="516">
        <f>IF(M1558="nio",0,IF(M1558&gt;0,VLOOKUP(H1558,'3-Productie normen'!A:L,VLOOKUP(M1558,'3-Productie normen'!$B$36:$C$42,2,FALSE),FALSE)))</f>
        <v>0</v>
      </c>
      <c r="T1558" s="516">
        <f t="shared" si="173"/>
        <v>0</v>
      </c>
      <c r="U1558" s="55">
        <f t="shared" si="174"/>
        <v>0</v>
      </c>
      <c r="V1558" s="527"/>
      <c r="X1558" s="529">
        <f t="shared" si="172"/>
        <v>0</v>
      </c>
    </row>
    <row r="1559" spans="1:24" ht="14.1" customHeight="1">
      <c r="A1559" s="460">
        <v>1559</v>
      </c>
      <c r="B1559" s="467" t="s">
        <v>238</v>
      </c>
      <c r="C1559" s="466" t="s">
        <v>362</v>
      </c>
      <c r="D1559" s="473" t="s">
        <v>442</v>
      </c>
      <c r="E1559" s="475">
        <v>2</v>
      </c>
      <c r="F1559" s="475" t="s">
        <v>1850</v>
      </c>
      <c r="G1559" s="494" t="s">
        <v>529</v>
      </c>
      <c r="H1559" s="491" t="s">
        <v>286</v>
      </c>
      <c r="I1559" s="494" t="s">
        <v>3975</v>
      </c>
      <c r="J1559" s="502">
        <v>23.58</v>
      </c>
      <c r="K1559" s="494" t="s">
        <v>4027</v>
      </c>
      <c r="L1559" s="512">
        <f t="shared" si="168"/>
        <v>0</v>
      </c>
      <c r="M1559" s="513" t="s">
        <v>4037</v>
      </c>
      <c r="N1559" s="514"/>
      <c r="O1559" s="514"/>
      <c r="P1559" s="515">
        <f t="shared" si="169"/>
        <v>0</v>
      </c>
      <c r="Q1559" s="515">
        <f t="shared" si="170"/>
        <v>0</v>
      </c>
      <c r="R1559" s="515">
        <f t="shared" si="171"/>
        <v>0</v>
      </c>
      <c r="S1559" s="516">
        <f>IF(M1559="nio",0,IF(M1559&gt;0,VLOOKUP(H1559,'3-Productie normen'!A:L,VLOOKUP(M1559,'3-Productie normen'!$B$36:$C$42,2,FALSE),FALSE)))</f>
        <v>0</v>
      </c>
      <c r="T1559" s="516">
        <f t="shared" si="173"/>
        <v>0</v>
      </c>
      <c r="U1559" s="55">
        <f t="shared" si="174"/>
        <v>0</v>
      </c>
      <c r="V1559" s="527"/>
      <c r="X1559" s="529">
        <f t="shared" si="172"/>
        <v>0</v>
      </c>
    </row>
    <row r="1560" spans="1:24" ht="14.1" customHeight="1">
      <c r="A1560" s="460">
        <v>1560</v>
      </c>
      <c r="B1560" s="467" t="s">
        <v>238</v>
      </c>
      <c r="C1560" s="466" t="s">
        <v>362</v>
      </c>
      <c r="D1560" s="473" t="s">
        <v>442</v>
      </c>
      <c r="E1560" s="475">
        <v>2</v>
      </c>
      <c r="F1560" s="475" t="s">
        <v>1851</v>
      </c>
      <c r="G1560" s="494" t="s">
        <v>529</v>
      </c>
      <c r="H1560" s="491" t="s">
        <v>286</v>
      </c>
      <c r="I1560" s="494" t="s">
        <v>3975</v>
      </c>
      <c r="J1560" s="502">
        <v>17.3</v>
      </c>
      <c r="K1560" s="494" t="s">
        <v>4027</v>
      </c>
      <c r="L1560" s="512">
        <f t="shared" si="168"/>
        <v>0</v>
      </c>
      <c r="M1560" s="513" t="s">
        <v>4037</v>
      </c>
      <c r="N1560" s="514"/>
      <c r="O1560" s="514"/>
      <c r="P1560" s="515">
        <f t="shared" si="169"/>
        <v>0</v>
      </c>
      <c r="Q1560" s="515">
        <f t="shared" si="170"/>
        <v>0</v>
      </c>
      <c r="R1560" s="515">
        <f t="shared" si="171"/>
        <v>0</v>
      </c>
      <c r="S1560" s="516">
        <f>IF(M1560="nio",0,IF(M1560&gt;0,VLOOKUP(H1560,'3-Productie normen'!A:L,VLOOKUP(M1560,'3-Productie normen'!$B$36:$C$42,2,FALSE),FALSE)))</f>
        <v>0</v>
      </c>
      <c r="T1560" s="516">
        <f t="shared" si="173"/>
        <v>0</v>
      </c>
      <c r="U1560" s="55">
        <f t="shared" si="174"/>
        <v>0</v>
      </c>
      <c r="V1560" s="527"/>
      <c r="X1560" s="529">
        <f t="shared" si="172"/>
        <v>0</v>
      </c>
    </row>
    <row r="1561" spans="1:24" ht="14.1" customHeight="1">
      <c r="A1561" s="567">
        <v>1561</v>
      </c>
      <c r="B1561" s="467" t="s">
        <v>238</v>
      </c>
      <c r="C1561" s="466" t="s">
        <v>362</v>
      </c>
      <c r="D1561" s="473" t="s">
        <v>442</v>
      </c>
      <c r="E1561" s="475">
        <v>2</v>
      </c>
      <c r="F1561" s="475" t="s">
        <v>1852</v>
      </c>
      <c r="G1561" s="494" t="s">
        <v>529</v>
      </c>
      <c r="H1561" s="491" t="s">
        <v>286</v>
      </c>
      <c r="I1561" s="494" t="s">
        <v>3975</v>
      </c>
      <c r="J1561" s="502">
        <v>48.84</v>
      </c>
      <c r="K1561" s="494" t="s">
        <v>4027</v>
      </c>
      <c r="L1561" s="512">
        <f t="shared" si="168"/>
        <v>0</v>
      </c>
      <c r="M1561" s="513" t="s">
        <v>4037</v>
      </c>
      <c r="N1561" s="514"/>
      <c r="O1561" s="514"/>
      <c r="P1561" s="515">
        <f t="shared" si="169"/>
        <v>0</v>
      </c>
      <c r="Q1561" s="515">
        <f t="shared" si="170"/>
        <v>0</v>
      </c>
      <c r="R1561" s="515">
        <f t="shared" si="171"/>
        <v>0</v>
      </c>
      <c r="S1561" s="516">
        <f>IF(M1561="nio",0,IF(M1561&gt;0,VLOOKUP(H1561,'3-Productie normen'!A:L,VLOOKUP(M1561,'3-Productie normen'!$B$36:$C$42,2,FALSE),FALSE)))</f>
        <v>0</v>
      </c>
      <c r="T1561" s="516">
        <f t="shared" si="173"/>
        <v>0</v>
      </c>
      <c r="U1561" s="55">
        <f t="shared" si="174"/>
        <v>0</v>
      </c>
      <c r="V1561" s="527"/>
      <c r="X1561" s="529">
        <f t="shared" si="172"/>
        <v>0</v>
      </c>
    </row>
    <row r="1562" spans="1:24" ht="14.1" customHeight="1">
      <c r="A1562" s="460">
        <v>1562</v>
      </c>
      <c r="B1562" s="467" t="s">
        <v>238</v>
      </c>
      <c r="C1562" s="466" t="s">
        <v>362</v>
      </c>
      <c r="D1562" s="473" t="s">
        <v>442</v>
      </c>
      <c r="E1562" s="475">
        <v>2</v>
      </c>
      <c r="F1562" s="475" t="s">
        <v>1853</v>
      </c>
      <c r="G1562" s="494" t="s">
        <v>529</v>
      </c>
      <c r="H1562" s="491" t="s">
        <v>286</v>
      </c>
      <c r="I1562" s="494" t="s">
        <v>3975</v>
      </c>
      <c r="J1562" s="502">
        <v>17.3</v>
      </c>
      <c r="K1562" s="494" t="s">
        <v>4027</v>
      </c>
      <c r="L1562" s="512">
        <f t="shared" si="168"/>
        <v>0</v>
      </c>
      <c r="M1562" s="513" t="s">
        <v>4037</v>
      </c>
      <c r="N1562" s="514"/>
      <c r="O1562" s="514"/>
      <c r="P1562" s="515">
        <f t="shared" si="169"/>
        <v>0</v>
      </c>
      <c r="Q1562" s="515">
        <f t="shared" si="170"/>
        <v>0</v>
      </c>
      <c r="R1562" s="515">
        <f t="shared" si="171"/>
        <v>0</v>
      </c>
      <c r="S1562" s="516">
        <f>IF(M1562="nio",0,IF(M1562&gt;0,VLOOKUP(H1562,'3-Productie normen'!A:L,VLOOKUP(M1562,'3-Productie normen'!$B$36:$C$42,2,FALSE),FALSE)))</f>
        <v>0</v>
      </c>
      <c r="T1562" s="516">
        <f t="shared" si="173"/>
        <v>0</v>
      </c>
      <c r="U1562" s="55">
        <f t="shared" si="174"/>
        <v>0</v>
      </c>
      <c r="V1562" s="527"/>
      <c r="X1562" s="529">
        <f t="shared" si="172"/>
        <v>0</v>
      </c>
    </row>
    <row r="1563" spans="1:24" ht="14.1" customHeight="1">
      <c r="A1563" s="460">
        <v>1563</v>
      </c>
      <c r="B1563" s="467" t="s">
        <v>238</v>
      </c>
      <c r="C1563" s="466" t="s">
        <v>362</v>
      </c>
      <c r="D1563" s="473" t="s">
        <v>442</v>
      </c>
      <c r="E1563" s="475">
        <v>2</v>
      </c>
      <c r="F1563" s="475" t="s">
        <v>1854</v>
      </c>
      <c r="G1563" s="494" t="s">
        <v>529</v>
      </c>
      <c r="H1563" s="491" t="s">
        <v>286</v>
      </c>
      <c r="I1563" s="494" t="s">
        <v>3975</v>
      </c>
      <c r="J1563" s="502">
        <v>17.239999999999998</v>
      </c>
      <c r="K1563" s="494" t="s">
        <v>4027</v>
      </c>
      <c r="L1563" s="512">
        <f t="shared" si="168"/>
        <v>0</v>
      </c>
      <c r="M1563" s="513" t="s">
        <v>4037</v>
      </c>
      <c r="N1563" s="514"/>
      <c r="O1563" s="514"/>
      <c r="P1563" s="515">
        <f t="shared" si="169"/>
        <v>0</v>
      </c>
      <c r="Q1563" s="515">
        <f t="shared" si="170"/>
        <v>0</v>
      </c>
      <c r="R1563" s="515">
        <f t="shared" si="171"/>
        <v>0</v>
      </c>
      <c r="S1563" s="516">
        <f>IF(M1563="nio",0,IF(M1563&gt;0,VLOOKUP(H1563,'3-Productie normen'!A:L,VLOOKUP(M1563,'3-Productie normen'!$B$36:$C$42,2,FALSE),FALSE)))</f>
        <v>0</v>
      </c>
      <c r="T1563" s="516">
        <f t="shared" si="173"/>
        <v>0</v>
      </c>
      <c r="U1563" s="55">
        <f t="shared" si="174"/>
        <v>0</v>
      </c>
      <c r="V1563" s="527"/>
      <c r="X1563" s="529">
        <f t="shared" si="172"/>
        <v>0</v>
      </c>
    </row>
    <row r="1564" spans="1:24" ht="14.1" customHeight="1">
      <c r="A1564" s="460">
        <v>1564</v>
      </c>
      <c r="B1564" s="467" t="s">
        <v>238</v>
      </c>
      <c r="C1564" s="466" t="s">
        <v>362</v>
      </c>
      <c r="D1564" s="473" t="s">
        <v>442</v>
      </c>
      <c r="E1564" s="475">
        <v>2</v>
      </c>
      <c r="F1564" s="475" t="s">
        <v>1855</v>
      </c>
      <c r="G1564" s="494" t="s">
        <v>529</v>
      </c>
      <c r="H1564" s="491" t="s">
        <v>286</v>
      </c>
      <c r="I1564" s="494" t="s">
        <v>3975</v>
      </c>
      <c r="J1564" s="502">
        <v>17.309999999999999</v>
      </c>
      <c r="K1564" s="494" t="s">
        <v>4027</v>
      </c>
      <c r="L1564" s="512">
        <f t="shared" si="168"/>
        <v>0</v>
      </c>
      <c r="M1564" s="513" t="s">
        <v>4037</v>
      </c>
      <c r="N1564" s="514"/>
      <c r="O1564" s="514"/>
      <c r="P1564" s="515">
        <f t="shared" si="169"/>
        <v>0</v>
      </c>
      <c r="Q1564" s="515">
        <f t="shared" si="170"/>
        <v>0</v>
      </c>
      <c r="R1564" s="515">
        <f t="shared" si="171"/>
        <v>0</v>
      </c>
      <c r="S1564" s="516">
        <f>IF(M1564="nio",0,IF(M1564&gt;0,VLOOKUP(H1564,'3-Productie normen'!A:L,VLOOKUP(M1564,'3-Productie normen'!$B$36:$C$42,2,FALSE),FALSE)))</f>
        <v>0</v>
      </c>
      <c r="T1564" s="516">
        <f t="shared" si="173"/>
        <v>0</v>
      </c>
      <c r="U1564" s="55">
        <f t="shared" si="174"/>
        <v>0</v>
      </c>
      <c r="V1564" s="527"/>
      <c r="X1564" s="529">
        <f t="shared" si="172"/>
        <v>0</v>
      </c>
    </row>
    <row r="1565" spans="1:24" ht="14.1" customHeight="1">
      <c r="A1565" s="460">
        <v>1565</v>
      </c>
      <c r="B1565" s="467" t="s">
        <v>238</v>
      </c>
      <c r="C1565" s="466" t="s">
        <v>362</v>
      </c>
      <c r="D1565" s="473" t="s">
        <v>442</v>
      </c>
      <c r="E1565" s="475">
        <v>2</v>
      </c>
      <c r="F1565" s="475" t="s">
        <v>1856</v>
      </c>
      <c r="G1565" s="494" t="s">
        <v>529</v>
      </c>
      <c r="H1565" s="491" t="s">
        <v>286</v>
      </c>
      <c r="I1565" s="494" t="s">
        <v>3975</v>
      </c>
      <c r="J1565" s="502">
        <v>48.77</v>
      </c>
      <c r="K1565" s="494" t="s">
        <v>4027</v>
      </c>
      <c r="L1565" s="512">
        <f t="shared" si="168"/>
        <v>0</v>
      </c>
      <c r="M1565" s="513" t="s">
        <v>4037</v>
      </c>
      <c r="N1565" s="514"/>
      <c r="O1565" s="514"/>
      <c r="P1565" s="515">
        <f t="shared" si="169"/>
        <v>0</v>
      </c>
      <c r="Q1565" s="515">
        <f t="shared" si="170"/>
        <v>0</v>
      </c>
      <c r="R1565" s="515">
        <f t="shared" si="171"/>
        <v>0</v>
      </c>
      <c r="S1565" s="516">
        <f>IF(M1565="nio",0,IF(M1565&gt;0,VLOOKUP(H1565,'3-Productie normen'!A:L,VLOOKUP(M1565,'3-Productie normen'!$B$36:$C$42,2,FALSE),FALSE)))</f>
        <v>0</v>
      </c>
      <c r="T1565" s="516">
        <f t="shared" si="173"/>
        <v>0</v>
      </c>
      <c r="U1565" s="55">
        <f t="shared" si="174"/>
        <v>0</v>
      </c>
      <c r="V1565" s="527"/>
      <c r="X1565" s="529">
        <f t="shared" si="172"/>
        <v>0</v>
      </c>
    </row>
    <row r="1566" spans="1:24" ht="14.1" customHeight="1">
      <c r="A1566" s="460">
        <v>1566</v>
      </c>
      <c r="B1566" s="467" t="s">
        <v>238</v>
      </c>
      <c r="C1566" s="466" t="s">
        <v>362</v>
      </c>
      <c r="D1566" s="473" t="s">
        <v>442</v>
      </c>
      <c r="E1566" s="475">
        <v>2</v>
      </c>
      <c r="F1566" s="475" t="s">
        <v>1857</v>
      </c>
      <c r="G1566" s="494" t="s">
        <v>529</v>
      </c>
      <c r="H1566" s="491" t="s">
        <v>286</v>
      </c>
      <c r="I1566" s="494" t="s">
        <v>3975</v>
      </c>
      <c r="J1566" s="502">
        <v>17.04</v>
      </c>
      <c r="K1566" s="494" t="s">
        <v>4027</v>
      </c>
      <c r="L1566" s="512">
        <f t="shared" si="168"/>
        <v>0</v>
      </c>
      <c r="M1566" s="513" t="s">
        <v>4037</v>
      </c>
      <c r="N1566" s="514"/>
      <c r="O1566" s="514"/>
      <c r="P1566" s="515">
        <f t="shared" si="169"/>
        <v>0</v>
      </c>
      <c r="Q1566" s="515">
        <f t="shared" si="170"/>
        <v>0</v>
      </c>
      <c r="R1566" s="515">
        <f t="shared" si="171"/>
        <v>0</v>
      </c>
      <c r="S1566" s="516">
        <f>IF(M1566="nio",0,IF(M1566&gt;0,VLOOKUP(H1566,'3-Productie normen'!A:L,VLOOKUP(M1566,'3-Productie normen'!$B$36:$C$42,2,FALSE),FALSE)))</f>
        <v>0</v>
      </c>
      <c r="T1566" s="516">
        <f t="shared" si="173"/>
        <v>0</v>
      </c>
      <c r="U1566" s="55">
        <f t="shared" si="174"/>
        <v>0</v>
      </c>
      <c r="V1566" s="527"/>
      <c r="X1566" s="529">
        <f t="shared" si="172"/>
        <v>0</v>
      </c>
    </row>
    <row r="1567" spans="1:24" ht="14.1" customHeight="1">
      <c r="A1567" s="460">
        <v>1567</v>
      </c>
      <c r="B1567" s="467" t="s">
        <v>238</v>
      </c>
      <c r="C1567" s="466" t="s">
        <v>362</v>
      </c>
      <c r="D1567" s="473" t="s">
        <v>442</v>
      </c>
      <c r="E1567" s="475">
        <v>2</v>
      </c>
      <c r="F1567" s="475" t="s">
        <v>1858</v>
      </c>
      <c r="G1567" s="494" t="s">
        <v>529</v>
      </c>
      <c r="H1567" s="491" t="s">
        <v>286</v>
      </c>
      <c r="I1567" s="494" t="s">
        <v>3975</v>
      </c>
      <c r="J1567" s="502">
        <v>24.01</v>
      </c>
      <c r="K1567" s="494" t="s">
        <v>4027</v>
      </c>
      <c r="L1567" s="512">
        <f t="shared" si="168"/>
        <v>0</v>
      </c>
      <c r="M1567" s="513" t="s">
        <v>4037</v>
      </c>
      <c r="N1567" s="514"/>
      <c r="O1567" s="514"/>
      <c r="P1567" s="515">
        <f t="shared" si="169"/>
        <v>0</v>
      </c>
      <c r="Q1567" s="515">
        <f t="shared" si="170"/>
        <v>0</v>
      </c>
      <c r="R1567" s="515">
        <f t="shared" si="171"/>
        <v>0</v>
      </c>
      <c r="S1567" s="516">
        <f>IF(M1567="nio",0,IF(M1567&gt;0,VLOOKUP(H1567,'3-Productie normen'!A:L,VLOOKUP(M1567,'3-Productie normen'!$B$36:$C$42,2,FALSE),FALSE)))</f>
        <v>0</v>
      </c>
      <c r="T1567" s="516">
        <f t="shared" si="173"/>
        <v>0</v>
      </c>
      <c r="U1567" s="55">
        <f t="shared" si="174"/>
        <v>0</v>
      </c>
      <c r="V1567" s="527"/>
      <c r="X1567" s="529">
        <f t="shared" si="172"/>
        <v>0</v>
      </c>
    </row>
    <row r="1568" spans="1:24" ht="14.1" customHeight="1">
      <c r="A1568" s="460">
        <v>1568</v>
      </c>
      <c r="B1568" s="467" t="s">
        <v>238</v>
      </c>
      <c r="C1568" s="466" t="s">
        <v>362</v>
      </c>
      <c r="D1568" s="473" t="s">
        <v>442</v>
      </c>
      <c r="E1568" s="475">
        <v>2</v>
      </c>
      <c r="F1568" s="475" t="s">
        <v>1859</v>
      </c>
      <c r="G1568" s="494" t="s">
        <v>529</v>
      </c>
      <c r="H1568" s="491" t="s">
        <v>286</v>
      </c>
      <c r="I1568" s="494" t="s">
        <v>3975</v>
      </c>
      <c r="J1568" s="502">
        <v>26.2</v>
      </c>
      <c r="K1568" s="494" t="s">
        <v>4027</v>
      </c>
      <c r="L1568" s="512">
        <f t="shared" si="168"/>
        <v>0</v>
      </c>
      <c r="M1568" s="513" t="s">
        <v>4037</v>
      </c>
      <c r="N1568" s="514"/>
      <c r="O1568" s="514"/>
      <c r="P1568" s="515">
        <f t="shared" si="169"/>
        <v>0</v>
      </c>
      <c r="Q1568" s="515">
        <f t="shared" si="170"/>
        <v>0</v>
      </c>
      <c r="R1568" s="515">
        <f t="shared" si="171"/>
        <v>0</v>
      </c>
      <c r="S1568" s="516">
        <f>IF(M1568="nio",0,IF(M1568&gt;0,VLOOKUP(H1568,'3-Productie normen'!A:L,VLOOKUP(M1568,'3-Productie normen'!$B$36:$C$42,2,FALSE),FALSE)))</f>
        <v>0</v>
      </c>
      <c r="T1568" s="516">
        <f t="shared" si="173"/>
        <v>0</v>
      </c>
      <c r="U1568" s="55">
        <f t="shared" si="174"/>
        <v>0</v>
      </c>
      <c r="V1568" s="527"/>
      <c r="X1568" s="529">
        <f t="shared" si="172"/>
        <v>0</v>
      </c>
    </row>
    <row r="1569" spans="1:24" ht="14.1" customHeight="1">
      <c r="A1569" s="567">
        <v>1569</v>
      </c>
      <c r="B1569" s="467" t="s">
        <v>238</v>
      </c>
      <c r="C1569" s="466" t="s">
        <v>362</v>
      </c>
      <c r="D1569" s="473" t="s">
        <v>442</v>
      </c>
      <c r="E1569" s="475">
        <v>2</v>
      </c>
      <c r="F1569" s="475" t="s">
        <v>1860</v>
      </c>
      <c r="G1569" s="494" t="s">
        <v>529</v>
      </c>
      <c r="H1569" s="491" t="s">
        <v>286</v>
      </c>
      <c r="I1569" s="494" t="s">
        <v>3975</v>
      </c>
      <c r="J1569" s="502">
        <v>48.71</v>
      </c>
      <c r="K1569" s="494" t="s">
        <v>4027</v>
      </c>
      <c r="L1569" s="512">
        <f t="shared" si="168"/>
        <v>0</v>
      </c>
      <c r="M1569" s="513" t="s">
        <v>4037</v>
      </c>
      <c r="N1569" s="514"/>
      <c r="O1569" s="514"/>
      <c r="P1569" s="515">
        <f t="shared" si="169"/>
        <v>0</v>
      </c>
      <c r="Q1569" s="515">
        <f t="shared" si="170"/>
        <v>0</v>
      </c>
      <c r="R1569" s="515">
        <f t="shared" si="171"/>
        <v>0</v>
      </c>
      <c r="S1569" s="516">
        <f>IF(M1569="nio",0,IF(M1569&gt;0,VLOOKUP(H1569,'3-Productie normen'!A:L,VLOOKUP(M1569,'3-Productie normen'!$B$36:$C$42,2,FALSE),FALSE)))</f>
        <v>0</v>
      </c>
      <c r="T1569" s="516">
        <f t="shared" si="173"/>
        <v>0</v>
      </c>
      <c r="U1569" s="55">
        <f t="shared" si="174"/>
        <v>0</v>
      </c>
      <c r="V1569" s="527"/>
      <c r="X1569" s="529">
        <f t="shared" si="172"/>
        <v>0</v>
      </c>
    </row>
    <row r="1570" spans="1:24" ht="14.1" customHeight="1">
      <c r="A1570" s="460">
        <v>1570</v>
      </c>
      <c r="B1570" s="467" t="s">
        <v>238</v>
      </c>
      <c r="C1570" s="466" t="s">
        <v>362</v>
      </c>
      <c r="D1570" s="473" t="s">
        <v>442</v>
      </c>
      <c r="E1570" s="475">
        <v>2</v>
      </c>
      <c r="F1570" s="475" t="s">
        <v>1861</v>
      </c>
      <c r="G1570" s="494" t="s">
        <v>529</v>
      </c>
      <c r="H1570" s="491" t="s">
        <v>286</v>
      </c>
      <c r="I1570" s="494" t="s">
        <v>3975</v>
      </c>
      <c r="J1570" s="502">
        <v>17.3</v>
      </c>
      <c r="K1570" s="494" t="s">
        <v>4027</v>
      </c>
      <c r="L1570" s="512">
        <f t="shared" si="168"/>
        <v>0</v>
      </c>
      <c r="M1570" s="513" t="s">
        <v>4037</v>
      </c>
      <c r="N1570" s="514"/>
      <c r="O1570" s="514"/>
      <c r="P1570" s="515">
        <f t="shared" si="169"/>
        <v>0</v>
      </c>
      <c r="Q1570" s="515">
        <f t="shared" si="170"/>
        <v>0</v>
      </c>
      <c r="R1570" s="515">
        <f t="shared" si="171"/>
        <v>0</v>
      </c>
      <c r="S1570" s="516">
        <f>IF(M1570="nio",0,IF(M1570&gt;0,VLOOKUP(H1570,'3-Productie normen'!A:L,VLOOKUP(M1570,'3-Productie normen'!$B$36:$C$42,2,FALSE),FALSE)))</f>
        <v>0</v>
      </c>
      <c r="T1570" s="516">
        <f t="shared" si="173"/>
        <v>0</v>
      </c>
      <c r="U1570" s="55">
        <f t="shared" si="174"/>
        <v>0</v>
      </c>
      <c r="V1570" s="527"/>
      <c r="X1570" s="529">
        <f t="shared" si="172"/>
        <v>0</v>
      </c>
    </row>
    <row r="1571" spans="1:24" ht="14.1" customHeight="1">
      <c r="A1571" s="460">
        <v>1571</v>
      </c>
      <c r="B1571" s="467" t="s">
        <v>238</v>
      </c>
      <c r="C1571" s="466" t="s">
        <v>362</v>
      </c>
      <c r="D1571" s="473" t="s">
        <v>442</v>
      </c>
      <c r="E1571" s="475">
        <v>2</v>
      </c>
      <c r="F1571" s="475" t="s">
        <v>1862</v>
      </c>
      <c r="G1571" s="494" t="s">
        <v>529</v>
      </c>
      <c r="H1571" s="491" t="s">
        <v>286</v>
      </c>
      <c r="I1571" s="494" t="s">
        <v>3975</v>
      </c>
      <c r="J1571" s="502">
        <v>23.84</v>
      </c>
      <c r="K1571" s="494" t="s">
        <v>4027</v>
      </c>
      <c r="L1571" s="512">
        <f t="shared" si="168"/>
        <v>0</v>
      </c>
      <c r="M1571" s="513" t="s">
        <v>4037</v>
      </c>
      <c r="N1571" s="514"/>
      <c r="O1571" s="514"/>
      <c r="P1571" s="515">
        <f t="shared" si="169"/>
        <v>0</v>
      </c>
      <c r="Q1571" s="515">
        <f t="shared" si="170"/>
        <v>0</v>
      </c>
      <c r="R1571" s="515">
        <f t="shared" si="171"/>
        <v>0</v>
      </c>
      <c r="S1571" s="516">
        <f>IF(M1571="nio",0,IF(M1571&gt;0,VLOOKUP(H1571,'3-Productie normen'!A:L,VLOOKUP(M1571,'3-Productie normen'!$B$36:$C$42,2,FALSE),FALSE)))</f>
        <v>0</v>
      </c>
      <c r="T1571" s="516">
        <f t="shared" si="173"/>
        <v>0</v>
      </c>
      <c r="U1571" s="55">
        <f t="shared" si="174"/>
        <v>0</v>
      </c>
      <c r="V1571" s="527"/>
      <c r="X1571" s="529">
        <f t="shared" si="172"/>
        <v>0</v>
      </c>
    </row>
    <row r="1572" spans="1:24" ht="14.1" customHeight="1">
      <c r="A1572" s="460">
        <v>1572</v>
      </c>
      <c r="B1572" s="467" t="s">
        <v>238</v>
      </c>
      <c r="C1572" s="466" t="s">
        <v>362</v>
      </c>
      <c r="D1572" s="473" t="s">
        <v>442</v>
      </c>
      <c r="E1572" s="475">
        <v>2</v>
      </c>
      <c r="F1572" s="475" t="s">
        <v>1863</v>
      </c>
      <c r="G1572" s="494" t="s">
        <v>529</v>
      </c>
      <c r="H1572" s="491" t="s">
        <v>286</v>
      </c>
      <c r="I1572" s="494" t="s">
        <v>3975</v>
      </c>
      <c r="J1572" s="502">
        <v>17.239999999999998</v>
      </c>
      <c r="K1572" s="494" t="s">
        <v>4027</v>
      </c>
      <c r="L1572" s="512">
        <f t="shared" si="168"/>
        <v>0</v>
      </c>
      <c r="M1572" s="513" t="s">
        <v>4037</v>
      </c>
      <c r="N1572" s="514"/>
      <c r="O1572" s="514"/>
      <c r="P1572" s="515">
        <f t="shared" si="169"/>
        <v>0</v>
      </c>
      <c r="Q1572" s="515">
        <f t="shared" si="170"/>
        <v>0</v>
      </c>
      <c r="R1572" s="515">
        <f t="shared" si="171"/>
        <v>0</v>
      </c>
      <c r="S1572" s="516">
        <f>IF(M1572="nio",0,IF(M1572&gt;0,VLOOKUP(H1572,'3-Productie normen'!A:L,VLOOKUP(M1572,'3-Productie normen'!$B$36:$C$42,2,FALSE),FALSE)))</f>
        <v>0</v>
      </c>
      <c r="T1572" s="516">
        <f t="shared" si="173"/>
        <v>0</v>
      </c>
      <c r="U1572" s="55">
        <f t="shared" si="174"/>
        <v>0</v>
      </c>
      <c r="V1572" s="527"/>
      <c r="X1572" s="529">
        <f t="shared" si="172"/>
        <v>0</v>
      </c>
    </row>
    <row r="1573" spans="1:24" ht="14.1" customHeight="1">
      <c r="A1573" s="460">
        <v>1573</v>
      </c>
      <c r="B1573" s="467" t="s">
        <v>238</v>
      </c>
      <c r="C1573" s="466" t="s">
        <v>362</v>
      </c>
      <c r="D1573" s="473" t="s">
        <v>442</v>
      </c>
      <c r="E1573" s="475">
        <v>2</v>
      </c>
      <c r="F1573" s="475" t="s">
        <v>1864</v>
      </c>
      <c r="G1573" s="494" t="s">
        <v>529</v>
      </c>
      <c r="H1573" s="491" t="s">
        <v>286</v>
      </c>
      <c r="I1573" s="494" t="s">
        <v>3975</v>
      </c>
      <c r="J1573" s="502">
        <v>23.95</v>
      </c>
      <c r="K1573" s="494" t="s">
        <v>4027</v>
      </c>
      <c r="L1573" s="512">
        <f t="shared" si="168"/>
        <v>0</v>
      </c>
      <c r="M1573" s="513" t="s">
        <v>4037</v>
      </c>
      <c r="N1573" s="514"/>
      <c r="O1573" s="514"/>
      <c r="P1573" s="515">
        <f t="shared" si="169"/>
        <v>0</v>
      </c>
      <c r="Q1573" s="515">
        <f t="shared" si="170"/>
        <v>0</v>
      </c>
      <c r="R1573" s="515">
        <f t="shared" si="171"/>
        <v>0</v>
      </c>
      <c r="S1573" s="516">
        <f>IF(M1573="nio",0,IF(M1573&gt;0,VLOOKUP(H1573,'3-Productie normen'!A:L,VLOOKUP(M1573,'3-Productie normen'!$B$36:$C$42,2,FALSE),FALSE)))</f>
        <v>0</v>
      </c>
      <c r="T1573" s="516">
        <f t="shared" si="173"/>
        <v>0</v>
      </c>
      <c r="U1573" s="55">
        <f t="shared" si="174"/>
        <v>0</v>
      </c>
      <c r="V1573" s="527"/>
      <c r="X1573" s="529">
        <f t="shared" si="172"/>
        <v>0</v>
      </c>
    </row>
    <row r="1574" spans="1:24" ht="14.1" customHeight="1">
      <c r="A1574" s="460">
        <v>1574</v>
      </c>
      <c r="B1574" s="467" t="s">
        <v>238</v>
      </c>
      <c r="C1574" s="466" t="s">
        <v>362</v>
      </c>
      <c r="D1574" s="473" t="s">
        <v>442</v>
      </c>
      <c r="E1574" s="475">
        <v>2</v>
      </c>
      <c r="F1574" s="475" t="s">
        <v>1865</v>
      </c>
      <c r="G1574" s="494" t="s">
        <v>529</v>
      </c>
      <c r="H1574" s="491" t="s">
        <v>286</v>
      </c>
      <c r="I1574" s="494" t="s">
        <v>3975</v>
      </c>
      <c r="J1574" s="502">
        <v>17.3</v>
      </c>
      <c r="K1574" s="494" t="s">
        <v>4027</v>
      </c>
      <c r="L1574" s="512">
        <f t="shared" si="168"/>
        <v>0</v>
      </c>
      <c r="M1574" s="513" t="s">
        <v>4037</v>
      </c>
      <c r="N1574" s="514"/>
      <c r="O1574" s="514"/>
      <c r="P1574" s="515">
        <f t="shared" si="169"/>
        <v>0</v>
      </c>
      <c r="Q1574" s="515">
        <f t="shared" si="170"/>
        <v>0</v>
      </c>
      <c r="R1574" s="515">
        <f t="shared" si="171"/>
        <v>0</v>
      </c>
      <c r="S1574" s="516">
        <f>IF(M1574="nio",0,IF(M1574&gt;0,VLOOKUP(H1574,'3-Productie normen'!A:L,VLOOKUP(M1574,'3-Productie normen'!$B$36:$C$42,2,FALSE),FALSE)))</f>
        <v>0</v>
      </c>
      <c r="T1574" s="516">
        <f t="shared" si="173"/>
        <v>0</v>
      </c>
      <c r="U1574" s="55">
        <f t="shared" si="174"/>
        <v>0</v>
      </c>
      <c r="V1574" s="527"/>
      <c r="X1574" s="529">
        <f t="shared" si="172"/>
        <v>0</v>
      </c>
    </row>
    <row r="1575" spans="1:24" ht="14.1" customHeight="1">
      <c r="A1575" s="460">
        <v>1575</v>
      </c>
      <c r="B1575" s="467" t="s">
        <v>238</v>
      </c>
      <c r="C1575" s="466" t="s">
        <v>362</v>
      </c>
      <c r="D1575" s="473" t="s">
        <v>442</v>
      </c>
      <c r="E1575" s="475">
        <v>2</v>
      </c>
      <c r="F1575" s="475" t="s">
        <v>1866</v>
      </c>
      <c r="G1575" s="494" t="s">
        <v>529</v>
      </c>
      <c r="H1575" s="491" t="s">
        <v>286</v>
      </c>
      <c r="I1575" s="494" t="s">
        <v>3975</v>
      </c>
      <c r="J1575" s="502">
        <v>23.99</v>
      </c>
      <c r="K1575" s="494" t="s">
        <v>4027</v>
      </c>
      <c r="L1575" s="512">
        <f t="shared" si="168"/>
        <v>0</v>
      </c>
      <c r="M1575" s="513" t="s">
        <v>4037</v>
      </c>
      <c r="N1575" s="514"/>
      <c r="O1575" s="514"/>
      <c r="P1575" s="515">
        <f t="shared" si="169"/>
        <v>0</v>
      </c>
      <c r="Q1575" s="515">
        <f t="shared" si="170"/>
        <v>0</v>
      </c>
      <c r="R1575" s="515">
        <f t="shared" si="171"/>
        <v>0</v>
      </c>
      <c r="S1575" s="516">
        <f>IF(M1575="nio",0,IF(M1575&gt;0,VLOOKUP(H1575,'3-Productie normen'!A:L,VLOOKUP(M1575,'3-Productie normen'!$B$36:$C$42,2,FALSE),FALSE)))</f>
        <v>0</v>
      </c>
      <c r="T1575" s="516">
        <f t="shared" si="173"/>
        <v>0</v>
      </c>
      <c r="U1575" s="55">
        <f t="shared" si="174"/>
        <v>0</v>
      </c>
      <c r="V1575" s="527"/>
      <c r="X1575" s="529">
        <f t="shared" si="172"/>
        <v>0</v>
      </c>
    </row>
    <row r="1576" spans="1:24" ht="14.1" customHeight="1">
      <c r="A1576" s="460">
        <v>1576</v>
      </c>
      <c r="B1576" s="467" t="s">
        <v>238</v>
      </c>
      <c r="C1576" s="466" t="s">
        <v>362</v>
      </c>
      <c r="D1576" s="473" t="s">
        <v>442</v>
      </c>
      <c r="E1576" s="475">
        <v>2</v>
      </c>
      <c r="F1576" s="475" t="s">
        <v>1867</v>
      </c>
      <c r="G1576" s="494" t="s">
        <v>529</v>
      </c>
      <c r="H1576" s="491" t="s">
        <v>286</v>
      </c>
      <c r="I1576" s="494" t="s">
        <v>3975</v>
      </c>
      <c r="J1576" s="502">
        <v>17.3</v>
      </c>
      <c r="K1576" s="494" t="s">
        <v>4027</v>
      </c>
      <c r="L1576" s="512">
        <f t="shared" si="168"/>
        <v>0</v>
      </c>
      <c r="M1576" s="513" t="s">
        <v>4037</v>
      </c>
      <c r="N1576" s="514"/>
      <c r="O1576" s="514"/>
      <c r="P1576" s="515">
        <f t="shared" si="169"/>
        <v>0</v>
      </c>
      <c r="Q1576" s="515">
        <f t="shared" si="170"/>
        <v>0</v>
      </c>
      <c r="R1576" s="515">
        <f t="shared" si="171"/>
        <v>0</v>
      </c>
      <c r="S1576" s="516">
        <f>IF(M1576="nio",0,IF(M1576&gt;0,VLOOKUP(H1576,'3-Productie normen'!A:L,VLOOKUP(M1576,'3-Productie normen'!$B$36:$C$42,2,FALSE),FALSE)))</f>
        <v>0</v>
      </c>
      <c r="T1576" s="516">
        <f t="shared" si="173"/>
        <v>0</v>
      </c>
      <c r="U1576" s="55">
        <f t="shared" si="174"/>
        <v>0</v>
      </c>
      <c r="V1576" s="527"/>
      <c r="X1576" s="529">
        <f t="shared" si="172"/>
        <v>0</v>
      </c>
    </row>
    <row r="1577" spans="1:24" ht="14.1" customHeight="1">
      <c r="A1577" s="567">
        <v>1577</v>
      </c>
      <c r="B1577" s="467" t="s">
        <v>238</v>
      </c>
      <c r="C1577" s="466" t="s">
        <v>362</v>
      </c>
      <c r="D1577" s="473" t="s">
        <v>442</v>
      </c>
      <c r="E1577" s="475">
        <v>2</v>
      </c>
      <c r="F1577" s="475" t="s">
        <v>1868</v>
      </c>
      <c r="G1577" s="494" t="s">
        <v>529</v>
      </c>
      <c r="H1577" s="491" t="s">
        <v>286</v>
      </c>
      <c r="I1577" s="494" t="s">
        <v>3975</v>
      </c>
      <c r="J1577" s="502">
        <v>24.06</v>
      </c>
      <c r="K1577" s="494" t="s">
        <v>4027</v>
      </c>
      <c r="L1577" s="512">
        <f t="shared" si="168"/>
        <v>0</v>
      </c>
      <c r="M1577" s="513" t="s">
        <v>4037</v>
      </c>
      <c r="N1577" s="514"/>
      <c r="O1577" s="514"/>
      <c r="P1577" s="515">
        <f t="shared" si="169"/>
        <v>0</v>
      </c>
      <c r="Q1577" s="515">
        <f t="shared" si="170"/>
        <v>0</v>
      </c>
      <c r="R1577" s="515">
        <f t="shared" si="171"/>
        <v>0</v>
      </c>
      <c r="S1577" s="516">
        <f>IF(M1577="nio",0,IF(M1577&gt;0,VLOOKUP(H1577,'3-Productie normen'!A:L,VLOOKUP(M1577,'3-Productie normen'!$B$36:$C$42,2,FALSE),FALSE)))</f>
        <v>0</v>
      </c>
      <c r="T1577" s="516">
        <f t="shared" si="173"/>
        <v>0</v>
      </c>
      <c r="U1577" s="55">
        <f t="shared" si="174"/>
        <v>0</v>
      </c>
      <c r="V1577" s="527"/>
      <c r="X1577" s="529">
        <f t="shared" si="172"/>
        <v>0</v>
      </c>
    </row>
    <row r="1578" spans="1:24" ht="14.1" customHeight="1">
      <c r="A1578" s="460">
        <v>1578</v>
      </c>
      <c r="B1578" s="467" t="s">
        <v>238</v>
      </c>
      <c r="C1578" s="466" t="s">
        <v>362</v>
      </c>
      <c r="D1578" s="473" t="s">
        <v>442</v>
      </c>
      <c r="E1578" s="475">
        <v>2</v>
      </c>
      <c r="F1578" s="475" t="s">
        <v>1869</v>
      </c>
      <c r="G1578" s="494" t="s">
        <v>529</v>
      </c>
      <c r="H1578" s="491" t="s">
        <v>286</v>
      </c>
      <c r="I1578" s="494" t="s">
        <v>3975</v>
      </c>
      <c r="J1578" s="502">
        <v>17.239999999999998</v>
      </c>
      <c r="K1578" s="494" t="s">
        <v>4027</v>
      </c>
      <c r="L1578" s="512">
        <f t="shared" si="168"/>
        <v>0</v>
      </c>
      <c r="M1578" s="513" t="s">
        <v>4037</v>
      </c>
      <c r="N1578" s="514"/>
      <c r="O1578" s="514"/>
      <c r="P1578" s="515">
        <f t="shared" si="169"/>
        <v>0</v>
      </c>
      <c r="Q1578" s="515">
        <f t="shared" si="170"/>
        <v>0</v>
      </c>
      <c r="R1578" s="515">
        <f t="shared" si="171"/>
        <v>0</v>
      </c>
      <c r="S1578" s="516">
        <f>IF(M1578="nio",0,IF(M1578&gt;0,VLOOKUP(H1578,'3-Productie normen'!A:L,VLOOKUP(M1578,'3-Productie normen'!$B$36:$C$42,2,FALSE),FALSE)))</f>
        <v>0</v>
      </c>
      <c r="T1578" s="516">
        <f t="shared" si="173"/>
        <v>0</v>
      </c>
      <c r="U1578" s="55">
        <f t="shared" si="174"/>
        <v>0</v>
      </c>
      <c r="V1578" s="527"/>
      <c r="X1578" s="529">
        <f t="shared" si="172"/>
        <v>0</v>
      </c>
    </row>
    <row r="1579" spans="1:24" ht="14.1" customHeight="1">
      <c r="A1579" s="460">
        <v>1579</v>
      </c>
      <c r="B1579" s="467" t="s">
        <v>238</v>
      </c>
      <c r="C1579" s="466" t="s">
        <v>362</v>
      </c>
      <c r="D1579" s="473" t="s">
        <v>442</v>
      </c>
      <c r="E1579" s="475">
        <v>2</v>
      </c>
      <c r="F1579" s="475" t="s">
        <v>1870</v>
      </c>
      <c r="G1579" s="494" t="s">
        <v>529</v>
      </c>
      <c r="H1579" s="491" t="s">
        <v>286</v>
      </c>
      <c r="I1579" s="494" t="s">
        <v>3975</v>
      </c>
      <c r="J1579" s="502">
        <v>23.95</v>
      </c>
      <c r="K1579" s="494" t="s">
        <v>4027</v>
      </c>
      <c r="L1579" s="512">
        <f t="shared" si="168"/>
        <v>0</v>
      </c>
      <c r="M1579" s="513" t="s">
        <v>4037</v>
      </c>
      <c r="N1579" s="514"/>
      <c r="O1579" s="514"/>
      <c r="P1579" s="515">
        <f t="shared" si="169"/>
        <v>0</v>
      </c>
      <c r="Q1579" s="515">
        <f t="shared" si="170"/>
        <v>0</v>
      </c>
      <c r="R1579" s="515">
        <f t="shared" si="171"/>
        <v>0</v>
      </c>
      <c r="S1579" s="516">
        <f>IF(M1579="nio",0,IF(M1579&gt;0,VLOOKUP(H1579,'3-Productie normen'!A:L,VLOOKUP(M1579,'3-Productie normen'!$B$36:$C$42,2,FALSE),FALSE)))</f>
        <v>0</v>
      </c>
      <c r="T1579" s="516">
        <f t="shared" si="173"/>
        <v>0</v>
      </c>
      <c r="U1579" s="55">
        <f t="shared" si="174"/>
        <v>0</v>
      </c>
      <c r="V1579" s="527"/>
      <c r="X1579" s="529">
        <f t="shared" si="172"/>
        <v>0</v>
      </c>
    </row>
    <row r="1580" spans="1:24" ht="14.1" customHeight="1">
      <c r="A1580" s="460">
        <v>1580</v>
      </c>
      <c r="B1580" s="467" t="s">
        <v>238</v>
      </c>
      <c r="C1580" s="466" t="s">
        <v>362</v>
      </c>
      <c r="D1580" s="473" t="s">
        <v>442</v>
      </c>
      <c r="E1580" s="475">
        <v>2</v>
      </c>
      <c r="F1580" s="475" t="s">
        <v>1871</v>
      </c>
      <c r="G1580" s="494" t="s">
        <v>529</v>
      </c>
      <c r="H1580" s="491" t="s">
        <v>286</v>
      </c>
      <c r="I1580" s="494" t="s">
        <v>3975</v>
      </c>
      <c r="J1580" s="502">
        <v>17.309999999999999</v>
      </c>
      <c r="K1580" s="494" t="s">
        <v>4027</v>
      </c>
      <c r="L1580" s="512">
        <f t="shared" si="168"/>
        <v>0</v>
      </c>
      <c r="M1580" s="513" t="s">
        <v>4037</v>
      </c>
      <c r="N1580" s="514"/>
      <c r="O1580" s="514"/>
      <c r="P1580" s="515">
        <f t="shared" si="169"/>
        <v>0</v>
      </c>
      <c r="Q1580" s="515">
        <f t="shared" si="170"/>
        <v>0</v>
      </c>
      <c r="R1580" s="515">
        <f t="shared" si="171"/>
        <v>0</v>
      </c>
      <c r="S1580" s="516">
        <f>IF(M1580="nio",0,IF(M1580&gt;0,VLOOKUP(H1580,'3-Productie normen'!A:L,VLOOKUP(M1580,'3-Productie normen'!$B$36:$C$42,2,FALSE),FALSE)))</f>
        <v>0</v>
      </c>
      <c r="T1580" s="516">
        <f t="shared" si="173"/>
        <v>0</v>
      </c>
      <c r="U1580" s="55">
        <f t="shared" si="174"/>
        <v>0</v>
      </c>
      <c r="V1580" s="527"/>
      <c r="X1580" s="529">
        <f t="shared" si="172"/>
        <v>0</v>
      </c>
    </row>
    <row r="1581" spans="1:24" ht="14.1" customHeight="1">
      <c r="A1581" s="460">
        <v>1581</v>
      </c>
      <c r="B1581" s="467" t="s">
        <v>238</v>
      </c>
      <c r="C1581" s="466" t="s">
        <v>362</v>
      </c>
      <c r="D1581" s="473" t="s">
        <v>442</v>
      </c>
      <c r="E1581" s="475">
        <v>2</v>
      </c>
      <c r="F1581" s="475" t="s">
        <v>1872</v>
      </c>
      <c r="G1581" s="494" t="s">
        <v>529</v>
      </c>
      <c r="H1581" s="491" t="s">
        <v>286</v>
      </c>
      <c r="I1581" s="494" t="s">
        <v>3975</v>
      </c>
      <c r="J1581" s="502">
        <v>24.1</v>
      </c>
      <c r="K1581" s="494" t="s">
        <v>4027</v>
      </c>
      <c r="L1581" s="512">
        <f t="shared" si="168"/>
        <v>0</v>
      </c>
      <c r="M1581" s="513" t="s">
        <v>4037</v>
      </c>
      <c r="N1581" s="514"/>
      <c r="O1581" s="514"/>
      <c r="P1581" s="515">
        <f t="shared" si="169"/>
        <v>0</v>
      </c>
      <c r="Q1581" s="515">
        <f t="shared" si="170"/>
        <v>0</v>
      </c>
      <c r="R1581" s="515">
        <f t="shared" si="171"/>
        <v>0</v>
      </c>
      <c r="S1581" s="516">
        <f>IF(M1581="nio",0,IF(M1581&gt;0,VLOOKUP(H1581,'3-Productie normen'!A:L,VLOOKUP(M1581,'3-Productie normen'!$B$36:$C$42,2,FALSE),FALSE)))</f>
        <v>0</v>
      </c>
      <c r="T1581" s="516">
        <f t="shared" si="173"/>
        <v>0</v>
      </c>
      <c r="U1581" s="55">
        <f t="shared" si="174"/>
        <v>0</v>
      </c>
      <c r="V1581" s="527"/>
      <c r="X1581" s="529">
        <f t="shared" si="172"/>
        <v>0</v>
      </c>
    </row>
    <row r="1582" spans="1:24" ht="14.1" customHeight="1">
      <c r="A1582" s="460">
        <v>1582</v>
      </c>
      <c r="B1582" s="467" t="s">
        <v>238</v>
      </c>
      <c r="C1582" s="466" t="s">
        <v>362</v>
      </c>
      <c r="D1582" s="473" t="s">
        <v>442</v>
      </c>
      <c r="E1582" s="475">
        <v>2</v>
      </c>
      <c r="F1582" s="475" t="s">
        <v>1873</v>
      </c>
      <c r="G1582" s="494" t="s">
        <v>529</v>
      </c>
      <c r="H1582" s="491" t="s">
        <v>286</v>
      </c>
      <c r="I1582" s="494" t="s">
        <v>3975</v>
      </c>
      <c r="J1582" s="502">
        <v>17.309999999999999</v>
      </c>
      <c r="K1582" s="494" t="s">
        <v>4027</v>
      </c>
      <c r="L1582" s="512">
        <f t="shared" si="168"/>
        <v>0</v>
      </c>
      <c r="M1582" s="513" t="s">
        <v>4037</v>
      </c>
      <c r="N1582" s="514"/>
      <c r="O1582" s="514"/>
      <c r="P1582" s="515">
        <f t="shared" si="169"/>
        <v>0</v>
      </c>
      <c r="Q1582" s="515">
        <f t="shared" si="170"/>
        <v>0</v>
      </c>
      <c r="R1582" s="515">
        <f t="shared" si="171"/>
        <v>0</v>
      </c>
      <c r="S1582" s="516">
        <f>IF(M1582="nio",0,IF(M1582&gt;0,VLOOKUP(H1582,'3-Productie normen'!A:L,VLOOKUP(M1582,'3-Productie normen'!$B$36:$C$42,2,FALSE),FALSE)))</f>
        <v>0</v>
      </c>
      <c r="T1582" s="516">
        <f t="shared" si="173"/>
        <v>0</v>
      </c>
      <c r="U1582" s="55">
        <f t="shared" si="174"/>
        <v>0</v>
      </c>
      <c r="V1582" s="527"/>
      <c r="X1582" s="529">
        <f t="shared" si="172"/>
        <v>0</v>
      </c>
    </row>
    <row r="1583" spans="1:24" ht="14.1" customHeight="1">
      <c r="A1583" s="460">
        <v>1583</v>
      </c>
      <c r="B1583" s="467" t="s">
        <v>238</v>
      </c>
      <c r="C1583" s="466" t="s">
        <v>362</v>
      </c>
      <c r="D1583" s="473" t="s">
        <v>442</v>
      </c>
      <c r="E1583" s="475">
        <v>2</v>
      </c>
      <c r="F1583" s="475" t="s">
        <v>1874</v>
      </c>
      <c r="G1583" s="494" t="s">
        <v>529</v>
      </c>
      <c r="H1583" s="491" t="s">
        <v>286</v>
      </c>
      <c r="I1583" s="494" t="s">
        <v>3975</v>
      </c>
      <c r="J1583" s="502">
        <v>17.22</v>
      </c>
      <c r="K1583" s="494" t="s">
        <v>4027</v>
      </c>
      <c r="L1583" s="512">
        <f t="shared" si="168"/>
        <v>0</v>
      </c>
      <c r="M1583" s="513" t="s">
        <v>4037</v>
      </c>
      <c r="N1583" s="514"/>
      <c r="O1583" s="514"/>
      <c r="P1583" s="515">
        <f t="shared" si="169"/>
        <v>0</v>
      </c>
      <c r="Q1583" s="515">
        <f t="shared" si="170"/>
        <v>0</v>
      </c>
      <c r="R1583" s="515">
        <f t="shared" si="171"/>
        <v>0</v>
      </c>
      <c r="S1583" s="516">
        <f>IF(M1583="nio",0,IF(M1583&gt;0,VLOOKUP(H1583,'3-Productie normen'!A:L,VLOOKUP(M1583,'3-Productie normen'!$B$36:$C$42,2,FALSE),FALSE)))</f>
        <v>0</v>
      </c>
      <c r="T1583" s="516">
        <f t="shared" si="173"/>
        <v>0</v>
      </c>
      <c r="U1583" s="55">
        <f t="shared" si="174"/>
        <v>0</v>
      </c>
      <c r="V1583" s="527"/>
      <c r="X1583" s="529">
        <f t="shared" si="172"/>
        <v>0</v>
      </c>
    </row>
    <row r="1584" spans="1:24" ht="14.1" customHeight="1">
      <c r="A1584" s="460">
        <v>1584</v>
      </c>
      <c r="B1584" s="467" t="s">
        <v>238</v>
      </c>
      <c r="C1584" s="466" t="s">
        <v>362</v>
      </c>
      <c r="D1584" s="473" t="s">
        <v>442</v>
      </c>
      <c r="E1584" s="475">
        <v>2</v>
      </c>
      <c r="F1584" s="475" t="s">
        <v>1875</v>
      </c>
      <c r="G1584" s="494" t="s">
        <v>592</v>
      </c>
      <c r="H1584" s="487" t="s">
        <v>348</v>
      </c>
      <c r="I1584" s="494" t="s">
        <v>3975</v>
      </c>
      <c r="J1584" s="502">
        <v>17.239999999999998</v>
      </c>
      <c r="K1584" s="487" t="s">
        <v>348</v>
      </c>
      <c r="L1584" s="512">
        <f t="shared" si="168"/>
        <v>255</v>
      </c>
      <c r="M1584" s="514">
        <v>255</v>
      </c>
      <c r="N1584" s="514"/>
      <c r="O1584" s="514"/>
      <c r="P1584" s="515" t="e">
        <f t="shared" si="169"/>
        <v>#DIV/0!</v>
      </c>
      <c r="Q1584" s="515">
        <f t="shared" si="170"/>
        <v>0</v>
      </c>
      <c r="R1584" s="515">
        <f t="shared" si="171"/>
        <v>0</v>
      </c>
      <c r="S1584" s="516">
        <f>IF(M1584="nio",0,IF(M1584&gt;0,VLOOKUP(H1584,'3-Productie normen'!A:L,VLOOKUP(M1584,'3-Productie normen'!$B$36:$C$42,2,FALSE),FALSE)))</f>
        <v>0</v>
      </c>
      <c r="T1584" s="516">
        <f t="shared" si="173"/>
        <v>0</v>
      </c>
      <c r="U1584" s="55">
        <f t="shared" si="174"/>
        <v>0</v>
      </c>
      <c r="V1584" s="527"/>
      <c r="X1584" s="529">
        <f t="shared" si="172"/>
        <v>4396.2</v>
      </c>
    </row>
    <row r="1585" spans="1:24" ht="14.1" customHeight="1">
      <c r="A1585" s="567">
        <v>1585</v>
      </c>
      <c r="B1585" s="467" t="s">
        <v>238</v>
      </c>
      <c r="C1585" s="466" t="s">
        <v>362</v>
      </c>
      <c r="D1585" s="473" t="s">
        <v>442</v>
      </c>
      <c r="E1585" s="475">
        <v>2</v>
      </c>
      <c r="F1585" s="475" t="s">
        <v>1876</v>
      </c>
      <c r="G1585" s="494" t="s">
        <v>592</v>
      </c>
      <c r="H1585" s="487" t="s">
        <v>348</v>
      </c>
      <c r="I1585" s="494" t="s">
        <v>3975</v>
      </c>
      <c r="J1585" s="502">
        <v>25.6</v>
      </c>
      <c r="K1585" s="487" t="s">
        <v>348</v>
      </c>
      <c r="L1585" s="512">
        <f t="shared" si="168"/>
        <v>255</v>
      </c>
      <c r="M1585" s="514">
        <v>255</v>
      </c>
      <c r="N1585" s="514"/>
      <c r="O1585" s="514"/>
      <c r="P1585" s="515" t="e">
        <f t="shared" si="169"/>
        <v>#DIV/0!</v>
      </c>
      <c r="Q1585" s="515">
        <f t="shared" si="170"/>
        <v>0</v>
      </c>
      <c r="R1585" s="515">
        <f t="shared" si="171"/>
        <v>0</v>
      </c>
      <c r="S1585" s="516">
        <f>IF(M1585="nio",0,IF(M1585&gt;0,VLOOKUP(H1585,'3-Productie normen'!A:L,VLOOKUP(M1585,'3-Productie normen'!$B$36:$C$42,2,FALSE),FALSE)))</f>
        <v>0</v>
      </c>
      <c r="T1585" s="516">
        <f t="shared" si="173"/>
        <v>0</v>
      </c>
      <c r="U1585" s="55">
        <f t="shared" si="174"/>
        <v>0</v>
      </c>
      <c r="V1585" s="527"/>
      <c r="X1585" s="529">
        <f t="shared" si="172"/>
        <v>6528</v>
      </c>
    </row>
    <row r="1586" spans="1:24" ht="14.1" customHeight="1">
      <c r="A1586" s="460">
        <v>1586</v>
      </c>
      <c r="B1586" s="467" t="s">
        <v>238</v>
      </c>
      <c r="C1586" s="466" t="s">
        <v>362</v>
      </c>
      <c r="D1586" s="473" t="s">
        <v>442</v>
      </c>
      <c r="E1586" s="475">
        <v>2</v>
      </c>
      <c r="F1586" s="475" t="s">
        <v>1877</v>
      </c>
      <c r="G1586" s="494" t="s">
        <v>606</v>
      </c>
      <c r="H1586" s="491" t="s">
        <v>286</v>
      </c>
      <c r="I1586" s="494" t="s">
        <v>3975</v>
      </c>
      <c r="J1586" s="502">
        <v>7.74</v>
      </c>
      <c r="K1586" s="494" t="s">
        <v>4027</v>
      </c>
      <c r="L1586" s="512">
        <f t="shared" si="168"/>
        <v>0</v>
      </c>
      <c r="M1586" s="513" t="s">
        <v>4037</v>
      </c>
      <c r="N1586" s="514"/>
      <c r="O1586" s="514"/>
      <c r="P1586" s="515">
        <f t="shared" si="169"/>
        <v>0</v>
      </c>
      <c r="Q1586" s="515">
        <f t="shared" si="170"/>
        <v>0</v>
      </c>
      <c r="R1586" s="515">
        <f t="shared" si="171"/>
        <v>0</v>
      </c>
      <c r="S1586" s="516">
        <f>IF(M1586="nio",0,IF(M1586&gt;0,VLOOKUP(H1586,'3-Productie normen'!A:L,VLOOKUP(M1586,'3-Productie normen'!$B$36:$C$42,2,FALSE),FALSE)))</f>
        <v>0</v>
      </c>
      <c r="T1586" s="516">
        <f t="shared" si="173"/>
        <v>0</v>
      </c>
      <c r="U1586" s="55">
        <f t="shared" si="174"/>
        <v>0</v>
      </c>
      <c r="V1586" s="527"/>
      <c r="X1586" s="529">
        <f t="shared" si="172"/>
        <v>0</v>
      </c>
    </row>
    <row r="1587" spans="1:24" ht="14.1" customHeight="1">
      <c r="A1587" s="460">
        <v>1587</v>
      </c>
      <c r="B1587" s="467" t="s">
        <v>238</v>
      </c>
      <c r="C1587" s="466" t="s">
        <v>362</v>
      </c>
      <c r="D1587" s="473" t="s">
        <v>442</v>
      </c>
      <c r="E1587" s="475">
        <v>2</v>
      </c>
      <c r="F1587" s="475" t="s">
        <v>1878</v>
      </c>
      <c r="G1587" s="494" t="s">
        <v>600</v>
      </c>
      <c r="H1587" s="494" t="s">
        <v>4033</v>
      </c>
      <c r="I1587" s="494" t="s">
        <v>3974</v>
      </c>
      <c r="J1587" s="502">
        <v>122.13</v>
      </c>
      <c r="K1587" s="494" t="s">
        <v>4033</v>
      </c>
      <c r="L1587" s="512">
        <f t="shared" si="168"/>
        <v>104</v>
      </c>
      <c r="M1587" s="514">
        <v>104</v>
      </c>
      <c r="N1587" s="514"/>
      <c r="O1587" s="514"/>
      <c r="P1587" s="515" t="e">
        <f t="shared" si="169"/>
        <v>#DIV/0!</v>
      </c>
      <c r="Q1587" s="515">
        <f t="shared" si="170"/>
        <v>0</v>
      </c>
      <c r="R1587" s="515">
        <f t="shared" si="171"/>
        <v>0</v>
      </c>
      <c r="S1587" s="516">
        <f>IF(M1587="nio",0,IF(M1587&gt;0,VLOOKUP(H1587,'3-Productie normen'!A:L,VLOOKUP(M1587,'3-Productie normen'!$B$36:$C$42,2,FALSE),FALSE)))</f>
        <v>0</v>
      </c>
      <c r="T1587" s="516">
        <f t="shared" si="173"/>
        <v>0</v>
      </c>
      <c r="U1587" s="55">
        <f t="shared" si="174"/>
        <v>0</v>
      </c>
      <c r="V1587" s="527"/>
      <c r="X1587" s="529">
        <f t="shared" si="172"/>
        <v>12701.52</v>
      </c>
    </row>
    <row r="1588" spans="1:24" ht="14.1" customHeight="1">
      <c r="A1588" s="460">
        <v>1588</v>
      </c>
      <c r="B1588" s="467" t="s">
        <v>238</v>
      </c>
      <c r="C1588" s="466" t="s">
        <v>362</v>
      </c>
      <c r="D1588" s="473" t="s">
        <v>442</v>
      </c>
      <c r="E1588" s="475">
        <v>2</v>
      </c>
      <c r="F1588" s="475" t="s">
        <v>1879</v>
      </c>
      <c r="G1588" s="494" t="s">
        <v>594</v>
      </c>
      <c r="H1588" s="491" t="s">
        <v>286</v>
      </c>
      <c r="I1588" s="494" t="s">
        <v>3975</v>
      </c>
      <c r="J1588" s="502">
        <v>39.46</v>
      </c>
      <c r="K1588" s="494" t="s">
        <v>4027</v>
      </c>
      <c r="L1588" s="512">
        <f t="shared" si="168"/>
        <v>0</v>
      </c>
      <c r="M1588" s="513" t="s">
        <v>4037</v>
      </c>
      <c r="N1588" s="514"/>
      <c r="O1588" s="514"/>
      <c r="P1588" s="515">
        <f t="shared" si="169"/>
        <v>0</v>
      </c>
      <c r="Q1588" s="515">
        <f t="shared" si="170"/>
        <v>0</v>
      </c>
      <c r="R1588" s="515">
        <f t="shared" si="171"/>
        <v>0</v>
      </c>
      <c r="S1588" s="516">
        <f>IF(M1588="nio",0,IF(M1588&gt;0,VLOOKUP(H1588,'3-Productie normen'!A:L,VLOOKUP(M1588,'3-Productie normen'!$B$36:$C$42,2,FALSE),FALSE)))</f>
        <v>0</v>
      </c>
      <c r="T1588" s="516">
        <f t="shared" si="173"/>
        <v>0</v>
      </c>
      <c r="U1588" s="55">
        <f t="shared" si="174"/>
        <v>0</v>
      </c>
      <c r="V1588" s="527"/>
      <c r="X1588" s="529">
        <f t="shared" si="172"/>
        <v>0</v>
      </c>
    </row>
    <row r="1589" spans="1:24" ht="14.1" customHeight="1">
      <c r="A1589" s="460">
        <v>1589</v>
      </c>
      <c r="B1589" s="467" t="s">
        <v>238</v>
      </c>
      <c r="C1589" s="466" t="s">
        <v>362</v>
      </c>
      <c r="D1589" s="473" t="s">
        <v>442</v>
      </c>
      <c r="E1589" s="475">
        <v>2</v>
      </c>
      <c r="F1589" s="475" t="s">
        <v>1880</v>
      </c>
      <c r="G1589" s="494" t="s">
        <v>536</v>
      </c>
      <c r="H1589" s="491" t="s">
        <v>4038</v>
      </c>
      <c r="I1589" s="494" t="s">
        <v>3975</v>
      </c>
      <c r="J1589" s="502">
        <v>38.380000000000003</v>
      </c>
      <c r="K1589" s="491" t="s">
        <v>4038</v>
      </c>
      <c r="L1589" s="512">
        <f t="shared" si="168"/>
        <v>255</v>
      </c>
      <c r="M1589" s="514">
        <v>255</v>
      </c>
      <c r="N1589" s="514"/>
      <c r="O1589" s="514"/>
      <c r="P1589" s="515" t="e">
        <f t="shared" si="169"/>
        <v>#DIV/0!</v>
      </c>
      <c r="Q1589" s="515">
        <f t="shared" si="170"/>
        <v>0</v>
      </c>
      <c r="R1589" s="515">
        <f t="shared" si="171"/>
        <v>0</v>
      </c>
      <c r="S1589" s="516">
        <f>IF(M1589="nio",0,IF(M1589&gt;0,VLOOKUP(H1589,'3-Productie normen'!A:L,VLOOKUP(M1589,'3-Productie normen'!$B$36:$C$42,2,FALSE),FALSE)))</f>
        <v>0</v>
      </c>
      <c r="T1589" s="516">
        <f t="shared" si="173"/>
        <v>0</v>
      </c>
      <c r="U1589" s="55">
        <f t="shared" si="174"/>
        <v>0</v>
      </c>
      <c r="V1589" s="527"/>
      <c r="X1589" s="529">
        <f t="shared" si="172"/>
        <v>9786.9000000000015</v>
      </c>
    </row>
    <row r="1590" spans="1:24" ht="14.1" customHeight="1">
      <c r="A1590" s="460">
        <v>1590</v>
      </c>
      <c r="B1590" s="467" t="s">
        <v>238</v>
      </c>
      <c r="C1590" s="466" t="s">
        <v>362</v>
      </c>
      <c r="D1590" s="473" t="s">
        <v>442</v>
      </c>
      <c r="E1590" s="475">
        <v>2</v>
      </c>
      <c r="F1590" s="475" t="s">
        <v>1881</v>
      </c>
      <c r="G1590" s="494" t="s">
        <v>529</v>
      </c>
      <c r="H1590" s="491" t="s">
        <v>253</v>
      </c>
      <c r="I1590" s="494" t="s">
        <v>3975</v>
      </c>
      <c r="J1590" s="502">
        <v>18.91</v>
      </c>
      <c r="K1590" s="491" t="s">
        <v>253</v>
      </c>
      <c r="L1590" s="512">
        <f t="shared" si="168"/>
        <v>104</v>
      </c>
      <c r="M1590" s="514">
        <v>104</v>
      </c>
      <c r="N1590" s="514"/>
      <c r="O1590" s="514"/>
      <c r="P1590" s="515" t="e">
        <f t="shared" si="169"/>
        <v>#DIV/0!</v>
      </c>
      <c r="Q1590" s="515">
        <f t="shared" si="170"/>
        <v>0</v>
      </c>
      <c r="R1590" s="515">
        <f t="shared" si="171"/>
        <v>0</v>
      </c>
      <c r="S1590" s="516">
        <f>IF(M1590="nio",0,IF(M1590&gt;0,VLOOKUP(H1590,'3-Productie normen'!A:L,VLOOKUP(M1590,'3-Productie normen'!$B$36:$C$42,2,FALSE),FALSE)))</f>
        <v>0</v>
      </c>
      <c r="T1590" s="516">
        <f t="shared" si="173"/>
        <v>0</v>
      </c>
      <c r="U1590" s="55">
        <f t="shared" si="174"/>
        <v>0</v>
      </c>
      <c r="V1590" s="527"/>
      <c r="X1590" s="529">
        <f t="shared" si="172"/>
        <v>1966.64</v>
      </c>
    </row>
    <row r="1591" spans="1:24" ht="14.1" customHeight="1">
      <c r="A1591" s="460">
        <v>1591</v>
      </c>
      <c r="B1591" s="467" t="s">
        <v>238</v>
      </c>
      <c r="C1591" s="466" t="s">
        <v>362</v>
      </c>
      <c r="D1591" s="473" t="s">
        <v>442</v>
      </c>
      <c r="E1591" s="475">
        <v>2</v>
      </c>
      <c r="F1591" s="475" t="s">
        <v>1882</v>
      </c>
      <c r="G1591" s="494" t="s">
        <v>529</v>
      </c>
      <c r="H1591" s="491" t="s">
        <v>253</v>
      </c>
      <c r="I1591" s="494" t="s">
        <v>3975</v>
      </c>
      <c r="J1591" s="502">
        <v>18.89</v>
      </c>
      <c r="K1591" s="491" t="s">
        <v>253</v>
      </c>
      <c r="L1591" s="512">
        <f t="shared" si="168"/>
        <v>104</v>
      </c>
      <c r="M1591" s="514">
        <v>104</v>
      </c>
      <c r="N1591" s="514"/>
      <c r="O1591" s="514"/>
      <c r="P1591" s="515" t="e">
        <f t="shared" si="169"/>
        <v>#DIV/0!</v>
      </c>
      <c r="Q1591" s="515">
        <f t="shared" si="170"/>
        <v>0</v>
      </c>
      <c r="R1591" s="515">
        <f t="shared" si="171"/>
        <v>0</v>
      </c>
      <c r="S1591" s="516">
        <f>IF(M1591="nio",0,IF(M1591&gt;0,VLOOKUP(H1591,'3-Productie normen'!A:L,VLOOKUP(M1591,'3-Productie normen'!$B$36:$C$42,2,FALSE),FALSE)))</f>
        <v>0</v>
      </c>
      <c r="T1591" s="516">
        <f t="shared" si="173"/>
        <v>0</v>
      </c>
      <c r="U1591" s="55">
        <f t="shared" si="174"/>
        <v>0</v>
      </c>
      <c r="V1591" s="527"/>
      <c r="X1591" s="529">
        <f t="shared" si="172"/>
        <v>1964.56</v>
      </c>
    </row>
    <row r="1592" spans="1:24" ht="14.1" customHeight="1">
      <c r="A1592" s="460">
        <v>1592</v>
      </c>
      <c r="B1592" s="467" t="s">
        <v>238</v>
      </c>
      <c r="C1592" s="466" t="s">
        <v>362</v>
      </c>
      <c r="D1592" s="473" t="s">
        <v>442</v>
      </c>
      <c r="E1592" s="475">
        <v>2</v>
      </c>
      <c r="F1592" s="475" t="s">
        <v>1883</v>
      </c>
      <c r="G1592" s="494" t="s">
        <v>529</v>
      </c>
      <c r="H1592" s="491" t="s">
        <v>253</v>
      </c>
      <c r="I1592" s="494" t="s">
        <v>3975</v>
      </c>
      <c r="J1592" s="502">
        <v>18.89</v>
      </c>
      <c r="K1592" s="491" t="s">
        <v>253</v>
      </c>
      <c r="L1592" s="512">
        <f t="shared" si="168"/>
        <v>104</v>
      </c>
      <c r="M1592" s="514">
        <v>104</v>
      </c>
      <c r="N1592" s="514"/>
      <c r="O1592" s="514"/>
      <c r="P1592" s="515" t="e">
        <f t="shared" si="169"/>
        <v>#DIV/0!</v>
      </c>
      <c r="Q1592" s="515">
        <f t="shared" si="170"/>
        <v>0</v>
      </c>
      <c r="R1592" s="515">
        <f t="shared" si="171"/>
        <v>0</v>
      </c>
      <c r="S1592" s="516">
        <f>IF(M1592="nio",0,IF(M1592&gt;0,VLOOKUP(H1592,'3-Productie normen'!A:L,VLOOKUP(M1592,'3-Productie normen'!$B$36:$C$42,2,FALSE),FALSE)))</f>
        <v>0</v>
      </c>
      <c r="T1592" s="516">
        <f t="shared" si="173"/>
        <v>0</v>
      </c>
      <c r="U1592" s="55">
        <f t="shared" si="174"/>
        <v>0</v>
      </c>
      <c r="V1592" s="527"/>
      <c r="X1592" s="529">
        <f t="shared" si="172"/>
        <v>1964.56</v>
      </c>
    </row>
    <row r="1593" spans="1:24" ht="14.1" customHeight="1">
      <c r="A1593" s="567">
        <v>1593</v>
      </c>
      <c r="B1593" s="467" t="s">
        <v>238</v>
      </c>
      <c r="C1593" s="466" t="s">
        <v>362</v>
      </c>
      <c r="D1593" s="473" t="s">
        <v>442</v>
      </c>
      <c r="E1593" s="475">
        <v>2</v>
      </c>
      <c r="F1593" s="475" t="s">
        <v>1884</v>
      </c>
      <c r="G1593" s="494" t="s">
        <v>529</v>
      </c>
      <c r="H1593" s="491" t="s">
        <v>253</v>
      </c>
      <c r="I1593" s="494" t="s">
        <v>3975</v>
      </c>
      <c r="J1593" s="502">
        <v>18.89</v>
      </c>
      <c r="K1593" s="491" t="s">
        <v>253</v>
      </c>
      <c r="L1593" s="512">
        <f t="shared" si="168"/>
        <v>104</v>
      </c>
      <c r="M1593" s="514">
        <v>104</v>
      </c>
      <c r="N1593" s="514"/>
      <c r="O1593" s="514"/>
      <c r="P1593" s="515" t="e">
        <f t="shared" si="169"/>
        <v>#DIV/0!</v>
      </c>
      <c r="Q1593" s="515">
        <f t="shared" si="170"/>
        <v>0</v>
      </c>
      <c r="R1593" s="515">
        <f t="shared" si="171"/>
        <v>0</v>
      </c>
      <c r="S1593" s="516">
        <f>IF(M1593="nio",0,IF(M1593&gt;0,VLOOKUP(H1593,'3-Productie normen'!A:L,VLOOKUP(M1593,'3-Productie normen'!$B$36:$C$42,2,FALSE),FALSE)))</f>
        <v>0</v>
      </c>
      <c r="T1593" s="516">
        <f t="shared" si="173"/>
        <v>0</v>
      </c>
      <c r="U1593" s="55">
        <f t="shared" si="174"/>
        <v>0</v>
      </c>
      <c r="V1593" s="527"/>
      <c r="X1593" s="529">
        <f t="shared" si="172"/>
        <v>1964.56</v>
      </c>
    </row>
    <row r="1594" spans="1:24" ht="14.1" customHeight="1">
      <c r="A1594" s="460">
        <v>1594</v>
      </c>
      <c r="B1594" s="467" t="s">
        <v>238</v>
      </c>
      <c r="C1594" s="466" t="s">
        <v>362</v>
      </c>
      <c r="D1594" s="473" t="s">
        <v>442</v>
      </c>
      <c r="E1594" s="475">
        <v>2</v>
      </c>
      <c r="F1594" s="475" t="s">
        <v>1885</v>
      </c>
      <c r="G1594" s="494" t="s">
        <v>1045</v>
      </c>
      <c r="H1594" s="491" t="s">
        <v>286</v>
      </c>
      <c r="I1594" s="494" t="s">
        <v>3974</v>
      </c>
      <c r="J1594" s="502">
        <v>18.88</v>
      </c>
      <c r="K1594" s="494" t="s">
        <v>4027</v>
      </c>
      <c r="L1594" s="512">
        <f t="shared" si="168"/>
        <v>0</v>
      </c>
      <c r="M1594" s="513" t="s">
        <v>4037</v>
      </c>
      <c r="N1594" s="514"/>
      <c r="O1594" s="514"/>
      <c r="P1594" s="515">
        <f t="shared" si="169"/>
        <v>0</v>
      </c>
      <c r="Q1594" s="515">
        <f t="shared" si="170"/>
        <v>0</v>
      </c>
      <c r="R1594" s="515">
        <f t="shared" si="171"/>
        <v>0</v>
      </c>
      <c r="S1594" s="516">
        <f>IF(M1594="nio",0,IF(M1594&gt;0,VLOOKUP(H1594,'3-Productie normen'!A:L,VLOOKUP(M1594,'3-Productie normen'!$B$36:$C$42,2,FALSE),FALSE)))</f>
        <v>0</v>
      </c>
      <c r="T1594" s="516">
        <f t="shared" si="173"/>
        <v>0</v>
      </c>
      <c r="U1594" s="55">
        <f t="shared" si="174"/>
        <v>0</v>
      </c>
      <c r="V1594" s="527"/>
      <c r="X1594" s="529">
        <f t="shared" si="172"/>
        <v>0</v>
      </c>
    </row>
    <row r="1595" spans="1:24" ht="14.1" customHeight="1">
      <c r="A1595" s="460">
        <v>1595</v>
      </c>
      <c r="B1595" s="467" t="s">
        <v>238</v>
      </c>
      <c r="C1595" s="466" t="s">
        <v>362</v>
      </c>
      <c r="D1595" s="473" t="s">
        <v>442</v>
      </c>
      <c r="E1595" s="475">
        <v>2</v>
      </c>
      <c r="F1595" s="475" t="s">
        <v>1886</v>
      </c>
      <c r="G1595" s="494" t="s">
        <v>606</v>
      </c>
      <c r="H1595" s="491" t="s">
        <v>286</v>
      </c>
      <c r="I1595" s="494" t="s">
        <v>3974</v>
      </c>
      <c r="J1595" s="502">
        <v>8.64</v>
      </c>
      <c r="K1595" s="494" t="s">
        <v>4027</v>
      </c>
      <c r="L1595" s="512">
        <f t="shared" si="168"/>
        <v>0</v>
      </c>
      <c r="M1595" s="513" t="s">
        <v>4037</v>
      </c>
      <c r="N1595" s="514"/>
      <c r="O1595" s="514"/>
      <c r="P1595" s="515">
        <f t="shared" si="169"/>
        <v>0</v>
      </c>
      <c r="Q1595" s="515">
        <f t="shared" si="170"/>
        <v>0</v>
      </c>
      <c r="R1595" s="515">
        <f t="shared" si="171"/>
        <v>0</v>
      </c>
      <c r="S1595" s="516">
        <f>IF(M1595="nio",0,IF(M1595&gt;0,VLOOKUP(H1595,'3-Productie normen'!A:L,VLOOKUP(M1595,'3-Productie normen'!$B$36:$C$42,2,FALSE),FALSE)))</f>
        <v>0</v>
      </c>
      <c r="T1595" s="516">
        <f t="shared" si="173"/>
        <v>0</v>
      </c>
      <c r="U1595" s="55">
        <f t="shared" si="174"/>
        <v>0</v>
      </c>
      <c r="V1595" s="527"/>
      <c r="X1595" s="529">
        <f t="shared" si="172"/>
        <v>0</v>
      </c>
    </row>
    <row r="1596" spans="1:24" ht="14.1" customHeight="1">
      <c r="A1596" s="460">
        <v>1596</v>
      </c>
      <c r="B1596" s="467" t="s">
        <v>238</v>
      </c>
      <c r="C1596" s="466" t="s">
        <v>362</v>
      </c>
      <c r="D1596" s="473" t="s">
        <v>442</v>
      </c>
      <c r="E1596" s="475">
        <v>2</v>
      </c>
      <c r="F1596" s="475" t="s">
        <v>1887</v>
      </c>
      <c r="G1596" s="494" t="s">
        <v>598</v>
      </c>
      <c r="H1596" s="487" t="s">
        <v>17</v>
      </c>
      <c r="I1596" s="494" t="s">
        <v>3987</v>
      </c>
      <c r="J1596" s="502">
        <v>7.26</v>
      </c>
      <c r="K1596" s="487" t="s">
        <v>17</v>
      </c>
      <c r="L1596" s="512">
        <f t="shared" si="168"/>
        <v>255</v>
      </c>
      <c r="M1596" s="514">
        <v>255</v>
      </c>
      <c r="N1596" s="514"/>
      <c r="O1596" s="514"/>
      <c r="P1596" s="515" t="e">
        <f t="shared" si="169"/>
        <v>#DIV/0!</v>
      </c>
      <c r="Q1596" s="515">
        <f t="shared" si="170"/>
        <v>0</v>
      </c>
      <c r="R1596" s="515">
        <f t="shared" si="171"/>
        <v>0</v>
      </c>
      <c r="S1596" s="516">
        <f>IF(M1596="nio",0,IF(M1596&gt;0,VLOOKUP(H1596,'3-Productie normen'!A:L,VLOOKUP(M1596,'3-Productie normen'!$B$36:$C$42,2,FALSE),FALSE)))</f>
        <v>0</v>
      </c>
      <c r="T1596" s="516">
        <f t="shared" si="173"/>
        <v>0</v>
      </c>
      <c r="U1596" s="55">
        <f t="shared" si="174"/>
        <v>0</v>
      </c>
      <c r="V1596" s="527"/>
      <c r="X1596" s="529">
        <f t="shared" si="172"/>
        <v>1851.3</v>
      </c>
    </row>
    <row r="1597" spans="1:24" ht="14.1" customHeight="1">
      <c r="A1597" s="460">
        <v>1597</v>
      </c>
      <c r="B1597" s="467" t="s">
        <v>238</v>
      </c>
      <c r="C1597" s="466" t="s">
        <v>362</v>
      </c>
      <c r="D1597" s="473" t="s">
        <v>442</v>
      </c>
      <c r="E1597" s="475">
        <v>2</v>
      </c>
      <c r="F1597" s="475" t="s">
        <v>1888</v>
      </c>
      <c r="G1597" s="494" t="s">
        <v>598</v>
      </c>
      <c r="H1597" s="487" t="s">
        <v>17</v>
      </c>
      <c r="I1597" s="494" t="s">
        <v>3987</v>
      </c>
      <c r="J1597" s="502">
        <v>8.93</v>
      </c>
      <c r="K1597" s="487" t="s">
        <v>17</v>
      </c>
      <c r="L1597" s="512">
        <f t="shared" si="168"/>
        <v>255</v>
      </c>
      <c r="M1597" s="514">
        <v>255</v>
      </c>
      <c r="N1597" s="514"/>
      <c r="O1597" s="514"/>
      <c r="P1597" s="515" t="e">
        <f t="shared" si="169"/>
        <v>#DIV/0!</v>
      </c>
      <c r="Q1597" s="515">
        <f t="shared" si="170"/>
        <v>0</v>
      </c>
      <c r="R1597" s="515">
        <f t="shared" si="171"/>
        <v>0</v>
      </c>
      <c r="S1597" s="516">
        <f>IF(M1597="nio",0,IF(M1597&gt;0,VLOOKUP(H1597,'3-Productie normen'!A:L,VLOOKUP(M1597,'3-Productie normen'!$B$36:$C$42,2,FALSE),FALSE)))</f>
        <v>0</v>
      </c>
      <c r="T1597" s="516">
        <f t="shared" si="173"/>
        <v>0</v>
      </c>
      <c r="U1597" s="55">
        <f t="shared" si="174"/>
        <v>0</v>
      </c>
      <c r="V1597" s="527"/>
      <c r="X1597" s="529">
        <f t="shared" si="172"/>
        <v>2277.15</v>
      </c>
    </row>
    <row r="1598" spans="1:24" ht="14.1" customHeight="1">
      <c r="A1598" s="460">
        <v>1598</v>
      </c>
      <c r="B1598" s="467" t="s">
        <v>238</v>
      </c>
      <c r="C1598" s="466" t="s">
        <v>362</v>
      </c>
      <c r="D1598" s="473" t="s">
        <v>442</v>
      </c>
      <c r="E1598" s="475">
        <v>2</v>
      </c>
      <c r="F1598" s="475" t="s">
        <v>1889</v>
      </c>
      <c r="G1598" s="494" t="s">
        <v>600</v>
      </c>
      <c r="H1598" s="491" t="s">
        <v>286</v>
      </c>
      <c r="I1598" s="494" t="s">
        <v>3974</v>
      </c>
      <c r="J1598" s="502">
        <v>139.26</v>
      </c>
      <c r="K1598" s="494" t="s">
        <v>4027</v>
      </c>
      <c r="L1598" s="512">
        <f t="shared" si="168"/>
        <v>0</v>
      </c>
      <c r="M1598" s="513" t="s">
        <v>4037</v>
      </c>
      <c r="N1598" s="514"/>
      <c r="O1598" s="514"/>
      <c r="P1598" s="515">
        <f t="shared" si="169"/>
        <v>0</v>
      </c>
      <c r="Q1598" s="515">
        <f t="shared" si="170"/>
        <v>0</v>
      </c>
      <c r="R1598" s="515">
        <f t="shared" si="171"/>
        <v>0</v>
      </c>
      <c r="S1598" s="516">
        <f>IF(M1598="nio",0,IF(M1598&gt;0,VLOOKUP(H1598,'3-Productie normen'!A:L,VLOOKUP(M1598,'3-Productie normen'!$B$36:$C$42,2,FALSE),FALSE)))</f>
        <v>0</v>
      </c>
      <c r="T1598" s="516">
        <f t="shared" si="173"/>
        <v>0</v>
      </c>
      <c r="U1598" s="55">
        <f t="shared" si="174"/>
        <v>0</v>
      </c>
      <c r="V1598" s="527"/>
      <c r="X1598" s="529">
        <f t="shared" si="172"/>
        <v>0</v>
      </c>
    </row>
    <row r="1599" spans="1:24" ht="14.1" customHeight="1">
      <c r="A1599" s="460">
        <v>1599</v>
      </c>
      <c r="B1599" s="467" t="s">
        <v>238</v>
      </c>
      <c r="C1599" s="466" t="s">
        <v>362</v>
      </c>
      <c r="D1599" s="473" t="s">
        <v>442</v>
      </c>
      <c r="E1599" s="475">
        <v>2</v>
      </c>
      <c r="F1599" s="475" t="s">
        <v>1890</v>
      </c>
      <c r="G1599" s="494" t="s">
        <v>617</v>
      </c>
      <c r="H1599" s="491" t="s">
        <v>286</v>
      </c>
      <c r="I1599" s="494" t="s">
        <v>3987</v>
      </c>
      <c r="J1599" s="502">
        <v>9.11</v>
      </c>
      <c r="K1599" s="494" t="s">
        <v>4027</v>
      </c>
      <c r="L1599" s="512">
        <f t="shared" si="168"/>
        <v>0</v>
      </c>
      <c r="M1599" s="513" t="s">
        <v>4037</v>
      </c>
      <c r="N1599" s="514"/>
      <c r="O1599" s="514"/>
      <c r="P1599" s="515">
        <f t="shared" si="169"/>
        <v>0</v>
      </c>
      <c r="Q1599" s="515">
        <f t="shared" si="170"/>
        <v>0</v>
      </c>
      <c r="R1599" s="515">
        <f t="shared" si="171"/>
        <v>0</v>
      </c>
      <c r="S1599" s="516">
        <f>IF(M1599="nio",0,IF(M1599&gt;0,VLOOKUP(H1599,'3-Productie normen'!A:L,VLOOKUP(M1599,'3-Productie normen'!$B$36:$C$42,2,FALSE),FALSE)))</f>
        <v>0</v>
      </c>
      <c r="T1599" s="516">
        <f t="shared" si="173"/>
        <v>0</v>
      </c>
      <c r="U1599" s="55">
        <f t="shared" si="174"/>
        <v>0</v>
      </c>
      <c r="V1599" s="527"/>
      <c r="X1599" s="529">
        <f t="shared" si="172"/>
        <v>0</v>
      </c>
    </row>
    <row r="1600" spans="1:24" ht="14.1" customHeight="1">
      <c r="A1600" s="460">
        <v>1600</v>
      </c>
      <c r="B1600" s="467" t="s">
        <v>238</v>
      </c>
      <c r="C1600" s="466" t="s">
        <v>362</v>
      </c>
      <c r="D1600" s="473" t="s">
        <v>442</v>
      </c>
      <c r="E1600" s="475">
        <v>2</v>
      </c>
      <c r="F1600" s="475" t="s">
        <v>1891</v>
      </c>
      <c r="G1600" s="494" t="s">
        <v>617</v>
      </c>
      <c r="H1600" s="491" t="s">
        <v>286</v>
      </c>
      <c r="I1600" s="494" t="s">
        <v>3974</v>
      </c>
      <c r="J1600" s="502">
        <v>9.92</v>
      </c>
      <c r="K1600" s="494" t="s">
        <v>4027</v>
      </c>
      <c r="L1600" s="512">
        <f t="shared" si="168"/>
        <v>0</v>
      </c>
      <c r="M1600" s="513" t="s">
        <v>4037</v>
      </c>
      <c r="N1600" s="514"/>
      <c r="O1600" s="514"/>
      <c r="P1600" s="515">
        <f t="shared" si="169"/>
        <v>0</v>
      </c>
      <c r="Q1600" s="515">
        <f t="shared" si="170"/>
        <v>0</v>
      </c>
      <c r="R1600" s="515">
        <f t="shared" si="171"/>
        <v>0</v>
      </c>
      <c r="S1600" s="516">
        <f>IF(M1600="nio",0,IF(M1600&gt;0,VLOOKUP(H1600,'3-Productie normen'!A:L,VLOOKUP(M1600,'3-Productie normen'!$B$36:$C$42,2,FALSE),FALSE)))</f>
        <v>0</v>
      </c>
      <c r="T1600" s="516">
        <f t="shared" si="173"/>
        <v>0</v>
      </c>
      <c r="U1600" s="55">
        <f t="shared" si="174"/>
        <v>0</v>
      </c>
      <c r="V1600" s="527"/>
      <c r="X1600" s="529">
        <f t="shared" si="172"/>
        <v>0</v>
      </c>
    </row>
    <row r="1601" spans="1:24" ht="14.1" customHeight="1">
      <c r="A1601" s="567">
        <v>1601</v>
      </c>
      <c r="B1601" s="467" t="s">
        <v>238</v>
      </c>
      <c r="C1601" s="466" t="s">
        <v>362</v>
      </c>
      <c r="D1601" s="473" t="s">
        <v>442</v>
      </c>
      <c r="E1601" s="475">
        <v>2</v>
      </c>
      <c r="F1601" s="475" t="s">
        <v>1892</v>
      </c>
      <c r="G1601" s="494" t="s">
        <v>529</v>
      </c>
      <c r="H1601" s="491" t="s">
        <v>286</v>
      </c>
      <c r="I1601" s="494" t="s">
        <v>3997</v>
      </c>
      <c r="J1601" s="502">
        <v>20.190000000000001</v>
      </c>
      <c r="K1601" s="494" t="s">
        <v>4027</v>
      </c>
      <c r="L1601" s="512">
        <f t="shared" si="168"/>
        <v>0</v>
      </c>
      <c r="M1601" s="513" t="s">
        <v>4037</v>
      </c>
      <c r="N1601" s="514"/>
      <c r="O1601" s="514"/>
      <c r="P1601" s="515">
        <f t="shared" si="169"/>
        <v>0</v>
      </c>
      <c r="Q1601" s="515">
        <f t="shared" si="170"/>
        <v>0</v>
      </c>
      <c r="R1601" s="515">
        <f t="shared" si="171"/>
        <v>0</v>
      </c>
      <c r="S1601" s="516">
        <f>IF(M1601="nio",0,IF(M1601&gt;0,VLOOKUP(H1601,'3-Productie normen'!A:L,VLOOKUP(M1601,'3-Productie normen'!$B$36:$C$42,2,FALSE),FALSE)))</f>
        <v>0</v>
      </c>
      <c r="T1601" s="516">
        <f t="shared" si="173"/>
        <v>0</v>
      </c>
      <c r="U1601" s="55">
        <f t="shared" si="174"/>
        <v>0</v>
      </c>
      <c r="V1601" s="527"/>
      <c r="X1601" s="529">
        <f t="shared" si="172"/>
        <v>0</v>
      </c>
    </row>
    <row r="1602" spans="1:24" ht="14.1" customHeight="1">
      <c r="A1602" s="460">
        <v>1602</v>
      </c>
      <c r="B1602" s="467" t="s">
        <v>238</v>
      </c>
      <c r="C1602" s="466" t="s">
        <v>362</v>
      </c>
      <c r="D1602" s="473" t="s">
        <v>442</v>
      </c>
      <c r="E1602" s="475">
        <v>2</v>
      </c>
      <c r="F1602" s="475" t="s">
        <v>1893</v>
      </c>
      <c r="G1602" s="494" t="s">
        <v>529</v>
      </c>
      <c r="H1602" s="491" t="s">
        <v>286</v>
      </c>
      <c r="I1602" s="494" t="s">
        <v>3975</v>
      </c>
      <c r="J1602" s="502">
        <v>19.190000000000001</v>
      </c>
      <c r="K1602" s="494" t="s">
        <v>4027</v>
      </c>
      <c r="L1602" s="512">
        <f t="shared" ref="L1602:L1665" si="175">SUM(M1602:O1602)</f>
        <v>0</v>
      </c>
      <c r="M1602" s="513" t="s">
        <v>4037</v>
      </c>
      <c r="N1602" s="514"/>
      <c r="O1602" s="514"/>
      <c r="P1602" s="515">
        <f t="shared" si="169"/>
        <v>0</v>
      </c>
      <c r="Q1602" s="515">
        <f t="shared" si="170"/>
        <v>0</v>
      </c>
      <c r="R1602" s="515">
        <f t="shared" si="171"/>
        <v>0</v>
      </c>
      <c r="S1602" s="516">
        <f>IF(M1602="nio",0,IF(M1602&gt;0,VLOOKUP(H1602,'3-Productie normen'!A:L,VLOOKUP(M1602,'3-Productie normen'!$B$36:$C$42,2,FALSE),FALSE)))</f>
        <v>0</v>
      </c>
      <c r="T1602" s="516">
        <f t="shared" si="173"/>
        <v>0</v>
      </c>
      <c r="U1602" s="55">
        <f t="shared" si="174"/>
        <v>0</v>
      </c>
      <c r="V1602" s="527"/>
      <c r="X1602" s="529">
        <f t="shared" si="172"/>
        <v>0</v>
      </c>
    </row>
    <row r="1603" spans="1:24" ht="14.1" customHeight="1">
      <c r="A1603" s="460">
        <v>1603</v>
      </c>
      <c r="B1603" s="467" t="s">
        <v>238</v>
      </c>
      <c r="C1603" s="466" t="s">
        <v>362</v>
      </c>
      <c r="D1603" s="473" t="s">
        <v>442</v>
      </c>
      <c r="E1603" s="475">
        <v>2</v>
      </c>
      <c r="F1603" s="475" t="s">
        <v>1894</v>
      </c>
      <c r="G1603" s="494" t="s">
        <v>529</v>
      </c>
      <c r="H1603" s="491" t="s">
        <v>286</v>
      </c>
      <c r="I1603" s="494" t="s">
        <v>3975</v>
      </c>
      <c r="J1603" s="502">
        <v>19.82</v>
      </c>
      <c r="K1603" s="494" t="s">
        <v>4027</v>
      </c>
      <c r="L1603" s="512">
        <f t="shared" si="175"/>
        <v>0</v>
      </c>
      <c r="M1603" s="513" t="s">
        <v>4037</v>
      </c>
      <c r="N1603" s="514"/>
      <c r="O1603" s="514"/>
      <c r="P1603" s="515">
        <f t="shared" si="169"/>
        <v>0</v>
      </c>
      <c r="Q1603" s="515">
        <f t="shared" si="170"/>
        <v>0</v>
      </c>
      <c r="R1603" s="515">
        <f t="shared" si="171"/>
        <v>0</v>
      </c>
      <c r="S1603" s="516">
        <f>IF(M1603="nio",0,IF(M1603&gt;0,VLOOKUP(H1603,'3-Productie normen'!A:L,VLOOKUP(M1603,'3-Productie normen'!$B$36:$C$42,2,FALSE),FALSE)))</f>
        <v>0</v>
      </c>
      <c r="T1603" s="516">
        <f t="shared" si="173"/>
        <v>0</v>
      </c>
      <c r="U1603" s="55">
        <f t="shared" si="174"/>
        <v>0</v>
      </c>
      <c r="V1603" s="527"/>
      <c r="X1603" s="529">
        <f t="shared" si="172"/>
        <v>0</v>
      </c>
    </row>
    <row r="1604" spans="1:24" ht="14.1" customHeight="1">
      <c r="A1604" s="460">
        <v>1604</v>
      </c>
      <c r="B1604" s="467" t="s">
        <v>238</v>
      </c>
      <c r="C1604" s="466" t="s">
        <v>362</v>
      </c>
      <c r="D1604" s="473" t="s">
        <v>442</v>
      </c>
      <c r="E1604" s="475">
        <v>2</v>
      </c>
      <c r="F1604" s="475" t="s">
        <v>1895</v>
      </c>
      <c r="G1604" s="494" t="s">
        <v>529</v>
      </c>
      <c r="H1604" s="491" t="s">
        <v>286</v>
      </c>
      <c r="I1604" s="494" t="s">
        <v>3975</v>
      </c>
      <c r="J1604" s="502">
        <v>18.920000000000002</v>
      </c>
      <c r="K1604" s="494" t="s">
        <v>4027</v>
      </c>
      <c r="L1604" s="512">
        <f t="shared" si="175"/>
        <v>0</v>
      </c>
      <c r="M1604" s="513" t="s">
        <v>4037</v>
      </c>
      <c r="N1604" s="514"/>
      <c r="O1604" s="514"/>
      <c r="P1604" s="515">
        <f t="shared" si="169"/>
        <v>0</v>
      </c>
      <c r="Q1604" s="515">
        <f t="shared" si="170"/>
        <v>0</v>
      </c>
      <c r="R1604" s="515">
        <f t="shared" si="171"/>
        <v>0</v>
      </c>
      <c r="S1604" s="516">
        <f>IF(M1604="nio",0,IF(M1604&gt;0,VLOOKUP(H1604,'3-Productie normen'!A:L,VLOOKUP(M1604,'3-Productie normen'!$B$36:$C$42,2,FALSE),FALSE)))</f>
        <v>0</v>
      </c>
      <c r="T1604" s="516">
        <f t="shared" si="173"/>
        <v>0</v>
      </c>
      <c r="U1604" s="55">
        <f t="shared" si="174"/>
        <v>0</v>
      </c>
      <c r="V1604" s="527"/>
      <c r="X1604" s="529">
        <f t="shared" si="172"/>
        <v>0</v>
      </c>
    </row>
    <row r="1605" spans="1:24" ht="14.1" customHeight="1">
      <c r="A1605" s="460">
        <v>1605</v>
      </c>
      <c r="B1605" s="467" t="s">
        <v>238</v>
      </c>
      <c r="C1605" s="466" t="s">
        <v>362</v>
      </c>
      <c r="D1605" s="473" t="s">
        <v>442</v>
      </c>
      <c r="E1605" s="475">
        <v>2</v>
      </c>
      <c r="F1605" s="475" t="s">
        <v>1896</v>
      </c>
      <c r="G1605" s="494" t="s">
        <v>529</v>
      </c>
      <c r="H1605" s="491" t="s">
        <v>286</v>
      </c>
      <c r="I1605" s="494" t="s">
        <v>3975</v>
      </c>
      <c r="J1605" s="502">
        <v>18.96</v>
      </c>
      <c r="K1605" s="494" t="s">
        <v>4027</v>
      </c>
      <c r="L1605" s="512">
        <f t="shared" si="175"/>
        <v>0</v>
      </c>
      <c r="M1605" s="513" t="s">
        <v>4037</v>
      </c>
      <c r="N1605" s="514"/>
      <c r="O1605" s="514"/>
      <c r="P1605" s="515">
        <f t="shared" si="169"/>
        <v>0</v>
      </c>
      <c r="Q1605" s="515">
        <f t="shared" si="170"/>
        <v>0</v>
      </c>
      <c r="R1605" s="515">
        <f t="shared" si="171"/>
        <v>0</v>
      </c>
      <c r="S1605" s="516">
        <f>IF(M1605="nio",0,IF(M1605&gt;0,VLOOKUP(H1605,'3-Productie normen'!A:L,VLOOKUP(M1605,'3-Productie normen'!$B$36:$C$42,2,FALSE),FALSE)))</f>
        <v>0</v>
      </c>
      <c r="T1605" s="516">
        <f t="shared" si="173"/>
        <v>0</v>
      </c>
      <c r="U1605" s="55">
        <f t="shared" si="174"/>
        <v>0</v>
      </c>
      <c r="V1605" s="527"/>
      <c r="X1605" s="529">
        <f t="shared" si="172"/>
        <v>0</v>
      </c>
    </row>
    <row r="1606" spans="1:24" ht="14.1" customHeight="1">
      <c r="A1606" s="460">
        <v>1606</v>
      </c>
      <c r="B1606" s="467" t="s">
        <v>238</v>
      </c>
      <c r="C1606" s="466" t="s">
        <v>362</v>
      </c>
      <c r="D1606" s="473" t="s">
        <v>442</v>
      </c>
      <c r="E1606" s="475">
        <v>2</v>
      </c>
      <c r="F1606" s="475" t="s">
        <v>1897</v>
      </c>
      <c r="G1606" s="494" t="s">
        <v>529</v>
      </c>
      <c r="H1606" s="491" t="s">
        <v>286</v>
      </c>
      <c r="I1606" s="494" t="s">
        <v>3975</v>
      </c>
      <c r="J1606" s="502">
        <v>29.13</v>
      </c>
      <c r="K1606" s="494" t="s">
        <v>4027</v>
      </c>
      <c r="L1606" s="512">
        <f t="shared" si="175"/>
        <v>0</v>
      </c>
      <c r="M1606" s="513" t="s">
        <v>4037</v>
      </c>
      <c r="N1606" s="514"/>
      <c r="O1606" s="514"/>
      <c r="P1606" s="515">
        <f t="shared" si="169"/>
        <v>0</v>
      </c>
      <c r="Q1606" s="515">
        <f t="shared" si="170"/>
        <v>0</v>
      </c>
      <c r="R1606" s="515">
        <f t="shared" si="171"/>
        <v>0</v>
      </c>
      <c r="S1606" s="516">
        <f>IF(M1606="nio",0,IF(M1606&gt;0,VLOOKUP(H1606,'3-Productie normen'!A:L,VLOOKUP(M1606,'3-Productie normen'!$B$36:$C$42,2,FALSE),FALSE)))</f>
        <v>0</v>
      </c>
      <c r="T1606" s="516">
        <f t="shared" si="173"/>
        <v>0</v>
      </c>
      <c r="U1606" s="55">
        <f t="shared" si="174"/>
        <v>0</v>
      </c>
      <c r="V1606" s="527"/>
      <c r="X1606" s="529">
        <f t="shared" si="172"/>
        <v>0</v>
      </c>
    </row>
    <row r="1607" spans="1:24" ht="14.1" customHeight="1">
      <c r="A1607" s="460">
        <v>1607</v>
      </c>
      <c r="B1607" s="467" t="s">
        <v>238</v>
      </c>
      <c r="C1607" s="466" t="s">
        <v>362</v>
      </c>
      <c r="D1607" s="473" t="s">
        <v>442</v>
      </c>
      <c r="E1607" s="475">
        <v>2</v>
      </c>
      <c r="F1607" s="475" t="s">
        <v>1898</v>
      </c>
      <c r="G1607" s="494" t="s">
        <v>529</v>
      </c>
      <c r="H1607" s="491" t="s">
        <v>286</v>
      </c>
      <c r="I1607" s="494" t="s">
        <v>3975</v>
      </c>
      <c r="J1607" s="502">
        <v>18.96</v>
      </c>
      <c r="K1607" s="494" t="s">
        <v>4027</v>
      </c>
      <c r="L1607" s="512">
        <f t="shared" si="175"/>
        <v>0</v>
      </c>
      <c r="M1607" s="513" t="s">
        <v>4037</v>
      </c>
      <c r="N1607" s="514"/>
      <c r="O1607" s="514"/>
      <c r="P1607" s="515">
        <f t="shared" si="169"/>
        <v>0</v>
      </c>
      <c r="Q1607" s="515">
        <f t="shared" si="170"/>
        <v>0</v>
      </c>
      <c r="R1607" s="515">
        <f t="shared" si="171"/>
        <v>0</v>
      </c>
      <c r="S1607" s="516">
        <f>IF(M1607="nio",0,IF(M1607&gt;0,VLOOKUP(H1607,'3-Productie normen'!A:L,VLOOKUP(M1607,'3-Productie normen'!$B$36:$C$42,2,FALSE),FALSE)))</f>
        <v>0</v>
      </c>
      <c r="T1607" s="516">
        <f t="shared" si="173"/>
        <v>0</v>
      </c>
      <c r="U1607" s="55">
        <f t="shared" si="174"/>
        <v>0</v>
      </c>
      <c r="V1607" s="527"/>
      <c r="X1607" s="529">
        <f t="shared" si="172"/>
        <v>0</v>
      </c>
    </row>
    <row r="1608" spans="1:24" ht="14.1" customHeight="1">
      <c r="A1608" s="460">
        <v>1608</v>
      </c>
      <c r="B1608" s="467" t="s">
        <v>238</v>
      </c>
      <c r="C1608" s="466" t="s">
        <v>362</v>
      </c>
      <c r="D1608" s="473" t="s">
        <v>442</v>
      </c>
      <c r="E1608" s="475">
        <v>2</v>
      </c>
      <c r="F1608" s="475" t="s">
        <v>1899</v>
      </c>
      <c r="G1608" s="494" t="s">
        <v>529</v>
      </c>
      <c r="H1608" s="491" t="s">
        <v>286</v>
      </c>
      <c r="I1608" s="494" t="s">
        <v>3974</v>
      </c>
      <c r="J1608" s="502">
        <v>12.46</v>
      </c>
      <c r="K1608" s="494" t="s">
        <v>4027</v>
      </c>
      <c r="L1608" s="512">
        <f t="shared" si="175"/>
        <v>0</v>
      </c>
      <c r="M1608" s="513" t="s">
        <v>4037</v>
      </c>
      <c r="N1608" s="514"/>
      <c r="O1608" s="514"/>
      <c r="P1608" s="515">
        <f t="shared" si="169"/>
        <v>0</v>
      </c>
      <c r="Q1608" s="515">
        <f t="shared" si="170"/>
        <v>0</v>
      </c>
      <c r="R1608" s="515">
        <f t="shared" si="171"/>
        <v>0</v>
      </c>
      <c r="S1608" s="516">
        <f>IF(M1608="nio",0,IF(M1608&gt;0,VLOOKUP(H1608,'3-Productie normen'!A:L,VLOOKUP(M1608,'3-Productie normen'!$B$36:$C$42,2,FALSE),FALSE)))</f>
        <v>0</v>
      </c>
      <c r="T1608" s="516">
        <f t="shared" si="173"/>
        <v>0</v>
      </c>
      <c r="U1608" s="55">
        <f t="shared" si="174"/>
        <v>0</v>
      </c>
      <c r="V1608" s="527"/>
      <c r="X1608" s="529">
        <f t="shared" si="172"/>
        <v>0</v>
      </c>
    </row>
    <row r="1609" spans="1:24" ht="14.1" customHeight="1">
      <c r="A1609" s="567">
        <v>1609</v>
      </c>
      <c r="B1609" s="467" t="s">
        <v>238</v>
      </c>
      <c r="C1609" s="466" t="s">
        <v>362</v>
      </c>
      <c r="D1609" s="473" t="s">
        <v>442</v>
      </c>
      <c r="E1609" s="475">
        <v>2</v>
      </c>
      <c r="F1609" s="475" t="s">
        <v>1900</v>
      </c>
      <c r="G1609" s="494" t="s">
        <v>529</v>
      </c>
      <c r="H1609" s="491" t="s">
        <v>286</v>
      </c>
      <c r="I1609" s="494" t="s">
        <v>3975</v>
      </c>
      <c r="J1609" s="502">
        <v>18.89</v>
      </c>
      <c r="K1609" s="494" t="s">
        <v>4027</v>
      </c>
      <c r="L1609" s="512">
        <f t="shared" si="175"/>
        <v>0</v>
      </c>
      <c r="M1609" s="513" t="s">
        <v>4037</v>
      </c>
      <c r="N1609" s="514"/>
      <c r="O1609" s="514"/>
      <c r="P1609" s="515">
        <f t="shared" si="169"/>
        <v>0</v>
      </c>
      <c r="Q1609" s="515">
        <f t="shared" si="170"/>
        <v>0</v>
      </c>
      <c r="R1609" s="515">
        <f t="shared" si="171"/>
        <v>0</v>
      </c>
      <c r="S1609" s="516">
        <f>IF(M1609="nio",0,IF(M1609&gt;0,VLOOKUP(H1609,'3-Productie normen'!A:L,VLOOKUP(M1609,'3-Productie normen'!$B$36:$C$42,2,FALSE),FALSE)))</f>
        <v>0</v>
      </c>
      <c r="T1609" s="516">
        <f t="shared" si="173"/>
        <v>0</v>
      </c>
      <c r="U1609" s="55">
        <f t="shared" si="174"/>
        <v>0</v>
      </c>
      <c r="V1609" s="527"/>
      <c r="X1609" s="529">
        <f t="shared" si="172"/>
        <v>0</v>
      </c>
    </row>
    <row r="1610" spans="1:24" ht="14.1" customHeight="1">
      <c r="A1610" s="460">
        <v>1610</v>
      </c>
      <c r="B1610" s="467" t="s">
        <v>238</v>
      </c>
      <c r="C1610" s="466" t="s">
        <v>362</v>
      </c>
      <c r="D1610" s="473" t="s">
        <v>442</v>
      </c>
      <c r="E1610" s="475">
        <v>2</v>
      </c>
      <c r="F1610" s="475" t="s">
        <v>1901</v>
      </c>
      <c r="G1610" s="494" t="s">
        <v>529</v>
      </c>
      <c r="H1610" s="491" t="s">
        <v>286</v>
      </c>
      <c r="I1610" s="494" t="s">
        <v>3975</v>
      </c>
      <c r="J1610" s="502">
        <v>18.829999999999998</v>
      </c>
      <c r="K1610" s="494" t="s">
        <v>4027</v>
      </c>
      <c r="L1610" s="512">
        <f t="shared" si="175"/>
        <v>0</v>
      </c>
      <c r="M1610" s="513" t="s">
        <v>4037</v>
      </c>
      <c r="N1610" s="514"/>
      <c r="O1610" s="514"/>
      <c r="P1610" s="515">
        <f t="shared" si="169"/>
        <v>0</v>
      </c>
      <c r="Q1610" s="515">
        <f t="shared" si="170"/>
        <v>0</v>
      </c>
      <c r="R1610" s="515">
        <f t="shared" si="171"/>
        <v>0</v>
      </c>
      <c r="S1610" s="516">
        <f>IF(M1610="nio",0,IF(M1610&gt;0,VLOOKUP(H1610,'3-Productie normen'!A:L,VLOOKUP(M1610,'3-Productie normen'!$B$36:$C$42,2,FALSE),FALSE)))</f>
        <v>0</v>
      </c>
      <c r="T1610" s="516">
        <f t="shared" si="173"/>
        <v>0</v>
      </c>
      <c r="U1610" s="55">
        <f t="shared" si="174"/>
        <v>0</v>
      </c>
      <c r="V1610" s="527"/>
      <c r="X1610" s="529">
        <f t="shared" si="172"/>
        <v>0</v>
      </c>
    </row>
    <row r="1611" spans="1:24" ht="14.1" customHeight="1">
      <c r="A1611" s="460">
        <v>1611</v>
      </c>
      <c r="B1611" s="467" t="s">
        <v>238</v>
      </c>
      <c r="C1611" s="466" t="s">
        <v>362</v>
      </c>
      <c r="D1611" s="473" t="s">
        <v>442</v>
      </c>
      <c r="E1611" s="475">
        <v>2</v>
      </c>
      <c r="F1611" s="475" t="s">
        <v>1902</v>
      </c>
      <c r="G1611" s="494" t="s">
        <v>529</v>
      </c>
      <c r="H1611" s="491" t="s">
        <v>286</v>
      </c>
      <c r="I1611" s="494" t="s">
        <v>3975</v>
      </c>
      <c r="J1611" s="502">
        <v>18.940000000000001</v>
      </c>
      <c r="K1611" s="494" t="s">
        <v>4027</v>
      </c>
      <c r="L1611" s="512">
        <f t="shared" si="175"/>
        <v>0</v>
      </c>
      <c r="M1611" s="513" t="s">
        <v>4037</v>
      </c>
      <c r="N1611" s="514"/>
      <c r="O1611" s="514"/>
      <c r="P1611" s="515">
        <f t="shared" ref="P1611:P1674" si="176">IF(M1611="nio",0,IF(M1611&gt;0,M1611*J1611/S1611,0))</f>
        <v>0</v>
      </c>
      <c r="Q1611" s="515">
        <f t="shared" ref="Q1611:Q1674" si="177">IF(N1611&gt;0,N1611*J1611/T1611,0)</f>
        <v>0</v>
      </c>
      <c r="R1611" s="515">
        <f t="shared" ref="R1611:R1674" si="178">IF(O1611&gt;0,O1611*J1611/U1611,0)</f>
        <v>0</v>
      </c>
      <c r="S1611" s="516">
        <f>IF(M1611="nio",0,IF(M1611&gt;0,VLOOKUP(H1611,'3-Productie normen'!A:L,VLOOKUP(M1611,'3-Productie normen'!$B$36:$C$42,2,FALSE),FALSE)))</f>
        <v>0</v>
      </c>
      <c r="T1611" s="516">
        <f t="shared" si="173"/>
        <v>0</v>
      </c>
      <c r="U1611" s="55">
        <f t="shared" si="174"/>
        <v>0</v>
      </c>
      <c r="V1611" s="527"/>
      <c r="X1611" s="529">
        <f t="shared" ref="X1611:X1674" si="179">L1611*J1611</f>
        <v>0</v>
      </c>
    </row>
    <row r="1612" spans="1:24" ht="14.1" customHeight="1">
      <c r="A1612" s="460">
        <v>1612</v>
      </c>
      <c r="B1612" s="467" t="s">
        <v>238</v>
      </c>
      <c r="C1612" s="466" t="s">
        <v>362</v>
      </c>
      <c r="D1612" s="473" t="s">
        <v>442</v>
      </c>
      <c r="E1612" s="475">
        <v>2</v>
      </c>
      <c r="F1612" s="475" t="s">
        <v>1903</v>
      </c>
      <c r="G1612" s="494" t="s">
        <v>529</v>
      </c>
      <c r="H1612" s="491" t="s">
        <v>286</v>
      </c>
      <c r="I1612" s="494" t="s">
        <v>3975</v>
      </c>
      <c r="J1612" s="502">
        <v>18.86</v>
      </c>
      <c r="K1612" s="494" t="s">
        <v>4027</v>
      </c>
      <c r="L1612" s="512">
        <f t="shared" si="175"/>
        <v>0</v>
      </c>
      <c r="M1612" s="513" t="s">
        <v>4037</v>
      </c>
      <c r="N1612" s="514"/>
      <c r="O1612" s="514"/>
      <c r="P1612" s="515">
        <f t="shared" si="176"/>
        <v>0</v>
      </c>
      <c r="Q1612" s="515">
        <f t="shared" si="177"/>
        <v>0</v>
      </c>
      <c r="R1612" s="515">
        <f t="shared" si="178"/>
        <v>0</v>
      </c>
      <c r="S1612" s="516">
        <f>IF(M1612="nio",0,IF(M1612&gt;0,VLOOKUP(H1612,'3-Productie normen'!A:L,VLOOKUP(M1612,'3-Productie normen'!$B$36:$C$42,2,FALSE),FALSE)))</f>
        <v>0</v>
      </c>
      <c r="T1612" s="516">
        <f t="shared" si="173"/>
        <v>0</v>
      </c>
      <c r="U1612" s="55">
        <f t="shared" si="174"/>
        <v>0</v>
      </c>
      <c r="V1612" s="527"/>
      <c r="X1612" s="529">
        <f t="shared" si="179"/>
        <v>0</v>
      </c>
    </row>
    <row r="1613" spans="1:24" ht="14.1" customHeight="1">
      <c r="A1613" s="460">
        <v>1613</v>
      </c>
      <c r="B1613" s="467" t="s">
        <v>238</v>
      </c>
      <c r="C1613" s="466" t="s">
        <v>362</v>
      </c>
      <c r="D1613" s="473" t="s">
        <v>442</v>
      </c>
      <c r="E1613" s="475">
        <v>2</v>
      </c>
      <c r="F1613" s="475" t="s">
        <v>1904</v>
      </c>
      <c r="G1613" s="494" t="s">
        <v>529</v>
      </c>
      <c r="H1613" s="491" t="s">
        <v>286</v>
      </c>
      <c r="I1613" s="494" t="s">
        <v>3975</v>
      </c>
      <c r="J1613" s="502">
        <v>18.89</v>
      </c>
      <c r="K1613" s="494" t="s">
        <v>4027</v>
      </c>
      <c r="L1613" s="512">
        <f t="shared" si="175"/>
        <v>0</v>
      </c>
      <c r="M1613" s="513" t="s">
        <v>4037</v>
      </c>
      <c r="N1613" s="514"/>
      <c r="O1613" s="514"/>
      <c r="P1613" s="515">
        <f t="shared" si="176"/>
        <v>0</v>
      </c>
      <c r="Q1613" s="515">
        <f t="shared" si="177"/>
        <v>0</v>
      </c>
      <c r="R1613" s="515">
        <f t="shared" si="178"/>
        <v>0</v>
      </c>
      <c r="S1613" s="516">
        <f>IF(M1613="nio",0,IF(M1613&gt;0,VLOOKUP(H1613,'3-Productie normen'!A:L,VLOOKUP(M1613,'3-Productie normen'!$B$36:$C$42,2,FALSE),FALSE)))</f>
        <v>0</v>
      </c>
      <c r="T1613" s="516">
        <f t="shared" si="173"/>
        <v>0</v>
      </c>
      <c r="U1613" s="55">
        <f t="shared" si="174"/>
        <v>0</v>
      </c>
      <c r="V1613" s="527"/>
      <c r="X1613" s="529">
        <f t="shared" si="179"/>
        <v>0</v>
      </c>
    </row>
    <row r="1614" spans="1:24" ht="14.1" customHeight="1">
      <c r="A1614" s="460">
        <v>1614</v>
      </c>
      <c r="B1614" s="467" t="s">
        <v>238</v>
      </c>
      <c r="C1614" s="466" t="s">
        <v>362</v>
      </c>
      <c r="D1614" s="473" t="s">
        <v>442</v>
      </c>
      <c r="E1614" s="475">
        <v>2</v>
      </c>
      <c r="F1614" s="475" t="s">
        <v>1905</v>
      </c>
      <c r="G1614" s="494" t="s">
        <v>529</v>
      </c>
      <c r="H1614" s="491" t="s">
        <v>286</v>
      </c>
      <c r="I1614" s="494" t="s">
        <v>3975</v>
      </c>
      <c r="J1614" s="502">
        <v>18.98</v>
      </c>
      <c r="K1614" s="494" t="s">
        <v>4027</v>
      </c>
      <c r="L1614" s="512">
        <f t="shared" si="175"/>
        <v>0</v>
      </c>
      <c r="M1614" s="513" t="s">
        <v>4037</v>
      </c>
      <c r="N1614" s="514"/>
      <c r="O1614" s="514"/>
      <c r="P1614" s="515">
        <f t="shared" si="176"/>
        <v>0</v>
      </c>
      <c r="Q1614" s="515">
        <f t="shared" si="177"/>
        <v>0</v>
      </c>
      <c r="R1614" s="515">
        <f t="shared" si="178"/>
        <v>0</v>
      </c>
      <c r="S1614" s="516">
        <f>IF(M1614="nio",0,IF(M1614&gt;0,VLOOKUP(H1614,'3-Productie normen'!A:L,VLOOKUP(M1614,'3-Productie normen'!$B$36:$C$42,2,FALSE),FALSE)))</f>
        <v>0</v>
      </c>
      <c r="T1614" s="516">
        <f t="shared" si="173"/>
        <v>0</v>
      </c>
      <c r="U1614" s="55">
        <f t="shared" si="174"/>
        <v>0</v>
      </c>
      <c r="V1614" s="527"/>
      <c r="X1614" s="529">
        <f t="shared" si="179"/>
        <v>0</v>
      </c>
    </row>
    <row r="1615" spans="1:24" ht="14.1" customHeight="1">
      <c r="A1615" s="460">
        <v>1615</v>
      </c>
      <c r="B1615" s="467" t="s">
        <v>238</v>
      </c>
      <c r="C1615" s="466" t="s">
        <v>362</v>
      </c>
      <c r="D1615" s="473" t="s">
        <v>442</v>
      </c>
      <c r="E1615" s="475">
        <v>2</v>
      </c>
      <c r="F1615" s="475" t="s">
        <v>1906</v>
      </c>
      <c r="G1615" s="494" t="s">
        <v>529</v>
      </c>
      <c r="H1615" s="491" t="s">
        <v>286</v>
      </c>
      <c r="I1615" s="494" t="s">
        <v>3975</v>
      </c>
      <c r="J1615" s="502">
        <v>18.88</v>
      </c>
      <c r="K1615" s="494" t="s">
        <v>4027</v>
      </c>
      <c r="L1615" s="512">
        <f t="shared" si="175"/>
        <v>0</v>
      </c>
      <c r="M1615" s="513" t="s">
        <v>4037</v>
      </c>
      <c r="N1615" s="514"/>
      <c r="O1615" s="514"/>
      <c r="P1615" s="515">
        <f t="shared" si="176"/>
        <v>0</v>
      </c>
      <c r="Q1615" s="515">
        <f t="shared" si="177"/>
        <v>0</v>
      </c>
      <c r="R1615" s="515">
        <f t="shared" si="178"/>
        <v>0</v>
      </c>
      <c r="S1615" s="516">
        <f>IF(M1615="nio",0,IF(M1615&gt;0,VLOOKUP(H1615,'3-Productie normen'!A:L,VLOOKUP(M1615,'3-Productie normen'!$B$36:$C$42,2,FALSE),FALSE)))</f>
        <v>0</v>
      </c>
      <c r="T1615" s="516">
        <f t="shared" si="173"/>
        <v>0</v>
      </c>
      <c r="U1615" s="55">
        <f t="shared" si="174"/>
        <v>0</v>
      </c>
      <c r="V1615" s="527"/>
      <c r="X1615" s="529">
        <f t="shared" si="179"/>
        <v>0</v>
      </c>
    </row>
    <row r="1616" spans="1:24" ht="14.1" customHeight="1">
      <c r="A1616" s="460">
        <v>1616</v>
      </c>
      <c r="B1616" s="467" t="s">
        <v>238</v>
      </c>
      <c r="C1616" s="466" t="s">
        <v>362</v>
      </c>
      <c r="D1616" s="473" t="s">
        <v>442</v>
      </c>
      <c r="E1616" s="475">
        <v>2</v>
      </c>
      <c r="F1616" s="475" t="s">
        <v>1907</v>
      </c>
      <c r="G1616" s="494" t="s">
        <v>529</v>
      </c>
      <c r="H1616" s="491" t="s">
        <v>286</v>
      </c>
      <c r="I1616" s="494" t="s">
        <v>3975</v>
      </c>
      <c r="J1616" s="502">
        <v>18.03</v>
      </c>
      <c r="K1616" s="494" t="s">
        <v>4027</v>
      </c>
      <c r="L1616" s="512">
        <f t="shared" si="175"/>
        <v>0</v>
      </c>
      <c r="M1616" s="513" t="s">
        <v>4037</v>
      </c>
      <c r="N1616" s="514"/>
      <c r="O1616" s="514"/>
      <c r="P1616" s="515">
        <f t="shared" si="176"/>
        <v>0</v>
      </c>
      <c r="Q1616" s="515">
        <f t="shared" si="177"/>
        <v>0</v>
      </c>
      <c r="R1616" s="515">
        <f t="shared" si="178"/>
        <v>0</v>
      </c>
      <c r="S1616" s="516">
        <f>IF(M1616="nio",0,IF(M1616&gt;0,VLOOKUP(H1616,'3-Productie normen'!A:L,VLOOKUP(M1616,'3-Productie normen'!$B$36:$C$42,2,FALSE),FALSE)))</f>
        <v>0</v>
      </c>
      <c r="T1616" s="516">
        <f t="shared" si="173"/>
        <v>0</v>
      </c>
      <c r="U1616" s="55">
        <f t="shared" si="174"/>
        <v>0</v>
      </c>
      <c r="V1616" s="527"/>
      <c r="X1616" s="529">
        <f t="shared" si="179"/>
        <v>0</v>
      </c>
    </row>
    <row r="1617" spans="1:24" ht="14.1" customHeight="1">
      <c r="A1617" s="567">
        <v>1617</v>
      </c>
      <c r="B1617" s="467" t="s">
        <v>238</v>
      </c>
      <c r="C1617" s="466" t="s">
        <v>362</v>
      </c>
      <c r="D1617" s="473" t="s">
        <v>442</v>
      </c>
      <c r="E1617" s="475">
        <v>2</v>
      </c>
      <c r="F1617" s="475" t="s">
        <v>1908</v>
      </c>
      <c r="G1617" s="494" t="s">
        <v>529</v>
      </c>
      <c r="H1617" s="491" t="s">
        <v>286</v>
      </c>
      <c r="I1617" s="494" t="s">
        <v>3975</v>
      </c>
      <c r="J1617" s="502">
        <v>29.17</v>
      </c>
      <c r="K1617" s="494" t="s">
        <v>4027</v>
      </c>
      <c r="L1617" s="512">
        <f t="shared" si="175"/>
        <v>0</v>
      </c>
      <c r="M1617" s="513" t="s">
        <v>4037</v>
      </c>
      <c r="N1617" s="514"/>
      <c r="O1617" s="514"/>
      <c r="P1617" s="515">
        <f t="shared" si="176"/>
        <v>0</v>
      </c>
      <c r="Q1617" s="515">
        <f t="shared" si="177"/>
        <v>0</v>
      </c>
      <c r="R1617" s="515">
        <f t="shared" si="178"/>
        <v>0</v>
      </c>
      <c r="S1617" s="516">
        <f>IF(M1617="nio",0,IF(M1617&gt;0,VLOOKUP(H1617,'3-Productie normen'!A:L,VLOOKUP(M1617,'3-Productie normen'!$B$36:$C$42,2,FALSE),FALSE)))</f>
        <v>0</v>
      </c>
      <c r="T1617" s="516">
        <f t="shared" si="173"/>
        <v>0</v>
      </c>
      <c r="U1617" s="55">
        <f t="shared" si="174"/>
        <v>0</v>
      </c>
      <c r="V1617" s="527"/>
      <c r="X1617" s="529">
        <f t="shared" si="179"/>
        <v>0</v>
      </c>
    </row>
    <row r="1618" spans="1:24" ht="14.1" customHeight="1">
      <c r="A1618" s="460">
        <v>1618</v>
      </c>
      <c r="B1618" s="467" t="s">
        <v>238</v>
      </c>
      <c r="C1618" s="466" t="s">
        <v>362</v>
      </c>
      <c r="D1618" s="473" t="s">
        <v>442</v>
      </c>
      <c r="E1618" s="475">
        <v>2</v>
      </c>
      <c r="F1618" s="475" t="s">
        <v>1909</v>
      </c>
      <c r="G1618" s="494" t="s">
        <v>529</v>
      </c>
      <c r="H1618" s="491" t="s">
        <v>286</v>
      </c>
      <c r="I1618" s="494" t="s">
        <v>3975</v>
      </c>
      <c r="J1618" s="502">
        <v>19.190000000000001</v>
      </c>
      <c r="K1618" s="494" t="s">
        <v>4027</v>
      </c>
      <c r="L1618" s="512">
        <f t="shared" si="175"/>
        <v>0</v>
      </c>
      <c r="M1618" s="513" t="s">
        <v>4037</v>
      </c>
      <c r="N1618" s="514"/>
      <c r="O1618" s="514"/>
      <c r="P1618" s="515">
        <f t="shared" si="176"/>
        <v>0</v>
      </c>
      <c r="Q1618" s="515">
        <f t="shared" si="177"/>
        <v>0</v>
      </c>
      <c r="R1618" s="515">
        <f t="shared" si="178"/>
        <v>0</v>
      </c>
      <c r="S1618" s="516">
        <f>IF(M1618="nio",0,IF(M1618&gt;0,VLOOKUP(H1618,'3-Productie normen'!A:L,VLOOKUP(M1618,'3-Productie normen'!$B$36:$C$42,2,FALSE),FALSE)))</f>
        <v>0</v>
      </c>
      <c r="T1618" s="516">
        <f t="shared" si="173"/>
        <v>0</v>
      </c>
      <c r="U1618" s="55">
        <f t="shared" si="174"/>
        <v>0</v>
      </c>
      <c r="V1618" s="527"/>
      <c r="X1618" s="529">
        <f t="shared" si="179"/>
        <v>0</v>
      </c>
    </row>
    <row r="1619" spans="1:24" ht="14.1" customHeight="1">
      <c r="A1619" s="460">
        <v>1619</v>
      </c>
      <c r="B1619" s="467" t="s">
        <v>238</v>
      </c>
      <c r="C1619" s="466" t="s">
        <v>362</v>
      </c>
      <c r="D1619" s="473" t="s">
        <v>442</v>
      </c>
      <c r="E1619" s="475">
        <v>2</v>
      </c>
      <c r="F1619" s="475" t="s">
        <v>1910</v>
      </c>
      <c r="G1619" s="494" t="s">
        <v>529</v>
      </c>
      <c r="H1619" s="491" t="s">
        <v>286</v>
      </c>
      <c r="I1619" s="494" t="s">
        <v>3975</v>
      </c>
      <c r="J1619" s="502">
        <v>12</v>
      </c>
      <c r="K1619" s="494" t="s">
        <v>4027</v>
      </c>
      <c r="L1619" s="512">
        <f t="shared" si="175"/>
        <v>0</v>
      </c>
      <c r="M1619" s="513" t="s">
        <v>4037</v>
      </c>
      <c r="N1619" s="514"/>
      <c r="O1619" s="514"/>
      <c r="P1619" s="515">
        <f t="shared" si="176"/>
        <v>0</v>
      </c>
      <c r="Q1619" s="515">
        <f t="shared" si="177"/>
        <v>0</v>
      </c>
      <c r="R1619" s="515">
        <f t="shared" si="178"/>
        <v>0</v>
      </c>
      <c r="S1619" s="516">
        <f>IF(M1619="nio",0,IF(M1619&gt;0,VLOOKUP(H1619,'3-Productie normen'!A:L,VLOOKUP(M1619,'3-Productie normen'!$B$36:$C$42,2,FALSE),FALSE)))</f>
        <v>0</v>
      </c>
      <c r="T1619" s="516">
        <f t="shared" ref="T1619:T1682" si="180">IF(N1619&gt;0,S1619*$T$8,0)</f>
        <v>0</v>
      </c>
      <c r="U1619" s="55">
        <f t="shared" ref="U1619:U1682" si="181">IF((OR(O1619&gt;0,)),S1619*$U$8,0)</f>
        <v>0</v>
      </c>
      <c r="V1619" s="527"/>
      <c r="X1619" s="529">
        <f t="shared" si="179"/>
        <v>0</v>
      </c>
    </row>
    <row r="1620" spans="1:24" ht="14.1" customHeight="1">
      <c r="A1620" s="460">
        <v>1620</v>
      </c>
      <c r="B1620" s="467" t="s">
        <v>238</v>
      </c>
      <c r="C1620" s="466" t="s">
        <v>362</v>
      </c>
      <c r="D1620" s="473" t="s">
        <v>442</v>
      </c>
      <c r="E1620" s="475">
        <v>2</v>
      </c>
      <c r="F1620" s="475" t="s">
        <v>1911</v>
      </c>
      <c r="G1620" s="494" t="s">
        <v>1045</v>
      </c>
      <c r="H1620" s="491" t="s">
        <v>253</v>
      </c>
      <c r="I1620" s="494" t="s">
        <v>3975</v>
      </c>
      <c r="J1620" s="502">
        <v>24.56</v>
      </c>
      <c r="K1620" s="491" t="s">
        <v>253</v>
      </c>
      <c r="L1620" s="512">
        <f t="shared" si="175"/>
        <v>104</v>
      </c>
      <c r="M1620" s="514">
        <v>104</v>
      </c>
      <c r="N1620" s="514"/>
      <c r="O1620" s="514"/>
      <c r="P1620" s="515" t="e">
        <f t="shared" si="176"/>
        <v>#DIV/0!</v>
      </c>
      <c r="Q1620" s="515">
        <f t="shared" si="177"/>
        <v>0</v>
      </c>
      <c r="R1620" s="515">
        <f t="shared" si="178"/>
        <v>0</v>
      </c>
      <c r="S1620" s="516">
        <f>IF(M1620="nio",0,IF(M1620&gt;0,VLOOKUP(H1620,'3-Productie normen'!A:L,VLOOKUP(M1620,'3-Productie normen'!$B$36:$C$42,2,FALSE),FALSE)))</f>
        <v>0</v>
      </c>
      <c r="T1620" s="516">
        <f t="shared" si="180"/>
        <v>0</v>
      </c>
      <c r="U1620" s="55">
        <f t="shared" si="181"/>
        <v>0</v>
      </c>
      <c r="V1620" s="527"/>
      <c r="X1620" s="529">
        <f t="shared" si="179"/>
        <v>2554.2399999999998</v>
      </c>
    </row>
    <row r="1621" spans="1:24" ht="14.1" customHeight="1">
      <c r="A1621" s="460">
        <v>1621</v>
      </c>
      <c r="B1621" s="467" t="s">
        <v>238</v>
      </c>
      <c r="C1621" s="466" t="s">
        <v>362</v>
      </c>
      <c r="D1621" s="473" t="s">
        <v>442</v>
      </c>
      <c r="E1621" s="475">
        <v>2</v>
      </c>
      <c r="F1621" s="475" t="s">
        <v>1912</v>
      </c>
      <c r="G1621" s="494" t="s">
        <v>1045</v>
      </c>
      <c r="H1621" s="491" t="s">
        <v>253</v>
      </c>
      <c r="I1621" s="494" t="s">
        <v>3975</v>
      </c>
      <c r="J1621" s="502">
        <v>27.99</v>
      </c>
      <c r="K1621" s="491" t="s">
        <v>253</v>
      </c>
      <c r="L1621" s="512">
        <f t="shared" si="175"/>
        <v>104</v>
      </c>
      <c r="M1621" s="514">
        <v>104</v>
      </c>
      <c r="N1621" s="514"/>
      <c r="O1621" s="514"/>
      <c r="P1621" s="515" t="e">
        <f t="shared" si="176"/>
        <v>#DIV/0!</v>
      </c>
      <c r="Q1621" s="515">
        <f t="shared" si="177"/>
        <v>0</v>
      </c>
      <c r="R1621" s="515">
        <f t="shared" si="178"/>
        <v>0</v>
      </c>
      <c r="S1621" s="516">
        <f>IF(M1621="nio",0,IF(M1621&gt;0,VLOOKUP(H1621,'3-Productie normen'!A:L,VLOOKUP(M1621,'3-Productie normen'!$B$36:$C$42,2,FALSE),FALSE)))</f>
        <v>0</v>
      </c>
      <c r="T1621" s="516">
        <f t="shared" si="180"/>
        <v>0</v>
      </c>
      <c r="U1621" s="55">
        <f t="shared" si="181"/>
        <v>0</v>
      </c>
      <c r="V1621" s="527"/>
      <c r="X1621" s="529">
        <f t="shared" si="179"/>
        <v>2910.96</v>
      </c>
    </row>
    <row r="1622" spans="1:24" ht="14.1" customHeight="1">
      <c r="A1622" s="460">
        <v>1622</v>
      </c>
      <c r="B1622" s="467" t="s">
        <v>238</v>
      </c>
      <c r="C1622" s="466" t="s">
        <v>362</v>
      </c>
      <c r="D1622" s="473" t="s">
        <v>442</v>
      </c>
      <c r="E1622" s="475">
        <v>2</v>
      </c>
      <c r="F1622" s="475" t="s">
        <v>1913</v>
      </c>
      <c r="G1622" s="494" t="s">
        <v>592</v>
      </c>
      <c r="H1622" s="487" t="s">
        <v>348</v>
      </c>
      <c r="I1622" s="494" t="s">
        <v>3975</v>
      </c>
      <c r="J1622" s="502">
        <v>47.61</v>
      </c>
      <c r="K1622" s="487" t="s">
        <v>348</v>
      </c>
      <c r="L1622" s="512">
        <f t="shared" si="175"/>
        <v>255</v>
      </c>
      <c r="M1622" s="514">
        <v>255</v>
      </c>
      <c r="N1622" s="514"/>
      <c r="O1622" s="514"/>
      <c r="P1622" s="515" t="e">
        <f t="shared" si="176"/>
        <v>#DIV/0!</v>
      </c>
      <c r="Q1622" s="515">
        <f t="shared" si="177"/>
        <v>0</v>
      </c>
      <c r="R1622" s="515">
        <f t="shared" si="178"/>
        <v>0</v>
      </c>
      <c r="S1622" s="516">
        <f>IF(M1622="nio",0,IF(M1622&gt;0,VLOOKUP(H1622,'3-Productie normen'!A:L,VLOOKUP(M1622,'3-Productie normen'!$B$36:$C$42,2,FALSE),FALSE)))</f>
        <v>0</v>
      </c>
      <c r="T1622" s="516">
        <f t="shared" si="180"/>
        <v>0</v>
      </c>
      <c r="U1622" s="55">
        <f t="shared" si="181"/>
        <v>0</v>
      </c>
      <c r="V1622" s="527"/>
      <c r="X1622" s="529">
        <f t="shared" si="179"/>
        <v>12140.55</v>
      </c>
    </row>
    <row r="1623" spans="1:24" ht="14.1" customHeight="1">
      <c r="A1623" s="460">
        <v>1623</v>
      </c>
      <c r="B1623" s="467" t="s">
        <v>238</v>
      </c>
      <c r="C1623" s="466" t="s">
        <v>362</v>
      </c>
      <c r="D1623" s="473" t="s">
        <v>442</v>
      </c>
      <c r="E1623" s="475">
        <v>2</v>
      </c>
      <c r="F1623" s="475" t="s">
        <v>1914</v>
      </c>
      <c r="G1623" s="494" t="s">
        <v>1045</v>
      </c>
      <c r="H1623" s="491" t="s">
        <v>253</v>
      </c>
      <c r="I1623" s="494" t="s">
        <v>3975</v>
      </c>
      <c r="J1623" s="502">
        <v>18.47</v>
      </c>
      <c r="K1623" s="491" t="s">
        <v>253</v>
      </c>
      <c r="L1623" s="512">
        <f t="shared" si="175"/>
        <v>104</v>
      </c>
      <c r="M1623" s="514">
        <v>104</v>
      </c>
      <c r="N1623" s="514"/>
      <c r="O1623" s="514"/>
      <c r="P1623" s="515" t="e">
        <f t="shared" si="176"/>
        <v>#DIV/0!</v>
      </c>
      <c r="Q1623" s="515">
        <f t="shared" si="177"/>
        <v>0</v>
      </c>
      <c r="R1623" s="515">
        <f t="shared" si="178"/>
        <v>0</v>
      </c>
      <c r="S1623" s="516">
        <f>IF(M1623="nio",0,IF(M1623&gt;0,VLOOKUP(H1623,'3-Productie normen'!A:L,VLOOKUP(M1623,'3-Productie normen'!$B$36:$C$42,2,FALSE),FALSE)))</f>
        <v>0</v>
      </c>
      <c r="T1623" s="516">
        <f t="shared" si="180"/>
        <v>0</v>
      </c>
      <c r="U1623" s="55">
        <f t="shared" si="181"/>
        <v>0</v>
      </c>
      <c r="V1623" s="527"/>
      <c r="X1623" s="529">
        <f t="shared" si="179"/>
        <v>1920.8799999999999</v>
      </c>
    </row>
    <row r="1624" spans="1:24" ht="14.1" customHeight="1">
      <c r="A1624" s="460">
        <v>1624</v>
      </c>
      <c r="B1624" s="467" t="s">
        <v>238</v>
      </c>
      <c r="C1624" s="466" t="s">
        <v>362</v>
      </c>
      <c r="D1624" s="473" t="s">
        <v>442</v>
      </c>
      <c r="E1624" s="475">
        <v>2</v>
      </c>
      <c r="F1624" s="475" t="s">
        <v>1915</v>
      </c>
      <c r="G1624" s="494" t="s">
        <v>627</v>
      </c>
      <c r="H1624" s="494" t="s">
        <v>4066</v>
      </c>
      <c r="I1624" s="494" t="s">
        <v>3977</v>
      </c>
      <c r="J1624" s="502">
        <v>76.31</v>
      </c>
      <c r="K1624" s="494" t="s">
        <v>4033</v>
      </c>
      <c r="L1624" s="512">
        <f t="shared" si="175"/>
        <v>104</v>
      </c>
      <c r="M1624" s="514">
        <v>104</v>
      </c>
      <c r="N1624" s="514"/>
      <c r="O1624" s="514"/>
      <c r="P1624" s="515" t="e">
        <f t="shared" si="176"/>
        <v>#DIV/0!</v>
      </c>
      <c r="Q1624" s="515">
        <f t="shared" si="177"/>
        <v>0</v>
      </c>
      <c r="R1624" s="515">
        <f t="shared" si="178"/>
        <v>0</v>
      </c>
      <c r="S1624" s="516">
        <f>IF(M1624="nio",0,IF(M1624&gt;0,VLOOKUP(H1624,'3-Productie normen'!A:L,VLOOKUP(M1624,'3-Productie normen'!$B$36:$C$42,2,FALSE),FALSE)))</f>
        <v>0</v>
      </c>
      <c r="T1624" s="516">
        <f t="shared" si="180"/>
        <v>0</v>
      </c>
      <c r="U1624" s="55">
        <f t="shared" si="181"/>
        <v>0</v>
      </c>
      <c r="V1624" s="527"/>
      <c r="X1624" s="529">
        <f t="shared" si="179"/>
        <v>7936.24</v>
      </c>
    </row>
    <row r="1625" spans="1:24" ht="14.1" customHeight="1">
      <c r="A1625" s="567">
        <v>1625</v>
      </c>
      <c r="B1625" s="467" t="s">
        <v>238</v>
      </c>
      <c r="C1625" s="466" t="s">
        <v>362</v>
      </c>
      <c r="D1625" s="473" t="s">
        <v>442</v>
      </c>
      <c r="E1625" s="475">
        <v>2</v>
      </c>
      <c r="F1625" s="475" t="s">
        <v>1916</v>
      </c>
      <c r="G1625" s="494" t="s">
        <v>1045</v>
      </c>
      <c r="H1625" s="491" t="s">
        <v>253</v>
      </c>
      <c r="I1625" s="494" t="s">
        <v>3975</v>
      </c>
      <c r="J1625" s="502">
        <v>37.18</v>
      </c>
      <c r="K1625" s="491" t="s">
        <v>253</v>
      </c>
      <c r="L1625" s="512">
        <f t="shared" si="175"/>
        <v>104</v>
      </c>
      <c r="M1625" s="514">
        <v>104</v>
      </c>
      <c r="N1625" s="514"/>
      <c r="O1625" s="514"/>
      <c r="P1625" s="515" t="e">
        <f t="shared" si="176"/>
        <v>#DIV/0!</v>
      </c>
      <c r="Q1625" s="515">
        <f t="shared" si="177"/>
        <v>0</v>
      </c>
      <c r="R1625" s="515">
        <f t="shared" si="178"/>
        <v>0</v>
      </c>
      <c r="S1625" s="516">
        <f>IF(M1625="nio",0,IF(M1625&gt;0,VLOOKUP(H1625,'3-Productie normen'!A:L,VLOOKUP(M1625,'3-Productie normen'!$B$36:$C$42,2,FALSE),FALSE)))</f>
        <v>0</v>
      </c>
      <c r="T1625" s="516">
        <f t="shared" si="180"/>
        <v>0</v>
      </c>
      <c r="U1625" s="55">
        <f t="shared" si="181"/>
        <v>0</v>
      </c>
      <c r="V1625" s="527"/>
      <c r="X1625" s="529">
        <f t="shared" si="179"/>
        <v>3866.72</v>
      </c>
    </row>
    <row r="1626" spans="1:24" ht="14.1" customHeight="1">
      <c r="A1626" s="460">
        <v>1626</v>
      </c>
      <c r="B1626" s="467" t="s">
        <v>238</v>
      </c>
      <c r="C1626" s="466" t="s">
        <v>362</v>
      </c>
      <c r="D1626" s="473" t="s">
        <v>442</v>
      </c>
      <c r="E1626" s="475">
        <v>2</v>
      </c>
      <c r="F1626" s="475" t="s">
        <v>1917</v>
      </c>
      <c r="G1626" s="494" t="s">
        <v>1045</v>
      </c>
      <c r="H1626" s="491" t="s">
        <v>253</v>
      </c>
      <c r="I1626" s="494" t="s">
        <v>3975</v>
      </c>
      <c r="J1626" s="502">
        <v>23.32</v>
      </c>
      <c r="K1626" s="491" t="s">
        <v>253</v>
      </c>
      <c r="L1626" s="512">
        <f t="shared" si="175"/>
        <v>104</v>
      </c>
      <c r="M1626" s="514">
        <v>104</v>
      </c>
      <c r="N1626" s="514"/>
      <c r="O1626" s="514"/>
      <c r="P1626" s="515" t="e">
        <f t="shared" si="176"/>
        <v>#DIV/0!</v>
      </c>
      <c r="Q1626" s="515">
        <f t="shared" si="177"/>
        <v>0</v>
      </c>
      <c r="R1626" s="515">
        <f t="shared" si="178"/>
        <v>0</v>
      </c>
      <c r="S1626" s="516">
        <f>IF(M1626="nio",0,IF(M1626&gt;0,VLOOKUP(H1626,'3-Productie normen'!A:L,VLOOKUP(M1626,'3-Productie normen'!$B$36:$C$42,2,FALSE),FALSE)))</f>
        <v>0</v>
      </c>
      <c r="T1626" s="516">
        <f t="shared" si="180"/>
        <v>0</v>
      </c>
      <c r="U1626" s="55">
        <f t="shared" si="181"/>
        <v>0</v>
      </c>
      <c r="V1626" s="527"/>
      <c r="X1626" s="529">
        <f t="shared" si="179"/>
        <v>2425.2800000000002</v>
      </c>
    </row>
    <row r="1627" spans="1:24" ht="14.1" customHeight="1">
      <c r="A1627" s="460">
        <v>1627</v>
      </c>
      <c r="B1627" s="467" t="s">
        <v>238</v>
      </c>
      <c r="C1627" s="466" t="s">
        <v>362</v>
      </c>
      <c r="D1627" s="473" t="s">
        <v>442</v>
      </c>
      <c r="E1627" s="475">
        <v>2</v>
      </c>
      <c r="F1627" s="475" t="s">
        <v>1918</v>
      </c>
      <c r="G1627" s="494" t="s">
        <v>600</v>
      </c>
      <c r="H1627" s="491" t="s">
        <v>4033</v>
      </c>
      <c r="I1627" s="494" t="s">
        <v>3975</v>
      </c>
      <c r="J1627" s="502">
        <v>3.86</v>
      </c>
      <c r="K1627" s="491" t="s">
        <v>253</v>
      </c>
      <c r="L1627" s="512">
        <f t="shared" si="175"/>
        <v>104</v>
      </c>
      <c r="M1627" s="514">
        <v>104</v>
      </c>
      <c r="N1627" s="514"/>
      <c r="O1627" s="514"/>
      <c r="P1627" s="515" t="e">
        <f t="shared" si="176"/>
        <v>#DIV/0!</v>
      </c>
      <c r="Q1627" s="515">
        <f t="shared" si="177"/>
        <v>0</v>
      </c>
      <c r="R1627" s="515">
        <f t="shared" si="178"/>
        <v>0</v>
      </c>
      <c r="S1627" s="516">
        <f>IF(M1627="nio",0,IF(M1627&gt;0,VLOOKUP(H1627,'3-Productie normen'!A:L,VLOOKUP(M1627,'3-Productie normen'!$B$36:$C$42,2,FALSE),FALSE)))</f>
        <v>0</v>
      </c>
      <c r="T1627" s="516">
        <f t="shared" si="180"/>
        <v>0</v>
      </c>
      <c r="U1627" s="55">
        <f t="shared" si="181"/>
        <v>0</v>
      </c>
      <c r="V1627" s="527"/>
      <c r="X1627" s="529">
        <f t="shared" si="179"/>
        <v>401.44</v>
      </c>
    </row>
    <row r="1628" spans="1:24" ht="14.1" customHeight="1">
      <c r="A1628" s="460">
        <v>1628</v>
      </c>
      <c r="B1628" s="467" t="s">
        <v>238</v>
      </c>
      <c r="C1628" s="466" t="s">
        <v>362</v>
      </c>
      <c r="D1628" s="473" t="s">
        <v>442</v>
      </c>
      <c r="E1628" s="475">
        <v>2</v>
      </c>
      <c r="F1628" s="475" t="s">
        <v>1919</v>
      </c>
      <c r="G1628" s="494" t="s">
        <v>600</v>
      </c>
      <c r="H1628" s="491" t="s">
        <v>286</v>
      </c>
      <c r="I1628" s="494" t="s">
        <v>3987</v>
      </c>
      <c r="J1628" s="502">
        <v>29.09</v>
      </c>
      <c r="K1628" s="494" t="s">
        <v>4027</v>
      </c>
      <c r="L1628" s="512">
        <f t="shared" si="175"/>
        <v>0</v>
      </c>
      <c r="M1628" s="513" t="s">
        <v>4037</v>
      </c>
      <c r="N1628" s="514"/>
      <c r="O1628" s="514"/>
      <c r="P1628" s="515">
        <f t="shared" si="176"/>
        <v>0</v>
      </c>
      <c r="Q1628" s="515">
        <f t="shared" si="177"/>
        <v>0</v>
      </c>
      <c r="R1628" s="515">
        <f t="shared" si="178"/>
        <v>0</v>
      </c>
      <c r="S1628" s="516">
        <f>IF(M1628="nio",0,IF(M1628&gt;0,VLOOKUP(H1628,'3-Productie normen'!A:L,VLOOKUP(M1628,'3-Productie normen'!$B$36:$C$42,2,FALSE),FALSE)))</f>
        <v>0</v>
      </c>
      <c r="T1628" s="516">
        <f t="shared" si="180"/>
        <v>0</v>
      </c>
      <c r="U1628" s="55">
        <f t="shared" si="181"/>
        <v>0</v>
      </c>
      <c r="V1628" s="527"/>
      <c r="X1628" s="529">
        <f t="shared" si="179"/>
        <v>0</v>
      </c>
    </row>
    <row r="1629" spans="1:24" ht="14.1" customHeight="1">
      <c r="A1629" s="460">
        <v>1629</v>
      </c>
      <c r="B1629" s="467" t="s">
        <v>238</v>
      </c>
      <c r="C1629" s="466" t="s">
        <v>362</v>
      </c>
      <c r="D1629" s="473" t="s">
        <v>442</v>
      </c>
      <c r="E1629" s="475">
        <v>2</v>
      </c>
      <c r="F1629" s="475" t="s">
        <v>1920</v>
      </c>
      <c r="G1629" s="494" t="s">
        <v>600</v>
      </c>
      <c r="H1629" s="492" t="s">
        <v>216</v>
      </c>
      <c r="I1629" s="494" t="s">
        <v>3987</v>
      </c>
      <c r="J1629" s="502">
        <v>18.48</v>
      </c>
      <c r="K1629" s="505" t="s">
        <v>216</v>
      </c>
      <c r="L1629" s="512">
        <f t="shared" si="175"/>
        <v>104</v>
      </c>
      <c r="M1629" s="514">
        <v>104</v>
      </c>
      <c r="N1629" s="514"/>
      <c r="O1629" s="514"/>
      <c r="P1629" s="515" t="e">
        <f t="shared" si="176"/>
        <v>#DIV/0!</v>
      </c>
      <c r="Q1629" s="515">
        <f t="shared" si="177"/>
        <v>0</v>
      </c>
      <c r="R1629" s="515">
        <f t="shared" si="178"/>
        <v>0</v>
      </c>
      <c r="S1629" s="516">
        <f>IF(M1629="nio",0,IF(M1629&gt;0,VLOOKUP(H1629,'3-Productie normen'!A:L,VLOOKUP(M1629,'3-Productie normen'!$B$36:$C$42,2,FALSE),FALSE)))</f>
        <v>0</v>
      </c>
      <c r="T1629" s="516">
        <f t="shared" si="180"/>
        <v>0</v>
      </c>
      <c r="U1629" s="55">
        <f t="shared" si="181"/>
        <v>0</v>
      </c>
      <c r="V1629" s="527"/>
      <c r="X1629" s="529">
        <f t="shared" si="179"/>
        <v>1921.92</v>
      </c>
    </row>
    <row r="1630" spans="1:24" ht="14.1" customHeight="1">
      <c r="A1630" s="460">
        <v>1630</v>
      </c>
      <c r="B1630" s="467" t="s">
        <v>238</v>
      </c>
      <c r="C1630" s="466" t="s">
        <v>362</v>
      </c>
      <c r="D1630" s="473" t="s">
        <v>442</v>
      </c>
      <c r="E1630" s="475">
        <v>2</v>
      </c>
      <c r="F1630" s="475" t="s">
        <v>1921</v>
      </c>
      <c r="G1630" s="494" t="s">
        <v>600</v>
      </c>
      <c r="H1630" s="494" t="s">
        <v>4033</v>
      </c>
      <c r="I1630" s="494" t="s">
        <v>3974</v>
      </c>
      <c r="J1630" s="502">
        <v>70.23</v>
      </c>
      <c r="K1630" s="494" t="s">
        <v>4033</v>
      </c>
      <c r="L1630" s="512">
        <f t="shared" si="175"/>
        <v>104</v>
      </c>
      <c r="M1630" s="514">
        <v>104</v>
      </c>
      <c r="N1630" s="514"/>
      <c r="O1630" s="514"/>
      <c r="P1630" s="515" t="e">
        <f t="shared" si="176"/>
        <v>#DIV/0!</v>
      </c>
      <c r="Q1630" s="515">
        <f t="shared" si="177"/>
        <v>0</v>
      </c>
      <c r="R1630" s="515">
        <f t="shared" si="178"/>
        <v>0</v>
      </c>
      <c r="S1630" s="516">
        <f>IF(M1630="nio",0,IF(M1630&gt;0,VLOOKUP(H1630,'3-Productie normen'!A:L,VLOOKUP(M1630,'3-Productie normen'!$B$36:$C$42,2,FALSE),FALSE)))</f>
        <v>0</v>
      </c>
      <c r="T1630" s="516">
        <f t="shared" si="180"/>
        <v>0</v>
      </c>
      <c r="U1630" s="55">
        <f t="shared" si="181"/>
        <v>0</v>
      </c>
      <c r="V1630" s="527"/>
      <c r="X1630" s="529">
        <f t="shared" si="179"/>
        <v>7303.92</v>
      </c>
    </row>
    <row r="1631" spans="1:24" ht="14.1" customHeight="1">
      <c r="A1631" s="460">
        <v>1631</v>
      </c>
      <c r="B1631" s="467" t="s">
        <v>238</v>
      </c>
      <c r="C1631" s="466" t="s">
        <v>362</v>
      </c>
      <c r="D1631" s="473" t="s">
        <v>442</v>
      </c>
      <c r="E1631" s="475">
        <v>2</v>
      </c>
      <c r="F1631" s="475" t="s">
        <v>1922</v>
      </c>
      <c r="G1631" s="494" t="s">
        <v>529</v>
      </c>
      <c r="H1631" s="491" t="s">
        <v>253</v>
      </c>
      <c r="I1631" s="494" t="s">
        <v>3974</v>
      </c>
      <c r="J1631" s="502">
        <v>18.940000000000001</v>
      </c>
      <c r="K1631" s="491" t="s">
        <v>253</v>
      </c>
      <c r="L1631" s="512">
        <f t="shared" si="175"/>
        <v>104</v>
      </c>
      <c r="M1631" s="514">
        <v>104</v>
      </c>
      <c r="N1631" s="514"/>
      <c r="O1631" s="514"/>
      <c r="P1631" s="515" t="e">
        <f t="shared" si="176"/>
        <v>#DIV/0!</v>
      </c>
      <c r="Q1631" s="515">
        <f t="shared" si="177"/>
        <v>0</v>
      </c>
      <c r="R1631" s="515">
        <f t="shared" si="178"/>
        <v>0</v>
      </c>
      <c r="S1631" s="516">
        <f>IF(M1631="nio",0,IF(M1631&gt;0,VLOOKUP(H1631,'3-Productie normen'!A:L,VLOOKUP(M1631,'3-Productie normen'!$B$36:$C$42,2,FALSE),FALSE)))</f>
        <v>0</v>
      </c>
      <c r="T1631" s="516">
        <f t="shared" si="180"/>
        <v>0</v>
      </c>
      <c r="U1631" s="55">
        <f t="shared" si="181"/>
        <v>0</v>
      </c>
      <c r="V1631" s="527"/>
      <c r="X1631" s="529">
        <f t="shared" si="179"/>
        <v>1969.7600000000002</v>
      </c>
    </row>
    <row r="1632" spans="1:24" ht="14.1" customHeight="1">
      <c r="A1632" s="460">
        <v>1632</v>
      </c>
      <c r="B1632" s="467" t="s">
        <v>238</v>
      </c>
      <c r="C1632" s="466" t="s">
        <v>362</v>
      </c>
      <c r="D1632" s="473" t="s">
        <v>442</v>
      </c>
      <c r="E1632" s="475">
        <v>2</v>
      </c>
      <c r="F1632" s="475" t="s">
        <v>1923</v>
      </c>
      <c r="G1632" s="494" t="s">
        <v>529</v>
      </c>
      <c r="H1632" s="491" t="s">
        <v>253</v>
      </c>
      <c r="I1632" s="494" t="s">
        <v>3975</v>
      </c>
      <c r="J1632" s="502">
        <v>29.13</v>
      </c>
      <c r="K1632" s="491" t="s">
        <v>253</v>
      </c>
      <c r="L1632" s="512">
        <f t="shared" si="175"/>
        <v>104</v>
      </c>
      <c r="M1632" s="514">
        <v>104</v>
      </c>
      <c r="N1632" s="514"/>
      <c r="O1632" s="514"/>
      <c r="P1632" s="515" t="e">
        <f t="shared" si="176"/>
        <v>#DIV/0!</v>
      </c>
      <c r="Q1632" s="515">
        <f t="shared" si="177"/>
        <v>0</v>
      </c>
      <c r="R1632" s="515">
        <f t="shared" si="178"/>
        <v>0</v>
      </c>
      <c r="S1632" s="516">
        <f>IF(M1632="nio",0,IF(M1632&gt;0,VLOOKUP(H1632,'3-Productie normen'!A:L,VLOOKUP(M1632,'3-Productie normen'!$B$36:$C$42,2,FALSE),FALSE)))</f>
        <v>0</v>
      </c>
      <c r="T1632" s="516">
        <f t="shared" si="180"/>
        <v>0</v>
      </c>
      <c r="U1632" s="55">
        <f t="shared" si="181"/>
        <v>0</v>
      </c>
      <c r="V1632" s="527"/>
      <c r="X1632" s="529">
        <f t="shared" si="179"/>
        <v>3029.52</v>
      </c>
    </row>
    <row r="1633" spans="1:24" ht="14.1" customHeight="1">
      <c r="A1633" s="567">
        <v>1633</v>
      </c>
      <c r="B1633" s="467" t="s">
        <v>238</v>
      </c>
      <c r="C1633" s="466" t="s">
        <v>362</v>
      </c>
      <c r="D1633" s="473" t="s">
        <v>442</v>
      </c>
      <c r="E1633" s="475">
        <v>2</v>
      </c>
      <c r="F1633" s="475" t="s">
        <v>1924</v>
      </c>
      <c r="G1633" s="494" t="s">
        <v>589</v>
      </c>
      <c r="H1633" s="491" t="s">
        <v>253</v>
      </c>
      <c r="I1633" s="494" t="s">
        <v>3975</v>
      </c>
      <c r="J1633" s="502">
        <v>18.829999999999998</v>
      </c>
      <c r="K1633" s="491" t="s">
        <v>253</v>
      </c>
      <c r="L1633" s="512">
        <f t="shared" si="175"/>
        <v>104</v>
      </c>
      <c r="M1633" s="514">
        <v>104</v>
      </c>
      <c r="N1633" s="514"/>
      <c r="O1633" s="514"/>
      <c r="P1633" s="515" t="e">
        <f t="shared" si="176"/>
        <v>#DIV/0!</v>
      </c>
      <c r="Q1633" s="515">
        <f t="shared" si="177"/>
        <v>0</v>
      </c>
      <c r="R1633" s="515">
        <f t="shared" si="178"/>
        <v>0</v>
      </c>
      <c r="S1633" s="516">
        <f>IF(M1633="nio",0,IF(M1633&gt;0,VLOOKUP(H1633,'3-Productie normen'!A:L,VLOOKUP(M1633,'3-Productie normen'!$B$36:$C$42,2,FALSE),FALSE)))</f>
        <v>0</v>
      </c>
      <c r="T1633" s="516">
        <f t="shared" si="180"/>
        <v>0</v>
      </c>
      <c r="U1633" s="55">
        <f t="shared" si="181"/>
        <v>0</v>
      </c>
      <c r="V1633" s="527"/>
      <c r="X1633" s="529">
        <f t="shared" si="179"/>
        <v>1958.3199999999997</v>
      </c>
    </row>
    <row r="1634" spans="1:24" ht="14.1" customHeight="1">
      <c r="A1634" s="460">
        <v>1634</v>
      </c>
      <c r="B1634" s="467" t="s">
        <v>238</v>
      </c>
      <c r="C1634" s="466" t="s">
        <v>362</v>
      </c>
      <c r="D1634" s="473" t="s">
        <v>442</v>
      </c>
      <c r="E1634" s="475">
        <v>2</v>
      </c>
      <c r="F1634" s="475" t="s">
        <v>1925</v>
      </c>
      <c r="G1634" s="494" t="s">
        <v>529</v>
      </c>
      <c r="H1634" s="491" t="s">
        <v>253</v>
      </c>
      <c r="I1634" s="494" t="s">
        <v>3975</v>
      </c>
      <c r="J1634" s="502">
        <v>18.89</v>
      </c>
      <c r="K1634" s="491" t="s">
        <v>253</v>
      </c>
      <c r="L1634" s="512">
        <f t="shared" si="175"/>
        <v>104</v>
      </c>
      <c r="M1634" s="514">
        <v>104</v>
      </c>
      <c r="N1634" s="514"/>
      <c r="O1634" s="514"/>
      <c r="P1634" s="515" t="e">
        <f t="shared" si="176"/>
        <v>#DIV/0!</v>
      </c>
      <c r="Q1634" s="515">
        <f t="shared" si="177"/>
        <v>0</v>
      </c>
      <c r="R1634" s="515">
        <f t="shared" si="178"/>
        <v>0</v>
      </c>
      <c r="S1634" s="516">
        <f>IF(M1634="nio",0,IF(M1634&gt;0,VLOOKUP(H1634,'3-Productie normen'!A:L,VLOOKUP(M1634,'3-Productie normen'!$B$36:$C$42,2,FALSE),FALSE)))</f>
        <v>0</v>
      </c>
      <c r="T1634" s="516">
        <f t="shared" si="180"/>
        <v>0</v>
      </c>
      <c r="U1634" s="55">
        <f t="shared" si="181"/>
        <v>0</v>
      </c>
      <c r="V1634" s="527"/>
      <c r="X1634" s="529">
        <f t="shared" si="179"/>
        <v>1964.56</v>
      </c>
    </row>
    <row r="1635" spans="1:24" ht="14.1" customHeight="1">
      <c r="A1635" s="460">
        <v>1635</v>
      </c>
      <c r="B1635" s="467" t="s">
        <v>238</v>
      </c>
      <c r="C1635" s="466" t="s">
        <v>362</v>
      </c>
      <c r="D1635" s="473" t="s">
        <v>442</v>
      </c>
      <c r="E1635" s="475">
        <v>2</v>
      </c>
      <c r="F1635" s="475" t="s">
        <v>1926</v>
      </c>
      <c r="G1635" s="494" t="s">
        <v>529</v>
      </c>
      <c r="H1635" s="491" t="s">
        <v>253</v>
      </c>
      <c r="I1635" s="494" t="s">
        <v>3975</v>
      </c>
      <c r="J1635" s="502">
        <v>18.940000000000001</v>
      </c>
      <c r="K1635" s="491" t="s">
        <v>253</v>
      </c>
      <c r="L1635" s="512">
        <f t="shared" si="175"/>
        <v>104</v>
      </c>
      <c r="M1635" s="514">
        <v>104</v>
      </c>
      <c r="N1635" s="514"/>
      <c r="O1635" s="514"/>
      <c r="P1635" s="515" t="e">
        <f t="shared" si="176"/>
        <v>#DIV/0!</v>
      </c>
      <c r="Q1635" s="515">
        <f t="shared" si="177"/>
        <v>0</v>
      </c>
      <c r="R1635" s="515">
        <f t="shared" si="178"/>
        <v>0</v>
      </c>
      <c r="S1635" s="516">
        <f>IF(M1635="nio",0,IF(M1635&gt;0,VLOOKUP(H1635,'3-Productie normen'!A:L,VLOOKUP(M1635,'3-Productie normen'!$B$36:$C$42,2,FALSE),FALSE)))</f>
        <v>0</v>
      </c>
      <c r="T1635" s="516">
        <f t="shared" si="180"/>
        <v>0</v>
      </c>
      <c r="U1635" s="55">
        <f t="shared" si="181"/>
        <v>0</v>
      </c>
      <c r="V1635" s="527"/>
      <c r="X1635" s="529">
        <f t="shared" si="179"/>
        <v>1969.7600000000002</v>
      </c>
    </row>
    <row r="1636" spans="1:24" ht="14.1" customHeight="1">
      <c r="A1636" s="460">
        <v>1636</v>
      </c>
      <c r="B1636" s="467" t="s">
        <v>238</v>
      </c>
      <c r="C1636" s="466" t="s">
        <v>362</v>
      </c>
      <c r="D1636" s="473" t="s">
        <v>442</v>
      </c>
      <c r="E1636" s="475">
        <v>2</v>
      </c>
      <c r="F1636" s="475" t="s">
        <v>1927</v>
      </c>
      <c r="G1636" s="494" t="s">
        <v>529</v>
      </c>
      <c r="H1636" s="491" t="s">
        <v>253</v>
      </c>
      <c r="I1636" s="494" t="s">
        <v>3975</v>
      </c>
      <c r="J1636" s="502">
        <v>18.89</v>
      </c>
      <c r="K1636" s="491" t="s">
        <v>253</v>
      </c>
      <c r="L1636" s="512">
        <f t="shared" si="175"/>
        <v>104</v>
      </c>
      <c r="M1636" s="514">
        <v>104</v>
      </c>
      <c r="N1636" s="514"/>
      <c r="O1636" s="514"/>
      <c r="P1636" s="515" t="e">
        <f t="shared" si="176"/>
        <v>#DIV/0!</v>
      </c>
      <c r="Q1636" s="515">
        <f t="shared" si="177"/>
        <v>0</v>
      </c>
      <c r="R1636" s="515">
        <f t="shared" si="178"/>
        <v>0</v>
      </c>
      <c r="S1636" s="516">
        <f>IF(M1636="nio",0,IF(M1636&gt;0,VLOOKUP(H1636,'3-Productie normen'!A:L,VLOOKUP(M1636,'3-Productie normen'!$B$36:$C$42,2,FALSE),FALSE)))</f>
        <v>0</v>
      </c>
      <c r="T1636" s="516">
        <f t="shared" si="180"/>
        <v>0</v>
      </c>
      <c r="U1636" s="55">
        <f t="shared" si="181"/>
        <v>0</v>
      </c>
      <c r="V1636" s="527"/>
      <c r="X1636" s="529">
        <f t="shared" si="179"/>
        <v>1964.56</v>
      </c>
    </row>
    <row r="1637" spans="1:24" ht="14.1" customHeight="1">
      <c r="A1637" s="460">
        <v>1637</v>
      </c>
      <c r="B1637" s="467" t="s">
        <v>238</v>
      </c>
      <c r="C1637" s="466" t="s">
        <v>362</v>
      </c>
      <c r="D1637" s="473" t="s">
        <v>442</v>
      </c>
      <c r="E1637" s="475">
        <v>2</v>
      </c>
      <c r="F1637" s="475" t="s">
        <v>1928</v>
      </c>
      <c r="G1637" s="494" t="s">
        <v>529</v>
      </c>
      <c r="H1637" s="491" t="s">
        <v>253</v>
      </c>
      <c r="I1637" s="494" t="s">
        <v>3975</v>
      </c>
      <c r="J1637" s="502">
        <v>18.97</v>
      </c>
      <c r="K1637" s="491" t="s">
        <v>253</v>
      </c>
      <c r="L1637" s="512">
        <f t="shared" si="175"/>
        <v>104</v>
      </c>
      <c r="M1637" s="514">
        <v>104</v>
      </c>
      <c r="N1637" s="514"/>
      <c r="O1637" s="514"/>
      <c r="P1637" s="515" t="e">
        <f t="shared" si="176"/>
        <v>#DIV/0!</v>
      </c>
      <c r="Q1637" s="515">
        <f t="shared" si="177"/>
        <v>0</v>
      </c>
      <c r="R1637" s="515">
        <f t="shared" si="178"/>
        <v>0</v>
      </c>
      <c r="S1637" s="516">
        <f>IF(M1637="nio",0,IF(M1637&gt;0,VLOOKUP(H1637,'3-Productie normen'!A:L,VLOOKUP(M1637,'3-Productie normen'!$B$36:$C$42,2,FALSE),FALSE)))</f>
        <v>0</v>
      </c>
      <c r="T1637" s="516">
        <f t="shared" si="180"/>
        <v>0</v>
      </c>
      <c r="U1637" s="55">
        <f t="shared" si="181"/>
        <v>0</v>
      </c>
      <c r="V1637" s="527"/>
      <c r="X1637" s="529">
        <f t="shared" si="179"/>
        <v>1972.8799999999999</v>
      </c>
    </row>
    <row r="1638" spans="1:24" ht="14.1" customHeight="1">
      <c r="A1638" s="460">
        <v>1638</v>
      </c>
      <c r="B1638" s="467" t="s">
        <v>238</v>
      </c>
      <c r="C1638" s="466" t="s">
        <v>362</v>
      </c>
      <c r="D1638" s="473" t="s">
        <v>442</v>
      </c>
      <c r="E1638" s="475">
        <v>2</v>
      </c>
      <c r="F1638" s="475" t="s">
        <v>1929</v>
      </c>
      <c r="G1638" s="494" t="s">
        <v>529</v>
      </c>
      <c r="H1638" s="491" t="s">
        <v>253</v>
      </c>
      <c r="I1638" s="494" t="s">
        <v>3975</v>
      </c>
      <c r="J1638" s="502">
        <v>18.78</v>
      </c>
      <c r="K1638" s="491" t="s">
        <v>253</v>
      </c>
      <c r="L1638" s="512">
        <f t="shared" si="175"/>
        <v>104</v>
      </c>
      <c r="M1638" s="514">
        <v>104</v>
      </c>
      <c r="N1638" s="514"/>
      <c r="O1638" s="514"/>
      <c r="P1638" s="515" t="e">
        <f t="shared" si="176"/>
        <v>#DIV/0!</v>
      </c>
      <c r="Q1638" s="515">
        <f t="shared" si="177"/>
        <v>0</v>
      </c>
      <c r="R1638" s="515">
        <f t="shared" si="178"/>
        <v>0</v>
      </c>
      <c r="S1638" s="516">
        <f>IF(M1638="nio",0,IF(M1638&gt;0,VLOOKUP(H1638,'3-Productie normen'!A:L,VLOOKUP(M1638,'3-Productie normen'!$B$36:$C$42,2,FALSE),FALSE)))</f>
        <v>0</v>
      </c>
      <c r="T1638" s="516">
        <f t="shared" si="180"/>
        <v>0</v>
      </c>
      <c r="U1638" s="55">
        <f t="shared" si="181"/>
        <v>0</v>
      </c>
      <c r="V1638" s="527"/>
      <c r="X1638" s="529">
        <f t="shared" si="179"/>
        <v>1953.1200000000001</v>
      </c>
    </row>
    <row r="1639" spans="1:24" ht="14.1" customHeight="1">
      <c r="A1639" s="460">
        <v>1639</v>
      </c>
      <c r="B1639" s="467" t="s">
        <v>238</v>
      </c>
      <c r="C1639" s="466" t="s">
        <v>362</v>
      </c>
      <c r="D1639" s="473" t="s">
        <v>442</v>
      </c>
      <c r="E1639" s="475">
        <v>2</v>
      </c>
      <c r="F1639" s="475" t="s">
        <v>1930</v>
      </c>
      <c r="G1639" s="494" t="s">
        <v>600</v>
      </c>
      <c r="H1639" s="492" t="s">
        <v>216</v>
      </c>
      <c r="I1639" s="494" t="s">
        <v>3974</v>
      </c>
      <c r="J1639" s="502">
        <v>12.33</v>
      </c>
      <c r="K1639" s="505" t="s">
        <v>216</v>
      </c>
      <c r="L1639" s="512">
        <f t="shared" si="175"/>
        <v>104</v>
      </c>
      <c r="M1639" s="514">
        <v>104</v>
      </c>
      <c r="N1639" s="514"/>
      <c r="O1639" s="514"/>
      <c r="P1639" s="515" t="e">
        <f t="shared" si="176"/>
        <v>#DIV/0!</v>
      </c>
      <c r="Q1639" s="515">
        <f t="shared" si="177"/>
        <v>0</v>
      </c>
      <c r="R1639" s="515">
        <f t="shared" si="178"/>
        <v>0</v>
      </c>
      <c r="S1639" s="516">
        <f>IF(M1639="nio",0,IF(M1639&gt;0,VLOOKUP(H1639,'3-Productie normen'!A:L,VLOOKUP(M1639,'3-Productie normen'!$B$36:$C$42,2,FALSE),FALSE)))</f>
        <v>0</v>
      </c>
      <c r="T1639" s="516">
        <f t="shared" si="180"/>
        <v>0</v>
      </c>
      <c r="U1639" s="55">
        <f t="shared" si="181"/>
        <v>0</v>
      </c>
      <c r="V1639" s="527"/>
      <c r="X1639" s="529">
        <f t="shared" si="179"/>
        <v>1282.32</v>
      </c>
    </row>
    <row r="1640" spans="1:24" ht="14.1" customHeight="1">
      <c r="A1640" s="460">
        <v>1640</v>
      </c>
      <c r="B1640" s="467" t="s">
        <v>238</v>
      </c>
      <c r="C1640" s="466" t="s">
        <v>362</v>
      </c>
      <c r="D1640" s="473" t="s">
        <v>442</v>
      </c>
      <c r="E1640" s="475">
        <v>2</v>
      </c>
      <c r="F1640" s="475" t="s">
        <v>1931</v>
      </c>
      <c r="G1640" s="494" t="s">
        <v>529</v>
      </c>
      <c r="H1640" s="491" t="s">
        <v>253</v>
      </c>
      <c r="I1640" s="494" t="s">
        <v>3975</v>
      </c>
      <c r="J1640" s="502">
        <v>29.02</v>
      </c>
      <c r="K1640" s="491" t="s">
        <v>253</v>
      </c>
      <c r="L1640" s="512">
        <f t="shared" si="175"/>
        <v>104</v>
      </c>
      <c r="M1640" s="514">
        <v>104</v>
      </c>
      <c r="N1640" s="514"/>
      <c r="O1640" s="514"/>
      <c r="P1640" s="515" t="e">
        <f t="shared" si="176"/>
        <v>#DIV/0!</v>
      </c>
      <c r="Q1640" s="515">
        <f t="shared" si="177"/>
        <v>0</v>
      </c>
      <c r="R1640" s="515">
        <f t="shared" si="178"/>
        <v>0</v>
      </c>
      <c r="S1640" s="516">
        <f>IF(M1640="nio",0,IF(M1640&gt;0,VLOOKUP(H1640,'3-Productie normen'!A:L,VLOOKUP(M1640,'3-Productie normen'!$B$36:$C$42,2,FALSE),FALSE)))</f>
        <v>0</v>
      </c>
      <c r="T1640" s="516">
        <f t="shared" si="180"/>
        <v>0</v>
      </c>
      <c r="U1640" s="55">
        <f t="shared" si="181"/>
        <v>0</v>
      </c>
      <c r="V1640" s="527"/>
      <c r="X1640" s="529">
        <f t="shared" si="179"/>
        <v>3018.08</v>
      </c>
    </row>
    <row r="1641" spans="1:24" ht="14.1" customHeight="1">
      <c r="A1641" s="567">
        <v>1641</v>
      </c>
      <c r="B1641" s="467" t="s">
        <v>238</v>
      </c>
      <c r="C1641" s="466" t="s">
        <v>362</v>
      </c>
      <c r="D1641" s="473" t="s">
        <v>442</v>
      </c>
      <c r="E1641" s="475">
        <v>2</v>
      </c>
      <c r="F1641" s="475" t="s">
        <v>1932</v>
      </c>
      <c r="G1641" s="494" t="s">
        <v>529</v>
      </c>
      <c r="H1641" s="491" t="s">
        <v>253</v>
      </c>
      <c r="I1641" s="494" t="s">
        <v>3975</v>
      </c>
      <c r="J1641" s="502">
        <v>18.91</v>
      </c>
      <c r="K1641" s="491" t="s">
        <v>253</v>
      </c>
      <c r="L1641" s="512">
        <f t="shared" si="175"/>
        <v>104</v>
      </c>
      <c r="M1641" s="514">
        <v>104</v>
      </c>
      <c r="N1641" s="514"/>
      <c r="O1641" s="514"/>
      <c r="P1641" s="515" t="e">
        <f t="shared" si="176"/>
        <v>#DIV/0!</v>
      </c>
      <c r="Q1641" s="515">
        <f t="shared" si="177"/>
        <v>0</v>
      </c>
      <c r="R1641" s="515">
        <f t="shared" si="178"/>
        <v>0</v>
      </c>
      <c r="S1641" s="516">
        <f>IF(M1641="nio",0,IF(M1641&gt;0,VLOOKUP(H1641,'3-Productie normen'!A:L,VLOOKUP(M1641,'3-Productie normen'!$B$36:$C$42,2,FALSE),FALSE)))</f>
        <v>0</v>
      </c>
      <c r="T1641" s="516">
        <f t="shared" si="180"/>
        <v>0</v>
      </c>
      <c r="U1641" s="55">
        <f t="shared" si="181"/>
        <v>0</v>
      </c>
      <c r="V1641" s="527"/>
      <c r="X1641" s="529">
        <f t="shared" si="179"/>
        <v>1966.64</v>
      </c>
    </row>
    <row r="1642" spans="1:24" ht="14.1" customHeight="1">
      <c r="A1642" s="460">
        <v>1642</v>
      </c>
      <c r="B1642" s="467" t="s">
        <v>238</v>
      </c>
      <c r="C1642" s="466" t="s">
        <v>362</v>
      </c>
      <c r="D1642" s="473" t="s">
        <v>442</v>
      </c>
      <c r="E1642" s="475">
        <v>2</v>
      </c>
      <c r="F1642" s="475" t="s">
        <v>1933</v>
      </c>
      <c r="G1642" s="494" t="s">
        <v>529</v>
      </c>
      <c r="H1642" s="491" t="s">
        <v>253</v>
      </c>
      <c r="I1642" s="494" t="s">
        <v>3975</v>
      </c>
      <c r="J1642" s="502">
        <v>18.98</v>
      </c>
      <c r="K1642" s="491" t="s">
        <v>253</v>
      </c>
      <c r="L1642" s="512">
        <f t="shared" si="175"/>
        <v>104</v>
      </c>
      <c r="M1642" s="514">
        <v>104</v>
      </c>
      <c r="N1642" s="514"/>
      <c r="O1642" s="514"/>
      <c r="P1642" s="515" t="e">
        <f t="shared" si="176"/>
        <v>#DIV/0!</v>
      </c>
      <c r="Q1642" s="515">
        <f t="shared" si="177"/>
        <v>0</v>
      </c>
      <c r="R1642" s="515">
        <f t="shared" si="178"/>
        <v>0</v>
      </c>
      <c r="S1642" s="516">
        <f>IF(M1642="nio",0,IF(M1642&gt;0,VLOOKUP(H1642,'3-Productie normen'!A:L,VLOOKUP(M1642,'3-Productie normen'!$B$36:$C$42,2,FALSE),FALSE)))</f>
        <v>0</v>
      </c>
      <c r="T1642" s="516">
        <f t="shared" si="180"/>
        <v>0</v>
      </c>
      <c r="U1642" s="55">
        <f t="shared" si="181"/>
        <v>0</v>
      </c>
      <c r="V1642" s="527"/>
      <c r="X1642" s="529">
        <f t="shared" si="179"/>
        <v>1973.92</v>
      </c>
    </row>
    <row r="1643" spans="1:24" ht="14.1" customHeight="1">
      <c r="A1643" s="460">
        <v>1643</v>
      </c>
      <c r="B1643" s="467" t="s">
        <v>238</v>
      </c>
      <c r="C1643" s="466" t="s">
        <v>362</v>
      </c>
      <c r="D1643" s="473" t="s">
        <v>442</v>
      </c>
      <c r="E1643" s="475">
        <v>2</v>
      </c>
      <c r="F1643" s="475" t="s">
        <v>1934</v>
      </c>
      <c r="G1643" s="494" t="s">
        <v>529</v>
      </c>
      <c r="H1643" s="491" t="s">
        <v>253</v>
      </c>
      <c r="I1643" s="494" t="s">
        <v>3975</v>
      </c>
      <c r="J1643" s="502">
        <v>18.940000000000001</v>
      </c>
      <c r="K1643" s="491" t="s">
        <v>253</v>
      </c>
      <c r="L1643" s="512">
        <f t="shared" si="175"/>
        <v>104</v>
      </c>
      <c r="M1643" s="514">
        <v>104</v>
      </c>
      <c r="N1643" s="514"/>
      <c r="O1643" s="514"/>
      <c r="P1643" s="515" t="e">
        <f t="shared" si="176"/>
        <v>#DIV/0!</v>
      </c>
      <c r="Q1643" s="515">
        <f t="shared" si="177"/>
        <v>0</v>
      </c>
      <c r="R1643" s="515">
        <f t="shared" si="178"/>
        <v>0</v>
      </c>
      <c r="S1643" s="516">
        <f>IF(M1643="nio",0,IF(M1643&gt;0,VLOOKUP(H1643,'3-Productie normen'!A:L,VLOOKUP(M1643,'3-Productie normen'!$B$36:$C$42,2,FALSE),FALSE)))</f>
        <v>0</v>
      </c>
      <c r="T1643" s="516">
        <f t="shared" si="180"/>
        <v>0</v>
      </c>
      <c r="U1643" s="55">
        <f t="shared" si="181"/>
        <v>0</v>
      </c>
      <c r="V1643" s="527"/>
      <c r="X1643" s="529">
        <f t="shared" si="179"/>
        <v>1969.7600000000002</v>
      </c>
    </row>
    <row r="1644" spans="1:24" ht="14.1" customHeight="1">
      <c r="A1644" s="460">
        <v>1644</v>
      </c>
      <c r="B1644" s="467" t="s">
        <v>238</v>
      </c>
      <c r="C1644" s="466" t="s">
        <v>362</v>
      </c>
      <c r="D1644" s="473" t="s">
        <v>442</v>
      </c>
      <c r="E1644" s="475">
        <v>2</v>
      </c>
      <c r="F1644" s="475" t="s">
        <v>1935</v>
      </c>
      <c r="G1644" s="494" t="s">
        <v>529</v>
      </c>
      <c r="H1644" s="491" t="s">
        <v>253</v>
      </c>
      <c r="I1644" s="494" t="s">
        <v>3975</v>
      </c>
      <c r="J1644" s="502">
        <v>18.88</v>
      </c>
      <c r="K1644" s="491" t="s">
        <v>253</v>
      </c>
      <c r="L1644" s="512">
        <f t="shared" si="175"/>
        <v>104</v>
      </c>
      <c r="M1644" s="514">
        <v>104</v>
      </c>
      <c r="N1644" s="514"/>
      <c r="O1644" s="514"/>
      <c r="P1644" s="515" t="e">
        <f t="shared" si="176"/>
        <v>#DIV/0!</v>
      </c>
      <c r="Q1644" s="515">
        <f t="shared" si="177"/>
        <v>0</v>
      </c>
      <c r="R1644" s="515">
        <f t="shared" si="178"/>
        <v>0</v>
      </c>
      <c r="S1644" s="516">
        <f>IF(M1644="nio",0,IF(M1644&gt;0,VLOOKUP(H1644,'3-Productie normen'!A:L,VLOOKUP(M1644,'3-Productie normen'!$B$36:$C$42,2,FALSE),FALSE)))</f>
        <v>0</v>
      </c>
      <c r="T1644" s="516">
        <f t="shared" si="180"/>
        <v>0</v>
      </c>
      <c r="U1644" s="55">
        <f t="shared" si="181"/>
        <v>0</v>
      </c>
      <c r="V1644" s="527"/>
      <c r="X1644" s="529">
        <f t="shared" si="179"/>
        <v>1963.52</v>
      </c>
    </row>
    <row r="1645" spans="1:24" ht="14.1" customHeight="1">
      <c r="A1645" s="460">
        <v>1645</v>
      </c>
      <c r="B1645" s="467" t="s">
        <v>238</v>
      </c>
      <c r="C1645" s="466" t="s">
        <v>362</v>
      </c>
      <c r="D1645" s="473" t="s">
        <v>442</v>
      </c>
      <c r="E1645" s="475">
        <v>2</v>
      </c>
      <c r="F1645" s="475" t="s">
        <v>1936</v>
      </c>
      <c r="G1645" s="494" t="s">
        <v>529</v>
      </c>
      <c r="H1645" s="491" t="s">
        <v>253</v>
      </c>
      <c r="I1645" s="494" t="s">
        <v>3975</v>
      </c>
      <c r="J1645" s="502">
        <v>18.84</v>
      </c>
      <c r="K1645" s="491" t="s">
        <v>253</v>
      </c>
      <c r="L1645" s="512">
        <f t="shared" si="175"/>
        <v>104</v>
      </c>
      <c r="M1645" s="514">
        <v>104</v>
      </c>
      <c r="N1645" s="514"/>
      <c r="O1645" s="514"/>
      <c r="P1645" s="515" t="e">
        <f t="shared" si="176"/>
        <v>#DIV/0!</v>
      </c>
      <c r="Q1645" s="515">
        <f t="shared" si="177"/>
        <v>0</v>
      </c>
      <c r="R1645" s="515">
        <f t="shared" si="178"/>
        <v>0</v>
      </c>
      <c r="S1645" s="516">
        <f>IF(M1645="nio",0,IF(M1645&gt;0,VLOOKUP(H1645,'3-Productie normen'!A:L,VLOOKUP(M1645,'3-Productie normen'!$B$36:$C$42,2,FALSE),FALSE)))</f>
        <v>0</v>
      </c>
      <c r="T1645" s="516">
        <f t="shared" si="180"/>
        <v>0</v>
      </c>
      <c r="U1645" s="55">
        <f t="shared" si="181"/>
        <v>0</v>
      </c>
      <c r="V1645" s="527"/>
      <c r="X1645" s="529">
        <f t="shared" si="179"/>
        <v>1959.36</v>
      </c>
    </row>
    <row r="1646" spans="1:24" ht="14.1" customHeight="1">
      <c r="A1646" s="460">
        <v>1646</v>
      </c>
      <c r="B1646" s="467" t="s">
        <v>238</v>
      </c>
      <c r="C1646" s="466" t="s">
        <v>362</v>
      </c>
      <c r="D1646" s="473" t="s">
        <v>442</v>
      </c>
      <c r="E1646" s="475">
        <v>2</v>
      </c>
      <c r="F1646" s="475" t="s">
        <v>1937</v>
      </c>
      <c r="G1646" s="494" t="s">
        <v>529</v>
      </c>
      <c r="H1646" s="491" t="s">
        <v>253</v>
      </c>
      <c r="I1646" s="494" t="s">
        <v>3975</v>
      </c>
      <c r="J1646" s="502">
        <v>18.97</v>
      </c>
      <c r="K1646" s="491" t="s">
        <v>253</v>
      </c>
      <c r="L1646" s="512">
        <f t="shared" si="175"/>
        <v>104</v>
      </c>
      <c r="M1646" s="514">
        <v>104</v>
      </c>
      <c r="N1646" s="514"/>
      <c r="O1646" s="514"/>
      <c r="P1646" s="515" t="e">
        <f t="shared" si="176"/>
        <v>#DIV/0!</v>
      </c>
      <c r="Q1646" s="515">
        <f t="shared" si="177"/>
        <v>0</v>
      </c>
      <c r="R1646" s="515">
        <f t="shared" si="178"/>
        <v>0</v>
      </c>
      <c r="S1646" s="516">
        <f>IF(M1646="nio",0,IF(M1646&gt;0,VLOOKUP(H1646,'3-Productie normen'!A:L,VLOOKUP(M1646,'3-Productie normen'!$B$36:$C$42,2,FALSE),FALSE)))</f>
        <v>0</v>
      </c>
      <c r="T1646" s="516">
        <f t="shared" si="180"/>
        <v>0</v>
      </c>
      <c r="U1646" s="55">
        <f t="shared" si="181"/>
        <v>0</v>
      </c>
      <c r="V1646" s="527"/>
      <c r="X1646" s="529">
        <f t="shared" si="179"/>
        <v>1972.8799999999999</v>
      </c>
    </row>
    <row r="1647" spans="1:24" ht="14.1" customHeight="1">
      <c r="A1647" s="460">
        <v>1647</v>
      </c>
      <c r="B1647" s="467" t="s">
        <v>238</v>
      </c>
      <c r="C1647" s="466" t="s">
        <v>362</v>
      </c>
      <c r="D1647" s="473" t="s">
        <v>442</v>
      </c>
      <c r="E1647" s="475">
        <v>2</v>
      </c>
      <c r="F1647" s="475" t="s">
        <v>1938</v>
      </c>
      <c r="G1647" s="494" t="s">
        <v>529</v>
      </c>
      <c r="H1647" s="491" t="s">
        <v>253</v>
      </c>
      <c r="I1647" s="494" t="s">
        <v>3975</v>
      </c>
      <c r="J1647" s="502">
        <v>36.82</v>
      </c>
      <c r="K1647" s="491" t="s">
        <v>253</v>
      </c>
      <c r="L1647" s="512">
        <f t="shared" si="175"/>
        <v>104</v>
      </c>
      <c r="M1647" s="514">
        <v>104</v>
      </c>
      <c r="N1647" s="514"/>
      <c r="O1647" s="514"/>
      <c r="P1647" s="515" t="e">
        <f t="shared" si="176"/>
        <v>#DIV/0!</v>
      </c>
      <c r="Q1647" s="515">
        <f t="shared" si="177"/>
        <v>0</v>
      </c>
      <c r="R1647" s="515">
        <f t="shared" si="178"/>
        <v>0</v>
      </c>
      <c r="S1647" s="516">
        <f>IF(M1647="nio",0,IF(M1647&gt;0,VLOOKUP(H1647,'3-Productie normen'!A:L,VLOOKUP(M1647,'3-Productie normen'!$B$36:$C$42,2,FALSE),FALSE)))</f>
        <v>0</v>
      </c>
      <c r="T1647" s="516">
        <f t="shared" si="180"/>
        <v>0</v>
      </c>
      <c r="U1647" s="55">
        <f t="shared" si="181"/>
        <v>0</v>
      </c>
      <c r="V1647" s="527"/>
      <c r="X1647" s="529">
        <f t="shared" si="179"/>
        <v>3829.28</v>
      </c>
    </row>
    <row r="1648" spans="1:24" ht="14.1" customHeight="1">
      <c r="A1648" s="460">
        <v>1648</v>
      </c>
      <c r="B1648" s="467" t="s">
        <v>238</v>
      </c>
      <c r="C1648" s="466" t="s">
        <v>362</v>
      </c>
      <c r="D1648" s="473" t="s">
        <v>442</v>
      </c>
      <c r="E1648" s="475">
        <v>2</v>
      </c>
      <c r="F1648" s="475" t="s">
        <v>1939</v>
      </c>
      <c r="G1648" s="494" t="s">
        <v>600</v>
      </c>
      <c r="H1648" s="494" t="s">
        <v>4033</v>
      </c>
      <c r="I1648" s="494" t="s">
        <v>3974</v>
      </c>
      <c r="J1648" s="502">
        <v>16.010000000000002</v>
      </c>
      <c r="K1648" s="494" t="s">
        <v>4033</v>
      </c>
      <c r="L1648" s="512">
        <f t="shared" si="175"/>
        <v>104</v>
      </c>
      <c r="M1648" s="514">
        <v>104</v>
      </c>
      <c r="N1648" s="514"/>
      <c r="O1648" s="514"/>
      <c r="P1648" s="515" t="e">
        <f t="shared" si="176"/>
        <v>#DIV/0!</v>
      </c>
      <c r="Q1648" s="515">
        <f t="shared" si="177"/>
        <v>0</v>
      </c>
      <c r="R1648" s="515">
        <f t="shared" si="178"/>
        <v>0</v>
      </c>
      <c r="S1648" s="516">
        <f>IF(M1648="nio",0,IF(M1648&gt;0,VLOOKUP(H1648,'3-Productie normen'!A:L,VLOOKUP(M1648,'3-Productie normen'!$B$36:$C$42,2,FALSE),FALSE)))</f>
        <v>0</v>
      </c>
      <c r="T1648" s="516">
        <f t="shared" si="180"/>
        <v>0</v>
      </c>
      <c r="U1648" s="55">
        <f t="shared" si="181"/>
        <v>0</v>
      </c>
      <c r="V1648" s="527"/>
      <c r="X1648" s="529">
        <f t="shared" si="179"/>
        <v>1665.0400000000002</v>
      </c>
    </row>
    <row r="1649" spans="1:24" ht="14.1" customHeight="1">
      <c r="A1649" s="567">
        <v>1649</v>
      </c>
      <c r="B1649" s="467" t="s">
        <v>238</v>
      </c>
      <c r="C1649" s="466" t="s">
        <v>362</v>
      </c>
      <c r="D1649" s="473" t="s">
        <v>442</v>
      </c>
      <c r="E1649" s="475">
        <v>2</v>
      </c>
      <c r="F1649" s="475" t="s">
        <v>1940</v>
      </c>
      <c r="G1649" s="494" t="s">
        <v>600</v>
      </c>
      <c r="H1649" s="492" t="s">
        <v>216</v>
      </c>
      <c r="I1649" s="494" t="s">
        <v>3987</v>
      </c>
      <c r="J1649" s="502">
        <v>7.97</v>
      </c>
      <c r="K1649" s="505" t="s">
        <v>216</v>
      </c>
      <c r="L1649" s="512">
        <f t="shared" si="175"/>
        <v>104</v>
      </c>
      <c r="M1649" s="514">
        <v>104</v>
      </c>
      <c r="N1649" s="514"/>
      <c r="O1649" s="514"/>
      <c r="P1649" s="515" t="e">
        <f t="shared" si="176"/>
        <v>#DIV/0!</v>
      </c>
      <c r="Q1649" s="515">
        <f t="shared" si="177"/>
        <v>0</v>
      </c>
      <c r="R1649" s="515">
        <f t="shared" si="178"/>
        <v>0</v>
      </c>
      <c r="S1649" s="516">
        <f>IF(M1649="nio",0,IF(M1649&gt;0,VLOOKUP(H1649,'3-Productie normen'!A:L,VLOOKUP(M1649,'3-Productie normen'!$B$36:$C$42,2,FALSE),FALSE)))</f>
        <v>0</v>
      </c>
      <c r="T1649" s="516">
        <f t="shared" si="180"/>
        <v>0</v>
      </c>
      <c r="U1649" s="55">
        <f t="shared" si="181"/>
        <v>0</v>
      </c>
      <c r="V1649" s="527"/>
      <c r="X1649" s="529">
        <f t="shared" si="179"/>
        <v>828.88</v>
      </c>
    </row>
    <row r="1650" spans="1:24" ht="14.1" customHeight="1">
      <c r="A1650" s="460">
        <v>1650</v>
      </c>
      <c r="B1650" s="467" t="s">
        <v>238</v>
      </c>
      <c r="C1650" s="466" t="s">
        <v>362</v>
      </c>
      <c r="D1650" s="473" t="s">
        <v>442</v>
      </c>
      <c r="E1650" s="475">
        <v>2</v>
      </c>
      <c r="F1650" s="475" t="s">
        <v>1941</v>
      </c>
      <c r="G1650" s="494" t="s">
        <v>600</v>
      </c>
      <c r="H1650" s="494" t="s">
        <v>4033</v>
      </c>
      <c r="I1650" s="494" t="s">
        <v>3974</v>
      </c>
      <c r="J1650" s="502">
        <v>204.72</v>
      </c>
      <c r="K1650" s="494" t="s">
        <v>4033</v>
      </c>
      <c r="L1650" s="512">
        <f t="shared" si="175"/>
        <v>104</v>
      </c>
      <c r="M1650" s="514">
        <v>104</v>
      </c>
      <c r="N1650" s="514"/>
      <c r="O1650" s="514"/>
      <c r="P1650" s="515" t="e">
        <f t="shared" si="176"/>
        <v>#DIV/0!</v>
      </c>
      <c r="Q1650" s="515">
        <f t="shared" si="177"/>
        <v>0</v>
      </c>
      <c r="R1650" s="515">
        <f t="shared" si="178"/>
        <v>0</v>
      </c>
      <c r="S1650" s="516">
        <f>IF(M1650="nio",0,IF(M1650&gt;0,VLOOKUP(H1650,'3-Productie normen'!A:L,VLOOKUP(M1650,'3-Productie normen'!$B$36:$C$42,2,FALSE),FALSE)))</f>
        <v>0</v>
      </c>
      <c r="T1650" s="516">
        <f t="shared" si="180"/>
        <v>0</v>
      </c>
      <c r="U1650" s="55">
        <f t="shared" si="181"/>
        <v>0</v>
      </c>
      <c r="V1650" s="527"/>
      <c r="X1650" s="529">
        <f t="shared" si="179"/>
        <v>21290.880000000001</v>
      </c>
    </row>
    <row r="1651" spans="1:24" ht="14.1" customHeight="1">
      <c r="A1651" s="460">
        <v>1651</v>
      </c>
      <c r="B1651" s="467" t="s">
        <v>238</v>
      </c>
      <c r="C1651" s="466" t="s">
        <v>362</v>
      </c>
      <c r="D1651" s="473" t="s">
        <v>442</v>
      </c>
      <c r="E1651" s="475">
        <v>2</v>
      </c>
      <c r="F1651" s="475" t="s">
        <v>1942</v>
      </c>
      <c r="G1651" s="494" t="s">
        <v>598</v>
      </c>
      <c r="H1651" s="487" t="s">
        <v>17</v>
      </c>
      <c r="I1651" s="494" t="s">
        <v>3987</v>
      </c>
      <c r="J1651" s="502">
        <v>11.82</v>
      </c>
      <c r="K1651" s="487" t="s">
        <v>17</v>
      </c>
      <c r="L1651" s="512">
        <f t="shared" si="175"/>
        <v>255</v>
      </c>
      <c r="M1651" s="514">
        <v>255</v>
      </c>
      <c r="N1651" s="514"/>
      <c r="O1651" s="514"/>
      <c r="P1651" s="515" t="e">
        <f t="shared" si="176"/>
        <v>#DIV/0!</v>
      </c>
      <c r="Q1651" s="515">
        <f t="shared" si="177"/>
        <v>0</v>
      </c>
      <c r="R1651" s="515">
        <f t="shared" si="178"/>
        <v>0</v>
      </c>
      <c r="S1651" s="516">
        <f>IF(M1651="nio",0,IF(M1651&gt;0,VLOOKUP(H1651,'3-Productie normen'!A:L,VLOOKUP(M1651,'3-Productie normen'!$B$36:$C$42,2,FALSE),FALSE)))</f>
        <v>0</v>
      </c>
      <c r="T1651" s="516">
        <f t="shared" si="180"/>
        <v>0</v>
      </c>
      <c r="U1651" s="55">
        <f t="shared" si="181"/>
        <v>0</v>
      </c>
      <c r="V1651" s="527"/>
      <c r="X1651" s="529">
        <f t="shared" si="179"/>
        <v>3014.1</v>
      </c>
    </row>
    <row r="1652" spans="1:24" ht="14.1" customHeight="1">
      <c r="A1652" s="460">
        <v>1652</v>
      </c>
      <c r="B1652" s="467" t="s">
        <v>238</v>
      </c>
      <c r="C1652" s="466" t="s">
        <v>362</v>
      </c>
      <c r="D1652" s="473" t="s">
        <v>442</v>
      </c>
      <c r="E1652" s="475">
        <v>2</v>
      </c>
      <c r="F1652" s="475" t="s">
        <v>1943</v>
      </c>
      <c r="G1652" s="494" t="s">
        <v>529</v>
      </c>
      <c r="H1652" s="491" t="s">
        <v>253</v>
      </c>
      <c r="I1652" s="494" t="s">
        <v>3975</v>
      </c>
      <c r="J1652" s="502">
        <v>29.18</v>
      </c>
      <c r="K1652" s="491" t="s">
        <v>253</v>
      </c>
      <c r="L1652" s="512">
        <f t="shared" si="175"/>
        <v>104</v>
      </c>
      <c r="M1652" s="514">
        <v>104</v>
      </c>
      <c r="N1652" s="514"/>
      <c r="O1652" s="514"/>
      <c r="P1652" s="515" t="e">
        <f t="shared" si="176"/>
        <v>#DIV/0!</v>
      </c>
      <c r="Q1652" s="515">
        <f t="shared" si="177"/>
        <v>0</v>
      </c>
      <c r="R1652" s="515">
        <f t="shared" si="178"/>
        <v>0</v>
      </c>
      <c r="S1652" s="516">
        <f>IF(M1652="nio",0,IF(M1652&gt;0,VLOOKUP(H1652,'3-Productie normen'!A:L,VLOOKUP(M1652,'3-Productie normen'!$B$36:$C$42,2,FALSE),FALSE)))</f>
        <v>0</v>
      </c>
      <c r="T1652" s="516">
        <f t="shared" si="180"/>
        <v>0</v>
      </c>
      <c r="U1652" s="55">
        <f t="shared" si="181"/>
        <v>0</v>
      </c>
      <c r="V1652" s="527"/>
      <c r="X1652" s="529">
        <f t="shared" si="179"/>
        <v>3034.72</v>
      </c>
    </row>
    <row r="1653" spans="1:24" ht="14.1" customHeight="1">
      <c r="A1653" s="460">
        <v>1653</v>
      </c>
      <c r="B1653" s="467" t="s">
        <v>238</v>
      </c>
      <c r="C1653" s="466" t="s">
        <v>362</v>
      </c>
      <c r="D1653" s="473" t="s">
        <v>442</v>
      </c>
      <c r="E1653" s="475">
        <v>2</v>
      </c>
      <c r="F1653" s="475" t="s">
        <v>1944</v>
      </c>
      <c r="G1653" s="494" t="s">
        <v>529</v>
      </c>
      <c r="H1653" s="491" t="s">
        <v>253</v>
      </c>
      <c r="I1653" s="494" t="s">
        <v>3975</v>
      </c>
      <c r="J1653" s="502">
        <v>19.23</v>
      </c>
      <c r="K1653" s="491" t="s">
        <v>253</v>
      </c>
      <c r="L1653" s="512">
        <f t="shared" si="175"/>
        <v>104</v>
      </c>
      <c r="M1653" s="514">
        <v>104</v>
      </c>
      <c r="N1653" s="514"/>
      <c r="O1653" s="514"/>
      <c r="P1653" s="515" t="e">
        <f t="shared" si="176"/>
        <v>#DIV/0!</v>
      </c>
      <c r="Q1653" s="515">
        <f t="shared" si="177"/>
        <v>0</v>
      </c>
      <c r="R1653" s="515">
        <f t="shared" si="178"/>
        <v>0</v>
      </c>
      <c r="S1653" s="516">
        <f>IF(M1653="nio",0,IF(M1653&gt;0,VLOOKUP(H1653,'3-Productie normen'!A:L,VLOOKUP(M1653,'3-Productie normen'!$B$36:$C$42,2,FALSE),FALSE)))</f>
        <v>0</v>
      </c>
      <c r="T1653" s="516">
        <f t="shared" si="180"/>
        <v>0</v>
      </c>
      <c r="U1653" s="55">
        <f t="shared" si="181"/>
        <v>0</v>
      </c>
      <c r="V1653" s="527"/>
      <c r="X1653" s="529">
        <f t="shared" si="179"/>
        <v>1999.92</v>
      </c>
    </row>
    <row r="1654" spans="1:24" ht="14.1" customHeight="1">
      <c r="A1654" s="460">
        <v>1654</v>
      </c>
      <c r="B1654" s="467" t="s">
        <v>238</v>
      </c>
      <c r="C1654" s="466" t="s">
        <v>362</v>
      </c>
      <c r="D1654" s="473" t="s">
        <v>442</v>
      </c>
      <c r="E1654" s="475">
        <v>2</v>
      </c>
      <c r="F1654" s="475" t="s">
        <v>1945</v>
      </c>
      <c r="G1654" s="494" t="s">
        <v>1045</v>
      </c>
      <c r="H1654" s="491" t="s">
        <v>253</v>
      </c>
      <c r="I1654" s="494" t="s">
        <v>3975</v>
      </c>
      <c r="J1654" s="502">
        <v>28.24</v>
      </c>
      <c r="K1654" s="491" t="s">
        <v>253</v>
      </c>
      <c r="L1654" s="512">
        <f t="shared" si="175"/>
        <v>104</v>
      </c>
      <c r="M1654" s="514">
        <v>104</v>
      </c>
      <c r="N1654" s="514"/>
      <c r="O1654" s="514"/>
      <c r="P1654" s="515" t="e">
        <f t="shared" si="176"/>
        <v>#DIV/0!</v>
      </c>
      <c r="Q1654" s="515">
        <f t="shared" si="177"/>
        <v>0</v>
      </c>
      <c r="R1654" s="515">
        <f t="shared" si="178"/>
        <v>0</v>
      </c>
      <c r="S1654" s="516">
        <f>IF(M1654="nio",0,IF(M1654&gt;0,VLOOKUP(H1654,'3-Productie normen'!A:L,VLOOKUP(M1654,'3-Productie normen'!$B$36:$C$42,2,FALSE),FALSE)))</f>
        <v>0</v>
      </c>
      <c r="T1654" s="516">
        <f t="shared" si="180"/>
        <v>0</v>
      </c>
      <c r="U1654" s="55">
        <f t="shared" si="181"/>
        <v>0</v>
      </c>
      <c r="V1654" s="527"/>
      <c r="X1654" s="529">
        <f t="shared" si="179"/>
        <v>2936.96</v>
      </c>
    </row>
    <row r="1655" spans="1:24" ht="14.1" customHeight="1">
      <c r="A1655" s="460">
        <v>1655</v>
      </c>
      <c r="B1655" s="467" t="s">
        <v>238</v>
      </c>
      <c r="C1655" s="466" t="s">
        <v>362</v>
      </c>
      <c r="D1655" s="473" t="s">
        <v>442</v>
      </c>
      <c r="E1655" s="475">
        <v>2</v>
      </c>
      <c r="F1655" s="475" t="s">
        <v>1946</v>
      </c>
      <c r="G1655" s="494" t="s">
        <v>1045</v>
      </c>
      <c r="H1655" s="491" t="s">
        <v>253</v>
      </c>
      <c r="I1655" s="494" t="s">
        <v>3975</v>
      </c>
      <c r="J1655" s="502">
        <v>9.6199999999999992</v>
      </c>
      <c r="K1655" s="491" t="s">
        <v>253</v>
      </c>
      <c r="L1655" s="512">
        <f t="shared" si="175"/>
        <v>104</v>
      </c>
      <c r="M1655" s="514">
        <v>104</v>
      </c>
      <c r="N1655" s="514"/>
      <c r="O1655" s="514"/>
      <c r="P1655" s="515" t="e">
        <f t="shared" si="176"/>
        <v>#DIV/0!</v>
      </c>
      <c r="Q1655" s="515">
        <f t="shared" si="177"/>
        <v>0</v>
      </c>
      <c r="R1655" s="515">
        <f t="shared" si="178"/>
        <v>0</v>
      </c>
      <c r="S1655" s="516">
        <f>IF(M1655="nio",0,IF(M1655&gt;0,VLOOKUP(H1655,'3-Productie normen'!A:L,VLOOKUP(M1655,'3-Productie normen'!$B$36:$C$42,2,FALSE),FALSE)))</f>
        <v>0</v>
      </c>
      <c r="T1655" s="516">
        <f t="shared" si="180"/>
        <v>0</v>
      </c>
      <c r="U1655" s="55">
        <f t="shared" si="181"/>
        <v>0</v>
      </c>
      <c r="V1655" s="527"/>
      <c r="X1655" s="529">
        <f t="shared" si="179"/>
        <v>1000.4799999999999</v>
      </c>
    </row>
    <row r="1656" spans="1:24" ht="14.1" customHeight="1">
      <c r="A1656" s="460">
        <v>1656</v>
      </c>
      <c r="B1656" s="467" t="s">
        <v>238</v>
      </c>
      <c r="C1656" s="466" t="s">
        <v>362</v>
      </c>
      <c r="D1656" s="473" t="s">
        <v>442</v>
      </c>
      <c r="E1656" s="475">
        <v>2</v>
      </c>
      <c r="F1656" s="475" t="s">
        <v>1947</v>
      </c>
      <c r="G1656" s="494" t="s">
        <v>529</v>
      </c>
      <c r="H1656" s="491" t="s">
        <v>253</v>
      </c>
      <c r="I1656" s="494" t="s">
        <v>3975</v>
      </c>
      <c r="J1656" s="502">
        <v>18.89</v>
      </c>
      <c r="K1656" s="491" t="s">
        <v>253</v>
      </c>
      <c r="L1656" s="512">
        <f t="shared" si="175"/>
        <v>104</v>
      </c>
      <c r="M1656" s="514">
        <v>104</v>
      </c>
      <c r="N1656" s="514"/>
      <c r="O1656" s="514"/>
      <c r="P1656" s="515" t="e">
        <f t="shared" si="176"/>
        <v>#DIV/0!</v>
      </c>
      <c r="Q1656" s="515">
        <f t="shared" si="177"/>
        <v>0</v>
      </c>
      <c r="R1656" s="515">
        <f t="shared" si="178"/>
        <v>0</v>
      </c>
      <c r="S1656" s="516">
        <f>IF(M1656="nio",0,IF(M1656&gt;0,VLOOKUP(H1656,'3-Productie normen'!A:L,VLOOKUP(M1656,'3-Productie normen'!$B$36:$C$42,2,FALSE),FALSE)))</f>
        <v>0</v>
      </c>
      <c r="T1656" s="516">
        <f t="shared" si="180"/>
        <v>0</v>
      </c>
      <c r="U1656" s="55">
        <f t="shared" si="181"/>
        <v>0</v>
      </c>
      <c r="V1656" s="527"/>
      <c r="X1656" s="529">
        <f t="shared" si="179"/>
        <v>1964.56</v>
      </c>
    </row>
    <row r="1657" spans="1:24" ht="14.1" customHeight="1">
      <c r="A1657" s="567">
        <v>1657</v>
      </c>
      <c r="B1657" s="467" t="s">
        <v>238</v>
      </c>
      <c r="C1657" s="466" t="s">
        <v>362</v>
      </c>
      <c r="D1657" s="473" t="s">
        <v>442</v>
      </c>
      <c r="E1657" s="475">
        <v>2</v>
      </c>
      <c r="F1657" s="475" t="s">
        <v>1948</v>
      </c>
      <c r="G1657" s="494" t="s">
        <v>529</v>
      </c>
      <c r="H1657" s="491" t="s">
        <v>253</v>
      </c>
      <c r="I1657" s="494" t="s">
        <v>3975</v>
      </c>
      <c r="J1657" s="502">
        <v>18.96</v>
      </c>
      <c r="K1657" s="491" t="s">
        <v>253</v>
      </c>
      <c r="L1657" s="512">
        <f t="shared" si="175"/>
        <v>104</v>
      </c>
      <c r="M1657" s="514">
        <v>104</v>
      </c>
      <c r="N1657" s="514"/>
      <c r="O1657" s="514"/>
      <c r="P1657" s="515" t="e">
        <f t="shared" si="176"/>
        <v>#DIV/0!</v>
      </c>
      <c r="Q1657" s="515">
        <f t="shared" si="177"/>
        <v>0</v>
      </c>
      <c r="R1657" s="515">
        <f t="shared" si="178"/>
        <v>0</v>
      </c>
      <c r="S1657" s="516">
        <f>IF(M1657="nio",0,IF(M1657&gt;0,VLOOKUP(H1657,'3-Productie normen'!A:L,VLOOKUP(M1657,'3-Productie normen'!$B$36:$C$42,2,FALSE),FALSE)))</f>
        <v>0</v>
      </c>
      <c r="T1657" s="516">
        <f t="shared" si="180"/>
        <v>0</v>
      </c>
      <c r="U1657" s="55">
        <f t="shared" si="181"/>
        <v>0</v>
      </c>
      <c r="V1657" s="527"/>
      <c r="X1657" s="529">
        <f t="shared" si="179"/>
        <v>1971.8400000000001</v>
      </c>
    </row>
    <row r="1658" spans="1:24" ht="14.1" customHeight="1">
      <c r="A1658" s="460">
        <v>1658</v>
      </c>
      <c r="B1658" s="467" t="s">
        <v>238</v>
      </c>
      <c r="C1658" s="466" t="s">
        <v>362</v>
      </c>
      <c r="D1658" s="473" t="s">
        <v>442</v>
      </c>
      <c r="E1658" s="475">
        <v>2</v>
      </c>
      <c r="F1658" s="475" t="s">
        <v>1949</v>
      </c>
      <c r="G1658" s="494" t="s">
        <v>529</v>
      </c>
      <c r="H1658" s="491" t="s">
        <v>253</v>
      </c>
      <c r="I1658" s="494" t="s">
        <v>3975</v>
      </c>
      <c r="J1658" s="502">
        <v>18.89</v>
      </c>
      <c r="K1658" s="491" t="s">
        <v>253</v>
      </c>
      <c r="L1658" s="512">
        <f t="shared" si="175"/>
        <v>104</v>
      </c>
      <c r="M1658" s="514">
        <v>104</v>
      </c>
      <c r="N1658" s="514"/>
      <c r="O1658" s="514"/>
      <c r="P1658" s="515" t="e">
        <f t="shared" si="176"/>
        <v>#DIV/0!</v>
      </c>
      <c r="Q1658" s="515">
        <f t="shared" si="177"/>
        <v>0</v>
      </c>
      <c r="R1658" s="515">
        <f t="shared" si="178"/>
        <v>0</v>
      </c>
      <c r="S1658" s="516">
        <f>IF(M1658="nio",0,IF(M1658&gt;0,VLOOKUP(H1658,'3-Productie normen'!A:L,VLOOKUP(M1658,'3-Productie normen'!$B$36:$C$42,2,FALSE),FALSE)))</f>
        <v>0</v>
      </c>
      <c r="T1658" s="516">
        <f t="shared" si="180"/>
        <v>0</v>
      </c>
      <c r="U1658" s="55">
        <f t="shared" si="181"/>
        <v>0</v>
      </c>
      <c r="V1658" s="527"/>
      <c r="X1658" s="529">
        <f t="shared" si="179"/>
        <v>1964.56</v>
      </c>
    </row>
    <row r="1659" spans="1:24" ht="14.1" customHeight="1">
      <c r="A1659" s="460">
        <v>1659</v>
      </c>
      <c r="B1659" s="467" t="s">
        <v>238</v>
      </c>
      <c r="C1659" s="466" t="s">
        <v>362</v>
      </c>
      <c r="D1659" s="473" t="s">
        <v>442</v>
      </c>
      <c r="E1659" s="475">
        <v>2</v>
      </c>
      <c r="F1659" s="475" t="s">
        <v>1950</v>
      </c>
      <c r="G1659" s="494" t="s">
        <v>529</v>
      </c>
      <c r="H1659" s="491" t="s">
        <v>253</v>
      </c>
      <c r="I1659" s="494" t="s">
        <v>3975</v>
      </c>
      <c r="J1659" s="502">
        <v>18.89</v>
      </c>
      <c r="K1659" s="491" t="s">
        <v>253</v>
      </c>
      <c r="L1659" s="512">
        <f t="shared" si="175"/>
        <v>104</v>
      </c>
      <c r="M1659" s="514">
        <v>104</v>
      </c>
      <c r="N1659" s="514"/>
      <c r="O1659" s="514"/>
      <c r="P1659" s="515" t="e">
        <f t="shared" si="176"/>
        <v>#DIV/0!</v>
      </c>
      <c r="Q1659" s="515">
        <f t="shared" si="177"/>
        <v>0</v>
      </c>
      <c r="R1659" s="515">
        <f t="shared" si="178"/>
        <v>0</v>
      </c>
      <c r="S1659" s="516">
        <f>IF(M1659="nio",0,IF(M1659&gt;0,VLOOKUP(H1659,'3-Productie normen'!A:L,VLOOKUP(M1659,'3-Productie normen'!$B$36:$C$42,2,FALSE),FALSE)))</f>
        <v>0</v>
      </c>
      <c r="T1659" s="516">
        <f t="shared" si="180"/>
        <v>0</v>
      </c>
      <c r="U1659" s="55">
        <f t="shared" si="181"/>
        <v>0</v>
      </c>
      <c r="V1659" s="527"/>
      <c r="X1659" s="529">
        <f t="shared" si="179"/>
        <v>1964.56</v>
      </c>
    </row>
    <row r="1660" spans="1:24" ht="14.1" customHeight="1">
      <c r="A1660" s="460">
        <v>1660</v>
      </c>
      <c r="B1660" s="467" t="s">
        <v>238</v>
      </c>
      <c r="C1660" s="466" t="s">
        <v>362</v>
      </c>
      <c r="D1660" s="473" t="s">
        <v>442</v>
      </c>
      <c r="E1660" s="475">
        <v>2</v>
      </c>
      <c r="F1660" s="475" t="s">
        <v>1951</v>
      </c>
      <c r="G1660" s="494" t="s">
        <v>529</v>
      </c>
      <c r="H1660" s="491" t="s">
        <v>253</v>
      </c>
      <c r="I1660" s="494" t="s">
        <v>3975</v>
      </c>
      <c r="J1660" s="502">
        <v>29.09</v>
      </c>
      <c r="K1660" s="491" t="s">
        <v>253</v>
      </c>
      <c r="L1660" s="512">
        <f t="shared" si="175"/>
        <v>104</v>
      </c>
      <c r="M1660" s="514">
        <v>104</v>
      </c>
      <c r="N1660" s="514"/>
      <c r="O1660" s="514"/>
      <c r="P1660" s="515" t="e">
        <f t="shared" si="176"/>
        <v>#DIV/0!</v>
      </c>
      <c r="Q1660" s="515">
        <f t="shared" si="177"/>
        <v>0</v>
      </c>
      <c r="R1660" s="515">
        <f t="shared" si="178"/>
        <v>0</v>
      </c>
      <c r="S1660" s="516">
        <f>IF(M1660="nio",0,IF(M1660&gt;0,VLOOKUP(H1660,'3-Productie normen'!A:L,VLOOKUP(M1660,'3-Productie normen'!$B$36:$C$42,2,FALSE),FALSE)))</f>
        <v>0</v>
      </c>
      <c r="T1660" s="516">
        <f t="shared" si="180"/>
        <v>0</v>
      </c>
      <c r="U1660" s="55">
        <f t="shared" si="181"/>
        <v>0</v>
      </c>
      <c r="V1660" s="527"/>
      <c r="X1660" s="529">
        <f t="shared" si="179"/>
        <v>3025.36</v>
      </c>
    </row>
    <row r="1661" spans="1:24" ht="14.1" customHeight="1">
      <c r="A1661" s="460">
        <v>1661</v>
      </c>
      <c r="B1661" s="467" t="s">
        <v>238</v>
      </c>
      <c r="C1661" s="466" t="s">
        <v>362</v>
      </c>
      <c r="D1661" s="473" t="s">
        <v>442</v>
      </c>
      <c r="E1661" s="475">
        <v>2</v>
      </c>
      <c r="F1661" s="475" t="s">
        <v>1952</v>
      </c>
      <c r="G1661" s="494" t="s">
        <v>529</v>
      </c>
      <c r="H1661" s="491" t="s">
        <v>253</v>
      </c>
      <c r="I1661" s="494" t="s">
        <v>3975</v>
      </c>
      <c r="J1661" s="502">
        <v>18.89</v>
      </c>
      <c r="K1661" s="491" t="s">
        <v>253</v>
      </c>
      <c r="L1661" s="512">
        <f t="shared" si="175"/>
        <v>104</v>
      </c>
      <c r="M1661" s="514">
        <v>104</v>
      </c>
      <c r="N1661" s="514"/>
      <c r="O1661" s="514"/>
      <c r="P1661" s="515" t="e">
        <f t="shared" si="176"/>
        <v>#DIV/0!</v>
      </c>
      <c r="Q1661" s="515">
        <f t="shared" si="177"/>
        <v>0</v>
      </c>
      <c r="R1661" s="515">
        <f t="shared" si="178"/>
        <v>0</v>
      </c>
      <c r="S1661" s="516">
        <f>IF(M1661="nio",0,IF(M1661&gt;0,VLOOKUP(H1661,'3-Productie normen'!A:L,VLOOKUP(M1661,'3-Productie normen'!$B$36:$C$42,2,FALSE),FALSE)))</f>
        <v>0</v>
      </c>
      <c r="T1661" s="516">
        <f t="shared" si="180"/>
        <v>0</v>
      </c>
      <c r="U1661" s="55">
        <f t="shared" si="181"/>
        <v>0</v>
      </c>
      <c r="V1661" s="527"/>
      <c r="X1661" s="529">
        <f t="shared" si="179"/>
        <v>1964.56</v>
      </c>
    </row>
    <row r="1662" spans="1:24" ht="14.1" customHeight="1">
      <c r="A1662" s="460">
        <v>1662</v>
      </c>
      <c r="B1662" s="467" t="s">
        <v>238</v>
      </c>
      <c r="C1662" s="466" t="s">
        <v>362</v>
      </c>
      <c r="D1662" s="473" t="s">
        <v>442</v>
      </c>
      <c r="E1662" s="475">
        <v>2</v>
      </c>
      <c r="F1662" s="475" t="s">
        <v>1953</v>
      </c>
      <c r="G1662" s="494" t="s">
        <v>529</v>
      </c>
      <c r="H1662" s="491" t="s">
        <v>253</v>
      </c>
      <c r="I1662" s="494" t="s">
        <v>3975</v>
      </c>
      <c r="J1662" s="502">
        <v>18.920000000000002</v>
      </c>
      <c r="K1662" s="491" t="s">
        <v>253</v>
      </c>
      <c r="L1662" s="512">
        <f t="shared" si="175"/>
        <v>104</v>
      </c>
      <c r="M1662" s="514">
        <v>104</v>
      </c>
      <c r="N1662" s="514"/>
      <c r="O1662" s="514"/>
      <c r="P1662" s="515" t="e">
        <f t="shared" si="176"/>
        <v>#DIV/0!</v>
      </c>
      <c r="Q1662" s="515">
        <f t="shared" si="177"/>
        <v>0</v>
      </c>
      <c r="R1662" s="515">
        <f t="shared" si="178"/>
        <v>0</v>
      </c>
      <c r="S1662" s="516">
        <f>IF(M1662="nio",0,IF(M1662&gt;0,VLOOKUP(H1662,'3-Productie normen'!A:L,VLOOKUP(M1662,'3-Productie normen'!$B$36:$C$42,2,FALSE),FALSE)))</f>
        <v>0</v>
      </c>
      <c r="T1662" s="516">
        <f t="shared" si="180"/>
        <v>0</v>
      </c>
      <c r="U1662" s="55">
        <f t="shared" si="181"/>
        <v>0</v>
      </c>
      <c r="V1662" s="527"/>
      <c r="X1662" s="529">
        <f t="shared" si="179"/>
        <v>1967.6800000000003</v>
      </c>
    </row>
    <row r="1663" spans="1:24" ht="14.1" customHeight="1">
      <c r="A1663" s="460">
        <v>1663</v>
      </c>
      <c r="B1663" s="467" t="s">
        <v>238</v>
      </c>
      <c r="C1663" s="466" t="s">
        <v>362</v>
      </c>
      <c r="D1663" s="473" t="s">
        <v>442</v>
      </c>
      <c r="E1663" s="475">
        <v>2</v>
      </c>
      <c r="F1663" s="475" t="s">
        <v>1954</v>
      </c>
      <c r="G1663" s="494" t="s">
        <v>529</v>
      </c>
      <c r="H1663" s="491" t="s">
        <v>253</v>
      </c>
      <c r="I1663" s="494" t="s">
        <v>3975</v>
      </c>
      <c r="J1663" s="502">
        <v>18.940000000000001</v>
      </c>
      <c r="K1663" s="491" t="s">
        <v>253</v>
      </c>
      <c r="L1663" s="512">
        <f t="shared" si="175"/>
        <v>104</v>
      </c>
      <c r="M1663" s="514">
        <v>104</v>
      </c>
      <c r="N1663" s="514"/>
      <c r="O1663" s="514"/>
      <c r="P1663" s="515" t="e">
        <f t="shared" si="176"/>
        <v>#DIV/0!</v>
      </c>
      <c r="Q1663" s="515">
        <f t="shared" si="177"/>
        <v>0</v>
      </c>
      <c r="R1663" s="515">
        <f t="shared" si="178"/>
        <v>0</v>
      </c>
      <c r="S1663" s="516">
        <f>IF(M1663="nio",0,IF(M1663&gt;0,VLOOKUP(H1663,'3-Productie normen'!A:L,VLOOKUP(M1663,'3-Productie normen'!$B$36:$C$42,2,FALSE),FALSE)))</f>
        <v>0</v>
      </c>
      <c r="T1663" s="516">
        <f t="shared" si="180"/>
        <v>0</v>
      </c>
      <c r="U1663" s="55">
        <f t="shared" si="181"/>
        <v>0</v>
      </c>
      <c r="V1663" s="527"/>
      <c r="X1663" s="529">
        <f t="shared" si="179"/>
        <v>1969.7600000000002</v>
      </c>
    </row>
    <row r="1664" spans="1:24" ht="14.1" customHeight="1">
      <c r="A1664" s="460">
        <v>1664</v>
      </c>
      <c r="B1664" s="467" t="s">
        <v>238</v>
      </c>
      <c r="C1664" s="466" t="s">
        <v>362</v>
      </c>
      <c r="D1664" s="473" t="s">
        <v>442</v>
      </c>
      <c r="E1664" s="475">
        <v>2</v>
      </c>
      <c r="F1664" s="475" t="s">
        <v>1955</v>
      </c>
      <c r="G1664" s="494" t="s">
        <v>529</v>
      </c>
      <c r="H1664" s="491" t="s">
        <v>253</v>
      </c>
      <c r="I1664" s="494" t="s">
        <v>3975</v>
      </c>
      <c r="J1664" s="502">
        <v>18.93</v>
      </c>
      <c r="K1664" s="491" t="s">
        <v>253</v>
      </c>
      <c r="L1664" s="512">
        <f t="shared" si="175"/>
        <v>104</v>
      </c>
      <c r="M1664" s="514">
        <v>104</v>
      </c>
      <c r="N1664" s="514"/>
      <c r="O1664" s="514"/>
      <c r="P1664" s="515" t="e">
        <f t="shared" si="176"/>
        <v>#DIV/0!</v>
      </c>
      <c r="Q1664" s="515">
        <f t="shared" si="177"/>
        <v>0</v>
      </c>
      <c r="R1664" s="515">
        <f t="shared" si="178"/>
        <v>0</v>
      </c>
      <c r="S1664" s="516">
        <f>IF(M1664="nio",0,IF(M1664&gt;0,VLOOKUP(H1664,'3-Productie normen'!A:L,VLOOKUP(M1664,'3-Productie normen'!$B$36:$C$42,2,FALSE),FALSE)))</f>
        <v>0</v>
      </c>
      <c r="T1664" s="516">
        <f t="shared" si="180"/>
        <v>0</v>
      </c>
      <c r="U1664" s="55">
        <f t="shared" si="181"/>
        <v>0</v>
      </c>
      <c r="V1664" s="527"/>
      <c r="X1664" s="529">
        <f t="shared" si="179"/>
        <v>1968.72</v>
      </c>
    </row>
    <row r="1665" spans="1:24" ht="14.1" customHeight="1">
      <c r="A1665" s="567">
        <v>1665</v>
      </c>
      <c r="B1665" s="467" t="s">
        <v>238</v>
      </c>
      <c r="C1665" s="466" t="s">
        <v>362</v>
      </c>
      <c r="D1665" s="473" t="s">
        <v>442</v>
      </c>
      <c r="E1665" s="475">
        <v>2</v>
      </c>
      <c r="F1665" s="475" t="s">
        <v>1956</v>
      </c>
      <c r="G1665" s="494" t="s">
        <v>529</v>
      </c>
      <c r="H1665" s="491" t="s">
        <v>253</v>
      </c>
      <c r="I1665" s="494" t="s">
        <v>3975</v>
      </c>
      <c r="J1665" s="502">
        <v>18.89</v>
      </c>
      <c r="K1665" s="491" t="s">
        <v>253</v>
      </c>
      <c r="L1665" s="512">
        <f t="shared" si="175"/>
        <v>104</v>
      </c>
      <c r="M1665" s="514">
        <v>104</v>
      </c>
      <c r="N1665" s="514"/>
      <c r="O1665" s="514"/>
      <c r="P1665" s="515" t="e">
        <f t="shared" si="176"/>
        <v>#DIV/0!</v>
      </c>
      <c r="Q1665" s="515">
        <f t="shared" si="177"/>
        <v>0</v>
      </c>
      <c r="R1665" s="515">
        <f t="shared" si="178"/>
        <v>0</v>
      </c>
      <c r="S1665" s="516">
        <f>IF(M1665="nio",0,IF(M1665&gt;0,VLOOKUP(H1665,'3-Productie normen'!A:L,VLOOKUP(M1665,'3-Productie normen'!$B$36:$C$42,2,FALSE),FALSE)))</f>
        <v>0</v>
      </c>
      <c r="T1665" s="516">
        <f t="shared" si="180"/>
        <v>0</v>
      </c>
      <c r="U1665" s="55">
        <f t="shared" si="181"/>
        <v>0</v>
      </c>
      <c r="V1665" s="527"/>
      <c r="X1665" s="529">
        <f t="shared" si="179"/>
        <v>1964.56</v>
      </c>
    </row>
    <row r="1666" spans="1:24" ht="14.1" customHeight="1">
      <c r="A1666" s="460">
        <v>1666</v>
      </c>
      <c r="B1666" s="467" t="s">
        <v>238</v>
      </c>
      <c r="C1666" s="466" t="s">
        <v>362</v>
      </c>
      <c r="D1666" s="473" t="s">
        <v>442</v>
      </c>
      <c r="E1666" s="475">
        <v>2</v>
      </c>
      <c r="F1666" s="475" t="s">
        <v>1957</v>
      </c>
      <c r="G1666" s="494" t="s">
        <v>529</v>
      </c>
      <c r="H1666" s="491" t="s">
        <v>286</v>
      </c>
      <c r="I1666" s="494" t="s">
        <v>3975</v>
      </c>
      <c r="J1666" s="502">
        <v>19.43</v>
      </c>
      <c r="K1666" s="494" t="s">
        <v>4027</v>
      </c>
      <c r="L1666" s="512">
        <f t="shared" ref="L1666:L1729" si="182">SUM(M1666:O1666)</f>
        <v>0</v>
      </c>
      <c r="M1666" s="513" t="s">
        <v>4037</v>
      </c>
      <c r="N1666" s="514"/>
      <c r="O1666" s="514"/>
      <c r="P1666" s="515">
        <f t="shared" si="176"/>
        <v>0</v>
      </c>
      <c r="Q1666" s="515">
        <f t="shared" si="177"/>
        <v>0</v>
      </c>
      <c r="R1666" s="515">
        <f t="shared" si="178"/>
        <v>0</v>
      </c>
      <c r="S1666" s="516">
        <f>IF(M1666="nio",0,IF(M1666&gt;0,VLOOKUP(H1666,'3-Productie normen'!A:L,VLOOKUP(M1666,'3-Productie normen'!$B$36:$C$42,2,FALSE),FALSE)))</f>
        <v>0</v>
      </c>
      <c r="T1666" s="516">
        <f t="shared" si="180"/>
        <v>0</v>
      </c>
      <c r="U1666" s="55">
        <f t="shared" si="181"/>
        <v>0</v>
      </c>
      <c r="V1666" s="527"/>
      <c r="X1666" s="529">
        <f t="shared" si="179"/>
        <v>0</v>
      </c>
    </row>
    <row r="1667" spans="1:24" ht="14.1" customHeight="1">
      <c r="A1667" s="460">
        <v>1667</v>
      </c>
      <c r="B1667" s="467" t="s">
        <v>238</v>
      </c>
      <c r="C1667" s="466" t="s">
        <v>362</v>
      </c>
      <c r="D1667" s="473" t="s">
        <v>442</v>
      </c>
      <c r="E1667" s="475">
        <v>2</v>
      </c>
      <c r="F1667" s="475" t="s">
        <v>1958</v>
      </c>
      <c r="G1667" s="494" t="s">
        <v>529</v>
      </c>
      <c r="H1667" s="491" t="s">
        <v>253</v>
      </c>
      <c r="I1667" s="494" t="s">
        <v>3975</v>
      </c>
      <c r="J1667" s="502">
        <v>59.55</v>
      </c>
      <c r="K1667" s="491" t="s">
        <v>253</v>
      </c>
      <c r="L1667" s="512">
        <f t="shared" si="182"/>
        <v>104</v>
      </c>
      <c r="M1667" s="514">
        <v>104</v>
      </c>
      <c r="N1667" s="514"/>
      <c r="O1667" s="514"/>
      <c r="P1667" s="515" t="e">
        <f t="shared" si="176"/>
        <v>#DIV/0!</v>
      </c>
      <c r="Q1667" s="515">
        <f t="shared" si="177"/>
        <v>0</v>
      </c>
      <c r="R1667" s="515">
        <f t="shared" si="178"/>
        <v>0</v>
      </c>
      <c r="S1667" s="516">
        <f>IF(M1667="nio",0,IF(M1667&gt;0,VLOOKUP(H1667,'3-Productie normen'!A:L,VLOOKUP(M1667,'3-Productie normen'!$B$36:$C$42,2,FALSE),FALSE)))</f>
        <v>0</v>
      </c>
      <c r="T1667" s="516">
        <f t="shared" si="180"/>
        <v>0</v>
      </c>
      <c r="U1667" s="55">
        <f t="shared" si="181"/>
        <v>0</v>
      </c>
      <c r="V1667" s="527"/>
      <c r="X1667" s="529">
        <f t="shared" si="179"/>
        <v>6193.2</v>
      </c>
    </row>
    <row r="1668" spans="1:24" ht="14.1" customHeight="1">
      <c r="A1668" s="460">
        <v>1668</v>
      </c>
      <c r="B1668" s="467" t="s">
        <v>238</v>
      </c>
      <c r="C1668" s="466" t="s">
        <v>362</v>
      </c>
      <c r="D1668" s="473" t="s">
        <v>442</v>
      </c>
      <c r="E1668" s="475">
        <v>2</v>
      </c>
      <c r="F1668" s="475" t="s">
        <v>1959</v>
      </c>
      <c r="G1668" s="494" t="s">
        <v>598</v>
      </c>
      <c r="H1668" s="487" t="s">
        <v>17</v>
      </c>
      <c r="I1668" s="494" t="s">
        <v>3987</v>
      </c>
      <c r="J1668" s="502">
        <v>9.6999999999999993</v>
      </c>
      <c r="K1668" s="487" t="s">
        <v>17</v>
      </c>
      <c r="L1668" s="512">
        <f t="shared" si="182"/>
        <v>255</v>
      </c>
      <c r="M1668" s="514">
        <v>255</v>
      </c>
      <c r="N1668" s="514"/>
      <c r="O1668" s="514"/>
      <c r="P1668" s="515" t="e">
        <f t="shared" si="176"/>
        <v>#DIV/0!</v>
      </c>
      <c r="Q1668" s="515">
        <f t="shared" si="177"/>
        <v>0</v>
      </c>
      <c r="R1668" s="515">
        <f t="shared" si="178"/>
        <v>0</v>
      </c>
      <c r="S1668" s="516">
        <f>IF(M1668="nio",0,IF(M1668&gt;0,VLOOKUP(H1668,'3-Productie normen'!A:L,VLOOKUP(M1668,'3-Productie normen'!$B$36:$C$42,2,FALSE),FALSE)))</f>
        <v>0</v>
      </c>
      <c r="T1668" s="516">
        <f t="shared" si="180"/>
        <v>0</v>
      </c>
      <c r="U1668" s="55">
        <f t="shared" si="181"/>
        <v>0</v>
      </c>
      <c r="V1668" s="527"/>
      <c r="X1668" s="529">
        <f t="shared" si="179"/>
        <v>2473.5</v>
      </c>
    </row>
    <row r="1669" spans="1:24" ht="14.1" customHeight="1">
      <c r="A1669" s="460">
        <v>1669</v>
      </c>
      <c r="B1669" s="467" t="s">
        <v>238</v>
      </c>
      <c r="C1669" s="466" t="s">
        <v>362</v>
      </c>
      <c r="D1669" s="473" t="s">
        <v>442</v>
      </c>
      <c r="E1669" s="475">
        <v>2</v>
      </c>
      <c r="F1669" s="475" t="s">
        <v>1960</v>
      </c>
      <c r="G1669" s="494" t="s">
        <v>600</v>
      </c>
      <c r="H1669" s="494" t="s">
        <v>4033</v>
      </c>
      <c r="I1669" s="494" t="s">
        <v>3974</v>
      </c>
      <c r="J1669" s="502">
        <v>129.44</v>
      </c>
      <c r="K1669" s="494" t="s">
        <v>4033</v>
      </c>
      <c r="L1669" s="512">
        <f t="shared" si="182"/>
        <v>104</v>
      </c>
      <c r="M1669" s="514">
        <v>104</v>
      </c>
      <c r="N1669" s="514"/>
      <c r="O1669" s="514"/>
      <c r="P1669" s="515" t="e">
        <f t="shared" si="176"/>
        <v>#DIV/0!</v>
      </c>
      <c r="Q1669" s="515">
        <f t="shared" si="177"/>
        <v>0</v>
      </c>
      <c r="R1669" s="515">
        <f t="shared" si="178"/>
        <v>0</v>
      </c>
      <c r="S1669" s="516">
        <f>IF(M1669="nio",0,IF(M1669&gt;0,VLOOKUP(H1669,'3-Productie normen'!A:L,VLOOKUP(M1669,'3-Productie normen'!$B$36:$C$42,2,FALSE),FALSE)))</f>
        <v>0</v>
      </c>
      <c r="T1669" s="516">
        <f t="shared" si="180"/>
        <v>0</v>
      </c>
      <c r="U1669" s="55">
        <f t="shared" si="181"/>
        <v>0</v>
      </c>
      <c r="V1669" s="527"/>
      <c r="X1669" s="529">
        <f t="shared" si="179"/>
        <v>13461.76</v>
      </c>
    </row>
    <row r="1670" spans="1:24" ht="14.1" customHeight="1">
      <c r="A1670" s="460">
        <v>1670</v>
      </c>
      <c r="B1670" s="467" t="s">
        <v>238</v>
      </c>
      <c r="C1670" s="466" t="s">
        <v>362</v>
      </c>
      <c r="D1670" s="473" t="s">
        <v>442</v>
      </c>
      <c r="E1670" s="475">
        <v>2</v>
      </c>
      <c r="F1670" s="475" t="s">
        <v>1961</v>
      </c>
      <c r="G1670" s="494" t="s">
        <v>598</v>
      </c>
      <c r="H1670" s="487" t="s">
        <v>17</v>
      </c>
      <c r="I1670" s="494" t="s">
        <v>3987</v>
      </c>
      <c r="J1670" s="502">
        <v>8.4</v>
      </c>
      <c r="K1670" s="487" t="s">
        <v>17</v>
      </c>
      <c r="L1670" s="512">
        <f t="shared" si="182"/>
        <v>255</v>
      </c>
      <c r="M1670" s="514">
        <v>255</v>
      </c>
      <c r="N1670" s="514"/>
      <c r="O1670" s="514"/>
      <c r="P1670" s="515" t="e">
        <f t="shared" si="176"/>
        <v>#DIV/0!</v>
      </c>
      <c r="Q1670" s="515">
        <f t="shared" si="177"/>
        <v>0</v>
      </c>
      <c r="R1670" s="515">
        <f t="shared" si="178"/>
        <v>0</v>
      </c>
      <c r="S1670" s="516">
        <f>IF(M1670="nio",0,IF(M1670&gt;0,VLOOKUP(H1670,'3-Productie normen'!A:L,VLOOKUP(M1670,'3-Productie normen'!$B$36:$C$42,2,FALSE),FALSE)))</f>
        <v>0</v>
      </c>
      <c r="T1670" s="516">
        <f t="shared" si="180"/>
        <v>0</v>
      </c>
      <c r="U1670" s="55">
        <f t="shared" si="181"/>
        <v>0</v>
      </c>
      <c r="V1670" s="527"/>
      <c r="X1670" s="529">
        <f t="shared" si="179"/>
        <v>2142</v>
      </c>
    </row>
    <row r="1671" spans="1:24" ht="14.1" customHeight="1">
      <c r="A1671" s="460">
        <v>1671</v>
      </c>
      <c r="B1671" s="467" t="s">
        <v>238</v>
      </c>
      <c r="C1671" s="466" t="s">
        <v>362</v>
      </c>
      <c r="D1671" s="473" t="s">
        <v>442</v>
      </c>
      <c r="E1671" s="475">
        <v>2</v>
      </c>
      <c r="F1671" s="475" t="s">
        <v>1962</v>
      </c>
      <c r="G1671" s="494" t="s">
        <v>529</v>
      </c>
      <c r="H1671" s="491" t="s">
        <v>253</v>
      </c>
      <c r="I1671" s="494" t="s">
        <v>3974</v>
      </c>
      <c r="J1671" s="502">
        <v>19.18</v>
      </c>
      <c r="K1671" s="491" t="s">
        <v>253</v>
      </c>
      <c r="L1671" s="512">
        <f t="shared" si="182"/>
        <v>104</v>
      </c>
      <c r="M1671" s="514">
        <v>104</v>
      </c>
      <c r="N1671" s="514"/>
      <c r="O1671" s="514"/>
      <c r="P1671" s="515" t="e">
        <f t="shared" si="176"/>
        <v>#DIV/0!</v>
      </c>
      <c r="Q1671" s="515">
        <f t="shared" si="177"/>
        <v>0</v>
      </c>
      <c r="R1671" s="515">
        <f t="shared" si="178"/>
        <v>0</v>
      </c>
      <c r="S1671" s="516">
        <f>IF(M1671="nio",0,IF(M1671&gt;0,VLOOKUP(H1671,'3-Productie normen'!A:L,VLOOKUP(M1671,'3-Productie normen'!$B$36:$C$42,2,FALSE),FALSE)))</f>
        <v>0</v>
      </c>
      <c r="T1671" s="516">
        <f t="shared" si="180"/>
        <v>0</v>
      </c>
      <c r="U1671" s="55">
        <f t="shared" si="181"/>
        <v>0</v>
      </c>
      <c r="V1671" s="527"/>
      <c r="X1671" s="529">
        <f t="shared" si="179"/>
        <v>1994.72</v>
      </c>
    </row>
    <row r="1672" spans="1:24" ht="14.1" customHeight="1">
      <c r="A1672" s="460">
        <v>1672</v>
      </c>
      <c r="B1672" s="467" t="s">
        <v>238</v>
      </c>
      <c r="C1672" s="466" t="s">
        <v>362</v>
      </c>
      <c r="D1672" s="473" t="s">
        <v>442</v>
      </c>
      <c r="E1672" s="475">
        <v>2</v>
      </c>
      <c r="F1672" s="475" t="s">
        <v>1963</v>
      </c>
      <c r="G1672" s="494" t="s">
        <v>598</v>
      </c>
      <c r="H1672" s="487" t="s">
        <v>17</v>
      </c>
      <c r="I1672" s="494" t="s">
        <v>3987</v>
      </c>
      <c r="J1672" s="502">
        <v>10.45</v>
      </c>
      <c r="K1672" s="487" t="s">
        <v>17</v>
      </c>
      <c r="L1672" s="512">
        <f t="shared" si="182"/>
        <v>255</v>
      </c>
      <c r="M1672" s="514">
        <v>255</v>
      </c>
      <c r="N1672" s="514"/>
      <c r="O1672" s="514"/>
      <c r="P1672" s="515" t="e">
        <f t="shared" si="176"/>
        <v>#DIV/0!</v>
      </c>
      <c r="Q1672" s="515">
        <f t="shared" si="177"/>
        <v>0</v>
      </c>
      <c r="R1672" s="515">
        <f t="shared" si="178"/>
        <v>0</v>
      </c>
      <c r="S1672" s="516">
        <f>IF(M1672="nio",0,IF(M1672&gt;0,VLOOKUP(H1672,'3-Productie normen'!A:L,VLOOKUP(M1672,'3-Productie normen'!$B$36:$C$42,2,FALSE),FALSE)))</f>
        <v>0</v>
      </c>
      <c r="T1672" s="516">
        <f t="shared" si="180"/>
        <v>0</v>
      </c>
      <c r="U1672" s="55">
        <f t="shared" si="181"/>
        <v>0</v>
      </c>
      <c r="V1672" s="527"/>
      <c r="X1672" s="529">
        <f t="shared" si="179"/>
        <v>2664.75</v>
      </c>
    </row>
    <row r="1673" spans="1:24" ht="14.1" customHeight="1">
      <c r="A1673" s="567">
        <v>1673</v>
      </c>
      <c r="B1673" s="467" t="s">
        <v>238</v>
      </c>
      <c r="C1673" s="466" t="s">
        <v>362</v>
      </c>
      <c r="D1673" s="473" t="s">
        <v>442</v>
      </c>
      <c r="E1673" s="475">
        <v>2</v>
      </c>
      <c r="F1673" s="475" t="s">
        <v>1964</v>
      </c>
      <c r="G1673" s="494" t="s">
        <v>529</v>
      </c>
      <c r="H1673" s="491" t="s">
        <v>253</v>
      </c>
      <c r="I1673" s="494" t="s">
        <v>3975</v>
      </c>
      <c r="J1673" s="502">
        <v>18.89</v>
      </c>
      <c r="K1673" s="491" t="s">
        <v>253</v>
      </c>
      <c r="L1673" s="512">
        <f t="shared" si="182"/>
        <v>104</v>
      </c>
      <c r="M1673" s="514">
        <v>104</v>
      </c>
      <c r="N1673" s="514"/>
      <c r="O1673" s="514"/>
      <c r="P1673" s="515" t="e">
        <f t="shared" si="176"/>
        <v>#DIV/0!</v>
      </c>
      <c r="Q1673" s="515">
        <f t="shared" si="177"/>
        <v>0</v>
      </c>
      <c r="R1673" s="515">
        <f t="shared" si="178"/>
        <v>0</v>
      </c>
      <c r="S1673" s="516">
        <f>IF(M1673="nio",0,IF(M1673&gt;0,VLOOKUP(H1673,'3-Productie normen'!A:L,VLOOKUP(M1673,'3-Productie normen'!$B$36:$C$42,2,FALSE),FALSE)))</f>
        <v>0</v>
      </c>
      <c r="T1673" s="516">
        <f t="shared" si="180"/>
        <v>0</v>
      </c>
      <c r="U1673" s="55">
        <f t="shared" si="181"/>
        <v>0</v>
      </c>
      <c r="V1673" s="527"/>
      <c r="X1673" s="529">
        <f t="shared" si="179"/>
        <v>1964.56</v>
      </c>
    </row>
    <row r="1674" spans="1:24" ht="14.1" customHeight="1">
      <c r="A1674" s="460">
        <v>1674</v>
      </c>
      <c r="B1674" s="467" t="s">
        <v>238</v>
      </c>
      <c r="C1674" s="466" t="s">
        <v>362</v>
      </c>
      <c r="D1674" s="473" t="s">
        <v>442</v>
      </c>
      <c r="E1674" s="475">
        <v>2</v>
      </c>
      <c r="F1674" s="475" t="s">
        <v>1965</v>
      </c>
      <c r="G1674" s="494" t="s">
        <v>529</v>
      </c>
      <c r="H1674" s="491" t="s">
        <v>253</v>
      </c>
      <c r="I1674" s="494" t="s">
        <v>3974</v>
      </c>
      <c r="J1674" s="502">
        <v>19.36</v>
      </c>
      <c r="K1674" s="491" t="s">
        <v>253</v>
      </c>
      <c r="L1674" s="512">
        <f t="shared" si="182"/>
        <v>104</v>
      </c>
      <c r="M1674" s="514">
        <v>104</v>
      </c>
      <c r="N1674" s="514"/>
      <c r="O1674" s="514"/>
      <c r="P1674" s="515" t="e">
        <f t="shared" si="176"/>
        <v>#DIV/0!</v>
      </c>
      <c r="Q1674" s="515">
        <f t="shared" si="177"/>
        <v>0</v>
      </c>
      <c r="R1674" s="515">
        <f t="shared" si="178"/>
        <v>0</v>
      </c>
      <c r="S1674" s="516">
        <f>IF(M1674="nio",0,IF(M1674&gt;0,VLOOKUP(H1674,'3-Productie normen'!A:L,VLOOKUP(M1674,'3-Productie normen'!$B$36:$C$42,2,FALSE),FALSE)))</f>
        <v>0</v>
      </c>
      <c r="T1674" s="516">
        <f t="shared" si="180"/>
        <v>0</v>
      </c>
      <c r="U1674" s="55">
        <f t="shared" si="181"/>
        <v>0</v>
      </c>
      <c r="V1674" s="527"/>
      <c r="X1674" s="529">
        <f t="shared" si="179"/>
        <v>2013.44</v>
      </c>
    </row>
    <row r="1675" spans="1:24" ht="14.1" customHeight="1">
      <c r="A1675" s="460">
        <v>1675</v>
      </c>
      <c r="B1675" s="467" t="s">
        <v>238</v>
      </c>
      <c r="C1675" s="466" t="s">
        <v>362</v>
      </c>
      <c r="D1675" s="473" t="s">
        <v>442</v>
      </c>
      <c r="E1675" s="475">
        <v>2</v>
      </c>
      <c r="F1675" s="475" t="s">
        <v>1966</v>
      </c>
      <c r="G1675" s="494" t="s">
        <v>529</v>
      </c>
      <c r="H1675" s="491" t="s">
        <v>253</v>
      </c>
      <c r="I1675" s="494" t="s">
        <v>3975</v>
      </c>
      <c r="J1675" s="502">
        <v>18.89</v>
      </c>
      <c r="K1675" s="491" t="s">
        <v>253</v>
      </c>
      <c r="L1675" s="512">
        <f t="shared" si="182"/>
        <v>104</v>
      </c>
      <c r="M1675" s="514">
        <v>104</v>
      </c>
      <c r="N1675" s="514"/>
      <c r="O1675" s="514"/>
      <c r="P1675" s="515" t="e">
        <f t="shared" ref="P1675:P1738" si="183">IF(M1675="nio",0,IF(M1675&gt;0,M1675*J1675/S1675,0))</f>
        <v>#DIV/0!</v>
      </c>
      <c r="Q1675" s="515">
        <f t="shared" ref="Q1675:Q1738" si="184">IF(N1675&gt;0,N1675*J1675/T1675,0)</f>
        <v>0</v>
      </c>
      <c r="R1675" s="515">
        <f t="shared" ref="R1675:R1738" si="185">IF(O1675&gt;0,O1675*J1675/U1675,0)</f>
        <v>0</v>
      </c>
      <c r="S1675" s="516">
        <f>IF(M1675="nio",0,IF(M1675&gt;0,VLOOKUP(H1675,'3-Productie normen'!A:L,VLOOKUP(M1675,'3-Productie normen'!$B$36:$C$42,2,FALSE),FALSE)))</f>
        <v>0</v>
      </c>
      <c r="T1675" s="516">
        <f t="shared" si="180"/>
        <v>0</v>
      </c>
      <c r="U1675" s="55">
        <f t="shared" si="181"/>
        <v>0</v>
      </c>
      <c r="V1675" s="527"/>
      <c r="X1675" s="529">
        <f t="shared" ref="X1675:X1738" si="186">L1675*J1675</f>
        <v>1964.56</v>
      </c>
    </row>
    <row r="1676" spans="1:24" ht="14.1" customHeight="1">
      <c r="A1676" s="460">
        <v>1676</v>
      </c>
      <c r="B1676" s="467" t="s">
        <v>238</v>
      </c>
      <c r="C1676" s="466" t="s">
        <v>362</v>
      </c>
      <c r="D1676" s="473" t="s">
        <v>442</v>
      </c>
      <c r="E1676" s="475">
        <v>2</v>
      </c>
      <c r="F1676" s="475" t="s">
        <v>1967</v>
      </c>
      <c r="G1676" s="494" t="s">
        <v>529</v>
      </c>
      <c r="H1676" s="491" t="s">
        <v>253</v>
      </c>
      <c r="I1676" s="494" t="s">
        <v>3974</v>
      </c>
      <c r="J1676" s="502">
        <v>18.89</v>
      </c>
      <c r="K1676" s="491" t="s">
        <v>253</v>
      </c>
      <c r="L1676" s="512">
        <f t="shared" si="182"/>
        <v>104</v>
      </c>
      <c r="M1676" s="514">
        <v>104</v>
      </c>
      <c r="N1676" s="514"/>
      <c r="O1676" s="514"/>
      <c r="P1676" s="515" t="e">
        <f t="shared" si="183"/>
        <v>#DIV/0!</v>
      </c>
      <c r="Q1676" s="515">
        <f t="shared" si="184"/>
        <v>0</v>
      </c>
      <c r="R1676" s="515">
        <f t="shared" si="185"/>
        <v>0</v>
      </c>
      <c r="S1676" s="516">
        <f>IF(M1676="nio",0,IF(M1676&gt;0,VLOOKUP(H1676,'3-Productie normen'!A:L,VLOOKUP(M1676,'3-Productie normen'!$B$36:$C$42,2,FALSE),FALSE)))</f>
        <v>0</v>
      </c>
      <c r="T1676" s="516">
        <f t="shared" si="180"/>
        <v>0</v>
      </c>
      <c r="U1676" s="55">
        <f t="shared" si="181"/>
        <v>0</v>
      </c>
      <c r="V1676" s="527"/>
      <c r="X1676" s="529">
        <f t="shared" si="186"/>
        <v>1964.56</v>
      </c>
    </row>
    <row r="1677" spans="1:24" ht="14.1" customHeight="1">
      <c r="A1677" s="460">
        <v>1677</v>
      </c>
      <c r="B1677" s="467" t="s">
        <v>238</v>
      </c>
      <c r="C1677" s="466" t="s">
        <v>362</v>
      </c>
      <c r="D1677" s="473" t="s">
        <v>442</v>
      </c>
      <c r="E1677" s="475">
        <v>2</v>
      </c>
      <c r="F1677" s="475" t="s">
        <v>1968</v>
      </c>
      <c r="G1677" s="494" t="s">
        <v>529</v>
      </c>
      <c r="H1677" s="491" t="s">
        <v>253</v>
      </c>
      <c r="I1677" s="494" t="s">
        <v>3975</v>
      </c>
      <c r="J1677" s="502">
        <v>18.02</v>
      </c>
      <c r="K1677" s="491" t="s">
        <v>253</v>
      </c>
      <c r="L1677" s="512">
        <f t="shared" si="182"/>
        <v>104</v>
      </c>
      <c r="M1677" s="514">
        <v>104</v>
      </c>
      <c r="N1677" s="514"/>
      <c r="O1677" s="514"/>
      <c r="P1677" s="515" t="e">
        <f t="shared" si="183"/>
        <v>#DIV/0!</v>
      </c>
      <c r="Q1677" s="515">
        <f t="shared" si="184"/>
        <v>0</v>
      </c>
      <c r="R1677" s="515">
        <f t="shared" si="185"/>
        <v>0</v>
      </c>
      <c r="S1677" s="516">
        <f>IF(M1677="nio",0,IF(M1677&gt;0,VLOOKUP(H1677,'3-Productie normen'!A:L,VLOOKUP(M1677,'3-Productie normen'!$B$36:$C$42,2,FALSE),FALSE)))</f>
        <v>0</v>
      </c>
      <c r="T1677" s="516">
        <f t="shared" si="180"/>
        <v>0</v>
      </c>
      <c r="U1677" s="55">
        <f t="shared" si="181"/>
        <v>0</v>
      </c>
      <c r="V1677" s="527"/>
      <c r="X1677" s="529">
        <f t="shared" si="186"/>
        <v>1874.08</v>
      </c>
    </row>
    <row r="1678" spans="1:24" ht="14.1" customHeight="1">
      <c r="A1678" s="460">
        <v>1678</v>
      </c>
      <c r="B1678" s="467" t="s">
        <v>238</v>
      </c>
      <c r="C1678" s="466" t="s">
        <v>362</v>
      </c>
      <c r="D1678" s="473" t="s">
        <v>442</v>
      </c>
      <c r="E1678" s="475">
        <v>2</v>
      </c>
      <c r="F1678" s="475" t="s">
        <v>1969</v>
      </c>
      <c r="G1678" s="494" t="s">
        <v>529</v>
      </c>
      <c r="H1678" s="491" t="s">
        <v>253</v>
      </c>
      <c r="I1678" s="494" t="s">
        <v>3974</v>
      </c>
      <c r="J1678" s="502">
        <v>18.89</v>
      </c>
      <c r="K1678" s="491" t="s">
        <v>253</v>
      </c>
      <c r="L1678" s="512">
        <f t="shared" si="182"/>
        <v>104</v>
      </c>
      <c r="M1678" s="514">
        <v>104</v>
      </c>
      <c r="N1678" s="514"/>
      <c r="O1678" s="514"/>
      <c r="P1678" s="515" t="e">
        <f t="shared" si="183"/>
        <v>#DIV/0!</v>
      </c>
      <c r="Q1678" s="515">
        <f t="shared" si="184"/>
        <v>0</v>
      </c>
      <c r="R1678" s="515">
        <f t="shared" si="185"/>
        <v>0</v>
      </c>
      <c r="S1678" s="516">
        <f>IF(M1678="nio",0,IF(M1678&gt;0,VLOOKUP(H1678,'3-Productie normen'!A:L,VLOOKUP(M1678,'3-Productie normen'!$B$36:$C$42,2,FALSE),FALSE)))</f>
        <v>0</v>
      </c>
      <c r="T1678" s="516">
        <f t="shared" si="180"/>
        <v>0</v>
      </c>
      <c r="U1678" s="55">
        <f t="shared" si="181"/>
        <v>0</v>
      </c>
      <c r="V1678" s="527"/>
      <c r="X1678" s="529">
        <f t="shared" si="186"/>
        <v>1964.56</v>
      </c>
    </row>
    <row r="1679" spans="1:24" ht="14.1" customHeight="1">
      <c r="A1679" s="460">
        <v>1679</v>
      </c>
      <c r="B1679" s="467" t="s">
        <v>238</v>
      </c>
      <c r="C1679" s="466" t="s">
        <v>362</v>
      </c>
      <c r="D1679" s="473" t="s">
        <v>442</v>
      </c>
      <c r="E1679" s="475">
        <v>2</v>
      </c>
      <c r="F1679" s="475" t="s">
        <v>1970</v>
      </c>
      <c r="G1679" s="494" t="s">
        <v>529</v>
      </c>
      <c r="H1679" s="491" t="s">
        <v>253</v>
      </c>
      <c r="I1679" s="494" t="s">
        <v>3975</v>
      </c>
      <c r="J1679" s="502">
        <v>18.91</v>
      </c>
      <c r="K1679" s="491" t="s">
        <v>253</v>
      </c>
      <c r="L1679" s="512">
        <f t="shared" si="182"/>
        <v>104</v>
      </c>
      <c r="M1679" s="514">
        <v>104</v>
      </c>
      <c r="N1679" s="514"/>
      <c r="O1679" s="514"/>
      <c r="P1679" s="515" t="e">
        <f t="shared" si="183"/>
        <v>#DIV/0!</v>
      </c>
      <c r="Q1679" s="515">
        <f t="shared" si="184"/>
        <v>0</v>
      </c>
      <c r="R1679" s="515">
        <f t="shared" si="185"/>
        <v>0</v>
      </c>
      <c r="S1679" s="516">
        <f>IF(M1679="nio",0,IF(M1679&gt;0,VLOOKUP(H1679,'3-Productie normen'!A:L,VLOOKUP(M1679,'3-Productie normen'!$B$36:$C$42,2,FALSE),FALSE)))</f>
        <v>0</v>
      </c>
      <c r="T1679" s="516">
        <f t="shared" si="180"/>
        <v>0</v>
      </c>
      <c r="U1679" s="55">
        <f t="shared" si="181"/>
        <v>0</v>
      </c>
      <c r="V1679" s="527"/>
      <c r="X1679" s="529">
        <f t="shared" si="186"/>
        <v>1966.64</v>
      </c>
    </row>
    <row r="1680" spans="1:24" ht="14.1" customHeight="1">
      <c r="A1680" s="460">
        <v>1680</v>
      </c>
      <c r="B1680" s="467" t="s">
        <v>238</v>
      </c>
      <c r="C1680" s="466" t="s">
        <v>362</v>
      </c>
      <c r="D1680" s="473" t="s">
        <v>442</v>
      </c>
      <c r="E1680" s="475">
        <v>2</v>
      </c>
      <c r="F1680" s="475" t="s">
        <v>1971</v>
      </c>
      <c r="G1680" s="494" t="s">
        <v>529</v>
      </c>
      <c r="H1680" s="491" t="s">
        <v>253</v>
      </c>
      <c r="I1680" s="494" t="s">
        <v>3975</v>
      </c>
      <c r="J1680" s="502">
        <v>18.95</v>
      </c>
      <c r="K1680" s="491" t="s">
        <v>253</v>
      </c>
      <c r="L1680" s="512">
        <f t="shared" si="182"/>
        <v>104</v>
      </c>
      <c r="M1680" s="514">
        <v>104</v>
      </c>
      <c r="N1680" s="514"/>
      <c r="O1680" s="514"/>
      <c r="P1680" s="515" t="e">
        <f t="shared" si="183"/>
        <v>#DIV/0!</v>
      </c>
      <c r="Q1680" s="515">
        <f t="shared" si="184"/>
        <v>0</v>
      </c>
      <c r="R1680" s="515">
        <f t="shared" si="185"/>
        <v>0</v>
      </c>
      <c r="S1680" s="516">
        <f>IF(M1680="nio",0,IF(M1680&gt;0,VLOOKUP(H1680,'3-Productie normen'!A:L,VLOOKUP(M1680,'3-Productie normen'!$B$36:$C$42,2,FALSE),FALSE)))</f>
        <v>0</v>
      </c>
      <c r="T1680" s="516">
        <f t="shared" si="180"/>
        <v>0</v>
      </c>
      <c r="U1680" s="55">
        <f t="shared" si="181"/>
        <v>0</v>
      </c>
      <c r="V1680" s="527"/>
      <c r="X1680" s="529">
        <f t="shared" si="186"/>
        <v>1970.8</v>
      </c>
    </row>
    <row r="1681" spans="1:24" ht="14.1" customHeight="1">
      <c r="A1681" s="567">
        <v>1681</v>
      </c>
      <c r="B1681" s="467" t="s">
        <v>238</v>
      </c>
      <c r="C1681" s="466" t="s">
        <v>362</v>
      </c>
      <c r="D1681" s="473" t="s">
        <v>442</v>
      </c>
      <c r="E1681" s="475">
        <v>2</v>
      </c>
      <c r="F1681" s="475" t="s">
        <v>1972</v>
      </c>
      <c r="G1681" s="494" t="s">
        <v>529</v>
      </c>
      <c r="H1681" s="491" t="s">
        <v>253</v>
      </c>
      <c r="I1681" s="494" t="s">
        <v>3975</v>
      </c>
      <c r="J1681" s="502">
        <v>18.89</v>
      </c>
      <c r="K1681" s="491" t="s">
        <v>253</v>
      </c>
      <c r="L1681" s="512">
        <f t="shared" si="182"/>
        <v>104</v>
      </c>
      <c r="M1681" s="514">
        <v>104</v>
      </c>
      <c r="N1681" s="514"/>
      <c r="O1681" s="514"/>
      <c r="P1681" s="515" t="e">
        <f t="shared" si="183"/>
        <v>#DIV/0!</v>
      </c>
      <c r="Q1681" s="515">
        <f t="shared" si="184"/>
        <v>0</v>
      </c>
      <c r="R1681" s="515">
        <f t="shared" si="185"/>
        <v>0</v>
      </c>
      <c r="S1681" s="516">
        <f>IF(M1681="nio",0,IF(M1681&gt;0,VLOOKUP(H1681,'3-Productie normen'!A:L,VLOOKUP(M1681,'3-Productie normen'!$B$36:$C$42,2,FALSE),FALSE)))</f>
        <v>0</v>
      </c>
      <c r="T1681" s="516">
        <f t="shared" si="180"/>
        <v>0</v>
      </c>
      <c r="U1681" s="55">
        <f t="shared" si="181"/>
        <v>0</v>
      </c>
      <c r="V1681" s="527"/>
      <c r="X1681" s="529">
        <f t="shared" si="186"/>
        <v>1964.56</v>
      </c>
    </row>
    <row r="1682" spans="1:24" ht="14.1" customHeight="1">
      <c r="A1682" s="460">
        <v>1682</v>
      </c>
      <c r="B1682" s="467" t="s">
        <v>238</v>
      </c>
      <c r="C1682" s="466" t="s">
        <v>362</v>
      </c>
      <c r="D1682" s="473" t="s">
        <v>442</v>
      </c>
      <c r="E1682" s="475">
        <v>2</v>
      </c>
      <c r="F1682" s="475" t="s">
        <v>1973</v>
      </c>
      <c r="G1682" s="494" t="s">
        <v>529</v>
      </c>
      <c r="H1682" s="491" t="s">
        <v>253</v>
      </c>
      <c r="I1682" s="494" t="s">
        <v>3975</v>
      </c>
      <c r="J1682" s="502">
        <v>17.98</v>
      </c>
      <c r="K1682" s="491" t="s">
        <v>253</v>
      </c>
      <c r="L1682" s="512">
        <f t="shared" si="182"/>
        <v>104</v>
      </c>
      <c r="M1682" s="514">
        <v>104</v>
      </c>
      <c r="N1682" s="514"/>
      <c r="O1682" s="514"/>
      <c r="P1682" s="515" t="e">
        <f t="shared" si="183"/>
        <v>#DIV/0!</v>
      </c>
      <c r="Q1682" s="515">
        <f t="shared" si="184"/>
        <v>0</v>
      </c>
      <c r="R1682" s="515">
        <f t="shared" si="185"/>
        <v>0</v>
      </c>
      <c r="S1682" s="516">
        <f>IF(M1682="nio",0,IF(M1682&gt;0,VLOOKUP(H1682,'3-Productie normen'!A:L,VLOOKUP(M1682,'3-Productie normen'!$B$36:$C$42,2,FALSE),FALSE)))</f>
        <v>0</v>
      </c>
      <c r="T1682" s="516">
        <f t="shared" si="180"/>
        <v>0</v>
      </c>
      <c r="U1682" s="55">
        <f t="shared" si="181"/>
        <v>0</v>
      </c>
      <c r="V1682" s="527"/>
      <c r="X1682" s="529">
        <f t="shared" si="186"/>
        <v>1869.92</v>
      </c>
    </row>
    <row r="1683" spans="1:24" ht="14.1" customHeight="1">
      <c r="A1683" s="460">
        <v>1683</v>
      </c>
      <c r="B1683" s="467" t="s">
        <v>238</v>
      </c>
      <c r="C1683" s="466" t="s">
        <v>362</v>
      </c>
      <c r="D1683" s="473" t="s">
        <v>442</v>
      </c>
      <c r="E1683" s="475">
        <v>2</v>
      </c>
      <c r="F1683" s="475" t="s">
        <v>1974</v>
      </c>
      <c r="G1683" s="494" t="s">
        <v>529</v>
      </c>
      <c r="H1683" s="491" t="s">
        <v>253</v>
      </c>
      <c r="I1683" s="494" t="s">
        <v>3975</v>
      </c>
      <c r="J1683" s="502">
        <v>18.89</v>
      </c>
      <c r="K1683" s="491" t="s">
        <v>253</v>
      </c>
      <c r="L1683" s="512">
        <f t="shared" si="182"/>
        <v>104</v>
      </c>
      <c r="M1683" s="514">
        <v>104</v>
      </c>
      <c r="N1683" s="514"/>
      <c r="O1683" s="514"/>
      <c r="P1683" s="515" t="e">
        <f t="shared" si="183"/>
        <v>#DIV/0!</v>
      </c>
      <c r="Q1683" s="515">
        <f t="shared" si="184"/>
        <v>0</v>
      </c>
      <c r="R1683" s="515">
        <f t="shared" si="185"/>
        <v>0</v>
      </c>
      <c r="S1683" s="516">
        <f>IF(M1683="nio",0,IF(M1683&gt;0,VLOOKUP(H1683,'3-Productie normen'!A:L,VLOOKUP(M1683,'3-Productie normen'!$B$36:$C$42,2,FALSE),FALSE)))</f>
        <v>0</v>
      </c>
      <c r="T1683" s="516">
        <f t="shared" ref="T1683:T1746" si="187">IF(N1683&gt;0,S1683*$T$8,0)</f>
        <v>0</v>
      </c>
      <c r="U1683" s="55">
        <f t="shared" ref="U1683:U1746" si="188">IF((OR(O1683&gt;0,)),S1683*$U$8,0)</f>
        <v>0</v>
      </c>
      <c r="V1683" s="527"/>
      <c r="X1683" s="529">
        <f t="shared" si="186"/>
        <v>1964.56</v>
      </c>
    </row>
    <row r="1684" spans="1:24" ht="14.1" customHeight="1">
      <c r="A1684" s="460">
        <v>1684</v>
      </c>
      <c r="B1684" s="467" t="s">
        <v>238</v>
      </c>
      <c r="C1684" s="466" t="s">
        <v>362</v>
      </c>
      <c r="D1684" s="473" t="s">
        <v>442</v>
      </c>
      <c r="E1684" s="475">
        <v>2</v>
      </c>
      <c r="F1684" s="475" t="s">
        <v>1975</v>
      </c>
      <c r="G1684" s="494" t="s">
        <v>529</v>
      </c>
      <c r="H1684" s="491" t="s">
        <v>253</v>
      </c>
      <c r="I1684" s="494" t="s">
        <v>3975</v>
      </c>
      <c r="J1684" s="502">
        <v>18.86</v>
      </c>
      <c r="K1684" s="491" t="s">
        <v>253</v>
      </c>
      <c r="L1684" s="512">
        <f t="shared" si="182"/>
        <v>104</v>
      </c>
      <c r="M1684" s="514">
        <v>104</v>
      </c>
      <c r="N1684" s="514"/>
      <c r="O1684" s="514"/>
      <c r="P1684" s="515" t="e">
        <f t="shared" si="183"/>
        <v>#DIV/0!</v>
      </c>
      <c r="Q1684" s="515">
        <f t="shared" si="184"/>
        <v>0</v>
      </c>
      <c r="R1684" s="515">
        <f t="shared" si="185"/>
        <v>0</v>
      </c>
      <c r="S1684" s="516">
        <f>IF(M1684="nio",0,IF(M1684&gt;0,VLOOKUP(H1684,'3-Productie normen'!A:L,VLOOKUP(M1684,'3-Productie normen'!$B$36:$C$42,2,FALSE),FALSE)))</f>
        <v>0</v>
      </c>
      <c r="T1684" s="516">
        <f t="shared" si="187"/>
        <v>0</v>
      </c>
      <c r="U1684" s="55">
        <f t="shared" si="188"/>
        <v>0</v>
      </c>
      <c r="V1684" s="527"/>
      <c r="X1684" s="529">
        <f t="shared" si="186"/>
        <v>1961.44</v>
      </c>
    </row>
    <row r="1685" spans="1:24" ht="14.1" customHeight="1">
      <c r="A1685" s="460">
        <v>1685</v>
      </c>
      <c r="B1685" s="467" t="s">
        <v>238</v>
      </c>
      <c r="C1685" s="466" t="s">
        <v>362</v>
      </c>
      <c r="D1685" s="473" t="s">
        <v>442</v>
      </c>
      <c r="E1685" s="475">
        <v>2</v>
      </c>
      <c r="F1685" s="475" t="s">
        <v>1976</v>
      </c>
      <c r="G1685" s="494" t="s">
        <v>529</v>
      </c>
      <c r="H1685" s="491" t="s">
        <v>253</v>
      </c>
      <c r="I1685" s="494" t="s">
        <v>3975</v>
      </c>
      <c r="J1685" s="502">
        <v>18.89</v>
      </c>
      <c r="K1685" s="491" t="s">
        <v>253</v>
      </c>
      <c r="L1685" s="512">
        <f t="shared" si="182"/>
        <v>104</v>
      </c>
      <c r="M1685" s="514">
        <v>104</v>
      </c>
      <c r="N1685" s="514"/>
      <c r="O1685" s="514"/>
      <c r="P1685" s="515" t="e">
        <f t="shared" si="183"/>
        <v>#DIV/0!</v>
      </c>
      <c r="Q1685" s="515">
        <f t="shared" si="184"/>
        <v>0</v>
      </c>
      <c r="R1685" s="515">
        <f t="shared" si="185"/>
        <v>0</v>
      </c>
      <c r="S1685" s="516">
        <f>IF(M1685="nio",0,IF(M1685&gt;0,VLOOKUP(H1685,'3-Productie normen'!A:L,VLOOKUP(M1685,'3-Productie normen'!$B$36:$C$42,2,FALSE),FALSE)))</f>
        <v>0</v>
      </c>
      <c r="T1685" s="516">
        <f t="shared" si="187"/>
        <v>0</v>
      </c>
      <c r="U1685" s="55">
        <f t="shared" si="188"/>
        <v>0</v>
      </c>
      <c r="V1685" s="527"/>
      <c r="X1685" s="529">
        <f t="shared" si="186"/>
        <v>1964.56</v>
      </c>
    </row>
    <row r="1686" spans="1:24" ht="14.1" customHeight="1">
      <c r="A1686" s="460">
        <v>1686</v>
      </c>
      <c r="B1686" s="467" t="s">
        <v>238</v>
      </c>
      <c r="C1686" s="466" t="s">
        <v>362</v>
      </c>
      <c r="D1686" s="473" t="s">
        <v>442</v>
      </c>
      <c r="E1686" s="475">
        <v>2</v>
      </c>
      <c r="F1686" s="475" t="s">
        <v>1977</v>
      </c>
      <c r="G1686" s="494" t="s">
        <v>589</v>
      </c>
      <c r="H1686" s="491" t="s">
        <v>253</v>
      </c>
      <c r="I1686" s="494" t="s">
        <v>3975</v>
      </c>
      <c r="J1686" s="502">
        <v>18.97</v>
      </c>
      <c r="K1686" s="491" t="s">
        <v>253</v>
      </c>
      <c r="L1686" s="512">
        <f t="shared" si="182"/>
        <v>104</v>
      </c>
      <c r="M1686" s="514">
        <v>104</v>
      </c>
      <c r="N1686" s="514"/>
      <c r="O1686" s="514"/>
      <c r="P1686" s="515" t="e">
        <f t="shared" si="183"/>
        <v>#DIV/0!</v>
      </c>
      <c r="Q1686" s="515">
        <f t="shared" si="184"/>
        <v>0</v>
      </c>
      <c r="R1686" s="515">
        <f t="shared" si="185"/>
        <v>0</v>
      </c>
      <c r="S1686" s="516">
        <f>IF(M1686="nio",0,IF(M1686&gt;0,VLOOKUP(H1686,'3-Productie normen'!A:L,VLOOKUP(M1686,'3-Productie normen'!$B$36:$C$42,2,FALSE),FALSE)))</f>
        <v>0</v>
      </c>
      <c r="T1686" s="516">
        <f t="shared" si="187"/>
        <v>0</v>
      </c>
      <c r="U1686" s="55">
        <f t="shared" si="188"/>
        <v>0</v>
      </c>
      <c r="V1686" s="527"/>
      <c r="X1686" s="529">
        <f t="shared" si="186"/>
        <v>1972.8799999999999</v>
      </c>
    </row>
    <row r="1687" spans="1:24" ht="14.1" customHeight="1">
      <c r="A1687" s="460">
        <v>1687</v>
      </c>
      <c r="B1687" s="467" t="s">
        <v>238</v>
      </c>
      <c r="C1687" s="466" t="s">
        <v>362</v>
      </c>
      <c r="D1687" s="473" t="s">
        <v>442</v>
      </c>
      <c r="E1687" s="475">
        <v>2</v>
      </c>
      <c r="F1687" s="475" t="s">
        <v>1978</v>
      </c>
      <c r="G1687" s="494" t="s">
        <v>529</v>
      </c>
      <c r="H1687" s="491" t="s">
        <v>253</v>
      </c>
      <c r="I1687" s="494" t="s">
        <v>3975</v>
      </c>
      <c r="J1687" s="502">
        <v>18.829999999999998</v>
      </c>
      <c r="K1687" s="491" t="s">
        <v>253</v>
      </c>
      <c r="L1687" s="512">
        <f t="shared" si="182"/>
        <v>104</v>
      </c>
      <c r="M1687" s="514">
        <v>104</v>
      </c>
      <c r="N1687" s="514"/>
      <c r="O1687" s="514"/>
      <c r="P1687" s="515" t="e">
        <f t="shared" si="183"/>
        <v>#DIV/0!</v>
      </c>
      <c r="Q1687" s="515">
        <f t="shared" si="184"/>
        <v>0</v>
      </c>
      <c r="R1687" s="515">
        <f t="shared" si="185"/>
        <v>0</v>
      </c>
      <c r="S1687" s="516">
        <f>IF(M1687="nio",0,IF(M1687&gt;0,VLOOKUP(H1687,'3-Productie normen'!A:L,VLOOKUP(M1687,'3-Productie normen'!$B$36:$C$42,2,FALSE),FALSE)))</f>
        <v>0</v>
      </c>
      <c r="T1687" s="516">
        <f t="shared" si="187"/>
        <v>0</v>
      </c>
      <c r="U1687" s="55">
        <f t="shared" si="188"/>
        <v>0</v>
      </c>
      <c r="V1687" s="527"/>
      <c r="X1687" s="529">
        <f t="shared" si="186"/>
        <v>1958.3199999999997</v>
      </c>
    </row>
    <row r="1688" spans="1:24" ht="14.1" customHeight="1">
      <c r="A1688" s="460">
        <v>1688</v>
      </c>
      <c r="B1688" s="467" t="s">
        <v>238</v>
      </c>
      <c r="C1688" s="466" t="s">
        <v>362</v>
      </c>
      <c r="D1688" s="473" t="s">
        <v>442</v>
      </c>
      <c r="E1688" s="475">
        <v>2</v>
      </c>
      <c r="F1688" s="475" t="s">
        <v>1979</v>
      </c>
      <c r="G1688" s="494" t="s">
        <v>529</v>
      </c>
      <c r="H1688" s="491" t="s">
        <v>253</v>
      </c>
      <c r="I1688" s="494" t="s">
        <v>3975</v>
      </c>
      <c r="J1688" s="502">
        <v>18.829999999999998</v>
      </c>
      <c r="K1688" s="491" t="s">
        <v>253</v>
      </c>
      <c r="L1688" s="512">
        <f t="shared" si="182"/>
        <v>104</v>
      </c>
      <c r="M1688" s="514">
        <v>104</v>
      </c>
      <c r="N1688" s="514"/>
      <c r="O1688" s="514"/>
      <c r="P1688" s="515" t="e">
        <f t="shared" si="183"/>
        <v>#DIV/0!</v>
      </c>
      <c r="Q1688" s="515">
        <f t="shared" si="184"/>
        <v>0</v>
      </c>
      <c r="R1688" s="515">
        <f t="shared" si="185"/>
        <v>0</v>
      </c>
      <c r="S1688" s="516">
        <f>IF(M1688="nio",0,IF(M1688&gt;0,VLOOKUP(H1688,'3-Productie normen'!A:L,VLOOKUP(M1688,'3-Productie normen'!$B$36:$C$42,2,FALSE),FALSE)))</f>
        <v>0</v>
      </c>
      <c r="T1688" s="516">
        <f t="shared" si="187"/>
        <v>0</v>
      </c>
      <c r="U1688" s="55">
        <f t="shared" si="188"/>
        <v>0</v>
      </c>
      <c r="V1688" s="527"/>
      <c r="X1688" s="529">
        <f t="shared" si="186"/>
        <v>1958.3199999999997</v>
      </c>
    </row>
    <row r="1689" spans="1:24" ht="14.1" customHeight="1">
      <c r="A1689" s="567">
        <v>1689</v>
      </c>
      <c r="B1689" s="467" t="s">
        <v>238</v>
      </c>
      <c r="C1689" s="466" t="s">
        <v>362</v>
      </c>
      <c r="D1689" s="473" t="s">
        <v>442</v>
      </c>
      <c r="E1689" s="475">
        <v>2</v>
      </c>
      <c r="F1689" s="475" t="s">
        <v>1980</v>
      </c>
      <c r="G1689" s="494" t="s">
        <v>529</v>
      </c>
      <c r="H1689" s="491" t="s">
        <v>253</v>
      </c>
      <c r="I1689" s="494" t="s">
        <v>3975</v>
      </c>
      <c r="J1689" s="502">
        <v>18.940000000000001</v>
      </c>
      <c r="K1689" s="491" t="s">
        <v>253</v>
      </c>
      <c r="L1689" s="512">
        <f t="shared" si="182"/>
        <v>104</v>
      </c>
      <c r="M1689" s="514">
        <v>104</v>
      </c>
      <c r="N1689" s="514"/>
      <c r="O1689" s="514"/>
      <c r="P1689" s="515" t="e">
        <f t="shared" si="183"/>
        <v>#DIV/0!</v>
      </c>
      <c r="Q1689" s="515">
        <f t="shared" si="184"/>
        <v>0</v>
      </c>
      <c r="R1689" s="515">
        <f t="shared" si="185"/>
        <v>0</v>
      </c>
      <c r="S1689" s="516">
        <f>IF(M1689="nio",0,IF(M1689&gt;0,VLOOKUP(H1689,'3-Productie normen'!A:L,VLOOKUP(M1689,'3-Productie normen'!$B$36:$C$42,2,FALSE),FALSE)))</f>
        <v>0</v>
      </c>
      <c r="T1689" s="516">
        <f t="shared" si="187"/>
        <v>0</v>
      </c>
      <c r="U1689" s="55">
        <f t="shared" si="188"/>
        <v>0</v>
      </c>
      <c r="V1689" s="527"/>
      <c r="X1689" s="529">
        <f t="shared" si="186"/>
        <v>1969.7600000000002</v>
      </c>
    </row>
    <row r="1690" spans="1:24" ht="14.1" customHeight="1">
      <c r="A1690" s="460">
        <v>1690</v>
      </c>
      <c r="B1690" s="467" t="s">
        <v>238</v>
      </c>
      <c r="C1690" s="466" t="s">
        <v>362</v>
      </c>
      <c r="D1690" s="473" t="s">
        <v>442</v>
      </c>
      <c r="E1690" s="475">
        <v>2</v>
      </c>
      <c r="F1690" s="475" t="s">
        <v>1981</v>
      </c>
      <c r="G1690" s="494" t="s">
        <v>529</v>
      </c>
      <c r="H1690" s="491" t="s">
        <v>253</v>
      </c>
      <c r="I1690" s="494" t="s">
        <v>3975</v>
      </c>
      <c r="J1690" s="502">
        <v>18.91</v>
      </c>
      <c r="K1690" s="491" t="s">
        <v>253</v>
      </c>
      <c r="L1690" s="512">
        <f t="shared" si="182"/>
        <v>104</v>
      </c>
      <c r="M1690" s="514">
        <v>104</v>
      </c>
      <c r="N1690" s="514"/>
      <c r="O1690" s="514"/>
      <c r="P1690" s="515" t="e">
        <f t="shared" si="183"/>
        <v>#DIV/0!</v>
      </c>
      <c r="Q1690" s="515">
        <f t="shared" si="184"/>
        <v>0</v>
      </c>
      <c r="R1690" s="515">
        <f t="shared" si="185"/>
        <v>0</v>
      </c>
      <c r="S1690" s="516">
        <f>IF(M1690="nio",0,IF(M1690&gt;0,VLOOKUP(H1690,'3-Productie normen'!A:L,VLOOKUP(M1690,'3-Productie normen'!$B$36:$C$42,2,FALSE),FALSE)))</f>
        <v>0</v>
      </c>
      <c r="T1690" s="516">
        <f t="shared" si="187"/>
        <v>0</v>
      </c>
      <c r="U1690" s="55">
        <f t="shared" si="188"/>
        <v>0</v>
      </c>
      <c r="V1690" s="527"/>
      <c r="X1690" s="529">
        <f t="shared" si="186"/>
        <v>1966.64</v>
      </c>
    </row>
    <row r="1691" spans="1:24" ht="14.1" customHeight="1">
      <c r="A1691" s="460">
        <v>1691</v>
      </c>
      <c r="B1691" s="467" t="s">
        <v>238</v>
      </c>
      <c r="C1691" s="466" t="s">
        <v>362</v>
      </c>
      <c r="D1691" s="473" t="s">
        <v>442</v>
      </c>
      <c r="E1691" s="475">
        <v>2</v>
      </c>
      <c r="F1691" s="475" t="s">
        <v>1982</v>
      </c>
      <c r="G1691" s="494" t="s">
        <v>529</v>
      </c>
      <c r="H1691" s="491" t="s">
        <v>253</v>
      </c>
      <c r="I1691" s="494" t="s">
        <v>3975</v>
      </c>
      <c r="J1691" s="502">
        <v>19.510000000000002</v>
      </c>
      <c r="K1691" s="491" t="s">
        <v>253</v>
      </c>
      <c r="L1691" s="512">
        <f t="shared" si="182"/>
        <v>104</v>
      </c>
      <c r="M1691" s="514">
        <v>104</v>
      </c>
      <c r="N1691" s="514"/>
      <c r="O1691" s="514"/>
      <c r="P1691" s="515" t="e">
        <f t="shared" si="183"/>
        <v>#DIV/0!</v>
      </c>
      <c r="Q1691" s="515">
        <f t="shared" si="184"/>
        <v>0</v>
      </c>
      <c r="R1691" s="515">
        <f t="shared" si="185"/>
        <v>0</v>
      </c>
      <c r="S1691" s="516">
        <f>IF(M1691="nio",0,IF(M1691&gt;0,VLOOKUP(H1691,'3-Productie normen'!A:L,VLOOKUP(M1691,'3-Productie normen'!$B$36:$C$42,2,FALSE),FALSE)))</f>
        <v>0</v>
      </c>
      <c r="T1691" s="516">
        <f t="shared" si="187"/>
        <v>0</v>
      </c>
      <c r="U1691" s="55">
        <f t="shared" si="188"/>
        <v>0</v>
      </c>
      <c r="V1691" s="527"/>
      <c r="X1691" s="529">
        <f t="shared" si="186"/>
        <v>2029.0400000000002</v>
      </c>
    </row>
    <row r="1692" spans="1:24" ht="14.1" customHeight="1">
      <c r="A1692" s="460">
        <v>1692</v>
      </c>
      <c r="B1692" s="467" t="s">
        <v>238</v>
      </c>
      <c r="C1692" s="466" t="s">
        <v>362</v>
      </c>
      <c r="D1692" s="473" t="s">
        <v>442</v>
      </c>
      <c r="E1692" s="475">
        <v>2</v>
      </c>
      <c r="F1692" s="475" t="s">
        <v>1983</v>
      </c>
      <c r="G1692" s="494" t="s">
        <v>529</v>
      </c>
      <c r="H1692" s="491" t="s">
        <v>253</v>
      </c>
      <c r="I1692" s="494" t="s">
        <v>3975</v>
      </c>
      <c r="J1692" s="502">
        <v>19.22</v>
      </c>
      <c r="K1692" s="491" t="s">
        <v>253</v>
      </c>
      <c r="L1692" s="512">
        <f t="shared" si="182"/>
        <v>104</v>
      </c>
      <c r="M1692" s="514">
        <v>104</v>
      </c>
      <c r="N1692" s="514"/>
      <c r="O1692" s="514"/>
      <c r="P1692" s="515" t="e">
        <f t="shared" si="183"/>
        <v>#DIV/0!</v>
      </c>
      <c r="Q1692" s="515">
        <f t="shared" si="184"/>
        <v>0</v>
      </c>
      <c r="R1692" s="515">
        <f t="shared" si="185"/>
        <v>0</v>
      </c>
      <c r="S1692" s="516">
        <f>IF(M1692="nio",0,IF(M1692&gt;0,VLOOKUP(H1692,'3-Productie normen'!A:L,VLOOKUP(M1692,'3-Productie normen'!$B$36:$C$42,2,FALSE),FALSE)))</f>
        <v>0</v>
      </c>
      <c r="T1692" s="516">
        <f t="shared" si="187"/>
        <v>0</v>
      </c>
      <c r="U1692" s="55">
        <f t="shared" si="188"/>
        <v>0</v>
      </c>
      <c r="V1692" s="527"/>
      <c r="X1692" s="529">
        <f t="shared" si="186"/>
        <v>1998.8799999999999</v>
      </c>
    </row>
    <row r="1693" spans="1:24" ht="14.1" customHeight="1">
      <c r="A1693" s="460">
        <v>1693</v>
      </c>
      <c r="B1693" s="467" t="s">
        <v>238</v>
      </c>
      <c r="C1693" s="466" t="s">
        <v>362</v>
      </c>
      <c r="D1693" s="473" t="s">
        <v>442</v>
      </c>
      <c r="E1693" s="475">
        <v>2</v>
      </c>
      <c r="F1693" s="475" t="s">
        <v>1984</v>
      </c>
      <c r="G1693" s="494" t="s">
        <v>529</v>
      </c>
      <c r="H1693" s="491" t="s">
        <v>253</v>
      </c>
      <c r="I1693" s="494" t="s">
        <v>3975</v>
      </c>
      <c r="J1693" s="502">
        <v>19.78</v>
      </c>
      <c r="K1693" s="491" t="s">
        <v>253</v>
      </c>
      <c r="L1693" s="512">
        <f t="shared" si="182"/>
        <v>104</v>
      </c>
      <c r="M1693" s="514">
        <v>104</v>
      </c>
      <c r="N1693" s="514"/>
      <c r="O1693" s="514"/>
      <c r="P1693" s="515" t="e">
        <f t="shared" si="183"/>
        <v>#DIV/0!</v>
      </c>
      <c r="Q1693" s="515">
        <f t="shared" si="184"/>
        <v>0</v>
      </c>
      <c r="R1693" s="515">
        <f t="shared" si="185"/>
        <v>0</v>
      </c>
      <c r="S1693" s="516">
        <f>IF(M1693="nio",0,IF(M1693&gt;0,VLOOKUP(H1693,'3-Productie normen'!A:L,VLOOKUP(M1693,'3-Productie normen'!$B$36:$C$42,2,FALSE),FALSE)))</f>
        <v>0</v>
      </c>
      <c r="T1693" s="516">
        <f t="shared" si="187"/>
        <v>0</v>
      </c>
      <c r="U1693" s="55">
        <f t="shared" si="188"/>
        <v>0</v>
      </c>
      <c r="V1693" s="527"/>
      <c r="X1693" s="529">
        <f t="shared" si="186"/>
        <v>2057.12</v>
      </c>
    </row>
    <row r="1694" spans="1:24" ht="14.1" customHeight="1">
      <c r="A1694" s="460">
        <v>1694</v>
      </c>
      <c r="B1694" s="467" t="s">
        <v>238</v>
      </c>
      <c r="C1694" s="466" t="s">
        <v>362</v>
      </c>
      <c r="D1694" s="473" t="s">
        <v>442</v>
      </c>
      <c r="E1694" s="475">
        <v>2</v>
      </c>
      <c r="F1694" s="475" t="s">
        <v>1985</v>
      </c>
      <c r="G1694" s="494" t="s">
        <v>529</v>
      </c>
      <c r="H1694" s="491" t="s">
        <v>253</v>
      </c>
      <c r="I1694" s="494" t="s">
        <v>3975</v>
      </c>
      <c r="J1694" s="502">
        <v>19.91</v>
      </c>
      <c r="K1694" s="491" t="s">
        <v>253</v>
      </c>
      <c r="L1694" s="512">
        <f t="shared" si="182"/>
        <v>104</v>
      </c>
      <c r="M1694" s="514">
        <v>104</v>
      </c>
      <c r="N1694" s="514"/>
      <c r="O1694" s="514"/>
      <c r="P1694" s="515" t="e">
        <f t="shared" si="183"/>
        <v>#DIV/0!</v>
      </c>
      <c r="Q1694" s="515">
        <f t="shared" si="184"/>
        <v>0</v>
      </c>
      <c r="R1694" s="515">
        <f t="shared" si="185"/>
        <v>0</v>
      </c>
      <c r="S1694" s="516">
        <f>IF(M1694="nio",0,IF(M1694&gt;0,VLOOKUP(H1694,'3-Productie normen'!A:L,VLOOKUP(M1694,'3-Productie normen'!$B$36:$C$42,2,FALSE),FALSE)))</f>
        <v>0</v>
      </c>
      <c r="T1694" s="516">
        <f t="shared" si="187"/>
        <v>0</v>
      </c>
      <c r="U1694" s="55">
        <f t="shared" si="188"/>
        <v>0</v>
      </c>
      <c r="V1694" s="527"/>
      <c r="X1694" s="529">
        <f t="shared" si="186"/>
        <v>2070.64</v>
      </c>
    </row>
    <row r="1695" spans="1:24" ht="14.1" customHeight="1">
      <c r="A1695" s="460">
        <v>1695</v>
      </c>
      <c r="B1695" s="467" t="s">
        <v>238</v>
      </c>
      <c r="C1695" s="466" t="s">
        <v>362</v>
      </c>
      <c r="D1695" s="473" t="s">
        <v>442</v>
      </c>
      <c r="E1695" s="475">
        <v>2</v>
      </c>
      <c r="F1695" s="475" t="s">
        <v>1986</v>
      </c>
      <c r="G1695" s="494" t="s">
        <v>529</v>
      </c>
      <c r="H1695" s="491" t="s">
        <v>253</v>
      </c>
      <c r="I1695" s="494" t="s">
        <v>3975</v>
      </c>
      <c r="J1695" s="502">
        <v>18.95</v>
      </c>
      <c r="K1695" s="491" t="s">
        <v>253</v>
      </c>
      <c r="L1695" s="512">
        <f t="shared" si="182"/>
        <v>104</v>
      </c>
      <c r="M1695" s="514">
        <v>104</v>
      </c>
      <c r="N1695" s="514"/>
      <c r="O1695" s="514"/>
      <c r="P1695" s="515" t="e">
        <f t="shared" si="183"/>
        <v>#DIV/0!</v>
      </c>
      <c r="Q1695" s="515">
        <f t="shared" si="184"/>
        <v>0</v>
      </c>
      <c r="R1695" s="515">
        <f t="shared" si="185"/>
        <v>0</v>
      </c>
      <c r="S1695" s="516">
        <f>IF(M1695="nio",0,IF(M1695&gt;0,VLOOKUP(H1695,'3-Productie normen'!A:L,VLOOKUP(M1695,'3-Productie normen'!$B$36:$C$42,2,FALSE),FALSE)))</f>
        <v>0</v>
      </c>
      <c r="T1695" s="516">
        <f t="shared" si="187"/>
        <v>0</v>
      </c>
      <c r="U1695" s="55">
        <f t="shared" si="188"/>
        <v>0</v>
      </c>
      <c r="V1695" s="527"/>
      <c r="X1695" s="529">
        <f t="shared" si="186"/>
        <v>1970.8</v>
      </c>
    </row>
    <row r="1696" spans="1:24" ht="14.1" customHeight="1">
      <c r="A1696" s="460">
        <v>1696</v>
      </c>
      <c r="B1696" s="467" t="s">
        <v>238</v>
      </c>
      <c r="C1696" s="466" t="s">
        <v>362</v>
      </c>
      <c r="D1696" s="473" t="s">
        <v>442</v>
      </c>
      <c r="E1696" s="475">
        <v>2</v>
      </c>
      <c r="F1696" s="475" t="s">
        <v>1987</v>
      </c>
      <c r="G1696" s="494" t="s">
        <v>529</v>
      </c>
      <c r="H1696" s="491" t="s">
        <v>253</v>
      </c>
      <c r="I1696" s="494" t="s">
        <v>3975</v>
      </c>
      <c r="J1696" s="502">
        <v>57.18</v>
      </c>
      <c r="K1696" s="491" t="s">
        <v>253</v>
      </c>
      <c r="L1696" s="512">
        <f t="shared" si="182"/>
        <v>104</v>
      </c>
      <c r="M1696" s="514">
        <v>104</v>
      </c>
      <c r="N1696" s="514"/>
      <c r="O1696" s="514"/>
      <c r="P1696" s="515" t="e">
        <f t="shared" si="183"/>
        <v>#DIV/0!</v>
      </c>
      <c r="Q1696" s="515">
        <f t="shared" si="184"/>
        <v>0</v>
      </c>
      <c r="R1696" s="515">
        <f t="shared" si="185"/>
        <v>0</v>
      </c>
      <c r="S1696" s="516">
        <f>IF(M1696="nio",0,IF(M1696&gt;0,VLOOKUP(H1696,'3-Productie normen'!A:L,VLOOKUP(M1696,'3-Productie normen'!$B$36:$C$42,2,FALSE),FALSE)))</f>
        <v>0</v>
      </c>
      <c r="T1696" s="516">
        <f t="shared" si="187"/>
        <v>0</v>
      </c>
      <c r="U1696" s="55">
        <f t="shared" si="188"/>
        <v>0</v>
      </c>
      <c r="V1696" s="527"/>
      <c r="X1696" s="529">
        <f t="shared" si="186"/>
        <v>5946.72</v>
      </c>
    </row>
    <row r="1697" spans="1:24" ht="14.1" customHeight="1">
      <c r="A1697" s="567">
        <v>1697</v>
      </c>
      <c r="B1697" s="467" t="s">
        <v>238</v>
      </c>
      <c r="C1697" s="466" t="s">
        <v>362</v>
      </c>
      <c r="D1697" s="473" t="s">
        <v>442</v>
      </c>
      <c r="E1697" s="475">
        <v>2</v>
      </c>
      <c r="F1697" s="475" t="s">
        <v>1988</v>
      </c>
      <c r="G1697" s="494" t="s">
        <v>600</v>
      </c>
      <c r="H1697" s="492" t="s">
        <v>216</v>
      </c>
      <c r="I1697" s="494" t="s">
        <v>3987</v>
      </c>
      <c r="J1697" s="502">
        <v>29.5</v>
      </c>
      <c r="K1697" s="505" t="s">
        <v>216</v>
      </c>
      <c r="L1697" s="512">
        <f t="shared" si="182"/>
        <v>104</v>
      </c>
      <c r="M1697" s="514">
        <v>104</v>
      </c>
      <c r="N1697" s="514"/>
      <c r="O1697" s="514"/>
      <c r="P1697" s="515" t="e">
        <f t="shared" si="183"/>
        <v>#DIV/0!</v>
      </c>
      <c r="Q1697" s="515">
        <f t="shared" si="184"/>
        <v>0</v>
      </c>
      <c r="R1697" s="515">
        <f t="shared" si="185"/>
        <v>0</v>
      </c>
      <c r="S1697" s="516">
        <f>IF(M1697="nio",0,IF(M1697&gt;0,VLOOKUP(H1697,'3-Productie normen'!A:L,VLOOKUP(M1697,'3-Productie normen'!$B$36:$C$42,2,FALSE),FALSE)))</f>
        <v>0</v>
      </c>
      <c r="T1697" s="516">
        <f t="shared" si="187"/>
        <v>0</v>
      </c>
      <c r="U1697" s="55">
        <f t="shared" si="188"/>
        <v>0</v>
      </c>
      <c r="V1697" s="527"/>
      <c r="X1697" s="529">
        <f t="shared" si="186"/>
        <v>3068</v>
      </c>
    </row>
    <row r="1698" spans="1:24" ht="14.1" customHeight="1">
      <c r="A1698" s="460">
        <v>1698</v>
      </c>
      <c r="B1698" s="467" t="s">
        <v>238</v>
      </c>
      <c r="C1698" s="466" t="s">
        <v>362</v>
      </c>
      <c r="D1698" s="473" t="s">
        <v>442</v>
      </c>
      <c r="E1698" s="475">
        <v>2</v>
      </c>
      <c r="F1698" s="475" t="s">
        <v>1989</v>
      </c>
      <c r="G1698" s="494" t="s">
        <v>600</v>
      </c>
      <c r="H1698" s="492" t="s">
        <v>216</v>
      </c>
      <c r="I1698" s="494" t="s">
        <v>3987</v>
      </c>
      <c r="J1698" s="502">
        <v>18.73</v>
      </c>
      <c r="K1698" s="505" t="s">
        <v>216</v>
      </c>
      <c r="L1698" s="512">
        <f t="shared" si="182"/>
        <v>104</v>
      </c>
      <c r="M1698" s="514">
        <v>104</v>
      </c>
      <c r="N1698" s="514"/>
      <c r="O1698" s="514"/>
      <c r="P1698" s="515" t="e">
        <f t="shared" si="183"/>
        <v>#DIV/0!</v>
      </c>
      <c r="Q1698" s="515">
        <f t="shared" si="184"/>
        <v>0</v>
      </c>
      <c r="R1698" s="515">
        <f t="shared" si="185"/>
        <v>0</v>
      </c>
      <c r="S1698" s="516">
        <f>IF(M1698="nio",0,IF(M1698&gt;0,VLOOKUP(H1698,'3-Productie normen'!A:L,VLOOKUP(M1698,'3-Productie normen'!$B$36:$C$42,2,FALSE),FALSE)))</f>
        <v>0</v>
      </c>
      <c r="T1698" s="516">
        <f t="shared" si="187"/>
        <v>0</v>
      </c>
      <c r="U1698" s="55">
        <f t="shared" si="188"/>
        <v>0</v>
      </c>
      <c r="V1698" s="527"/>
      <c r="X1698" s="529">
        <f t="shared" si="186"/>
        <v>1947.92</v>
      </c>
    </row>
    <row r="1699" spans="1:24" ht="14.1" customHeight="1">
      <c r="A1699" s="460">
        <v>1699</v>
      </c>
      <c r="B1699" s="467" t="s">
        <v>238</v>
      </c>
      <c r="C1699" s="466" t="s">
        <v>362</v>
      </c>
      <c r="D1699" s="473" t="s">
        <v>442</v>
      </c>
      <c r="E1699" s="475">
        <v>2</v>
      </c>
      <c r="F1699" s="475" t="s">
        <v>1990</v>
      </c>
      <c r="G1699" s="494" t="s">
        <v>600</v>
      </c>
      <c r="H1699" s="492" t="s">
        <v>216</v>
      </c>
      <c r="I1699" s="494" t="s">
        <v>3987</v>
      </c>
      <c r="J1699" s="502">
        <v>2.2999999999999998</v>
      </c>
      <c r="K1699" s="505" t="s">
        <v>216</v>
      </c>
      <c r="L1699" s="512">
        <f t="shared" si="182"/>
        <v>104</v>
      </c>
      <c r="M1699" s="514">
        <v>104</v>
      </c>
      <c r="N1699" s="514"/>
      <c r="O1699" s="514"/>
      <c r="P1699" s="515" t="e">
        <f t="shared" si="183"/>
        <v>#DIV/0!</v>
      </c>
      <c r="Q1699" s="515">
        <f t="shared" si="184"/>
        <v>0</v>
      </c>
      <c r="R1699" s="515">
        <f t="shared" si="185"/>
        <v>0</v>
      </c>
      <c r="S1699" s="516">
        <f>IF(M1699="nio",0,IF(M1699&gt;0,VLOOKUP(H1699,'3-Productie normen'!A:L,VLOOKUP(M1699,'3-Productie normen'!$B$36:$C$42,2,FALSE),FALSE)))</f>
        <v>0</v>
      </c>
      <c r="T1699" s="516">
        <f t="shared" si="187"/>
        <v>0</v>
      </c>
      <c r="U1699" s="55">
        <f t="shared" si="188"/>
        <v>0</v>
      </c>
      <c r="V1699" s="527"/>
      <c r="X1699" s="529">
        <f t="shared" si="186"/>
        <v>239.2</v>
      </c>
    </row>
    <row r="1700" spans="1:24" ht="14.1" customHeight="1">
      <c r="A1700" s="460">
        <v>1700</v>
      </c>
      <c r="B1700" s="467" t="s">
        <v>238</v>
      </c>
      <c r="C1700" s="466" t="s">
        <v>362</v>
      </c>
      <c r="D1700" s="473" t="s">
        <v>442</v>
      </c>
      <c r="E1700" s="475">
        <v>2</v>
      </c>
      <c r="F1700" s="475" t="s">
        <v>1991</v>
      </c>
      <c r="G1700" s="494" t="s">
        <v>600</v>
      </c>
      <c r="H1700" s="494" t="s">
        <v>4033</v>
      </c>
      <c r="I1700" s="494" t="s">
        <v>3974</v>
      </c>
      <c r="J1700" s="502">
        <v>129.66999999999999</v>
      </c>
      <c r="K1700" s="494" t="s">
        <v>4033</v>
      </c>
      <c r="L1700" s="512">
        <f t="shared" si="182"/>
        <v>104</v>
      </c>
      <c r="M1700" s="514">
        <v>104</v>
      </c>
      <c r="N1700" s="514"/>
      <c r="O1700" s="514"/>
      <c r="P1700" s="515" t="e">
        <f t="shared" si="183"/>
        <v>#DIV/0!</v>
      </c>
      <c r="Q1700" s="515">
        <f t="shared" si="184"/>
        <v>0</v>
      </c>
      <c r="R1700" s="515">
        <f t="shared" si="185"/>
        <v>0</v>
      </c>
      <c r="S1700" s="516">
        <f>IF(M1700="nio",0,IF(M1700&gt;0,VLOOKUP(H1700,'3-Productie normen'!A:L,VLOOKUP(M1700,'3-Productie normen'!$B$36:$C$42,2,FALSE),FALSE)))</f>
        <v>0</v>
      </c>
      <c r="T1700" s="516">
        <f t="shared" si="187"/>
        <v>0</v>
      </c>
      <c r="U1700" s="55">
        <f t="shared" si="188"/>
        <v>0</v>
      </c>
      <c r="V1700" s="527"/>
      <c r="X1700" s="529">
        <f t="shared" si="186"/>
        <v>13485.679999999998</v>
      </c>
    </row>
    <row r="1701" spans="1:24" ht="14.1" customHeight="1">
      <c r="A1701" s="460">
        <v>1701</v>
      </c>
      <c r="B1701" s="467" t="s">
        <v>238</v>
      </c>
      <c r="C1701" s="466" t="s">
        <v>362</v>
      </c>
      <c r="D1701" s="473" t="s">
        <v>442</v>
      </c>
      <c r="E1701" s="475">
        <v>2</v>
      </c>
      <c r="F1701" s="475" t="s">
        <v>1992</v>
      </c>
      <c r="G1701" s="494" t="s">
        <v>529</v>
      </c>
      <c r="H1701" s="491" t="s">
        <v>253</v>
      </c>
      <c r="I1701" s="494" t="s">
        <v>3975</v>
      </c>
      <c r="J1701" s="502">
        <v>29.37</v>
      </c>
      <c r="K1701" s="491" t="s">
        <v>253</v>
      </c>
      <c r="L1701" s="512">
        <f t="shared" si="182"/>
        <v>104</v>
      </c>
      <c r="M1701" s="514">
        <v>104</v>
      </c>
      <c r="N1701" s="514"/>
      <c r="O1701" s="514"/>
      <c r="P1701" s="515" t="e">
        <f t="shared" si="183"/>
        <v>#DIV/0!</v>
      </c>
      <c r="Q1701" s="515">
        <f t="shared" si="184"/>
        <v>0</v>
      </c>
      <c r="R1701" s="515">
        <f t="shared" si="185"/>
        <v>0</v>
      </c>
      <c r="S1701" s="516">
        <f>IF(M1701="nio",0,IF(M1701&gt;0,VLOOKUP(H1701,'3-Productie normen'!A:L,VLOOKUP(M1701,'3-Productie normen'!$B$36:$C$42,2,FALSE),FALSE)))</f>
        <v>0</v>
      </c>
      <c r="T1701" s="516">
        <f t="shared" si="187"/>
        <v>0</v>
      </c>
      <c r="U1701" s="55">
        <f t="shared" si="188"/>
        <v>0</v>
      </c>
      <c r="V1701" s="527"/>
      <c r="X1701" s="529">
        <f t="shared" si="186"/>
        <v>3054.48</v>
      </c>
    </row>
    <row r="1702" spans="1:24" ht="14.1" customHeight="1">
      <c r="A1702" s="460">
        <v>1702</v>
      </c>
      <c r="B1702" s="467" t="s">
        <v>238</v>
      </c>
      <c r="C1702" s="466" t="s">
        <v>362</v>
      </c>
      <c r="D1702" s="473" t="s">
        <v>442</v>
      </c>
      <c r="E1702" s="475">
        <v>2</v>
      </c>
      <c r="F1702" s="475" t="s">
        <v>1993</v>
      </c>
      <c r="G1702" s="494" t="s">
        <v>529</v>
      </c>
      <c r="H1702" s="491" t="s">
        <v>253</v>
      </c>
      <c r="I1702" s="494" t="s">
        <v>3975</v>
      </c>
      <c r="J1702" s="502">
        <v>29.09</v>
      </c>
      <c r="K1702" s="491" t="s">
        <v>253</v>
      </c>
      <c r="L1702" s="512">
        <f t="shared" si="182"/>
        <v>104</v>
      </c>
      <c r="M1702" s="514">
        <v>104</v>
      </c>
      <c r="N1702" s="514"/>
      <c r="O1702" s="514"/>
      <c r="P1702" s="515" t="e">
        <f t="shared" si="183"/>
        <v>#DIV/0!</v>
      </c>
      <c r="Q1702" s="515">
        <f t="shared" si="184"/>
        <v>0</v>
      </c>
      <c r="R1702" s="515">
        <f t="shared" si="185"/>
        <v>0</v>
      </c>
      <c r="S1702" s="516">
        <f>IF(M1702="nio",0,IF(M1702&gt;0,VLOOKUP(H1702,'3-Productie normen'!A:L,VLOOKUP(M1702,'3-Productie normen'!$B$36:$C$42,2,FALSE),FALSE)))</f>
        <v>0</v>
      </c>
      <c r="T1702" s="516">
        <f t="shared" si="187"/>
        <v>0</v>
      </c>
      <c r="U1702" s="55">
        <f t="shared" si="188"/>
        <v>0</v>
      </c>
      <c r="V1702" s="527"/>
      <c r="X1702" s="529">
        <f t="shared" si="186"/>
        <v>3025.36</v>
      </c>
    </row>
    <row r="1703" spans="1:24" ht="14.1" customHeight="1">
      <c r="A1703" s="460">
        <v>1703</v>
      </c>
      <c r="B1703" s="467" t="s">
        <v>238</v>
      </c>
      <c r="C1703" s="466" t="s">
        <v>362</v>
      </c>
      <c r="D1703" s="473" t="s">
        <v>442</v>
      </c>
      <c r="E1703" s="475">
        <v>2</v>
      </c>
      <c r="F1703" s="475" t="s">
        <v>1994</v>
      </c>
      <c r="G1703" s="494" t="s">
        <v>529</v>
      </c>
      <c r="H1703" s="491" t="s">
        <v>253</v>
      </c>
      <c r="I1703" s="494" t="s">
        <v>3975</v>
      </c>
      <c r="J1703" s="502">
        <v>28.23</v>
      </c>
      <c r="K1703" s="491" t="s">
        <v>253</v>
      </c>
      <c r="L1703" s="512">
        <f t="shared" si="182"/>
        <v>104</v>
      </c>
      <c r="M1703" s="514">
        <v>104</v>
      </c>
      <c r="N1703" s="514"/>
      <c r="O1703" s="514"/>
      <c r="P1703" s="515" t="e">
        <f t="shared" si="183"/>
        <v>#DIV/0!</v>
      </c>
      <c r="Q1703" s="515">
        <f t="shared" si="184"/>
        <v>0</v>
      </c>
      <c r="R1703" s="515">
        <f t="shared" si="185"/>
        <v>0</v>
      </c>
      <c r="S1703" s="516">
        <f>IF(M1703="nio",0,IF(M1703&gt;0,VLOOKUP(H1703,'3-Productie normen'!A:L,VLOOKUP(M1703,'3-Productie normen'!$B$36:$C$42,2,FALSE),FALSE)))</f>
        <v>0</v>
      </c>
      <c r="T1703" s="516">
        <f t="shared" si="187"/>
        <v>0</v>
      </c>
      <c r="U1703" s="55">
        <f t="shared" si="188"/>
        <v>0</v>
      </c>
      <c r="V1703" s="527"/>
      <c r="X1703" s="529">
        <f t="shared" si="186"/>
        <v>2935.92</v>
      </c>
    </row>
    <row r="1704" spans="1:24" ht="14.1" customHeight="1">
      <c r="A1704" s="460">
        <v>1704</v>
      </c>
      <c r="B1704" s="467" t="s">
        <v>238</v>
      </c>
      <c r="C1704" s="466" t="s">
        <v>362</v>
      </c>
      <c r="D1704" s="473" t="s">
        <v>442</v>
      </c>
      <c r="E1704" s="475">
        <v>2</v>
      </c>
      <c r="F1704" s="475" t="s">
        <v>1995</v>
      </c>
      <c r="G1704" s="494" t="s">
        <v>529</v>
      </c>
      <c r="H1704" s="491" t="s">
        <v>253</v>
      </c>
      <c r="I1704" s="494" t="s">
        <v>3975</v>
      </c>
      <c r="J1704" s="502">
        <v>38.36</v>
      </c>
      <c r="K1704" s="491" t="s">
        <v>253</v>
      </c>
      <c r="L1704" s="512">
        <f t="shared" si="182"/>
        <v>104</v>
      </c>
      <c r="M1704" s="514">
        <v>104</v>
      </c>
      <c r="N1704" s="514"/>
      <c r="O1704" s="514"/>
      <c r="P1704" s="515" t="e">
        <f t="shared" si="183"/>
        <v>#DIV/0!</v>
      </c>
      <c r="Q1704" s="515">
        <f t="shared" si="184"/>
        <v>0</v>
      </c>
      <c r="R1704" s="515">
        <f t="shared" si="185"/>
        <v>0</v>
      </c>
      <c r="S1704" s="516">
        <f>IF(M1704="nio",0,IF(M1704&gt;0,VLOOKUP(H1704,'3-Productie normen'!A:L,VLOOKUP(M1704,'3-Productie normen'!$B$36:$C$42,2,FALSE),FALSE)))</f>
        <v>0</v>
      </c>
      <c r="T1704" s="516">
        <f t="shared" si="187"/>
        <v>0</v>
      </c>
      <c r="U1704" s="55">
        <f t="shared" si="188"/>
        <v>0</v>
      </c>
      <c r="V1704" s="527"/>
      <c r="X1704" s="529">
        <f t="shared" si="186"/>
        <v>3989.44</v>
      </c>
    </row>
    <row r="1705" spans="1:24" ht="14.1" customHeight="1">
      <c r="A1705" s="567">
        <v>1705</v>
      </c>
      <c r="B1705" s="467" t="s">
        <v>238</v>
      </c>
      <c r="C1705" s="466" t="s">
        <v>362</v>
      </c>
      <c r="D1705" s="473" t="s">
        <v>442</v>
      </c>
      <c r="E1705" s="475">
        <v>2</v>
      </c>
      <c r="F1705" s="475" t="s">
        <v>1996</v>
      </c>
      <c r="G1705" s="494" t="s">
        <v>529</v>
      </c>
      <c r="H1705" s="491" t="s">
        <v>253</v>
      </c>
      <c r="I1705" s="494" t="s">
        <v>3975</v>
      </c>
      <c r="J1705" s="502">
        <v>29.12</v>
      </c>
      <c r="K1705" s="491" t="s">
        <v>253</v>
      </c>
      <c r="L1705" s="512">
        <f t="shared" si="182"/>
        <v>104</v>
      </c>
      <c r="M1705" s="514">
        <v>104</v>
      </c>
      <c r="N1705" s="514"/>
      <c r="O1705" s="514"/>
      <c r="P1705" s="515" t="e">
        <f t="shared" si="183"/>
        <v>#DIV/0!</v>
      </c>
      <c r="Q1705" s="515">
        <f t="shared" si="184"/>
        <v>0</v>
      </c>
      <c r="R1705" s="515">
        <f t="shared" si="185"/>
        <v>0</v>
      </c>
      <c r="S1705" s="516">
        <f>IF(M1705="nio",0,IF(M1705&gt;0,VLOOKUP(H1705,'3-Productie normen'!A:L,VLOOKUP(M1705,'3-Productie normen'!$B$36:$C$42,2,FALSE),FALSE)))</f>
        <v>0</v>
      </c>
      <c r="T1705" s="516">
        <f t="shared" si="187"/>
        <v>0</v>
      </c>
      <c r="U1705" s="55">
        <f t="shared" si="188"/>
        <v>0</v>
      </c>
      <c r="V1705" s="527"/>
      <c r="X1705" s="529">
        <f t="shared" si="186"/>
        <v>3028.48</v>
      </c>
    </row>
    <row r="1706" spans="1:24" ht="14.1" customHeight="1">
      <c r="A1706" s="460">
        <v>1706</v>
      </c>
      <c r="B1706" s="467" t="s">
        <v>238</v>
      </c>
      <c r="C1706" s="466" t="s">
        <v>362</v>
      </c>
      <c r="D1706" s="473" t="s">
        <v>442</v>
      </c>
      <c r="E1706" s="475">
        <v>2</v>
      </c>
      <c r="F1706" s="475" t="s">
        <v>1997</v>
      </c>
      <c r="G1706" s="494" t="s">
        <v>529</v>
      </c>
      <c r="H1706" s="491" t="s">
        <v>253</v>
      </c>
      <c r="I1706" s="494" t="s">
        <v>3975</v>
      </c>
      <c r="J1706" s="502">
        <v>18.27</v>
      </c>
      <c r="K1706" s="491" t="s">
        <v>253</v>
      </c>
      <c r="L1706" s="512">
        <f t="shared" si="182"/>
        <v>104</v>
      </c>
      <c r="M1706" s="514">
        <v>104</v>
      </c>
      <c r="N1706" s="514"/>
      <c r="O1706" s="514"/>
      <c r="P1706" s="515" t="e">
        <f t="shared" si="183"/>
        <v>#DIV/0!</v>
      </c>
      <c r="Q1706" s="515">
        <f t="shared" si="184"/>
        <v>0</v>
      </c>
      <c r="R1706" s="515">
        <f t="shared" si="185"/>
        <v>0</v>
      </c>
      <c r="S1706" s="516">
        <f>IF(M1706="nio",0,IF(M1706&gt;0,VLOOKUP(H1706,'3-Productie normen'!A:L,VLOOKUP(M1706,'3-Productie normen'!$B$36:$C$42,2,FALSE),FALSE)))</f>
        <v>0</v>
      </c>
      <c r="T1706" s="516">
        <f t="shared" si="187"/>
        <v>0</v>
      </c>
      <c r="U1706" s="55">
        <f t="shared" si="188"/>
        <v>0</v>
      </c>
      <c r="V1706" s="527"/>
      <c r="X1706" s="529">
        <f t="shared" si="186"/>
        <v>1900.08</v>
      </c>
    </row>
    <row r="1707" spans="1:24" ht="14.1" customHeight="1">
      <c r="A1707" s="460">
        <v>1707</v>
      </c>
      <c r="B1707" s="467" t="s">
        <v>238</v>
      </c>
      <c r="C1707" s="466" t="s">
        <v>362</v>
      </c>
      <c r="D1707" s="473" t="s">
        <v>442</v>
      </c>
      <c r="E1707" s="475">
        <v>2</v>
      </c>
      <c r="F1707" s="475" t="s">
        <v>1998</v>
      </c>
      <c r="G1707" s="494" t="s">
        <v>600</v>
      </c>
      <c r="H1707" s="494" t="s">
        <v>4033</v>
      </c>
      <c r="I1707" s="494" t="s">
        <v>3974</v>
      </c>
      <c r="J1707" s="502">
        <v>131.22999999999999</v>
      </c>
      <c r="K1707" s="494" t="s">
        <v>4033</v>
      </c>
      <c r="L1707" s="512">
        <f t="shared" si="182"/>
        <v>104</v>
      </c>
      <c r="M1707" s="514">
        <v>104</v>
      </c>
      <c r="N1707" s="514"/>
      <c r="O1707" s="514"/>
      <c r="P1707" s="515" t="e">
        <f t="shared" si="183"/>
        <v>#DIV/0!</v>
      </c>
      <c r="Q1707" s="515">
        <f t="shared" si="184"/>
        <v>0</v>
      </c>
      <c r="R1707" s="515">
        <f t="shared" si="185"/>
        <v>0</v>
      </c>
      <c r="S1707" s="516">
        <f>IF(M1707="nio",0,IF(M1707&gt;0,VLOOKUP(H1707,'3-Productie normen'!A:L,VLOOKUP(M1707,'3-Productie normen'!$B$36:$C$42,2,FALSE),FALSE)))</f>
        <v>0</v>
      </c>
      <c r="T1707" s="516">
        <f t="shared" si="187"/>
        <v>0</v>
      </c>
      <c r="U1707" s="55">
        <f t="shared" si="188"/>
        <v>0</v>
      </c>
      <c r="V1707" s="527"/>
      <c r="X1707" s="529">
        <f t="shared" si="186"/>
        <v>13647.919999999998</v>
      </c>
    </row>
    <row r="1708" spans="1:24" ht="14.1" customHeight="1">
      <c r="A1708" s="460">
        <v>1708</v>
      </c>
      <c r="B1708" s="467" t="s">
        <v>238</v>
      </c>
      <c r="C1708" s="466" t="s">
        <v>362</v>
      </c>
      <c r="D1708" s="473" t="s">
        <v>442</v>
      </c>
      <c r="E1708" s="475">
        <v>2</v>
      </c>
      <c r="F1708" s="475" t="s">
        <v>1999</v>
      </c>
      <c r="G1708" s="494" t="s">
        <v>529</v>
      </c>
      <c r="H1708" s="491" t="s">
        <v>253</v>
      </c>
      <c r="I1708" s="494" t="s">
        <v>3975</v>
      </c>
      <c r="J1708" s="502">
        <v>19.170000000000002</v>
      </c>
      <c r="K1708" s="491" t="s">
        <v>253</v>
      </c>
      <c r="L1708" s="512">
        <f t="shared" si="182"/>
        <v>104</v>
      </c>
      <c r="M1708" s="514">
        <v>104</v>
      </c>
      <c r="N1708" s="514"/>
      <c r="O1708" s="514"/>
      <c r="P1708" s="515" t="e">
        <f t="shared" si="183"/>
        <v>#DIV/0!</v>
      </c>
      <c r="Q1708" s="515">
        <f t="shared" si="184"/>
        <v>0</v>
      </c>
      <c r="R1708" s="515">
        <f t="shared" si="185"/>
        <v>0</v>
      </c>
      <c r="S1708" s="516">
        <f>IF(M1708="nio",0,IF(M1708&gt;0,VLOOKUP(H1708,'3-Productie normen'!A:L,VLOOKUP(M1708,'3-Productie normen'!$B$36:$C$42,2,FALSE),FALSE)))</f>
        <v>0</v>
      </c>
      <c r="T1708" s="516">
        <f t="shared" si="187"/>
        <v>0</v>
      </c>
      <c r="U1708" s="55">
        <f t="shared" si="188"/>
        <v>0</v>
      </c>
      <c r="V1708" s="527"/>
      <c r="X1708" s="529">
        <f t="shared" si="186"/>
        <v>1993.6800000000003</v>
      </c>
    </row>
    <row r="1709" spans="1:24" ht="14.1" customHeight="1">
      <c r="A1709" s="460">
        <v>1709</v>
      </c>
      <c r="B1709" s="467" t="s">
        <v>238</v>
      </c>
      <c r="C1709" s="466" t="s">
        <v>362</v>
      </c>
      <c r="D1709" s="473" t="s">
        <v>442</v>
      </c>
      <c r="E1709" s="475">
        <v>2</v>
      </c>
      <c r="F1709" s="475" t="s">
        <v>2000</v>
      </c>
      <c r="G1709" s="494" t="s">
        <v>529</v>
      </c>
      <c r="H1709" s="491" t="s">
        <v>253</v>
      </c>
      <c r="I1709" s="494" t="s">
        <v>3974</v>
      </c>
      <c r="J1709" s="502">
        <v>19.12</v>
      </c>
      <c r="K1709" s="491" t="s">
        <v>253</v>
      </c>
      <c r="L1709" s="512">
        <f t="shared" si="182"/>
        <v>104</v>
      </c>
      <c r="M1709" s="514">
        <v>104</v>
      </c>
      <c r="N1709" s="514"/>
      <c r="O1709" s="514"/>
      <c r="P1709" s="515" t="e">
        <f t="shared" si="183"/>
        <v>#DIV/0!</v>
      </c>
      <c r="Q1709" s="515">
        <f t="shared" si="184"/>
        <v>0</v>
      </c>
      <c r="R1709" s="515">
        <f t="shared" si="185"/>
        <v>0</v>
      </c>
      <c r="S1709" s="516">
        <f>IF(M1709="nio",0,IF(M1709&gt;0,VLOOKUP(H1709,'3-Productie normen'!A:L,VLOOKUP(M1709,'3-Productie normen'!$B$36:$C$42,2,FALSE),FALSE)))</f>
        <v>0</v>
      </c>
      <c r="T1709" s="516">
        <f t="shared" si="187"/>
        <v>0</v>
      </c>
      <c r="U1709" s="55">
        <f t="shared" si="188"/>
        <v>0</v>
      </c>
      <c r="V1709" s="527"/>
      <c r="X1709" s="529">
        <f t="shared" si="186"/>
        <v>1988.48</v>
      </c>
    </row>
    <row r="1710" spans="1:24" ht="14.1" customHeight="1">
      <c r="A1710" s="460">
        <v>1710</v>
      </c>
      <c r="B1710" s="467" t="s">
        <v>238</v>
      </c>
      <c r="C1710" s="466" t="s">
        <v>362</v>
      </c>
      <c r="D1710" s="473" t="s">
        <v>442</v>
      </c>
      <c r="E1710" s="475">
        <v>2</v>
      </c>
      <c r="F1710" s="475" t="s">
        <v>2001</v>
      </c>
      <c r="G1710" s="494" t="s">
        <v>529</v>
      </c>
      <c r="H1710" s="491" t="s">
        <v>253</v>
      </c>
      <c r="I1710" s="494" t="s">
        <v>3975</v>
      </c>
      <c r="J1710" s="502">
        <v>18.88</v>
      </c>
      <c r="K1710" s="491" t="s">
        <v>253</v>
      </c>
      <c r="L1710" s="512">
        <f t="shared" si="182"/>
        <v>104</v>
      </c>
      <c r="M1710" s="514">
        <v>104</v>
      </c>
      <c r="N1710" s="514"/>
      <c r="O1710" s="514"/>
      <c r="P1710" s="515" t="e">
        <f t="shared" si="183"/>
        <v>#DIV/0!</v>
      </c>
      <c r="Q1710" s="515">
        <f t="shared" si="184"/>
        <v>0</v>
      </c>
      <c r="R1710" s="515">
        <f t="shared" si="185"/>
        <v>0</v>
      </c>
      <c r="S1710" s="516">
        <f>IF(M1710="nio",0,IF(M1710&gt;0,VLOOKUP(H1710,'3-Productie normen'!A:L,VLOOKUP(M1710,'3-Productie normen'!$B$36:$C$42,2,FALSE),FALSE)))</f>
        <v>0</v>
      </c>
      <c r="T1710" s="516">
        <f t="shared" si="187"/>
        <v>0</v>
      </c>
      <c r="U1710" s="55">
        <f t="shared" si="188"/>
        <v>0</v>
      </c>
      <c r="V1710" s="527"/>
      <c r="X1710" s="529">
        <f t="shared" si="186"/>
        <v>1963.52</v>
      </c>
    </row>
    <row r="1711" spans="1:24" ht="14.1" customHeight="1">
      <c r="A1711" s="460">
        <v>1711</v>
      </c>
      <c r="B1711" s="467" t="s">
        <v>238</v>
      </c>
      <c r="C1711" s="466" t="s">
        <v>362</v>
      </c>
      <c r="D1711" s="473" t="s">
        <v>442</v>
      </c>
      <c r="E1711" s="475">
        <v>2</v>
      </c>
      <c r="F1711" s="475" t="s">
        <v>2002</v>
      </c>
      <c r="G1711" s="494" t="s">
        <v>529</v>
      </c>
      <c r="H1711" s="491" t="s">
        <v>253</v>
      </c>
      <c r="I1711" s="494" t="s">
        <v>3975</v>
      </c>
      <c r="J1711" s="502">
        <v>18.89</v>
      </c>
      <c r="K1711" s="491" t="s">
        <v>253</v>
      </c>
      <c r="L1711" s="512">
        <f t="shared" si="182"/>
        <v>104</v>
      </c>
      <c r="M1711" s="514">
        <v>104</v>
      </c>
      <c r="N1711" s="514"/>
      <c r="O1711" s="514"/>
      <c r="P1711" s="515" t="e">
        <f t="shared" si="183"/>
        <v>#DIV/0!</v>
      </c>
      <c r="Q1711" s="515">
        <f t="shared" si="184"/>
        <v>0</v>
      </c>
      <c r="R1711" s="515">
        <f t="shared" si="185"/>
        <v>0</v>
      </c>
      <c r="S1711" s="516">
        <f>IF(M1711="nio",0,IF(M1711&gt;0,VLOOKUP(H1711,'3-Productie normen'!A:L,VLOOKUP(M1711,'3-Productie normen'!$B$36:$C$42,2,FALSE),FALSE)))</f>
        <v>0</v>
      </c>
      <c r="T1711" s="516">
        <f t="shared" si="187"/>
        <v>0</v>
      </c>
      <c r="U1711" s="55">
        <f t="shared" si="188"/>
        <v>0</v>
      </c>
      <c r="V1711" s="527"/>
      <c r="X1711" s="529">
        <f t="shared" si="186"/>
        <v>1964.56</v>
      </c>
    </row>
    <row r="1712" spans="1:24" ht="14.1" customHeight="1">
      <c r="A1712" s="460">
        <v>1712</v>
      </c>
      <c r="B1712" s="467" t="s">
        <v>238</v>
      </c>
      <c r="C1712" s="466" t="s">
        <v>362</v>
      </c>
      <c r="D1712" s="473" t="s">
        <v>442</v>
      </c>
      <c r="E1712" s="475">
        <v>2</v>
      </c>
      <c r="F1712" s="475" t="s">
        <v>2003</v>
      </c>
      <c r="G1712" s="494" t="s">
        <v>529</v>
      </c>
      <c r="H1712" s="491" t="s">
        <v>253</v>
      </c>
      <c r="I1712" s="494" t="s">
        <v>3975</v>
      </c>
      <c r="J1712" s="502">
        <v>18.89</v>
      </c>
      <c r="K1712" s="491" t="s">
        <v>253</v>
      </c>
      <c r="L1712" s="512">
        <f t="shared" si="182"/>
        <v>104</v>
      </c>
      <c r="M1712" s="514">
        <v>104</v>
      </c>
      <c r="N1712" s="514"/>
      <c r="O1712" s="514"/>
      <c r="P1712" s="515" t="e">
        <f t="shared" si="183"/>
        <v>#DIV/0!</v>
      </c>
      <c r="Q1712" s="515">
        <f t="shared" si="184"/>
        <v>0</v>
      </c>
      <c r="R1712" s="515">
        <f t="shared" si="185"/>
        <v>0</v>
      </c>
      <c r="S1712" s="516">
        <f>IF(M1712="nio",0,IF(M1712&gt;0,VLOOKUP(H1712,'3-Productie normen'!A:L,VLOOKUP(M1712,'3-Productie normen'!$B$36:$C$42,2,FALSE),FALSE)))</f>
        <v>0</v>
      </c>
      <c r="T1712" s="516">
        <f t="shared" si="187"/>
        <v>0</v>
      </c>
      <c r="U1712" s="55">
        <f t="shared" si="188"/>
        <v>0</v>
      </c>
      <c r="V1712" s="527"/>
      <c r="X1712" s="529">
        <f t="shared" si="186"/>
        <v>1964.56</v>
      </c>
    </row>
    <row r="1713" spans="1:24" ht="14.1" customHeight="1">
      <c r="A1713" s="567">
        <v>1713</v>
      </c>
      <c r="B1713" s="467" t="s">
        <v>238</v>
      </c>
      <c r="C1713" s="466" t="s">
        <v>362</v>
      </c>
      <c r="D1713" s="473" t="s">
        <v>442</v>
      </c>
      <c r="E1713" s="475">
        <v>2</v>
      </c>
      <c r="F1713" s="475" t="s">
        <v>2004</v>
      </c>
      <c r="G1713" s="494" t="s">
        <v>529</v>
      </c>
      <c r="H1713" s="491" t="s">
        <v>253</v>
      </c>
      <c r="I1713" s="494" t="s">
        <v>3975</v>
      </c>
      <c r="J1713" s="502">
        <v>18.91</v>
      </c>
      <c r="K1713" s="491" t="s">
        <v>253</v>
      </c>
      <c r="L1713" s="512">
        <f t="shared" si="182"/>
        <v>104</v>
      </c>
      <c r="M1713" s="514">
        <v>104</v>
      </c>
      <c r="N1713" s="514"/>
      <c r="O1713" s="514"/>
      <c r="P1713" s="515" t="e">
        <f t="shared" si="183"/>
        <v>#DIV/0!</v>
      </c>
      <c r="Q1713" s="515">
        <f t="shared" si="184"/>
        <v>0</v>
      </c>
      <c r="R1713" s="515">
        <f t="shared" si="185"/>
        <v>0</v>
      </c>
      <c r="S1713" s="516">
        <f>IF(M1713="nio",0,IF(M1713&gt;0,VLOOKUP(H1713,'3-Productie normen'!A:L,VLOOKUP(M1713,'3-Productie normen'!$B$36:$C$42,2,FALSE),FALSE)))</f>
        <v>0</v>
      </c>
      <c r="T1713" s="516">
        <f t="shared" si="187"/>
        <v>0</v>
      </c>
      <c r="U1713" s="55">
        <f t="shared" si="188"/>
        <v>0</v>
      </c>
      <c r="V1713" s="527"/>
      <c r="X1713" s="529">
        <f t="shared" si="186"/>
        <v>1966.64</v>
      </c>
    </row>
    <row r="1714" spans="1:24" ht="14.1" customHeight="1">
      <c r="A1714" s="460">
        <v>1714</v>
      </c>
      <c r="B1714" s="467" t="s">
        <v>238</v>
      </c>
      <c r="C1714" s="466" t="s">
        <v>362</v>
      </c>
      <c r="D1714" s="473" t="s">
        <v>442</v>
      </c>
      <c r="E1714" s="475">
        <v>2</v>
      </c>
      <c r="F1714" s="475" t="s">
        <v>2005</v>
      </c>
      <c r="G1714" s="494" t="s">
        <v>529</v>
      </c>
      <c r="H1714" s="491" t="s">
        <v>253</v>
      </c>
      <c r="I1714" s="494" t="s">
        <v>3975</v>
      </c>
      <c r="J1714" s="502">
        <v>18.88</v>
      </c>
      <c r="K1714" s="491" t="s">
        <v>253</v>
      </c>
      <c r="L1714" s="512">
        <f t="shared" si="182"/>
        <v>104</v>
      </c>
      <c r="M1714" s="514">
        <v>104</v>
      </c>
      <c r="N1714" s="514"/>
      <c r="O1714" s="514"/>
      <c r="P1714" s="515" t="e">
        <f t="shared" si="183"/>
        <v>#DIV/0!</v>
      </c>
      <c r="Q1714" s="515">
        <f t="shared" si="184"/>
        <v>0</v>
      </c>
      <c r="R1714" s="515">
        <f t="shared" si="185"/>
        <v>0</v>
      </c>
      <c r="S1714" s="516">
        <f>IF(M1714="nio",0,IF(M1714&gt;0,VLOOKUP(H1714,'3-Productie normen'!A:L,VLOOKUP(M1714,'3-Productie normen'!$B$36:$C$42,2,FALSE),FALSE)))</f>
        <v>0</v>
      </c>
      <c r="T1714" s="516">
        <f t="shared" si="187"/>
        <v>0</v>
      </c>
      <c r="U1714" s="55">
        <f t="shared" si="188"/>
        <v>0</v>
      </c>
      <c r="V1714" s="527"/>
      <c r="X1714" s="529">
        <f t="shared" si="186"/>
        <v>1963.52</v>
      </c>
    </row>
    <row r="1715" spans="1:24" ht="14.1" customHeight="1">
      <c r="A1715" s="460">
        <v>1715</v>
      </c>
      <c r="B1715" s="467" t="s">
        <v>238</v>
      </c>
      <c r="C1715" s="466" t="s">
        <v>362</v>
      </c>
      <c r="D1715" s="473" t="s">
        <v>442</v>
      </c>
      <c r="E1715" s="475">
        <v>2</v>
      </c>
      <c r="F1715" s="475" t="s">
        <v>2006</v>
      </c>
      <c r="G1715" s="494" t="s">
        <v>529</v>
      </c>
      <c r="H1715" s="491" t="s">
        <v>253</v>
      </c>
      <c r="I1715" s="494" t="s">
        <v>3975</v>
      </c>
      <c r="J1715" s="502">
        <v>18.91</v>
      </c>
      <c r="K1715" s="491" t="s">
        <v>253</v>
      </c>
      <c r="L1715" s="512">
        <f t="shared" si="182"/>
        <v>104</v>
      </c>
      <c r="M1715" s="514">
        <v>104</v>
      </c>
      <c r="N1715" s="514"/>
      <c r="O1715" s="514"/>
      <c r="P1715" s="515" t="e">
        <f t="shared" si="183"/>
        <v>#DIV/0!</v>
      </c>
      <c r="Q1715" s="515">
        <f t="shared" si="184"/>
        <v>0</v>
      </c>
      <c r="R1715" s="515">
        <f t="shared" si="185"/>
        <v>0</v>
      </c>
      <c r="S1715" s="516">
        <f>IF(M1715="nio",0,IF(M1715&gt;0,VLOOKUP(H1715,'3-Productie normen'!A:L,VLOOKUP(M1715,'3-Productie normen'!$B$36:$C$42,2,FALSE),FALSE)))</f>
        <v>0</v>
      </c>
      <c r="T1715" s="516">
        <f t="shared" si="187"/>
        <v>0</v>
      </c>
      <c r="U1715" s="55">
        <f t="shared" si="188"/>
        <v>0</v>
      </c>
      <c r="V1715" s="527"/>
      <c r="X1715" s="529">
        <f t="shared" si="186"/>
        <v>1966.64</v>
      </c>
    </row>
    <row r="1716" spans="1:24" ht="14.1" customHeight="1">
      <c r="A1716" s="460">
        <v>1716</v>
      </c>
      <c r="B1716" s="467" t="s">
        <v>238</v>
      </c>
      <c r="C1716" s="466" t="s">
        <v>362</v>
      </c>
      <c r="D1716" s="473" t="s">
        <v>442</v>
      </c>
      <c r="E1716" s="475">
        <v>2</v>
      </c>
      <c r="F1716" s="475" t="s">
        <v>2007</v>
      </c>
      <c r="G1716" s="494" t="s">
        <v>529</v>
      </c>
      <c r="H1716" s="491" t="s">
        <v>253</v>
      </c>
      <c r="I1716" s="494" t="s">
        <v>3975</v>
      </c>
      <c r="J1716" s="502">
        <v>18.88</v>
      </c>
      <c r="K1716" s="491" t="s">
        <v>253</v>
      </c>
      <c r="L1716" s="512">
        <f t="shared" si="182"/>
        <v>104</v>
      </c>
      <c r="M1716" s="514">
        <v>104</v>
      </c>
      <c r="N1716" s="514"/>
      <c r="O1716" s="514"/>
      <c r="P1716" s="515" t="e">
        <f t="shared" si="183"/>
        <v>#DIV/0!</v>
      </c>
      <c r="Q1716" s="515">
        <f t="shared" si="184"/>
        <v>0</v>
      </c>
      <c r="R1716" s="515">
        <f t="shared" si="185"/>
        <v>0</v>
      </c>
      <c r="S1716" s="516">
        <f>IF(M1716="nio",0,IF(M1716&gt;0,VLOOKUP(H1716,'3-Productie normen'!A:L,VLOOKUP(M1716,'3-Productie normen'!$B$36:$C$42,2,FALSE),FALSE)))</f>
        <v>0</v>
      </c>
      <c r="T1716" s="516">
        <f t="shared" si="187"/>
        <v>0</v>
      </c>
      <c r="U1716" s="55">
        <f t="shared" si="188"/>
        <v>0</v>
      </c>
      <c r="V1716" s="527"/>
      <c r="X1716" s="529">
        <f t="shared" si="186"/>
        <v>1963.52</v>
      </c>
    </row>
    <row r="1717" spans="1:24" ht="14.1" customHeight="1">
      <c r="A1717" s="460">
        <v>1717</v>
      </c>
      <c r="B1717" s="467" t="s">
        <v>238</v>
      </c>
      <c r="C1717" s="466" t="s">
        <v>362</v>
      </c>
      <c r="D1717" s="473" t="s">
        <v>442</v>
      </c>
      <c r="E1717" s="475">
        <v>2</v>
      </c>
      <c r="F1717" s="475" t="s">
        <v>2008</v>
      </c>
      <c r="G1717" s="494" t="s">
        <v>529</v>
      </c>
      <c r="H1717" s="491" t="s">
        <v>253</v>
      </c>
      <c r="I1717" s="494" t="s">
        <v>3975</v>
      </c>
      <c r="J1717" s="502">
        <v>18.940000000000001</v>
      </c>
      <c r="K1717" s="491" t="s">
        <v>253</v>
      </c>
      <c r="L1717" s="512">
        <f t="shared" si="182"/>
        <v>104</v>
      </c>
      <c r="M1717" s="514">
        <v>104</v>
      </c>
      <c r="N1717" s="514"/>
      <c r="O1717" s="514"/>
      <c r="P1717" s="515" t="e">
        <f t="shared" si="183"/>
        <v>#DIV/0!</v>
      </c>
      <c r="Q1717" s="515">
        <f t="shared" si="184"/>
        <v>0</v>
      </c>
      <c r="R1717" s="515">
        <f t="shared" si="185"/>
        <v>0</v>
      </c>
      <c r="S1717" s="516">
        <f>IF(M1717="nio",0,IF(M1717&gt;0,VLOOKUP(H1717,'3-Productie normen'!A:L,VLOOKUP(M1717,'3-Productie normen'!$B$36:$C$42,2,FALSE),FALSE)))</f>
        <v>0</v>
      </c>
      <c r="T1717" s="516">
        <f t="shared" si="187"/>
        <v>0</v>
      </c>
      <c r="U1717" s="55">
        <f t="shared" si="188"/>
        <v>0</v>
      </c>
      <c r="V1717" s="527"/>
      <c r="X1717" s="529">
        <f t="shared" si="186"/>
        <v>1969.7600000000002</v>
      </c>
    </row>
    <row r="1718" spans="1:24" ht="14.1" customHeight="1">
      <c r="A1718" s="460">
        <v>1718</v>
      </c>
      <c r="B1718" s="467" t="s">
        <v>238</v>
      </c>
      <c r="C1718" s="466" t="s">
        <v>362</v>
      </c>
      <c r="D1718" s="473" t="s">
        <v>442</v>
      </c>
      <c r="E1718" s="475">
        <v>2</v>
      </c>
      <c r="F1718" s="475" t="s">
        <v>2009</v>
      </c>
      <c r="G1718" s="494" t="s">
        <v>529</v>
      </c>
      <c r="H1718" s="491" t="s">
        <v>253</v>
      </c>
      <c r="I1718" s="494" t="s">
        <v>3975</v>
      </c>
      <c r="J1718" s="502">
        <v>18.829999999999998</v>
      </c>
      <c r="K1718" s="491" t="s">
        <v>253</v>
      </c>
      <c r="L1718" s="512">
        <f t="shared" si="182"/>
        <v>104</v>
      </c>
      <c r="M1718" s="514">
        <v>104</v>
      </c>
      <c r="N1718" s="514"/>
      <c r="O1718" s="514"/>
      <c r="P1718" s="515" t="e">
        <f t="shared" si="183"/>
        <v>#DIV/0!</v>
      </c>
      <c r="Q1718" s="515">
        <f t="shared" si="184"/>
        <v>0</v>
      </c>
      <c r="R1718" s="515">
        <f t="shared" si="185"/>
        <v>0</v>
      </c>
      <c r="S1718" s="516">
        <f>IF(M1718="nio",0,IF(M1718&gt;0,VLOOKUP(H1718,'3-Productie normen'!A:L,VLOOKUP(M1718,'3-Productie normen'!$B$36:$C$42,2,FALSE),FALSE)))</f>
        <v>0</v>
      </c>
      <c r="T1718" s="516">
        <f t="shared" si="187"/>
        <v>0</v>
      </c>
      <c r="U1718" s="55">
        <f t="shared" si="188"/>
        <v>0</v>
      </c>
      <c r="V1718" s="527"/>
      <c r="X1718" s="529">
        <f t="shared" si="186"/>
        <v>1958.3199999999997</v>
      </c>
    </row>
    <row r="1719" spans="1:24" ht="14.1" customHeight="1">
      <c r="A1719" s="460">
        <v>1719</v>
      </c>
      <c r="B1719" s="467" t="s">
        <v>238</v>
      </c>
      <c r="C1719" s="466" t="s">
        <v>362</v>
      </c>
      <c r="D1719" s="473" t="s">
        <v>442</v>
      </c>
      <c r="E1719" s="475">
        <v>2</v>
      </c>
      <c r="F1719" s="475" t="s">
        <v>2010</v>
      </c>
      <c r="G1719" s="494" t="s">
        <v>529</v>
      </c>
      <c r="H1719" s="491" t="s">
        <v>253</v>
      </c>
      <c r="I1719" s="494" t="s">
        <v>3975</v>
      </c>
      <c r="J1719" s="502">
        <v>18.989999999999998</v>
      </c>
      <c r="K1719" s="491" t="s">
        <v>253</v>
      </c>
      <c r="L1719" s="512">
        <f t="shared" si="182"/>
        <v>104</v>
      </c>
      <c r="M1719" s="514">
        <v>104</v>
      </c>
      <c r="N1719" s="514"/>
      <c r="O1719" s="514"/>
      <c r="P1719" s="515" t="e">
        <f t="shared" si="183"/>
        <v>#DIV/0!</v>
      </c>
      <c r="Q1719" s="515">
        <f t="shared" si="184"/>
        <v>0</v>
      </c>
      <c r="R1719" s="515">
        <f t="shared" si="185"/>
        <v>0</v>
      </c>
      <c r="S1719" s="516">
        <f>IF(M1719="nio",0,IF(M1719&gt;0,VLOOKUP(H1719,'3-Productie normen'!A:L,VLOOKUP(M1719,'3-Productie normen'!$B$36:$C$42,2,FALSE),FALSE)))</f>
        <v>0</v>
      </c>
      <c r="T1719" s="516">
        <f t="shared" si="187"/>
        <v>0</v>
      </c>
      <c r="U1719" s="55">
        <f t="shared" si="188"/>
        <v>0</v>
      </c>
      <c r="V1719" s="527"/>
      <c r="X1719" s="529">
        <f t="shared" si="186"/>
        <v>1974.9599999999998</v>
      </c>
    </row>
    <row r="1720" spans="1:24" ht="14.1" customHeight="1">
      <c r="A1720" s="460">
        <v>1720</v>
      </c>
      <c r="B1720" s="467" t="s">
        <v>238</v>
      </c>
      <c r="C1720" s="466" t="s">
        <v>362</v>
      </c>
      <c r="D1720" s="473" t="s">
        <v>442</v>
      </c>
      <c r="E1720" s="475">
        <v>2</v>
      </c>
      <c r="F1720" s="475" t="s">
        <v>2011</v>
      </c>
      <c r="G1720" s="494" t="s">
        <v>529</v>
      </c>
      <c r="H1720" s="491" t="s">
        <v>253</v>
      </c>
      <c r="I1720" s="494" t="s">
        <v>3975</v>
      </c>
      <c r="J1720" s="502">
        <v>29.01</v>
      </c>
      <c r="K1720" s="491" t="s">
        <v>253</v>
      </c>
      <c r="L1720" s="512">
        <f t="shared" si="182"/>
        <v>104</v>
      </c>
      <c r="M1720" s="514">
        <v>104</v>
      </c>
      <c r="N1720" s="514"/>
      <c r="O1720" s="514"/>
      <c r="P1720" s="515" t="e">
        <f t="shared" si="183"/>
        <v>#DIV/0!</v>
      </c>
      <c r="Q1720" s="515">
        <f t="shared" si="184"/>
        <v>0</v>
      </c>
      <c r="R1720" s="515">
        <f t="shared" si="185"/>
        <v>0</v>
      </c>
      <c r="S1720" s="516">
        <f>IF(M1720="nio",0,IF(M1720&gt;0,VLOOKUP(H1720,'3-Productie normen'!A:L,VLOOKUP(M1720,'3-Productie normen'!$B$36:$C$42,2,FALSE),FALSE)))</f>
        <v>0</v>
      </c>
      <c r="T1720" s="516">
        <f t="shared" si="187"/>
        <v>0</v>
      </c>
      <c r="U1720" s="55">
        <f t="shared" si="188"/>
        <v>0</v>
      </c>
      <c r="V1720" s="527"/>
      <c r="X1720" s="529">
        <f t="shared" si="186"/>
        <v>3017.04</v>
      </c>
    </row>
    <row r="1721" spans="1:24" ht="14.1" customHeight="1">
      <c r="A1721" s="567">
        <v>1721</v>
      </c>
      <c r="B1721" s="467" t="s">
        <v>238</v>
      </c>
      <c r="C1721" s="466" t="s">
        <v>362</v>
      </c>
      <c r="D1721" s="473" t="s">
        <v>442</v>
      </c>
      <c r="E1721" s="475">
        <v>2</v>
      </c>
      <c r="F1721" s="475" t="s">
        <v>2012</v>
      </c>
      <c r="G1721" s="494" t="s">
        <v>529</v>
      </c>
      <c r="H1721" s="491" t="s">
        <v>253</v>
      </c>
      <c r="I1721" s="494" t="s">
        <v>3975</v>
      </c>
      <c r="J1721" s="502">
        <v>18.989999999999998</v>
      </c>
      <c r="K1721" s="491" t="s">
        <v>253</v>
      </c>
      <c r="L1721" s="512">
        <f t="shared" si="182"/>
        <v>104</v>
      </c>
      <c r="M1721" s="514">
        <v>104</v>
      </c>
      <c r="N1721" s="514"/>
      <c r="O1721" s="514"/>
      <c r="P1721" s="515" t="e">
        <f t="shared" si="183"/>
        <v>#DIV/0!</v>
      </c>
      <c r="Q1721" s="515">
        <f t="shared" si="184"/>
        <v>0</v>
      </c>
      <c r="R1721" s="515">
        <f t="shared" si="185"/>
        <v>0</v>
      </c>
      <c r="S1721" s="516">
        <f>IF(M1721="nio",0,IF(M1721&gt;0,VLOOKUP(H1721,'3-Productie normen'!A:L,VLOOKUP(M1721,'3-Productie normen'!$B$36:$C$42,2,FALSE),FALSE)))</f>
        <v>0</v>
      </c>
      <c r="T1721" s="516">
        <f t="shared" si="187"/>
        <v>0</v>
      </c>
      <c r="U1721" s="55">
        <f t="shared" si="188"/>
        <v>0</v>
      </c>
      <c r="V1721" s="527"/>
      <c r="X1721" s="529">
        <f t="shared" si="186"/>
        <v>1974.9599999999998</v>
      </c>
    </row>
    <row r="1722" spans="1:24" ht="14.1" customHeight="1">
      <c r="A1722" s="460">
        <v>1722</v>
      </c>
      <c r="B1722" s="467" t="s">
        <v>238</v>
      </c>
      <c r="C1722" s="466" t="s">
        <v>362</v>
      </c>
      <c r="D1722" s="473" t="s">
        <v>442</v>
      </c>
      <c r="E1722" s="475">
        <v>2</v>
      </c>
      <c r="F1722" s="475" t="s">
        <v>2013</v>
      </c>
      <c r="G1722" s="494" t="s">
        <v>529</v>
      </c>
      <c r="H1722" s="491" t="s">
        <v>253</v>
      </c>
      <c r="I1722" s="494" t="s">
        <v>3975</v>
      </c>
      <c r="J1722" s="502">
        <v>17.98</v>
      </c>
      <c r="K1722" s="491" t="s">
        <v>253</v>
      </c>
      <c r="L1722" s="512">
        <f t="shared" si="182"/>
        <v>104</v>
      </c>
      <c r="M1722" s="514">
        <v>104</v>
      </c>
      <c r="N1722" s="514"/>
      <c r="O1722" s="514"/>
      <c r="P1722" s="515" t="e">
        <f t="shared" si="183"/>
        <v>#DIV/0!</v>
      </c>
      <c r="Q1722" s="515">
        <f t="shared" si="184"/>
        <v>0</v>
      </c>
      <c r="R1722" s="515">
        <f t="shared" si="185"/>
        <v>0</v>
      </c>
      <c r="S1722" s="516">
        <f>IF(M1722="nio",0,IF(M1722&gt;0,VLOOKUP(H1722,'3-Productie normen'!A:L,VLOOKUP(M1722,'3-Productie normen'!$B$36:$C$42,2,FALSE),FALSE)))</f>
        <v>0</v>
      </c>
      <c r="T1722" s="516">
        <f t="shared" si="187"/>
        <v>0</v>
      </c>
      <c r="U1722" s="55">
        <f t="shared" si="188"/>
        <v>0</v>
      </c>
      <c r="V1722" s="527"/>
      <c r="X1722" s="529">
        <f t="shared" si="186"/>
        <v>1869.92</v>
      </c>
    </row>
    <row r="1723" spans="1:24" ht="14.1" customHeight="1">
      <c r="A1723" s="460">
        <v>1723</v>
      </c>
      <c r="B1723" s="467" t="s">
        <v>238</v>
      </c>
      <c r="C1723" s="466" t="s">
        <v>362</v>
      </c>
      <c r="D1723" s="473" t="s">
        <v>442</v>
      </c>
      <c r="E1723" s="475">
        <v>2</v>
      </c>
      <c r="F1723" s="475" t="s">
        <v>2014</v>
      </c>
      <c r="G1723" s="494" t="s">
        <v>529</v>
      </c>
      <c r="H1723" s="491" t="s">
        <v>253</v>
      </c>
      <c r="I1723" s="494" t="s">
        <v>3975</v>
      </c>
      <c r="J1723" s="502">
        <v>18.940000000000001</v>
      </c>
      <c r="K1723" s="491" t="s">
        <v>253</v>
      </c>
      <c r="L1723" s="512">
        <f t="shared" si="182"/>
        <v>104</v>
      </c>
      <c r="M1723" s="514">
        <v>104</v>
      </c>
      <c r="N1723" s="514"/>
      <c r="O1723" s="514"/>
      <c r="P1723" s="515" t="e">
        <f t="shared" si="183"/>
        <v>#DIV/0!</v>
      </c>
      <c r="Q1723" s="515">
        <f t="shared" si="184"/>
        <v>0</v>
      </c>
      <c r="R1723" s="515">
        <f t="shared" si="185"/>
        <v>0</v>
      </c>
      <c r="S1723" s="516">
        <f>IF(M1723="nio",0,IF(M1723&gt;0,VLOOKUP(H1723,'3-Productie normen'!A:L,VLOOKUP(M1723,'3-Productie normen'!$B$36:$C$42,2,FALSE),FALSE)))</f>
        <v>0</v>
      </c>
      <c r="T1723" s="516">
        <f t="shared" si="187"/>
        <v>0</v>
      </c>
      <c r="U1723" s="55">
        <f t="shared" si="188"/>
        <v>0</v>
      </c>
      <c r="V1723" s="527"/>
      <c r="X1723" s="529">
        <f t="shared" si="186"/>
        <v>1969.7600000000002</v>
      </c>
    </row>
    <row r="1724" spans="1:24" ht="14.1" customHeight="1">
      <c r="A1724" s="460">
        <v>1724</v>
      </c>
      <c r="B1724" s="467" t="s">
        <v>238</v>
      </c>
      <c r="C1724" s="466" t="s">
        <v>362</v>
      </c>
      <c r="D1724" s="473" t="s">
        <v>442</v>
      </c>
      <c r="E1724" s="475">
        <v>2</v>
      </c>
      <c r="F1724" s="475" t="s">
        <v>2015</v>
      </c>
      <c r="G1724" s="494" t="s">
        <v>529</v>
      </c>
      <c r="H1724" s="491" t="s">
        <v>253</v>
      </c>
      <c r="I1724" s="494" t="s">
        <v>3975</v>
      </c>
      <c r="J1724" s="502">
        <v>29.17</v>
      </c>
      <c r="K1724" s="491" t="s">
        <v>253</v>
      </c>
      <c r="L1724" s="512">
        <f t="shared" si="182"/>
        <v>104</v>
      </c>
      <c r="M1724" s="514">
        <v>104</v>
      </c>
      <c r="N1724" s="514"/>
      <c r="O1724" s="514"/>
      <c r="P1724" s="515" t="e">
        <f t="shared" si="183"/>
        <v>#DIV/0!</v>
      </c>
      <c r="Q1724" s="515">
        <f t="shared" si="184"/>
        <v>0</v>
      </c>
      <c r="R1724" s="515">
        <f t="shared" si="185"/>
        <v>0</v>
      </c>
      <c r="S1724" s="516">
        <f>IF(M1724="nio",0,IF(M1724&gt;0,VLOOKUP(H1724,'3-Productie normen'!A:L,VLOOKUP(M1724,'3-Productie normen'!$B$36:$C$42,2,FALSE),FALSE)))</f>
        <v>0</v>
      </c>
      <c r="T1724" s="516">
        <f t="shared" si="187"/>
        <v>0</v>
      </c>
      <c r="U1724" s="55">
        <f t="shared" si="188"/>
        <v>0</v>
      </c>
      <c r="V1724" s="527"/>
      <c r="X1724" s="529">
        <f t="shared" si="186"/>
        <v>3033.6800000000003</v>
      </c>
    </row>
    <row r="1725" spans="1:24" ht="14.1" customHeight="1">
      <c r="A1725" s="460">
        <v>1725</v>
      </c>
      <c r="B1725" s="467" t="s">
        <v>238</v>
      </c>
      <c r="C1725" s="466" t="s">
        <v>362</v>
      </c>
      <c r="D1725" s="473" t="s">
        <v>442</v>
      </c>
      <c r="E1725" s="475">
        <v>2</v>
      </c>
      <c r="F1725" s="475" t="s">
        <v>2016</v>
      </c>
      <c r="G1725" s="494" t="s">
        <v>529</v>
      </c>
      <c r="H1725" s="491" t="s">
        <v>253</v>
      </c>
      <c r="I1725" s="494" t="s">
        <v>3975</v>
      </c>
      <c r="J1725" s="502">
        <v>18.940000000000001</v>
      </c>
      <c r="K1725" s="491" t="s">
        <v>253</v>
      </c>
      <c r="L1725" s="512">
        <f t="shared" si="182"/>
        <v>104</v>
      </c>
      <c r="M1725" s="514">
        <v>104</v>
      </c>
      <c r="N1725" s="514"/>
      <c r="O1725" s="514"/>
      <c r="P1725" s="515" t="e">
        <f t="shared" si="183"/>
        <v>#DIV/0!</v>
      </c>
      <c r="Q1725" s="515">
        <f t="shared" si="184"/>
        <v>0</v>
      </c>
      <c r="R1725" s="515">
        <f t="shared" si="185"/>
        <v>0</v>
      </c>
      <c r="S1725" s="516">
        <f>IF(M1725="nio",0,IF(M1725&gt;0,VLOOKUP(H1725,'3-Productie normen'!A:L,VLOOKUP(M1725,'3-Productie normen'!$B$36:$C$42,2,FALSE),FALSE)))</f>
        <v>0</v>
      </c>
      <c r="T1725" s="516">
        <f t="shared" si="187"/>
        <v>0</v>
      </c>
      <c r="U1725" s="55">
        <f t="shared" si="188"/>
        <v>0</v>
      </c>
      <c r="V1725" s="527"/>
      <c r="X1725" s="529">
        <f t="shared" si="186"/>
        <v>1969.7600000000002</v>
      </c>
    </row>
    <row r="1726" spans="1:24" ht="14.1" customHeight="1">
      <c r="A1726" s="460">
        <v>1726</v>
      </c>
      <c r="B1726" s="467" t="s">
        <v>238</v>
      </c>
      <c r="C1726" s="466" t="s">
        <v>362</v>
      </c>
      <c r="D1726" s="473" t="s">
        <v>442</v>
      </c>
      <c r="E1726" s="475">
        <v>2</v>
      </c>
      <c r="F1726" s="475" t="s">
        <v>2017</v>
      </c>
      <c r="G1726" s="494" t="s">
        <v>529</v>
      </c>
      <c r="H1726" s="491" t="s">
        <v>253</v>
      </c>
      <c r="I1726" s="494" t="s">
        <v>3975</v>
      </c>
      <c r="J1726" s="502">
        <v>18.91</v>
      </c>
      <c r="K1726" s="491" t="s">
        <v>253</v>
      </c>
      <c r="L1726" s="512">
        <f t="shared" si="182"/>
        <v>104</v>
      </c>
      <c r="M1726" s="514">
        <v>104</v>
      </c>
      <c r="N1726" s="514"/>
      <c r="O1726" s="514"/>
      <c r="P1726" s="515" t="e">
        <f t="shared" si="183"/>
        <v>#DIV/0!</v>
      </c>
      <c r="Q1726" s="515">
        <f t="shared" si="184"/>
        <v>0</v>
      </c>
      <c r="R1726" s="515">
        <f t="shared" si="185"/>
        <v>0</v>
      </c>
      <c r="S1726" s="516">
        <f>IF(M1726="nio",0,IF(M1726&gt;0,VLOOKUP(H1726,'3-Productie normen'!A:L,VLOOKUP(M1726,'3-Productie normen'!$B$36:$C$42,2,FALSE),FALSE)))</f>
        <v>0</v>
      </c>
      <c r="T1726" s="516">
        <f t="shared" si="187"/>
        <v>0</v>
      </c>
      <c r="U1726" s="55">
        <f t="shared" si="188"/>
        <v>0</v>
      </c>
      <c r="V1726" s="527"/>
      <c r="X1726" s="529">
        <f t="shared" si="186"/>
        <v>1966.64</v>
      </c>
    </row>
    <row r="1727" spans="1:24" ht="14.1" customHeight="1">
      <c r="A1727" s="460">
        <v>1727</v>
      </c>
      <c r="B1727" s="467" t="s">
        <v>238</v>
      </c>
      <c r="C1727" s="466" t="s">
        <v>362</v>
      </c>
      <c r="D1727" s="473" t="s">
        <v>442</v>
      </c>
      <c r="E1727" s="475">
        <v>2</v>
      </c>
      <c r="F1727" s="475" t="s">
        <v>2018</v>
      </c>
      <c r="G1727" s="494" t="s">
        <v>529</v>
      </c>
      <c r="H1727" s="491" t="s">
        <v>253</v>
      </c>
      <c r="I1727" s="494" t="s">
        <v>3975</v>
      </c>
      <c r="J1727" s="502">
        <v>18.96</v>
      </c>
      <c r="K1727" s="491" t="s">
        <v>253</v>
      </c>
      <c r="L1727" s="512">
        <f t="shared" si="182"/>
        <v>104</v>
      </c>
      <c r="M1727" s="514">
        <v>104</v>
      </c>
      <c r="N1727" s="514"/>
      <c r="O1727" s="514"/>
      <c r="P1727" s="515" t="e">
        <f t="shared" si="183"/>
        <v>#DIV/0!</v>
      </c>
      <c r="Q1727" s="515">
        <f t="shared" si="184"/>
        <v>0</v>
      </c>
      <c r="R1727" s="515">
        <f t="shared" si="185"/>
        <v>0</v>
      </c>
      <c r="S1727" s="516">
        <f>IF(M1727="nio",0,IF(M1727&gt;0,VLOOKUP(H1727,'3-Productie normen'!A:L,VLOOKUP(M1727,'3-Productie normen'!$B$36:$C$42,2,FALSE),FALSE)))</f>
        <v>0</v>
      </c>
      <c r="T1727" s="516">
        <f t="shared" si="187"/>
        <v>0</v>
      </c>
      <c r="U1727" s="55">
        <f t="shared" si="188"/>
        <v>0</v>
      </c>
      <c r="V1727" s="527"/>
      <c r="X1727" s="529">
        <f t="shared" si="186"/>
        <v>1971.8400000000001</v>
      </c>
    </row>
    <row r="1728" spans="1:24" ht="14.1" customHeight="1">
      <c r="A1728" s="460">
        <v>1728</v>
      </c>
      <c r="B1728" s="467" t="s">
        <v>238</v>
      </c>
      <c r="C1728" s="466" t="s">
        <v>362</v>
      </c>
      <c r="D1728" s="473" t="s">
        <v>442</v>
      </c>
      <c r="E1728" s="475">
        <v>2</v>
      </c>
      <c r="F1728" s="475" t="s">
        <v>2019</v>
      </c>
      <c r="G1728" s="494" t="s">
        <v>529</v>
      </c>
      <c r="H1728" s="491" t="s">
        <v>253</v>
      </c>
      <c r="I1728" s="494" t="s">
        <v>3975</v>
      </c>
      <c r="J1728" s="502">
        <v>19.190000000000001</v>
      </c>
      <c r="K1728" s="491" t="s">
        <v>253</v>
      </c>
      <c r="L1728" s="512">
        <f t="shared" si="182"/>
        <v>104</v>
      </c>
      <c r="M1728" s="514">
        <v>104</v>
      </c>
      <c r="N1728" s="514"/>
      <c r="O1728" s="514"/>
      <c r="P1728" s="515" t="e">
        <f t="shared" si="183"/>
        <v>#DIV/0!</v>
      </c>
      <c r="Q1728" s="515">
        <f t="shared" si="184"/>
        <v>0</v>
      </c>
      <c r="R1728" s="515">
        <f t="shared" si="185"/>
        <v>0</v>
      </c>
      <c r="S1728" s="516">
        <f>IF(M1728="nio",0,IF(M1728&gt;0,VLOOKUP(H1728,'3-Productie normen'!A:L,VLOOKUP(M1728,'3-Productie normen'!$B$36:$C$42,2,FALSE),FALSE)))</f>
        <v>0</v>
      </c>
      <c r="T1728" s="516">
        <f t="shared" si="187"/>
        <v>0</v>
      </c>
      <c r="U1728" s="55">
        <f t="shared" si="188"/>
        <v>0</v>
      </c>
      <c r="V1728" s="527"/>
      <c r="X1728" s="529">
        <f t="shared" si="186"/>
        <v>1995.7600000000002</v>
      </c>
    </row>
    <row r="1729" spans="1:24" ht="14.1" customHeight="1">
      <c r="A1729" s="567">
        <v>1729</v>
      </c>
      <c r="B1729" s="467" t="s">
        <v>238</v>
      </c>
      <c r="C1729" s="466" t="s">
        <v>362</v>
      </c>
      <c r="D1729" s="473" t="s">
        <v>442</v>
      </c>
      <c r="E1729" s="475">
        <v>2</v>
      </c>
      <c r="F1729" s="475" t="s">
        <v>2020</v>
      </c>
      <c r="G1729" s="494" t="s">
        <v>529</v>
      </c>
      <c r="H1729" s="491" t="s">
        <v>253</v>
      </c>
      <c r="I1729" s="494" t="s">
        <v>3975</v>
      </c>
      <c r="J1729" s="502">
        <v>18.91</v>
      </c>
      <c r="K1729" s="491" t="s">
        <v>253</v>
      </c>
      <c r="L1729" s="512">
        <f t="shared" si="182"/>
        <v>104</v>
      </c>
      <c r="M1729" s="514">
        <v>104</v>
      </c>
      <c r="N1729" s="514"/>
      <c r="O1729" s="514"/>
      <c r="P1729" s="515" t="e">
        <f t="shared" si="183"/>
        <v>#DIV/0!</v>
      </c>
      <c r="Q1729" s="515">
        <f t="shared" si="184"/>
        <v>0</v>
      </c>
      <c r="R1729" s="515">
        <f t="shared" si="185"/>
        <v>0</v>
      </c>
      <c r="S1729" s="516">
        <f>IF(M1729="nio",0,IF(M1729&gt;0,VLOOKUP(H1729,'3-Productie normen'!A:L,VLOOKUP(M1729,'3-Productie normen'!$B$36:$C$42,2,FALSE),FALSE)))</f>
        <v>0</v>
      </c>
      <c r="T1729" s="516">
        <f t="shared" si="187"/>
        <v>0</v>
      </c>
      <c r="U1729" s="55">
        <f t="shared" si="188"/>
        <v>0</v>
      </c>
      <c r="V1729" s="527"/>
      <c r="X1729" s="529">
        <f t="shared" si="186"/>
        <v>1966.64</v>
      </c>
    </row>
    <row r="1730" spans="1:24" ht="14.1" customHeight="1">
      <c r="A1730" s="460">
        <v>1730</v>
      </c>
      <c r="B1730" s="467" t="s">
        <v>238</v>
      </c>
      <c r="C1730" s="466" t="s">
        <v>362</v>
      </c>
      <c r="D1730" s="473" t="s">
        <v>442</v>
      </c>
      <c r="E1730" s="475">
        <v>2</v>
      </c>
      <c r="F1730" s="475" t="s">
        <v>2021</v>
      </c>
      <c r="G1730" s="494" t="s">
        <v>529</v>
      </c>
      <c r="H1730" s="491" t="s">
        <v>253</v>
      </c>
      <c r="I1730" s="494" t="s">
        <v>3975</v>
      </c>
      <c r="J1730" s="502">
        <v>18.96</v>
      </c>
      <c r="K1730" s="491" t="s">
        <v>253</v>
      </c>
      <c r="L1730" s="512">
        <f t="shared" ref="L1730:L1793" si="189">SUM(M1730:O1730)</f>
        <v>104</v>
      </c>
      <c r="M1730" s="514">
        <v>104</v>
      </c>
      <c r="N1730" s="514"/>
      <c r="O1730" s="514"/>
      <c r="P1730" s="515" t="e">
        <f t="shared" si="183"/>
        <v>#DIV/0!</v>
      </c>
      <c r="Q1730" s="515">
        <f t="shared" si="184"/>
        <v>0</v>
      </c>
      <c r="R1730" s="515">
        <f t="shared" si="185"/>
        <v>0</v>
      </c>
      <c r="S1730" s="516">
        <f>IF(M1730="nio",0,IF(M1730&gt;0,VLOOKUP(H1730,'3-Productie normen'!A:L,VLOOKUP(M1730,'3-Productie normen'!$B$36:$C$42,2,FALSE),FALSE)))</f>
        <v>0</v>
      </c>
      <c r="T1730" s="516">
        <f t="shared" si="187"/>
        <v>0</v>
      </c>
      <c r="U1730" s="55">
        <f t="shared" si="188"/>
        <v>0</v>
      </c>
      <c r="V1730" s="527"/>
      <c r="X1730" s="529">
        <f t="shared" si="186"/>
        <v>1971.8400000000001</v>
      </c>
    </row>
    <row r="1731" spans="1:24" ht="14.1" customHeight="1">
      <c r="A1731" s="460">
        <v>1731</v>
      </c>
      <c r="B1731" s="467" t="s">
        <v>238</v>
      </c>
      <c r="C1731" s="466" t="s">
        <v>362</v>
      </c>
      <c r="D1731" s="473" t="s">
        <v>442</v>
      </c>
      <c r="E1731" s="475">
        <v>2</v>
      </c>
      <c r="F1731" s="475" t="s">
        <v>2022</v>
      </c>
      <c r="G1731" s="494" t="s">
        <v>600</v>
      </c>
      <c r="H1731" s="491" t="s">
        <v>4033</v>
      </c>
      <c r="I1731" s="494" t="s">
        <v>3987</v>
      </c>
      <c r="J1731" s="502">
        <v>18.45</v>
      </c>
      <c r="K1731" s="491" t="s">
        <v>253</v>
      </c>
      <c r="L1731" s="512">
        <f t="shared" si="189"/>
        <v>104</v>
      </c>
      <c r="M1731" s="514">
        <v>104</v>
      </c>
      <c r="N1731" s="514"/>
      <c r="O1731" s="514"/>
      <c r="P1731" s="515" t="e">
        <f t="shared" si="183"/>
        <v>#DIV/0!</v>
      </c>
      <c r="Q1731" s="515">
        <f t="shared" si="184"/>
        <v>0</v>
      </c>
      <c r="R1731" s="515">
        <f t="shared" si="185"/>
        <v>0</v>
      </c>
      <c r="S1731" s="516">
        <f>IF(M1731="nio",0,IF(M1731&gt;0,VLOOKUP(H1731,'3-Productie normen'!A:L,VLOOKUP(M1731,'3-Productie normen'!$B$36:$C$42,2,FALSE),FALSE)))</f>
        <v>0</v>
      </c>
      <c r="T1731" s="516">
        <f t="shared" si="187"/>
        <v>0</v>
      </c>
      <c r="U1731" s="55">
        <f t="shared" si="188"/>
        <v>0</v>
      </c>
      <c r="V1731" s="527"/>
      <c r="X1731" s="529">
        <f t="shared" si="186"/>
        <v>1918.8</v>
      </c>
    </row>
    <row r="1732" spans="1:24" ht="14.1" customHeight="1">
      <c r="A1732" s="460">
        <v>1732</v>
      </c>
      <c r="B1732" s="467" t="s">
        <v>238</v>
      </c>
      <c r="C1732" s="466" t="s">
        <v>362</v>
      </c>
      <c r="D1732" s="473" t="s">
        <v>442</v>
      </c>
      <c r="E1732" s="475">
        <v>2</v>
      </c>
      <c r="F1732" s="475" t="s">
        <v>605</v>
      </c>
      <c r="G1732" s="494" t="s">
        <v>600</v>
      </c>
      <c r="H1732" s="491" t="s">
        <v>286</v>
      </c>
      <c r="I1732" s="494" t="s">
        <v>3974</v>
      </c>
      <c r="J1732" s="502">
        <v>14.72</v>
      </c>
      <c r="K1732" s="494" t="s">
        <v>4027</v>
      </c>
      <c r="L1732" s="512">
        <f t="shared" si="189"/>
        <v>0</v>
      </c>
      <c r="M1732" s="513" t="s">
        <v>4037</v>
      </c>
      <c r="N1732" s="514"/>
      <c r="O1732" s="514"/>
      <c r="P1732" s="515">
        <f t="shared" si="183"/>
        <v>0</v>
      </c>
      <c r="Q1732" s="515">
        <f t="shared" si="184"/>
        <v>0</v>
      </c>
      <c r="R1732" s="515">
        <f t="shared" si="185"/>
        <v>0</v>
      </c>
      <c r="S1732" s="516">
        <f>IF(M1732="nio",0,IF(M1732&gt;0,VLOOKUP(H1732,'3-Productie normen'!A:L,VLOOKUP(M1732,'3-Productie normen'!$B$36:$C$42,2,FALSE),FALSE)))</f>
        <v>0</v>
      </c>
      <c r="T1732" s="516">
        <f t="shared" si="187"/>
        <v>0</v>
      </c>
      <c r="U1732" s="55">
        <f t="shared" si="188"/>
        <v>0</v>
      </c>
      <c r="V1732" s="527"/>
      <c r="X1732" s="529">
        <f t="shared" si="186"/>
        <v>0</v>
      </c>
    </row>
    <row r="1733" spans="1:24" ht="14.1" customHeight="1">
      <c r="A1733" s="460">
        <v>1733</v>
      </c>
      <c r="B1733" s="467" t="s">
        <v>238</v>
      </c>
      <c r="C1733" s="466" t="s">
        <v>362</v>
      </c>
      <c r="D1733" s="473" t="s">
        <v>442</v>
      </c>
      <c r="E1733" s="475">
        <v>2</v>
      </c>
      <c r="F1733" s="475" t="s">
        <v>2023</v>
      </c>
      <c r="G1733" s="494" t="s">
        <v>600</v>
      </c>
      <c r="H1733" s="491" t="s">
        <v>286</v>
      </c>
      <c r="I1733" s="494" t="s">
        <v>3974</v>
      </c>
      <c r="J1733" s="502">
        <v>10.44</v>
      </c>
      <c r="K1733" s="494" t="s">
        <v>4027</v>
      </c>
      <c r="L1733" s="512">
        <f t="shared" si="189"/>
        <v>0</v>
      </c>
      <c r="M1733" s="513" t="s">
        <v>4037</v>
      </c>
      <c r="N1733" s="514"/>
      <c r="O1733" s="514"/>
      <c r="P1733" s="515">
        <f t="shared" si="183"/>
        <v>0</v>
      </c>
      <c r="Q1733" s="515">
        <f t="shared" si="184"/>
        <v>0</v>
      </c>
      <c r="R1733" s="515">
        <f t="shared" si="185"/>
        <v>0</v>
      </c>
      <c r="S1733" s="516">
        <f>IF(M1733="nio",0,IF(M1733&gt;0,VLOOKUP(H1733,'3-Productie normen'!A:L,VLOOKUP(M1733,'3-Productie normen'!$B$36:$C$42,2,FALSE),FALSE)))</f>
        <v>0</v>
      </c>
      <c r="T1733" s="516">
        <f t="shared" si="187"/>
        <v>0</v>
      </c>
      <c r="U1733" s="55">
        <f t="shared" si="188"/>
        <v>0</v>
      </c>
      <c r="V1733" s="527"/>
      <c r="X1733" s="529">
        <f t="shared" si="186"/>
        <v>0</v>
      </c>
    </row>
    <row r="1734" spans="1:24" ht="14.1" customHeight="1">
      <c r="A1734" s="460">
        <v>1734</v>
      </c>
      <c r="B1734" s="467" t="s">
        <v>238</v>
      </c>
      <c r="C1734" s="466" t="s">
        <v>362</v>
      </c>
      <c r="D1734" s="473" t="s">
        <v>442</v>
      </c>
      <c r="E1734" s="475">
        <v>3</v>
      </c>
      <c r="F1734" s="475" t="s">
        <v>2024</v>
      </c>
      <c r="G1734" s="494" t="s">
        <v>606</v>
      </c>
      <c r="H1734" s="491" t="s">
        <v>286</v>
      </c>
      <c r="I1734" s="494" t="s">
        <v>3987</v>
      </c>
      <c r="J1734" s="502">
        <v>22.27</v>
      </c>
      <c r="K1734" s="494" t="s">
        <v>4027</v>
      </c>
      <c r="L1734" s="512">
        <f t="shared" si="189"/>
        <v>0</v>
      </c>
      <c r="M1734" s="513" t="s">
        <v>4037</v>
      </c>
      <c r="N1734" s="514"/>
      <c r="O1734" s="514"/>
      <c r="P1734" s="515">
        <f t="shared" si="183"/>
        <v>0</v>
      </c>
      <c r="Q1734" s="515">
        <f t="shared" si="184"/>
        <v>0</v>
      </c>
      <c r="R1734" s="515">
        <f t="shared" si="185"/>
        <v>0</v>
      </c>
      <c r="S1734" s="516">
        <f>IF(M1734="nio",0,IF(M1734&gt;0,VLOOKUP(H1734,'3-Productie normen'!A:L,VLOOKUP(M1734,'3-Productie normen'!$B$36:$C$42,2,FALSE),FALSE)))</f>
        <v>0</v>
      </c>
      <c r="T1734" s="516">
        <f t="shared" si="187"/>
        <v>0</v>
      </c>
      <c r="U1734" s="55">
        <f t="shared" si="188"/>
        <v>0</v>
      </c>
      <c r="V1734" s="527"/>
      <c r="X1734" s="529">
        <f t="shared" si="186"/>
        <v>0</v>
      </c>
    </row>
    <row r="1735" spans="1:24" ht="14.1" customHeight="1">
      <c r="A1735" s="460">
        <v>1735</v>
      </c>
      <c r="B1735" s="467" t="s">
        <v>238</v>
      </c>
      <c r="C1735" s="466" t="s">
        <v>362</v>
      </c>
      <c r="D1735" s="473" t="s">
        <v>442</v>
      </c>
      <c r="E1735" s="475">
        <v>3</v>
      </c>
      <c r="F1735" s="475" t="s">
        <v>2025</v>
      </c>
      <c r="G1735" s="494" t="s">
        <v>1045</v>
      </c>
      <c r="H1735" s="491" t="s">
        <v>286</v>
      </c>
      <c r="I1735" s="494" t="s">
        <v>3990</v>
      </c>
      <c r="J1735" s="502">
        <v>17.86</v>
      </c>
      <c r="K1735" s="494" t="s">
        <v>4027</v>
      </c>
      <c r="L1735" s="512">
        <f t="shared" si="189"/>
        <v>0</v>
      </c>
      <c r="M1735" s="513" t="s">
        <v>4037</v>
      </c>
      <c r="N1735" s="514"/>
      <c r="O1735" s="514"/>
      <c r="P1735" s="515">
        <f t="shared" si="183"/>
        <v>0</v>
      </c>
      <c r="Q1735" s="515">
        <f t="shared" si="184"/>
        <v>0</v>
      </c>
      <c r="R1735" s="515">
        <f t="shared" si="185"/>
        <v>0</v>
      </c>
      <c r="S1735" s="516">
        <f>IF(M1735="nio",0,IF(M1735&gt;0,VLOOKUP(H1735,'3-Productie normen'!A:L,VLOOKUP(M1735,'3-Productie normen'!$B$36:$C$42,2,FALSE),FALSE)))</f>
        <v>0</v>
      </c>
      <c r="T1735" s="516">
        <f t="shared" si="187"/>
        <v>0</v>
      </c>
      <c r="U1735" s="55">
        <f t="shared" si="188"/>
        <v>0</v>
      </c>
      <c r="V1735" s="527"/>
      <c r="X1735" s="529">
        <f t="shared" si="186"/>
        <v>0</v>
      </c>
    </row>
    <row r="1736" spans="1:24" ht="14.1" customHeight="1">
      <c r="A1736" s="460">
        <v>1736</v>
      </c>
      <c r="B1736" s="467" t="s">
        <v>238</v>
      </c>
      <c r="C1736" s="466" t="s">
        <v>362</v>
      </c>
      <c r="D1736" s="473" t="s">
        <v>442</v>
      </c>
      <c r="E1736" s="475">
        <v>3</v>
      </c>
      <c r="F1736" s="475" t="s">
        <v>2026</v>
      </c>
      <c r="G1736" s="494" t="s">
        <v>1024</v>
      </c>
      <c r="H1736" s="491" t="s">
        <v>4033</v>
      </c>
      <c r="I1736" s="494" t="s">
        <v>3975</v>
      </c>
      <c r="J1736" s="502">
        <v>12.89</v>
      </c>
      <c r="K1736" s="491" t="s">
        <v>253</v>
      </c>
      <c r="L1736" s="512">
        <f t="shared" si="189"/>
        <v>104</v>
      </c>
      <c r="M1736" s="514">
        <v>104</v>
      </c>
      <c r="N1736" s="514"/>
      <c r="O1736" s="514"/>
      <c r="P1736" s="515" t="e">
        <f t="shared" si="183"/>
        <v>#DIV/0!</v>
      </c>
      <c r="Q1736" s="515">
        <f t="shared" si="184"/>
        <v>0</v>
      </c>
      <c r="R1736" s="515">
        <f t="shared" si="185"/>
        <v>0</v>
      </c>
      <c r="S1736" s="516">
        <f>IF(M1736="nio",0,IF(M1736&gt;0,VLOOKUP(H1736,'3-Productie normen'!A:L,VLOOKUP(M1736,'3-Productie normen'!$B$36:$C$42,2,FALSE),FALSE)))</f>
        <v>0</v>
      </c>
      <c r="T1736" s="516">
        <f t="shared" si="187"/>
        <v>0</v>
      </c>
      <c r="U1736" s="55">
        <f t="shared" si="188"/>
        <v>0</v>
      </c>
      <c r="V1736" s="527"/>
      <c r="X1736" s="529">
        <f t="shared" si="186"/>
        <v>1340.56</v>
      </c>
    </row>
    <row r="1737" spans="1:24" ht="14.1" customHeight="1">
      <c r="A1737" s="567">
        <v>1737</v>
      </c>
      <c r="B1737" s="467" t="s">
        <v>238</v>
      </c>
      <c r="C1737" s="466" t="s">
        <v>362</v>
      </c>
      <c r="D1737" s="473" t="s">
        <v>442</v>
      </c>
      <c r="E1737" s="475">
        <v>3</v>
      </c>
      <c r="F1737" s="475" t="s">
        <v>2027</v>
      </c>
      <c r="G1737" s="494" t="s">
        <v>600</v>
      </c>
      <c r="H1737" s="494" t="s">
        <v>4033</v>
      </c>
      <c r="I1737" s="494" t="s">
        <v>3974</v>
      </c>
      <c r="J1737" s="502">
        <v>9.0399999999999991</v>
      </c>
      <c r="K1737" s="494" t="s">
        <v>4033</v>
      </c>
      <c r="L1737" s="512">
        <f t="shared" si="189"/>
        <v>104</v>
      </c>
      <c r="M1737" s="514">
        <v>104</v>
      </c>
      <c r="N1737" s="514"/>
      <c r="O1737" s="514"/>
      <c r="P1737" s="515" t="e">
        <f t="shared" si="183"/>
        <v>#DIV/0!</v>
      </c>
      <c r="Q1737" s="515">
        <f t="shared" si="184"/>
        <v>0</v>
      </c>
      <c r="R1737" s="515">
        <f t="shared" si="185"/>
        <v>0</v>
      </c>
      <c r="S1737" s="516">
        <f>IF(M1737="nio",0,IF(M1737&gt;0,VLOOKUP(H1737,'3-Productie normen'!A:L,VLOOKUP(M1737,'3-Productie normen'!$B$36:$C$42,2,FALSE),FALSE)))</f>
        <v>0</v>
      </c>
      <c r="T1737" s="516">
        <f t="shared" si="187"/>
        <v>0</v>
      </c>
      <c r="U1737" s="55">
        <f t="shared" si="188"/>
        <v>0</v>
      </c>
      <c r="V1737" s="527"/>
      <c r="X1737" s="529">
        <f t="shared" si="186"/>
        <v>940.15999999999985</v>
      </c>
    </row>
    <row r="1738" spans="1:24" ht="14.1" customHeight="1">
      <c r="A1738" s="460">
        <v>1738</v>
      </c>
      <c r="B1738" s="467" t="s">
        <v>238</v>
      </c>
      <c r="C1738" s="466" t="s">
        <v>362</v>
      </c>
      <c r="D1738" s="473" t="s">
        <v>442</v>
      </c>
      <c r="E1738" s="475">
        <v>3</v>
      </c>
      <c r="F1738" s="475" t="s">
        <v>2028</v>
      </c>
      <c r="G1738" s="494" t="s">
        <v>600</v>
      </c>
      <c r="H1738" s="492" t="s">
        <v>216</v>
      </c>
      <c r="I1738" s="494" t="s">
        <v>3987</v>
      </c>
      <c r="J1738" s="502">
        <v>13.42</v>
      </c>
      <c r="K1738" s="505" t="s">
        <v>216</v>
      </c>
      <c r="L1738" s="512">
        <f t="shared" si="189"/>
        <v>104</v>
      </c>
      <c r="M1738" s="514">
        <v>104</v>
      </c>
      <c r="N1738" s="514"/>
      <c r="O1738" s="514"/>
      <c r="P1738" s="515" t="e">
        <f t="shared" si="183"/>
        <v>#DIV/0!</v>
      </c>
      <c r="Q1738" s="515">
        <f t="shared" si="184"/>
        <v>0</v>
      </c>
      <c r="R1738" s="515">
        <f t="shared" si="185"/>
        <v>0</v>
      </c>
      <c r="S1738" s="516">
        <f>IF(M1738="nio",0,IF(M1738&gt;0,VLOOKUP(H1738,'3-Productie normen'!A:L,VLOOKUP(M1738,'3-Productie normen'!$B$36:$C$42,2,FALSE),FALSE)))</f>
        <v>0</v>
      </c>
      <c r="T1738" s="516">
        <f t="shared" si="187"/>
        <v>0</v>
      </c>
      <c r="U1738" s="55">
        <f t="shared" si="188"/>
        <v>0</v>
      </c>
      <c r="V1738" s="527"/>
      <c r="X1738" s="529">
        <f t="shared" si="186"/>
        <v>1395.68</v>
      </c>
    </row>
    <row r="1739" spans="1:24" ht="14.1" customHeight="1">
      <c r="A1739" s="460">
        <v>1739</v>
      </c>
      <c r="B1739" s="467" t="s">
        <v>238</v>
      </c>
      <c r="C1739" s="466" t="s">
        <v>362</v>
      </c>
      <c r="D1739" s="473" t="s">
        <v>442</v>
      </c>
      <c r="E1739" s="475">
        <v>3</v>
      </c>
      <c r="F1739" s="475" t="s">
        <v>2029</v>
      </c>
      <c r="G1739" s="494" t="s">
        <v>1045</v>
      </c>
      <c r="H1739" s="491" t="s">
        <v>286</v>
      </c>
      <c r="I1739" s="494" t="s">
        <v>3974</v>
      </c>
      <c r="J1739" s="502">
        <v>23.08</v>
      </c>
      <c r="K1739" s="494" t="s">
        <v>4027</v>
      </c>
      <c r="L1739" s="512">
        <f t="shared" si="189"/>
        <v>0</v>
      </c>
      <c r="M1739" s="513" t="s">
        <v>4037</v>
      </c>
      <c r="N1739" s="514"/>
      <c r="O1739" s="514"/>
      <c r="P1739" s="515">
        <f t="shared" ref="P1739:P1802" si="190">IF(M1739="nio",0,IF(M1739&gt;0,M1739*J1739/S1739,0))</f>
        <v>0</v>
      </c>
      <c r="Q1739" s="515">
        <f t="shared" ref="Q1739:Q1802" si="191">IF(N1739&gt;0,N1739*J1739/T1739,0)</f>
        <v>0</v>
      </c>
      <c r="R1739" s="515">
        <f t="shared" ref="R1739:R1802" si="192">IF(O1739&gt;0,O1739*J1739/U1739,0)</f>
        <v>0</v>
      </c>
      <c r="S1739" s="516">
        <f>IF(M1739="nio",0,IF(M1739&gt;0,VLOOKUP(H1739,'3-Productie normen'!A:L,VLOOKUP(M1739,'3-Productie normen'!$B$36:$C$42,2,FALSE),FALSE)))</f>
        <v>0</v>
      </c>
      <c r="T1739" s="516">
        <f t="shared" si="187"/>
        <v>0</v>
      </c>
      <c r="U1739" s="55">
        <f t="shared" si="188"/>
        <v>0</v>
      </c>
      <c r="V1739" s="527"/>
      <c r="X1739" s="529">
        <f t="shared" ref="X1739:X1802" si="193">L1739*J1739</f>
        <v>0</v>
      </c>
    </row>
    <row r="1740" spans="1:24" ht="14.1" customHeight="1">
      <c r="A1740" s="460">
        <v>1740</v>
      </c>
      <c r="B1740" s="467" t="s">
        <v>238</v>
      </c>
      <c r="C1740" s="466" t="s">
        <v>362</v>
      </c>
      <c r="D1740" s="473" t="s">
        <v>442</v>
      </c>
      <c r="E1740" s="475">
        <v>4</v>
      </c>
      <c r="F1740" s="475" t="s">
        <v>2030</v>
      </c>
      <c r="G1740" s="494" t="s">
        <v>1045</v>
      </c>
      <c r="H1740" s="491" t="s">
        <v>286</v>
      </c>
      <c r="I1740" s="494" t="s">
        <v>3987</v>
      </c>
      <c r="J1740" s="502">
        <v>12.89</v>
      </c>
      <c r="K1740" s="494" t="s">
        <v>4027</v>
      </c>
      <c r="L1740" s="512">
        <f t="shared" si="189"/>
        <v>0</v>
      </c>
      <c r="M1740" s="513" t="s">
        <v>4037</v>
      </c>
      <c r="N1740" s="514"/>
      <c r="O1740" s="514"/>
      <c r="P1740" s="515">
        <f t="shared" si="190"/>
        <v>0</v>
      </c>
      <c r="Q1740" s="515">
        <f t="shared" si="191"/>
        <v>0</v>
      </c>
      <c r="R1740" s="515">
        <f t="shared" si="192"/>
        <v>0</v>
      </c>
      <c r="S1740" s="516">
        <f>IF(M1740="nio",0,IF(M1740&gt;0,VLOOKUP(H1740,'3-Productie normen'!A:L,VLOOKUP(M1740,'3-Productie normen'!$B$36:$C$42,2,FALSE),FALSE)))</f>
        <v>0</v>
      </c>
      <c r="T1740" s="516">
        <f t="shared" si="187"/>
        <v>0</v>
      </c>
      <c r="U1740" s="55">
        <f t="shared" si="188"/>
        <v>0</v>
      </c>
      <c r="V1740" s="527"/>
      <c r="X1740" s="529">
        <f t="shared" si="193"/>
        <v>0</v>
      </c>
    </row>
    <row r="1741" spans="1:24" ht="14.1" customHeight="1">
      <c r="A1741" s="460">
        <v>1741</v>
      </c>
      <c r="B1741" s="467" t="s">
        <v>238</v>
      </c>
      <c r="C1741" s="466" t="s">
        <v>362</v>
      </c>
      <c r="D1741" s="473" t="s">
        <v>442</v>
      </c>
      <c r="E1741" s="475">
        <v>4</v>
      </c>
      <c r="F1741" s="475" t="s">
        <v>2031</v>
      </c>
      <c r="G1741" s="494" t="s">
        <v>606</v>
      </c>
      <c r="H1741" s="491" t="s">
        <v>286</v>
      </c>
      <c r="I1741" s="494" t="s">
        <v>3987</v>
      </c>
      <c r="J1741" s="502">
        <v>19.97</v>
      </c>
      <c r="K1741" s="494" t="s">
        <v>4027</v>
      </c>
      <c r="L1741" s="512">
        <f t="shared" si="189"/>
        <v>0</v>
      </c>
      <c r="M1741" s="513" t="s">
        <v>4037</v>
      </c>
      <c r="N1741" s="514"/>
      <c r="O1741" s="514"/>
      <c r="P1741" s="515">
        <f t="shared" si="190"/>
        <v>0</v>
      </c>
      <c r="Q1741" s="515">
        <f t="shared" si="191"/>
        <v>0</v>
      </c>
      <c r="R1741" s="515">
        <f t="shared" si="192"/>
        <v>0</v>
      </c>
      <c r="S1741" s="516">
        <f>IF(M1741="nio",0,IF(M1741&gt;0,VLOOKUP(H1741,'3-Productie normen'!A:L,VLOOKUP(M1741,'3-Productie normen'!$B$36:$C$42,2,FALSE),FALSE)))</f>
        <v>0</v>
      </c>
      <c r="T1741" s="516">
        <f t="shared" si="187"/>
        <v>0</v>
      </c>
      <c r="U1741" s="55">
        <f t="shared" si="188"/>
        <v>0</v>
      </c>
      <c r="V1741" s="527"/>
      <c r="X1741" s="529">
        <f t="shared" si="193"/>
        <v>0</v>
      </c>
    </row>
    <row r="1742" spans="1:24" ht="14.1" customHeight="1">
      <c r="A1742" s="460">
        <v>1742</v>
      </c>
      <c r="B1742" s="467" t="s">
        <v>238</v>
      </c>
      <c r="C1742" s="466" t="s">
        <v>362</v>
      </c>
      <c r="D1742" s="473" t="s">
        <v>442</v>
      </c>
      <c r="E1742" s="475">
        <v>4</v>
      </c>
      <c r="F1742" s="475" t="s">
        <v>2032</v>
      </c>
      <c r="G1742" s="494" t="s">
        <v>600</v>
      </c>
      <c r="H1742" s="492" t="s">
        <v>216</v>
      </c>
      <c r="I1742" s="494" t="s">
        <v>3987</v>
      </c>
      <c r="J1742" s="502">
        <v>13.42</v>
      </c>
      <c r="K1742" s="505" t="s">
        <v>216</v>
      </c>
      <c r="L1742" s="512">
        <f t="shared" si="189"/>
        <v>104</v>
      </c>
      <c r="M1742" s="514">
        <v>104</v>
      </c>
      <c r="N1742" s="514"/>
      <c r="O1742" s="514"/>
      <c r="P1742" s="515" t="e">
        <f t="shared" si="190"/>
        <v>#DIV/0!</v>
      </c>
      <c r="Q1742" s="515">
        <f t="shared" si="191"/>
        <v>0</v>
      </c>
      <c r="R1742" s="515">
        <f t="shared" si="192"/>
        <v>0</v>
      </c>
      <c r="S1742" s="516">
        <f>IF(M1742="nio",0,IF(M1742&gt;0,VLOOKUP(H1742,'3-Productie normen'!A:L,VLOOKUP(M1742,'3-Productie normen'!$B$36:$C$42,2,FALSE),FALSE)))</f>
        <v>0</v>
      </c>
      <c r="T1742" s="516">
        <f t="shared" si="187"/>
        <v>0</v>
      </c>
      <c r="U1742" s="55">
        <f t="shared" si="188"/>
        <v>0</v>
      </c>
      <c r="V1742" s="527"/>
      <c r="X1742" s="529">
        <f t="shared" si="193"/>
        <v>1395.68</v>
      </c>
    </row>
    <row r="1743" spans="1:24" ht="14.1" customHeight="1">
      <c r="A1743" s="460">
        <v>1743</v>
      </c>
      <c r="B1743" s="467" t="s">
        <v>238</v>
      </c>
      <c r="C1743" s="466" t="s">
        <v>362</v>
      </c>
      <c r="D1743" s="473" t="s">
        <v>442</v>
      </c>
      <c r="E1743" s="475">
        <v>4</v>
      </c>
      <c r="F1743" s="475" t="s">
        <v>2033</v>
      </c>
      <c r="G1743" s="494" t="s">
        <v>1045</v>
      </c>
      <c r="H1743" s="491" t="s">
        <v>286</v>
      </c>
      <c r="I1743" s="494" t="s">
        <v>3975</v>
      </c>
      <c r="J1743" s="502">
        <v>26.48</v>
      </c>
      <c r="K1743" s="494" t="s">
        <v>4027</v>
      </c>
      <c r="L1743" s="512">
        <f t="shared" si="189"/>
        <v>0</v>
      </c>
      <c r="M1743" s="513" t="s">
        <v>4037</v>
      </c>
      <c r="N1743" s="514"/>
      <c r="O1743" s="514"/>
      <c r="P1743" s="515">
        <f t="shared" si="190"/>
        <v>0</v>
      </c>
      <c r="Q1743" s="515">
        <f t="shared" si="191"/>
        <v>0</v>
      </c>
      <c r="R1743" s="515">
        <f t="shared" si="192"/>
        <v>0</v>
      </c>
      <c r="S1743" s="516">
        <f>IF(M1743="nio",0,IF(M1743&gt;0,VLOOKUP(H1743,'3-Productie normen'!A:L,VLOOKUP(M1743,'3-Productie normen'!$B$36:$C$42,2,FALSE),FALSE)))</f>
        <v>0</v>
      </c>
      <c r="T1743" s="516">
        <f t="shared" si="187"/>
        <v>0</v>
      </c>
      <c r="U1743" s="55">
        <f t="shared" si="188"/>
        <v>0</v>
      </c>
      <c r="V1743" s="527"/>
      <c r="X1743" s="529">
        <f t="shared" si="193"/>
        <v>0</v>
      </c>
    </row>
    <row r="1744" spans="1:24" ht="14.1" customHeight="1">
      <c r="A1744" s="460">
        <v>1744</v>
      </c>
      <c r="B1744" s="467" t="s">
        <v>238</v>
      </c>
      <c r="C1744" s="466" t="s">
        <v>362</v>
      </c>
      <c r="D1744" s="473" t="s">
        <v>442</v>
      </c>
      <c r="E1744" s="475" t="s">
        <v>790</v>
      </c>
      <c r="F1744" s="475" t="s">
        <v>2034</v>
      </c>
      <c r="G1744" s="494" t="s">
        <v>600</v>
      </c>
      <c r="H1744" s="491" t="s">
        <v>286</v>
      </c>
      <c r="I1744" s="494" t="s">
        <v>3974</v>
      </c>
      <c r="J1744" s="502">
        <v>67.790000000000006</v>
      </c>
      <c r="K1744" s="494" t="s">
        <v>4027</v>
      </c>
      <c r="L1744" s="512">
        <f t="shared" si="189"/>
        <v>0</v>
      </c>
      <c r="M1744" s="513" t="s">
        <v>4037</v>
      </c>
      <c r="N1744" s="514"/>
      <c r="O1744" s="514"/>
      <c r="P1744" s="515">
        <f t="shared" si="190"/>
        <v>0</v>
      </c>
      <c r="Q1744" s="515">
        <f t="shared" si="191"/>
        <v>0</v>
      </c>
      <c r="R1744" s="515">
        <f t="shared" si="192"/>
        <v>0</v>
      </c>
      <c r="S1744" s="516">
        <f>IF(M1744="nio",0,IF(M1744&gt;0,VLOOKUP(H1744,'3-Productie normen'!A:L,VLOOKUP(M1744,'3-Productie normen'!$B$36:$C$42,2,FALSE),FALSE)))</f>
        <v>0</v>
      </c>
      <c r="T1744" s="516">
        <f t="shared" si="187"/>
        <v>0</v>
      </c>
      <c r="U1744" s="55">
        <f t="shared" si="188"/>
        <v>0</v>
      </c>
      <c r="V1744" s="527"/>
      <c r="X1744" s="529">
        <f t="shared" si="193"/>
        <v>0</v>
      </c>
    </row>
    <row r="1745" spans="1:24" ht="14.1" customHeight="1">
      <c r="A1745" s="567">
        <v>1745</v>
      </c>
      <c r="B1745" s="467" t="s">
        <v>238</v>
      </c>
      <c r="C1745" s="466" t="s">
        <v>362</v>
      </c>
      <c r="D1745" s="473" t="s">
        <v>442</v>
      </c>
      <c r="E1745" s="475" t="s">
        <v>790</v>
      </c>
      <c r="F1745" s="475" t="s">
        <v>2035</v>
      </c>
      <c r="G1745" s="494" t="s">
        <v>606</v>
      </c>
      <c r="H1745" s="491" t="s">
        <v>286</v>
      </c>
      <c r="I1745" s="494" t="s">
        <v>3995</v>
      </c>
      <c r="J1745" s="502">
        <v>18.14</v>
      </c>
      <c r="K1745" s="494" t="s">
        <v>4027</v>
      </c>
      <c r="L1745" s="512">
        <f t="shared" si="189"/>
        <v>0</v>
      </c>
      <c r="M1745" s="513" t="s">
        <v>4037</v>
      </c>
      <c r="N1745" s="514"/>
      <c r="O1745" s="514"/>
      <c r="P1745" s="515">
        <f t="shared" si="190"/>
        <v>0</v>
      </c>
      <c r="Q1745" s="515">
        <f t="shared" si="191"/>
        <v>0</v>
      </c>
      <c r="R1745" s="515">
        <f t="shared" si="192"/>
        <v>0</v>
      </c>
      <c r="S1745" s="516">
        <f>IF(M1745="nio",0,IF(M1745&gt;0,VLOOKUP(H1745,'3-Productie normen'!A:L,VLOOKUP(M1745,'3-Productie normen'!$B$36:$C$42,2,FALSE),FALSE)))</f>
        <v>0</v>
      </c>
      <c r="T1745" s="516">
        <f t="shared" si="187"/>
        <v>0</v>
      </c>
      <c r="U1745" s="55">
        <f t="shared" si="188"/>
        <v>0</v>
      </c>
      <c r="V1745" s="527"/>
      <c r="X1745" s="529">
        <f t="shared" si="193"/>
        <v>0</v>
      </c>
    </row>
    <row r="1746" spans="1:24" ht="14.1" customHeight="1">
      <c r="A1746" s="460">
        <v>1746</v>
      </c>
      <c r="B1746" s="467" t="s">
        <v>238</v>
      </c>
      <c r="C1746" s="466" t="s">
        <v>362</v>
      </c>
      <c r="D1746" s="473" t="s">
        <v>442</v>
      </c>
      <c r="E1746" s="475" t="s">
        <v>790</v>
      </c>
      <c r="F1746" s="475" t="s">
        <v>2036</v>
      </c>
      <c r="G1746" s="494" t="s">
        <v>596</v>
      </c>
      <c r="H1746" s="491" t="s">
        <v>286</v>
      </c>
      <c r="I1746" s="494" t="s">
        <v>3974</v>
      </c>
      <c r="J1746" s="502">
        <v>45.85</v>
      </c>
      <c r="K1746" s="494" t="s">
        <v>4027</v>
      </c>
      <c r="L1746" s="512">
        <f t="shared" si="189"/>
        <v>0</v>
      </c>
      <c r="M1746" s="513" t="s">
        <v>4037</v>
      </c>
      <c r="N1746" s="514"/>
      <c r="O1746" s="514"/>
      <c r="P1746" s="515">
        <f t="shared" si="190"/>
        <v>0</v>
      </c>
      <c r="Q1746" s="515">
        <f t="shared" si="191"/>
        <v>0</v>
      </c>
      <c r="R1746" s="515">
        <f t="shared" si="192"/>
        <v>0</v>
      </c>
      <c r="S1746" s="516">
        <f>IF(M1746="nio",0,IF(M1746&gt;0,VLOOKUP(H1746,'3-Productie normen'!A:L,VLOOKUP(M1746,'3-Productie normen'!$B$36:$C$42,2,FALSE),FALSE)))</f>
        <v>0</v>
      </c>
      <c r="T1746" s="516">
        <f t="shared" si="187"/>
        <v>0</v>
      </c>
      <c r="U1746" s="55">
        <f t="shared" si="188"/>
        <v>0</v>
      </c>
      <c r="V1746" s="527"/>
      <c r="X1746" s="529">
        <f t="shared" si="193"/>
        <v>0</v>
      </c>
    </row>
    <row r="1747" spans="1:24" ht="14.1" customHeight="1">
      <c r="A1747" s="460">
        <v>1747</v>
      </c>
      <c r="B1747" s="467" t="s">
        <v>238</v>
      </c>
      <c r="C1747" s="466" t="s">
        <v>362</v>
      </c>
      <c r="D1747" s="473" t="s">
        <v>442</v>
      </c>
      <c r="E1747" s="475" t="s">
        <v>790</v>
      </c>
      <c r="F1747" s="475" t="s">
        <v>2037</v>
      </c>
      <c r="G1747" s="494" t="s">
        <v>596</v>
      </c>
      <c r="H1747" s="491" t="s">
        <v>286</v>
      </c>
      <c r="I1747" s="494" t="s">
        <v>3983</v>
      </c>
      <c r="J1747" s="502">
        <v>15.73</v>
      </c>
      <c r="K1747" s="494" t="s">
        <v>4027</v>
      </c>
      <c r="L1747" s="512">
        <f t="shared" si="189"/>
        <v>0</v>
      </c>
      <c r="M1747" s="513" t="s">
        <v>4037</v>
      </c>
      <c r="N1747" s="514"/>
      <c r="O1747" s="514"/>
      <c r="P1747" s="515">
        <f t="shared" si="190"/>
        <v>0</v>
      </c>
      <c r="Q1747" s="515">
        <f t="shared" si="191"/>
        <v>0</v>
      </c>
      <c r="R1747" s="515">
        <f t="shared" si="192"/>
        <v>0</v>
      </c>
      <c r="S1747" s="516">
        <f>IF(M1747="nio",0,IF(M1747&gt;0,VLOOKUP(H1747,'3-Productie normen'!A:L,VLOOKUP(M1747,'3-Productie normen'!$B$36:$C$42,2,FALSE),FALSE)))</f>
        <v>0</v>
      </c>
      <c r="T1747" s="516">
        <f t="shared" ref="T1747:T1810" si="194">IF(N1747&gt;0,S1747*$T$8,0)</f>
        <v>0</v>
      </c>
      <c r="U1747" s="55">
        <f t="shared" ref="U1747:U1810" si="195">IF((OR(O1747&gt;0,)),S1747*$U$8,0)</f>
        <v>0</v>
      </c>
      <c r="V1747" s="527"/>
      <c r="X1747" s="529">
        <f t="shared" si="193"/>
        <v>0</v>
      </c>
    </row>
    <row r="1748" spans="1:24" ht="14.1" customHeight="1">
      <c r="A1748" s="460">
        <v>1748</v>
      </c>
      <c r="B1748" s="467" t="s">
        <v>238</v>
      </c>
      <c r="C1748" s="466" t="s">
        <v>362</v>
      </c>
      <c r="D1748" s="473" t="s">
        <v>442</v>
      </c>
      <c r="E1748" s="475" t="s">
        <v>790</v>
      </c>
      <c r="F1748" s="475" t="s">
        <v>2038</v>
      </c>
      <c r="G1748" s="494" t="s">
        <v>600</v>
      </c>
      <c r="H1748" s="491" t="s">
        <v>286</v>
      </c>
      <c r="I1748" s="494" t="s">
        <v>3983</v>
      </c>
      <c r="J1748" s="502">
        <v>22.27</v>
      </c>
      <c r="K1748" s="494" t="s">
        <v>4027</v>
      </c>
      <c r="L1748" s="512">
        <f t="shared" si="189"/>
        <v>0</v>
      </c>
      <c r="M1748" s="513" t="s">
        <v>4037</v>
      </c>
      <c r="N1748" s="514"/>
      <c r="O1748" s="514"/>
      <c r="P1748" s="515">
        <f t="shared" si="190"/>
        <v>0</v>
      </c>
      <c r="Q1748" s="515">
        <f t="shared" si="191"/>
        <v>0</v>
      </c>
      <c r="R1748" s="515">
        <f t="shared" si="192"/>
        <v>0</v>
      </c>
      <c r="S1748" s="516">
        <f>IF(M1748="nio",0,IF(M1748&gt;0,VLOOKUP(H1748,'3-Productie normen'!A:L,VLOOKUP(M1748,'3-Productie normen'!$B$36:$C$42,2,FALSE),FALSE)))</f>
        <v>0</v>
      </c>
      <c r="T1748" s="516">
        <f t="shared" si="194"/>
        <v>0</v>
      </c>
      <c r="U1748" s="55">
        <f t="shared" si="195"/>
        <v>0</v>
      </c>
      <c r="V1748" s="527"/>
      <c r="X1748" s="529">
        <f t="shared" si="193"/>
        <v>0</v>
      </c>
    </row>
    <row r="1749" spans="1:24" ht="14.1" customHeight="1">
      <c r="A1749" s="460">
        <v>1749</v>
      </c>
      <c r="B1749" s="467" t="s">
        <v>238</v>
      </c>
      <c r="C1749" s="466" t="s">
        <v>362</v>
      </c>
      <c r="D1749" s="473" t="s">
        <v>442</v>
      </c>
      <c r="E1749" s="475" t="s">
        <v>790</v>
      </c>
      <c r="F1749" s="475" t="s">
        <v>2039</v>
      </c>
      <c r="G1749" s="494" t="s">
        <v>600</v>
      </c>
      <c r="H1749" s="491" t="s">
        <v>286</v>
      </c>
      <c r="I1749" s="494" t="s">
        <v>3974</v>
      </c>
      <c r="J1749" s="502">
        <v>95.44</v>
      </c>
      <c r="K1749" s="494" t="s">
        <v>4027</v>
      </c>
      <c r="L1749" s="512">
        <f t="shared" si="189"/>
        <v>0</v>
      </c>
      <c r="M1749" s="513" t="s">
        <v>4037</v>
      </c>
      <c r="N1749" s="514"/>
      <c r="O1749" s="514"/>
      <c r="P1749" s="515">
        <f t="shared" si="190"/>
        <v>0</v>
      </c>
      <c r="Q1749" s="515">
        <f t="shared" si="191"/>
        <v>0</v>
      </c>
      <c r="R1749" s="515">
        <f t="shared" si="192"/>
        <v>0</v>
      </c>
      <c r="S1749" s="516">
        <f>IF(M1749="nio",0,IF(M1749&gt;0,VLOOKUP(H1749,'3-Productie normen'!A:L,VLOOKUP(M1749,'3-Productie normen'!$B$36:$C$42,2,FALSE),FALSE)))</f>
        <v>0</v>
      </c>
      <c r="T1749" s="516">
        <f t="shared" si="194"/>
        <v>0</v>
      </c>
      <c r="U1749" s="55">
        <f t="shared" si="195"/>
        <v>0</v>
      </c>
      <c r="V1749" s="527"/>
      <c r="X1749" s="529">
        <f t="shared" si="193"/>
        <v>0</v>
      </c>
    </row>
    <row r="1750" spans="1:24" ht="14.1" customHeight="1">
      <c r="A1750" s="460">
        <v>1750</v>
      </c>
      <c r="B1750" s="467" t="s">
        <v>238</v>
      </c>
      <c r="C1750" s="466" t="s">
        <v>362</v>
      </c>
      <c r="D1750" s="473" t="s">
        <v>442</v>
      </c>
      <c r="E1750" s="475" t="s">
        <v>790</v>
      </c>
      <c r="F1750" s="475" t="s">
        <v>2040</v>
      </c>
      <c r="G1750" s="494" t="s">
        <v>596</v>
      </c>
      <c r="H1750" s="491" t="s">
        <v>286</v>
      </c>
      <c r="I1750" s="494" t="s">
        <v>3974</v>
      </c>
      <c r="J1750" s="502">
        <v>19.07</v>
      </c>
      <c r="K1750" s="494" t="s">
        <v>4027</v>
      </c>
      <c r="L1750" s="512">
        <f t="shared" si="189"/>
        <v>0</v>
      </c>
      <c r="M1750" s="513" t="s">
        <v>4037</v>
      </c>
      <c r="N1750" s="514"/>
      <c r="O1750" s="514"/>
      <c r="P1750" s="515">
        <f t="shared" si="190"/>
        <v>0</v>
      </c>
      <c r="Q1750" s="515">
        <f t="shared" si="191"/>
        <v>0</v>
      </c>
      <c r="R1750" s="515">
        <f t="shared" si="192"/>
        <v>0</v>
      </c>
      <c r="S1750" s="516">
        <f>IF(M1750="nio",0,IF(M1750&gt;0,VLOOKUP(H1750,'3-Productie normen'!A:L,VLOOKUP(M1750,'3-Productie normen'!$B$36:$C$42,2,FALSE),FALSE)))</f>
        <v>0</v>
      </c>
      <c r="T1750" s="516">
        <f t="shared" si="194"/>
        <v>0</v>
      </c>
      <c r="U1750" s="55">
        <f t="shared" si="195"/>
        <v>0</v>
      </c>
      <c r="V1750" s="527"/>
      <c r="X1750" s="529">
        <f t="shared" si="193"/>
        <v>0</v>
      </c>
    </row>
    <row r="1751" spans="1:24" ht="14.1" customHeight="1">
      <c r="A1751" s="460">
        <v>1751</v>
      </c>
      <c r="B1751" s="467" t="s">
        <v>238</v>
      </c>
      <c r="C1751" s="466" t="s">
        <v>362</v>
      </c>
      <c r="D1751" s="473" t="s">
        <v>442</v>
      </c>
      <c r="E1751" s="475" t="s">
        <v>790</v>
      </c>
      <c r="F1751" s="475" t="s">
        <v>2041</v>
      </c>
      <c r="G1751" s="494" t="s">
        <v>606</v>
      </c>
      <c r="H1751" s="491" t="s">
        <v>286</v>
      </c>
      <c r="I1751" s="494" t="s">
        <v>3974</v>
      </c>
      <c r="J1751" s="502">
        <v>36.24</v>
      </c>
      <c r="K1751" s="494" t="s">
        <v>4027</v>
      </c>
      <c r="L1751" s="512">
        <f t="shared" si="189"/>
        <v>0</v>
      </c>
      <c r="M1751" s="513" t="s">
        <v>4037</v>
      </c>
      <c r="N1751" s="514"/>
      <c r="O1751" s="514"/>
      <c r="P1751" s="515">
        <f t="shared" si="190"/>
        <v>0</v>
      </c>
      <c r="Q1751" s="515">
        <f t="shared" si="191"/>
        <v>0</v>
      </c>
      <c r="R1751" s="515">
        <f t="shared" si="192"/>
        <v>0</v>
      </c>
      <c r="S1751" s="516">
        <f>IF(M1751="nio",0,IF(M1751&gt;0,VLOOKUP(H1751,'3-Productie normen'!A:L,VLOOKUP(M1751,'3-Productie normen'!$B$36:$C$42,2,FALSE),FALSE)))</f>
        <v>0</v>
      </c>
      <c r="T1751" s="516">
        <f t="shared" si="194"/>
        <v>0</v>
      </c>
      <c r="U1751" s="55">
        <f t="shared" si="195"/>
        <v>0</v>
      </c>
      <c r="V1751" s="527"/>
      <c r="X1751" s="529">
        <f t="shared" si="193"/>
        <v>0</v>
      </c>
    </row>
    <row r="1752" spans="1:24" ht="14.1" customHeight="1">
      <c r="A1752" s="460">
        <v>1752</v>
      </c>
      <c r="B1752" s="467" t="s">
        <v>238</v>
      </c>
      <c r="C1752" s="466" t="s">
        <v>362</v>
      </c>
      <c r="D1752" s="473" t="s">
        <v>442</v>
      </c>
      <c r="E1752" s="475" t="s">
        <v>790</v>
      </c>
      <c r="F1752" s="475" t="s">
        <v>2042</v>
      </c>
      <c r="G1752" s="494" t="s">
        <v>596</v>
      </c>
      <c r="H1752" s="491" t="s">
        <v>286</v>
      </c>
      <c r="I1752" s="494" t="s">
        <v>3983</v>
      </c>
      <c r="J1752" s="502">
        <v>58.64</v>
      </c>
      <c r="K1752" s="494" t="s">
        <v>4027</v>
      </c>
      <c r="L1752" s="512">
        <f t="shared" si="189"/>
        <v>0</v>
      </c>
      <c r="M1752" s="513" t="s">
        <v>4037</v>
      </c>
      <c r="N1752" s="514"/>
      <c r="O1752" s="514"/>
      <c r="P1752" s="515">
        <f t="shared" si="190"/>
        <v>0</v>
      </c>
      <c r="Q1752" s="515">
        <f t="shared" si="191"/>
        <v>0</v>
      </c>
      <c r="R1752" s="515">
        <f t="shared" si="192"/>
        <v>0</v>
      </c>
      <c r="S1752" s="516">
        <f>IF(M1752="nio",0,IF(M1752&gt;0,VLOOKUP(H1752,'3-Productie normen'!A:L,VLOOKUP(M1752,'3-Productie normen'!$B$36:$C$42,2,FALSE),FALSE)))</f>
        <v>0</v>
      </c>
      <c r="T1752" s="516">
        <f t="shared" si="194"/>
        <v>0</v>
      </c>
      <c r="U1752" s="55">
        <f t="shared" si="195"/>
        <v>0</v>
      </c>
      <c r="V1752" s="527"/>
      <c r="X1752" s="529">
        <f t="shared" si="193"/>
        <v>0</v>
      </c>
    </row>
    <row r="1753" spans="1:24" ht="14.1" customHeight="1">
      <c r="A1753" s="567">
        <v>1753</v>
      </c>
      <c r="B1753" s="467" t="s">
        <v>238</v>
      </c>
      <c r="C1753" s="466" t="s">
        <v>362</v>
      </c>
      <c r="D1753" s="473" t="s">
        <v>442</v>
      </c>
      <c r="E1753" s="475" t="s">
        <v>790</v>
      </c>
      <c r="F1753" s="475" t="s">
        <v>2043</v>
      </c>
      <c r="G1753" s="494" t="s">
        <v>606</v>
      </c>
      <c r="H1753" s="491" t="s">
        <v>286</v>
      </c>
      <c r="I1753" s="494" t="s">
        <v>3983</v>
      </c>
      <c r="J1753" s="502">
        <v>72.47</v>
      </c>
      <c r="K1753" s="494" t="s">
        <v>4027</v>
      </c>
      <c r="L1753" s="512">
        <f t="shared" si="189"/>
        <v>0</v>
      </c>
      <c r="M1753" s="513" t="s">
        <v>4037</v>
      </c>
      <c r="N1753" s="514"/>
      <c r="O1753" s="514"/>
      <c r="P1753" s="515">
        <f t="shared" si="190"/>
        <v>0</v>
      </c>
      <c r="Q1753" s="515">
        <f t="shared" si="191"/>
        <v>0</v>
      </c>
      <c r="R1753" s="515">
        <f t="shared" si="192"/>
        <v>0</v>
      </c>
      <c r="S1753" s="516">
        <f>IF(M1753="nio",0,IF(M1753&gt;0,VLOOKUP(H1753,'3-Productie normen'!A:L,VLOOKUP(M1753,'3-Productie normen'!$B$36:$C$42,2,FALSE),FALSE)))</f>
        <v>0</v>
      </c>
      <c r="T1753" s="516">
        <f t="shared" si="194"/>
        <v>0</v>
      </c>
      <c r="U1753" s="55">
        <f t="shared" si="195"/>
        <v>0</v>
      </c>
      <c r="V1753" s="527"/>
      <c r="X1753" s="529">
        <f t="shared" si="193"/>
        <v>0</v>
      </c>
    </row>
    <row r="1754" spans="1:24" ht="14.1" customHeight="1">
      <c r="A1754" s="460">
        <v>1754</v>
      </c>
      <c r="B1754" s="467" t="s">
        <v>238</v>
      </c>
      <c r="C1754" s="466" t="s">
        <v>362</v>
      </c>
      <c r="D1754" s="473" t="s">
        <v>442</v>
      </c>
      <c r="E1754" s="475" t="s">
        <v>790</v>
      </c>
      <c r="F1754" s="475" t="s">
        <v>2044</v>
      </c>
      <c r="G1754" s="494" t="s">
        <v>536</v>
      </c>
      <c r="H1754" s="491" t="s">
        <v>4038</v>
      </c>
      <c r="I1754" s="494" t="s">
        <v>3975</v>
      </c>
      <c r="J1754" s="502">
        <v>44.78</v>
      </c>
      <c r="K1754" s="491" t="s">
        <v>4038</v>
      </c>
      <c r="L1754" s="512">
        <f t="shared" si="189"/>
        <v>255</v>
      </c>
      <c r="M1754" s="514">
        <v>255</v>
      </c>
      <c r="N1754" s="514"/>
      <c r="O1754" s="514"/>
      <c r="P1754" s="515" t="e">
        <f t="shared" si="190"/>
        <v>#DIV/0!</v>
      </c>
      <c r="Q1754" s="515">
        <f t="shared" si="191"/>
        <v>0</v>
      </c>
      <c r="R1754" s="515">
        <f t="shared" si="192"/>
        <v>0</v>
      </c>
      <c r="S1754" s="516">
        <f>IF(M1754="nio",0,IF(M1754&gt;0,VLOOKUP(H1754,'3-Productie normen'!A:L,VLOOKUP(M1754,'3-Productie normen'!$B$36:$C$42,2,FALSE),FALSE)))</f>
        <v>0</v>
      </c>
      <c r="T1754" s="516">
        <f t="shared" si="194"/>
        <v>0</v>
      </c>
      <c r="U1754" s="55">
        <f t="shared" si="195"/>
        <v>0</v>
      </c>
      <c r="V1754" s="527"/>
      <c r="X1754" s="529">
        <f t="shared" si="193"/>
        <v>11418.9</v>
      </c>
    </row>
    <row r="1755" spans="1:24" ht="14.1" customHeight="1">
      <c r="A1755" s="460">
        <v>1755</v>
      </c>
      <c r="B1755" s="467" t="s">
        <v>238</v>
      </c>
      <c r="C1755" s="466" t="s">
        <v>362</v>
      </c>
      <c r="D1755" s="473" t="s">
        <v>442</v>
      </c>
      <c r="E1755" s="475" t="s">
        <v>790</v>
      </c>
      <c r="F1755" s="475" t="s">
        <v>2045</v>
      </c>
      <c r="G1755" s="494" t="s">
        <v>536</v>
      </c>
      <c r="H1755" s="491" t="s">
        <v>4038</v>
      </c>
      <c r="I1755" s="494" t="s">
        <v>3975</v>
      </c>
      <c r="J1755" s="502">
        <v>37.57</v>
      </c>
      <c r="K1755" s="491" t="s">
        <v>4038</v>
      </c>
      <c r="L1755" s="512">
        <f t="shared" si="189"/>
        <v>255</v>
      </c>
      <c r="M1755" s="514">
        <v>255</v>
      </c>
      <c r="N1755" s="514"/>
      <c r="O1755" s="514"/>
      <c r="P1755" s="515" t="e">
        <f t="shared" si="190"/>
        <v>#DIV/0!</v>
      </c>
      <c r="Q1755" s="515">
        <f t="shared" si="191"/>
        <v>0</v>
      </c>
      <c r="R1755" s="515">
        <f t="shared" si="192"/>
        <v>0</v>
      </c>
      <c r="S1755" s="516">
        <f>IF(M1755="nio",0,IF(M1755&gt;0,VLOOKUP(H1755,'3-Productie normen'!A:L,VLOOKUP(M1755,'3-Productie normen'!$B$36:$C$42,2,FALSE),FALSE)))</f>
        <v>0</v>
      </c>
      <c r="T1755" s="516">
        <f t="shared" si="194"/>
        <v>0</v>
      </c>
      <c r="U1755" s="55">
        <f t="shared" si="195"/>
        <v>0</v>
      </c>
      <c r="V1755" s="527"/>
      <c r="X1755" s="529">
        <f t="shared" si="193"/>
        <v>9580.35</v>
      </c>
    </row>
    <row r="1756" spans="1:24" ht="14.1" customHeight="1">
      <c r="A1756" s="460">
        <v>1756</v>
      </c>
      <c r="B1756" s="467" t="s">
        <v>238</v>
      </c>
      <c r="C1756" s="466" t="s">
        <v>362</v>
      </c>
      <c r="D1756" s="473" t="s">
        <v>442</v>
      </c>
      <c r="E1756" s="475" t="s">
        <v>790</v>
      </c>
      <c r="F1756" s="475" t="s">
        <v>2046</v>
      </c>
      <c r="G1756" s="494" t="s">
        <v>2047</v>
      </c>
      <c r="H1756" s="491" t="s">
        <v>4038</v>
      </c>
      <c r="I1756" s="494" t="s">
        <v>3983</v>
      </c>
      <c r="J1756" s="502">
        <v>6.15</v>
      </c>
      <c r="K1756" s="491" t="s">
        <v>4038</v>
      </c>
      <c r="L1756" s="512">
        <f t="shared" si="189"/>
        <v>255</v>
      </c>
      <c r="M1756" s="514">
        <v>255</v>
      </c>
      <c r="N1756" s="514"/>
      <c r="O1756" s="514"/>
      <c r="P1756" s="515" t="e">
        <f t="shared" si="190"/>
        <v>#DIV/0!</v>
      </c>
      <c r="Q1756" s="515">
        <f t="shared" si="191"/>
        <v>0</v>
      </c>
      <c r="R1756" s="515">
        <f t="shared" si="192"/>
        <v>0</v>
      </c>
      <c r="S1756" s="516">
        <f>IF(M1756="nio",0,IF(M1756&gt;0,VLOOKUP(H1756,'3-Productie normen'!A:L,VLOOKUP(M1756,'3-Productie normen'!$B$36:$C$42,2,FALSE),FALSE)))</f>
        <v>0</v>
      </c>
      <c r="T1756" s="516">
        <f t="shared" si="194"/>
        <v>0</v>
      </c>
      <c r="U1756" s="55">
        <f t="shared" si="195"/>
        <v>0</v>
      </c>
      <c r="V1756" s="527"/>
      <c r="X1756" s="529">
        <f t="shared" si="193"/>
        <v>1568.25</v>
      </c>
    </row>
    <row r="1757" spans="1:24" ht="14.1" customHeight="1">
      <c r="A1757" s="460">
        <v>1757</v>
      </c>
      <c r="B1757" s="467" t="s">
        <v>238</v>
      </c>
      <c r="C1757" s="466" t="s">
        <v>362</v>
      </c>
      <c r="D1757" s="473" t="s">
        <v>442</v>
      </c>
      <c r="E1757" s="475" t="s">
        <v>790</v>
      </c>
      <c r="F1757" s="475" t="s">
        <v>2048</v>
      </c>
      <c r="G1757" s="494" t="s">
        <v>627</v>
      </c>
      <c r="H1757" s="491" t="s">
        <v>286</v>
      </c>
      <c r="I1757" s="494" t="s">
        <v>3983</v>
      </c>
      <c r="J1757" s="502">
        <v>47.09</v>
      </c>
      <c r="K1757" s="494" t="s">
        <v>4027</v>
      </c>
      <c r="L1757" s="512">
        <f t="shared" si="189"/>
        <v>0</v>
      </c>
      <c r="M1757" s="513" t="s">
        <v>4037</v>
      </c>
      <c r="N1757" s="514"/>
      <c r="O1757" s="514"/>
      <c r="P1757" s="515">
        <f t="shared" si="190"/>
        <v>0</v>
      </c>
      <c r="Q1757" s="515">
        <f t="shared" si="191"/>
        <v>0</v>
      </c>
      <c r="R1757" s="515">
        <f t="shared" si="192"/>
        <v>0</v>
      </c>
      <c r="S1757" s="516">
        <f>IF(M1757="nio",0,IF(M1757&gt;0,VLOOKUP(H1757,'3-Productie normen'!A:L,VLOOKUP(M1757,'3-Productie normen'!$B$36:$C$42,2,FALSE),FALSE)))</f>
        <v>0</v>
      </c>
      <c r="T1757" s="516">
        <f t="shared" si="194"/>
        <v>0</v>
      </c>
      <c r="U1757" s="55">
        <f t="shared" si="195"/>
        <v>0</v>
      </c>
      <c r="V1757" s="527"/>
      <c r="X1757" s="529">
        <f t="shared" si="193"/>
        <v>0</v>
      </c>
    </row>
    <row r="1758" spans="1:24" ht="14.1" customHeight="1">
      <c r="A1758" s="460">
        <v>1758</v>
      </c>
      <c r="B1758" s="467" t="s">
        <v>238</v>
      </c>
      <c r="C1758" s="466" t="s">
        <v>362</v>
      </c>
      <c r="D1758" s="473" t="s">
        <v>442</v>
      </c>
      <c r="E1758" s="475" t="s">
        <v>790</v>
      </c>
      <c r="F1758" s="475" t="s">
        <v>2049</v>
      </c>
      <c r="G1758" s="494" t="s">
        <v>627</v>
      </c>
      <c r="H1758" s="491" t="s">
        <v>286</v>
      </c>
      <c r="I1758" s="494" t="s">
        <v>3983</v>
      </c>
      <c r="J1758" s="502">
        <v>27.62</v>
      </c>
      <c r="K1758" s="494" t="s">
        <v>4027</v>
      </c>
      <c r="L1758" s="512">
        <f t="shared" si="189"/>
        <v>0</v>
      </c>
      <c r="M1758" s="513" t="s">
        <v>4037</v>
      </c>
      <c r="N1758" s="514"/>
      <c r="O1758" s="514"/>
      <c r="P1758" s="515">
        <f t="shared" si="190"/>
        <v>0</v>
      </c>
      <c r="Q1758" s="515">
        <f t="shared" si="191"/>
        <v>0</v>
      </c>
      <c r="R1758" s="515">
        <f t="shared" si="192"/>
        <v>0</v>
      </c>
      <c r="S1758" s="516">
        <f>IF(M1758="nio",0,IF(M1758&gt;0,VLOOKUP(H1758,'3-Productie normen'!A:L,VLOOKUP(M1758,'3-Productie normen'!$B$36:$C$42,2,FALSE),FALSE)))</f>
        <v>0</v>
      </c>
      <c r="T1758" s="516">
        <f t="shared" si="194"/>
        <v>0</v>
      </c>
      <c r="U1758" s="55">
        <f t="shared" si="195"/>
        <v>0</v>
      </c>
      <c r="V1758" s="527"/>
      <c r="X1758" s="529">
        <f t="shared" si="193"/>
        <v>0</v>
      </c>
    </row>
    <row r="1759" spans="1:24" ht="14.1" customHeight="1">
      <c r="A1759" s="460">
        <v>1759</v>
      </c>
      <c r="B1759" s="467" t="s">
        <v>238</v>
      </c>
      <c r="C1759" s="466" t="s">
        <v>362</v>
      </c>
      <c r="D1759" s="473" t="s">
        <v>442</v>
      </c>
      <c r="E1759" s="475" t="s">
        <v>790</v>
      </c>
      <c r="F1759" s="475" t="s">
        <v>2050</v>
      </c>
      <c r="G1759" s="494" t="s">
        <v>617</v>
      </c>
      <c r="H1759" s="491" t="s">
        <v>286</v>
      </c>
      <c r="I1759" s="494" t="s">
        <v>3983</v>
      </c>
      <c r="J1759" s="502">
        <v>108.38</v>
      </c>
      <c r="K1759" s="494" t="s">
        <v>4027</v>
      </c>
      <c r="L1759" s="512">
        <f t="shared" si="189"/>
        <v>0</v>
      </c>
      <c r="M1759" s="513" t="s">
        <v>4037</v>
      </c>
      <c r="N1759" s="514"/>
      <c r="O1759" s="514"/>
      <c r="P1759" s="515">
        <f t="shared" si="190"/>
        <v>0</v>
      </c>
      <c r="Q1759" s="515">
        <f t="shared" si="191"/>
        <v>0</v>
      </c>
      <c r="R1759" s="515">
        <f t="shared" si="192"/>
        <v>0</v>
      </c>
      <c r="S1759" s="516">
        <f>IF(M1759="nio",0,IF(M1759&gt;0,VLOOKUP(H1759,'3-Productie normen'!A:L,VLOOKUP(M1759,'3-Productie normen'!$B$36:$C$42,2,FALSE),FALSE)))</f>
        <v>0</v>
      </c>
      <c r="T1759" s="516">
        <f t="shared" si="194"/>
        <v>0</v>
      </c>
      <c r="U1759" s="55">
        <f t="shared" si="195"/>
        <v>0</v>
      </c>
      <c r="V1759" s="527"/>
      <c r="X1759" s="529">
        <f t="shared" si="193"/>
        <v>0</v>
      </c>
    </row>
    <row r="1760" spans="1:24" ht="14.1" customHeight="1">
      <c r="A1760" s="460">
        <v>1760</v>
      </c>
      <c r="B1760" s="467" t="s">
        <v>238</v>
      </c>
      <c r="C1760" s="466" t="s">
        <v>362</v>
      </c>
      <c r="D1760" s="473" t="s">
        <v>442</v>
      </c>
      <c r="E1760" s="475" t="s">
        <v>790</v>
      </c>
      <c r="F1760" s="475" t="s">
        <v>2051</v>
      </c>
      <c r="G1760" s="494" t="s">
        <v>606</v>
      </c>
      <c r="H1760" s="491" t="s">
        <v>286</v>
      </c>
      <c r="I1760" s="494" t="s">
        <v>3983</v>
      </c>
      <c r="J1760" s="502">
        <v>5.38</v>
      </c>
      <c r="K1760" s="494" t="s">
        <v>4027</v>
      </c>
      <c r="L1760" s="512">
        <f t="shared" si="189"/>
        <v>0</v>
      </c>
      <c r="M1760" s="513" t="s">
        <v>4037</v>
      </c>
      <c r="N1760" s="514"/>
      <c r="O1760" s="514"/>
      <c r="P1760" s="515">
        <f t="shared" si="190"/>
        <v>0</v>
      </c>
      <c r="Q1760" s="515">
        <f t="shared" si="191"/>
        <v>0</v>
      </c>
      <c r="R1760" s="515">
        <f t="shared" si="192"/>
        <v>0</v>
      </c>
      <c r="S1760" s="516">
        <f>IF(M1760="nio",0,IF(M1760&gt;0,VLOOKUP(H1760,'3-Productie normen'!A:L,VLOOKUP(M1760,'3-Productie normen'!$B$36:$C$42,2,FALSE),FALSE)))</f>
        <v>0</v>
      </c>
      <c r="T1760" s="516">
        <f t="shared" si="194"/>
        <v>0</v>
      </c>
      <c r="U1760" s="55">
        <f t="shared" si="195"/>
        <v>0</v>
      </c>
      <c r="V1760" s="527"/>
      <c r="X1760" s="529">
        <f t="shared" si="193"/>
        <v>0</v>
      </c>
    </row>
    <row r="1761" spans="1:24" ht="14.1" customHeight="1">
      <c r="A1761" s="567">
        <v>1761</v>
      </c>
      <c r="B1761" s="467" t="s">
        <v>238</v>
      </c>
      <c r="C1761" s="466" t="s">
        <v>362</v>
      </c>
      <c r="D1761" s="473" t="s">
        <v>442</v>
      </c>
      <c r="E1761" s="475" t="s">
        <v>790</v>
      </c>
      <c r="F1761" s="475" t="s">
        <v>2052</v>
      </c>
      <c r="G1761" s="494" t="s">
        <v>600</v>
      </c>
      <c r="H1761" s="491" t="s">
        <v>286</v>
      </c>
      <c r="I1761" s="494" t="s">
        <v>3983</v>
      </c>
      <c r="J1761" s="502">
        <v>94.74</v>
      </c>
      <c r="K1761" s="494" t="s">
        <v>4027</v>
      </c>
      <c r="L1761" s="512">
        <f t="shared" si="189"/>
        <v>0</v>
      </c>
      <c r="M1761" s="513" t="s">
        <v>4037</v>
      </c>
      <c r="N1761" s="514"/>
      <c r="O1761" s="514"/>
      <c r="P1761" s="515">
        <f t="shared" si="190"/>
        <v>0</v>
      </c>
      <c r="Q1761" s="515">
        <f t="shared" si="191"/>
        <v>0</v>
      </c>
      <c r="R1761" s="515">
        <f t="shared" si="192"/>
        <v>0</v>
      </c>
      <c r="S1761" s="516">
        <f>IF(M1761="nio",0,IF(M1761&gt;0,VLOOKUP(H1761,'3-Productie normen'!A:L,VLOOKUP(M1761,'3-Productie normen'!$B$36:$C$42,2,FALSE),FALSE)))</f>
        <v>0</v>
      </c>
      <c r="T1761" s="516">
        <f t="shared" si="194"/>
        <v>0</v>
      </c>
      <c r="U1761" s="55">
        <f t="shared" si="195"/>
        <v>0</v>
      </c>
      <c r="V1761" s="527"/>
      <c r="X1761" s="529">
        <f t="shared" si="193"/>
        <v>0</v>
      </c>
    </row>
    <row r="1762" spans="1:24" ht="14.1" customHeight="1">
      <c r="A1762" s="460">
        <v>1762</v>
      </c>
      <c r="B1762" s="467" t="s">
        <v>238</v>
      </c>
      <c r="C1762" s="466" t="s">
        <v>362</v>
      </c>
      <c r="D1762" s="473" t="s">
        <v>442</v>
      </c>
      <c r="E1762" s="475" t="s">
        <v>790</v>
      </c>
      <c r="F1762" s="475" t="s">
        <v>2053</v>
      </c>
      <c r="G1762" s="494" t="s">
        <v>606</v>
      </c>
      <c r="H1762" s="491" t="s">
        <v>286</v>
      </c>
      <c r="I1762" s="494" t="s">
        <v>3983</v>
      </c>
      <c r="J1762" s="502">
        <v>60.24</v>
      </c>
      <c r="K1762" s="494" t="s">
        <v>4027</v>
      </c>
      <c r="L1762" s="512">
        <f t="shared" si="189"/>
        <v>0</v>
      </c>
      <c r="M1762" s="513" t="s">
        <v>4037</v>
      </c>
      <c r="N1762" s="514"/>
      <c r="O1762" s="514"/>
      <c r="P1762" s="515">
        <f t="shared" si="190"/>
        <v>0</v>
      </c>
      <c r="Q1762" s="515">
        <f t="shared" si="191"/>
        <v>0</v>
      </c>
      <c r="R1762" s="515">
        <f t="shared" si="192"/>
        <v>0</v>
      </c>
      <c r="S1762" s="516">
        <f>IF(M1762="nio",0,IF(M1762&gt;0,VLOOKUP(H1762,'3-Productie normen'!A:L,VLOOKUP(M1762,'3-Productie normen'!$B$36:$C$42,2,FALSE),FALSE)))</f>
        <v>0</v>
      </c>
      <c r="T1762" s="516">
        <f t="shared" si="194"/>
        <v>0</v>
      </c>
      <c r="U1762" s="55">
        <f t="shared" si="195"/>
        <v>0</v>
      </c>
      <c r="V1762" s="527"/>
      <c r="X1762" s="529">
        <f t="shared" si="193"/>
        <v>0</v>
      </c>
    </row>
    <row r="1763" spans="1:24" ht="14.1" customHeight="1">
      <c r="A1763" s="460">
        <v>1763</v>
      </c>
      <c r="B1763" s="467" t="s">
        <v>238</v>
      </c>
      <c r="C1763" s="466" t="s">
        <v>362</v>
      </c>
      <c r="D1763" s="473" t="s">
        <v>442</v>
      </c>
      <c r="E1763" s="475" t="s">
        <v>790</v>
      </c>
      <c r="F1763" s="475" t="s">
        <v>2054</v>
      </c>
      <c r="G1763" s="494" t="s">
        <v>2047</v>
      </c>
      <c r="H1763" s="491" t="s">
        <v>286</v>
      </c>
      <c r="I1763" s="494" t="s">
        <v>3983</v>
      </c>
      <c r="J1763" s="502">
        <v>252.95</v>
      </c>
      <c r="K1763" s="494" t="s">
        <v>4027</v>
      </c>
      <c r="L1763" s="512">
        <f t="shared" si="189"/>
        <v>0</v>
      </c>
      <c r="M1763" s="513" t="s">
        <v>4037</v>
      </c>
      <c r="N1763" s="514"/>
      <c r="O1763" s="514"/>
      <c r="P1763" s="515">
        <f t="shared" si="190"/>
        <v>0</v>
      </c>
      <c r="Q1763" s="515">
        <f t="shared" si="191"/>
        <v>0</v>
      </c>
      <c r="R1763" s="515">
        <f t="shared" si="192"/>
        <v>0</v>
      </c>
      <c r="S1763" s="516">
        <f>IF(M1763="nio",0,IF(M1763&gt;0,VLOOKUP(H1763,'3-Productie normen'!A:L,VLOOKUP(M1763,'3-Productie normen'!$B$36:$C$42,2,FALSE),FALSE)))</f>
        <v>0</v>
      </c>
      <c r="T1763" s="516">
        <f t="shared" si="194"/>
        <v>0</v>
      </c>
      <c r="U1763" s="55">
        <f t="shared" si="195"/>
        <v>0</v>
      </c>
      <c r="V1763" s="527"/>
      <c r="X1763" s="529">
        <f t="shared" si="193"/>
        <v>0</v>
      </c>
    </row>
    <row r="1764" spans="1:24" ht="14.1" customHeight="1">
      <c r="A1764" s="460">
        <v>1764</v>
      </c>
      <c r="B1764" s="467" t="s">
        <v>238</v>
      </c>
      <c r="C1764" s="466" t="s">
        <v>362</v>
      </c>
      <c r="D1764" s="473" t="s">
        <v>442</v>
      </c>
      <c r="E1764" s="475" t="s">
        <v>790</v>
      </c>
      <c r="F1764" s="475" t="s">
        <v>2055</v>
      </c>
      <c r="G1764" s="494" t="s">
        <v>606</v>
      </c>
      <c r="H1764" s="491" t="s">
        <v>286</v>
      </c>
      <c r="I1764" s="494" t="s">
        <v>3983</v>
      </c>
      <c r="J1764" s="502">
        <v>35.65</v>
      </c>
      <c r="K1764" s="494" t="s">
        <v>4027</v>
      </c>
      <c r="L1764" s="512">
        <f t="shared" si="189"/>
        <v>0</v>
      </c>
      <c r="M1764" s="513" t="s">
        <v>4037</v>
      </c>
      <c r="N1764" s="514"/>
      <c r="O1764" s="514"/>
      <c r="P1764" s="515">
        <f t="shared" si="190"/>
        <v>0</v>
      </c>
      <c r="Q1764" s="515">
        <f t="shared" si="191"/>
        <v>0</v>
      </c>
      <c r="R1764" s="515">
        <f t="shared" si="192"/>
        <v>0</v>
      </c>
      <c r="S1764" s="516">
        <f>IF(M1764="nio",0,IF(M1764&gt;0,VLOOKUP(H1764,'3-Productie normen'!A:L,VLOOKUP(M1764,'3-Productie normen'!$B$36:$C$42,2,FALSE),FALSE)))</f>
        <v>0</v>
      </c>
      <c r="T1764" s="516">
        <f t="shared" si="194"/>
        <v>0</v>
      </c>
      <c r="U1764" s="55">
        <f t="shared" si="195"/>
        <v>0</v>
      </c>
      <c r="V1764" s="527"/>
      <c r="X1764" s="529">
        <f t="shared" si="193"/>
        <v>0</v>
      </c>
    </row>
    <row r="1765" spans="1:24" ht="14.1" customHeight="1">
      <c r="A1765" s="460">
        <v>1765</v>
      </c>
      <c r="B1765" s="467" t="s">
        <v>238</v>
      </c>
      <c r="C1765" s="466" t="s">
        <v>362</v>
      </c>
      <c r="D1765" s="473" t="s">
        <v>442</v>
      </c>
      <c r="E1765" s="475" t="s">
        <v>790</v>
      </c>
      <c r="F1765" s="475" t="s">
        <v>2056</v>
      </c>
      <c r="G1765" s="494" t="s">
        <v>1045</v>
      </c>
      <c r="H1765" s="491" t="s">
        <v>286</v>
      </c>
      <c r="I1765" s="494" t="s">
        <v>3974</v>
      </c>
      <c r="J1765" s="502">
        <v>24.98</v>
      </c>
      <c r="K1765" s="494" t="s">
        <v>4027</v>
      </c>
      <c r="L1765" s="512">
        <f t="shared" si="189"/>
        <v>0</v>
      </c>
      <c r="M1765" s="513" t="s">
        <v>4037</v>
      </c>
      <c r="N1765" s="514"/>
      <c r="O1765" s="514"/>
      <c r="P1765" s="515">
        <f t="shared" si="190"/>
        <v>0</v>
      </c>
      <c r="Q1765" s="515">
        <f t="shared" si="191"/>
        <v>0</v>
      </c>
      <c r="R1765" s="515">
        <f t="shared" si="192"/>
        <v>0</v>
      </c>
      <c r="S1765" s="516">
        <f>IF(M1765="nio",0,IF(M1765&gt;0,VLOOKUP(H1765,'3-Productie normen'!A:L,VLOOKUP(M1765,'3-Productie normen'!$B$36:$C$42,2,FALSE),FALSE)))</f>
        <v>0</v>
      </c>
      <c r="T1765" s="516">
        <f t="shared" si="194"/>
        <v>0</v>
      </c>
      <c r="U1765" s="55">
        <f t="shared" si="195"/>
        <v>0</v>
      </c>
      <c r="V1765" s="527"/>
      <c r="X1765" s="529">
        <f t="shared" si="193"/>
        <v>0</v>
      </c>
    </row>
    <row r="1766" spans="1:24" ht="14.1" customHeight="1">
      <c r="A1766" s="460">
        <v>1766</v>
      </c>
      <c r="B1766" s="467" t="s">
        <v>238</v>
      </c>
      <c r="C1766" s="466" t="s">
        <v>362</v>
      </c>
      <c r="D1766" s="473" t="s">
        <v>442</v>
      </c>
      <c r="E1766" s="475" t="s">
        <v>790</v>
      </c>
      <c r="F1766" s="475" t="s">
        <v>2057</v>
      </c>
      <c r="G1766" s="494" t="s">
        <v>1045</v>
      </c>
      <c r="H1766" s="491" t="s">
        <v>286</v>
      </c>
      <c r="I1766" s="494" t="s">
        <v>3979</v>
      </c>
      <c r="J1766" s="502">
        <v>12.53</v>
      </c>
      <c r="K1766" s="494" t="s">
        <v>4027</v>
      </c>
      <c r="L1766" s="512">
        <f t="shared" si="189"/>
        <v>0</v>
      </c>
      <c r="M1766" s="513" t="s">
        <v>4037</v>
      </c>
      <c r="N1766" s="514"/>
      <c r="O1766" s="514"/>
      <c r="P1766" s="515">
        <f t="shared" si="190"/>
        <v>0</v>
      </c>
      <c r="Q1766" s="515">
        <f t="shared" si="191"/>
        <v>0</v>
      </c>
      <c r="R1766" s="515">
        <f t="shared" si="192"/>
        <v>0</v>
      </c>
      <c r="S1766" s="516">
        <f>IF(M1766="nio",0,IF(M1766&gt;0,VLOOKUP(H1766,'3-Productie normen'!A:L,VLOOKUP(M1766,'3-Productie normen'!$B$36:$C$42,2,FALSE),FALSE)))</f>
        <v>0</v>
      </c>
      <c r="T1766" s="516">
        <f t="shared" si="194"/>
        <v>0</v>
      </c>
      <c r="U1766" s="55">
        <f t="shared" si="195"/>
        <v>0</v>
      </c>
      <c r="V1766" s="527"/>
      <c r="X1766" s="529">
        <f t="shared" si="193"/>
        <v>0</v>
      </c>
    </row>
    <row r="1767" spans="1:24" ht="14.1" customHeight="1">
      <c r="A1767" s="460">
        <v>1767</v>
      </c>
      <c r="B1767" s="467" t="s">
        <v>238</v>
      </c>
      <c r="C1767" s="466" t="s">
        <v>362</v>
      </c>
      <c r="D1767" s="473" t="s">
        <v>442</v>
      </c>
      <c r="E1767" s="475" t="s">
        <v>790</v>
      </c>
      <c r="F1767" s="475" t="s">
        <v>2058</v>
      </c>
      <c r="G1767" s="494" t="s">
        <v>1045</v>
      </c>
      <c r="H1767" s="491" t="s">
        <v>286</v>
      </c>
      <c r="I1767" s="494" t="s">
        <v>3979</v>
      </c>
      <c r="J1767" s="502">
        <v>12.49</v>
      </c>
      <c r="K1767" s="494" t="s">
        <v>4027</v>
      </c>
      <c r="L1767" s="512">
        <f t="shared" si="189"/>
        <v>0</v>
      </c>
      <c r="M1767" s="513" t="s">
        <v>4037</v>
      </c>
      <c r="N1767" s="514"/>
      <c r="O1767" s="514"/>
      <c r="P1767" s="515">
        <f t="shared" si="190"/>
        <v>0</v>
      </c>
      <c r="Q1767" s="515">
        <f t="shared" si="191"/>
        <v>0</v>
      </c>
      <c r="R1767" s="515">
        <f t="shared" si="192"/>
        <v>0</v>
      </c>
      <c r="S1767" s="516">
        <f>IF(M1767="nio",0,IF(M1767&gt;0,VLOOKUP(H1767,'3-Productie normen'!A:L,VLOOKUP(M1767,'3-Productie normen'!$B$36:$C$42,2,FALSE),FALSE)))</f>
        <v>0</v>
      </c>
      <c r="T1767" s="516">
        <f t="shared" si="194"/>
        <v>0</v>
      </c>
      <c r="U1767" s="55">
        <f t="shared" si="195"/>
        <v>0</v>
      </c>
      <c r="V1767" s="527"/>
      <c r="X1767" s="529">
        <f t="shared" si="193"/>
        <v>0</v>
      </c>
    </row>
    <row r="1768" spans="1:24" ht="14.1" customHeight="1">
      <c r="A1768" s="460">
        <v>1768</v>
      </c>
      <c r="B1768" s="467" t="s">
        <v>238</v>
      </c>
      <c r="C1768" s="466" t="s">
        <v>362</v>
      </c>
      <c r="D1768" s="473" t="s">
        <v>442</v>
      </c>
      <c r="E1768" s="475" t="s">
        <v>790</v>
      </c>
      <c r="F1768" s="475" t="s">
        <v>2059</v>
      </c>
      <c r="G1768" s="494" t="s">
        <v>596</v>
      </c>
      <c r="H1768" s="491" t="s">
        <v>286</v>
      </c>
      <c r="I1768" s="494" t="s">
        <v>3979</v>
      </c>
      <c r="J1768" s="502">
        <v>34.19</v>
      </c>
      <c r="K1768" s="494" t="s">
        <v>4027</v>
      </c>
      <c r="L1768" s="512">
        <f t="shared" si="189"/>
        <v>0</v>
      </c>
      <c r="M1768" s="513" t="s">
        <v>4037</v>
      </c>
      <c r="N1768" s="514"/>
      <c r="O1768" s="514"/>
      <c r="P1768" s="515">
        <f t="shared" si="190"/>
        <v>0</v>
      </c>
      <c r="Q1768" s="515">
        <f t="shared" si="191"/>
        <v>0</v>
      </c>
      <c r="R1768" s="515">
        <f t="shared" si="192"/>
        <v>0</v>
      </c>
      <c r="S1768" s="516">
        <f>IF(M1768="nio",0,IF(M1768&gt;0,VLOOKUP(H1768,'3-Productie normen'!A:L,VLOOKUP(M1768,'3-Productie normen'!$B$36:$C$42,2,FALSE),FALSE)))</f>
        <v>0</v>
      </c>
      <c r="T1768" s="516">
        <f t="shared" si="194"/>
        <v>0</v>
      </c>
      <c r="U1768" s="55">
        <f t="shared" si="195"/>
        <v>0</v>
      </c>
      <c r="V1768" s="527"/>
      <c r="X1768" s="529">
        <f t="shared" si="193"/>
        <v>0</v>
      </c>
    </row>
    <row r="1769" spans="1:24" ht="14.1" customHeight="1">
      <c r="A1769" s="567">
        <v>1769</v>
      </c>
      <c r="B1769" s="467" t="s">
        <v>238</v>
      </c>
      <c r="C1769" s="466" t="s">
        <v>362</v>
      </c>
      <c r="D1769" s="473" t="s">
        <v>442</v>
      </c>
      <c r="E1769" s="475" t="s">
        <v>790</v>
      </c>
      <c r="F1769" s="475" t="s">
        <v>2060</v>
      </c>
      <c r="G1769" s="494" t="s">
        <v>600</v>
      </c>
      <c r="H1769" s="491" t="s">
        <v>286</v>
      </c>
      <c r="I1769" s="494" t="s">
        <v>3983</v>
      </c>
      <c r="J1769" s="502">
        <v>50.9</v>
      </c>
      <c r="K1769" s="494" t="s">
        <v>4027</v>
      </c>
      <c r="L1769" s="512">
        <f t="shared" si="189"/>
        <v>0</v>
      </c>
      <c r="M1769" s="513" t="s">
        <v>4037</v>
      </c>
      <c r="N1769" s="514"/>
      <c r="O1769" s="514"/>
      <c r="P1769" s="515">
        <f t="shared" si="190"/>
        <v>0</v>
      </c>
      <c r="Q1769" s="515">
        <f t="shared" si="191"/>
        <v>0</v>
      </c>
      <c r="R1769" s="515">
        <f t="shared" si="192"/>
        <v>0</v>
      </c>
      <c r="S1769" s="516">
        <f>IF(M1769="nio",0,IF(M1769&gt;0,VLOOKUP(H1769,'3-Productie normen'!A:L,VLOOKUP(M1769,'3-Productie normen'!$B$36:$C$42,2,FALSE),FALSE)))</f>
        <v>0</v>
      </c>
      <c r="T1769" s="516">
        <f t="shared" si="194"/>
        <v>0</v>
      </c>
      <c r="U1769" s="55">
        <f t="shared" si="195"/>
        <v>0</v>
      </c>
      <c r="V1769" s="527"/>
      <c r="X1769" s="529">
        <f t="shared" si="193"/>
        <v>0</v>
      </c>
    </row>
    <row r="1770" spans="1:24" ht="14.1" customHeight="1">
      <c r="A1770" s="460">
        <v>1770</v>
      </c>
      <c r="B1770" s="467" t="s">
        <v>238</v>
      </c>
      <c r="C1770" s="466" t="s">
        <v>362</v>
      </c>
      <c r="D1770" s="473" t="s">
        <v>442</v>
      </c>
      <c r="E1770" s="475" t="s">
        <v>790</v>
      </c>
      <c r="F1770" s="475" t="s">
        <v>2061</v>
      </c>
      <c r="G1770" s="494" t="s">
        <v>606</v>
      </c>
      <c r="H1770" s="491" t="s">
        <v>286</v>
      </c>
      <c r="I1770" s="494" t="s">
        <v>3983</v>
      </c>
      <c r="J1770" s="502">
        <v>5.67</v>
      </c>
      <c r="K1770" s="494" t="s">
        <v>4027</v>
      </c>
      <c r="L1770" s="512">
        <f t="shared" si="189"/>
        <v>0</v>
      </c>
      <c r="M1770" s="513" t="s">
        <v>4037</v>
      </c>
      <c r="N1770" s="514"/>
      <c r="O1770" s="514"/>
      <c r="P1770" s="515">
        <f t="shared" si="190"/>
        <v>0</v>
      </c>
      <c r="Q1770" s="515">
        <f t="shared" si="191"/>
        <v>0</v>
      </c>
      <c r="R1770" s="515">
        <f t="shared" si="192"/>
        <v>0</v>
      </c>
      <c r="S1770" s="516">
        <f>IF(M1770="nio",0,IF(M1770&gt;0,VLOOKUP(H1770,'3-Productie normen'!A:L,VLOOKUP(M1770,'3-Productie normen'!$B$36:$C$42,2,FALSE),FALSE)))</f>
        <v>0</v>
      </c>
      <c r="T1770" s="516">
        <f t="shared" si="194"/>
        <v>0</v>
      </c>
      <c r="U1770" s="55">
        <f t="shared" si="195"/>
        <v>0</v>
      </c>
      <c r="V1770" s="527"/>
      <c r="X1770" s="529">
        <f t="shared" si="193"/>
        <v>0</v>
      </c>
    </row>
    <row r="1771" spans="1:24" ht="14.1" customHeight="1">
      <c r="A1771" s="460">
        <v>1771</v>
      </c>
      <c r="B1771" s="467" t="s">
        <v>238</v>
      </c>
      <c r="C1771" s="466" t="s">
        <v>362</v>
      </c>
      <c r="D1771" s="473" t="s">
        <v>442</v>
      </c>
      <c r="E1771" s="475" t="s">
        <v>790</v>
      </c>
      <c r="F1771" s="475" t="s">
        <v>2062</v>
      </c>
      <c r="G1771" s="494" t="s">
        <v>600</v>
      </c>
      <c r="H1771" s="491" t="s">
        <v>286</v>
      </c>
      <c r="I1771" s="494" t="s">
        <v>3974</v>
      </c>
      <c r="J1771" s="502">
        <v>22.69</v>
      </c>
      <c r="K1771" s="494" t="s">
        <v>4027</v>
      </c>
      <c r="L1771" s="512">
        <f t="shared" si="189"/>
        <v>0</v>
      </c>
      <c r="M1771" s="513" t="s">
        <v>4037</v>
      </c>
      <c r="N1771" s="514"/>
      <c r="O1771" s="514"/>
      <c r="P1771" s="515">
        <f t="shared" si="190"/>
        <v>0</v>
      </c>
      <c r="Q1771" s="515">
        <f t="shared" si="191"/>
        <v>0</v>
      </c>
      <c r="R1771" s="515">
        <f t="shared" si="192"/>
        <v>0</v>
      </c>
      <c r="S1771" s="516">
        <f>IF(M1771="nio",0,IF(M1771&gt;0,VLOOKUP(H1771,'3-Productie normen'!A:L,VLOOKUP(M1771,'3-Productie normen'!$B$36:$C$42,2,FALSE),FALSE)))</f>
        <v>0</v>
      </c>
      <c r="T1771" s="516">
        <f t="shared" si="194"/>
        <v>0</v>
      </c>
      <c r="U1771" s="55">
        <f t="shared" si="195"/>
        <v>0</v>
      </c>
      <c r="V1771" s="527"/>
      <c r="X1771" s="529">
        <f t="shared" si="193"/>
        <v>0</v>
      </c>
    </row>
    <row r="1772" spans="1:24" ht="14.1" customHeight="1">
      <c r="A1772" s="460">
        <v>1772</v>
      </c>
      <c r="B1772" s="467" t="s">
        <v>238</v>
      </c>
      <c r="C1772" s="466" t="s">
        <v>362</v>
      </c>
      <c r="D1772" s="473" t="s">
        <v>442</v>
      </c>
      <c r="E1772" s="475" t="s">
        <v>790</v>
      </c>
      <c r="F1772" s="475" t="s">
        <v>2063</v>
      </c>
      <c r="G1772" s="494" t="s">
        <v>600</v>
      </c>
      <c r="H1772" s="491" t="s">
        <v>286</v>
      </c>
      <c r="I1772" s="494" t="s">
        <v>3974</v>
      </c>
      <c r="J1772" s="502">
        <v>22.7</v>
      </c>
      <c r="K1772" s="494" t="s">
        <v>4027</v>
      </c>
      <c r="L1772" s="512">
        <f t="shared" si="189"/>
        <v>0</v>
      </c>
      <c r="M1772" s="513" t="s">
        <v>4037</v>
      </c>
      <c r="N1772" s="514"/>
      <c r="O1772" s="514"/>
      <c r="P1772" s="515">
        <f t="shared" si="190"/>
        <v>0</v>
      </c>
      <c r="Q1772" s="515">
        <f t="shared" si="191"/>
        <v>0</v>
      </c>
      <c r="R1772" s="515">
        <f t="shared" si="192"/>
        <v>0</v>
      </c>
      <c r="S1772" s="516">
        <f>IF(M1772="nio",0,IF(M1772&gt;0,VLOOKUP(H1772,'3-Productie normen'!A:L,VLOOKUP(M1772,'3-Productie normen'!$B$36:$C$42,2,FALSE),FALSE)))</f>
        <v>0</v>
      </c>
      <c r="T1772" s="516">
        <f t="shared" si="194"/>
        <v>0</v>
      </c>
      <c r="U1772" s="55">
        <f t="shared" si="195"/>
        <v>0</v>
      </c>
      <c r="V1772" s="527"/>
      <c r="X1772" s="529">
        <f t="shared" si="193"/>
        <v>0</v>
      </c>
    </row>
    <row r="1773" spans="1:24" ht="14.1" customHeight="1">
      <c r="A1773" s="460">
        <v>1773</v>
      </c>
      <c r="B1773" s="467" t="s">
        <v>238</v>
      </c>
      <c r="C1773" s="466" t="s">
        <v>362</v>
      </c>
      <c r="D1773" s="473" t="s">
        <v>442</v>
      </c>
      <c r="E1773" s="475" t="s">
        <v>790</v>
      </c>
      <c r="F1773" s="475" t="s">
        <v>2064</v>
      </c>
      <c r="G1773" s="494" t="s">
        <v>600</v>
      </c>
      <c r="H1773" s="491" t="s">
        <v>286</v>
      </c>
      <c r="I1773" s="494" t="s">
        <v>3983</v>
      </c>
      <c r="J1773" s="502">
        <v>80.63</v>
      </c>
      <c r="K1773" s="494" t="s">
        <v>4027</v>
      </c>
      <c r="L1773" s="512">
        <f t="shared" si="189"/>
        <v>0</v>
      </c>
      <c r="M1773" s="513" t="s">
        <v>4037</v>
      </c>
      <c r="N1773" s="514"/>
      <c r="O1773" s="514"/>
      <c r="P1773" s="515">
        <f t="shared" si="190"/>
        <v>0</v>
      </c>
      <c r="Q1773" s="515">
        <f t="shared" si="191"/>
        <v>0</v>
      </c>
      <c r="R1773" s="515">
        <f t="shared" si="192"/>
        <v>0</v>
      </c>
      <c r="S1773" s="516">
        <f>IF(M1773="nio",0,IF(M1773&gt;0,VLOOKUP(H1773,'3-Productie normen'!A:L,VLOOKUP(M1773,'3-Productie normen'!$B$36:$C$42,2,FALSE),FALSE)))</f>
        <v>0</v>
      </c>
      <c r="T1773" s="516">
        <f t="shared" si="194"/>
        <v>0</v>
      </c>
      <c r="U1773" s="55">
        <f t="shared" si="195"/>
        <v>0</v>
      </c>
      <c r="V1773" s="527"/>
      <c r="X1773" s="529">
        <f t="shared" si="193"/>
        <v>0</v>
      </c>
    </row>
    <row r="1774" spans="1:24" ht="14.1" customHeight="1">
      <c r="A1774" s="460">
        <v>1774</v>
      </c>
      <c r="B1774" s="467" t="s">
        <v>238</v>
      </c>
      <c r="C1774" s="466" t="s">
        <v>362</v>
      </c>
      <c r="D1774" s="473" t="s">
        <v>442</v>
      </c>
      <c r="E1774" s="475" t="s">
        <v>790</v>
      </c>
      <c r="F1774" s="475" t="s">
        <v>2065</v>
      </c>
      <c r="G1774" s="494" t="s">
        <v>1313</v>
      </c>
      <c r="H1774" s="491" t="s">
        <v>286</v>
      </c>
      <c r="I1774" s="494" t="s">
        <v>3983</v>
      </c>
      <c r="J1774" s="502">
        <v>31.62</v>
      </c>
      <c r="K1774" s="494" t="s">
        <v>4027</v>
      </c>
      <c r="L1774" s="512">
        <f t="shared" si="189"/>
        <v>0</v>
      </c>
      <c r="M1774" s="513" t="s">
        <v>4037</v>
      </c>
      <c r="N1774" s="514"/>
      <c r="O1774" s="514"/>
      <c r="P1774" s="515">
        <f t="shared" si="190"/>
        <v>0</v>
      </c>
      <c r="Q1774" s="515">
        <f t="shared" si="191"/>
        <v>0</v>
      </c>
      <c r="R1774" s="515">
        <f t="shared" si="192"/>
        <v>0</v>
      </c>
      <c r="S1774" s="516">
        <f>IF(M1774="nio",0,IF(M1774&gt;0,VLOOKUP(H1774,'3-Productie normen'!A:L,VLOOKUP(M1774,'3-Productie normen'!$B$36:$C$42,2,FALSE),FALSE)))</f>
        <v>0</v>
      </c>
      <c r="T1774" s="516">
        <f t="shared" si="194"/>
        <v>0</v>
      </c>
      <c r="U1774" s="55">
        <f t="shared" si="195"/>
        <v>0</v>
      </c>
      <c r="V1774" s="527"/>
      <c r="X1774" s="529">
        <f t="shared" si="193"/>
        <v>0</v>
      </c>
    </row>
    <row r="1775" spans="1:24" ht="14.1" customHeight="1">
      <c r="A1775" s="460">
        <v>1775</v>
      </c>
      <c r="B1775" s="467" t="s">
        <v>238</v>
      </c>
      <c r="C1775" s="466" t="s">
        <v>362</v>
      </c>
      <c r="D1775" s="473" t="s">
        <v>442</v>
      </c>
      <c r="E1775" s="475" t="s">
        <v>790</v>
      </c>
      <c r="F1775" s="475" t="s">
        <v>2066</v>
      </c>
      <c r="G1775" s="494" t="s">
        <v>606</v>
      </c>
      <c r="H1775" s="491" t="s">
        <v>286</v>
      </c>
      <c r="I1775" s="494" t="s">
        <v>3983</v>
      </c>
      <c r="J1775" s="502">
        <v>22.02</v>
      </c>
      <c r="K1775" s="494" t="s">
        <v>4027</v>
      </c>
      <c r="L1775" s="512">
        <f t="shared" si="189"/>
        <v>0</v>
      </c>
      <c r="M1775" s="513" t="s">
        <v>4037</v>
      </c>
      <c r="N1775" s="514"/>
      <c r="O1775" s="514"/>
      <c r="P1775" s="515">
        <f t="shared" si="190"/>
        <v>0</v>
      </c>
      <c r="Q1775" s="515">
        <f t="shared" si="191"/>
        <v>0</v>
      </c>
      <c r="R1775" s="515">
        <f t="shared" si="192"/>
        <v>0</v>
      </c>
      <c r="S1775" s="516">
        <f>IF(M1775="nio",0,IF(M1775&gt;0,VLOOKUP(H1775,'3-Productie normen'!A:L,VLOOKUP(M1775,'3-Productie normen'!$B$36:$C$42,2,FALSE),FALSE)))</f>
        <v>0</v>
      </c>
      <c r="T1775" s="516">
        <f t="shared" si="194"/>
        <v>0</v>
      </c>
      <c r="U1775" s="55">
        <f t="shared" si="195"/>
        <v>0</v>
      </c>
      <c r="V1775" s="527"/>
      <c r="X1775" s="529">
        <f t="shared" si="193"/>
        <v>0</v>
      </c>
    </row>
    <row r="1776" spans="1:24" ht="14.1" customHeight="1">
      <c r="A1776" s="460">
        <v>1776</v>
      </c>
      <c r="B1776" s="467" t="s">
        <v>238</v>
      </c>
      <c r="C1776" s="466" t="s">
        <v>362</v>
      </c>
      <c r="D1776" s="473" t="s">
        <v>442</v>
      </c>
      <c r="E1776" s="475" t="s">
        <v>790</v>
      </c>
      <c r="F1776" s="475" t="s">
        <v>2067</v>
      </c>
      <c r="G1776" s="494" t="s">
        <v>606</v>
      </c>
      <c r="H1776" s="491" t="s">
        <v>286</v>
      </c>
      <c r="I1776" s="494" t="s">
        <v>3974</v>
      </c>
      <c r="J1776" s="502">
        <v>36.58</v>
      </c>
      <c r="K1776" s="494" t="s">
        <v>4027</v>
      </c>
      <c r="L1776" s="512">
        <f t="shared" si="189"/>
        <v>0</v>
      </c>
      <c r="M1776" s="513" t="s">
        <v>4037</v>
      </c>
      <c r="N1776" s="514"/>
      <c r="O1776" s="514"/>
      <c r="P1776" s="515">
        <f t="shared" si="190"/>
        <v>0</v>
      </c>
      <c r="Q1776" s="515">
        <f t="shared" si="191"/>
        <v>0</v>
      </c>
      <c r="R1776" s="515">
        <f t="shared" si="192"/>
        <v>0</v>
      </c>
      <c r="S1776" s="516">
        <f>IF(M1776="nio",0,IF(M1776&gt;0,VLOOKUP(H1776,'3-Productie normen'!A:L,VLOOKUP(M1776,'3-Productie normen'!$B$36:$C$42,2,FALSE),FALSE)))</f>
        <v>0</v>
      </c>
      <c r="T1776" s="516">
        <f t="shared" si="194"/>
        <v>0</v>
      </c>
      <c r="U1776" s="55">
        <f t="shared" si="195"/>
        <v>0</v>
      </c>
      <c r="V1776" s="527"/>
      <c r="X1776" s="529">
        <f t="shared" si="193"/>
        <v>0</v>
      </c>
    </row>
    <row r="1777" spans="1:24" ht="14.1" customHeight="1">
      <c r="A1777" s="567">
        <v>1777</v>
      </c>
      <c r="B1777" s="467" t="s">
        <v>238</v>
      </c>
      <c r="C1777" s="466" t="s">
        <v>362</v>
      </c>
      <c r="D1777" s="473" t="s">
        <v>442</v>
      </c>
      <c r="E1777" s="475" t="s">
        <v>790</v>
      </c>
      <c r="F1777" s="475" t="s">
        <v>2068</v>
      </c>
      <c r="G1777" s="494" t="s">
        <v>596</v>
      </c>
      <c r="H1777" s="491" t="s">
        <v>286</v>
      </c>
      <c r="I1777" s="494" t="s">
        <v>3983</v>
      </c>
      <c r="J1777" s="502">
        <v>47.22</v>
      </c>
      <c r="K1777" s="494" t="s">
        <v>4027</v>
      </c>
      <c r="L1777" s="512">
        <f t="shared" si="189"/>
        <v>0</v>
      </c>
      <c r="M1777" s="513" t="s">
        <v>4037</v>
      </c>
      <c r="N1777" s="514"/>
      <c r="O1777" s="514"/>
      <c r="P1777" s="515">
        <f t="shared" si="190"/>
        <v>0</v>
      </c>
      <c r="Q1777" s="515">
        <f t="shared" si="191"/>
        <v>0</v>
      </c>
      <c r="R1777" s="515">
        <f t="shared" si="192"/>
        <v>0</v>
      </c>
      <c r="S1777" s="516">
        <f>IF(M1777="nio",0,IF(M1777&gt;0,VLOOKUP(H1777,'3-Productie normen'!A:L,VLOOKUP(M1777,'3-Productie normen'!$B$36:$C$42,2,FALSE),FALSE)))</f>
        <v>0</v>
      </c>
      <c r="T1777" s="516">
        <f t="shared" si="194"/>
        <v>0</v>
      </c>
      <c r="U1777" s="55">
        <f t="shared" si="195"/>
        <v>0</v>
      </c>
      <c r="V1777" s="527"/>
      <c r="X1777" s="529">
        <f t="shared" si="193"/>
        <v>0</v>
      </c>
    </row>
    <row r="1778" spans="1:24" ht="14.1" customHeight="1">
      <c r="A1778" s="460">
        <v>1778</v>
      </c>
      <c r="B1778" s="467" t="s">
        <v>238</v>
      </c>
      <c r="C1778" s="466" t="s">
        <v>362</v>
      </c>
      <c r="D1778" s="473" t="s">
        <v>442</v>
      </c>
      <c r="E1778" s="475" t="s">
        <v>790</v>
      </c>
      <c r="F1778" s="475" t="s">
        <v>2069</v>
      </c>
      <c r="G1778" s="494" t="s">
        <v>606</v>
      </c>
      <c r="H1778" s="491" t="s">
        <v>286</v>
      </c>
      <c r="I1778" s="494" t="s">
        <v>3983</v>
      </c>
      <c r="J1778" s="502">
        <v>72.260000000000005</v>
      </c>
      <c r="K1778" s="494" t="s">
        <v>4027</v>
      </c>
      <c r="L1778" s="512">
        <f t="shared" si="189"/>
        <v>0</v>
      </c>
      <c r="M1778" s="513" t="s">
        <v>4037</v>
      </c>
      <c r="N1778" s="514"/>
      <c r="O1778" s="514"/>
      <c r="P1778" s="515">
        <f t="shared" si="190"/>
        <v>0</v>
      </c>
      <c r="Q1778" s="515">
        <f t="shared" si="191"/>
        <v>0</v>
      </c>
      <c r="R1778" s="515">
        <f t="shared" si="192"/>
        <v>0</v>
      </c>
      <c r="S1778" s="516">
        <f>IF(M1778="nio",0,IF(M1778&gt;0,VLOOKUP(H1778,'3-Productie normen'!A:L,VLOOKUP(M1778,'3-Productie normen'!$B$36:$C$42,2,FALSE),FALSE)))</f>
        <v>0</v>
      </c>
      <c r="T1778" s="516">
        <f t="shared" si="194"/>
        <v>0</v>
      </c>
      <c r="U1778" s="55">
        <f t="shared" si="195"/>
        <v>0</v>
      </c>
      <c r="V1778" s="527"/>
      <c r="X1778" s="529">
        <f t="shared" si="193"/>
        <v>0</v>
      </c>
    </row>
    <row r="1779" spans="1:24" ht="14.1" customHeight="1">
      <c r="A1779" s="460">
        <v>1779</v>
      </c>
      <c r="B1779" s="467" t="s">
        <v>238</v>
      </c>
      <c r="C1779" s="466" t="s">
        <v>362</v>
      </c>
      <c r="D1779" s="473" t="s">
        <v>442</v>
      </c>
      <c r="E1779" s="475" t="s">
        <v>790</v>
      </c>
      <c r="F1779" s="475" t="s">
        <v>2070</v>
      </c>
      <c r="G1779" s="494" t="s">
        <v>596</v>
      </c>
      <c r="H1779" s="491" t="s">
        <v>286</v>
      </c>
      <c r="I1779" s="494" t="s">
        <v>3983</v>
      </c>
      <c r="J1779" s="502">
        <v>23.6</v>
      </c>
      <c r="K1779" s="494" t="s">
        <v>4027</v>
      </c>
      <c r="L1779" s="512">
        <f t="shared" si="189"/>
        <v>0</v>
      </c>
      <c r="M1779" s="513" t="s">
        <v>4037</v>
      </c>
      <c r="N1779" s="514"/>
      <c r="O1779" s="514"/>
      <c r="P1779" s="515">
        <f t="shared" si="190"/>
        <v>0</v>
      </c>
      <c r="Q1779" s="515">
        <f t="shared" si="191"/>
        <v>0</v>
      </c>
      <c r="R1779" s="515">
        <f t="shared" si="192"/>
        <v>0</v>
      </c>
      <c r="S1779" s="516">
        <f>IF(M1779="nio",0,IF(M1779&gt;0,VLOOKUP(H1779,'3-Productie normen'!A:L,VLOOKUP(M1779,'3-Productie normen'!$B$36:$C$42,2,FALSE),FALSE)))</f>
        <v>0</v>
      </c>
      <c r="T1779" s="516">
        <f t="shared" si="194"/>
        <v>0</v>
      </c>
      <c r="U1779" s="55">
        <f t="shared" si="195"/>
        <v>0</v>
      </c>
      <c r="V1779" s="527"/>
      <c r="X1779" s="529">
        <f t="shared" si="193"/>
        <v>0</v>
      </c>
    </row>
    <row r="1780" spans="1:24" ht="14.1" customHeight="1">
      <c r="A1780" s="460">
        <v>1780</v>
      </c>
      <c r="B1780" s="467" t="s">
        <v>238</v>
      </c>
      <c r="C1780" s="466" t="s">
        <v>362</v>
      </c>
      <c r="D1780" s="473" t="s">
        <v>442</v>
      </c>
      <c r="E1780" s="475" t="s">
        <v>790</v>
      </c>
      <c r="F1780" s="475" t="s">
        <v>2071</v>
      </c>
      <c r="G1780" s="494" t="s">
        <v>596</v>
      </c>
      <c r="H1780" s="491" t="s">
        <v>286</v>
      </c>
      <c r="I1780" s="494" t="s">
        <v>3983</v>
      </c>
      <c r="J1780" s="502">
        <v>63.88</v>
      </c>
      <c r="K1780" s="494" t="s">
        <v>4027</v>
      </c>
      <c r="L1780" s="512">
        <f t="shared" si="189"/>
        <v>0</v>
      </c>
      <c r="M1780" s="513" t="s">
        <v>4037</v>
      </c>
      <c r="N1780" s="514"/>
      <c r="O1780" s="514"/>
      <c r="P1780" s="515">
        <f t="shared" si="190"/>
        <v>0</v>
      </c>
      <c r="Q1780" s="515">
        <f t="shared" si="191"/>
        <v>0</v>
      </c>
      <c r="R1780" s="515">
        <f t="shared" si="192"/>
        <v>0</v>
      </c>
      <c r="S1780" s="516">
        <f>IF(M1780="nio",0,IF(M1780&gt;0,VLOOKUP(H1780,'3-Productie normen'!A:L,VLOOKUP(M1780,'3-Productie normen'!$B$36:$C$42,2,FALSE),FALSE)))</f>
        <v>0</v>
      </c>
      <c r="T1780" s="516">
        <f t="shared" si="194"/>
        <v>0</v>
      </c>
      <c r="U1780" s="55">
        <f t="shared" si="195"/>
        <v>0</v>
      </c>
      <c r="V1780" s="527"/>
      <c r="X1780" s="529">
        <f t="shared" si="193"/>
        <v>0</v>
      </c>
    </row>
    <row r="1781" spans="1:24" ht="14.1" customHeight="1">
      <c r="A1781" s="460">
        <v>1781</v>
      </c>
      <c r="B1781" s="467" t="s">
        <v>238</v>
      </c>
      <c r="C1781" s="466" t="s">
        <v>362</v>
      </c>
      <c r="D1781" s="473" t="s">
        <v>442</v>
      </c>
      <c r="E1781" s="475" t="s">
        <v>790</v>
      </c>
      <c r="F1781" s="475" t="s">
        <v>2072</v>
      </c>
      <c r="G1781" s="494" t="s">
        <v>596</v>
      </c>
      <c r="H1781" s="491" t="s">
        <v>286</v>
      </c>
      <c r="I1781" s="494" t="s">
        <v>3983</v>
      </c>
      <c r="J1781" s="502">
        <v>30.17</v>
      </c>
      <c r="K1781" s="494" t="s">
        <v>4027</v>
      </c>
      <c r="L1781" s="512">
        <f t="shared" si="189"/>
        <v>0</v>
      </c>
      <c r="M1781" s="513" t="s">
        <v>4037</v>
      </c>
      <c r="N1781" s="514"/>
      <c r="O1781" s="514"/>
      <c r="P1781" s="515">
        <f t="shared" si="190"/>
        <v>0</v>
      </c>
      <c r="Q1781" s="515">
        <f t="shared" si="191"/>
        <v>0</v>
      </c>
      <c r="R1781" s="515">
        <f t="shared" si="192"/>
        <v>0</v>
      </c>
      <c r="S1781" s="516">
        <f>IF(M1781="nio",0,IF(M1781&gt;0,VLOOKUP(H1781,'3-Productie normen'!A:L,VLOOKUP(M1781,'3-Productie normen'!$B$36:$C$42,2,FALSE),FALSE)))</f>
        <v>0</v>
      </c>
      <c r="T1781" s="516">
        <f t="shared" si="194"/>
        <v>0</v>
      </c>
      <c r="U1781" s="55">
        <f t="shared" si="195"/>
        <v>0</v>
      </c>
      <c r="V1781" s="527"/>
      <c r="X1781" s="529">
        <f t="shared" si="193"/>
        <v>0</v>
      </c>
    </row>
    <row r="1782" spans="1:24" ht="14.1" customHeight="1">
      <c r="A1782" s="460">
        <v>1782</v>
      </c>
      <c r="B1782" s="467" t="s">
        <v>238</v>
      </c>
      <c r="C1782" s="466" t="s">
        <v>362</v>
      </c>
      <c r="D1782" s="473" t="s">
        <v>442</v>
      </c>
      <c r="E1782" s="475" t="s">
        <v>790</v>
      </c>
      <c r="F1782" s="475" t="s">
        <v>2073</v>
      </c>
      <c r="G1782" s="494" t="s">
        <v>596</v>
      </c>
      <c r="H1782" s="491" t="s">
        <v>286</v>
      </c>
      <c r="I1782" s="494" t="s">
        <v>3983</v>
      </c>
      <c r="J1782" s="502">
        <v>26.49</v>
      </c>
      <c r="K1782" s="494" t="s">
        <v>4027</v>
      </c>
      <c r="L1782" s="512">
        <f t="shared" si="189"/>
        <v>0</v>
      </c>
      <c r="M1782" s="513" t="s">
        <v>4037</v>
      </c>
      <c r="N1782" s="514"/>
      <c r="O1782" s="514"/>
      <c r="P1782" s="515">
        <f t="shared" si="190"/>
        <v>0</v>
      </c>
      <c r="Q1782" s="515">
        <f t="shared" si="191"/>
        <v>0</v>
      </c>
      <c r="R1782" s="515">
        <f t="shared" si="192"/>
        <v>0</v>
      </c>
      <c r="S1782" s="516">
        <f>IF(M1782="nio",0,IF(M1782&gt;0,VLOOKUP(H1782,'3-Productie normen'!A:L,VLOOKUP(M1782,'3-Productie normen'!$B$36:$C$42,2,FALSE),FALSE)))</f>
        <v>0</v>
      </c>
      <c r="T1782" s="516">
        <f t="shared" si="194"/>
        <v>0</v>
      </c>
      <c r="U1782" s="55">
        <f t="shared" si="195"/>
        <v>0</v>
      </c>
      <c r="V1782" s="527"/>
      <c r="X1782" s="529">
        <f t="shared" si="193"/>
        <v>0</v>
      </c>
    </row>
    <row r="1783" spans="1:24" ht="14.1" customHeight="1">
      <c r="A1783" s="460">
        <v>1783</v>
      </c>
      <c r="B1783" s="467" t="s">
        <v>238</v>
      </c>
      <c r="C1783" s="466" t="s">
        <v>362</v>
      </c>
      <c r="D1783" s="473" t="s">
        <v>442</v>
      </c>
      <c r="E1783" s="475" t="s">
        <v>790</v>
      </c>
      <c r="F1783" s="475" t="s">
        <v>2074</v>
      </c>
      <c r="G1783" s="494" t="s">
        <v>596</v>
      </c>
      <c r="H1783" s="491" t="s">
        <v>286</v>
      </c>
      <c r="I1783" s="494" t="s">
        <v>3983</v>
      </c>
      <c r="J1783" s="502">
        <v>10.36</v>
      </c>
      <c r="K1783" s="494" t="s">
        <v>4027</v>
      </c>
      <c r="L1783" s="512">
        <f t="shared" si="189"/>
        <v>0</v>
      </c>
      <c r="M1783" s="513" t="s">
        <v>4037</v>
      </c>
      <c r="N1783" s="514"/>
      <c r="O1783" s="514"/>
      <c r="P1783" s="515">
        <f t="shared" si="190"/>
        <v>0</v>
      </c>
      <c r="Q1783" s="515">
        <f t="shared" si="191"/>
        <v>0</v>
      </c>
      <c r="R1783" s="515">
        <f t="shared" si="192"/>
        <v>0</v>
      </c>
      <c r="S1783" s="516">
        <f>IF(M1783="nio",0,IF(M1783&gt;0,VLOOKUP(H1783,'3-Productie normen'!A:L,VLOOKUP(M1783,'3-Productie normen'!$B$36:$C$42,2,FALSE),FALSE)))</f>
        <v>0</v>
      </c>
      <c r="T1783" s="516">
        <f t="shared" si="194"/>
        <v>0</v>
      </c>
      <c r="U1783" s="55">
        <f t="shared" si="195"/>
        <v>0</v>
      </c>
      <c r="V1783" s="527"/>
      <c r="X1783" s="529">
        <f t="shared" si="193"/>
        <v>0</v>
      </c>
    </row>
    <row r="1784" spans="1:24" ht="14.1" customHeight="1">
      <c r="A1784" s="460">
        <v>1784</v>
      </c>
      <c r="B1784" s="467" t="s">
        <v>238</v>
      </c>
      <c r="C1784" s="466" t="s">
        <v>362</v>
      </c>
      <c r="D1784" s="473" t="s">
        <v>442</v>
      </c>
      <c r="E1784" s="475" t="s">
        <v>790</v>
      </c>
      <c r="F1784" s="475" t="s">
        <v>2075</v>
      </c>
      <c r="G1784" s="494" t="s">
        <v>596</v>
      </c>
      <c r="H1784" s="491" t="s">
        <v>286</v>
      </c>
      <c r="I1784" s="494" t="s">
        <v>3983</v>
      </c>
      <c r="J1784" s="502">
        <v>28.7</v>
      </c>
      <c r="K1784" s="494" t="s">
        <v>4027</v>
      </c>
      <c r="L1784" s="512">
        <f t="shared" si="189"/>
        <v>0</v>
      </c>
      <c r="M1784" s="513" t="s">
        <v>4037</v>
      </c>
      <c r="N1784" s="514"/>
      <c r="O1784" s="514"/>
      <c r="P1784" s="515">
        <f t="shared" si="190"/>
        <v>0</v>
      </c>
      <c r="Q1784" s="515">
        <f t="shared" si="191"/>
        <v>0</v>
      </c>
      <c r="R1784" s="515">
        <f t="shared" si="192"/>
        <v>0</v>
      </c>
      <c r="S1784" s="516">
        <f>IF(M1784="nio",0,IF(M1784&gt;0,VLOOKUP(H1784,'3-Productie normen'!A:L,VLOOKUP(M1784,'3-Productie normen'!$B$36:$C$42,2,FALSE),FALSE)))</f>
        <v>0</v>
      </c>
      <c r="T1784" s="516">
        <f t="shared" si="194"/>
        <v>0</v>
      </c>
      <c r="U1784" s="55">
        <f t="shared" si="195"/>
        <v>0</v>
      </c>
      <c r="V1784" s="527"/>
      <c r="X1784" s="529">
        <f t="shared" si="193"/>
        <v>0</v>
      </c>
    </row>
    <row r="1785" spans="1:24" ht="14.1" customHeight="1">
      <c r="A1785" s="567">
        <v>1785</v>
      </c>
      <c r="B1785" s="467" t="s">
        <v>238</v>
      </c>
      <c r="C1785" s="466" t="s">
        <v>362</v>
      </c>
      <c r="D1785" s="473" t="s">
        <v>442</v>
      </c>
      <c r="E1785" s="475" t="s">
        <v>790</v>
      </c>
      <c r="F1785" s="475" t="s">
        <v>2076</v>
      </c>
      <c r="G1785" s="494" t="s">
        <v>2047</v>
      </c>
      <c r="H1785" s="491" t="s">
        <v>286</v>
      </c>
      <c r="I1785" s="494" t="s">
        <v>3983</v>
      </c>
      <c r="J1785" s="502">
        <v>42.74</v>
      </c>
      <c r="K1785" s="494" t="s">
        <v>4027</v>
      </c>
      <c r="L1785" s="512">
        <f t="shared" si="189"/>
        <v>0</v>
      </c>
      <c r="M1785" s="513" t="s">
        <v>4037</v>
      </c>
      <c r="N1785" s="514"/>
      <c r="O1785" s="514"/>
      <c r="P1785" s="515">
        <f t="shared" si="190"/>
        <v>0</v>
      </c>
      <c r="Q1785" s="515">
        <f t="shared" si="191"/>
        <v>0</v>
      </c>
      <c r="R1785" s="515">
        <f t="shared" si="192"/>
        <v>0</v>
      </c>
      <c r="S1785" s="516">
        <f>IF(M1785="nio",0,IF(M1785&gt;0,VLOOKUP(H1785,'3-Productie normen'!A:L,VLOOKUP(M1785,'3-Productie normen'!$B$36:$C$42,2,FALSE),FALSE)))</f>
        <v>0</v>
      </c>
      <c r="T1785" s="516">
        <f t="shared" si="194"/>
        <v>0</v>
      </c>
      <c r="U1785" s="55">
        <f t="shared" si="195"/>
        <v>0</v>
      </c>
      <c r="V1785" s="527"/>
      <c r="X1785" s="529">
        <f t="shared" si="193"/>
        <v>0</v>
      </c>
    </row>
    <row r="1786" spans="1:24" ht="14.1" customHeight="1">
      <c r="A1786" s="460">
        <v>1786</v>
      </c>
      <c r="B1786" s="467" t="s">
        <v>238</v>
      </c>
      <c r="C1786" s="466" t="s">
        <v>362</v>
      </c>
      <c r="D1786" s="473" t="s">
        <v>442</v>
      </c>
      <c r="E1786" s="475" t="s">
        <v>790</v>
      </c>
      <c r="F1786" s="475" t="s">
        <v>2077</v>
      </c>
      <c r="G1786" s="494" t="s">
        <v>596</v>
      </c>
      <c r="H1786" s="491" t="s">
        <v>286</v>
      </c>
      <c r="I1786" s="494" t="s">
        <v>3983</v>
      </c>
      <c r="J1786" s="502">
        <v>66.31</v>
      </c>
      <c r="K1786" s="494" t="s">
        <v>4027</v>
      </c>
      <c r="L1786" s="512">
        <f t="shared" si="189"/>
        <v>0</v>
      </c>
      <c r="M1786" s="513" t="s">
        <v>4037</v>
      </c>
      <c r="N1786" s="514"/>
      <c r="O1786" s="514"/>
      <c r="P1786" s="515">
        <f t="shared" si="190"/>
        <v>0</v>
      </c>
      <c r="Q1786" s="515">
        <f t="shared" si="191"/>
        <v>0</v>
      </c>
      <c r="R1786" s="515">
        <f t="shared" si="192"/>
        <v>0</v>
      </c>
      <c r="S1786" s="516">
        <f>IF(M1786="nio",0,IF(M1786&gt;0,VLOOKUP(H1786,'3-Productie normen'!A:L,VLOOKUP(M1786,'3-Productie normen'!$B$36:$C$42,2,FALSE),FALSE)))</f>
        <v>0</v>
      </c>
      <c r="T1786" s="516">
        <f t="shared" si="194"/>
        <v>0</v>
      </c>
      <c r="U1786" s="55">
        <f t="shared" si="195"/>
        <v>0</v>
      </c>
      <c r="V1786" s="527"/>
      <c r="X1786" s="529">
        <f t="shared" si="193"/>
        <v>0</v>
      </c>
    </row>
    <row r="1787" spans="1:24" ht="14.1" customHeight="1">
      <c r="A1787" s="460">
        <v>1787</v>
      </c>
      <c r="B1787" s="467" t="s">
        <v>238</v>
      </c>
      <c r="C1787" s="466" t="s">
        <v>362</v>
      </c>
      <c r="D1787" s="473" t="s">
        <v>442</v>
      </c>
      <c r="E1787" s="475" t="s">
        <v>790</v>
      </c>
      <c r="F1787" s="475" t="s">
        <v>2078</v>
      </c>
      <c r="G1787" s="494" t="s">
        <v>606</v>
      </c>
      <c r="H1787" s="491" t="s">
        <v>286</v>
      </c>
      <c r="I1787" s="494" t="s">
        <v>3983</v>
      </c>
      <c r="J1787" s="502">
        <v>5.09</v>
      </c>
      <c r="K1787" s="494" t="s">
        <v>4027</v>
      </c>
      <c r="L1787" s="512">
        <f t="shared" si="189"/>
        <v>0</v>
      </c>
      <c r="M1787" s="513" t="s">
        <v>4037</v>
      </c>
      <c r="N1787" s="514"/>
      <c r="O1787" s="514"/>
      <c r="P1787" s="515">
        <f t="shared" si="190"/>
        <v>0</v>
      </c>
      <c r="Q1787" s="515">
        <f t="shared" si="191"/>
        <v>0</v>
      </c>
      <c r="R1787" s="515">
        <f t="shared" si="192"/>
        <v>0</v>
      </c>
      <c r="S1787" s="516">
        <f>IF(M1787="nio",0,IF(M1787&gt;0,VLOOKUP(H1787,'3-Productie normen'!A:L,VLOOKUP(M1787,'3-Productie normen'!$B$36:$C$42,2,FALSE),FALSE)))</f>
        <v>0</v>
      </c>
      <c r="T1787" s="516">
        <f t="shared" si="194"/>
        <v>0</v>
      </c>
      <c r="U1787" s="55">
        <f t="shared" si="195"/>
        <v>0</v>
      </c>
      <c r="V1787" s="527"/>
      <c r="X1787" s="529">
        <f t="shared" si="193"/>
        <v>0</v>
      </c>
    </row>
    <row r="1788" spans="1:24" ht="14.1" customHeight="1">
      <c r="A1788" s="460">
        <v>1788</v>
      </c>
      <c r="B1788" s="467" t="s">
        <v>238</v>
      </c>
      <c r="C1788" s="466" t="s">
        <v>362</v>
      </c>
      <c r="D1788" s="473" t="s">
        <v>442</v>
      </c>
      <c r="E1788" s="475" t="s">
        <v>790</v>
      </c>
      <c r="F1788" s="475" t="s">
        <v>2079</v>
      </c>
      <c r="G1788" s="494" t="s">
        <v>600</v>
      </c>
      <c r="H1788" s="491" t="s">
        <v>286</v>
      </c>
      <c r="I1788" s="494" t="s">
        <v>3983</v>
      </c>
      <c r="J1788" s="502">
        <v>8.14</v>
      </c>
      <c r="K1788" s="494" t="s">
        <v>4027</v>
      </c>
      <c r="L1788" s="512">
        <f t="shared" si="189"/>
        <v>0</v>
      </c>
      <c r="M1788" s="513" t="s">
        <v>4037</v>
      </c>
      <c r="N1788" s="514"/>
      <c r="O1788" s="514"/>
      <c r="P1788" s="515">
        <f t="shared" si="190"/>
        <v>0</v>
      </c>
      <c r="Q1788" s="515">
        <f t="shared" si="191"/>
        <v>0</v>
      </c>
      <c r="R1788" s="515">
        <f t="shared" si="192"/>
        <v>0</v>
      </c>
      <c r="S1788" s="516">
        <f>IF(M1788="nio",0,IF(M1788&gt;0,VLOOKUP(H1788,'3-Productie normen'!A:L,VLOOKUP(M1788,'3-Productie normen'!$B$36:$C$42,2,FALSE),FALSE)))</f>
        <v>0</v>
      </c>
      <c r="T1788" s="516">
        <f t="shared" si="194"/>
        <v>0</v>
      </c>
      <c r="U1788" s="55">
        <f t="shared" si="195"/>
        <v>0</v>
      </c>
      <c r="V1788" s="527"/>
      <c r="X1788" s="529">
        <f t="shared" si="193"/>
        <v>0</v>
      </c>
    </row>
    <row r="1789" spans="1:24" ht="14.1" customHeight="1">
      <c r="A1789" s="460">
        <v>1789</v>
      </c>
      <c r="B1789" s="467" t="s">
        <v>238</v>
      </c>
      <c r="C1789" s="466" t="s">
        <v>362</v>
      </c>
      <c r="D1789" s="473" t="s">
        <v>442</v>
      </c>
      <c r="E1789" s="475" t="s">
        <v>790</v>
      </c>
      <c r="F1789" s="475" t="s">
        <v>2080</v>
      </c>
      <c r="G1789" s="494" t="s">
        <v>600</v>
      </c>
      <c r="H1789" s="491" t="s">
        <v>286</v>
      </c>
      <c r="I1789" s="494" t="s">
        <v>3983</v>
      </c>
      <c r="J1789" s="502">
        <v>247.87</v>
      </c>
      <c r="K1789" s="494" t="s">
        <v>4027</v>
      </c>
      <c r="L1789" s="512">
        <f t="shared" si="189"/>
        <v>0</v>
      </c>
      <c r="M1789" s="513" t="s">
        <v>4037</v>
      </c>
      <c r="N1789" s="514"/>
      <c r="O1789" s="514"/>
      <c r="P1789" s="515">
        <f t="shared" si="190"/>
        <v>0</v>
      </c>
      <c r="Q1789" s="515">
        <f t="shared" si="191"/>
        <v>0</v>
      </c>
      <c r="R1789" s="515">
        <f t="shared" si="192"/>
        <v>0</v>
      </c>
      <c r="S1789" s="516">
        <f>IF(M1789="nio",0,IF(M1789&gt;0,VLOOKUP(H1789,'3-Productie normen'!A:L,VLOOKUP(M1789,'3-Productie normen'!$B$36:$C$42,2,FALSE),FALSE)))</f>
        <v>0</v>
      </c>
      <c r="T1789" s="516">
        <f t="shared" si="194"/>
        <v>0</v>
      </c>
      <c r="U1789" s="55">
        <f t="shared" si="195"/>
        <v>0</v>
      </c>
      <c r="V1789" s="527"/>
      <c r="X1789" s="529">
        <f t="shared" si="193"/>
        <v>0</v>
      </c>
    </row>
    <row r="1790" spans="1:24" ht="14.1" customHeight="1">
      <c r="A1790" s="460">
        <v>1790</v>
      </c>
      <c r="B1790" s="467" t="s">
        <v>238</v>
      </c>
      <c r="C1790" s="466" t="s">
        <v>362</v>
      </c>
      <c r="D1790" s="473" t="s">
        <v>442</v>
      </c>
      <c r="E1790" s="475" t="s">
        <v>790</v>
      </c>
      <c r="F1790" s="483">
        <v>0</v>
      </c>
      <c r="G1790" s="494" t="s">
        <v>606</v>
      </c>
      <c r="H1790" s="491" t="s">
        <v>286</v>
      </c>
      <c r="I1790" s="494" t="s">
        <v>3974</v>
      </c>
      <c r="J1790" s="502">
        <v>34.950000000000003</v>
      </c>
      <c r="K1790" s="494" t="s">
        <v>4027</v>
      </c>
      <c r="L1790" s="512">
        <f t="shared" si="189"/>
        <v>0</v>
      </c>
      <c r="M1790" s="513" t="s">
        <v>4037</v>
      </c>
      <c r="N1790" s="514"/>
      <c r="O1790" s="514"/>
      <c r="P1790" s="515">
        <f t="shared" si="190"/>
        <v>0</v>
      </c>
      <c r="Q1790" s="515">
        <f t="shared" si="191"/>
        <v>0</v>
      </c>
      <c r="R1790" s="515">
        <f t="shared" si="192"/>
        <v>0</v>
      </c>
      <c r="S1790" s="516">
        <f>IF(M1790="nio",0,IF(M1790&gt;0,VLOOKUP(H1790,'3-Productie normen'!A:L,VLOOKUP(M1790,'3-Productie normen'!$B$36:$C$42,2,FALSE),FALSE)))</f>
        <v>0</v>
      </c>
      <c r="T1790" s="516">
        <f t="shared" si="194"/>
        <v>0</v>
      </c>
      <c r="U1790" s="55">
        <f t="shared" si="195"/>
        <v>0</v>
      </c>
      <c r="V1790" s="527"/>
      <c r="X1790" s="529">
        <f t="shared" si="193"/>
        <v>0</v>
      </c>
    </row>
    <row r="1791" spans="1:24" ht="14.1" customHeight="1">
      <c r="A1791" s="460">
        <v>1791</v>
      </c>
      <c r="B1791" s="467" t="s">
        <v>238</v>
      </c>
      <c r="C1791" s="466" t="s">
        <v>362</v>
      </c>
      <c r="D1791" s="473" t="s">
        <v>442</v>
      </c>
      <c r="E1791" s="475" t="s">
        <v>790</v>
      </c>
      <c r="F1791" s="483">
        <v>0</v>
      </c>
      <c r="G1791" s="494" t="s">
        <v>596</v>
      </c>
      <c r="H1791" s="491" t="s">
        <v>286</v>
      </c>
      <c r="I1791" s="494" t="s">
        <v>3983</v>
      </c>
      <c r="J1791" s="502">
        <v>6.37</v>
      </c>
      <c r="K1791" s="494" t="s">
        <v>4027</v>
      </c>
      <c r="L1791" s="512">
        <f t="shared" si="189"/>
        <v>0</v>
      </c>
      <c r="M1791" s="513" t="s">
        <v>4037</v>
      </c>
      <c r="N1791" s="514"/>
      <c r="O1791" s="514"/>
      <c r="P1791" s="515">
        <f t="shared" si="190"/>
        <v>0</v>
      </c>
      <c r="Q1791" s="515">
        <f t="shared" si="191"/>
        <v>0</v>
      </c>
      <c r="R1791" s="515">
        <f t="shared" si="192"/>
        <v>0</v>
      </c>
      <c r="S1791" s="516">
        <f>IF(M1791="nio",0,IF(M1791&gt;0,VLOOKUP(H1791,'3-Productie normen'!A:L,VLOOKUP(M1791,'3-Productie normen'!$B$36:$C$42,2,FALSE),FALSE)))</f>
        <v>0</v>
      </c>
      <c r="T1791" s="516">
        <f t="shared" si="194"/>
        <v>0</v>
      </c>
      <c r="U1791" s="55">
        <f t="shared" si="195"/>
        <v>0</v>
      </c>
      <c r="V1791" s="527"/>
      <c r="X1791" s="529">
        <f t="shared" si="193"/>
        <v>0</v>
      </c>
    </row>
    <row r="1792" spans="1:24" ht="14.1" customHeight="1">
      <c r="A1792" s="460">
        <v>1792</v>
      </c>
      <c r="B1792" s="467" t="s">
        <v>238</v>
      </c>
      <c r="C1792" s="466" t="s">
        <v>362</v>
      </c>
      <c r="D1792" s="473" t="s">
        <v>442</v>
      </c>
      <c r="E1792" s="475" t="s">
        <v>790</v>
      </c>
      <c r="F1792" s="483">
        <v>0</v>
      </c>
      <c r="G1792" s="494" t="s">
        <v>606</v>
      </c>
      <c r="H1792" s="491" t="s">
        <v>286</v>
      </c>
      <c r="I1792" s="494" t="s">
        <v>3983</v>
      </c>
      <c r="J1792" s="502">
        <v>65.86</v>
      </c>
      <c r="K1792" s="494" t="s">
        <v>4027</v>
      </c>
      <c r="L1792" s="512">
        <f t="shared" si="189"/>
        <v>0</v>
      </c>
      <c r="M1792" s="513" t="s">
        <v>4037</v>
      </c>
      <c r="N1792" s="514"/>
      <c r="O1792" s="514"/>
      <c r="P1792" s="515">
        <f t="shared" si="190"/>
        <v>0</v>
      </c>
      <c r="Q1792" s="515">
        <f t="shared" si="191"/>
        <v>0</v>
      </c>
      <c r="R1792" s="515">
        <f t="shared" si="192"/>
        <v>0</v>
      </c>
      <c r="S1792" s="516">
        <f>IF(M1792="nio",0,IF(M1792&gt;0,VLOOKUP(H1792,'3-Productie normen'!A:L,VLOOKUP(M1792,'3-Productie normen'!$B$36:$C$42,2,FALSE),FALSE)))</f>
        <v>0</v>
      </c>
      <c r="T1792" s="516">
        <f t="shared" si="194"/>
        <v>0</v>
      </c>
      <c r="U1792" s="55">
        <f t="shared" si="195"/>
        <v>0</v>
      </c>
      <c r="V1792" s="527"/>
      <c r="X1792" s="529">
        <f t="shared" si="193"/>
        <v>0</v>
      </c>
    </row>
    <row r="1793" spans="1:24" ht="14.1" customHeight="1">
      <c r="A1793" s="567">
        <v>1793</v>
      </c>
      <c r="B1793" s="467" t="s">
        <v>238</v>
      </c>
      <c r="C1793" s="466" t="s">
        <v>362</v>
      </c>
      <c r="D1793" s="473" t="s">
        <v>442</v>
      </c>
      <c r="E1793" s="475" t="s">
        <v>790</v>
      </c>
      <c r="F1793" s="483">
        <v>0</v>
      </c>
      <c r="G1793" s="494" t="s">
        <v>596</v>
      </c>
      <c r="H1793" s="491" t="s">
        <v>286</v>
      </c>
      <c r="I1793" s="494" t="s">
        <v>3983</v>
      </c>
      <c r="J1793" s="502">
        <v>6.37</v>
      </c>
      <c r="K1793" s="494" t="s">
        <v>4027</v>
      </c>
      <c r="L1793" s="512">
        <f t="shared" si="189"/>
        <v>0</v>
      </c>
      <c r="M1793" s="513" t="s">
        <v>4037</v>
      </c>
      <c r="N1793" s="514"/>
      <c r="O1793" s="514"/>
      <c r="P1793" s="515">
        <f t="shared" si="190"/>
        <v>0</v>
      </c>
      <c r="Q1793" s="515">
        <f t="shared" si="191"/>
        <v>0</v>
      </c>
      <c r="R1793" s="515">
        <f t="shared" si="192"/>
        <v>0</v>
      </c>
      <c r="S1793" s="516">
        <f>IF(M1793="nio",0,IF(M1793&gt;0,VLOOKUP(H1793,'3-Productie normen'!A:L,VLOOKUP(M1793,'3-Productie normen'!$B$36:$C$42,2,FALSE),FALSE)))</f>
        <v>0</v>
      </c>
      <c r="T1793" s="516">
        <f t="shared" si="194"/>
        <v>0</v>
      </c>
      <c r="U1793" s="55">
        <f t="shared" si="195"/>
        <v>0</v>
      </c>
      <c r="V1793" s="527"/>
      <c r="X1793" s="529">
        <f t="shared" si="193"/>
        <v>0</v>
      </c>
    </row>
    <row r="1794" spans="1:24" ht="14.1" customHeight="1">
      <c r="A1794" s="460">
        <v>1794</v>
      </c>
      <c r="B1794" s="467" t="s">
        <v>238</v>
      </c>
      <c r="C1794" s="466" t="s">
        <v>362</v>
      </c>
      <c r="D1794" s="473" t="s">
        <v>442</v>
      </c>
      <c r="E1794" s="475" t="s">
        <v>790</v>
      </c>
      <c r="F1794" s="483">
        <v>0</v>
      </c>
      <c r="G1794" s="494" t="s">
        <v>1313</v>
      </c>
      <c r="H1794" s="494" t="s">
        <v>4026</v>
      </c>
      <c r="I1794" s="494" t="s">
        <v>3983</v>
      </c>
      <c r="J1794" s="502">
        <v>57.61</v>
      </c>
      <c r="K1794" s="494" t="s">
        <v>4026</v>
      </c>
      <c r="L1794" s="512">
        <f t="shared" ref="L1794:L1857" si="196">SUM(M1794:O1794)</f>
        <v>0</v>
      </c>
      <c r="M1794" s="513" t="s">
        <v>4037</v>
      </c>
      <c r="N1794" s="514"/>
      <c r="O1794" s="514"/>
      <c r="P1794" s="515">
        <f t="shared" si="190"/>
        <v>0</v>
      </c>
      <c r="Q1794" s="515">
        <f t="shared" si="191"/>
        <v>0</v>
      </c>
      <c r="R1794" s="515">
        <f t="shared" si="192"/>
        <v>0</v>
      </c>
      <c r="S1794" s="516">
        <f>IF(M1794="nio",0,IF(M1794&gt;0,VLOOKUP(H1794,'3-Productie normen'!A:L,VLOOKUP(M1794,'3-Productie normen'!$B$36:$C$42,2,FALSE),FALSE)))</f>
        <v>0</v>
      </c>
      <c r="T1794" s="516">
        <f t="shared" si="194"/>
        <v>0</v>
      </c>
      <c r="U1794" s="55">
        <f t="shared" si="195"/>
        <v>0</v>
      </c>
      <c r="V1794" s="527"/>
      <c r="X1794" s="529">
        <f t="shared" si="193"/>
        <v>0</v>
      </c>
    </row>
    <row r="1795" spans="1:24" ht="14.1" customHeight="1">
      <c r="A1795" s="460">
        <v>1795</v>
      </c>
      <c r="B1795" s="467" t="s">
        <v>238</v>
      </c>
      <c r="C1795" s="466" t="s">
        <v>362</v>
      </c>
      <c r="D1795" s="473" t="s">
        <v>442</v>
      </c>
      <c r="E1795" s="475" t="s">
        <v>790</v>
      </c>
      <c r="F1795" s="483">
        <v>0</v>
      </c>
      <c r="G1795" s="494" t="s">
        <v>596</v>
      </c>
      <c r="H1795" s="491" t="s">
        <v>286</v>
      </c>
      <c r="I1795" s="494" t="s">
        <v>3983</v>
      </c>
      <c r="J1795" s="502">
        <v>6.37</v>
      </c>
      <c r="K1795" s="494" t="s">
        <v>4027</v>
      </c>
      <c r="L1795" s="512">
        <f t="shared" si="196"/>
        <v>0</v>
      </c>
      <c r="M1795" s="513" t="s">
        <v>4037</v>
      </c>
      <c r="N1795" s="514"/>
      <c r="O1795" s="514"/>
      <c r="P1795" s="515">
        <f t="shared" si="190"/>
        <v>0</v>
      </c>
      <c r="Q1795" s="515">
        <f t="shared" si="191"/>
        <v>0</v>
      </c>
      <c r="R1795" s="515">
        <f t="shared" si="192"/>
        <v>0</v>
      </c>
      <c r="S1795" s="516">
        <f>IF(M1795="nio",0,IF(M1795&gt;0,VLOOKUP(H1795,'3-Productie normen'!A:L,VLOOKUP(M1795,'3-Productie normen'!$B$36:$C$42,2,FALSE),FALSE)))</f>
        <v>0</v>
      </c>
      <c r="T1795" s="516">
        <f t="shared" si="194"/>
        <v>0</v>
      </c>
      <c r="U1795" s="55">
        <f t="shared" si="195"/>
        <v>0</v>
      </c>
      <c r="V1795" s="527"/>
      <c r="X1795" s="529">
        <f t="shared" si="193"/>
        <v>0</v>
      </c>
    </row>
    <row r="1796" spans="1:24" ht="14.1" customHeight="1">
      <c r="A1796" s="460">
        <v>1796</v>
      </c>
      <c r="B1796" s="467" t="s">
        <v>238</v>
      </c>
      <c r="C1796" s="466" t="s">
        <v>362</v>
      </c>
      <c r="D1796" s="473" t="s">
        <v>442</v>
      </c>
      <c r="E1796" s="475" t="s">
        <v>790</v>
      </c>
      <c r="F1796" s="483">
        <v>0</v>
      </c>
      <c r="G1796" s="494" t="s">
        <v>596</v>
      </c>
      <c r="H1796" s="491" t="s">
        <v>286</v>
      </c>
      <c r="I1796" s="494" t="s">
        <v>3983</v>
      </c>
      <c r="J1796" s="502">
        <v>6.37</v>
      </c>
      <c r="K1796" s="494" t="s">
        <v>4027</v>
      </c>
      <c r="L1796" s="512">
        <f t="shared" si="196"/>
        <v>0</v>
      </c>
      <c r="M1796" s="513" t="s">
        <v>4037</v>
      </c>
      <c r="N1796" s="514"/>
      <c r="O1796" s="514"/>
      <c r="P1796" s="515">
        <f t="shared" si="190"/>
        <v>0</v>
      </c>
      <c r="Q1796" s="515">
        <f t="shared" si="191"/>
        <v>0</v>
      </c>
      <c r="R1796" s="515">
        <f t="shared" si="192"/>
        <v>0</v>
      </c>
      <c r="S1796" s="516">
        <f>IF(M1796="nio",0,IF(M1796&gt;0,VLOOKUP(H1796,'3-Productie normen'!A:L,VLOOKUP(M1796,'3-Productie normen'!$B$36:$C$42,2,FALSE),FALSE)))</f>
        <v>0</v>
      </c>
      <c r="T1796" s="516">
        <f t="shared" si="194"/>
        <v>0</v>
      </c>
      <c r="U1796" s="55">
        <f t="shared" si="195"/>
        <v>0</v>
      </c>
      <c r="V1796" s="527"/>
      <c r="X1796" s="529">
        <f t="shared" si="193"/>
        <v>0</v>
      </c>
    </row>
    <row r="1797" spans="1:24" ht="14.1" customHeight="1">
      <c r="A1797" s="460">
        <v>1797</v>
      </c>
      <c r="B1797" s="467" t="s">
        <v>238</v>
      </c>
      <c r="C1797" s="466" t="s">
        <v>362</v>
      </c>
      <c r="D1797" s="473" t="s">
        <v>442</v>
      </c>
      <c r="E1797" s="475" t="s">
        <v>790</v>
      </c>
      <c r="F1797" s="483">
        <v>0</v>
      </c>
      <c r="G1797" s="494" t="s">
        <v>596</v>
      </c>
      <c r="H1797" s="491" t="s">
        <v>286</v>
      </c>
      <c r="I1797" s="494" t="s">
        <v>3983</v>
      </c>
      <c r="J1797" s="502">
        <v>6.37</v>
      </c>
      <c r="K1797" s="494" t="s">
        <v>4027</v>
      </c>
      <c r="L1797" s="512">
        <f t="shared" si="196"/>
        <v>0</v>
      </c>
      <c r="M1797" s="513" t="s">
        <v>4037</v>
      </c>
      <c r="N1797" s="514"/>
      <c r="O1797" s="514"/>
      <c r="P1797" s="515">
        <f t="shared" si="190"/>
        <v>0</v>
      </c>
      <c r="Q1797" s="515">
        <f t="shared" si="191"/>
        <v>0</v>
      </c>
      <c r="R1797" s="515">
        <f t="shared" si="192"/>
        <v>0</v>
      </c>
      <c r="S1797" s="516">
        <f>IF(M1797="nio",0,IF(M1797&gt;0,VLOOKUP(H1797,'3-Productie normen'!A:L,VLOOKUP(M1797,'3-Productie normen'!$B$36:$C$42,2,FALSE),FALSE)))</f>
        <v>0</v>
      </c>
      <c r="T1797" s="516">
        <f t="shared" si="194"/>
        <v>0</v>
      </c>
      <c r="U1797" s="55">
        <f t="shared" si="195"/>
        <v>0</v>
      </c>
      <c r="V1797" s="527"/>
      <c r="X1797" s="529">
        <f t="shared" si="193"/>
        <v>0</v>
      </c>
    </row>
    <row r="1798" spans="1:24" ht="14.1" customHeight="1">
      <c r="A1798" s="460">
        <v>1798</v>
      </c>
      <c r="B1798" s="467" t="s">
        <v>238</v>
      </c>
      <c r="C1798" s="466" t="s">
        <v>362</v>
      </c>
      <c r="D1798" s="473" t="s">
        <v>442</v>
      </c>
      <c r="E1798" s="475" t="s">
        <v>790</v>
      </c>
      <c r="F1798" s="483">
        <v>0</v>
      </c>
      <c r="G1798" s="494" t="s">
        <v>596</v>
      </c>
      <c r="H1798" s="491" t="s">
        <v>286</v>
      </c>
      <c r="I1798" s="494" t="s">
        <v>3983</v>
      </c>
      <c r="J1798" s="502">
        <v>17.22</v>
      </c>
      <c r="K1798" s="494" t="s">
        <v>4027</v>
      </c>
      <c r="L1798" s="512">
        <f t="shared" si="196"/>
        <v>0</v>
      </c>
      <c r="M1798" s="513" t="s">
        <v>4037</v>
      </c>
      <c r="N1798" s="514"/>
      <c r="O1798" s="514"/>
      <c r="P1798" s="515">
        <f t="shared" si="190"/>
        <v>0</v>
      </c>
      <c r="Q1798" s="515">
        <f t="shared" si="191"/>
        <v>0</v>
      </c>
      <c r="R1798" s="515">
        <f t="shared" si="192"/>
        <v>0</v>
      </c>
      <c r="S1798" s="516">
        <f>IF(M1798="nio",0,IF(M1798&gt;0,VLOOKUP(H1798,'3-Productie normen'!A:L,VLOOKUP(M1798,'3-Productie normen'!$B$36:$C$42,2,FALSE),FALSE)))</f>
        <v>0</v>
      </c>
      <c r="T1798" s="516">
        <f t="shared" si="194"/>
        <v>0</v>
      </c>
      <c r="U1798" s="55">
        <f t="shared" si="195"/>
        <v>0</v>
      </c>
      <c r="V1798" s="527"/>
      <c r="X1798" s="529">
        <f t="shared" si="193"/>
        <v>0</v>
      </c>
    </row>
    <row r="1799" spans="1:24" ht="14.1" customHeight="1">
      <c r="A1799" s="460">
        <v>1799</v>
      </c>
      <c r="B1799" s="467" t="s">
        <v>238</v>
      </c>
      <c r="C1799" s="466" t="s">
        <v>362</v>
      </c>
      <c r="D1799" s="473" t="s">
        <v>442</v>
      </c>
      <c r="E1799" s="475" t="s">
        <v>790</v>
      </c>
      <c r="F1799" s="483">
        <v>0</v>
      </c>
      <c r="G1799" s="494" t="s">
        <v>596</v>
      </c>
      <c r="H1799" s="491" t="s">
        <v>286</v>
      </c>
      <c r="I1799" s="494" t="s">
        <v>3983</v>
      </c>
      <c r="J1799" s="502">
        <v>9.19</v>
      </c>
      <c r="K1799" s="494" t="s">
        <v>4027</v>
      </c>
      <c r="L1799" s="512">
        <f t="shared" si="196"/>
        <v>0</v>
      </c>
      <c r="M1799" s="513" t="s">
        <v>4037</v>
      </c>
      <c r="N1799" s="514"/>
      <c r="O1799" s="514"/>
      <c r="P1799" s="515">
        <f t="shared" si="190"/>
        <v>0</v>
      </c>
      <c r="Q1799" s="515">
        <f t="shared" si="191"/>
        <v>0</v>
      </c>
      <c r="R1799" s="515">
        <f t="shared" si="192"/>
        <v>0</v>
      </c>
      <c r="S1799" s="516">
        <f>IF(M1799="nio",0,IF(M1799&gt;0,VLOOKUP(H1799,'3-Productie normen'!A:L,VLOOKUP(M1799,'3-Productie normen'!$B$36:$C$42,2,FALSE),FALSE)))</f>
        <v>0</v>
      </c>
      <c r="T1799" s="516">
        <f t="shared" si="194"/>
        <v>0</v>
      </c>
      <c r="U1799" s="55">
        <f t="shared" si="195"/>
        <v>0</v>
      </c>
      <c r="V1799" s="527"/>
      <c r="X1799" s="529">
        <f t="shared" si="193"/>
        <v>0</v>
      </c>
    </row>
    <row r="1800" spans="1:24" ht="14.1" customHeight="1">
      <c r="A1800" s="460">
        <v>1800</v>
      </c>
      <c r="B1800" s="467" t="s">
        <v>238</v>
      </c>
      <c r="C1800" s="466" t="s">
        <v>362</v>
      </c>
      <c r="D1800" s="473" t="s">
        <v>442</v>
      </c>
      <c r="E1800" s="475" t="s">
        <v>790</v>
      </c>
      <c r="F1800" s="483">
        <v>0</v>
      </c>
      <c r="G1800" s="494" t="s">
        <v>596</v>
      </c>
      <c r="H1800" s="491" t="s">
        <v>286</v>
      </c>
      <c r="I1800" s="494" t="s">
        <v>3983</v>
      </c>
      <c r="J1800" s="502">
        <v>18.02</v>
      </c>
      <c r="K1800" s="494" t="s">
        <v>4027</v>
      </c>
      <c r="L1800" s="512">
        <f t="shared" si="196"/>
        <v>0</v>
      </c>
      <c r="M1800" s="513" t="s">
        <v>4037</v>
      </c>
      <c r="N1800" s="514"/>
      <c r="O1800" s="514"/>
      <c r="P1800" s="515">
        <f t="shared" si="190"/>
        <v>0</v>
      </c>
      <c r="Q1800" s="515">
        <f t="shared" si="191"/>
        <v>0</v>
      </c>
      <c r="R1800" s="515">
        <f t="shared" si="192"/>
        <v>0</v>
      </c>
      <c r="S1800" s="516">
        <f>IF(M1800="nio",0,IF(M1800&gt;0,VLOOKUP(H1800,'3-Productie normen'!A:L,VLOOKUP(M1800,'3-Productie normen'!$B$36:$C$42,2,FALSE),FALSE)))</f>
        <v>0</v>
      </c>
      <c r="T1800" s="516">
        <f t="shared" si="194"/>
        <v>0</v>
      </c>
      <c r="U1800" s="55">
        <f t="shared" si="195"/>
        <v>0</v>
      </c>
      <c r="V1800" s="527"/>
      <c r="X1800" s="529">
        <f t="shared" si="193"/>
        <v>0</v>
      </c>
    </row>
    <row r="1801" spans="1:24" ht="14.1" customHeight="1">
      <c r="A1801" s="567">
        <v>1801</v>
      </c>
      <c r="B1801" s="467" t="s">
        <v>238</v>
      </c>
      <c r="C1801" s="466" t="s">
        <v>362</v>
      </c>
      <c r="D1801" s="473" t="s">
        <v>442</v>
      </c>
      <c r="E1801" s="475" t="s">
        <v>790</v>
      </c>
      <c r="F1801" s="475" t="s">
        <v>2081</v>
      </c>
      <c r="G1801" s="494" t="s">
        <v>625</v>
      </c>
      <c r="H1801" s="491" t="s">
        <v>286</v>
      </c>
      <c r="I1801" s="494" t="s">
        <v>3983</v>
      </c>
      <c r="J1801" s="502">
        <v>27.02</v>
      </c>
      <c r="K1801" s="494" t="s">
        <v>4027</v>
      </c>
      <c r="L1801" s="512">
        <f t="shared" si="196"/>
        <v>0</v>
      </c>
      <c r="M1801" s="513" t="s">
        <v>4037</v>
      </c>
      <c r="N1801" s="514"/>
      <c r="O1801" s="514"/>
      <c r="P1801" s="515">
        <f t="shared" si="190"/>
        <v>0</v>
      </c>
      <c r="Q1801" s="515">
        <f t="shared" si="191"/>
        <v>0</v>
      </c>
      <c r="R1801" s="515">
        <f t="shared" si="192"/>
        <v>0</v>
      </c>
      <c r="S1801" s="516">
        <f>IF(M1801="nio",0,IF(M1801&gt;0,VLOOKUP(H1801,'3-Productie normen'!A:L,VLOOKUP(M1801,'3-Productie normen'!$B$36:$C$42,2,FALSE),FALSE)))</f>
        <v>0</v>
      </c>
      <c r="T1801" s="516">
        <f t="shared" si="194"/>
        <v>0</v>
      </c>
      <c r="U1801" s="55">
        <f t="shared" si="195"/>
        <v>0</v>
      </c>
      <c r="V1801" s="527"/>
      <c r="X1801" s="529">
        <f t="shared" si="193"/>
        <v>0</v>
      </c>
    </row>
    <row r="1802" spans="1:24" ht="14.1" customHeight="1">
      <c r="A1802" s="460">
        <v>1802</v>
      </c>
      <c r="B1802" s="467" t="s">
        <v>238</v>
      </c>
      <c r="C1802" s="466" t="s">
        <v>362</v>
      </c>
      <c r="D1802" s="473" t="s">
        <v>442</v>
      </c>
      <c r="E1802" s="475" t="s">
        <v>790</v>
      </c>
      <c r="F1802" s="475" t="s">
        <v>2082</v>
      </c>
      <c r="G1802" s="494" t="s">
        <v>600</v>
      </c>
      <c r="H1802" s="491" t="s">
        <v>286</v>
      </c>
      <c r="I1802" s="494" t="s">
        <v>3983</v>
      </c>
      <c r="J1802" s="502">
        <v>49.45</v>
      </c>
      <c r="K1802" s="494" t="s">
        <v>4027</v>
      </c>
      <c r="L1802" s="512">
        <f t="shared" si="196"/>
        <v>0</v>
      </c>
      <c r="M1802" s="513" t="s">
        <v>4037</v>
      </c>
      <c r="N1802" s="514"/>
      <c r="O1802" s="514"/>
      <c r="P1802" s="515">
        <f t="shared" si="190"/>
        <v>0</v>
      </c>
      <c r="Q1802" s="515">
        <f t="shared" si="191"/>
        <v>0</v>
      </c>
      <c r="R1802" s="515">
        <f t="shared" si="192"/>
        <v>0</v>
      </c>
      <c r="S1802" s="516">
        <f>IF(M1802="nio",0,IF(M1802&gt;0,VLOOKUP(H1802,'3-Productie normen'!A:L,VLOOKUP(M1802,'3-Productie normen'!$B$36:$C$42,2,FALSE),FALSE)))</f>
        <v>0</v>
      </c>
      <c r="T1802" s="516">
        <f t="shared" si="194"/>
        <v>0</v>
      </c>
      <c r="U1802" s="55">
        <f t="shared" si="195"/>
        <v>0</v>
      </c>
      <c r="V1802" s="527"/>
      <c r="X1802" s="529">
        <f t="shared" si="193"/>
        <v>0</v>
      </c>
    </row>
    <row r="1803" spans="1:24" ht="14.1" customHeight="1">
      <c r="A1803" s="460">
        <v>1803</v>
      </c>
      <c r="B1803" s="467" t="s">
        <v>238</v>
      </c>
      <c r="C1803" s="466" t="s">
        <v>362</v>
      </c>
      <c r="D1803" s="473" t="s">
        <v>442</v>
      </c>
      <c r="E1803" s="475" t="s">
        <v>790</v>
      </c>
      <c r="F1803" s="475" t="s">
        <v>2083</v>
      </c>
      <c r="G1803" s="494" t="s">
        <v>596</v>
      </c>
      <c r="H1803" s="491" t="s">
        <v>286</v>
      </c>
      <c r="I1803" s="494" t="s">
        <v>3983</v>
      </c>
      <c r="J1803" s="502">
        <v>36.58</v>
      </c>
      <c r="K1803" s="494" t="s">
        <v>4027</v>
      </c>
      <c r="L1803" s="512">
        <f t="shared" si="196"/>
        <v>0</v>
      </c>
      <c r="M1803" s="513" t="s">
        <v>4037</v>
      </c>
      <c r="N1803" s="514"/>
      <c r="O1803" s="514"/>
      <c r="P1803" s="515">
        <f t="shared" ref="P1803:P1866" si="197">IF(M1803="nio",0,IF(M1803&gt;0,M1803*J1803/S1803,0))</f>
        <v>0</v>
      </c>
      <c r="Q1803" s="515">
        <f t="shared" ref="Q1803:Q1866" si="198">IF(N1803&gt;0,N1803*J1803/T1803,0)</f>
        <v>0</v>
      </c>
      <c r="R1803" s="515">
        <f t="shared" ref="R1803:R1866" si="199">IF(O1803&gt;0,O1803*J1803/U1803,0)</f>
        <v>0</v>
      </c>
      <c r="S1803" s="516">
        <f>IF(M1803="nio",0,IF(M1803&gt;0,VLOOKUP(H1803,'3-Productie normen'!A:L,VLOOKUP(M1803,'3-Productie normen'!$B$36:$C$42,2,FALSE),FALSE)))</f>
        <v>0</v>
      </c>
      <c r="T1803" s="516">
        <f t="shared" si="194"/>
        <v>0</v>
      </c>
      <c r="U1803" s="55">
        <f t="shared" si="195"/>
        <v>0</v>
      </c>
      <c r="V1803" s="527"/>
      <c r="X1803" s="529">
        <f t="shared" ref="X1803:X1866" si="200">L1803*J1803</f>
        <v>0</v>
      </c>
    </row>
    <row r="1804" spans="1:24" ht="14.1" customHeight="1">
      <c r="A1804" s="460">
        <v>1804</v>
      </c>
      <c r="B1804" s="467" t="s">
        <v>238</v>
      </c>
      <c r="C1804" s="466" t="s">
        <v>362</v>
      </c>
      <c r="D1804" s="473" t="s">
        <v>442</v>
      </c>
      <c r="E1804" s="475" t="s">
        <v>790</v>
      </c>
      <c r="F1804" s="475" t="s">
        <v>2084</v>
      </c>
      <c r="G1804" s="494" t="s">
        <v>600</v>
      </c>
      <c r="H1804" s="491" t="s">
        <v>286</v>
      </c>
      <c r="I1804" s="494" t="s">
        <v>3995</v>
      </c>
      <c r="J1804" s="502">
        <v>191.32</v>
      </c>
      <c r="K1804" s="494" t="s">
        <v>4027</v>
      </c>
      <c r="L1804" s="512">
        <f t="shared" si="196"/>
        <v>0</v>
      </c>
      <c r="M1804" s="513" t="s">
        <v>4037</v>
      </c>
      <c r="N1804" s="514"/>
      <c r="O1804" s="514"/>
      <c r="P1804" s="515">
        <f t="shared" si="197"/>
        <v>0</v>
      </c>
      <c r="Q1804" s="515">
        <f t="shared" si="198"/>
        <v>0</v>
      </c>
      <c r="R1804" s="515">
        <f t="shared" si="199"/>
        <v>0</v>
      </c>
      <c r="S1804" s="516">
        <f>IF(M1804="nio",0,IF(M1804&gt;0,VLOOKUP(H1804,'3-Productie normen'!A:L,VLOOKUP(M1804,'3-Productie normen'!$B$36:$C$42,2,FALSE),FALSE)))</f>
        <v>0</v>
      </c>
      <c r="T1804" s="516">
        <f t="shared" si="194"/>
        <v>0</v>
      </c>
      <c r="U1804" s="55">
        <f t="shared" si="195"/>
        <v>0</v>
      </c>
      <c r="V1804" s="527"/>
      <c r="X1804" s="529">
        <f t="shared" si="200"/>
        <v>0</v>
      </c>
    </row>
    <row r="1805" spans="1:24" ht="14.1" customHeight="1">
      <c r="A1805" s="460">
        <v>1805</v>
      </c>
      <c r="B1805" s="467" t="s">
        <v>238</v>
      </c>
      <c r="C1805" s="466" t="s">
        <v>362</v>
      </c>
      <c r="D1805" s="473" t="s">
        <v>442</v>
      </c>
      <c r="E1805" s="475" t="s">
        <v>790</v>
      </c>
      <c r="F1805" s="475" t="s">
        <v>2085</v>
      </c>
      <c r="G1805" s="494" t="s">
        <v>596</v>
      </c>
      <c r="H1805" s="491" t="s">
        <v>286</v>
      </c>
      <c r="I1805" s="494" t="s">
        <v>3983</v>
      </c>
      <c r="J1805" s="502">
        <v>44.95</v>
      </c>
      <c r="K1805" s="494" t="s">
        <v>4027</v>
      </c>
      <c r="L1805" s="512">
        <f t="shared" si="196"/>
        <v>0</v>
      </c>
      <c r="M1805" s="513" t="s">
        <v>4037</v>
      </c>
      <c r="N1805" s="514"/>
      <c r="O1805" s="514"/>
      <c r="P1805" s="515">
        <f t="shared" si="197"/>
        <v>0</v>
      </c>
      <c r="Q1805" s="515">
        <f t="shared" si="198"/>
        <v>0</v>
      </c>
      <c r="R1805" s="515">
        <f t="shared" si="199"/>
        <v>0</v>
      </c>
      <c r="S1805" s="516">
        <f>IF(M1805="nio",0,IF(M1805&gt;0,VLOOKUP(H1805,'3-Productie normen'!A:L,VLOOKUP(M1805,'3-Productie normen'!$B$36:$C$42,2,FALSE),FALSE)))</f>
        <v>0</v>
      </c>
      <c r="T1805" s="516">
        <f t="shared" si="194"/>
        <v>0</v>
      </c>
      <c r="U1805" s="55">
        <f t="shared" si="195"/>
        <v>0</v>
      </c>
      <c r="V1805" s="527"/>
      <c r="X1805" s="529">
        <f t="shared" si="200"/>
        <v>0</v>
      </c>
    </row>
    <row r="1806" spans="1:24" ht="14.1" customHeight="1">
      <c r="A1806" s="460">
        <v>1806</v>
      </c>
      <c r="B1806" s="467" t="s">
        <v>238</v>
      </c>
      <c r="C1806" s="466" t="s">
        <v>362</v>
      </c>
      <c r="D1806" s="473" t="s">
        <v>442</v>
      </c>
      <c r="E1806" s="475" t="s">
        <v>790</v>
      </c>
      <c r="F1806" s="475" t="s">
        <v>2086</v>
      </c>
      <c r="G1806" s="494" t="s">
        <v>596</v>
      </c>
      <c r="H1806" s="491" t="s">
        <v>286</v>
      </c>
      <c r="I1806" s="494" t="s">
        <v>3995</v>
      </c>
      <c r="J1806" s="502">
        <v>26.94</v>
      </c>
      <c r="K1806" s="494" t="s">
        <v>4027</v>
      </c>
      <c r="L1806" s="512">
        <f t="shared" si="196"/>
        <v>0</v>
      </c>
      <c r="M1806" s="513" t="s">
        <v>4037</v>
      </c>
      <c r="N1806" s="514"/>
      <c r="O1806" s="514"/>
      <c r="P1806" s="515">
        <f t="shared" si="197"/>
        <v>0</v>
      </c>
      <c r="Q1806" s="515">
        <f t="shared" si="198"/>
        <v>0</v>
      </c>
      <c r="R1806" s="515">
        <f t="shared" si="199"/>
        <v>0</v>
      </c>
      <c r="S1806" s="516">
        <f>IF(M1806="nio",0,IF(M1806&gt;0,VLOOKUP(H1806,'3-Productie normen'!A:L,VLOOKUP(M1806,'3-Productie normen'!$B$36:$C$42,2,FALSE),FALSE)))</f>
        <v>0</v>
      </c>
      <c r="T1806" s="516">
        <f t="shared" si="194"/>
        <v>0</v>
      </c>
      <c r="U1806" s="55">
        <f t="shared" si="195"/>
        <v>0</v>
      </c>
      <c r="V1806" s="527"/>
      <c r="X1806" s="529">
        <f t="shared" si="200"/>
        <v>0</v>
      </c>
    </row>
    <row r="1807" spans="1:24" ht="14.1" customHeight="1">
      <c r="A1807" s="460">
        <v>1807</v>
      </c>
      <c r="B1807" s="467" t="s">
        <v>238</v>
      </c>
      <c r="C1807" s="466" t="s">
        <v>362</v>
      </c>
      <c r="D1807" s="473" t="s">
        <v>442</v>
      </c>
      <c r="E1807" s="475" t="s">
        <v>790</v>
      </c>
      <c r="F1807" s="475" t="s">
        <v>2087</v>
      </c>
      <c r="G1807" s="494" t="s">
        <v>596</v>
      </c>
      <c r="H1807" s="491" t="s">
        <v>286</v>
      </c>
      <c r="I1807" s="494" t="s">
        <v>3995</v>
      </c>
      <c r="J1807" s="502">
        <v>25.27</v>
      </c>
      <c r="K1807" s="494" t="s">
        <v>4027</v>
      </c>
      <c r="L1807" s="512">
        <f t="shared" si="196"/>
        <v>0</v>
      </c>
      <c r="M1807" s="513" t="s">
        <v>4037</v>
      </c>
      <c r="N1807" s="514"/>
      <c r="O1807" s="514"/>
      <c r="P1807" s="515">
        <f t="shared" si="197"/>
        <v>0</v>
      </c>
      <c r="Q1807" s="515">
        <f t="shared" si="198"/>
        <v>0</v>
      </c>
      <c r="R1807" s="515">
        <f t="shared" si="199"/>
        <v>0</v>
      </c>
      <c r="S1807" s="516">
        <f>IF(M1807="nio",0,IF(M1807&gt;0,VLOOKUP(H1807,'3-Productie normen'!A:L,VLOOKUP(M1807,'3-Productie normen'!$B$36:$C$42,2,FALSE),FALSE)))</f>
        <v>0</v>
      </c>
      <c r="T1807" s="516">
        <f t="shared" si="194"/>
        <v>0</v>
      </c>
      <c r="U1807" s="55">
        <f t="shared" si="195"/>
        <v>0</v>
      </c>
      <c r="V1807" s="527"/>
      <c r="X1807" s="529">
        <f t="shared" si="200"/>
        <v>0</v>
      </c>
    </row>
    <row r="1808" spans="1:24" ht="14.1" customHeight="1">
      <c r="A1808" s="460">
        <v>1808</v>
      </c>
      <c r="B1808" s="467" t="s">
        <v>238</v>
      </c>
      <c r="C1808" s="466" t="s">
        <v>362</v>
      </c>
      <c r="D1808" s="473" t="s">
        <v>442</v>
      </c>
      <c r="E1808" s="475" t="s">
        <v>790</v>
      </c>
      <c r="F1808" s="475" t="s">
        <v>2088</v>
      </c>
      <c r="G1808" s="494" t="s">
        <v>596</v>
      </c>
      <c r="H1808" s="491" t="s">
        <v>286</v>
      </c>
      <c r="I1808" s="494" t="s">
        <v>3983</v>
      </c>
      <c r="J1808" s="502">
        <v>26.66</v>
      </c>
      <c r="K1808" s="494" t="s">
        <v>4027</v>
      </c>
      <c r="L1808" s="512">
        <f t="shared" si="196"/>
        <v>0</v>
      </c>
      <c r="M1808" s="513" t="s">
        <v>4037</v>
      </c>
      <c r="N1808" s="514"/>
      <c r="O1808" s="514"/>
      <c r="P1808" s="515">
        <f t="shared" si="197"/>
        <v>0</v>
      </c>
      <c r="Q1808" s="515">
        <f t="shared" si="198"/>
        <v>0</v>
      </c>
      <c r="R1808" s="515">
        <f t="shared" si="199"/>
        <v>0</v>
      </c>
      <c r="S1808" s="516">
        <f>IF(M1808="nio",0,IF(M1808&gt;0,VLOOKUP(H1808,'3-Productie normen'!A:L,VLOOKUP(M1808,'3-Productie normen'!$B$36:$C$42,2,FALSE),FALSE)))</f>
        <v>0</v>
      </c>
      <c r="T1808" s="516">
        <f t="shared" si="194"/>
        <v>0</v>
      </c>
      <c r="U1808" s="55">
        <f t="shared" si="195"/>
        <v>0</v>
      </c>
      <c r="V1808" s="527"/>
      <c r="X1808" s="529">
        <f t="shared" si="200"/>
        <v>0</v>
      </c>
    </row>
    <row r="1809" spans="1:24" ht="14.1" customHeight="1">
      <c r="A1809" s="567">
        <v>1809</v>
      </c>
      <c r="B1809" s="467" t="s">
        <v>238</v>
      </c>
      <c r="C1809" s="466" t="s">
        <v>362</v>
      </c>
      <c r="D1809" s="473" t="s">
        <v>442</v>
      </c>
      <c r="E1809" s="475" t="s">
        <v>790</v>
      </c>
      <c r="F1809" s="475" t="s">
        <v>2089</v>
      </c>
      <c r="G1809" s="494" t="s">
        <v>1045</v>
      </c>
      <c r="H1809" s="491" t="s">
        <v>286</v>
      </c>
      <c r="I1809" s="494" t="s">
        <v>3983</v>
      </c>
      <c r="J1809" s="502">
        <v>54</v>
      </c>
      <c r="K1809" s="494" t="s">
        <v>4027</v>
      </c>
      <c r="L1809" s="512">
        <f t="shared" si="196"/>
        <v>0</v>
      </c>
      <c r="M1809" s="513" t="s">
        <v>4037</v>
      </c>
      <c r="N1809" s="514"/>
      <c r="O1809" s="514"/>
      <c r="P1809" s="515">
        <f t="shared" si="197"/>
        <v>0</v>
      </c>
      <c r="Q1809" s="515">
        <f t="shared" si="198"/>
        <v>0</v>
      </c>
      <c r="R1809" s="515">
        <f t="shared" si="199"/>
        <v>0</v>
      </c>
      <c r="S1809" s="516">
        <f>IF(M1809="nio",0,IF(M1809&gt;0,VLOOKUP(H1809,'3-Productie normen'!A:L,VLOOKUP(M1809,'3-Productie normen'!$B$36:$C$42,2,FALSE),FALSE)))</f>
        <v>0</v>
      </c>
      <c r="T1809" s="516">
        <f t="shared" si="194"/>
        <v>0</v>
      </c>
      <c r="U1809" s="55">
        <f t="shared" si="195"/>
        <v>0</v>
      </c>
      <c r="V1809" s="527"/>
      <c r="X1809" s="529">
        <f t="shared" si="200"/>
        <v>0</v>
      </c>
    </row>
    <row r="1810" spans="1:24" ht="14.1" customHeight="1">
      <c r="A1810" s="460">
        <v>1810</v>
      </c>
      <c r="B1810" s="467" t="s">
        <v>238</v>
      </c>
      <c r="C1810" s="466" t="s">
        <v>362</v>
      </c>
      <c r="D1810" s="473" t="s">
        <v>442</v>
      </c>
      <c r="E1810" s="475" t="s">
        <v>790</v>
      </c>
      <c r="F1810" s="475" t="s">
        <v>2090</v>
      </c>
      <c r="G1810" s="494" t="s">
        <v>600</v>
      </c>
      <c r="H1810" s="491" t="s">
        <v>286</v>
      </c>
      <c r="I1810" s="494" t="s">
        <v>3983</v>
      </c>
      <c r="J1810" s="502">
        <v>3.1</v>
      </c>
      <c r="K1810" s="494" t="s">
        <v>4027</v>
      </c>
      <c r="L1810" s="512">
        <f t="shared" si="196"/>
        <v>0</v>
      </c>
      <c r="M1810" s="513" t="s">
        <v>4037</v>
      </c>
      <c r="N1810" s="514"/>
      <c r="O1810" s="514"/>
      <c r="P1810" s="515">
        <f t="shared" si="197"/>
        <v>0</v>
      </c>
      <c r="Q1810" s="515">
        <f t="shared" si="198"/>
        <v>0</v>
      </c>
      <c r="R1810" s="515">
        <f t="shared" si="199"/>
        <v>0</v>
      </c>
      <c r="S1810" s="516">
        <f>IF(M1810="nio",0,IF(M1810&gt;0,VLOOKUP(H1810,'3-Productie normen'!A:L,VLOOKUP(M1810,'3-Productie normen'!$B$36:$C$42,2,FALSE),FALSE)))</f>
        <v>0</v>
      </c>
      <c r="T1810" s="516">
        <f t="shared" si="194"/>
        <v>0</v>
      </c>
      <c r="U1810" s="55">
        <f t="shared" si="195"/>
        <v>0</v>
      </c>
      <c r="V1810" s="527"/>
      <c r="X1810" s="529">
        <f t="shared" si="200"/>
        <v>0</v>
      </c>
    </row>
    <row r="1811" spans="1:24" ht="14.1" customHeight="1">
      <c r="A1811" s="460">
        <v>1811</v>
      </c>
      <c r="B1811" s="467" t="s">
        <v>238</v>
      </c>
      <c r="C1811" s="466" t="s">
        <v>362</v>
      </c>
      <c r="D1811" s="473" t="s">
        <v>442</v>
      </c>
      <c r="E1811" s="475" t="s">
        <v>790</v>
      </c>
      <c r="F1811" s="475" t="s">
        <v>2091</v>
      </c>
      <c r="G1811" s="494" t="s">
        <v>596</v>
      </c>
      <c r="H1811" s="491" t="s">
        <v>286</v>
      </c>
      <c r="I1811" s="494" t="s">
        <v>3983</v>
      </c>
      <c r="J1811" s="502">
        <v>53.88</v>
      </c>
      <c r="K1811" s="494" t="s">
        <v>4027</v>
      </c>
      <c r="L1811" s="512">
        <f t="shared" si="196"/>
        <v>0</v>
      </c>
      <c r="M1811" s="513" t="s">
        <v>4037</v>
      </c>
      <c r="N1811" s="514"/>
      <c r="O1811" s="514"/>
      <c r="P1811" s="515">
        <f t="shared" si="197"/>
        <v>0</v>
      </c>
      <c r="Q1811" s="515">
        <f t="shared" si="198"/>
        <v>0</v>
      </c>
      <c r="R1811" s="515">
        <f t="shared" si="199"/>
        <v>0</v>
      </c>
      <c r="S1811" s="516">
        <f>IF(M1811="nio",0,IF(M1811&gt;0,VLOOKUP(H1811,'3-Productie normen'!A:L,VLOOKUP(M1811,'3-Productie normen'!$B$36:$C$42,2,FALSE),FALSE)))</f>
        <v>0</v>
      </c>
      <c r="T1811" s="516">
        <f t="shared" ref="T1811:T1874" si="201">IF(N1811&gt;0,S1811*$T$8,0)</f>
        <v>0</v>
      </c>
      <c r="U1811" s="55">
        <f t="shared" ref="U1811:U1874" si="202">IF((OR(O1811&gt;0,)),S1811*$U$8,0)</f>
        <v>0</v>
      </c>
      <c r="V1811" s="527"/>
      <c r="X1811" s="529">
        <f t="shared" si="200"/>
        <v>0</v>
      </c>
    </row>
    <row r="1812" spans="1:24" ht="14.1" customHeight="1">
      <c r="A1812" s="460">
        <v>1812</v>
      </c>
      <c r="B1812" s="467" t="s">
        <v>238</v>
      </c>
      <c r="C1812" s="466" t="s">
        <v>362</v>
      </c>
      <c r="D1812" s="473" t="s">
        <v>442</v>
      </c>
      <c r="E1812" s="475" t="s">
        <v>790</v>
      </c>
      <c r="F1812" s="475" t="s">
        <v>2092</v>
      </c>
      <c r="G1812" s="494" t="s">
        <v>596</v>
      </c>
      <c r="H1812" s="491" t="s">
        <v>286</v>
      </c>
      <c r="I1812" s="494" t="s">
        <v>3983</v>
      </c>
      <c r="J1812" s="502">
        <v>26.3</v>
      </c>
      <c r="K1812" s="494" t="s">
        <v>4027</v>
      </c>
      <c r="L1812" s="512">
        <f t="shared" si="196"/>
        <v>0</v>
      </c>
      <c r="M1812" s="513" t="s">
        <v>4037</v>
      </c>
      <c r="N1812" s="514"/>
      <c r="O1812" s="514"/>
      <c r="P1812" s="515">
        <f t="shared" si="197"/>
        <v>0</v>
      </c>
      <c r="Q1812" s="515">
        <f t="shared" si="198"/>
        <v>0</v>
      </c>
      <c r="R1812" s="515">
        <f t="shared" si="199"/>
        <v>0</v>
      </c>
      <c r="S1812" s="516">
        <f>IF(M1812="nio",0,IF(M1812&gt;0,VLOOKUP(H1812,'3-Productie normen'!A:L,VLOOKUP(M1812,'3-Productie normen'!$B$36:$C$42,2,FALSE),FALSE)))</f>
        <v>0</v>
      </c>
      <c r="T1812" s="516">
        <f t="shared" si="201"/>
        <v>0</v>
      </c>
      <c r="U1812" s="55">
        <f t="shared" si="202"/>
        <v>0</v>
      </c>
      <c r="V1812" s="527"/>
      <c r="X1812" s="529">
        <f t="shared" si="200"/>
        <v>0</v>
      </c>
    </row>
    <row r="1813" spans="1:24" ht="14.1" customHeight="1">
      <c r="A1813" s="460">
        <v>1813</v>
      </c>
      <c r="B1813" s="467" t="s">
        <v>238</v>
      </c>
      <c r="C1813" s="466" t="s">
        <v>362</v>
      </c>
      <c r="D1813" s="473" t="s">
        <v>442</v>
      </c>
      <c r="E1813" s="475" t="s">
        <v>790</v>
      </c>
      <c r="F1813" s="475" t="s">
        <v>2093</v>
      </c>
      <c r="G1813" s="494" t="s">
        <v>596</v>
      </c>
      <c r="H1813" s="491" t="s">
        <v>286</v>
      </c>
      <c r="I1813" s="494" t="s">
        <v>3983</v>
      </c>
      <c r="J1813" s="502">
        <v>26.66</v>
      </c>
      <c r="K1813" s="494" t="s">
        <v>4027</v>
      </c>
      <c r="L1813" s="512">
        <f t="shared" si="196"/>
        <v>0</v>
      </c>
      <c r="M1813" s="513" t="s">
        <v>4037</v>
      </c>
      <c r="N1813" s="514"/>
      <c r="O1813" s="514"/>
      <c r="P1813" s="515">
        <f t="shared" si="197"/>
        <v>0</v>
      </c>
      <c r="Q1813" s="515">
        <f t="shared" si="198"/>
        <v>0</v>
      </c>
      <c r="R1813" s="515">
        <f t="shared" si="199"/>
        <v>0</v>
      </c>
      <c r="S1813" s="516">
        <f>IF(M1813="nio",0,IF(M1813&gt;0,VLOOKUP(H1813,'3-Productie normen'!A:L,VLOOKUP(M1813,'3-Productie normen'!$B$36:$C$42,2,FALSE),FALSE)))</f>
        <v>0</v>
      </c>
      <c r="T1813" s="516">
        <f t="shared" si="201"/>
        <v>0</v>
      </c>
      <c r="U1813" s="55">
        <f t="shared" si="202"/>
        <v>0</v>
      </c>
      <c r="V1813" s="527"/>
      <c r="X1813" s="529">
        <f t="shared" si="200"/>
        <v>0</v>
      </c>
    </row>
    <row r="1814" spans="1:24" ht="14.1" customHeight="1">
      <c r="A1814" s="460">
        <v>1814</v>
      </c>
      <c r="B1814" s="467" t="s">
        <v>238</v>
      </c>
      <c r="C1814" s="466" t="s">
        <v>362</v>
      </c>
      <c r="D1814" s="473" t="s">
        <v>442</v>
      </c>
      <c r="E1814" s="475" t="s">
        <v>790</v>
      </c>
      <c r="F1814" s="475" t="s">
        <v>2094</v>
      </c>
      <c r="G1814" s="494" t="s">
        <v>596</v>
      </c>
      <c r="H1814" s="491" t="s">
        <v>286</v>
      </c>
      <c r="I1814" s="494" t="s">
        <v>3983</v>
      </c>
      <c r="J1814" s="502">
        <v>44.33</v>
      </c>
      <c r="K1814" s="494" t="s">
        <v>4027</v>
      </c>
      <c r="L1814" s="512">
        <f t="shared" si="196"/>
        <v>0</v>
      </c>
      <c r="M1814" s="513" t="s">
        <v>4037</v>
      </c>
      <c r="N1814" s="514"/>
      <c r="O1814" s="514"/>
      <c r="P1814" s="515">
        <f t="shared" si="197"/>
        <v>0</v>
      </c>
      <c r="Q1814" s="515">
        <f t="shared" si="198"/>
        <v>0</v>
      </c>
      <c r="R1814" s="515">
        <f t="shared" si="199"/>
        <v>0</v>
      </c>
      <c r="S1814" s="516">
        <f>IF(M1814="nio",0,IF(M1814&gt;0,VLOOKUP(H1814,'3-Productie normen'!A:L,VLOOKUP(M1814,'3-Productie normen'!$B$36:$C$42,2,FALSE),FALSE)))</f>
        <v>0</v>
      </c>
      <c r="T1814" s="516">
        <f t="shared" si="201"/>
        <v>0</v>
      </c>
      <c r="U1814" s="55">
        <f t="shared" si="202"/>
        <v>0</v>
      </c>
      <c r="V1814" s="527"/>
      <c r="X1814" s="529">
        <f t="shared" si="200"/>
        <v>0</v>
      </c>
    </row>
    <row r="1815" spans="1:24" ht="14.1" customHeight="1">
      <c r="A1815" s="460">
        <v>1815</v>
      </c>
      <c r="B1815" s="467" t="s">
        <v>238</v>
      </c>
      <c r="C1815" s="466" t="s">
        <v>362</v>
      </c>
      <c r="D1815" s="473" t="s">
        <v>442</v>
      </c>
      <c r="E1815" s="475" t="s">
        <v>790</v>
      </c>
      <c r="F1815" s="475" t="s">
        <v>2095</v>
      </c>
      <c r="G1815" s="494" t="s">
        <v>596</v>
      </c>
      <c r="H1815" s="491" t="s">
        <v>286</v>
      </c>
      <c r="I1815" s="494" t="s">
        <v>3983</v>
      </c>
      <c r="J1815" s="502">
        <v>80.87</v>
      </c>
      <c r="K1815" s="494" t="s">
        <v>4027</v>
      </c>
      <c r="L1815" s="512">
        <f t="shared" si="196"/>
        <v>0</v>
      </c>
      <c r="M1815" s="513" t="s">
        <v>4037</v>
      </c>
      <c r="N1815" s="514"/>
      <c r="O1815" s="514"/>
      <c r="P1815" s="515">
        <f t="shared" si="197"/>
        <v>0</v>
      </c>
      <c r="Q1815" s="515">
        <f t="shared" si="198"/>
        <v>0</v>
      </c>
      <c r="R1815" s="515">
        <f t="shared" si="199"/>
        <v>0</v>
      </c>
      <c r="S1815" s="516">
        <f>IF(M1815="nio",0,IF(M1815&gt;0,VLOOKUP(H1815,'3-Productie normen'!A:L,VLOOKUP(M1815,'3-Productie normen'!$B$36:$C$42,2,FALSE),FALSE)))</f>
        <v>0</v>
      </c>
      <c r="T1815" s="516">
        <f t="shared" si="201"/>
        <v>0</v>
      </c>
      <c r="U1815" s="55">
        <f t="shared" si="202"/>
        <v>0</v>
      </c>
      <c r="V1815" s="527"/>
      <c r="X1815" s="529">
        <f t="shared" si="200"/>
        <v>0</v>
      </c>
    </row>
    <row r="1816" spans="1:24" ht="14.1" customHeight="1">
      <c r="A1816" s="460">
        <v>1816</v>
      </c>
      <c r="B1816" s="467" t="s">
        <v>238</v>
      </c>
      <c r="C1816" s="466" t="s">
        <v>362</v>
      </c>
      <c r="D1816" s="473" t="s">
        <v>442</v>
      </c>
      <c r="E1816" s="475" t="s">
        <v>790</v>
      </c>
      <c r="F1816" s="475" t="s">
        <v>2096</v>
      </c>
      <c r="G1816" s="494" t="s">
        <v>617</v>
      </c>
      <c r="H1816" s="491" t="s">
        <v>286</v>
      </c>
      <c r="I1816" s="494" t="s">
        <v>3983</v>
      </c>
      <c r="J1816" s="502">
        <v>25.95</v>
      </c>
      <c r="K1816" s="494" t="s">
        <v>4027</v>
      </c>
      <c r="L1816" s="512">
        <f t="shared" si="196"/>
        <v>0</v>
      </c>
      <c r="M1816" s="513" t="s">
        <v>4037</v>
      </c>
      <c r="N1816" s="514"/>
      <c r="O1816" s="514"/>
      <c r="P1816" s="515">
        <f t="shared" si="197"/>
        <v>0</v>
      </c>
      <c r="Q1816" s="515">
        <f t="shared" si="198"/>
        <v>0</v>
      </c>
      <c r="R1816" s="515">
        <f t="shared" si="199"/>
        <v>0</v>
      </c>
      <c r="S1816" s="516">
        <f>IF(M1816="nio",0,IF(M1816&gt;0,VLOOKUP(H1816,'3-Productie normen'!A:L,VLOOKUP(M1816,'3-Productie normen'!$B$36:$C$42,2,FALSE),FALSE)))</f>
        <v>0</v>
      </c>
      <c r="T1816" s="516">
        <f t="shared" si="201"/>
        <v>0</v>
      </c>
      <c r="U1816" s="55">
        <f t="shared" si="202"/>
        <v>0</v>
      </c>
      <c r="V1816" s="527"/>
      <c r="X1816" s="529">
        <f t="shared" si="200"/>
        <v>0</v>
      </c>
    </row>
    <row r="1817" spans="1:24" ht="14.1" customHeight="1">
      <c r="A1817" s="567">
        <v>1817</v>
      </c>
      <c r="B1817" s="467" t="s">
        <v>238</v>
      </c>
      <c r="C1817" s="466" t="s">
        <v>362</v>
      </c>
      <c r="D1817" s="473" t="s">
        <v>442</v>
      </c>
      <c r="E1817" s="475" t="s">
        <v>790</v>
      </c>
      <c r="F1817" s="475" t="s">
        <v>2097</v>
      </c>
      <c r="G1817" s="494" t="s">
        <v>600</v>
      </c>
      <c r="H1817" s="491" t="s">
        <v>286</v>
      </c>
      <c r="I1817" s="494" t="s">
        <v>3983</v>
      </c>
      <c r="J1817" s="502">
        <v>27.9</v>
      </c>
      <c r="K1817" s="494" t="s">
        <v>4027</v>
      </c>
      <c r="L1817" s="512">
        <f t="shared" si="196"/>
        <v>0</v>
      </c>
      <c r="M1817" s="513" t="s">
        <v>4037</v>
      </c>
      <c r="N1817" s="514"/>
      <c r="O1817" s="514"/>
      <c r="P1817" s="515">
        <f t="shared" si="197"/>
        <v>0</v>
      </c>
      <c r="Q1817" s="515">
        <f t="shared" si="198"/>
        <v>0</v>
      </c>
      <c r="R1817" s="515">
        <f t="shared" si="199"/>
        <v>0</v>
      </c>
      <c r="S1817" s="516">
        <f>IF(M1817="nio",0,IF(M1817&gt;0,VLOOKUP(H1817,'3-Productie normen'!A:L,VLOOKUP(M1817,'3-Productie normen'!$B$36:$C$42,2,FALSE),FALSE)))</f>
        <v>0</v>
      </c>
      <c r="T1817" s="516">
        <f t="shared" si="201"/>
        <v>0</v>
      </c>
      <c r="U1817" s="55">
        <f t="shared" si="202"/>
        <v>0</v>
      </c>
      <c r="V1817" s="527"/>
      <c r="X1817" s="529">
        <f t="shared" si="200"/>
        <v>0</v>
      </c>
    </row>
    <row r="1818" spans="1:24" ht="14.1" customHeight="1">
      <c r="A1818" s="460">
        <v>1818</v>
      </c>
      <c r="B1818" s="467" t="s">
        <v>238</v>
      </c>
      <c r="C1818" s="466" t="s">
        <v>362</v>
      </c>
      <c r="D1818" s="473" t="s">
        <v>442</v>
      </c>
      <c r="E1818" s="475" t="s">
        <v>790</v>
      </c>
      <c r="F1818" s="475" t="s">
        <v>2098</v>
      </c>
      <c r="G1818" s="494" t="s">
        <v>600</v>
      </c>
      <c r="H1818" s="491" t="s">
        <v>286</v>
      </c>
      <c r="I1818" s="494" t="s">
        <v>3983</v>
      </c>
      <c r="J1818" s="502">
        <v>14.6</v>
      </c>
      <c r="K1818" s="494" t="s">
        <v>4027</v>
      </c>
      <c r="L1818" s="512">
        <f t="shared" si="196"/>
        <v>0</v>
      </c>
      <c r="M1818" s="513" t="s">
        <v>4037</v>
      </c>
      <c r="N1818" s="514"/>
      <c r="O1818" s="514"/>
      <c r="P1818" s="515">
        <f t="shared" si="197"/>
        <v>0</v>
      </c>
      <c r="Q1818" s="515">
        <f t="shared" si="198"/>
        <v>0</v>
      </c>
      <c r="R1818" s="515">
        <f t="shared" si="199"/>
        <v>0</v>
      </c>
      <c r="S1818" s="516">
        <f>IF(M1818="nio",0,IF(M1818&gt;0,VLOOKUP(H1818,'3-Productie normen'!A:L,VLOOKUP(M1818,'3-Productie normen'!$B$36:$C$42,2,FALSE),FALSE)))</f>
        <v>0</v>
      </c>
      <c r="T1818" s="516">
        <f t="shared" si="201"/>
        <v>0</v>
      </c>
      <c r="U1818" s="55">
        <f t="shared" si="202"/>
        <v>0</v>
      </c>
      <c r="V1818" s="527"/>
      <c r="X1818" s="529">
        <f t="shared" si="200"/>
        <v>0</v>
      </c>
    </row>
    <row r="1819" spans="1:24" ht="14.1" customHeight="1">
      <c r="A1819" s="460">
        <v>1819</v>
      </c>
      <c r="B1819" s="467" t="s">
        <v>238</v>
      </c>
      <c r="C1819" s="466" t="s">
        <v>362</v>
      </c>
      <c r="D1819" s="473" t="s">
        <v>442</v>
      </c>
      <c r="E1819" s="475" t="s">
        <v>790</v>
      </c>
      <c r="F1819" s="475" t="s">
        <v>2099</v>
      </c>
      <c r="G1819" s="494" t="s">
        <v>600</v>
      </c>
      <c r="H1819" s="491" t="s">
        <v>286</v>
      </c>
      <c r="I1819" s="494" t="s">
        <v>3983</v>
      </c>
      <c r="J1819" s="502">
        <v>180.15</v>
      </c>
      <c r="K1819" s="494" t="s">
        <v>4027</v>
      </c>
      <c r="L1819" s="512">
        <f t="shared" si="196"/>
        <v>0</v>
      </c>
      <c r="M1819" s="513" t="s">
        <v>4037</v>
      </c>
      <c r="N1819" s="514"/>
      <c r="O1819" s="514"/>
      <c r="P1819" s="515">
        <f t="shared" si="197"/>
        <v>0</v>
      </c>
      <c r="Q1819" s="515">
        <f t="shared" si="198"/>
        <v>0</v>
      </c>
      <c r="R1819" s="515">
        <f t="shared" si="199"/>
        <v>0</v>
      </c>
      <c r="S1819" s="516">
        <f>IF(M1819="nio",0,IF(M1819&gt;0,VLOOKUP(H1819,'3-Productie normen'!A:L,VLOOKUP(M1819,'3-Productie normen'!$B$36:$C$42,2,FALSE),FALSE)))</f>
        <v>0</v>
      </c>
      <c r="T1819" s="516">
        <f t="shared" si="201"/>
        <v>0</v>
      </c>
      <c r="U1819" s="55">
        <f t="shared" si="202"/>
        <v>0</v>
      </c>
      <c r="V1819" s="527"/>
      <c r="X1819" s="529">
        <f t="shared" si="200"/>
        <v>0</v>
      </c>
    </row>
    <row r="1820" spans="1:24" ht="14.1" customHeight="1">
      <c r="A1820" s="460">
        <v>1820</v>
      </c>
      <c r="B1820" s="467" t="s">
        <v>238</v>
      </c>
      <c r="C1820" s="466" t="s">
        <v>362</v>
      </c>
      <c r="D1820" s="473" t="s">
        <v>442</v>
      </c>
      <c r="E1820" s="475" t="s">
        <v>790</v>
      </c>
      <c r="F1820" s="475" t="s">
        <v>2100</v>
      </c>
      <c r="G1820" s="494" t="s">
        <v>596</v>
      </c>
      <c r="H1820" s="491" t="s">
        <v>286</v>
      </c>
      <c r="I1820" s="494" t="s">
        <v>3983</v>
      </c>
      <c r="J1820" s="502">
        <v>19.89</v>
      </c>
      <c r="K1820" s="494" t="s">
        <v>4027</v>
      </c>
      <c r="L1820" s="512">
        <f t="shared" si="196"/>
        <v>0</v>
      </c>
      <c r="M1820" s="513" t="s">
        <v>4037</v>
      </c>
      <c r="N1820" s="514"/>
      <c r="O1820" s="514"/>
      <c r="P1820" s="515">
        <f t="shared" si="197"/>
        <v>0</v>
      </c>
      <c r="Q1820" s="515">
        <f t="shared" si="198"/>
        <v>0</v>
      </c>
      <c r="R1820" s="515">
        <f t="shared" si="199"/>
        <v>0</v>
      </c>
      <c r="S1820" s="516">
        <f>IF(M1820="nio",0,IF(M1820&gt;0,VLOOKUP(H1820,'3-Productie normen'!A:L,VLOOKUP(M1820,'3-Productie normen'!$B$36:$C$42,2,FALSE),FALSE)))</f>
        <v>0</v>
      </c>
      <c r="T1820" s="516">
        <f t="shared" si="201"/>
        <v>0</v>
      </c>
      <c r="U1820" s="55">
        <f t="shared" si="202"/>
        <v>0</v>
      </c>
      <c r="V1820" s="527"/>
      <c r="X1820" s="529">
        <f t="shared" si="200"/>
        <v>0</v>
      </c>
    </row>
    <row r="1821" spans="1:24" ht="14.1" customHeight="1">
      <c r="A1821" s="460">
        <v>1821</v>
      </c>
      <c r="B1821" s="467" t="s">
        <v>238</v>
      </c>
      <c r="C1821" s="466" t="s">
        <v>362</v>
      </c>
      <c r="D1821" s="473" t="s">
        <v>442</v>
      </c>
      <c r="E1821" s="475" t="s">
        <v>790</v>
      </c>
      <c r="F1821" s="475" t="s">
        <v>2101</v>
      </c>
      <c r="G1821" s="494" t="s">
        <v>606</v>
      </c>
      <c r="H1821" s="491" t="s">
        <v>286</v>
      </c>
      <c r="I1821" s="494" t="s">
        <v>3983</v>
      </c>
      <c r="J1821" s="502">
        <v>1.42</v>
      </c>
      <c r="K1821" s="494" t="s">
        <v>4027</v>
      </c>
      <c r="L1821" s="512">
        <f t="shared" si="196"/>
        <v>0</v>
      </c>
      <c r="M1821" s="513" t="s">
        <v>4037</v>
      </c>
      <c r="N1821" s="514"/>
      <c r="O1821" s="514"/>
      <c r="P1821" s="515">
        <f t="shared" si="197"/>
        <v>0</v>
      </c>
      <c r="Q1821" s="515">
        <f t="shared" si="198"/>
        <v>0</v>
      </c>
      <c r="R1821" s="515">
        <f t="shared" si="199"/>
        <v>0</v>
      </c>
      <c r="S1821" s="516">
        <f>IF(M1821="nio",0,IF(M1821&gt;0,VLOOKUP(H1821,'3-Productie normen'!A:L,VLOOKUP(M1821,'3-Productie normen'!$B$36:$C$42,2,FALSE),FALSE)))</f>
        <v>0</v>
      </c>
      <c r="T1821" s="516">
        <f t="shared" si="201"/>
        <v>0</v>
      </c>
      <c r="U1821" s="55">
        <f t="shared" si="202"/>
        <v>0</v>
      </c>
      <c r="V1821" s="527"/>
      <c r="X1821" s="529">
        <f t="shared" si="200"/>
        <v>0</v>
      </c>
    </row>
    <row r="1822" spans="1:24" ht="14.1" customHeight="1">
      <c r="A1822" s="460">
        <v>1822</v>
      </c>
      <c r="B1822" s="467" t="s">
        <v>238</v>
      </c>
      <c r="C1822" s="466" t="s">
        <v>362</v>
      </c>
      <c r="D1822" s="473" t="s">
        <v>442</v>
      </c>
      <c r="E1822" s="475" t="s">
        <v>790</v>
      </c>
      <c r="F1822" s="475" t="s">
        <v>2102</v>
      </c>
      <c r="G1822" s="494" t="s">
        <v>596</v>
      </c>
      <c r="H1822" s="491" t="s">
        <v>286</v>
      </c>
      <c r="I1822" s="494" t="s">
        <v>3983</v>
      </c>
      <c r="J1822" s="502">
        <v>46.93</v>
      </c>
      <c r="K1822" s="494" t="s">
        <v>4027</v>
      </c>
      <c r="L1822" s="512">
        <f t="shared" si="196"/>
        <v>0</v>
      </c>
      <c r="M1822" s="513" t="s">
        <v>4037</v>
      </c>
      <c r="N1822" s="514"/>
      <c r="O1822" s="514"/>
      <c r="P1822" s="515">
        <f t="shared" si="197"/>
        <v>0</v>
      </c>
      <c r="Q1822" s="515">
        <f t="shared" si="198"/>
        <v>0</v>
      </c>
      <c r="R1822" s="515">
        <f t="shared" si="199"/>
        <v>0</v>
      </c>
      <c r="S1822" s="516">
        <f>IF(M1822="nio",0,IF(M1822&gt;0,VLOOKUP(H1822,'3-Productie normen'!A:L,VLOOKUP(M1822,'3-Productie normen'!$B$36:$C$42,2,FALSE),FALSE)))</f>
        <v>0</v>
      </c>
      <c r="T1822" s="516">
        <f t="shared" si="201"/>
        <v>0</v>
      </c>
      <c r="U1822" s="55">
        <f t="shared" si="202"/>
        <v>0</v>
      </c>
      <c r="V1822" s="527"/>
      <c r="X1822" s="529">
        <f t="shared" si="200"/>
        <v>0</v>
      </c>
    </row>
    <row r="1823" spans="1:24" ht="14.1" customHeight="1">
      <c r="A1823" s="460">
        <v>1823</v>
      </c>
      <c r="B1823" s="467" t="s">
        <v>238</v>
      </c>
      <c r="C1823" s="466" t="s">
        <v>362</v>
      </c>
      <c r="D1823" s="473" t="s">
        <v>442</v>
      </c>
      <c r="E1823" s="475" t="s">
        <v>790</v>
      </c>
      <c r="F1823" s="475" t="s">
        <v>2103</v>
      </c>
      <c r="G1823" s="494" t="s">
        <v>596</v>
      </c>
      <c r="H1823" s="491" t="s">
        <v>286</v>
      </c>
      <c r="I1823" s="494" t="s">
        <v>3983</v>
      </c>
      <c r="J1823" s="502">
        <v>25.74</v>
      </c>
      <c r="K1823" s="494" t="s">
        <v>4027</v>
      </c>
      <c r="L1823" s="512">
        <f t="shared" si="196"/>
        <v>0</v>
      </c>
      <c r="M1823" s="513" t="s">
        <v>4037</v>
      </c>
      <c r="N1823" s="514"/>
      <c r="O1823" s="514"/>
      <c r="P1823" s="515">
        <f t="shared" si="197"/>
        <v>0</v>
      </c>
      <c r="Q1823" s="515">
        <f t="shared" si="198"/>
        <v>0</v>
      </c>
      <c r="R1823" s="515">
        <f t="shared" si="199"/>
        <v>0</v>
      </c>
      <c r="S1823" s="516">
        <f>IF(M1823="nio",0,IF(M1823&gt;0,VLOOKUP(H1823,'3-Productie normen'!A:L,VLOOKUP(M1823,'3-Productie normen'!$B$36:$C$42,2,FALSE),FALSE)))</f>
        <v>0</v>
      </c>
      <c r="T1823" s="516">
        <f t="shared" si="201"/>
        <v>0</v>
      </c>
      <c r="U1823" s="55">
        <f t="shared" si="202"/>
        <v>0</v>
      </c>
      <c r="V1823" s="527"/>
      <c r="X1823" s="529">
        <f t="shared" si="200"/>
        <v>0</v>
      </c>
    </row>
    <row r="1824" spans="1:24" ht="14.1" customHeight="1">
      <c r="A1824" s="460">
        <v>1824</v>
      </c>
      <c r="B1824" s="467" t="s">
        <v>238</v>
      </c>
      <c r="C1824" s="466" t="s">
        <v>362</v>
      </c>
      <c r="D1824" s="473" t="s">
        <v>442</v>
      </c>
      <c r="E1824" s="475" t="s">
        <v>790</v>
      </c>
      <c r="F1824" s="475" t="s">
        <v>2104</v>
      </c>
      <c r="G1824" s="494" t="s">
        <v>596</v>
      </c>
      <c r="H1824" s="491" t="s">
        <v>286</v>
      </c>
      <c r="I1824" s="494" t="s">
        <v>3983</v>
      </c>
      <c r="J1824" s="502">
        <v>39.53</v>
      </c>
      <c r="K1824" s="494" t="s">
        <v>4027</v>
      </c>
      <c r="L1824" s="512">
        <f t="shared" si="196"/>
        <v>0</v>
      </c>
      <c r="M1824" s="513" t="s">
        <v>4037</v>
      </c>
      <c r="N1824" s="514"/>
      <c r="O1824" s="514"/>
      <c r="P1824" s="515">
        <f t="shared" si="197"/>
        <v>0</v>
      </c>
      <c r="Q1824" s="515">
        <f t="shared" si="198"/>
        <v>0</v>
      </c>
      <c r="R1824" s="515">
        <f t="shared" si="199"/>
        <v>0</v>
      </c>
      <c r="S1824" s="516">
        <f>IF(M1824="nio",0,IF(M1824&gt;0,VLOOKUP(H1824,'3-Productie normen'!A:L,VLOOKUP(M1824,'3-Productie normen'!$B$36:$C$42,2,FALSE),FALSE)))</f>
        <v>0</v>
      </c>
      <c r="T1824" s="516">
        <f t="shared" si="201"/>
        <v>0</v>
      </c>
      <c r="U1824" s="55">
        <f t="shared" si="202"/>
        <v>0</v>
      </c>
      <c r="V1824" s="527"/>
      <c r="X1824" s="529">
        <f t="shared" si="200"/>
        <v>0</v>
      </c>
    </row>
    <row r="1825" spans="1:24" ht="14.1" customHeight="1">
      <c r="A1825" s="567">
        <v>1825</v>
      </c>
      <c r="B1825" s="467" t="s">
        <v>238</v>
      </c>
      <c r="C1825" s="466" t="s">
        <v>362</v>
      </c>
      <c r="D1825" s="473" t="s">
        <v>442</v>
      </c>
      <c r="E1825" s="475" t="s">
        <v>790</v>
      </c>
      <c r="F1825" s="475" t="s">
        <v>2105</v>
      </c>
      <c r="G1825" s="494" t="s">
        <v>596</v>
      </c>
      <c r="H1825" s="491" t="s">
        <v>286</v>
      </c>
      <c r="I1825" s="494" t="s">
        <v>3983</v>
      </c>
      <c r="J1825" s="502">
        <v>54.17</v>
      </c>
      <c r="K1825" s="494" t="s">
        <v>4027</v>
      </c>
      <c r="L1825" s="512">
        <f t="shared" si="196"/>
        <v>0</v>
      </c>
      <c r="M1825" s="513" t="s">
        <v>4037</v>
      </c>
      <c r="N1825" s="514"/>
      <c r="O1825" s="514"/>
      <c r="P1825" s="515">
        <f t="shared" si="197"/>
        <v>0</v>
      </c>
      <c r="Q1825" s="515">
        <f t="shared" si="198"/>
        <v>0</v>
      </c>
      <c r="R1825" s="515">
        <f t="shared" si="199"/>
        <v>0</v>
      </c>
      <c r="S1825" s="516">
        <f>IF(M1825="nio",0,IF(M1825&gt;0,VLOOKUP(H1825,'3-Productie normen'!A:L,VLOOKUP(M1825,'3-Productie normen'!$B$36:$C$42,2,FALSE),FALSE)))</f>
        <v>0</v>
      </c>
      <c r="T1825" s="516">
        <f t="shared" si="201"/>
        <v>0</v>
      </c>
      <c r="U1825" s="55">
        <f t="shared" si="202"/>
        <v>0</v>
      </c>
      <c r="V1825" s="527"/>
      <c r="X1825" s="529">
        <f t="shared" si="200"/>
        <v>0</v>
      </c>
    </row>
    <row r="1826" spans="1:24" ht="14.1" customHeight="1">
      <c r="A1826" s="460">
        <v>1826</v>
      </c>
      <c r="B1826" s="467" t="s">
        <v>238</v>
      </c>
      <c r="C1826" s="466" t="s">
        <v>362</v>
      </c>
      <c r="D1826" s="473" t="s">
        <v>442</v>
      </c>
      <c r="E1826" s="475" t="s">
        <v>790</v>
      </c>
      <c r="F1826" s="475" t="s">
        <v>2106</v>
      </c>
      <c r="G1826" s="494" t="s">
        <v>596</v>
      </c>
      <c r="H1826" s="491" t="s">
        <v>286</v>
      </c>
      <c r="I1826" s="494" t="s">
        <v>3983</v>
      </c>
      <c r="J1826" s="502">
        <v>37.85</v>
      </c>
      <c r="K1826" s="494" t="s">
        <v>4027</v>
      </c>
      <c r="L1826" s="512">
        <f t="shared" si="196"/>
        <v>0</v>
      </c>
      <c r="M1826" s="513" t="s">
        <v>4037</v>
      </c>
      <c r="N1826" s="514"/>
      <c r="O1826" s="514"/>
      <c r="P1826" s="515">
        <f t="shared" si="197"/>
        <v>0</v>
      </c>
      <c r="Q1826" s="515">
        <f t="shared" si="198"/>
        <v>0</v>
      </c>
      <c r="R1826" s="515">
        <f t="shared" si="199"/>
        <v>0</v>
      </c>
      <c r="S1826" s="516">
        <f>IF(M1826="nio",0,IF(M1826&gt;0,VLOOKUP(H1826,'3-Productie normen'!A:L,VLOOKUP(M1826,'3-Productie normen'!$B$36:$C$42,2,FALSE),FALSE)))</f>
        <v>0</v>
      </c>
      <c r="T1826" s="516">
        <f t="shared" si="201"/>
        <v>0</v>
      </c>
      <c r="U1826" s="55">
        <f t="shared" si="202"/>
        <v>0</v>
      </c>
      <c r="V1826" s="527"/>
      <c r="X1826" s="529">
        <f t="shared" si="200"/>
        <v>0</v>
      </c>
    </row>
    <row r="1827" spans="1:24" ht="14.1" customHeight="1">
      <c r="A1827" s="460">
        <v>1827</v>
      </c>
      <c r="B1827" s="467" t="s">
        <v>238</v>
      </c>
      <c r="C1827" s="466" t="s">
        <v>362</v>
      </c>
      <c r="D1827" s="473" t="s">
        <v>442</v>
      </c>
      <c r="E1827" s="475" t="s">
        <v>790</v>
      </c>
      <c r="F1827" s="475" t="s">
        <v>2107</v>
      </c>
      <c r="G1827" s="494" t="s">
        <v>600</v>
      </c>
      <c r="H1827" s="491" t="s">
        <v>286</v>
      </c>
      <c r="I1827" s="494" t="s">
        <v>3983</v>
      </c>
      <c r="J1827" s="502">
        <v>18.75</v>
      </c>
      <c r="K1827" s="494" t="s">
        <v>4027</v>
      </c>
      <c r="L1827" s="512">
        <f t="shared" si="196"/>
        <v>0</v>
      </c>
      <c r="M1827" s="513" t="s">
        <v>4037</v>
      </c>
      <c r="N1827" s="514"/>
      <c r="O1827" s="514"/>
      <c r="P1827" s="515">
        <f t="shared" si="197"/>
        <v>0</v>
      </c>
      <c r="Q1827" s="515">
        <f t="shared" si="198"/>
        <v>0</v>
      </c>
      <c r="R1827" s="515">
        <f t="shared" si="199"/>
        <v>0</v>
      </c>
      <c r="S1827" s="516">
        <f>IF(M1827="nio",0,IF(M1827&gt;0,VLOOKUP(H1827,'3-Productie normen'!A:L,VLOOKUP(M1827,'3-Productie normen'!$B$36:$C$42,2,FALSE),FALSE)))</f>
        <v>0</v>
      </c>
      <c r="T1827" s="516">
        <f t="shared" si="201"/>
        <v>0</v>
      </c>
      <c r="U1827" s="55">
        <f t="shared" si="202"/>
        <v>0</v>
      </c>
      <c r="V1827" s="527"/>
      <c r="X1827" s="529">
        <f t="shared" si="200"/>
        <v>0</v>
      </c>
    </row>
    <row r="1828" spans="1:24" ht="14.1" customHeight="1">
      <c r="A1828" s="460">
        <v>1828</v>
      </c>
      <c r="B1828" s="467" t="s">
        <v>238</v>
      </c>
      <c r="C1828" s="466" t="s">
        <v>362</v>
      </c>
      <c r="D1828" s="473" t="s">
        <v>442</v>
      </c>
      <c r="E1828" s="475" t="s">
        <v>790</v>
      </c>
      <c r="F1828" s="475" t="s">
        <v>2108</v>
      </c>
      <c r="G1828" s="494" t="s">
        <v>600</v>
      </c>
      <c r="H1828" s="491" t="s">
        <v>286</v>
      </c>
      <c r="I1828" s="494" t="s">
        <v>3983</v>
      </c>
      <c r="J1828" s="502">
        <v>149.16</v>
      </c>
      <c r="K1828" s="494" t="s">
        <v>4027</v>
      </c>
      <c r="L1828" s="512">
        <f t="shared" si="196"/>
        <v>0</v>
      </c>
      <c r="M1828" s="513" t="s">
        <v>4037</v>
      </c>
      <c r="N1828" s="514"/>
      <c r="O1828" s="514"/>
      <c r="P1828" s="515">
        <f t="shared" si="197"/>
        <v>0</v>
      </c>
      <c r="Q1828" s="515">
        <f t="shared" si="198"/>
        <v>0</v>
      </c>
      <c r="R1828" s="515">
        <f t="shared" si="199"/>
        <v>0</v>
      </c>
      <c r="S1828" s="516">
        <f>IF(M1828="nio",0,IF(M1828&gt;0,VLOOKUP(H1828,'3-Productie normen'!A:L,VLOOKUP(M1828,'3-Productie normen'!$B$36:$C$42,2,FALSE),FALSE)))</f>
        <v>0</v>
      </c>
      <c r="T1828" s="516">
        <f t="shared" si="201"/>
        <v>0</v>
      </c>
      <c r="U1828" s="55">
        <f t="shared" si="202"/>
        <v>0</v>
      </c>
      <c r="V1828" s="527"/>
      <c r="X1828" s="529">
        <f t="shared" si="200"/>
        <v>0</v>
      </c>
    </row>
    <row r="1829" spans="1:24" ht="14.1" customHeight="1">
      <c r="A1829" s="460">
        <v>1829</v>
      </c>
      <c r="B1829" s="467" t="s">
        <v>238</v>
      </c>
      <c r="C1829" s="466" t="s">
        <v>362</v>
      </c>
      <c r="D1829" s="473" t="s">
        <v>442</v>
      </c>
      <c r="E1829" s="475" t="s">
        <v>790</v>
      </c>
      <c r="F1829" s="475" t="s">
        <v>2109</v>
      </c>
      <c r="G1829" s="494" t="s">
        <v>596</v>
      </c>
      <c r="H1829" s="491" t="s">
        <v>286</v>
      </c>
      <c r="I1829" s="494" t="s">
        <v>3983</v>
      </c>
      <c r="J1829" s="502">
        <v>26.99</v>
      </c>
      <c r="K1829" s="494" t="s">
        <v>4027</v>
      </c>
      <c r="L1829" s="512">
        <f t="shared" si="196"/>
        <v>0</v>
      </c>
      <c r="M1829" s="513" t="s">
        <v>4037</v>
      </c>
      <c r="N1829" s="514"/>
      <c r="O1829" s="514"/>
      <c r="P1829" s="515">
        <f t="shared" si="197"/>
        <v>0</v>
      </c>
      <c r="Q1829" s="515">
        <f t="shared" si="198"/>
        <v>0</v>
      </c>
      <c r="R1829" s="515">
        <f t="shared" si="199"/>
        <v>0</v>
      </c>
      <c r="S1829" s="516">
        <f>IF(M1829="nio",0,IF(M1829&gt;0,VLOOKUP(H1829,'3-Productie normen'!A:L,VLOOKUP(M1829,'3-Productie normen'!$B$36:$C$42,2,FALSE),FALSE)))</f>
        <v>0</v>
      </c>
      <c r="T1829" s="516">
        <f t="shared" si="201"/>
        <v>0</v>
      </c>
      <c r="U1829" s="55">
        <f t="shared" si="202"/>
        <v>0</v>
      </c>
      <c r="V1829" s="527"/>
      <c r="X1829" s="529">
        <f t="shared" si="200"/>
        <v>0</v>
      </c>
    </row>
    <row r="1830" spans="1:24" ht="14.1" customHeight="1">
      <c r="A1830" s="460">
        <v>1830</v>
      </c>
      <c r="B1830" s="467" t="s">
        <v>238</v>
      </c>
      <c r="C1830" s="466" t="s">
        <v>362</v>
      </c>
      <c r="D1830" s="473" t="s">
        <v>442</v>
      </c>
      <c r="E1830" s="475" t="s">
        <v>790</v>
      </c>
      <c r="F1830" s="475" t="s">
        <v>2110</v>
      </c>
      <c r="G1830" s="494" t="s">
        <v>596</v>
      </c>
      <c r="H1830" s="491" t="s">
        <v>286</v>
      </c>
      <c r="I1830" s="494" t="s">
        <v>3983</v>
      </c>
      <c r="J1830" s="502">
        <v>44.9</v>
      </c>
      <c r="K1830" s="494" t="s">
        <v>4027</v>
      </c>
      <c r="L1830" s="512">
        <f t="shared" si="196"/>
        <v>0</v>
      </c>
      <c r="M1830" s="513" t="s">
        <v>4037</v>
      </c>
      <c r="N1830" s="514"/>
      <c r="O1830" s="514"/>
      <c r="P1830" s="515">
        <f t="shared" si="197"/>
        <v>0</v>
      </c>
      <c r="Q1830" s="515">
        <f t="shared" si="198"/>
        <v>0</v>
      </c>
      <c r="R1830" s="515">
        <f t="shared" si="199"/>
        <v>0</v>
      </c>
      <c r="S1830" s="516">
        <f>IF(M1830="nio",0,IF(M1830&gt;0,VLOOKUP(H1830,'3-Productie normen'!A:L,VLOOKUP(M1830,'3-Productie normen'!$B$36:$C$42,2,FALSE),FALSE)))</f>
        <v>0</v>
      </c>
      <c r="T1830" s="516">
        <f t="shared" si="201"/>
        <v>0</v>
      </c>
      <c r="U1830" s="55">
        <f t="shared" si="202"/>
        <v>0</v>
      </c>
      <c r="V1830" s="527"/>
      <c r="X1830" s="529">
        <f t="shared" si="200"/>
        <v>0</v>
      </c>
    </row>
    <row r="1831" spans="1:24" ht="14.1" customHeight="1">
      <c r="A1831" s="460">
        <v>1831</v>
      </c>
      <c r="B1831" s="467" t="s">
        <v>238</v>
      </c>
      <c r="C1831" s="466" t="s">
        <v>362</v>
      </c>
      <c r="D1831" s="473" t="s">
        <v>442</v>
      </c>
      <c r="E1831" s="475" t="s">
        <v>790</v>
      </c>
      <c r="F1831" s="475" t="s">
        <v>2111</v>
      </c>
      <c r="G1831" s="494" t="s">
        <v>596</v>
      </c>
      <c r="H1831" s="491" t="s">
        <v>286</v>
      </c>
      <c r="I1831" s="494" t="s">
        <v>3983</v>
      </c>
      <c r="J1831" s="502">
        <v>26.66</v>
      </c>
      <c r="K1831" s="494" t="s">
        <v>4027</v>
      </c>
      <c r="L1831" s="512">
        <f t="shared" si="196"/>
        <v>0</v>
      </c>
      <c r="M1831" s="513" t="s">
        <v>4037</v>
      </c>
      <c r="N1831" s="514"/>
      <c r="O1831" s="514"/>
      <c r="P1831" s="515">
        <f t="shared" si="197"/>
        <v>0</v>
      </c>
      <c r="Q1831" s="515">
        <f t="shared" si="198"/>
        <v>0</v>
      </c>
      <c r="R1831" s="515">
        <f t="shared" si="199"/>
        <v>0</v>
      </c>
      <c r="S1831" s="516">
        <f>IF(M1831="nio",0,IF(M1831&gt;0,VLOOKUP(H1831,'3-Productie normen'!A:L,VLOOKUP(M1831,'3-Productie normen'!$B$36:$C$42,2,FALSE),FALSE)))</f>
        <v>0</v>
      </c>
      <c r="T1831" s="516">
        <f t="shared" si="201"/>
        <v>0</v>
      </c>
      <c r="U1831" s="55">
        <f t="shared" si="202"/>
        <v>0</v>
      </c>
      <c r="V1831" s="527"/>
      <c r="X1831" s="529">
        <f t="shared" si="200"/>
        <v>0</v>
      </c>
    </row>
    <row r="1832" spans="1:24" ht="14.1" customHeight="1">
      <c r="A1832" s="460">
        <v>1832</v>
      </c>
      <c r="B1832" s="467" t="s">
        <v>238</v>
      </c>
      <c r="C1832" s="466" t="s">
        <v>362</v>
      </c>
      <c r="D1832" s="473" t="s">
        <v>442</v>
      </c>
      <c r="E1832" s="475" t="s">
        <v>790</v>
      </c>
      <c r="F1832" s="475" t="s">
        <v>2112</v>
      </c>
      <c r="G1832" s="494" t="s">
        <v>596</v>
      </c>
      <c r="H1832" s="491" t="s">
        <v>286</v>
      </c>
      <c r="I1832" s="494" t="s">
        <v>3983</v>
      </c>
      <c r="J1832" s="502">
        <v>50.36</v>
      </c>
      <c r="K1832" s="494" t="s">
        <v>4027</v>
      </c>
      <c r="L1832" s="512">
        <f t="shared" si="196"/>
        <v>0</v>
      </c>
      <c r="M1832" s="513" t="s">
        <v>4037</v>
      </c>
      <c r="N1832" s="514"/>
      <c r="O1832" s="514"/>
      <c r="P1832" s="515">
        <f t="shared" si="197"/>
        <v>0</v>
      </c>
      <c r="Q1832" s="515">
        <f t="shared" si="198"/>
        <v>0</v>
      </c>
      <c r="R1832" s="515">
        <f t="shared" si="199"/>
        <v>0</v>
      </c>
      <c r="S1832" s="516">
        <f>IF(M1832="nio",0,IF(M1832&gt;0,VLOOKUP(H1832,'3-Productie normen'!A:L,VLOOKUP(M1832,'3-Productie normen'!$B$36:$C$42,2,FALSE),FALSE)))</f>
        <v>0</v>
      </c>
      <c r="T1832" s="516">
        <f t="shared" si="201"/>
        <v>0</v>
      </c>
      <c r="U1832" s="55">
        <f t="shared" si="202"/>
        <v>0</v>
      </c>
      <c r="V1832" s="527"/>
      <c r="X1832" s="529">
        <f t="shared" si="200"/>
        <v>0</v>
      </c>
    </row>
    <row r="1833" spans="1:24" ht="14.1" customHeight="1">
      <c r="A1833" s="567">
        <v>1833</v>
      </c>
      <c r="B1833" s="467" t="s">
        <v>238</v>
      </c>
      <c r="C1833" s="466" t="s">
        <v>362</v>
      </c>
      <c r="D1833" s="473" t="s">
        <v>442</v>
      </c>
      <c r="E1833" s="475" t="s">
        <v>790</v>
      </c>
      <c r="F1833" s="475" t="s">
        <v>2113</v>
      </c>
      <c r="G1833" s="494" t="s">
        <v>596</v>
      </c>
      <c r="H1833" s="491" t="s">
        <v>286</v>
      </c>
      <c r="I1833" s="494" t="s">
        <v>3983</v>
      </c>
      <c r="J1833" s="502">
        <v>26.66</v>
      </c>
      <c r="K1833" s="494" t="s">
        <v>4027</v>
      </c>
      <c r="L1833" s="512">
        <f t="shared" si="196"/>
        <v>0</v>
      </c>
      <c r="M1833" s="513" t="s">
        <v>4037</v>
      </c>
      <c r="N1833" s="514"/>
      <c r="O1833" s="514"/>
      <c r="P1833" s="515">
        <f t="shared" si="197"/>
        <v>0</v>
      </c>
      <c r="Q1833" s="515">
        <f t="shared" si="198"/>
        <v>0</v>
      </c>
      <c r="R1833" s="515">
        <f t="shared" si="199"/>
        <v>0</v>
      </c>
      <c r="S1833" s="516">
        <f>IF(M1833="nio",0,IF(M1833&gt;0,VLOOKUP(H1833,'3-Productie normen'!A:L,VLOOKUP(M1833,'3-Productie normen'!$B$36:$C$42,2,FALSE),FALSE)))</f>
        <v>0</v>
      </c>
      <c r="T1833" s="516">
        <f t="shared" si="201"/>
        <v>0</v>
      </c>
      <c r="U1833" s="55">
        <f t="shared" si="202"/>
        <v>0</v>
      </c>
      <c r="V1833" s="527"/>
      <c r="X1833" s="529">
        <f t="shared" si="200"/>
        <v>0</v>
      </c>
    </row>
    <row r="1834" spans="1:24" ht="14.1" customHeight="1">
      <c r="A1834" s="460">
        <v>1834</v>
      </c>
      <c r="B1834" s="467" t="s">
        <v>238</v>
      </c>
      <c r="C1834" s="466" t="s">
        <v>362</v>
      </c>
      <c r="D1834" s="473" t="s">
        <v>442</v>
      </c>
      <c r="E1834" s="475" t="s">
        <v>790</v>
      </c>
      <c r="F1834" s="475" t="s">
        <v>2114</v>
      </c>
      <c r="G1834" s="494" t="s">
        <v>596</v>
      </c>
      <c r="H1834" s="491" t="s">
        <v>286</v>
      </c>
      <c r="I1834" s="494" t="s">
        <v>3983</v>
      </c>
      <c r="J1834" s="502">
        <v>53.97</v>
      </c>
      <c r="K1834" s="494" t="s">
        <v>4027</v>
      </c>
      <c r="L1834" s="512">
        <f t="shared" si="196"/>
        <v>0</v>
      </c>
      <c r="M1834" s="513" t="s">
        <v>4037</v>
      </c>
      <c r="N1834" s="514"/>
      <c r="O1834" s="514"/>
      <c r="P1834" s="515">
        <f t="shared" si="197"/>
        <v>0</v>
      </c>
      <c r="Q1834" s="515">
        <f t="shared" si="198"/>
        <v>0</v>
      </c>
      <c r="R1834" s="515">
        <f t="shared" si="199"/>
        <v>0</v>
      </c>
      <c r="S1834" s="516">
        <f>IF(M1834="nio",0,IF(M1834&gt;0,VLOOKUP(H1834,'3-Productie normen'!A:L,VLOOKUP(M1834,'3-Productie normen'!$B$36:$C$42,2,FALSE),FALSE)))</f>
        <v>0</v>
      </c>
      <c r="T1834" s="516">
        <f t="shared" si="201"/>
        <v>0</v>
      </c>
      <c r="U1834" s="55">
        <f t="shared" si="202"/>
        <v>0</v>
      </c>
      <c r="V1834" s="527"/>
      <c r="X1834" s="529">
        <f t="shared" si="200"/>
        <v>0</v>
      </c>
    </row>
    <row r="1835" spans="1:24" ht="14.1" customHeight="1">
      <c r="A1835" s="460">
        <v>1835</v>
      </c>
      <c r="B1835" s="467" t="s">
        <v>238</v>
      </c>
      <c r="C1835" s="466" t="s">
        <v>362</v>
      </c>
      <c r="D1835" s="473" t="s">
        <v>442</v>
      </c>
      <c r="E1835" s="475" t="s">
        <v>790</v>
      </c>
      <c r="F1835" s="475" t="s">
        <v>2115</v>
      </c>
      <c r="G1835" s="494" t="s">
        <v>596</v>
      </c>
      <c r="H1835" s="491" t="s">
        <v>286</v>
      </c>
      <c r="I1835" s="494" t="s">
        <v>3983</v>
      </c>
      <c r="J1835" s="502">
        <v>25.67</v>
      </c>
      <c r="K1835" s="494" t="s">
        <v>4027</v>
      </c>
      <c r="L1835" s="512">
        <f t="shared" si="196"/>
        <v>0</v>
      </c>
      <c r="M1835" s="513" t="s">
        <v>4037</v>
      </c>
      <c r="N1835" s="514"/>
      <c r="O1835" s="514"/>
      <c r="P1835" s="515">
        <f t="shared" si="197"/>
        <v>0</v>
      </c>
      <c r="Q1835" s="515">
        <f t="shared" si="198"/>
        <v>0</v>
      </c>
      <c r="R1835" s="515">
        <f t="shared" si="199"/>
        <v>0</v>
      </c>
      <c r="S1835" s="516">
        <f>IF(M1835="nio",0,IF(M1835&gt;0,VLOOKUP(H1835,'3-Productie normen'!A:L,VLOOKUP(M1835,'3-Productie normen'!$B$36:$C$42,2,FALSE),FALSE)))</f>
        <v>0</v>
      </c>
      <c r="T1835" s="516">
        <f t="shared" si="201"/>
        <v>0</v>
      </c>
      <c r="U1835" s="55">
        <f t="shared" si="202"/>
        <v>0</v>
      </c>
      <c r="V1835" s="527"/>
      <c r="X1835" s="529">
        <f t="shared" si="200"/>
        <v>0</v>
      </c>
    </row>
    <row r="1836" spans="1:24" ht="14.1" customHeight="1">
      <c r="A1836" s="460">
        <v>1836</v>
      </c>
      <c r="B1836" s="467" t="s">
        <v>238</v>
      </c>
      <c r="C1836" s="466" t="s">
        <v>362</v>
      </c>
      <c r="D1836" s="473" t="s">
        <v>442</v>
      </c>
      <c r="E1836" s="475" t="s">
        <v>790</v>
      </c>
      <c r="F1836" s="475" t="s">
        <v>2116</v>
      </c>
      <c r="G1836" s="494" t="s">
        <v>596</v>
      </c>
      <c r="H1836" s="491" t="s">
        <v>286</v>
      </c>
      <c r="I1836" s="494" t="s">
        <v>3983</v>
      </c>
      <c r="J1836" s="502">
        <v>52.92</v>
      </c>
      <c r="K1836" s="494" t="s">
        <v>4027</v>
      </c>
      <c r="L1836" s="512">
        <f t="shared" si="196"/>
        <v>0</v>
      </c>
      <c r="M1836" s="513" t="s">
        <v>4037</v>
      </c>
      <c r="N1836" s="514"/>
      <c r="O1836" s="514"/>
      <c r="P1836" s="515">
        <f t="shared" si="197"/>
        <v>0</v>
      </c>
      <c r="Q1836" s="515">
        <f t="shared" si="198"/>
        <v>0</v>
      </c>
      <c r="R1836" s="515">
        <f t="shared" si="199"/>
        <v>0</v>
      </c>
      <c r="S1836" s="516">
        <f>IF(M1836="nio",0,IF(M1836&gt;0,VLOOKUP(H1836,'3-Productie normen'!A:L,VLOOKUP(M1836,'3-Productie normen'!$B$36:$C$42,2,FALSE),FALSE)))</f>
        <v>0</v>
      </c>
      <c r="T1836" s="516">
        <f t="shared" si="201"/>
        <v>0</v>
      </c>
      <c r="U1836" s="55">
        <f t="shared" si="202"/>
        <v>0</v>
      </c>
      <c r="V1836" s="527"/>
      <c r="X1836" s="529">
        <f t="shared" si="200"/>
        <v>0</v>
      </c>
    </row>
    <row r="1837" spans="1:24" ht="14.1" customHeight="1">
      <c r="A1837" s="460">
        <v>1837</v>
      </c>
      <c r="B1837" s="467" t="s">
        <v>238</v>
      </c>
      <c r="C1837" s="466" t="s">
        <v>362</v>
      </c>
      <c r="D1837" s="473" t="s">
        <v>442</v>
      </c>
      <c r="E1837" s="475" t="s">
        <v>790</v>
      </c>
      <c r="F1837" s="475" t="s">
        <v>2117</v>
      </c>
      <c r="G1837" s="494" t="s">
        <v>596</v>
      </c>
      <c r="H1837" s="491" t="s">
        <v>286</v>
      </c>
      <c r="I1837" s="494" t="s">
        <v>3983</v>
      </c>
      <c r="J1837" s="502">
        <v>26.99</v>
      </c>
      <c r="K1837" s="494" t="s">
        <v>4027</v>
      </c>
      <c r="L1837" s="512">
        <f t="shared" si="196"/>
        <v>0</v>
      </c>
      <c r="M1837" s="513" t="s">
        <v>4037</v>
      </c>
      <c r="N1837" s="514"/>
      <c r="O1837" s="514"/>
      <c r="P1837" s="515">
        <f t="shared" si="197"/>
        <v>0</v>
      </c>
      <c r="Q1837" s="515">
        <f t="shared" si="198"/>
        <v>0</v>
      </c>
      <c r="R1837" s="515">
        <f t="shared" si="199"/>
        <v>0</v>
      </c>
      <c r="S1837" s="516">
        <f>IF(M1837="nio",0,IF(M1837&gt;0,VLOOKUP(H1837,'3-Productie normen'!A:L,VLOOKUP(M1837,'3-Productie normen'!$B$36:$C$42,2,FALSE),FALSE)))</f>
        <v>0</v>
      </c>
      <c r="T1837" s="516">
        <f t="shared" si="201"/>
        <v>0</v>
      </c>
      <c r="U1837" s="55">
        <f t="shared" si="202"/>
        <v>0</v>
      </c>
      <c r="V1837" s="527"/>
      <c r="X1837" s="529">
        <f t="shared" si="200"/>
        <v>0</v>
      </c>
    </row>
    <row r="1838" spans="1:24" ht="14.1" customHeight="1">
      <c r="A1838" s="460">
        <v>1838</v>
      </c>
      <c r="B1838" s="467" t="s">
        <v>238</v>
      </c>
      <c r="C1838" s="466" t="s">
        <v>362</v>
      </c>
      <c r="D1838" s="473" t="s">
        <v>442</v>
      </c>
      <c r="E1838" s="475" t="s">
        <v>790</v>
      </c>
      <c r="F1838" s="475" t="s">
        <v>2118</v>
      </c>
      <c r="G1838" s="494" t="s">
        <v>596</v>
      </c>
      <c r="H1838" s="491" t="s">
        <v>286</v>
      </c>
      <c r="I1838" s="494" t="s">
        <v>3983</v>
      </c>
      <c r="J1838" s="502">
        <v>71.28</v>
      </c>
      <c r="K1838" s="494" t="s">
        <v>4027</v>
      </c>
      <c r="L1838" s="512">
        <f t="shared" si="196"/>
        <v>0</v>
      </c>
      <c r="M1838" s="513" t="s">
        <v>4037</v>
      </c>
      <c r="N1838" s="514"/>
      <c r="O1838" s="514"/>
      <c r="P1838" s="515">
        <f t="shared" si="197"/>
        <v>0</v>
      </c>
      <c r="Q1838" s="515">
        <f t="shared" si="198"/>
        <v>0</v>
      </c>
      <c r="R1838" s="515">
        <f t="shared" si="199"/>
        <v>0</v>
      </c>
      <c r="S1838" s="516">
        <f>IF(M1838="nio",0,IF(M1838&gt;0,VLOOKUP(H1838,'3-Productie normen'!A:L,VLOOKUP(M1838,'3-Productie normen'!$B$36:$C$42,2,FALSE),FALSE)))</f>
        <v>0</v>
      </c>
      <c r="T1838" s="516">
        <f t="shared" si="201"/>
        <v>0</v>
      </c>
      <c r="U1838" s="55">
        <f t="shared" si="202"/>
        <v>0</v>
      </c>
      <c r="V1838" s="527"/>
      <c r="X1838" s="529">
        <f t="shared" si="200"/>
        <v>0</v>
      </c>
    </row>
    <row r="1839" spans="1:24" ht="14.1" customHeight="1">
      <c r="A1839" s="460">
        <v>1839</v>
      </c>
      <c r="B1839" s="467" t="s">
        <v>238</v>
      </c>
      <c r="C1839" s="466" t="s">
        <v>362</v>
      </c>
      <c r="D1839" s="473" t="s">
        <v>442</v>
      </c>
      <c r="E1839" s="475" t="s">
        <v>790</v>
      </c>
      <c r="F1839" s="475" t="s">
        <v>2119</v>
      </c>
      <c r="G1839" s="494" t="s">
        <v>600</v>
      </c>
      <c r="H1839" s="491" t="s">
        <v>286</v>
      </c>
      <c r="I1839" s="494" t="s">
        <v>3983</v>
      </c>
      <c r="J1839" s="502">
        <v>157.26</v>
      </c>
      <c r="K1839" s="494" t="s">
        <v>4027</v>
      </c>
      <c r="L1839" s="512">
        <f t="shared" si="196"/>
        <v>0</v>
      </c>
      <c r="M1839" s="513" t="s">
        <v>4037</v>
      </c>
      <c r="N1839" s="514"/>
      <c r="O1839" s="514"/>
      <c r="P1839" s="515">
        <f t="shared" si="197"/>
        <v>0</v>
      </c>
      <c r="Q1839" s="515">
        <f t="shared" si="198"/>
        <v>0</v>
      </c>
      <c r="R1839" s="515">
        <f t="shared" si="199"/>
        <v>0</v>
      </c>
      <c r="S1839" s="516">
        <f>IF(M1839="nio",0,IF(M1839&gt;0,VLOOKUP(H1839,'3-Productie normen'!A:L,VLOOKUP(M1839,'3-Productie normen'!$B$36:$C$42,2,FALSE),FALSE)))</f>
        <v>0</v>
      </c>
      <c r="T1839" s="516">
        <f t="shared" si="201"/>
        <v>0</v>
      </c>
      <c r="U1839" s="55">
        <f t="shared" si="202"/>
        <v>0</v>
      </c>
      <c r="V1839" s="527"/>
      <c r="X1839" s="529">
        <f t="shared" si="200"/>
        <v>0</v>
      </c>
    </row>
    <row r="1840" spans="1:24" ht="14.1" customHeight="1">
      <c r="A1840" s="460">
        <v>1840</v>
      </c>
      <c r="B1840" s="467" t="s">
        <v>238</v>
      </c>
      <c r="C1840" s="466" t="s">
        <v>362</v>
      </c>
      <c r="D1840" s="473" t="s">
        <v>442</v>
      </c>
      <c r="E1840" s="475" t="s">
        <v>790</v>
      </c>
      <c r="F1840" s="475" t="s">
        <v>2120</v>
      </c>
      <c r="G1840" s="494" t="s">
        <v>596</v>
      </c>
      <c r="H1840" s="491" t="s">
        <v>286</v>
      </c>
      <c r="I1840" s="494" t="s">
        <v>3983</v>
      </c>
      <c r="J1840" s="502">
        <v>26.46</v>
      </c>
      <c r="K1840" s="494" t="s">
        <v>4027</v>
      </c>
      <c r="L1840" s="512">
        <f t="shared" si="196"/>
        <v>0</v>
      </c>
      <c r="M1840" s="513" t="s">
        <v>4037</v>
      </c>
      <c r="N1840" s="514"/>
      <c r="O1840" s="514"/>
      <c r="P1840" s="515">
        <f t="shared" si="197"/>
        <v>0</v>
      </c>
      <c r="Q1840" s="515">
        <f t="shared" si="198"/>
        <v>0</v>
      </c>
      <c r="R1840" s="515">
        <f t="shared" si="199"/>
        <v>0</v>
      </c>
      <c r="S1840" s="516">
        <f>IF(M1840="nio",0,IF(M1840&gt;0,VLOOKUP(H1840,'3-Productie normen'!A:L,VLOOKUP(M1840,'3-Productie normen'!$B$36:$C$42,2,FALSE),FALSE)))</f>
        <v>0</v>
      </c>
      <c r="T1840" s="516">
        <f t="shared" si="201"/>
        <v>0</v>
      </c>
      <c r="U1840" s="55">
        <f t="shared" si="202"/>
        <v>0</v>
      </c>
      <c r="V1840" s="527"/>
      <c r="X1840" s="529">
        <f t="shared" si="200"/>
        <v>0</v>
      </c>
    </row>
    <row r="1841" spans="1:24" ht="14.1" customHeight="1">
      <c r="A1841" s="567">
        <v>1841</v>
      </c>
      <c r="B1841" s="467" t="s">
        <v>238</v>
      </c>
      <c r="C1841" s="466" t="s">
        <v>362</v>
      </c>
      <c r="D1841" s="473" t="s">
        <v>442</v>
      </c>
      <c r="E1841" s="475" t="s">
        <v>790</v>
      </c>
      <c r="F1841" s="475" t="s">
        <v>2121</v>
      </c>
      <c r="G1841" s="494" t="s">
        <v>596</v>
      </c>
      <c r="H1841" s="491" t="s">
        <v>286</v>
      </c>
      <c r="I1841" s="494" t="s">
        <v>3983</v>
      </c>
      <c r="J1841" s="502">
        <v>26.49</v>
      </c>
      <c r="K1841" s="494" t="s">
        <v>4027</v>
      </c>
      <c r="L1841" s="512">
        <f t="shared" si="196"/>
        <v>0</v>
      </c>
      <c r="M1841" s="513" t="s">
        <v>4037</v>
      </c>
      <c r="N1841" s="514"/>
      <c r="O1841" s="514"/>
      <c r="P1841" s="515">
        <f t="shared" si="197"/>
        <v>0</v>
      </c>
      <c r="Q1841" s="515">
        <f t="shared" si="198"/>
        <v>0</v>
      </c>
      <c r="R1841" s="515">
        <f t="shared" si="199"/>
        <v>0</v>
      </c>
      <c r="S1841" s="516">
        <f>IF(M1841="nio",0,IF(M1841&gt;0,VLOOKUP(H1841,'3-Productie normen'!A:L,VLOOKUP(M1841,'3-Productie normen'!$B$36:$C$42,2,FALSE),FALSE)))</f>
        <v>0</v>
      </c>
      <c r="T1841" s="516">
        <f t="shared" si="201"/>
        <v>0</v>
      </c>
      <c r="U1841" s="55">
        <f t="shared" si="202"/>
        <v>0</v>
      </c>
      <c r="V1841" s="527"/>
      <c r="X1841" s="529">
        <f t="shared" si="200"/>
        <v>0</v>
      </c>
    </row>
    <row r="1842" spans="1:24" ht="14.1" customHeight="1">
      <c r="A1842" s="460">
        <v>1842</v>
      </c>
      <c r="B1842" s="467" t="s">
        <v>238</v>
      </c>
      <c r="C1842" s="466" t="s">
        <v>362</v>
      </c>
      <c r="D1842" s="473" t="s">
        <v>442</v>
      </c>
      <c r="E1842" s="475" t="s">
        <v>790</v>
      </c>
      <c r="F1842" s="475" t="s">
        <v>2122</v>
      </c>
      <c r="G1842" s="494" t="s">
        <v>596</v>
      </c>
      <c r="H1842" s="491" t="s">
        <v>286</v>
      </c>
      <c r="I1842" s="494" t="s">
        <v>3983</v>
      </c>
      <c r="J1842" s="502">
        <v>85.53</v>
      </c>
      <c r="K1842" s="494" t="s">
        <v>4027</v>
      </c>
      <c r="L1842" s="512">
        <f t="shared" si="196"/>
        <v>0</v>
      </c>
      <c r="M1842" s="513" t="s">
        <v>4037</v>
      </c>
      <c r="N1842" s="514"/>
      <c r="O1842" s="514"/>
      <c r="P1842" s="515">
        <f t="shared" si="197"/>
        <v>0</v>
      </c>
      <c r="Q1842" s="515">
        <f t="shared" si="198"/>
        <v>0</v>
      </c>
      <c r="R1842" s="515">
        <f t="shared" si="199"/>
        <v>0</v>
      </c>
      <c r="S1842" s="516">
        <f>IF(M1842="nio",0,IF(M1842&gt;0,VLOOKUP(H1842,'3-Productie normen'!A:L,VLOOKUP(M1842,'3-Productie normen'!$B$36:$C$42,2,FALSE),FALSE)))</f>
        <v>0</v>
      </c>
      <c r="T1842" s="516">
        <f t="shared" si="201"/>
        <v>0</v>
      </c>
      <c r="U1842" s="55">
        <f t="shared" si="202"/>
        <v>0</v>
      </c>
      <c r="V1842" s="527"/>
      <c r="X1842" s="529">
        <f t="shared" si="200"/>
        <v>0</v>
      </c>
    </row>
    <row r="1843" spans="1:24" ht="14.1" customHeight="1">
      <c r="A1843" s="460">
        <v>1843</v>
      </c>
      <c r="B1843" s="467" t="s">
        <v>238</v>
      </c>
      <c r="C1843" s="466" t="s">
        <v>362</v>
      </c>
      <c r="D1843" s="473" t="s">
        <v>442</v>
      </c>
      <c r="E1843" s="475" t="s">
        <v>790</v>
      </c>
      <c r="F1843" s="475" t="s">
        <v>2123</v>
      </c>
      <c r="G1843" s="494" t="s">
        <v>596</v>
      </c>
      <c r="H1843" s="491" t="s">
        <v>286</v>
      </c>
      <c r="I1843" s="494" t="s">
        <v>3983</v>
      </c>
      <c r="J1843" s="502">
        <v>26.71</v>
      </c>
      <c r="K1843" s="494" t="s">
        <v>4027</v>
      </c>
      <c r="L1843" s="512">
        <f t="shared" si="196"/>
        <v>0</v>
      </c>
      <c r="M1843" s="513" t="s">
        <v>4037</v>
      </c>
      <c r="N1843" s="514"/>
      <c r="O1843" s="514"/>
      <c r="P1843" s="515">
        <f t="shared" si="197"/>
        <v>0</v>
      </c>
      <c r="Q1843" s="515">
        <f t="shared" si="198"/>
        <v>0</v>
      </c>
      <c r="R1843" s="515">
        <f t="shared" si="199"/>
        <v>0</v>
      </c>
      <c r="S1843" s="516">
        <f>IF(M1843="nio",0,IF(M1843&gt;0,VLOOKUP(H1843,'3-Productie normen'!A:L,VLOOKUP(M1843,'3-Productie normen'!$B$36:$C$42,2,FALSE),FALSE)))</f>
        <v>0</v>
      </c>
      <c r="T1843" s="516">
        <f t="shared" si="201"/>
        <v>0</v>
      </c>
      <c r="U1843" s="55">
        <f t="shared" si="202"/>
        <v>0</v>
      </c>
      <c r="V1843" s="527"/>
      <c r="X1843" s="529">
        <f t="shared" si="200"/>
        <v>0</v>
      </c>
    </row>
    <row r="1844" spans="1:24" ht="14.1" customHeight="1">
      <c r="A1844" s="460">
        <v>1844</v>
      </c>
      <c r="B1844" s="467" t="s">
        <v>238</v>
      </c>
      <c r="C1844" s="466" t="s">
        <v>362</v>
      </c>
      <c r="D1844" s="473" t="s">
        <v>442</v>
      </c>
      <c r="E1844" s="475" t="s">
        <v>790</v>
      </c>
      <c r="F1844" s="475" t="s">
        <v>2124</v>
      </c>
      <c r="G1844" s="494" t="s">
        <v>596</v>
      </c>
      <c r="H1844" s="491" t="s">
        <v>286</v>
      </c>
      <c r="I1844" s="494" t="s">
        <v>3983</v>
      </c>
      <c r="J1844" s="502">
        <v>28.21</v>
      </c>
      <c r="K1844" s="494" t="s">
        <v>4027</v>
      </c>
      <c r="L1844" s="512">
        <f t="shared" si="196"/>
        <v>0</v>
      </c>
      <c r="M1844" s="513" t="s">
        <v>4037</v>
      </c>
      <c r="N1844" s="514"/>
      <c r="O1844" s="514"/>
      <c r="P1844" s="515">
        <f t="shared" si="197"/>
        <v>0</v>
      </c>
      <c r="Q1844" s="515">
        <f t="shared" si="198"/>
        <v>0</v>
      </c>
      <c r="R1844" s="515">
        <f t="shared" si="199"/>
        <v>0</v>
      </c>
      <c r="S1844" s="516">
        <f>IF(M1844="nio",0,IF(M1844&gt;0,VLOOKUP(H1844,'3-Productie normen'!A:L,VLOOKUP(M1844,'3-Productie normen'!$B$36:$C$42,2,FALSE),FALSE)))</f>
        <v>0</v>
      </c>
      <c r="T1844" s="516">
        <f t="shared" si="201"/>
        <v>0</v>
      </c>
      <c r="U1844" s="55">
        <f t="shared" si="202"/>
        <v>0</v>
      </c>
      <c r="V1844" s="527"/>
      <c r="X1844" s="529">
        <f t="shared" si="200"/>
        <v>0</v>
      </c>
    </row>
    <row r="1845" spans="1:24" ht="14.1" customHeight="1">
      <c r="A1845" s="460">
        <v>1845</v>
      </c>
      <c r="B1845" s="467" t="s">
        <v>238</v>
      </c>
      <c r="C1845" s="466" t="s">
        <v>362</v>
      </c>
      <c r="D1845" s="473" t="s">
        <v>442</v>
      </c>
      <c r="E1845" s="475" t="s">
        <v>790</v>
      </c>
      <c r="F1845" s="475" t="s">
        <v>2125</v>
      </c>
      <c r="G1845" s="494" t="s">
        <v>596</v>
      </c>
      <c r="H1845" s="491" t="s">
        <v>286</v>
      </c>
      <c r="I1845" s="494" t="s">
        <v>3983</v>
      </c>
      <c r="J1845" s="502">
        <v>56.58</v>
      </c>
      <c r="K1845" s="494" t="s">
        <v>4027</v>
      </c>
      <c r="L1845" s="512">
        <f t="shared" si="196"/>
        <v>0</v>
      </c>
      <c r="M1845" s="513" t="s">
        <v>4037</v>
      </c>
      <c r="N1845" s="514"/>
      <c r="O1845" s="514"/>
      <c r="P1845" s="515">
        <f t="shared" si="197"/>
        <v>0</v>
      </c>
      <c r="Q1845" s="515">
        <f t="shared" si="198"/>
        <v>0</v>
      </c>
      <c r="R1845" s="515">
        <f t="shared" si="199"/>
        <v>0</v>
      </c>
      <c r="S1845" s="516">
        <f>IF(M1845="nio",0,IF(M1845&gt;0,VLOOKUP(H1845,'3-Productie normen'!A:L,VLOOKUP(M1845,'3-Productie normen'!$B$36:$C$42,2,FALSE),FALSE)))</f>
        <v>0</v>
      </c>
      <c r="T1845" s="516">
        <f t="shared" si="201"/>
        <v>0</v>
      </c>
      <c r="U1845" s="55">
        <f t="shared" si="202"/>
        <v>0</v>
      </c>
      <c r="V1845" s="527"/>
      <c r="X1845" s="529">
        <f t="shared" si="200"/>
        <v>0</v>
      </c>
    </row>
    <row r="1846" spans="1:24" ht="14.1" customHeight="1">
      <c r="A1846" s="460">
        <v>1846</v>
      </c>
      <c r="B1846" s="467" t="s">
        <v>238</v>
      </c>
      <c r="C1846" s="466" t="s">
        <v>362</v>
      </c>
      <c r="D1846" s="473" t="s">
        <v>442</v>
      </c>
      <c r="E1846" s="475" t="s">
        <v>790</v>
      </c>
      <c r="F1846" s="475" t="s">
        <v>2126</v>
      </c>
      <c r="G1846" s="494" t="s">
        <v>606</v>
      </c>
      <c r="H1846" s="491" t="s">
        <v>286</v>
      </c>
      <c r="I1846" s="494" t="s">
        <v>3983</v>
      </c>
      <c r="J1846" s="502">
        <v>27.72</v>
      </c>
      <c r="K1846" s="494" t="s">
        <v>4027</v>
      </c>
      <c r="L1846" s="512">
        <f t="shared" si="196"/>
        <v>0</v>
      </c>
      <c r="M1846" s="513" t="s">
        <v>4037</v>
      </c>
      <c r="N1846" s="514"/>
      <c r="O1846" s="514"/>
      <c r="P1846" s="515">
        <f t="shared" si="197"/>
        <v>0</v>
      </c>
      <c r="Q1846" s="515">
        <f t="shared" si="198"/>
        <v>0</v>
      </c>
      <c r="R1846" s="515">
        <f t="shared" si="199"/>
        <v>0</v>
      </c>
      <c r="S1846" s="516">
        <f>IF(M1846="nio",0,IF(M1846&gt;0,VLOOKUP(H1846,'3-Productie normen'!A:L,VLOOKUP(M1846,'3-Productie normen'!$B$36:$C$42,2,FALSE),FALSE)))</f>
        <v>0</v>
      </c>
      <c r="T1846" s="516">
        <f t="shared" si="201"/>
        <v>0</v>
      </c>
      <c r="U1846" s="55">
        <f t="shared" si="202"/>
        <v>0</v>
      </c>
      <c r="V1846" s="527"/>
      <c r="X1846" s="529">
        <f t="shared" si="200"/>
        <v>0</v>
      </c>
    </row>
    <row r="1847" spans="1:24" ht="14.1" customHeight="1">
      <c r="A1847" s="460">
        <v>1847</v>
      </c>
      <c r="B1847" s="467" t="s">
        <v>238</v>
      </c>
      <c r="C1847" s="466" t="s">
        <v>362</v>
      </c>
      <c r="D1847" s="473" t="s">
        <v>442</v>
      </c>
      <c r="E1847" s="475" t="s">
        <v>790</v>
      </c>
      <c r="F1847" s="475" t="s">
        <v>2127</v>
      </c>
      <c r="G1847" s="494" t="s">
        <v>596</v>
      </c>
      <c r="H1847" s="491" t="s">
        <v>286</v>
      </c>
      <c r="I1847" s="494" t="s">
        <v>3983</v>
      </c>
      <c r="J1847" s="502">
        <v>23.66</v>
      </c>
      <c r="K1847" s="494" t="s">
        <v>4027</v>
      </c>
      <c r="L1847" s="512">
        <f t="shared" si="196"/>
        <v>0</v>
      </c>
      <c r="M1847" s="513" t="s">
        <v>4037</v>
      </c>
      <c r="N1847" s="514"/>
      <c r="O1847" s="514"/>
      <c r="P1847" s="515">
        <f t="shared" si="197"/>
        <v>0</v>
      </c>
      <c r="Q1847" s="515">
        <f t="shared" si="198"/>
        <v>0</v>
      </c>
      <c r="R1847" s="515">
        <f t="shared" si="199"/>
        <v>0</v>
      </c>
      <c r="S1847" s="516">
        <f>IF(M1847="nio",0,IF(M1847&gt;0,VLOOKUP(H1847,'3-Productie normen'!A:L,VLOOKUP(M1847,'3-Productie normen'!$B$36:$C$42,2,FALSE),FALSE)))</f>
        <v>0</v>
      </c>
      <c r="T1847" s="516">
        <f t="shared" si="201"/>
        <v>0</v>
      </c>
      <c r="U1847" s="55">
        <f t="shared" si="202"/>
        <v>0</v>
      </c>
      <c r="V1847" s="527"/>
      <c r="X1847" s="529">
        <f t="shared" si="200"/>
        <v>0</v>
      </c>
    </row>
    <row r="1848" spans="1:24" ht="14.1" customHeight="1">
      <c r="A1848" s="460">
        <v>1848</v>
      </c>
      <c r="B1848" s="467" t="s">
        <v>238</v>
      </c>
      <c r="C1848" s="466" t="s">
        <v>362</v>
      </c>
      <c r="D1848" s="473" t="s">
        <v>442</v>
      </c>
      <c r="E1848" s="475" t="s">
        <v>790</v>
      </c>
      <c r="F1848" s="475" t="s">
        <v>2128</v>
      </c>
      <c r="G1848" s="494" t="s">
        <v>1045</v>
      </c>
      <c r="H1848" s="491" t="s">
        <v>286</v>
      </c>
      <c r="I1848" s="494" t="s">
        <v>3983</v>
      </c>
      <c r="J1848" s="502">
        <v>18.25</v>
      </c>
      <c r="K1848" s="494" t="s">
        <v>4027</v>
      </c>
      <c r="L1848" s="512">
        <f t="shared" si="196"/>
        <v>0</v>
      </c>
      <c r="M1848" s="513" t="s">
        <v>4037</v>
      </c>
      <c r="N1848" s="514"/>
      <c r="O1848" s="514"/>
      <c r="P1848" s="515">
        <f t="shared" si="197"/>
        <v>0</v>
      </c>
      <c r="Q1848" s="515">
        <f t="shared" si="198"/>
        <v>0</v>
      </c>
      <c r="R1848" s="515">
        <f t="shared" si="199"/>
        <v>0</v>
      </c>
      <c r="S1848" s="516">
        <f>IF(M1848="nio",0,IF(M1848&gt;0,VLOOKUP(H1848,'3-Productie normen'!A:L,VLOOKUP(M1848,'3-Productie normen'!$B$36:$C$42,2,FALSE),FALSE)))</f>
        <v>0</v>
      </c>
      <c r="T1848" s="516">
        <f t="shared" si="201"/>
        <v>0</v>
      </c>
      <c r="U1848" s="55">
        <f t="shared" si="202"/>
        <v>0</v>
      </c>
      <c r="V1848" s="527"/>
      <c r="X1848" s="529">
        <f t="shared" si="200"/>
        <v>0</v>
      </c>
    </row>
    <row r="1849" spans="1:24" ht="14.1" customHeight="1">
      <c r="A1849" s="567">
        <v>1849</v>
      </c>
      <c r="B1849" s="467" t="s">
        <v>238</v>
      </c>
      <c r="C1849" s="466" t="s">
        <v>362</v>
      </c>
      <c r="D1849" s="473" t="s">
        <v>442</v>
      </c>
      <c r="E1849" s="475" t="s">
        <v>790</v>
      </c>
      <c r="F1849" s="475" t="s">
        <v>2129</v>
      </c>
      <c r="G1849" s="494" t="s">
        <v>596</v>
      </c>
      <c r="H1849" s="491" t="s">
        <v>286</v>
      </c>
      <c r="I1849" s="494" t="s">
        <v>3983</v>
      </c>
      <c r="J1849" s="502">
        <v>27.29</v>
      </c>
      <c r="K1849" s="494" t="s">
        <v>4027</v>
      </c>
      <c r="L1849" s="512">
        <f t="shared" si="196"/>
        <v>0</v>
      </c>
      <c r="M1849" s="513" t="s">
        <v>4037</v>
      </c>
      <c r="N1849" s="514"/>
      <c r="O1849" s="514"/>
      <c r="P1849" s="515">
        <f t="shared" si="197"/>
        <v>0</v>
      </c>
      <c r="Q1849" s="515">
        <f t="shared" si="198"/>
        <v>0</v>
      </c>
      <c r="R1849" s="515">
        <f t="shared" si="199"/>
        <v>0</v>
      </c>
      <c r="S1849" s="516">
        <f>IF(M1849="nio",0,IF(M1849&gt;0,VLOOKUP(H1849,'3-Productie normen'!A:L,VLOOKUP(M1849,'3-Productie normen'!$B$36:$C$42,2,FALSE),FALSE)))</f>
        <v>0</v>
      </c>
      <c r="T1849" s="516">
        <f t="shared" si="201"/>
        <v>0</v>
      </c>
      <c r="U1849" s="55">
        <f t="shared" si="202"/>
        <v>0</v>
      </c>
      <c r="V1849" s="527"/>
      <c r="X1849" s="529">
        <f t="shared" si="200"/>
        <v>0</v>
      </c>
    </row>
    <row r="1850" spans="1:24" ht="14.1" customHeight="1">
      <c r="A1850" s="460">
        <v>1850</v>
      </c>
      <c r="B1850" s="467" t="s">
        <v>238</v>
      </c>
      <c r="C1850" s="466" t="s">
        <v>362</v>
      </c>
      <c r="D1850" s="473" t="s">
        <v>442</v>
      </c>
      <c r="E1850" s="475" t="s">
        <v>790</v>
      </c>
      <c r="F1850" s="475" t="s">
        <v>2130</v>
      </c>
      <c r="G1850" s="494" t="s">
        <v>1045</v>
      </c>
      <c r="H1850" s="491" t="s">
        <v>286</v>
      </c>
      <c r="I1850" s="494" t="s">
        <v>3983</v>
      </c>
      <c r="J1850" s="502">
        <v>6.72</v>
      </c>
      <c r="K1850" s="494" t="s">
        <v>4027</v>
      </c>
      <c r="L1850" s="512">
        <f t="shared" si="196"/>
        <v>0</v>
      </c>
      <c r="M1850" s="513" t="s">
        <v>4037</v>
      </c>
      <c r="N1850" s="514"/>
      <c r="O1850" s="514"/>
      <c r="P1850" s="515">
        <f t="shared" si="197"/>
        <v>0</v>
      </c>
      <c r="Q1850" s="515">
        <f t="shared" si="198"/>
        <v>0</v>
      </c>
      <c r="R1850" s="515">
        <f t="shared" si="199"/>
        <v>0</v>
      </c>
      <c r="S1850" s="516">
        <f>IF(M1850="nio",0,IF(M1850&gt;0,VLOOKUP(H1850,'3-Productie normen'!A:L,VLOOKUP(M1850,'3-Productie normen'!$B$36:$C$42,2,FALSE),FALSE)))</f>
        <v>0</v>
      </c>
      <c r="T1850" s="516">
        <f t="shared" si="201"/>
        <v>0</v>
      </c>
      <c r="U1850" s="55">
        <f t="shared" si="202"/>
        <v>0</v>
      </c>
      <c r="V1850" s="527"/>
      <c r="X1850" s="529">
        <f t="shared" si="200"/>
        <v>0</v>
      </c>
    </row>
    <row r="1851" spans="1:24" ht="14.1" customHeight="1">
      <c r="A1851" s="460">
        <v>1851</v>
      </c>
      <c r="B1851" s="467" t="s">
        <v>238</v>
      </c>
      <c r="C1851" s="466" t="s">
        <v>362</v>
      </c>
      <c r="D1851" s="473" t="s">
        <v>442</v>
      </c>
      <c r="E1851" s="475" t="s">
        <v>790</v>
      </c>
      <c r="F1851" s="475" t="s">
        <v>2131</v>
      </c>
      <c r="G1851" s="494" t="s">
        <v>596</v>
      </c>
      <c r="H1851" s="491" t="s">
        <v>286</v>
      </c>
      <c r="I1851" s="494" t="s">
        <v>3983</v>
      </c>
      <c r="J1851" s="502">
        <v>55.41</v>
      </c>
      <c r="K1851" s="494" t="s">
        <v>4027</v>
      </c>
      <c r="L1851" s="512">
        <f t="shared" si="196"/>
        <v>0</v>
      </c>
      <c r="M1851" s="513" t="s">
        <v>4037</v>
      </c>
      <c r="N1851" s="514"/>
      <c r="O1851" s="514"/>
      <c r="P1851" s="515">
        <f t="shared" si="197"/>
        <v>0</v>
      </c>
      <c r="Q1851" s="515">
        <f t="shared" si="198"/>
        <v>0</v>
      </c>
      <c r="R1851" s="515">
        <f t="shared" si="199"/>
        <v>0</v>
      </c>
      <c r="S1851" s="516">
        <f>IF(M1851="nio",0,IF(M1851&gt;0,VLOOKUP(H1851,'3-Productie normen'!A:L,VLOOKUP(M1851,'3-Productie normen'!$B$36:$C$42,2,FALSE),FALSE)))</f>
        <v>0</v>
      </c>
      <c r="T1851" s="516">
        <f t="shared" si="201"/>
        <v>0</v>
      </c>
      <c r="U1851" s="55">
        <f t="shared" si="202"/>
        <v>0</v>
      </c>
      <c r="V1851" s="527"/>
      <c r="X1851" s="529">
        <f t="shared" si="200"/>
        <v>0</v>
      </c>
    </row>
    <row r="1852" spans="1:24" ht="14.1" customHeight="1">
      <c r="A1852" s="460">
        <v>1852</v>
      </c>
      <c r="B1852" s="467" t="s">
        <v>238</v>
      </c>
      <c r="C1852" s="466" t="s">
        <v>362</v>
      </c>
      <c r="D1852" s="473" t="s">
        <v>442</v>
      </c>
      <c r="E1852" s="475" t="s">
        <v>790</v>
      </c>
      <c r="F1852" s="475" t="s">
        <v>2132</v>
      </c>
      <c r="G1852" s="494" t="s">
        <v>1045</v>
      </c>
      <c r="H1852" s="491" t="s">
        <v>286</v>
      </c>
      <c r="I1852" s="494" t="s">
        <v>3974</v>
      </c>
      <c r="J1852" s="502">
        <v>23.16</v>
      </c>
      <c r="K1852" s="494" t="s">
        <v>4027</v>
      </c>
      <c r="L1852" s="512">
        <f t="shared" si="196"/>
        <v>0</v>
      </c>
      <c r="M1852" s="513" t="s">
        <v>4037</v>
      </c>
      <c r="N1852" s="514"/>
      <c r="O1852" s="514"/>
      <c r="P1852" s="515">
        <f t="shared" si="197"/>
        <v>0</v>
      </c>
      <c r="Q1852" s="515">
        <f t="shared" si="198"/>
        <v>0</v>
      </c>
      <c r="R1852" s="515">
        <f t="shared" si="199"/>
        <v>0</v>
      </c>
      <c r="S1852" s="516">
        <f>IF(M1852="nio",0,IF(M1852&gt;0,VLOOKUP(H1852,'3-Productie normen'!A:L,VLOOKUP(M1852,'3-Productie normen'!$B$36:$C$42,2,FALSE),FALSE)))</f>
        <v>0</v>
      </c>
      <c r="T1852" s="516">
        <f t="shared" si="201"/>
        <v>0</v>
      </c>
      <c r="U1852" s="55">
        <f t="shared" si="202"/>
        <v>0</v>
      </c>
      <c r="V1852" s="527"/>
      <c r="X1852" s="529">
        <f t="shared" si="200"/>
        <v>0</v>
      </c>
    </row>
    <row r="1853" spans="1:24" ht="14.1" customHeight="1">
      <c r="A1853" s="460">
        <v>1853</v>
      </c>
      <c r="B1853" s="467" t="s">
        <v>238</v>
      </c>
      <c r="C1853" s="466" t="s">
        <v>362</v>
      </c>
      <c r="D1853" s="473" t="s">
        <v>442</v>
      </c>
      <c r="E1853" s="475" t="s">
        <v>790</v>
      </c>
      <c r="F1853" s="475" t="s">
        <v>2133</v>
      </c>
      <c r="G1853" s="494" t="s">
        <v>606</v>
      </c>
      <c r="H1853" s="491" t="s">
        <v>286</v>
      </c>
      <c r="I1853" s="494" t="s">
        <v>3983</v>
      </c>
      <c r="J1853" s="502">
        <v>8.41</v>
      </c>
      <c r="K1853" s="494" t="s">
        <v>4027</v>
      </c>
      <c r="L1853" s="512">
        <f t="shared" si="196"/>
        <v>0</v>
      </c>
      <c r="M1853" s="513" t="s">
        <v>4037</v>
      </c>
      <c r="N1853" s="514"/>
      <c r="O1853" s="514"/>
      <c r="P1853" s="515">
        <f t="shared" si="197"/>
        <v>0</v>
      </c>
      <c r="Q1853" s="515">
        <f t="shared" si="198"/>
        <v>0</v>
      </c>
      <c r="R1853" s="515">
        <f t="shared" si="199"/>
        <v>0</v>
      </c>
      <c r="S1853" s="516">
        <f>IF(M1853="nio",0,IF(M1853&gt;0,VLOOKUP(H1853,'3-Productie normen'!A:L,VLOOKUP(M1853,'3-Productie normen'!$B$36:$C$42,2,FALSE),FALSE)))</f>
        <v>0</v>
      </c>
      <c r="T1853" s="516">
        <f t="shared" si="201"/>
        <v>0</v>
      </c>
      <c r="U1853" s="55">
        <f t="shared" si="202"/>
        <v>0</v>
      </c>
      <c r="V1853" s="527"/>
      <c r="X1853" s="529">
        <f t="shared" si="200"/>
        <v>0</v>
      </c>
    </row>
    <row r="1854" spans="1:24" ht="14.1" customHeight="1">
      <c r="A1854" s="460">
        <v>1854</v>
      </c>
      <c r="B1854" s="467" t="s">
        <v>238</v>
      </c>
      <c r="C1854" s="466" t="s">
        <v>362</v>
      </c>
      <c r="D1854" s="473" t="s">
        <v>442</v>
      </c>
      <c r="E1854" s="475" t="s">
        <v>790</v>
      </c>
      <c r="F1854" s="475" t="s">
        <v>2134</v>
      </c>
      <c r="G1854" s="494" t="s">
        <v>1045</v>
      </c>
      <c r="H1854" s="491" t="s">
        <v>286</v>
      </c>
      <c r="I1854" s="494" t="s">
        <v>3974</v>
      </c>
      <c r="J1854" s="502">
        <v>40.08</v>
      </c>
      <c r="K1854" s="494" t="s">
        <v>4027</v>
      </c>
      <c r="L1854" s="512">
        <f t="shared" si="196"/>
        <v>0</v>
      </c>
      <c r="M1854" s="513" t="s">
        <v>4037</v>
      </c>
      <c r="N1854" s="514"/>
      <c r="O1854" s="514"/>
      <c r="P1854" s="515">
        <f t="shared" si="197"/>
        <v>0</v>
      </c>
      <c r="Q1854" s="515">
        <f t="shared" si="198"/>
        <v>0</v>
      </c>
      <c r="R1854" s="515">
        <f t="shared" si="199"/>
        <v>0</v>
      </c>
      <c r="S1854" s="516">
        <f>IF(M1854="nio",0,IF(M1854&gt;0,VLOOKUP(H1854,'3-Productie normen'!A:L,VLOOKUP(M1854,'3-Productie normen'!$B$36:$C$42,2,FALSE),FALSE)))</f>
        <v>0</v>
      </c>
      <c r="T1854" s="516">
        <f t="shared" si="201"/>
        <v>0</v>
      </c>
      <c r="U1854" s="55">
        <f t="shared" si="202"/>
        <v>0</v>
      </c>
      <c r="V1854" s="527"/>
      <c r="X1854" s="529">
        <f t="shared" si="200"/>
        <v>0</v>
      </c>
    </row>
    <row r="1855" spans="1:24" ht="14.1" customHeight="1">
      <c r="A1855" s="460">
        <v>1855</v>
      </c>
      <c r="B1855" s="467" t="s">
        <v>238</v>
      </c>
      <c r="C1855" s="466" t="s">
        <v>362</v>
      </c>
      <c r="D1855" s="473" t="s">
        <v>442</v>
      </c>
      <c r="E1855" s="475" t="s">
        <v>790</v>
      </c>
      <c r="F1855" s="475" t="s">
        <v>2135</v>
      </c>
      <c r="G1855" s="494" t="s">
        <v>600</v>
      </c>
      <c r="H1855" s="491" t="s">
        <v>286</v>
      </c>
      <c r="I1855" s="494" t="s">
        <v>3974</v>
      </c>
      <c r="J1855" s="502">
        <v>3.93</v>
      </c>
      <c r="K1855" s="494" t="s">
        <v>4027</v>
      </c>
      <c r="L1855" s="512">
        <f t="shared" si="196"/>
        <v>0</v>
      </c>
      <c r="M1855" s="513" t="s">
        <v>4037</v>
      </c>
      <c r="N1855" s="514"/>
      <c r="O1855" s="514"/>
      <c r="P1855" s="515">
        <f t="shared" si="197"/>
        <v>0</v>
      </c>
      <c r="Q1855" s="515">
        <f t="shared" si="198"/>
        <v>0</v>
      </c>
      <c r="R1855" s="515">
        <f t="shared" si="199"/>
        <v>0</v>
      </c>
      <c r="S1855" s="516">
        <f>IF(M1855="nio",0,IF(M1855&gt;0,VLOOKUP(H1855,'3-Productie normen'!A:L,VLOOKUP(M1855,'3-Productie normen'!$B$36:$C$42,2,FALSE),FALSE)))</f>
        <v>0</v>
      </c>
      <c r="T1855" s="516">
        <f t="shared" si="201"/>
        <v>0</v>
      </c>
      <c r="U1855" s="55">
        <f t="shared" si="202"/>
        <v>0</v>
      </c>
      <c r="V1855" s="527"/>
      <c r="X1855" s="529">
        <f t="shared" si="200"/>
        <v>0</v>
      </c>
    </row>
    <row r="1856" spans="1:24" ht="14.1" customHeight="1">
      <c r="A1856" s="460">
        <v>1856</v>
      </c>
      <c r="B1856" s="467" t="s">
        <v>238</v>
      </c>
      <c r="C1856" s="466" t="s">
        <v>362</v>
      </c>
      <c r="D1856" s="473" t="s">
        <v>442</v>
      </c>
      <c r="E1856" s="475" t="s">
        <v>790</v>
      </c>
      <c r="F1856" s="475" t="s">
        <v>2136</v>
      </c>
      <c r="G1856" s="494" t="s">
        <v>600</v>
      </c>
      <c r="H1856" s="491" t="s">
        <v>286</v>
      </c>
      <c r="I1856" s="494" t="s">
        <v>3974</v>
      </c>
      <c r="J1856" s="502">
        <v>5.29</v>
      </c>
      <c r="K1856" s="494" t="s">
        <v>4027</v>
      </c>
      <c r="L1856" s="512">
        <f t="shared" si="196"/>
        <v>0</v>
      </c>
      <c r="M1856" s="513" t="s">
        <v>4037</v>
      </c>
      <c r="N1856" s="514"/>
      <c r="O1856" s="514"/>
      <c r="P1856" s="515">
        <f t="shared" si="197"/>
        <v>0</v>
      </c>
      <c r="Q1856" s="515">
        <f t="shared" si="198"/>
        <v>0</v>
      </c>
      <c r="R1856" s="515">
        <f t="shared" si="199"/>
        <v>0</v>
      </c>
      <c r="S1856" s="516">
        <f>IF(M1856="nio",0,IF(M1856&gt;0,VLOOKUP(H1856,'3-Productie normen'!A:L,VLOOKUP(M1856,'3-Productie normen'!$B$36:$C$42,2,FALSE),FALSE)))</f>
        <v>0</v>
      </c>
      <c r="T1856" s="516">
        <f t="shared" si="201"/>
        <v>0</v>
      </c>
      <c r="U1856" s="55">
        <f t="shared" si="202"/>
        <v>0</v>
      </c>
      <c r="V1856" s="527"/>
      <c r="X1856" s="529">
        <f t="shared" si="200"/>
        <v>0</v>
      </c>
    </row>
    <row r="1857" spans="1:24" ht="14.1" customHeight="1">
      <c r="A1857" s="567">
        <v>1857</v>
      </c>
      <c r="B1857" s="467" t="s">
        <v>238</v>
      </c>
      <c r="C1857" s="466" t="s">
        <v>362</v>
      </c>
      <c r="D1857" s="473" t="s">
        <v>442</v>
      </c>
      <c r="E1857" s="475" t="s">
        <v>790</v>
      </c>
      <c r="F1857" s="475" t="s">
        <v>2137</v>
      </c>
      <c r="G1857" s="494" t="s">
        <v>606</v>
      </c>
      <c r="H1857" s="491" t="s">
        <v>286</v>
      </c>
      <c r="I1857" s="494" t="s">
        <v>3983</v>
      </c>
      <c r="J1857" s="502">
        <v>17.170000000000002</v>
      </c>
      <c r="K1857" s="494" t="s">
        <v>4027</v>
      </c>
      <c r="L1857" s="512">
        <f t="shared" si="196"/>
        <v>0</v>
      </c>
      <c r="M1857" s="513" t="s">
        <v>4037</v>
      </c>
      <c r="N1857" s="514"/>
      <c r="O1857" s="514"/>
      <c r="P1857" s="515">
        <f t="shared" si="197"/>
        <v>0</v>
      </c>
      <c r="Q1857" s="515">
        <f t="shared" si="198"/>
        <v>0</v>
      </c>
      <c r="R1857" s="515">
        <f t="shared" si="199"/>
        <v>0</v>
      </c>
      <c r="S1857" s="516">
        <f>IF(M1857="nio",0,IF(M1857&gt;0,VLOOKUP(H1857,'3-Productie normen'!A:L,VLOOKUP(M1857,'3-Productie normen'!$B$36:$C$42,2,FALSE),FALSE)))</f>
        <v>0</v>
      </c>
      <c r="T1857" s="516">
        <f t="shared" si="201"/>
        <v>0</v>
      </c>
      <c r="U1857" s="55">
        <f t="shared" si="202"/>
        <v>0</v>
      </c>
      <c r="V1857" s="527"/>
      <c r="X1857" s="529">
        <f t="shared" si="200"/>
        <v>0</v>
      </c>
    </row>
    <row r="1858" spans="1:24" ht="14.1" customHeight="1">
      <c r="A1858" s="460">
        <v>1858</v>
      </c>
      <c r="B1858" s="467" t="s">
        <v>238</v>
      </c>
      <c r="C1858" s="466" t="s">
        <v>362</v>
      </c>
      <c r="D1858" s="473" t="s">
        <v>442</v>
      </c>
      <c r="E1858" s="475" t="s">
        <v>790</v>
      </c>
      <c r="F1858" s="475" t="s">
        <v>2138</v>
      </c>
      <c r="G1858" s="494" t="s">
        <v>600</v>
      </c>
      <c r="H1858" s="491" t="s">
        <v>286</v>
      </c>
      <c r="I1858" s="494" t="s">
        <v>3974</v>
      </c>
      <c r="J1858" s="502">
        <v>27.22</v>
      </c>
      <c r="K1858" s="494" t="s">
        <v>4027</v>
      </c>
      <c r="L1858" s="512">
        <f t="shared" ref="L1858:L1921" si="203">SUM(M1858:O1858)</f>
        <v>0</v>
      </c>
      <c r="M1858" s="513" t="s">
        <v>4037</v>
      </c>
      <c r="N1858" s="514"/>
      <c r="O1858" s="514"/>
      <c r="P1858" s="515">
        <f t="shared" si="197"/>
        <v>0</v>
      </c>
      <c r="Q1858" s="515">
        <f t="shared" si="198"/>
        <v>0</v>
      </c>
      <c r="R1858" s="515">
        <f t="shared" si="199"/>
        <v>0</v>
      </c>
      <c r="S1858" s="516">
        <f>IF(M1858="nio",0,IF(M1858&gt;0,VLOOKUP(H1858,'3-Productie normen'!A:L,VLOOKUP(M1858,'3-Productie normen'!$B$36:$C$42,2,FALSE),FALSE)))</f>
        <v>0</v>
      </c>
      <c r="T1858" s="516">
        <f t="shared" si="201"/>
        <v>0</v>
      </c>
      <c r="U1858" s="55">
        <f t="shared" si="202"/>
        <v>0</v>
      </c>
      <c r="V1858" s="527"/>
      <c r="X1858" s="529">
        <f t="shared" si="200"/>
        <v>0</v>
      </c>
    </row>
    <row r="1859" spans="1:24" ht="14.1" customHeight="1">
      <c r="A1859" s="460">
        <v>1859</v>
      </c>
      <c r="B1859" s="467" t="s">
        <v>238</v>
      </c>
      <c r="C1859" s="466" t="s">
        <v>362</v>
      </c>
      <c r="D1859" s="473" t="s">
        <v>442</v>
      </c>
      <c r="E1859" s="475" t="s">
        <v>790</v>
      </c>
      <c r="F1859" s="475" t="s">
        <v>2139</v>
      </c>
      <c r="G1859" s="494" t="s">
        <v>600</v>
      </c>
      <c r="H1859" s="491" t="s">
        <v>286</v>
      </c>
      <c r="I1859" s="494" t="s">
        <v>3974</v>
      </c>
      <c r="J1859" s="502">
        <v>3.84</v>
      </c>
      <c r="K1859" s="494" t="s">
        <v>4027</v>
      </c>
      <c r="L1859" s="512">
        <f t="shared" si="203"/>
        <v>0</v>
      </c>
      <c r="M1859" s="513" t="s">
        <v>4037</v>
      </c>
      <c r="N1859" s="514"/>
      <c r="O1859" s="514"/>
      <c r="P1859" s="515">
        <f t="shared" si="197"/>
        <v>0</v>
      </c>
      <c r="Q1859" s="515">
        <f t="shared" si="198"/>
        <v>0</v>
      </c>
      <c r="R1859" s="515">
        <f t="shared" si="199"/>
        <v>0</v>
      </c>
      <c r="S1859" s="516">
        <f>IF(M1859="nio",0,IF(M1859&gt;0,VLOOKUP(H1859,'3-Productie normen'!A:L,VLOOKUP(M1859,'3-Productie normen'!$B$36:$C$42,2,FALSE),FALSE)))</f>
        <v>0</v>
      </c>
      <c r="T1859" s="516">
        <f t="shared" si="201"/>
        <v>0</v>
      </c>
      <c r="U1859" s="55">
        <f t="shared" si="202"/>
        <v>0</v>
      </c>
      <c r="V1859" s="527"/>
      <c r="X1859" s="529">
        <f t="shared" si="200"/>
        <v>0</v>
      </c>
    </row>
    <row r="1860" spans="1:24" ht="14.1" customHeight="1">
      <c r="A1860" s="460">
        <v>1860</v>
      </c>
      <c r="B1860" s="467" t="s">
        <v>238</v>
      </c>
      <c r="C1860" s="466" t="s">
        <v>362</v>
      </c>
      <c r="D1860" s="473" t="s">
        <v>442</v>
      </c>
      <c r="E1860" s="475" t="s">
        <v>790</v>
      </c>
      <c r="F1860" s="475" t="s">
        <v>2140</v>
      </c>
      <c r="G1860" s="494" t="s">
        <v>600</v>
      </c>
      <c r="H1860" s="491" t="s">
        <v>286</v>
      </c>
      <c r="I1860" s="494" t="s">
        <v>3983</v>
      </c>
      <c r="J1860" s="502">
        <v>18.14</v>
      </c>
      <c r="K1860" s="494" t="s">
        <v>4027</v>
      </c>
      <c r="L1860" s="512">
        <f t="shared" si="203"/>
        <v>0</v>
      </c>
      <c r="M1860" s="513" t="s">
        <v>4037</v>
      </c>
      <c r="N1860" s="514"/>
      <c r="O1860" s="514"/>
      <c r="P1860" s="515">
        <f t="shared" si="197"/>
        <v>0</v>
      </c>
      <c r="Q1860" s="515">
        <f t="shared" si="198"/>
        <v>0</v>
      </c>
      <c r="R1860" s="515">
        <f t="shared" si="199"/>
        <v>0</v>
      </c>
      <c r="S1860" s="516">
        <f>IF(M1860="nio",0,IF(M1860&gt;0,VLOOKUP(H1860,'3-Productie normen'!A:L,VLOOKUP(M1860,'3-Productie normen'!$B$36:$C$42,2,FALSE),FALSE)))</f>
        <v>0</v>
      </c>
      <c r="T1860" s="516">
        <f t="shared" si="201"/>
        <v>0</v>
      </c>
      <c r="U1860" s="55">
        <f t="shared" si="202"/>
        <v>0</v>
      </c>
      <c r="V1860" s="527"/>
      <c r="X1860" s="529">
        <f t="shared" si="200"/>
        <v>0</v>
      </c>
    </row>
    <row r="1861" spans="1:24" ht="14.1" customHeight="1">
      <c r="A1861" s="460">
        <v>1861</v>
      </c>
      <c r="B1861" s="467" t="s">
        <v>238</v>
      </c>
      <c r="C1861" s="466" t="s">
        <v>362</v>
      </c>
      <c r="D1861" s="473" t="s">
        <v>442</v>
      </c>
      <c r="E1861" s="475" t="s">
        <v>790</v>
      </c>
      <c r="F1861" s="475" t="s">
        <v>2141</v>
      </c>
      <c r="G1861" s="494" t="s">
        <v>600</v>
      </c>
      <c r="H1861" s="491" t="s">
        <v>286</v>
      </c>
      <c r="I1861" s="494" t="s">
        <v>3983</v>
      </c>
      <c r="J1861" s="502">
        <v>62.21</v>
      </c>
      <c r="K1861" s="494" t="s">
        <v>4027</v>
      </c>
      <c r="L1861" s="512">
        <f t="shared" si="203"/>
        <v>0</v>
      </c>
      <c r="M1861" s="513" t="s">
        <v>4037</v>
      </c>
      <c r="N1861" s="514"/>
      <c r="O1861" s="514"/>
      <c r="P1861" s="515">
        <f t="shared" si="197"/>
        <v>0</v>
      </c>
      <c r="Q1861" s="515">
        <f t="shared" si="198"/>
        <v>0</v>
      </c>
      <c r="R1861" s="515">
        <f t="shared" si="199"/>
        <v>0</v>
      </c>
      <c r="S1861" s="516">
        <f>IF(M1861="nio",0,IF(M1861&gt;0,VLOOKUP(H1861,'3-Productie normen'!A:L,VLOOKUP(M1861,'3-Productie normen'!$B$36:$C$42,2,FALSE),FALSE)))</f>
        <v>0</v>
      </c>
      <c r="T1861" s="516">
        <f t="shared" si="201"/>
        <v>0</v>
      </c>
      <c r="U1861" s="55">
        <f t="shared" si="202"/>
        <v>0</v>
      </c>
      <c r="V1861" s="527"/>
      <c r="X1861" s="529">
        <f t="shared" si="200"/>
        <v>0</v>
      </c>
    </row>
    <row r="1862" spans="1:24" ht="14.1" customHeight="1">
      <c r="A1862" s="460">
        <v>1862</v>
      </c>
      <c r="B1862" s="467" t="s">
        <v>238</v>
      </c>
      <c r="C1862" s="466" t="s">
        <v>362</v>
      </c>
      <c r="D1862" s="473" t="s">
        <v>442</v>
      </c>
      <c r="E1862" s="475" t="s">
        <v>790</v>
      </c>
      <c r="F1862" s="475" t="s">
        <v>2142</v>
      </c>
      <c r="G1862" s="494" t="s">
        <v>600</v>
      </c>
      <c r="H1862" s="491" t="s">
        <v>286</v>
      </c>
      <c r="I1862" s="494" t="s">
        <v>3974</v>
      </c>
      <c r="J1862" s="502">
        <v>193.18</v>
      </c>
      <c r="K1862" s="494" t="s">
        <v>4027</v>
      </c>
      <c r="L1862" s="512">
        <f t="shared" si="203"/>
        <v>0</v>
      </c>
      <c r="M1862" s="513" t="s">
        <v>4037</v>
      </c>
      <c r="N1862" s="514"/>
      <c r="O1862" s="514"/>
      <c r="P1862" s="515">
        <f t="shared" si="197"/>
        <v>0</v>
      </c>
      <c r="Q1862" s="515">
        <f t="shared" si="198"/>
        <v>0</v>
      </c>
      <c r="R1862" s="515">
        <f t="shared" si="199"/>
        <v>0</v>
      </c>
      <c r="S1862" s="516">
        <f>IF(M1862="nio",0,IF(M1862&gt;0,VLOOKUP(H1862,'3-Productie normen'!A:L,VLOOKUP(M1862,'3-Productie normen'!$B$36:$C$42,2,FALSE),FALSE)))</f>
        <v>0</v>
      </c>
      <c r="T1862" s="516">
        <f t="shared" si="201"/>
        <v>0</v>
      </c>
      <c r="U1862" s="55">
        <f t="shared" si="202"/>
        <v>0</v>
      </c>
      <c r="V1862" s="527"/>
      <c r="X1862" s="529">
        <f t="shared" si="200"/>
        <v>0</v>
      </c>
    </row>
    <row r="1863" spans="1:24" ht="14.1" customHeight="1">
      <c r="A1863" s="460">
        <v>1863</v>
      </c>
      <c r="B1863" s="467" t="s">
        <v>238</v>
      </c>
      <c r="C1863" s="466" t="s">
        <v>362</v>
      </c>
      <c r="D1863" s="473" t="s">
        <v>442</v>
      </c>
      <c r="E1863" s="475" t="s">
        <v>790</v>
      </c>
      <c r="F1863" s="475" t="s">
        <v>2143</v>
      </c>
      <c r="G1863" s="494" t="s">
        <v>596</v>
      </c>
      <c r="H1863" s="491" t="s">
        <v>286</v>
      </c>
      <c r="I1863" s="494" t="s">
        <v>3983</v>
      </c>
      <c r="J1863" s="502">
        <v>53.83</v>
      </c>
      <c r="K1863" s="494" t="s">
        <v>4027</v>
      </c>
      <c r="L1863" s="512">
        <f t="shared" si="203"/>
        <v>0</v>
      </c>
      <c r="M1863" s="513" t="s">
        <v>4037</v>
      </c>
      <c r="N1863" s="514"/>
      <c r="O1863" s="514"/>
      <c r="P1863" s="515">
        <f t="shared" si="197"/>
        <v>0</v>
      </c>
      <c r="Q1863" s="515">
        <f t="shared" si="198"/>
        <v>0</v>
      </c>
      <c r="R1863" s="515">
        <f t="shared" si="199"/>
        <v>0</v>
      </c>
      <c r="S1863" s="516">
        <f>IF(M1863="nio",0,IF(M1863&gt;0,VLOOKUP(H1863,'3-Productie normen'!A:L,VLOOKUP(M1863,'3-Productie normen'!$B$36:$C$42,2,FALSE),FALSE)))</f>
        <v>0</v>
      </c>
      <c r="T1863" s="516">
        <f t="shared" si="201"/>
        <v>0</v>
      </c>
      <c r="U1863" s="55">
        <f t="shared" si="202"/>
        <v>0</v>
      </c>
      <c r="V1863" s="527"/>
      <c r="X1863" s="529">
        <f t="shared" si="200"/>
        <v>0</v>
      </c>
    </row>
    <row r="1864" spans="1:24" ht="14.1" customHeight="1">
      <c r="A1864" s="460">
        <v>1864</v>
      </c>
      <c r="B1864" s="467" t="s">
        <v>238</v>
      </c>
      <c r="C1864" s="466" t="s">
        <v>362</v>
      </c>
      <c r="D1864" s="473" t="s">
        <v>442</v>
      </c>
      <c r="E1864" s="475" t="s">
        <v>790</v>
      </c>
      <c r="F1864" s="475" t="s">
        <v>2144</v>
      </c>
      <c r="G1864" s="494" t="s">
        <v>596</v>
      </c>
      <c r="H1864" s="491" t="s">
        <v>286</v>
      </c>
      <c r="I1864" s="494" t="s">
        <v>3983</v>
      </c>
      <c r="J1864" s="502">
        <v>23.1</v>
      </c>
      <c r="K1864" s="494" t="s">
        <v>4027</v>
      </c>
      <c r="L1864" s="512">
        <f t="shared" si="203"/>
        <v>0</v>
      </c>
      <c r="M1864" s="513" t="s">
        <v>4037</v>
      </c>
      <c r="N1864" s="514"/>
      <c r="O1864" s="514"/>
      <c r="P1864" s="515">
        <f t="shared" si="197"/>
        <v>0</v>
      </c>
      <c r="Q1864" s="515">
        <f t="shared" si="198"/>
        <v>0</v>
      </c>
      <c r="R1864" s="515">
        <f t="shared" si="199"/>
        <v>0</v>
      </c>
      <c r="S1864" s="516">
        <f>IF(M1864="nio",0,IF(M1864&gt;0,VLOOKUP(H1864,'3-Productie normen'!A:L,VLOOKUP(M1864,'3-Productie normen'!$B$36:$C$42,2,FALSE),FALSE)))</f>
        <v>0</v>
      </c>
      <c r="T1864" s="516">
        <f t="shared" si="201"/>
        <v>0</v>
      </c>
      <c r="U1864" s="55">
        <f t="shared" si="202"/>
        <v>0</v>
      </c>
      <c r="V1864" s="527"/>
      <c r="X1864" s="529">
        <f t="shared" si="200"/>
        <v>0</v>
      </c>
    </row>
    <row r="1865" spans="1:24" ht="14.1" customHeight="1">
      <c r="A1865" s="567">
        <v>1865</v>
      </c>
      <c r="B1865" s="467" t="s">
        <v>238</v>
      </c>
      <c r="C1865" s="466" t="s">
        <v>362</v>
      </c>
      <c r="D1865" s="473" t="s">
        <v>442</v>
      </c>
      <c r="E1865" s="475" t="s">
        <v>790</v>
      </c>
      <c r="F1865" s="475" t="s">
        <v>2145</v>
      </c>
      <c r="G1865" s="494" t="s">
        <v>596</v>
      </c>
      <c r="H1865" s="491" t="s">
        <v>286</v>
      </c>
      <c r="I1865" s="494" t="s">
        <v>3983</v>
      </c>
      <c r="J1865" s="502">
        <v>26.66</v>
      </c>
      <c r="K1865" s="494" t="s">
        <v>4027</v>
      </c>
      <c r="L1865" s="512">
        <f t="shared" si="203"/>
        <v>0</v>
      </c>
      <c r="M1865" s="513" t="s">
        <v>4037</v>
      </c>
      <c r="N1865" s="514"/>
      <c r="O1865" s="514"/>
      <c r="P1865" s="515">
        <f t="shared" si="197"/>
        <v>0</v>
      </c>
      <c r="Q1865" s="515">
        <f t="shared" si="198"/>
        <v>0</v>
      </c>
      <c r="R1865" s="515">
        <f t="shared" si="199"/>
        <v>0</v>
      </c>
      <c r="S1865" s="516">
        <f>IF(M1865="nio",0,IF(M1865&gt;0,VLOOKUP(H1865,'3-Productie normen'!A:L,VLOOKUP(M1865,'3-Productie normen'!$B$36:$C$42,2,FALSE),FALSE)))</f>
        <v>0</v>
      </c>
      <c r="T1865" s="516">
        <f t="shared" si="201"/>
        <v>0</v>
      </c>
      <c r="U1865" s="55">
        <f t="shared" si="202"/>
        <v>0</v>
      </c>
      <c r="V1865" s="527"/>
      <c r="X1865" s="529">
        <f t="shared" si="200"/>
        <v>0</v>
      </c>
    </row>
    <row r="1866" spans="1:24" ht="14.1" customHeight="1">
      <c r="A1866" s="460">
        <v>1866</v>
      </c>
      <c r="B1866" s="467" t="s">
        <v>238</v>
      </c>
      <c r="C1866" s="466" t="s">
        <v>362</v>
      </c>
      <c r="D1866" s="473" t="s">
        <v>442</v>
      </c>
      <c r="E1866" s="475" t="s">
        <v>790</v>
      </c>
      <c r="F1866" s="475" t="s">
        <v>2146</v>
      </c>
      <c r="G1866" s="494" t="s">
        <v>596</v>
      </c>
      <c r="H1866" s="491" t="s">
        <v>286</v>
      </c>
      <c r="I1866" s="494" t="s">
        <v>3983</v>
      </c>
      <c r="J1866" s="502">
        <v>26.66</v>
      </c>
      <c r="K1866" s="494" t="s">
        <v>4027</v>
      </c>
      <c r="L1866" s="512">
        <f t="shared" si="203"/>
        <v>0</v>
      </c>
      <c r="M1866" s="513" t="s">
        <v>4037</v>
      </c>
      <c r="N1866" s="514"/>
      <c r="O1866" s="514"/>
      <c r="P1866" s="515">
        <f t="shared" si="197"/>
        <v>0</v>
      </c>
      <c r="Q1866" s="515">
        <f t="shared" si="198"/>
        <v>0</v>
      </c>
      <c r="R1866" s="515">
        <f t="shared" si="199"/>
        <v>0</v>
      </c>
      <c r="S1866" s="516">
        <f>IF(M1866="nio",0,IF(M1866&gt;0,VLOOKUP(H1866,'3-Productie normen'!A:L,VLOOKUP(M1866,'3-Productie normen'!$B$36:$C$42,2,FALSE),FALSE)))</f>
        <v>0</v>
      </c>
      <c r="T1866" s="516">
        <f t="shared" si="201"/>
        <v>0</v>
      </c>
      <c r="U1866" s="55">
        <f t="shared" si="202"/>
        <v>0</v>
      </c>
      <c r="V1866" s="527"/>
      <c r="X1866" s="529">
        <f t="shared" si="200"/>
        <v>0</v>
      </c>
    </row>
    <row r="1867" spans="1:24" ht="14.1" customHeight="1">
      <c r="A1867" s="460">
        <v>1867</v>
      </c>
      <c r="B1867" s="467" t="s">
        <v>238</v>
      </c>
      <c r="C1867" s="466" t="s">
        <v>362</v>
      </c>
      <c r="D1867" s="473" t="s">
        <v>442</v>
      </c>
      <c r="E1867" s="475" t="s">
        <v>790</v>
      </c>
      <c r="F1867" s="475" t="s">
        <v>2147</v>
      </c>
      <c r="G1867" s="494" t="s">
        <v>596</v>
      </c>
      <c r="H1867" s="491" t="s">
        <v>286</v>
      </c>
      <c r="I1867" s="494" t="s">
        <v>3983</v>
      </c>
      <c r="J1867" s="502">
        <v>23.49</v>
      </c>
      <c r="K1867" s="494" t="s">
        <v>4027</v>
      </c>
      <c r="L1867" s="512">
        <f t="shared" si="203"/>
        <v>0</v>
      </c>
      <c r="M1867" s="513" t="s">
        <v>4037</v>
      </c>
      <c r="N1867" s="514"/>
      <c r="O1867" s="514"/>
      <c r="P1867" s="515">
        <f t="shared" ref="P1867:P1930" si="204">IF(M1867="nio",0,IF(M1867&gt;0,M1867*J1867/S1867,0))</f>
        <v>0</v>
      </c>
      <c r="Q1867" s="515">
        <f t="shared" ref="Q1867:Q1930" si="205">IF(N1867&gt;0,N1867*J1867/T1867,0)</f>
        <v>0</v>
      </c>
      <c r="R1867" s="515">
        <f t="shared" ref="R1867:R1930" si="206">IF(O1867&gt;0,O1867*J1867/U1867,0)</f>
        <v>0</v>
      </c>
      <c r="S1867" s="516">
        <f>IF(M1867="nio",0,IF(M1867&gt;0,VLOOKUP(H1867,'3-Productie normen'!A:L,VLOOKUP(M1867,'3-Productie normen'!$B$36:$C$42,2,FALSE),FALSE)))</f>
        <v>0</v>
      </c>
      <c r="T1867" s="516">
        <f t="shared" si="201"/>
        <v>0</v>
      </c>
      <c r="U1867" s="55">
        <f t="shared" si="202"/>
        <v>0</v>
      </c>
      <c r="V1867" s="527"/>
      <c r="X1867" s="529">
        <f t="shared" ref="X1867:X1930" si="207">L1867*J1867</f>
        <v>0</v>
      </c>
    </row>
    <row r="1868" spans="1:24" ht="14.1" customHeight="1">
      <c r="A1868" s="460">
        <v>1868</v>
      </c>
      <c r="B1868" s="467" t="s">
        <v>238</v>
      </c>
      <c r="C1868" s="466" t="s">
        <v>362</v>
      </c>
      <c r="D1868" s="473" t="s">
        <v>442</v>
      </c>
      <c r="E1868" s="475" t="s">
        <v>790</v>
      </c>
      <c r="F1868" s="475" t="s">
        <v>2148</v>
      </c>
      <c r="G1868" s="494" t="s">
        <v>596</v>
      </c>
      <c r="H1868" s="491" t="s">
        <v>286</v>
      </c>
      <c r="I1868" s="494" t="s">
        <v>3983</v>
      </c>
      <c r="J1868" s="502">
        <v>26.66</v>
      </c>
      <c r="K1868" s="494" t="s">
        <v>4027</v>
      </c>
      <c r="L1868" s="512">
        <f t="shared" si="203"/>
        <v>0</v>
      </c>
      <c r="M1868" s="513" t="s">
        <v>4037</v>
      </c>
      <c r="N1868" s="514"/>
      <c r="O1868" s="514"/>
      <c r="P1868" s="515">
        <f t="shared" si="204"/>
        <v>0</v>
      </c>
      <c r="Q1868" s="515">
        <f t="shared" si="205"/>
        <v>0</v>
      </c>
      <c r="R1868" s="515">
        <f t="shared" si="206"/>
        <v>0</v>
      </c>
      <c r="S1868" s="516">
        <f>IF(M1868="nio",0,IF(M1868&gt;0,VLOOKUP(H1868,'3-Productie normen'!A:L,VLOOKUP(M1868,'3-Productie normen'!$B$36:$C$42,2,FALSE),FALSE)))</f>
        <v>0</v>
      </c>
      <c r="T1868" s="516">
        <f t="shared" si="201"/>
        <v>0</v>
      </c>
      <c r="U1868" s="55">
        <f t="shared" si="202"/>
        <v>0</v>
      </c>
      <c r="V1868" s="527"/>
      <c r="X1868" s="529">
        <f t="shared" si="207"/>
        <v>0</v>
      </c>
    </row>
    <row r="1869" spans="1:24" ht="14.1" customHeight="1">
      <c r="A1869" s="460">
        <v>1869</v>
      </c>
      <c r="B1869" s="467" t="s">
        <v>238</v>
      </c>
      <c r="C1869" s="466" t="s">
        <v>362</v>
      </c>
      <c r="D1869" s="473" t="s">
        <v>442</v>
      </c>
      <c r="E1869" s="475" t="s">
        <v>790</v>
      </c>
      <c r="F1869" s="475" t="s">
        <v>2149</v>
      </c>
      <c r="G1869" s="494" t="s">
        <v>596</v>
      </c>
      <c r="H1869" s="491" t="s">
        <v>286</v>
      </c>
      <c r="I1869" s="494" t="s">
        <v>3983</v>
      </c>
      <c r="J1869" s="502">
        <v>23.49</v>
      </c>
      <c r="K1869" s="494" t="s">
        <v>4027</v>
      </c>
      <c r="L1869" s="512">
        <f t="shared" si="203"/>
        <v>0</v>
      </c>
      <c r="M1869" s="513" t="s">
        <v>4037</v>
      </c>
      <c r="N1869" s="514"/>
      <c r="O1869" s="514"/>
      <c r="P1869" s="515">
        <f t="shared" si="204"/>
        <v>0</v>
      </c>
      <c r="Q1869" s="515">
        <f t="shared" si="205"/>
        <v>0</v>
      </c>
      <c r="R1869" s="515">
        <f t="shared" si="206"/>
        <v>0</v>
      </c>
      <c r="S1869" s="516">
        <f>IF(M1869="nio",0,IF(M1869&gt;0,VLOOKUP(H1869,'3-Productie normen'!A:L,VLOOKUP(M1869,'3-Productie normen'!$B$36:$C$42,2,FALSE),FALSE)))</f>
        <v>0</v>
      </c>
      <c r="T1869" s="516">
        <f t="shared" si="201"/>
        <v>0</v>
      </c>
      <c r="U1869" s="55">
        <f t="shared" si="202"/>
        <v>0</v>
      </c>
      <c r="V1869" s="527"/>
      <c r="X1869" s="529">
        <f t="shared" si="207"/>
        <v>0</v>
      </c>
    </row>
    <row r="1870" spans="1:24" ht="14.1" customHeight="1">
      <c r="A1870" s="460">
        <v>1870</v>
      </c>
      <c r="B1870" s="467" t="s">
        <v>238</v>
      </c>
      <c r="C1870" s="466" t="s">
        <v>362</v>
      </c>
      <c r="D1870" s="473" t="s">
        <v>442</v>
      </c>
      <c r="E1870" s="475" t="s">
        <v>790</v>
      </c>
      <c r="F1870" s="475" t="s">
        <v>2150</v>
      </c>
      <c r="G1870" s="494" t="s">
        <v>596</v>
      </c>
      <c r="H1870" s="491" t="s">
        <v>286</v>
      </c>
      <c r="I1870" s="494" t="s">
        <v>3983</v>
      </c>
      <c r="J1870" s="502">
        <v>24.07</v>
      </c>
      <c r="K1870" s="494" t="s">
        <v>4027</v>
      </c>
      <c r="L1870" s="512">
        <f t="shared" si="203"/>
        <v>0</v>
      </c>
      <c r="M1870" s="513" t="s">
        <v>4037</v>
      </c>
      <c r="N1870" s="514"/>
      <c r="O1870" s="514"/>
      <c r="P1870" s="515">
        <f t="shared" si="204"/>
        <v>0</v>
      </c>
      <c r="Q1870" s="515">
        <f t="shared" si="205"/>
        <v>0</v>
      </c>
      <c r="R1870" s="515">
        <f t="shared" si="206"/>
        <v>0</v>
      </c>
      <c r="S1870" s="516">
        <f>IF(M1870="nio",0,IF(M1870&gt;0,VLOOKUP(H1870,'3-Productie normen'!A:L,VLOOKUP(M1870,'3-Productie normen'!$B$36:$C$42,2,FALSE),FALSE)))</f>
        <v>0</v>
      </c>
      <c r="T1870" s="516">
        <f t="shared" si="201"/>
        <v>0</v>
      </c>
      <c r="U1870" s="55">
        <f t="shared" si="202"/>
        <v>0</v>
      </c>
      <c r="V1870" s="527"/>
      <c r="X1870" s="529">
        <f t="shared" si="207"/>
        <v>0</v>
      </c>
    </row>
    <row r="1871" spans="1:24" ht="14.1" customHeight="1">
      <c r="A1871" s="460">
        <v>1871</v>
      </c>
      <c r="B1871" s="467" t="s">
        <v>238</v>
      </c>
      <c r="C1871" s="466" t="s">
        <v>362</v>
      </c>
      <c r="D1871" s="473" t="s">
        <v>442</v>
      </c>
      <c r="E1871" s="475" t="s">
        <v>790</v>
      </c>
      <c r="F1871" s="475" t="s">
        <v>2151</v>
      </c>
      <c r="G1871" s="494" t="s">
        <v>596</v>
      </c>
      <c r="H1871" s="491" t="s">
        <v>286</v>
      </c>
      <c r="I1871" s="494" t="s">
        <v>3983</v>
      </c>
      <c r="J1871" s="502">
        <v>23.49</v>
      </c>
      <c r="K1871" s="494" t="s">
        <v>4027</v>
      </c>
      <c r="L1871" s="512">
        <f t="shared" si="203"/>
        <v>0</v>
      </c>
      <c r="M1871" s="513" t="s">
        <v>4037</v>
      </c>
      <c r="N1871" s="514"/>
      <c r="O1871" s="514"/>
      <c r="P1871" s="515">
        <f t="shared" si="204"/>
        <v>0</v>
      </c>
      <c r="Q1871" s="515">
        <f t="shared" si="205"/>
        <v>0</v>
      </c>
      <c r="R1871" s="515">
        <f t="shared" si="206"/>
        <v>0</v>
      </c>
      <c r="S1871" s="516">
        <f>IF(M1871="nio",0,IF(M1871&gt;0,VLOOKUP(H1871,'3-Productie normen'!A:L,VLOOKUP(M1871,'3-Productie normen'!$B$36:$C$42,2,FALSE),FALSE)))</f>
        <v>0</v>
      </c>
      <c r="T1871" s="516">
        <f t="shared" si="201"/>
        <v>0</v>
      </c>
      <c r="U1871" s="55">
        <f t="shared" si="202"/>
        <v>0</v>
      </c>
      <c r="V1871" s="527"/>
      <c r="X1871" s="529">
        <f t="shared" si="207"/>
        <v>0</v>
      </c>
    </row>
    <row r="1872" spans="1:24" ht="14.1" customHeight="1">
      <c r="A1872" s="460">
        <v>1872</v>
      </c>
      <c r="B1872" s="467" t="s">
        <v>238</v>
      </c>
      <c r="C1872" s="466" t="s">
        <v>362</v>
      </c>
      <c r="D1872" s="473" t="s">
        <v>442</v>
      </c>
      <c r="E1872" s="475" t="s">
        <v>790</v>
      </c>
      <c r="F1872" s="475" t="s">
        <v>2152</v>
      </c>
      <c r="G1872" s="494" t="s">
        <v>596</v>
      </c>
      <c r="H1872" s="491" t="s">
        <v>286</v>
      </c>
      <c r="I1872" s="494" t="s">
        <v>3983</v>
      </c>
      <c r="J1872" s="502">
        <v>17.93</v>
      </c>
      <c r="K1872" s="494" t="s">
        <v>4027</v>
      </c>
      <c r="L1872" s="512">
        <f t="shared" si="203"/>
        <v>0</v>
      </c>
      <c r="M1872" s="513" t="s">
        <v>4037</v>
      </c>
      <c r="N1872" s="514"/>
      <c r="O1872" s="514"/>
      <c r="P1872" s="515">
        <f t="shared" si="204"/>
        <v>0</v>
      </c>
      <c r="Q1872" s="515">
        <f t="shared" si="205"/>
        <v>0</v>
      </c>
      <c r="R1872" s="515">
        <f t="shared" si="206"/>
        <v>0</v>
      </c>
      <c r="S1872" s="516">
        <f>IF(M1872="nio",0,IF(M1872&gt;0,VLOOKUP(H1872,'3-Productie normen'!A:L,VLOOKUP(M1872,'3-Productie normen'!$B$36:$C$42,2,FALSE),FALSE)))</f>
        <v>0</v>
      </c>
      <c r="T1872" s="516">
        <f t="shared" si="201"/>
        <v>0</v>
      </c>
      <c r="U1872" s="55">
        <f t="shared" si="202"/>
        <v>0</v>
      </c>
      <c r="V1872" s="527"/>
      <c r="X1872" s="529">
        <f t="shared" si="207"/>
        <v>0</v>
      </c>
    </row>
    <row r="1873" spans="1:24" ht="14.1" customHeight="1">
      <c r="A1873" s="567">
        <v>1873</v>
      </c>
      <c r="B1873" s="467" t="s">
        <v>238</v>
      </c>
      <c r="C1873" s="466" t="s">
        <v>362</v>
      </c>
      <c r="D1873" s="473" t="s">
        <v>442</v>
      </c>
      <c r="E1873" s="475" t="s">
        <v>790</v>
      </c>
      <c r="F1873" s="475" t="s">
        <v>2153</v>
      </c>
      <c r="G1873" s="494" t="s">
        <v>596</v>
      </c>
      <c r="H1873" s="491" t="s">
        <v>286</v>
      </c>
      <c r="I1873" s="494" t="s">
        <v>3983</v>
      </c>
      <c r="J1873" s="502">
        <v>26.66</v>
      </c>
      <c r="K1873" s="494" t="s">
        <v>4027</v>
      </c>
      <c r="L1873" s="512">
        <f t="shared" si="203"/>
        <v>0</v>
      </c>
      <c r="M1873" s="513" t="s">
        <v>4037</v>
      </c>
      <c r="N1873" s="514"/>
      <c r="O1873" s="514"/>
      <c r="P1873" s="515">
        <f t="shared" si="204"/>
        <v>0</v>
      </c>
      <c r="Q1873" s="515">
        <f t="shared" si="205"/>
        <v>0</v>
      </c>
      <c r="R1873" s="515">
        <f t="shared" si="206"/>
        <v>0</v>
      </c>
      <c r="S1873" s="516">
        <f>IF(M1873="nio",0,IF(M1873&gt;0,VLOOKUP(H1873,'3-Productie normen'!A:L,VLOOKUP(M1873,'3-Productie normen'!$B$36:$C$42,2,FALSE),FALSE)))</f>
        <v>0</v>
      </c>
      <c r="T1873" s="516">
        <f t="shared" si="201"/>
        <v>0</v>
      </c>
      <c r="U1873" s="55">
        <f t="shared" si="202"/>
        <v>0</v>
      </c>
      <c r="V1873" s="527"/>
      <c r="X1873" s="529">
        <f t="shared" si="207"/>
        <v>0</v>
      </c>
    </row>
    <row r="1874" spans="1:24" ht="14.1" customHeight="1">
      <c r="A1874" s="460">
        <v>1874</v>
      </c>
      <c r="B1874" s="467" t="s">
        <v>238</v>
      </c>
      <c r="C1874" s="466" t="s">
        <v>362</v>
      </c>
      <c r="D1874" s="473" t="s">
        <v>442</v>
      </c>
      <c r="E1874" s="475" t="s">
        <v>790</v>
      </c>
      <c r="F1874" s="475" t="s">
        <v>2154</v>
      </c>
      <c r="G1874" s="494" t="s">
        <v>596</v>
      </c>
      <c r="H1874" s="491" t="s">
        <v>286</v>
      </c>
      <c r="I1874" s="494" t="s">
        <v>3983</v>
      </c>
      <c r="J1874" s="502">
        <v>26.66</v>
      </c>
      <c r="K1874" s="494" t="s">
        <v>4027</v>
      </c>
      <c r="L1874" s="512">
        <f t="shared" si="203"/>
        <v>0</v>
      </c>
      <c r="M1874" s="513" t="s">
        <v>4037</v>
      </c>
      <c r="N1874" s="514"/>
      <c r="O1874" s="514"/>
      <c r="P1874" s="515">
        <f t="shared" si="204"/>
        <v>0</v>
      </c>
      <c r="Q1874" s="515">
        <f t="shared" si="205"/>
        <v>0</v>
      </c>
      <c r="R1874" s="515">
        <f t="shared" si="206"/>
        <v>0</v>
      </c>
      <c r="S1874" s="516">
        <f>IF(M1874="nio",0,IF(M1874&gt;0,VLOOKUP(H1874,'3-Productie normen'!A:L,VLOOKUP(M1874,'3-Productie normen'!$B$36:$C$42,2,FALSE),FALSE)))</f>
        <v>0</v>
      </c>
      <c r="T1874" s="516">
        <f t="shared" si="201"/>
        <v>0</v>
      </c>
      <c r="U1874" s="55">
        <f t="shared" si="202"/>
        <v>0</v>
      </c>
      <c r="V1874" s="527"/>
      <c r="X1874" s="529">
        <f t="shared" si="207"/>
        <v>0</v>
      </c>
    </row>
    <row r="1875" spans="1:24" ht="14.1" customHeight="1">
      <c r="A1875" s="460">
        <v>1875</v>
      </c>
      <c r="B1875" s="467" t="s">
        <v>238</v>
      </c>
      <c r="C1875" s="466" t="s">
        <v>362</v>
      </c>
      <c r="D1875" s="473" t="s">
        <v>442</v>
      </c>
      <c r="E1875" s="475" t="s">
        <v>790</v>
      </c>
      <c r="F1875" s="475" t="s">
        <v>2155</v>
      </c>
      <c r="G1875" s="494" t="s">
        <v>596</v>
      </c>
      <c r="H1875" s="491" t="s">
        <v>286</v>
      </c>
      <c r="I1875" s="494" t="s">
        <v>3983</v>
      </c>
      <c r="J1875" s="502">
        <v>26.94</v>
      </c>
      <c r="K1875" s="494" t="s">
        <v>4027</v>
      </c>
      <c r="L1875" s="512">
        <f t="shared" si="203"/>
        <v>0</v>
      </c>
      <c r="M1875" s="513" t="s">
        <v>4037</v>
      </c>
      <c r="N1875" s="514"/>
      <c r="O1875" s="514"/>
      <c r="P1875" s="515">
        <f t="shared" si="204"/>
        <v>0</v>
      </c>
      <c r="Q1875" s="515">
        <f t="shared" si="205"/>
        <v>0</v>
      </c>
      <c r="R1875" s="515">
        <f t="shared" si="206"/>
        <v>0</v>
      </c>
      <c r="S1875" s="516">
        <f>IF(M1875="nio",0,IF(M1875&gt;0,VLOOKUP(H1875,'3-Productie normen'!A:L,VLOOKUP(M1875,'3-Productie normen'!$B$36:$C$42,2,FALSE),FALSE)))</f>
        <v>0</v>
      </c>
      <c r="T1875" s="516">
        <f t="shared" ref="T1875:T1938" si="208">IF(N1875&gt;0,S1875*$T$8,0)</f>
        <v>0</v>
      </c>
      <c r="U1875" s="55">
        <f t="shared" ref="U1875:U1938" si="209">IF((OR(O1875&gt;0,)),S1875*$U$8,0)</f>
        <v>0</v>
      </c>
      <c r="V1875" s="527"/>
      <c r="X1875" s="529">
        <f t="shared" si="207"/>
        <v>0</v>
      </c>
    </row>
    <row r="1876" spans="1:24" ht="14.1" customHeight="1">
      <c r="A1876" s="460">
        <v>1876</v>
      </c>
      <c r="B1876" s="467" t="s">
        <v>238</v>
      </c>
      <c r="C1876" s="466" t="s">
        <v>362</v>
      </c>
      <c r="D1876" s="473" t="s">
        <v>442</v>
      </c>
      <c r="E1876" s="475" t="s">
        <v>790</v>
      </c>
      <c r="F1876" s="475" t="s">
        <v>2156</v>
      </c>
      <c r="G1876" s="494" t="s">
        <v>596</v>
      </c>
      <c r="H1876" s="491" t="s">
        <v>286</v>
      </c>
      <c r="I1876" s="494" t="s">
        <v>3983</v>
      </c>
      <c r="J1876" s="502">
        <v>53.92</v>
      </c>
      <c r="K1876" s="494" t="s">
        <v>4027</v>
      </c>
      <c r="L1876" s="512">
        <f t="shared" si="203"/>
        <v>0</v>
      </c>
      <c r="M1876" s="513" t="s">
        <v>4037</v>
      </c>
      <c r="N1876" s="514"/>
      <c r="O1876" s="514"/>
      <c r="P1876" s="515">
        <f t="shared" si="204"/>
        <v>0</v>
      </c>
      <c r="Q1876" s="515">
        <f t="shared" si="205"/>
        <v>0</v>
      </c>
      <c r="R1876" s="515">
        <f t="shared" si="206"/>
        <v>0</v>
      </c>
      <c r="S1876" s="516">
        <f>IF(M1876="nio",0,IF(M1876&gt;0,VLOOKUP(H1876,'3-Productie normen'!A:L,VLOOKUP(M1876,'3-Productie normen'!$B$36:$C$42,2,FALSE),FALSE)))</f>
        <v>0</v>
      </c>
      <c r="T1876" s="516">
        <f t="shared" si="208"/>
        <v>0</v>
      </c>
      <c r="U1876" s="55">
        <f t="shared" si="209"/>
        <v>0</v>
      </c>
      <c r="V1876" s="527"/>
      <c r="X1876" s="529">
        <f t="shared" si="207"/>
        <v>0</v>
      </c>
    </row>
    <row r="1877" spans="1:24" ht="14.1" customHeight="1">
      <c r="A1877" s="460">
        <v>1877</v>
      </c>
      <c r="B1877" s="467" t="s">
        <v>238</v>
      </c>
      <c r="C1877" s="466" t="s">
        <v>362</v>
      </c>
      <c r="D1877" s="473" t="s">
        <v>442</v>
      </c>
      <c r="E1877" s="475" t="s">
        <v>790</v>
      </c>
      <c r="F1877" s="475" t="s">
        <v>2157</v>
      </c>
      <c r="G1877" s="494" t="s">
        <v>606</v>
      </c>
      <c r="H1877" s="491" t="s">
        <v>286</v>
      </c>
      <c r="I1877" s="494" t="s">
        <v>3983</v>
      </c>
      <c r="J1877" s="502">
        <v>30.96</v>
      </c>
      <c r="K1877" s="494" t="s">
        <v>4027</v>
      </c>
      <c r="L1877" s="512">
        <f t="shared" si="203"/>
        <v>0</v>
      </c>
      <c r="M1877" s="513" t="s">
        <v>4037</v>
      </c>
      <c r="N1877" s="514"/>
      <c r="O1877" s="514"/>
      <c r="P1877" s="515">
        <f t="shared" si="204"/>
        <v>0</v>
      </c>
      <c r="Q1877" s="515">
        <f t="shared" si="205"/>
        <v>0</v>
      </c>
      <c r="R1877" s="515">
        <f t="shared" si="206"/>
        <v>0</v>
      </c>
      <c r="S1877" s="516">
        <f>IF(M1877="nio",0,IF(M1877&gt;0,VLOOKUP(H1877,'3-Productie normen'!A:L,VLOOKUP(M1877,'3-Productie normen'!$B$36:$C$42,2,FALSE),FALSE)))</f>
        <v>0</v>
      </c>
      <c r="T1877" s="516">
        <f t="shared" si="208"/>
        <v>0</v>
      </c>
      <c r="U1877" s="55">
        <f t="shared" si="209"/>
        <v>0</v>
      </c>
      <c r="V1877" s="527"/>
      <c r="X1877" s="529">
        <f t="shared" si="207"/>
        <v>0</v>
      </c>
    </row>
    <row r="1878" spans="1:24" ht="14.1" customHeight="1">
      <c r="A1878" s="460">
        <v>1878</v>
      </c>
      <c r="B1878" s="467" t="s">
        <v>238</v>
      </c>
      <c r="C1878" s="466" t="s">
        <v>362</v>
      </c>
      <c r="D1878" s="473" t="s">
        <v>442</v>
      </c>
      <c r="E1878" s="475" t="s">
        <v>790</v>
      </c>
      <c r="F1878" s="475" t="s">
        <v>2158</v>
      </c>
      <c r="G1878" s="494" t="s">
        <v>606</v>
      </c>
      <c r="H1878" s="491" t="s">
        <v>286</v>
      </c>
      <c r="I1878" s="494" t="s">
        <v>3983</v>
      </c>
      <c r="J1878" s="502">
        <v>17.7</v>
      </c>
      <c r="K1878" s="494" t="s">
        <v>4027</v>
      </c>
      <c r="L1878" s="512">
        <f t="shared" si="203"/>
        <v>0</v>
      </c>
      <c r="M1878" s="513" t="s">
        <v>4037</v>
      </c>
      <c r="N1878" s="514"/>
      <c r="O1878" s="514"/>
      <c r="P1878" s="515">
        <f t="shared" si="204"/>
        <v>0</v>
      </c>
      <c r="Q1878" s="515">
        <f t="shared" si="205"/>
        <v>0</v>
      </c>
      <c r="R1878" s="515">
        <f t="shared" si="206"/>
        <v>0</v>
      </c>
      <c r="S1878" s="516">
        <f>IF(M1878="nio",0,IF(M1878&gt;0,VLOOKUP(H1878,'3-Productie normen'!A:L,VLOOKUP(M1878,'3-Productie normen'!$B$36:$C$42,2,FALSE),FALSE)))</f>
        <v>0</v>
      </c>
      <c r="T1878" s="516">
        <f t="shared" si="208"/>
        <v>0</v>
      </c>
      <c r="U1878" s="55">
        <f t="shared" si="209"/>
        <v>0</v>
      </c>
      <c r="V1878" s="527"/>
      <c r="X1878" s="529">
        <f t="shared" si="207"/>
        <v>0</v>
      </c>
    </row>
    <row r="1879" spans="1:24" ht="14.1" customHeight="1">
      <c r="A1879" s="460">
        <v>1879</v>
      </c>
      <c r="B1879" s="467" t="s">
        <v>238</v>
      </c>
      <c r="C1879" s="466" t="s">
        <v>362</v>
      </c>
      <c r="D1879" s="473" t="s">
        <v>442</v>
      </c>
      <c r="E1879" s="475" t="s">
        <v>790</v>
      </c>
      <c r="F1879" s="475" t="s">
        <v>2159</v>
      </c>
      <c r="G1879" s="494" t="s">
        <v>606</v>
      </c>
      <c r="H1879" s="491" t="s">
        <v>286</v>
      </c>
      <c r="I1879" s="494" t="s">
        <v>3983</v>
      </c>
      <c r="J1879" s="502">
        <v>3.96</v>
      </c>
      <c r="K1879" s="494" t="s">
        <v>4027</v>
      </c>
      <c r="L1879" s="512">
        <f t="shared" si="203"/>
        <v>0</v>
      </c>
      <c r="M1879" s="513" t="s">
        <v>4037</v>
      </c>
      <c r="N1879" s="514"/>
      <c r="O1879" s="514"/>
      <c r="P1879" s="515">
        <f t="shared" si="204"/>
        <v>0</v>
      </c>
      <c r="Q1879" s="515">
        <f t="shared" si="205"/>
        <v>0</v>
      </c>
      <c r="R1879" s="515">
        <f t="shared" si="206"/>
        <v>0</v>
      </c>
      <c r="S1879" s="516">
        <f>IF(M1879="nio",0,IF(M1879&gt;0,VLOOKUP(H1879,'3-Productie normen'!A:L,VLOOKUP(M1879,'3-Productie normen'!$B$36:$C$42,2,FALSE),FALSE)))</f>
        <v>0</v>
      </c>
      <c r="T1879" s="516">
        <f t="shared" si="208"/>
        <v>0</v>
      </c>
      <c r="U1879" s="55">
        <f t="shared" si="209"/>
        <v>0</v>
      </c>
      <c r="V1879" s="527"/>
      <c r="X1879" s="529">
        <f t="shared" si="207"/>
        <v>0</v>
      </c>
    </row>
    <row r="1880" spans="1:24" ht="14.1" customHeight="1">
      <c r="A1880" s="460">
        <v>1880</v>
      </c>
      <c r="B1880" s="467" t="s">
        <v>238</v>
      </c>
      <c r="C1880" s="466" t="s">
        <v>362</v>
      </c>
      <c r="D1880" s="473" t="s">
        <v>442</v>
      </c>
      <c r="E1880" s="475" t="s">
        <v>790</v>
      </c>
      <c r="F1880" s="475" t="s">
        <v>605</v>
      </c>
      <c r="G1880" s="494" t="s">
        <v>600</v>
      </c>
      <c r="H1880" s="491" t="s">
        <v>286</v>
      </c>
      <c r="I1880" s="494" t="s">
        <v>3974</v>
      </c>
      <c r="J1880" s="502">
        <v>9.61</v>
      </c>
      <c r="K1880" s="494" t="s">
        <v>4027</v>
      </c>
      <c r="L1880" s="512">
        <f t="shared" si="203"/>
        <v>0</v>
      </c>
      <c r="M1880" s="513" t="s">
        <v>4037</v>
      </c>
      <c r="N1880" s="514"/>
      <c r="O1880" s="514"/>
      <c r="P1880" s="515">
        <f t="shared" si="204"/>
        <v>0</v>
      </c>
      <c r="Q1880" s="515">
        <f t="shared" si="205"/>
        <v>0</v>
      </c>
      <c r="R1880" s="515">
        <f t="shared" si="206"/>
        <v>0</v>
      </c>
      <c r="S1880" s="516">
        <f>IF(M1880="nio",0,IF(M1880&gt;0,VLOOKUP(H1880,'3-Productie normen'!A:L,VLOOKUP(M1880,'3-Productie normen'!$B$36:$C$42,2,FALSE),FALSE)))</f>
        <v>0</v>
      </c>
      <c r="T1880" s="516">
        <f t="shared" si="208"/>
        <v>0</v>
      </c>
      <c r="U1880" s="55">
        <f t="shared" si="209"/>
        <v>0</v>
      </c>
      <c r="V1880" s="527"/>
      <c r="X1880" s="529">
        <f t="shared" si="207"/>
        <v>0</v>
      </c>
    </row>
    <row r="1881" spans="1:24" ht="14.1" customHeight="1">
      <c r="A1881" s="567">
        <v>1881</v>
      </c>
      <c r="B1881" s="467" t="s">
        <v>238</v>
      </c>
      <c r="C1881" s="466" t="s">
        <v>362</v>
      </c>
      <c r="D1881" s="473" t="s">
        <v>442</v>
      </c>
      <c r="E1881" s="475" t="s">
        <v>790</v>
      </c>
      <c r="F1881" s="475" t="s">
        <v>2160</v>
      </c>
      <c r="G1881" s="494" t="s">
        <v>1024</v>
      </c>
      <c r="H1881" s="491" t="s">
        <v>286</v>
      </c>
      <c r="I1881" s="494" t="s">
        <v>3983</v>
      </c>
      <c r="J1881" s="502">
        <v>6.91</v>
      </c>
      <c r="K1881" s="494" t="s">
        <v>4027</v>
      </c>
      <c r="L1881" s="512">
        <f t="shared" si="203"/>
        <v>0</v>
      </c>
      <c r="M1881" s="513" t="s">
        <v>4037</v>
      </c>
      <c r="N1881" s="514"/>
      <c r="O1881" s="514"/>
      <c r="P1881" s="515">
        <f t="shared" si="204"/>
        <v>0</v>
      </c>
      <c r="Q1881" s="515">
        <f t="shared" si="205"/>
        <v>0</v>
      </c>
      <c r="R1881" s="515">
        <f t="shared" si="206"/>
        <v>0</v>
      </c>
      <c r="S1881" s="516">
        <f>IF(M1881="nio",0,IF(M1881&gt;0,VLOOKUP(H1881,'3-Productie normen'!A:L,VLOOKUP(M1881,'3-Productie normen'!$B$36:$C$42,2,FALSE),FALSE)))</f>
        <v>0</v>
      </c>
      <c r="T1881" s="516">
        <f t="shared" si="208"/>
        <v>0</v>
      </c>
      <c r="U1881" s="55">
        <f t="shared" si="209"/>
        <v>0</v>
      </c>
      <c r="V1881" s="527"/>
      <c r="X1881" s="529">
        <f t="shared" si="207"/>
        <v>0</v>
      </c>
    </row>
    <row r="1882" spans="1:24" ht="14.1" customHeight="1">
      <c r="A1882" s="460">
        <v>1882</v>
      </c>
      <c r="B1882" s="467" t="s">
        <v>238</v>
      </c>
      <c r="C1882" s="466" t="s">
        <v>362</v>
      </c>
      <c r="D1882" s="473" t="s">
        <v>442</v>
      </c>
      <c r="E1882" s="475" t="s">
        <v>790</v>
      </c>
      <c r="F1882" s="475" t="s">
        <v>2161</v>
      </c>
      <c r="G1882" s="494" t="s">
        <v>606</v>
      </c>
      <c r="H1882" s="491" t="s">
        <v>286</v>
      </c>
      <c r="I1882" s="494" t="s">
        <v>3983</v>
      </c>
      <c r="J1882" s="502">
        <v>10.79</v>
      </c>
      <c r="K1882" s="494" t="s">
        <v>4027</v>
      </c>
      <c r="L1882" s="512">
        <f t="shared" si="203"/>
        <v>0</v>
      </c>
      <c r="M1882" s="513" t="s">
        <v>4037</v>
      </c>
      <c r="N1882" s="514"/>
      <c r="O1882" s="514"/>
      <c r="P1882" s="515">
        <f t="shared" si="204"/>
        <v>0</v>
      </c>
      <c r="Q1882" s="515">
        <f t="shared" si="205"/>
        <v>0</v>
      </c>
      <c r="R1882" s="515">
        <f t="shared" si="206"/>
        <v>0</v>
      </c>
      <c r="S1882" s="516">
        <f>IF(M1882="nio",0,IF(M1882&gt;0,VLOOKUP(H1882,'3-Productie normen'!A:L,VLOOKUP(M1882,'3-Productie normen'!$B$36:$C$42,2,FALSE),FALSE)))</f>
        <v>0</v>
      </c>
      <c r="T1882" s="516">
        <f t="shared" si="208"/>
        <v>0</v>
      </c>
      <c r="U1882" s="55">
        <f t="shared" si="209"/>
        <v>0</v>
      </c>
      <c r="V1882" s="527"/>
      <c r="X1882" s="529">
        <f t="shared" si="207"/>
        <v>0</v>
      </c>
    </row>
    <row r="1883" spans="1:24" ht="14.1" customHeight="1">
      <c r="A1883" s="460">
        <v>1883</v>
      </c>
      <c r="B1883" s="467" t="s">
        <v>238</v>
      </c>
      <c r="C1883" s="466" t="s">
        <v>362</v>
      </c>
      <c r="D1883" s="473" t="s">
        <v>442</v>
      </c>
      <c r="E1883" s="475" t="s">
        <v>790</v>
      </c>
      <c r="F1883" s="475" t="s">
        <v>2162</v>
      </c>
      <c r="G1883" s="494" t="s">
        <v>2163</v>
      </c>
      <c r="H1883" s="491" t="s">
        <v>286</v>
      </c>
      <c r="I1883" s="494" t="s">
        <v>3983</v>
      </c>
      <c r="J1883" s="502">
        <v>1.08</v>
      </c>
      <c r="K1883" s="494" t="s">
        <v>4027</v>
      </c>
      <c r="L1883" s="512">
        <f t="shared" si="203"/>
        <v>0</v>
      </c>
      <c r="M1883" s="513" t="s">
        <v>4037</v>
      </c>
      <c r="N1883" s="514"/>
      <c r="O1883" s="514"/>
      <c r="P1883" s="515">
        <f t="shared" si="204"/>
        <v>0</v>
      </c>
      <c r="Q1883" s="515">
        <f t="shared" si="205"/>
        <v>0</v>
      </c>
      <c r="R1883" s="515">
        <f t="shared" si="206"/>
        <v>0</v>
      </c>
      <c r="S1883" s="516">
        <f>IF(M1883="nio",0,IF(M1883&gt;0,VLOOKUP(H1883,'3-Productie normen'!A:L,VLOOKUP(M1883,'3-Productie normen'!$B$36:$C$42,2,FALSE),FALSE)))</f>
        <v>0</v>
      </c>
      <c r="T1883" s="516">
        <f t="shared" si="208"/>
        <v>0</v>
      </c>
      <c r="U1883" s="55">
        <f t="shared" si="209"/>
        <v>0</v>
      </c>
      <c r="V1883" s="527"/>
      <c r="X1883" s="529">
        <f t="shared" si="207"/>
        <v>0</v>
      </c>
    </row>
    <row r="1884" spans="1:24" ht="14.1" customHeight="1">
      <c r="A1884" s="460">
        <v>1884</v>
      </c>
      <c r="B1884" s="467" t="s">
        <v>238</v>
      </c>
      <c r="C1884" s="466" t="s">
        <v>362</v>
      </c>
      <c r="D1884" s="473" t="s">
        <v>442</v>
      </c>
      <c r="E1884" s="475" t="s">
        <v>790</v>
      </c>
      <c r="F1884" s="475" t="s">
        <v>2164</v>
      </c>
      <c r="G1884" s="494" t="s">
        <v>2163</v>
      </c>
      <c r="H1884" s="491" t="s">
        <v>286</v>
      </c>
      <c r="I1884" s="494" t="s">
        <v>3983</v>
      </c>
      <c r="J1884" s="502">
        <v>4.96</v>
      </c>
      <c r="K1884" s="494" t="s">
        <v>4027</v>
      </c>
      <c r="L1884" s="512">
        <f t="shared" si="203"/>
        <v>0</v>
      </c>
      <c r="M1884" s="513" t="s">
        <v>4037</v>
      </c>
      <c r="N1884" s="514"/>
      <c r="O1884" s="514"/>
      <c r="P1884" s="515">
        <f t="shared" si="204"/>
        <v>0</v>
      </c>
      <c r="Q1884" s="515">
        <f t="shared" si="205"/>
        <v>0</v>
      </c>
      <c r="R1884" s="515">
        <f t="shared" si="206"/>
        <v>0</v>
      </c>
      <c r="S1884" s="516">
        <f>IF(M1884="nio",0,IF(M1884&gt;0,VLOOKUP(H1884,'3-Productie normen'!A:L,VLOOKUP(M1884,'3-Productie normen'!$B$36:$C$42,2,FALSE),FALSE)))</f>
        <v>0</v>
      </c>
      <c r="T1884" s="516">
        <f t="shared" si="208"/>
        <v>0</v>
      </c>
      <c r="U1884" s="55">
        <f t="shared" si="209"/>
        <v>0</v>
      </c>
      <c r="V1884" s="527"/>
      <c r="X1884" s="529">
        <f t="shared" si="207"/>
        <v>0</v>
      </c>
    </row>
    <row r="1885" spans="1:24" ht="14.1" customHeight="1">
      <c r="A1885" s="460">
        <v>1885</v>
      </c>
      <c r="B1885" s="467" t="s">
        <v>238</v>
      </c>
      <c r="C1885" s="466" t="s">
        <v>362</v>
      </c>
      <c r="D1885" s="473" t="s">
        <v>442</v>
      </c>
      <c r="E1885" s="475" t="s">
        <v>790</v>
      </c>
      <c r="F1885" s="475" t="s">
        <v>2165</v>
      </c>
      <c r="G1885" s="494" t="s">
        <v>2163</v>
      </c>
      <c r="H1885" s="491" t="s">
        <v>286</v>
      </c>
      <c r="I1885" s="494" t="s">
        <v>3983</v>
      </c>
      <c r="J1885" s="502">
        <v>3.25</v>
      </c>
      <c r="K1885" s="494" t="s">
        <v>4027</v>
      </c>
      <c r="L1885" s="512">
        <f t="shared" si="203"/>
        <v>0</v>
      </c>
      <c r="M1885" s="513" t="s">
        <v>4037</v>
      </c>
      <c r="N1885" s="514"/>
      <c r="O1885" s="514"/>
      <c r="P1885" s="515">
        <f t="shared" si="204"/>
        <v>0</v>
      </c>
      <c r="Q1885" s="515">
        <f t="shared" si="205"/>
        <v>0</v>
      </c>
      <c r="R1885" s="515">
        <f t="shared" si="206"/>
        <v>0</v>
      </c>
      <c r="S1885" s="516">
        <f>IF(M1885="nio",0,IF(M1885&gt;0,VLOOKUP(H1885,'3-Productie normen'!A:L,VLOOKUP(M1885,'3-Productie normen'!$B$36:$C$42,2,FALSE),FALSE)))</f>
        <v>0</v>
      </c>
      <c r="T1885" s="516">
        <f t="shared" si="208"/>
        <v>0</v>
      </c>
      <c r="U1885" s="55">
        <f t="shared" si="209"/>
        <v>0</v>
      </c>
      <c r="V1885" s="527"/>
      <c r="X1885" s="529">
        <f t="shared" si="207"/>
        <v>0</v>
      </c>
    </row>
    <row r="1886" spans="1:24" ht="14.1" customHeight="1">
      <c r="A1886" s="460">
        <v>1886</v>
      </c>
      <c r="B1886" s="467" t="s">
        <v>238</v>
      </c>
      <c r="C1886" s="466" t="s">
        <v>362</v>
      </c>
      <c r="D1886" s="473" t="s">
        <v>442</v>
      </c>
      <c r="E1886" s="475" t="s">
        <v>790</v>
      </c>
      <c r="F1886" s="475" t="s">
        <v>2166</v>
      </c>
      <c r="G1886" s="494" t="s">
        <v>2163</v>
      </c>
      <c r="H1886" s="491" t="s">
        <v>286</v>
      </c>
      <c r="I1886" s="494" t="s">
        <v>3983</v>
      </c>
      <c r="J1886" s="502">
        <v>0.74</v>
      </c>
      <c r="K1886" s="494" t="s">
        <v>4027</v>
      </c>
      <c r="L1886" s="512">
        <f t="shared" si="203"/>
        <v>0</v>
      </c>
      <c r="M1886" s="513" t="s">
        <v>4037</v>
      </c>
      <c r="N1886" s="514"/>
      <c r="O1886" s="514"/>
      <c r="P1886" s="515">
        <f t="shared" si="204"/>
        <v>0</v>
      </c>
      <c r="Q1886" s="515">
        <f t="shared" si="205"/>
        <v>0</v>
      </c>
      <c r="R1886" s="515">
        <f t="shared" si="206"/>
        <v>0</v>
      </c>
      <c r="S1886" s="516">
        <f>IF(M1886="nio",0,IF(M1886&gt;0,VLOOKUP(H1886,'3-Productie normen'!A:L,VLOOKUP(M1886,'3-Productie normen'!$B$36:$C$42,2,FALSE),FALSE)))</f>
        <v>0</v>
      </c>
      <c r="T1886" s="516">
        <f t="shared" si="208"/>
        <v>0</v>
      </c>
      <c r="U1886" s="55">
        <f t="shared" si="209"/>
        <v>0</v>
      </c>
      <c r="V1886" s="527"/>
      <c r="X1886" s="529">
        <f t="shared" si="207"/>
        <v>0</v>
      </c>
    </row>
    <row r="1887" spans="1:24" ht="14.1" customHeight="1">
      <c r="A1887" s="460">
        <v>1887</v>
      </c>
      <c r="B1887" s="467" t="s">
        <v>238</v>
      </c>
      <c r="C1887" s="466" t="s">
        <v>362</v>
      </c>
      <c r="D1887" s="473" t="s">
        <v>442</v>
      </c>
      <c r="E1887" s="475" t="s">
        <v>790</v>
      </c>
      <c r="F1887" s="475" t="s">
        <v>2167</v>
      </c>
      <c r="G1887" s="494" t="s">
        <v>2163</v>
      </c>
      <c r="H1887" s="491" t="s">
        <v>286</v>
      </c>
      <c r="I1887" s="494" t="s">
        <v>3983</v>
      </c>
      <c r="J1887" s="502">
        <v>0.93</v>
      </c>
      <c r="K1887" s="494" t="s">
        <v>4027</v>
      </c>
      <c r="L1887" s="512">
        <f t="shared" si="203"/>
        <v>0</v>
      </c>
      <c r="M1887" s="513" t="s">
        <v>4037</v>
      </c>
      <c r="N1887" s="514"/>
      <c r="O1887" s="514"/>
      <c r="P1887" s="515">
        <f t="shared" si="204"/>
        <v>0</v>
      </c>
      <c r="Q1887" s="515">
        <f t="shared" si="205"/>
        <v>0</v>
      </c>
      <c r="R1887" s="515">
        <f t="shared" si="206"/>
        <v>0</v>
      </c>
      <c r="S1887" s="516">
        <f>IF(M1887="nio",0,IF(M1887&gt;0,VLOOKUP(H1887,'3-Productie normen'!A:L,VLOOKUP(M1887,'3-Productie normen'!$B$36:$C$42,2,FALSE),FALSE)))</f>
        <v>0</v>
      </c>
      <c r="T1887" s="516">
        <f t="shared" si="208"/>
        <v>0</v>
      </c>
      <c r="U1887" s="55">
        <f t="shared" si="209"/>
        <v>0</v>
      </c>
      <c r="V1887" s="527"/>
      <c r="X1887" s="529">
        <f t="shared" si="207"/>
        <v>0</v>
      </c>
    </row>
    <row r="1888" spans="1:24" ht="14.1" customHeight="1">
      <c r="A1888" s="460">
        <v>1888</v>
      </c>
      <c r="B1888" s="467" t="s">
        <v>238</v>
      </c>
      <c r="C1888" s="466" t="s">
        <v>362</v>
      </c>
      <c r="D1888" s="473" t="s">
        <v>442</v>
      </c>
      <c r="E1888" s="475" t="s">
        <v>790</v>
      </c>
      <c r="F1888" s="475" t="s">
        <v>2168</v>
      </c>
      <c r="G1888" s="494" t="s">
        <v>2163</v>
      </c>
      <c r="H1888" s="491" t="s">
        <v>286</v>
      </c>
      <c r="I1888" s="494" t="s">
        <v>3983</v>
      </c>
      <c r="J1888" s="502">
        <v>1.6</v>
      </c>
      <c r="K1888" s="494" t="s">
        <v>4027</v>
      </c>
      <c r="L1888" s="512">
        <f t="shared" si="203"/>
        <v>0</v>
      </c>
      <c r="M1888" s="513" t="s">
        <v>4037</v>
      </c>
      <c r="N1888" s="514"/>
      <c r="O1888" s="514"/>
      <c r="P1888" s="515">
        <f t="shared" si="204"/>
        <v>0</v>
      </c>
      <c r="Q1888" s="515">
        <f t="shared" si="205"/>
        <v>0</v>
      </c>
      <c r="R1888" s="515">
        <f t="shared" si="206"/>
        <v>0</v>
      </c>
      <c r="S1888" s="516">
        <f>IF(M1888="nio",0,IF(M1888&gt;0,VLOOKUP(H1888,'3-Productie normen'!A:L,VLOOKUP(M1888,'3-Productie normen'!$B$36:$C$42,2,FALSE),FALSE)))</f>
        <v>0</v>
      </c>
      <c r="T1888" s="516">
        <f t="shared" si="208"/>
        <v>0</v>
      </c>
      <c r="U1888" s="55">
        <f t="shared" si="209"/>
        <v>0</v>
      </c>
      <c r="V1888" s="527"/>
      <c r="X1888" s="529">
        <f t="shared" si="207"/>
        <v>0</v>
      </c>
    </row>
    <row r="1889" spans="1:24" ht="14.1" customHeight="1">
      <c r="A1889" s="567">
        <v>1889</v>
      </c>
      <c r="B1889" s="467" t="s">
        <v>238</v>
      </c>
      <c r="C1889" s="466" t="s">
        <v>362</v>
      </c>
      <c r="D1889" s="473" t="s">
        <v>442</v>
      </c>
      <c r="E1889" s="475" t="s">
        <v>790</v>
      </c>
      <c r="F1889" s="475" t="s">
        <v>2169</v>
      </c>
      <c r="G1889" s="494" t="s">
        <v>2163</v>
      </c>
      <c r="H1889" s="491" t="s">
        <v>286</v>
      </c>
      <c r="I1889" s="494" t="s">
        <v>3983</v>
      </c>
      <c r="J1889" s="502">
        <v>4.5</v>
      </c>
      <c r="K1889" s="494" t="s">
        <v>4027</v>
      </c>
      <c r="L1889" s="512">
        <f t="shared" si="203"/>
        <v>0</v>
      </c>
      <c r="M1889" s="513" t="s">
        <v>4037</v>
      </c>
      <c r="N1889" s="514"/>
      <c r="O1889" s="514"/>
      <c r="P1889" s="515">
        <f t="shared" si="204"/>
        <v>0</v>
      </c>
      <c r="Q1889" s="515">
        <f t="shared" si="205"/>
        <v>0</v>
      </c>
      <c r="R1889" s="515">
        <f t="shared" si="206"/>
        <v>0</v>
      </c>
      <c r="S1889" s="516">
        <f>IF(M1889="nio",0,IF(M1889&gt;0,VLOOKUP(H1889,'3-Productie normen'!A:L,VLOOKUP(M1889,'3-Productie normen'!$B$36:$C$42,2,FALSE),FALSE)))</f>
        <v>0</v>
      </c>
      <c r="T1889" s="516">
        <f t="shared" si="208"/>
        <v>0</v>
      </c>
      <c r="U1889" s="55">
        <f t="shared" si="209"/>
        <v>0</v>
      </c>
      <c r="V1889" s="527"/>
      <c r="X1889" s="529">
        <f t="shared" si="207"/>
        <v>0</v>
      </c>
    </row>
    <row r="1890" spans="1:24" ht="14.1" customHeight="1">
      <c r="A1890" s="460">
        <v>1890</v>
      </c>
      <c r="B1890" s="467" t="s">
        <v>238</v>
      </c>
      <c r="C1890" s="466" t="s">
        <v>362</v>
      </c>
      <c r="D1890" s="473" t="s">
        <v>442</v>
      </c>
      <c r="E1890" s="475" t="s">
        <v>790</v>
      </c>
      <c r="F1890" s="475" t="s">
        <v>2170</v>
      </c>
      <c r="G1890" s="494" t="s">
        <v>2163</v>
      </c>
      <c r="H1890" s="491" t="s">
        <v>286</v>
      </c>
      <c r="I1890" s="494" t="s">
        <v>3983</v>
      </c>
      <c r="J1890" s="502">
        <v>4.9000000000000004</v>
      </c>
      <c r="K1890" s="494" t="s">
        <v>4027</v>
      </c>
      <c r="L1890" s="512">
        <f t="shared" si="203"/>
        <v>0</v>
      </c>
      <c r="M1890" s="513" t="s">
        <v>4037</v>
      </c>
      <c r="N1890" s="514"/>
      <c r="O1890" s="514"/>
      <c r="P1890" s="515">
        <f t="shared" si="204"/>
        <v>0</v>
      </c>
      <c r="Q1890" s="515">
        <f t="shared" si="205"/>
        <v>0</v>
      </c>
      <c r="R1890" s="515">
        <f t="shared" si="206"/>
        <v>0</v>
      </c>
      <c r="S1890" s="516">
        <f>IF(M1890="nio",0,IF(M1890&gt;0,VLOOKUP(H1890,'3-Productie normen'!A:L,VLOOKUP(M1890,'3-Productie normen'!$B$36:$C$42,2,FALSE),FALSE)))</f>
        <v>0</v>
      </c>
      <c r="T1890" s="516">
        <f t="shared" si="208"/>
        <v>0</v>
      </c>
      <c r="U1890" s="55">
        <f t="shared" si="209"/>
        <v>0</v>
      </c>
      <c r="V1890" s="527"/>
      <c r="X1890" s="529">
        <f t="shared" si="207"/>
        <v>0</v>
      </c>
    </row>
    <row r="1891" spans="1:24" ht="14.1" customHeight="1">
      <c r="A1891" s="460">
        <v>1891</v>
      </c>
      <c r="B1891" s="467" t="s">
        <v>238</v>
      </c>
      <c r="C1891" s="466" t="s">
        <v>362</v>
      </c>
      <c r="D1891" s="473" t="s">
        <v>442</v>
      </c>
      <c r="E1891" s="475" t="s">
        <v>790</v>
      </c>
      <c r="F1891" s="475" t="s">
        <v>2171</v>
      </c>
      <c r="G1891" s="494" t="s">
        <v>2163</v>
      </c>
      <c r="H1891" s="491" t="s">
        <v>286</v>
      </c>
      <c r="I1891" s="494" t="s">
        <v>3983</v>
      </c>
      <c r="J1891" s="502">
        <v>2.25</v>
      </c>
      <c r="K1891" s="494" t="s">
        <v>4027</v>
      </c>
      <c r="L1891" s="512">
        <f t="shared" si="203"/>
        <v>0</v>
      </c>
      <c r="M1891" s="513" t="s">
        <v>4037</v>
      </c>
      <c r="N1891" s="514"/>
      <c r="O1891" s="514"/>
      <c r="P1891" s="515">
        <f t="shared" si="204"/>
        <v>0</v>
      </c>
      <c r="Q1891" s="515">
        <f t="shared" si="205"/>
        <v>0</v>
      </c>
      <c r="R1891" s="515">
        <f t="shared" si="206"/>
        <v>0</v>
      </c>
      <c r="S1891" s="516">
        <f>IF(M1891="nio",0,IF(M1891&gt;0,VLOOKUP(H1891,'3-Productie normen'!A:L,VLOOKUP(M1891,'3-Productie normen'!$B$36:$C$42,2,FALSE),FALSE)))</f>
        <v>0</v>
      </c>
      <c r="T1891" s="516">
        <f t="shared" si="208"/>
        <v>0</v>
      </c>
      <c r="U1891" s="55">
        <f t="shared" si="209"/>
        <v>0</v>
      </c>
      <c r="V1891" s="527"/>
      <c r="X1891" s="529">
        <f t="shared" si="207"/>
        <v>0</v>
      </c>
    </row>
    <row r="1892" spans="1:24" ht="14.1" customHeight="1">
      <c r="A1892" s="460">
        <v>1892</v>
      </c>
      <c r="B1892" s="467" t="s">
        <v>238</v>
      </c>
      <c r="C1892" s="466" t="s">
        <v>362</v>
      </c>
      <c r="D1892" s="473" t="s">
        <v>442</v>
      </c>
      <c r="E1892" s="475" t="s">
        <v>790</v>
      </c>
      <c r="F1892" s="475" t="s">
        <v>2172</v>
      </c>
      <c r="G1892" s="494" t="s">
        <v>2163</v>
      </c>
      <c r="H1892" s="491" t="s">
        <v>286</v>
      </c>
      <c r="I1892" s="494" t="s">
        <v>3983</v>
      </c>
      <c r="J1892" s="502">
        <v>2.2599999999999998</v>
      </c>
      <c r="K1892" s="494" t="s">
        <v>4027</v>
      </c>
      <c r="L1892" s="512">
        <f t="shared" si="203"/>
        <v>0</v>
      </c>
      <c r="M1892" s="513" t="s">
        <v>4037</v>
      </c>
      <c r="N1892" s="514"/>
      <c r="O1892" s="514"/>
      <c r="P1892" s="515">
        <f t="shared" si="204"/>
        <v>0</v>
      </c>
      <c r="Q1892" s="515">
        <f t="shared" si="205"/>
        <v>0</v>
      </c>
      <c r="R1892" s="515">
        <f t="shared" si="206"/>
        <v>0</v>
      </c>
      <c r="S1892" s="516">
        <f>IF(M1892="nio",0,IF(M1892&gt;0,VLOOKUP(H1892,'3-Productie normen'!A:L,VLOOKUP(M1892,'3-Productie normen'!$B$36:$C$42,2,FALSE),FALSE)))</f>
        <v>0</v>
      </c>
      <c r="T1892" s="516">
        <f t="shared" si="208"/>
        <v>0</v>
      </c>
      <c r="U1892" s="55">
        <f t="shared" si="209"/>
        <v>0</v>
      </c>
      <c r="V1892" s="527"/>
      <c r="X1892" s="529">
        <f t="shared" si="207"/>
        <v>0</v>
      </c>
    </row>
    <row r="1893" spans="1:24" ht="14.1" customHeight="1">
      <c r="A1893" s="460">
        <v>1893</v>
      </c>
      <c r="B1893" s="467" t="s">
        <v>238</v>
      </c>
      <c r="C1893" s="466" t="s">
        <v>362</v>
      </c>
      <c r="D1893" s="473" t="s">
        <v>442</v>
      </c>
      <c r="E1893" s="475" t="s">
        <v>790</v>
      </c>
      <c r="F1893" s="475" t="s">
        <v>2173</v>
      </c>
      <c r="G1893" s="494" t="s">
        <v>2163</v>
      </c>
      <c r="H1893" s="491" t="s">
        <v>286</v>
      </c>
      <c r="I1893" s="494" t="s">
        <v>3983</v>
      </c>
      <c r="J1893" s="502">
        <v>2.68</v>
      </c>
      <c r="K1893" s="494" t="s">
        <v>4027</v>
      </c>
      <c r="L1893" s="512">
        <f t="shared" si="203"/>
        <v>0</v>
      </c>
      <c r="M1893" s="513" t="s">
        <v>4037</v>
      </c>
      <c r="N1893" s="514"/>
      <c r="O1893" s="514"/>
      <c r="P1893" s="515">
        <f t="shared" si="204"/>
        <v>0</v>
      </c>
      <c r="Q1893" s="515">
        <f t="shared" si="205"/>
        <v>0</v>
      </c>
      <c r="R1893" s="515">
        <f t="shared" si="206"/>
        <v>0</v>
      </c>
      <c r="S1893" s="516">
        <f>IF(M1893="nio",0,IF(M1893&gt;0,VLOOKUP(H1893,'3-Productie normen'!A:L,VLOOKUP(M1893,'3-Productie normen'!$B$36:$C$42,2,FALSE),FALSE)))</f>
        <v>0</v>
      </c>
      <c r="T1893" s="516">
        <f t="shared" si="208"/>
        <v>0</v>
      </c>
      <c r="U1893" s="55">
        <f t="shared" si="209"/>
        <v>0</v>
      </c>
      <c r="V1893" s="527"/>
      <c r="X1893" s="529">
        <f t="shared" si="207"/>
        <v>0</v>
      </c>
    </row>
    <row r="1894" spans="1:24" ht="14.1" customHeight="1">
      <c r="A1894" s="460">
        <v>1894</v>
      </c>
      <c r="B1894" s="467" t="s">
        <v>238</v>
      </c>
      <c r="C1894" s="466" t="s">
        <v>363</v>
      </c>
      <c r="D1894" s="473" t="s">
        <v>442</v>
      </c>
      <c r="E1894" s="475" t="s">
        <v>790</v>
      </c>
      <c r="F1894" s="475" t="s">
        <v>2174</v>
      </c>
      <c r="G1894" s="494" t="s">
        <v>2163</v>
      </c>
      <c r="H1894" s="491" t="s">
        <v>286</v>
      </c>
      <c r="I1894" s="494" t="s">
        <v>3983</v>
      </c>
      <c r="J1894" s="502">
        <v>2.0099999999999998</v>
      </c>
      <c r="K1894" s="494" t="s">
        <v>4027</v>
      </c>
      <c r="L1894" s="512">
        <f t="shared" si="203"/>
        <v>0</v>
      </c>
      <c r="M1894" s="513" t="s">
        <v>4037</v>
      </c>
      <c r="N1894" s="514"/>
      <c r="O1894" s="514"/>
      <c r="P1894" s="515">
        <f t="shared" si="204"/>
        <v>0</v>
      </c>
      <c r="Q1894" s="515">
        <f t="shared" si="205"/>
        <v>0</v>
      </c>
      <c r="R1894" s="515">
        <f t="shared" si="206"/>
        <v>0</v>
      </c>
      <c r="S1894" s="516">
        <f>IF(M1894="nio",0,IF(M1894&gt;0,VLOOKUP(H1894,'3-Productie normen'!A:L,VLOOKUP(M1894,'3-Productie normen'!$B$36:$C$42,2,FALSE),FALSE)))</f>
        <v>0</v>
      </c>
      <c r="T1894" s="516">
        <f t="shared" si="208"/>
        <v>0</v>
      </c>
      <c r="U1894" s="55">
        <f t="shared" si="209"/>
        <v>0</v>
      </c>
      <c r="V1894" s="527"/>
      <c r="X1894" s="529">
        <f t="shared" si="207"/>
        <v>0</v>
      </c>
    </row>
    <row r="1895" spans="1:24" ht="14.1" customHeight="1">
      <c r="A1895" s="460">
        <v>1895</v>
      </c>
      <c r="B1895" s="467" t="s">
        <v>238</v>
      </c>
      <c r="C1895" s="466" t="s">
        <v>363</v>
      </c>
      <c r="D1895" s="473" t="s">
        <v>443</v>
      </c>
      <c r="E1895" s="475">
        <v>0</v>
      </c>
      <c r="F1895" s="475">
        <v>101</v>
      </c>
      <c r="G1895" s="494" t="s">
        <v>529</v>
      </c>
      <c r="H1895" s="491" t="s">
        <v>286</v>
      </c>
      <c r="I1895" s="494" t="s">
        <v>3974</v>
      </c>
      <c r="J1895" s="502">
        <v>8.75</v>
      </c>
      <c r="K1895" s="494" t="s">
        <v>4027</v>
      </c>
      <c r="L1895" s="512">
        <f t="shared" si="203"/>
        <v>0</v>
      </c>
      <c r="M1895" s="513" t="s">
        <v>4037</v>
      </c>
      <c r="N1895" s="514"/>
      <c r="O1895" s="514"/>
      <c r="P1895" s="515">
        <f t="shared" si="204"/>
        <v>0</v>
      </c>
      <c r="Q1895" s="515">
        <f t="shared" si="205"/>
        <v>0</v>
      </c>
      <c r="R1895" s="515">
        <f t="shared" si="206"/>
        <v>0</v>
      </c>
      <c r="S1895" s="516">
        <f>IF(M1895="nio",0,IF(M1895&gt;0,VLOOKUP(H1895,'3-Productie normen'!A:L,VLOOKUP(M1895,'3-Productie normen'!$B$36:$C$42,2,FALSE),FALSE)))</f>
        <v>0</v>
      </c>
      <c r="T1895" s="516">
        <f t="shared" si="208"/>
        <v>0</v>
      </c>
      <c r="U1895" s="55">
        <f t="shared" si="209"/>
        <v>0</v>
      </c>
      <c r="V1895" s="527"/>
      <c r="X1895" s="529">
        <f t="shared" si="207"/>
        <v>0</v>
      </c>
    </row>
    <row r="1896" spans="1:24" ht="14.1" customHeight="1">
      <c r="A1896" s="460">
        <v>1896</v>
      </c>
      <c r="B1896" s="467" t="s">
        <v>238</v>
      </c>
      <c r="C1896" s="466" t="s">
        <v>363</v>
      </c>
      <c r="D1896" s="473" t="s">
        <v>443</v>
      </c>
      <c r="E1896" s="475">
        <v>0</v>
      </c>
      <c r="F1896" s="475">
        <v>102</v>
      </c>
      <c r="G1896" s="494" t="s">
        <v>598</v>
      </c>
      <c r="H1896" s="491" t="s">
        <v>286</v>
      </c>
      <c r="I1896" s="494" t="s">
        <v>3987</v>
      </c>
      <c r="J1896" s="502">
        <v>2.0499999999999998</v>
      </c>
      <c r="K1896" s="494" t="s">
        <v>4027</v>
      </c>
      <c r="L1896" s="512">
        <f t="shared" si="203"/>
        <v>0</v>
      </c>
      <c r="M1896" s="513" t="s">
        <v>4037</v>
      </c>
      <c r="N1896" s="514"/>
      <c r="O1896" s="514"/>
      <c r="P1896" s="515">
        <f t="shared" si="204"/>
        <v>0</v>
      </c>
      <c r="Q1896" s="515">
        <f t="shared" si="205"/>
        <v>0</v>
      </c>
      <c r="R1896" s="515">
        <f t="shared" si="206"/>
        <v>0</v>
      </c>
      <c r="S1896" s="516">
        <f>IF(M1896="nio",0,IF(M1896&gt;0,VLOOKUP(H1896,'3-Productie normen'!A:L,VLOOKUP(M1896,'3-Productie normen'!$B$36:$C$42,2,FALSE),FALSE)))</f>
        <v>0</v>
      </c>
      <c r="T1896" s="516">
        <f t="shared" si="208"/>
        <v>0</v>
      </c>
      <c r="U1896" s="55">
        <f t="shared" si="209"/>
        <v>0</v>
      </c>
      <c r="V1896" s="527"/>
      <c r="X1896" s="529">
        <f t="shared" si="207"/>
        <v>0</v>
      </c>
    </row>
    <row r="1897" spans="1:24" ht="14.1" customHeight="1">
      <c r="A1897" s="567">
        <v>1897</v>
      </c>
      <c r="B1897" s="467" t="s">
        <v>238</v>
      </c>
      <c r="C1897" s="466" t="s">
        <v>364</v>
      </c>
      <c r="D1897" s="473" t="s">
        <v>443</v>
      </c>
      <c r="E1897" s="475">
        <v>0</v>
      </c>
      <c r="F1897" s="475">
        <v>103</v>
      </c>
      <c r="G1897" s="494" t="s">
        <v>600</v>
      </c>
      <c r="H1897" s="491" t="s">
        <v>286</v>
      </c>
      <c r="I1897" s="494" t="s">
        <v>3987</v>
      </c>
      <c r="J1897" s="502">
        <v>1.63</v>
      </c>
      <c r="K1897" s="494" t="s">
        <v>4027</v>
      </c>
      <c r="L1897" s="512">
        <f t="shared" si="203"/>
        <v>0</v>
      </c>
      <c r="M1897" s="513" t="s">
        <v>4037</v>
      </c>
      <c r="N1897" s="514"/>
      <c r="O1897" s="514"/>
      <c r="P1897" s="515">
        <f t="shared" si="204"/>
        <v>0</v>
      </c>
      <c r="Q1897" s="515">
        <f t="shared" si="205"/>
        <v>0</v>
      </c>
      <c r="R1897" s="515">
        <f t="shared" si="206"/>
        <v>0</v>
      </c>
      <c r="S1897" s="516">
        <f>IF(M1897="nio",0,IF(M1897&gt;0,VLOOKUP(H1897,'3-Productie normen'!A:L,VLOOKUP(M1897,'3-Productie normen'!$B$36:$C$42,2,FALSE),FALSE)))</f>
        <v>0</v>
      </c>
      <c r="T1897" s="516">
        <f t="shared" si="208"/>
        <v>0</v>
      </c>
      <c r="U1897" s="55">
        <f t="shared" si="209"/>
        <v>0</v>
      </c>
      <c r="V1897" s="527"/>
      <c r="X1897" s="529">
        <f t="shared" si="207"/>
        <v>0</v>
      </c>
    </row>
    <row r="1898" spans="1:24" ht="14.1" customHeight="1">
      <c r="A1898" s="460">
        <v>1898</v>
      </c>
      <c r="B1898" s="467" t="s">
        <v>238</v>
      </c>
      <c r="C1898" s="466" t="s">
        <v>364</v>
      </c>
      <c r="D1898" s="473" t="s">
        <v>444</v>
      </c>
      <c r="E1898" s="475">
        <v>0</v>
      </c>
      <c r="F1898" s="475">
        <v>1000</v>
      </c>
      <c r="G1898" s="494" t="s">
        <v>2175</v>
      </c>
      <c r="H1898" s="491" t="s">
        <v>286</v>
      </c>
      <c r="I1898" s="494" t="s">
        <v>3997</v>
      </c>
      <c r="J1898" s="502">
        <v>50.43</v>
      </c>
      <c r="K1898" s="494" t="s">
        <v>4027</v>
      </c>
      <c r="L1898" s="512">
        <f t="shared" si="203"/>
        <v>0</v>
      </c>
      <c r="M1898" s="513" t="s">
        <v>4037</v>
      </c>
      <c r="N1898" s="514"/>
      <c r="O1898" s="514"/>
      <c r="P1898" s="515">
        <f t="shared" si="204"/>
        <v>0</v>
      </c>
      <c r="Q1898" s="515">
        <f t="shared" si="205"/>
        <v>0</v>
      </c>
      <c r="R1898" s="515">
        <f t="shared" si="206"/>
        <v>0</v>
      </c>
      <c r="S1898" s="516">
        <f>IF(M1898="nio",0,IF(M1898&gt;0,VLOOKUP(H1898,'3-Productie normen'!A:L,VLOOKUP(M1898,'3-Productie normen'!$B$36:$C$42,2,FALSE),FALSE)))</f>
        <v>0</v>
      </c>
      <c r="T1898" s="516">
        <f t="shared" si="208"/>
        <v>0</v>
      </c>
      <c r="U1898" s="55">
        <f t="shared" si="209"/>
        <v>0</v>
      </c>
      <c r="V1898" s="527"/>
      <c r="X1898" s="529">
        <f t="shared" si="207"/>
        <v>0</v>
      </c>
    </row>
    <row r="1899" spans="1:24" ht="14.1" customHeight="1">
      <c r="A1899" s="460">
        <v>1899</v>
      </c>
      <c r="B1899" s="467" t="s">
        <v>238</v>
      </c>
      <c r="C1899" s="466" t="s">
        <v>364</v>
      </c>
      <c r="D1899" s="473" t="s">
        <v>444</v>
      </c>
      <c r="E1899" s="475">
        <v>0</v>
      </c>
      <c r="F1899" s="475">
        <v>1001</v>
      </c>
      <c r="G1899" s="494" t="s">
        <v>600</v>
      </c>
      <c r="H1899" s="494" t="s">
        <v>4033</v>
      </c>
      <c r="I1899" s="494" t="s">
        <v>3977</v>
      </c>
      <c r="J1899" s="502">
        <v>20.82</v>
      </c>
      <c r="K1899" s="494" t="s">
        <v>4033</v>
      </c>
      <c r="L1899" s="512">
        <f t="shared" si="203"/>
        <v>104</v>
      </c>
      <c r="M1899" s="514">
        <v>104</v>
      </c>
      <c r="N1899" s="514"/>
      <c r="O1899" s="514"/>
      <c r="P1899" s="515" t="e">
        <f t="shared" si="204"/>
        <v>#DIV/0!</v>
      </c>
      <c r="Q1899" s="515">
        <f t="shared" si="205"/>
        <v>0</v>
      </c>
      <c r="R1899" s="515">
        <f t="shared" si="206"/>
        <v>0</v>
      </c>
      <c r="S1899" s="516">
        <f>IF(M1899="nio",0,IF(M1899&gt;0,VLOOKUP(H1899,'3-Productie normen'!A:L,VLOOKUP(M1899,'3-Productie normen'!$B$36:$C$42,2,FALSE),FALSE)))</f>
        <v>0</v>
      </c>
      <c r="T1899" s="516">
        <f t="shared" si="208"/>
        <v>0</v>
      </c>
      <c r="U1899" s="55">
        <f t="shared" si="209"/>
        <v>0</v>
      </c>
      <c r="V1899" s="527"/>
      <c r="X1899" s="529">
        <f t="shared" si="207"/>
        <v>2165.2800000000002</v>
      </c>
    </row>
    <row r="1900" spans="1:24" ht="14.1" customHeight="1">
      <c r="A1900" s="460">
        <v>1900</v>
      </c>
      <c r="B1900" s="467" t="s">
        <v>238</v>
      </c>
      <c r="C1900" s="466" t="s">
        <v>364</v>
      </c>
      <c r="D1900" s="473" t="s">
        <v>444</v>
      </c>
      <c r="E1900" s="475">
        <v>0</v>
      </c>
      <c r="F1900" s="475">
        <v>1003</v>
      </c>
      <c r="G1900" s="494" t="s">
        <v>592</v>
      </c>
      <c r="H1900" s="487" t="s">
        <v>348</v>
      </c>
      <c r="I1900" s="494" t="s">
        <v>3977</v>
      </c>
      <c r="J1900" s="502">
        <v>9.9600000000000009</v>
      </c>
      <c r="K1900" s="487" t="s">
        <v>348</v>
      </c>
      <c r="L1900" s="512">
        <f t="shared" si="203"/>
        <v>255</v>
      </c>
      <c r="M1900" s="514">
        <v>255</v>
      </c>
      <c r="N1900" s="514"/>
      <c r="O1900" s="514"/>
      <c r="P1900" s="515" t="e">
        <f t="shared" si="204"/>
        <v>#DIV/0!</v>
      </c>
      <c r="Q1900" s="515">
        <f t="shared" si="205"/>
        <v>0</v>
      </c>
      <c r="R1900" s="515">
        <f t="shared" si="206"/>
        <v>0</v>
      </c>
      <c r="S1900" s="516">
        <f>IF(M1900="nio",0,IF(M1900&gt;0,VLOOKUP(H1900,'3-Productie normen'!A:L,VLOOKUP(M1900,'3-Productie normen'!$B$36:$C$42,2,FALSE),FALSE)))</f>
        <v>0</v>
      </c>
      <c r="T1900" s="516">
        <f t="shared" si="208"/>
        <v>0</v>
      </c>
      <c r="U1900" s="55">
        <f t="shared" si="209"/>
        <v>0</v>
      </c>
      <c r="V1900" s="527"/>
      <c r="X1900" s="529">
        <f t="shared" si="207"/>
        <v>2539.8000000000002</v>
      </c>
    </row>
    <row r="1901" spans="1:24" ht="14.1" customHeight="1">
      <c r="A1901" s="460">
        <v>1901</v>
      </c>
      <c r="B1901" s="467" t="s">
        <v>238</v>
      </c>
      <c r="C1901" s="466" t="s">
        <v>364</v>
      </c>
      <c r="D1901" s="473" t="s">
        <v>444</v>
      </c>
      <c r="E1901" s="475">
        <v>0</v>
      </c>
      <c r="F1901" s="475">
        <v>1004</v>
      </c>
      <c r="G1901" s="494" t="s">
        <v>2176</v>
      </c>
      <c r="H1901" s="491" t="s">
        <v>256</v>
      </c>
      <c r="I1901" s="494" t="s">
        <v>3975</v>
      </c>
      <c r="J1901" s="502">
        <v>51.73</v>
      </c>
      <c r="K1901" s="491" t="s">
        <v>253</v>
      </c>
      <c r="L1901" s="512">
        <f t="shared" si="203"/>
        <v>104</v>
      </c>
      <c r="M1901" s="514">
        <v>104</v>
      </c>
      <c r="N1901" s="514"/>
      <c r="O1901" s="514"/>
      <c r="P1901" s="515" t="e">
        <f t="shared" si="204"/>
        <v>#DIV/0!</v>
      </c>
      <c r="Q1901" s="515">
        <f t="shared" si="205"/>
        <v>0</v>
      </c>
      <c r="R1901" s="515">
        <f t="shared" si="206"/>
        <v>0</v>
      </c>
      <c r="S1901" s="516">
        <f>IF(M1901="nio",0,IF(M1901&gt;0,VLOOKUP(H1901,'3-Productie normen'!A:L,VLOOKUP(M1901,'3-Productie normen'!$B$36:$C$42,2,FALSE),FALSE)))</f>
        <v>0</v>
      </c>
      <c r="T1901" s="516">
        <f t="shared" si="208"/>
        <v>0</v>
      </c>
      <c r="U1901" s="55">
        <f t="shared" si="209"/>
        <v>0</v>
      </c>
      <c r="V1901" s="527"/>
      <c r="X1901" s="529">
        <f t="shared" si="207"/>
        <v>5379.92</v>
      </c>
    </row>
    <row r="1902" spans="1:24" ht="14.1" customHeight="1">
      <c r="A1902" s="460">
        <v>1902</v>
      </c>
      <c r="B1902" s="467" t="s">
        <v>238</v>
      </c>
      <c r="C1902" s="466" t="s">
        <v>364</v>
      </c>
      <c r="D1902" s="473" t="s">
        <v>444</v>
      </c>
      <c r="E1902" s="475">
        <v>0</v>
      </c>
      <c r="F1902" s="475">
        <v>1006</v>
      </c>
      <c r="G1902" s="494" t="s">
        <v>2177</v>
      </c>
      <c r="H1902" s="487" t="s">
        <v>17</v>
      </c>
      <c r="I1902" s="494" t="s">
        <v>3987</v>
      </c>
      <c r="J1902" s="502">
        <v>4.37</v>
      </c>
      <c r="K1902" s="487" t="s">
        <v>17</v>
      </c>
      <c r="L1902" s="512">
        <f t="shared" si="203"/>
        <v>255</v>
      </c>
      <c r="M1902" s="514">
        <v>255</v>
      </c>
      <c r="N1902" s="514"/>
      <c r="O1902" s="514"/>
      <c r="P1902" s="515" t="e">
        <f t="shared" si="204"/>
        <v>#DIV/0!</v>
      </c>
      <c r="Q1902" s="515">
        <f t="shared" si="205"/>
        <v>0</v>
      </c>
      <c r="R1902" s="515">
        <f t="shared" si="206"/>
        <v>0</v>
      </c>
      <c r="S1902" s="516">
        <f>IF(M1902="nio",0,IF(M1902&gt;0,VLOOKUP(H1902,'3-Productie normen'!A:L,VLOOKUP(M1902,'3-Productie normen'!$B$36:$C$42,2,FALSE),FALSE)))</f>
        <v>0</v>
      </c>
      <c r="T1902" s="516">
        <f t="shared" si="208"/>
        <v>0</v>
      </c>
      <c r="U1902" s="55">
        <f t="shared" si="209"/>
        <v>0</v>
      </c>
      <c r="V1902" s="527"/>
      <c r="X1902" s="529">
        <f t="shared" si="207"/>
        <v>1114.3500000000001</v>
      </c>
    </row>
    <row r="1903" spans="1:24" ht="14.1" customHeight="1">
      <c r="A1903" s="460">
        <v>1903</v>
      </c>
      <c r="B1903" s="467" t="s">
        <v>238</v>
      </c>
      <c r="C1903" s="466" t="s">
        <v>364</v>
      </c>
      <c r="D1903" s="473" t="s">
        <v>444</v>
      </c>
      <c r="E1903" s="475">
        <v>0</v>
      </c>
      <c r="F1903" s="475">
        <v>1007</v>
      </c>
      <c r="G1903" s="494" t="s">
        <v>598</v>
      </c>
      <c r="H1903" s="487" t="s">
        <v>17</v>
      </c>
      <c r="I1903" s="494" t="s">
        <v>3987</v>
      </c>
      <c r="J1903" s="502">
        <v>1.03</v>
      </c>
      <c r="K1903" s="487" t="s">
        <v>17</v>
      </c>
      <c r="L1903" s="512">
        <f t="shared" si="203"/>
        <v>255</v>
      </c>
      <c r="M1903" s="514">
        <v>255</v>
      </c>
      <c r="N1903" s="514"/>
      <c r="O1903" s="514"/>
      <c r="P1903" s="515" t="e">
        <f t="shared" si="204"/>
        <v>#DIV/0!</v>
      </c>
      <c r="Q1903" s="515">
        <f t="shared" si="205"/>
        <v>0</v>
      </c>
      <c r="R1903" s="515">
        <f t="shared" si="206"/>
        <v>0</v>
      </c>
      <c r="S1903" s="516">
        <f>IF(M1903="nio",0,IF(M1903&gt;0,VLOOKUP(H1903,'3-Productie normen'!A:L,VLOOKUP(M1903,'3-Productie normen'!$B$36:$C$42,2,FALSE),FALSE)))</f>
        <v>0</v>
      </c>
      <c r="T1903" s="516">
        <f t="shared" si="208"/>
        <v>0</v>
      </c>
      <c r="U1903" s="55">
        <f t="shared" si="209"/>
        <v>0</v>
      </c>
      <c r="V1903" s="527"/>
      <c r="X1903" s="529">
        <f t="shared" si="207"/>
        <v>262.65000000000003</v>
      </c>
    </row>
    <row r="1904" spans="1:24" ht="14.1" customHeight="1">
      <c r="A1904" s="460">
        <v>1904</v>
      </c>
      <c r="B1904" s="467" t="s">
        <v>238</v>
      </c>
      <c r="C1904" s="466" t="s">
        <v>364</v>
      </c>
      <c r="D1904" s="473" t="s">
        <v>444</v>
      </c>
      <c r="E1904" s="475">
        <v>0</v>
      </c>
      <c r="F1904" s="475">
        <v>1008</v>
      </c>
      <c r="G1904" s="494" t="s">
        <v>2176</v>
      </c>
      <c r="H1904" s="491" t="s">
        <v>256</v>
      </c>
      <c r="I1904" s="494" t="s">
        <v>3975</v>
      </c>
      <c r="J1904" s="502">
        <v>9.2899999999999991</v>
      </c>
      <c r="K1904" s="491" t="s">
        <v>253</v>
      </c>
      <c r="L1904" s="512">
        <f t="shared" si="203"/>
        <v>104</v>
      </c>
      <c r="M1904" s="514">
        <v>104</v>
      </c>
      <c r="N1904" s="514"/>
      <c r="O1904" s="514"/>
      <c r="P1904" s="515" t="e">
        <f t="shared" si="204"/>
        <v>#DIV/0!</v>
      </c>
      <c r="Q1904" s="515">
        <f t="shared" si="205"/>
        <v>0</v>
      </c>
      <c r="R1904" s="515">
        <f t="shared" si="206"/>
        <v>0</v>
      </c>
      <c r="S1904" s="516">
        <f>IF(M1904="nio",0,IF(M1904&gt;0,VLOOKUP(H1904,'3-Productie normen'!A:L,VLOOKUP(M1904,'3-Productie normen'!$B$36:$C$42,2,FALSE),FALSE)))</f>
        <v>0</v>
      </c>
      <c r="T1904" s="516">
        <f t="shared" si="208"/>
        <v>0</v>
      </c>
      <c r="U1904" s="55">
        <f t="shared" si="209"/>
        <v>0</v>
      </c>
      <c r="V1904" s="527"/>
      <c r="X1904" s="529">
        <f t="shared" si="207"/>
        <v>966.15999999999985</v>
      </c>
    </row>
    <row r="1905" spans="1:24" ht="14.1" customHeight="1">
      <c r="A1905" s="567">
        <v>1905</v>
      </c>
      <c r="B1905" s="467" t="s">
        <v>238</v>
      </c>
      <c r="C1905" s="466" t="s">
        <v>364</v>
      </c>
      <c r="D1905" s="473" t="s">
        <v>444</v>
      </c>
      <c r="E1905" s="475">
        <v>0</v>
      </c>
      <c r="F1905" s="475">
        <v>1010</v>
      </c>
      <c r="G1905" s="494" t="s">
        <v>2176</v>
      </c>
      <c r="H1905" s="491" t="s">
        <v>256</v>
      </c>
      <c r="I1905" s="494" t="s">
        <v>3975</v>
      </c>
      <c r="J1905" s="502">
        <v>9.32</v>
      </c>
      <c r="K1905" s="491" t="s">
        <v>253</v>
      </c>
      <c r="L1905" s="512">
        <f t="shared" si="203"/>
        <v>104</v>
      </c>
      <c r="M1905" s="514">
        <v>104</v>
      </c>
      <c r="N1905" s="514"/>
      <c r="O1905" s="514"/>
      <c r="P1905" s="515" t="e">
        <f t="shared" si="204"/>
        <v>#DIV/0!</v>
      </c>
      <c r="Q1905" s="515">
        <f t="shared" si="205"/>
        <v>0</v>
      </c>
      <c r="R1905" s="515">
        <f t="shared" si="206"/>
        <v>0</v>
      </c>
      <c r="S1905" s="516">
        <f>IF(M1905="nio",0,IF(M1905&gt;0,VLOOKUP(H1905,'3-Productie normen'!A:L,VLOOKUP(M1905,'3-Productie normen'!$B$36:$C$42,2,FALSE),FALSE)))</f>
        <v>0</v>
      </c>
      <c r="T1905" s="516">
        <f t="shared" si="208"/>
        <v>0</v>
      </c>
      <c r="U1905" s="55">
        <f t="shared" si="209"/>
        <v>0</v>
      </c>
      <c r="V1905" s="527"/>
      <c r="X1905" s="529">
        <f t="shared" si="207"/>
        <v>969.28</v>
      </c>
    </row>
    <row r="1906" spans="1:24" ht="14.1" customHeight="1">
      <c r="A1906" s="460">
        <v>1906</v>
      </c>
      <c r="B1906" s="467" t="s">
        <v>238</v>
      </c>
      <c r="C1906" s="466" t="s">
        <v>364</v>
      </c>
      <c r="D1906" s="473" t="s">
        <v>444</v>
      </c>
      <c r="E1906" s="475">
        <v>0</v>
      </c>
      <c r="F1906" s="475">
        <v>1011</v>
      </c>
      <c r="G1906" s="494" t="s">
        <v>2176</v>
      </c>
      <c r="H1906" s="491" t="s">
        <v>256</v>
      </c>
      <c r="I1906" s="494" t="s">
        <v>3975</v>
      </c>
      <c r="J1906" s="502">
        <v>14.55</v>
      </c>
      <c r="K1906" s="491" t="s">
        <v>253</v>
      </c>
      <c r="L1906" s="512">
        <f t="shared" si="203"/>
        <v>104</v>
      </c>
      <c r="M1906" s="514">
        <v>104</v>
      </c>
      <c r="N1906" s="514"/>
      <c r="O1906" s="514"/>
      <c r="P1906" s="515" t="e">
        <f t="shared" si="204"/>
        <v>#DIV/0!</v>
      </c>
      <c r="Q1906" s="515">
        <f t="shared" si="205"/>
        <v>0</v>
      </c>
      <c r="R1906" s="515">
        <f t="shared" si="206"/>
        <v>0</v>
      </c>
      <c r="S1906" s="516">
        <f>IF(M1906="nio",0,IF(M1906&gt;0,VLOOKUP(H1906,'3-Productie normen'!A:L,VLOOKUP(M1906,'3-Productie normen'!$B$36:$C$42,2,FALSE),FALSE)))</f>
        <v>0</v>
      </c>
      <c r="T1906" s="516">
        <f t="shared" si="208"/>
        <v>0</v>
      </c>
      <c r="U1906" s="55">
        <f t="shared" si="209"/>
        <v>0</v>
      </c>
      <c r="V1906" s="527"/>
      <c r="X1906" s="529">
        <f t="shared" si="207"/>
        <v>1513.2</v>
      </c>
    </row>
    <row r="1907" spans="1:24" ht="14.1" customHeight="1">
      <c r="A1907" s="460">
        <v>1907</v>
      </c>
      <c r="B1907" s="467" t="s">
        <v>238</v>
      </c>
      <c r="C1907" s="466" t="s">
        <v>364</v>
      </c>
      <c r="D1907" s="473" t="s">
        <v>444</v>
      </c>
      <c r="E1907" s="475">
        <v>0</v>
      </c>
      <c r="F1907" s="475">
        <v>1012</v>
      </c>
      <c r="G1907" s="494" t="s">
        <v>598</v>
      </c>
      <c r="H1907" s="491" t="s">
        <v>286</v>
      </c>
      <c r="I1907" s="494" t="s">
        <v>3987</v>
      </c>
      <c r="J1907" s="502">
        <v>7.51</v>
      </c>
      <c r="K1907" s="494" t="s">
        <v>4027</v>
      </c>
      <c r="L1907" s="512">
        <f t="shared" si="203"/>
        <v>0</v>
      </c>
      <c r="M1907" s="513" t="s">
        <v>4037</v>
      </c>
      <c r="N1907" s="514"/>
      <c r="O1907" s="514"/>
      <c r="P1907" s="515">
        <f t="shared" si="204"/>
        <v>0</v>
      </c>
      <c r="Q1907" s="515">
        <f t="shared" si="205"/>
        <v>0</v>
      </c>
      <c r="R1907" s="515">
        <f t="shared" si="206"/>
        <v>0</v>
      </c>
      <c r="S1907" s="516">
        <f>IF(M1907="nio",0,IF(M1907&gt;0,VLOOKUP(H1907,'3-Productie normen'!A:L,VLOOKUP(M1907,'3-Productie normen'!$B$36:$C$42,2,FALSE),FALSE)))</f>
        <v>0</v>
      </c>
      <c r="T1907" s="516">
        <f t="shared" si="208"/>
        <v>0</v>
      </c>
      <c r="U1907" s="55">
        <f t="shared" si="209"/>
        <v>0</v>
      </c>
      <c r="V1907" s="527"/>
      <c r="X1907" s="529">
        <f t="shared" si="207"/>
        <v>0</v>
      </c>
    </row>
    <row r="1908" spans="1:24" ht="14.1" customHeight="1">
      <c r="A1908" s="460">
        <v>1908</v>
      </c>
      <c r="B1908" s="467" t="s">
        <v>238</v>
      </c>
      <c r="C1908" s="466" t="s">
        <v>365</v>
      </c>
      <c r="D1908" s="473" t="s">
        <v>444</v>
      </c>
      <c r="E1908" s="475">
        <v>0</v>
      </c>
      <c r="F1908" s="475">
        <v>1013</v>
      </c>
      <c r="G1908" s="494" t="s">
        <v>2176</v>
      </c>
      <c r="H1908" s="491" t="s">
        <v>286</v>
      </c>
      <c r="I1908" s="494" t="s">
        <v>3975</v>
      </c>
      <c r="J1908" s="502">
        <v>18.420000000000002</v>
      </c>
      <c r="K1908" s="494" t="s">
        <v>4027</v>
      </c>
      <c r="L1908" s="512">
        <f t="shared" si="203"/>
        <v>0</v>
      </c>
      <c r="M1908" s="513" t="s">
        <v>4037</v>
      </c>
      <c r="N1908" s="514"/>
      <c r="O1908" s="514"/>
      <c r="P1908" s="515">
        <f t="shared" si="204"/>
        <v>0</v>
      </c>
      <c r="Q1908" s="515">
        <f t="shared" si="205"/>
        <v>0</v>
      </c>
      <c r="R1908" s="515">
        <f t="shared" si="206"/>
        <v>0</v>
      </c>
      <c r="S1908" s="516">
        <f>IF(M1908="nio",0,IF(M1908&gt;0,VLOOKUP(H1908,'3-Productie normen'!A:L,VLOOKUP(M1908,'3-Productie normen'!$B$36:$C$42,2,FALSE),FALSE)))</f>
        <v>0</v>
      </c>
      <c r="T1908" s="516">
        <f t="shared" si="208"/>
        <v>0</v>
      </c>
      <c r="U1908" s="55">
        <f t="shared" si="209"/>
        <v>0</v>
      </c>
      <c r="V1908" s="527"/>
      <c r="X1908" s="529">
        <f t="shared" si="207"/>
        <v>0</v>
      </c>
    </row>
    <row r="1909" spans="1:24" ht="14.1" customHeight="1">
      <c r="A1909" s="460">
        <v>1909</v>
      </c>
      <c r="B1909" s="467" t="s">
        <v>238</v>
      </c>
      <c r="C1909" s="466" t="s">
        <v>365</v>
      </c>
      <c r="D1909" s="473" t="s">
        <v>445</v>
      </c>
      <c r="E1909" s="475">
        <v>1</v>
      </c>
      <c r="F1909" s="475">
        <v>200</v>
      </c>
      <c r="G1909" s="494" t="s">
        <v>618</v>
      </c>
      <c r="H1909" s="491" t="s">
        <v>4029</v>
      </c>
      <c r="I1909" s="494" t="s">
        <v>3979</v>
      </c>
      <c r="J1909" s="502">
        <v>102.68</v>
      </c>
      <c r="K1909" s="491" t="s">
        <v>4038</v>
      </c>
      <c r="L1909" s="512">
        <f t="shared" si="203"/>
        <v>255</v>
      </c>
      <c r="M1909" s="514">
        <v>255</v>
      </c>
      <c r="N1909" s="514"/>
      <c r="O1909" s="514"/>
      <c r="P1909" s="515" t="e">
        <f t="shared" si="204"/>
        <v>#DIV/0!</v>
      </c>
      <c r="Q1909" s="515">
        <f t="shared" si="205"/>
        <v>0</v>
      </c>
      <c r="R1909" s="515">
        <f t="shared" si="206"/>
        <v>0</v>
      </c>
      <c r="S1909" s="516">
        <f>IF(M1909="nio",0,IF(M1909&gt;0,VLOOKUP(H1909,'3-Productie normen'!A:L,VLOOKUP(M1909,'3-Productie normen'!$B$36:$C$42,2,FALSE),FALSE)))</f>
        <v>0</v>
      </c>
      <c r="T1909" s="516">
        <f t="shared" si="208"/>
        <v>0</v>
      </c>
      <c r="U1909" s="55">
        <f t="shared" si="209"/>
        <v>0</v>
      </c>
      <c r="V1909" s="527"/>
      <c r="X1909" s="529">
        <f t="shared" si="207"/>
        <v>26183.4</v>
      </c>
    </row>
    <row r="1910" spans="1:24" ht="14.1" customHeight="1">
      <c r="A1910" s="460">
        <v>1910</v>
      </c>
      <c r="B1910" s="467" t="s">
        <v>238</v>
      </c>
      <c r="C1910" s="466" t="s">
        <v>365</v>
      </c>
      <c r="D1910" s="473" t="s">
        <v>445</v>
      </c>
      <c r="E1910" s="477">
        <v>1</v>
      </c>
      <c r="F1910" s="477">
        <v>201</v>
      </c>
      <c r="G1910" s="495" t="s">
        <v>606</v>
      </c>
      <c r="H1910" s="491" t="s">
        <v>286</v>
      </c>
      <c r="I1910" s="495" t="s">
        <v>3987</v>
      </c>
      <c r="J1910" s="503">
        <v>9.67</v>
      </c>
      <c r="K1910" s="495" t="s">
        <v>4027</v>
      </c>
      <c r="L1910" s="512">
        <f t="shared" si="203"/>
        <v>0</v>
      </c>
      <c r="M1910" s="513" t="s">
        <v>4037</v>
      </c>
      <c r="N1910" s="514"/>
      <c r="O1910" s="514"/>
      <c r="P1910" s="515">
        <f t="shared" si="204"/>
        <v>0</v>
      </c>
      <c r="Q1910" s="515">
        <f t="shared" si="205"/>
        <v>0</v>
      </c>
      <c r="R1910" s="515">
        <f t="shared" si="206"/>
        <v>0</v>
      </c>
      <c r="S1910" s="516">
        <f>IF(M1910="nio",0,IF(M1910&gt;0,VLOOKUP(H1910,'3-Productie normen'!A:L,VLOOKUP(M1910,'3-Productie normen'!$B$36:$C$42,2,FALSE),FALSE)))</f>
        <v>0</v>
      </c>
      <c r="T1910" s="516">
        <f t="shared" si="208"/>
        <v>0</v>
      </c>
      <c r="U1910" s="55">
        <f t="shared" si="209"/>
        <v>0</v>
      </c>
      <c r="V1910" s="527"/>
      <c r="X1910" s="529">
        <f t="shared" si="207"/>
        <v>0</v>
      </c>
    </row>
    <row r="1911" spans="1:24" ht="14.1" customHeight="1">
      <c r="A1911" s="460">
        <v>1911</v>
      </c>
      <c r="B1911" s="467" t="s">
        <v>238</v>
      </c>
      <c r="C1911" s="466" t="s">
        <v>365</v>
      </c>
      <c r="D1911" s="473" t="s">
        <v>445</v>
      </c>
      <c r="E1911" s="477">
        <v>1</v>
      </c>
      <c r="F1911" s="477">
        <v>203</v>
      </c>
      <c r="G1911" s="495" t="s">
        <v>1024</v>
      </c>
      <c r="H1911" s="491" t="s">
        <v>286</v>
      </c>
      <c r="I1911" s="495" t="s">
        <v>3975</v>
      </c>
      <c r="J1911" s="503">
        <v>51.63</v>
      </c>
      <c r="K1911" s="495" t="s">
        <v>4027</v>
      </c>
      <c r="L1911" s="512">
        <f t="shared" si="203"/>
        <v>0</v>
      </c>
      <c r="M1911" s="513" t="s">
        <v>4037</v>
      </c>
      <c r="N1911" s="514"/>
      <c r="O1911" s="514"/>
      <c r="P1911" s="515">
        <f t="shared" si="204"/>
        <v>0</v>
      </c>
      <c r="Q1911" s="515">
        <f t="shared" si="205"/>
        <v>0</v>
      </c>
      <c r="R1911" s="515">
        <f t="shared" si="206"/>
        <v>0</v>
      </c>
      <c r="S1911" s="516">
        <f>IF(M1911="nio",0,IF(M1911&gt;0,VLOOKUP(H1911,'3-Productie normen'!A:L,VLOOKUP(M1911,'3-Productie normen'!$B$36:$C$42,2,FALSE),FALSE)))</f>
        <v>0</v>
      </c>
      <c r="T1911" s="516">
        <f t="shared" si="208"/>
        <v>0</v>
      </c>
      <c r="U1911" s="55">
        <f t="shared" si="209"/>
        <v>0</v>
      </c>
      <c r="V1911" s="527"/>
      <c r="X1911" s="529">
        <f t="shared" si="207"/>
        <v>0</v>
      </c>
    </row>
    <row r="1912" spans="1:24" ht="14.1" customHeight="1">
      <c r="A1912" s="460">
        <v>1912</v>
      </c>
      <c r="B1912" s="467" t="s">
        <v>238</v>
      </c>
      <c r="C1912" s="466" t="s">
        <v>365</v>
      </c>
      <c r="D1912" s="473" t="s">
        <v>445</v>
      </c>
      <c r="E1912" s="477">
        <v>1</v>
      </c>
      <c r="F1912" s="477" t="s">
        <v>2178</v>
      </c>
      <c r="G1912" s="495" t="s">
        <v>606</v>
      </c>
      <c r="H1912" s="491" t="s">
        <v>286</v>
      </c>
      <c r="I1912" s="495" t="s">
        <v>3975</v>
      </c>
      <c r="J1912" s="503">
        <v>23.82</v>
      </c>
      <c r="K1912" s="495" t="s">
        <v>4027</v>
      </c>
      <c r="L1912" s="512">
        <f t="shared" si="203"/>
        <v>0</v>
      </c>
      <c r="M1912" s="513" t="s">
        <v>4037</v>
      </c>
      <c r="N1912" s="514"/>
      <c r="O1912" s="514"/>
      <c r="P1912" s="515">
        <f t="shared" si="204"/>
        <v>0</v>
      </c>
      <c r="Q1912" s="515">
        <f t="shared" si="205"/>
        <v>0</v>
      </c>
      <c r="R1912" s="515">
        <f t="shared" si="206"/>
        <v>0</v>
      </c>
      <c r="S1912" s="516">
        <f>IF(M1912="nio",0,IF(M1912&gt;0,VLOOKUP(H1912,'3-Productie normen'!A:L,VLOOKUP(M1912,'3-Productie normen'!$B$36:$C$42,2,FALSE),FALSE)))</f>
        <v>0</v>
      </c>
      <c r="T1912" s="516">
        <f t="shared" si="208"/>
        <v>0</v>
      </c>
      <c r="U1912" s="55">
        <f t="shared" si="209"/>
        <v>0</v>
      </c>
      <c r="V1912" s="527"/>
      <c r="X1912" s="529">
        <f t="shared" si="207"/>
        <v>0</v>
      </c>
    </row>
    <row r="1913" spans="1:24" ht="14.1" customHeight="1">
      <c r="A1913" s="567">
        <v>1913</v>
      </c>
      <c r="B1913" s="467" t="s">
        <v>238</v>
      </c>
      <c r="C1913" s="466" t="s">
        <v>365</v>
      </c>
      <c r="D1913" s="473" t="s">
        <v>445</v>
      </c>
      <c r="E1913" s="477">
        <v>1</v>
      </c>
      <c r="F1913" s="477" t="s">
        <v>2179</v>
      </c>
      <c r="G1913" s="495" t="s">
        <v>1024</v>
      </c>
      <c r="H1913" s="491" t="s">
        <v>286</v>
      </c>
      <c r="I1913" s="495" t="s">
        <v>3975</v>
      </c>
      <c r="J1913" s="503">
        <v>26.39</v>
      </c>
      <c r="K1913" s="495" t="s">
        <v>4027</v>
      </c>
      <c r="L1913" s="512">
        <f t="shared" si="203"/>
        <v>0</v>
      </c>
      <c r="M1913" s="513" t="s">
        <v>4037</v>
      </c>
      <c r="N1913" s="514"/>
      <c r="O1913" s="514"/>
      <c r="P1913" s="515">
        <f t="shared" si="204"/>
        <v>0</v>
      </c>
      <c r="Q1913" s="515">
        <f t="shared" si="205"/>
        <v>0</v>
      </c>
      <c r="R1913" s="515">
        <f t="shared" si="206"/>
        <v>0</v>
      </c>
      <c r="S1913" s="516">
        <f>IF(M1913="nio",0,IF(M1913&gt;0,VLOOKUP(H1913,'3-Productie normen'!A:L,VLOOKUP(M1913,'3-Productie normen'!$B$36:$C$42,2,FALSE),FALSE)))</f>
        <v>0</v>
      </c>
      <c r="T1913" s="516">
        <f t="shared" si="208"/>
        <v>0</v>
      </c>
      <c r="U1913" s="55">
        <f t="shared" si="209"/>
        <v>0</v>
      </c>
      <c r="V1913" s="527"/>
      <c r="X1913" s="529">
        <f t="shared" si="207"/>
        <v>0</v>
      </c>
    </row>
    <row r="1914" spans="1:24" ht="14.1" customHeight="1">
      <c r="A1914" s="460">
        <v>1914</v>
      </c>
      <c r="B1914" s="467" t="s">
        <v>238</v>
      </c>
      <c r="C1914" s="466" t="s">
        <v>365</v>
      </c>
      <c r="D1914" s="473" t="s">
        <v>445</v>
      </c>
      <c r="E1914" s="477">
        <v>1</v>
      </c>
      <c r="F1914" s="477">
        <v>205</v>
      </c>
      <c r="G1914" s="495" t="s">
        <v>596</v>
      </c>
      <c r="H1914" s="491" t="s">
        <v>286</v>
      </c>
      <c r="I1914" s="495" t="s">
        <v>3983</v>
      </c>
      <c r="J1914" s="503">
        <v>14.32</v>
      </c>
      <c r="K1914" s="495" t="s">
        <v>4027</v>
      </c>
      <c r="L1914" s="512">
        <f t="shared" si="203"/>
        <v>0</v>
      </c>
      <c r="M1914" s="513" t="s">
        <v>4037</v>
      </c>
      <c r="N1914" s="514"/>
      <c r="O1914" s="514"/>
      <c r="P1914" s="515">
        <f t="shared" si="204"/>
        <v>0</v>
      </c>
      <c r="Q1914" s="515">
        <f t="shared" si="205"/>
        <v>0</v>
      </c>
      <c r="R1914" s="515">
        <f t="shared" si="206"/>
        <v>0</v>
      </c>
      <c r="S1914" s="516">
        <f>IF(M1914="nio",0,IF(M1914&gt;0,VLOOKUP(H1914,'3-Productie normen'!A:L,VLOOKUP(M1914,'3-Productie normen'!$B$36:$C$42,2,FALSE),FALSE)))</f>
        <v>0</v>
      </c>
      <c r="T1914" s="516">
        <f t="shared" si="208"/>
        <v>0</v>
      </c>
      <c r="U1914" s="55">
        <f t="shared" si="209"/>
        <v>0</v>
      </c>
      <c r="V1914" s="527"/>
      <c r="X1914" s="529">
        <f t="shared" si="207"/>
        <v>0</v>
      </c>
    </row>
    <row r="1915" spans="1:24" ht="14.1" customHeight="1">
      <c r="A1915" s="460">
        <v>1915</v>
      </c>
      <c r="B1915" s="467" t="s">
        <v>238</v>
      </c>
      <c r="C1915" s="466" t="s">
        <v>365</v>
      </c>
      <c r="D1915" s="473" t="s">
        <v>445</v>
      </c>
      <c r="E1915" s="477">
        <v>1</v>
      </c>
      <c r="F1915" s="477">
        <v>206</v>
      </c>
      <c r="G1915" s="495" t="s">
        <v>596</v>
      </c>
      <c r="H1915" s="491" t="s">
        <v>286</v>
      </c>
      <c r="I1915" s="495" t="s">
        <v>3983</v>
      </c>
      <c r="J1915" s="503">
        <v>14.39</v>
      </c>
      <c r="K1915" s="495" t="s">
        <v>4027</v>
      </c>
      <c r="L1915" s="512">
        <f t="shared" si="203"/>
        <v>0</v>
      </c>
      <c r="M1915" s="513" t="s">
        <v>4037</v>
      </c>
      <c r="N1915" s="514"/>
      <c r="O1915" s="514"/>
      <c r="P1915" s="515">
        <f t="shared" si="204"/>
        <v>0</v>
      </c>
      <c r="Q1915" s="515">
        <f t="shared" si="205"/>
        <v>0</v>
      </c>
      <c r="R1915" s="515">
        <f t="shared" si="206"/>
        <v>0</v>
      </c>
      <c r="S1915" s="516">
        <f>IF(M1915="nio",0,IF(M1915&gt;0,VLOOKUP(H1915,'3-Productie normen'!A:L,VLOOKUP(M1915,'3-Productie normen'!$B$36:$C$42,2,FALSE),FALSE)))</f>
        <v>0</v>
      </c>
      <c r="T1915" s="516">
        <f t="shared" si="208"/>
        <v>0</v>
      </c>
      <c r="U1915" s="55">
        <f t="shared" si="209"/>
        <v>0</v>
      </c>
      <c r="V1915" s="527"/>
      <c r="X1915" s="529">
        <f t="shared" si="207"/>
        <v>0</v>
      </c>
    </row>
    <row r="1916" spans="1:24" ht="14.1" customHeight="1">
      <c r="A1916" s="460">
        <v>1916</v>
      </c>
      <c r="B1916" s="467" t="s">
        <v>238</v>
      </c>
      <c r="C1916" s="466" t="s">
        <v>365</v>
      </c>
      <c r="D1916" s="473" t="s">
        <v>445</v>
      </c>
      <c r="E1916" s="477">
        <v>1</v>
      </c>
      <c r="F1916" s="477" t="s">
        <v>2180</v>
      </c>
      <c r="G1916" s="495" t="s">
        <v>596</v>
      </c>
      <c r="H1916" s="491" t="s">
        <v>286</v>
      </c>
      <c r="I1916" s="495" t="s">
        <v>3983</v>
      </c>
      <c r="J1916" s="503">
        <v>8.89</v>
      </c>
      <c r="K1916" s="495" t="s">
        <v>4027</v>
      </c>
      <c r="L1916" s="512">
        <f t="shared" si="203"/>
        <v>0</v>
      </c>
      <c r="M1916" s="513" t="s">
        <v>4037</v>
      </c>
      <c r="N1916" s="514"/>
      <c r="O1916" s="514"/>
      <c r="P1916" s="515">
        <f t="shared" si="204"/>
        <v>0</v>
      </c>
      <c r="Q1916" s="515">
        <f t="shared" si="205"/>
        <v>0</v>
      </c>
      <c r="R1916" s="515">
        <f t="shared" si="206"/>
        <v>0</v>
      </c>
      <c r="S1916" s="516">
        <f>IF(M1916="nio",0,IF(M1916&gt;0,VLOOKUP(H1916,'3-Productie normen'!A:L,VLOOKUP(M1916,'3-Productie normen'!$B$36:$C$42,2,FALSE),FALSE)))</f>
        <v>0</v>
      </c>
      <c r="T1916" s="516">
        <f t="shared" si="208"/>
        <v>0</v>
      </c>
      <c r="U1916" s="55">
        <f t="shared" si="209"/>
        <v>0</v>
      </c>
      <c r="V1916" s="527"/>
      <c r="X1916" s="529">
        <f t="shared" si="207"/>
        <v>0</v>
      </c>
    </row>
    <row r="1917" spans="1:24" ht="14.1" customHeight="1">
      <c r="A1917" s="460">
        <v>1917</v>
      </c>
      <c r="B1917" s="467" t="s">
        <v>238</v>
      </c>
      <c r="C1917" s="466" t="s">
        <v>365</v>
      </c>
      <c r="D1917" s="473" t="s">
        <v>445</v>
      </c>
      <c r="E1917" s="477">
        <v>1</v>
      </c>
      <c r="F1917" s="477">
        <v>207</v>
      </c>
      <c r="G1917" s="495" t="s">
        <v>596</v>
      </c>
      <c r="H1917" s="491" t="s">
        <v>286</v>
      </c>
      <c r="I1917" s="495" t="s">
        <v>3983</v>
      </c>
      <c r="J1917" s="503">
        <v>9.5399999999999991</v>
      </c>
      <c r="K1917" s="495" t="s">
        <v>4027</v>
      </c>
      <c r="L1917" s="512">
        <f t="shared" si="203"/>
        <v>0</v>
      </c>
      <c r="M1917" s="513" t="s">
        <v>4037</v>
      </c>
      <c r="N1917" s="514"/>
      <c r="O1917" s="514"/>
      <c r="P1917" s="515">
        <f t="shared" si="204"/>
        <v>0</v>
      </c>
      <c r="Q1917" s="515">
        <f t="shared" si="205"/>
        <v>0</v>
      </c>
      <c r="R1917" s="515">
        <f t="shared" si="206"/>
        <v>0</v>
      </c>
      <c r="S1917" s="516">
        <f>IF(M1917="nio",0,IF(M1917&gt;0,VLOOKUP(H1917,'3-Productie normen'!A:L,VLOOKUP(M1917,'3-Productie normen'!$B$36:$C$42,2,FALSE),FALSE)))</f>
        <v>0</v>
      </c>
      <c r="T1917" s="516">
        <f t="shared" si="208"/>
        <v>0</v>
      </c>
      <c r="U1917" s="55">
        <f t="shared" si="209"/>
        <v>0</v>
      </c>
      <c r="V1917" s="527"/>
      <c r="X1917" s="529">
        <f t="shared" si="207"/>
        <v>0</v>
      </c>
    </row>
    <row r="1918" spans="1:24" ht="14.1" customHeight="1">
      <c r="A1918" s="460">
        <v>1918</v>
      </c>
      <c r="B1918" s="467" t="s">
        <v>238</v>
      </c>
      <c r="C1918" s="466" t="s">
        <v>365</v>
      </c>
      <c r="D1918" s="473" t="s">
        <v>445</v>
      </c>
      <c r="E1918" s="477">
        <v>1</v>
      </c>
      <c r="F1918" s="477">
        <v>208</v>
      </c>
      <c r="G1918" s="495" t="s">
        <v>596</v>
      </c>
      <c r="H1918" s="491" t="s">
        <v>286</v>
      </c>
      <c r="I1918" s="495" t="s">
        <v>3983</v>
      </c>
      <c r="J1918" s="503">
        <v>19.48</v>
      </c>
      <c r="K1918" s="495" t="s">
        <v>4027</v>
      </c>
      <c r="L1918" s="512">
        <f t="shared" si="203"/>
        <v>0</v>
      </c>
      <c r="M1918" s="513" t="s">
        <v>4037</v>
      </c>
      <c r="N1918" s="514"/>
      <c r="O1918" s="514"/>
      <c r="P1918" s="515">
        <f t="shared" si="204"/>
        <v>0</v>
      </c>
      <c r="Q1918" s="515">
        <f t="shared" si="205"/>
        <v>0</v>
      </c>
      <c r="R1918" s="515">
        <f t="shared" si="206"/>
        <v>0</v>
      </c>
      <c r="S1918" s="516">
        <f>IF(M1918="nio",0,IF(M1918&gt;0,VLOOKUP(H1918,'3-Productie normen'!A:L,VLOOKUP(M1918,'3-Productie normen'!$B$36:$C$42,2,FALSE),FALSE)))</f>
        <v>0</v>
      </c>
      <c r="T1918" s="516">
        <f t="shared" si="208"/>
        <v>0</v>
      </c>
      <c r="U1918" s="55">
        <f t="shared" si="209"/>
        <v>0</v>
      </c>
      <c r="V1918" s="527"/>
      <c r="X1918" s="529">
        <f t="shared" si="207"/>
        <v>0</v>
      </c>
    </row>
    <row r="1919" spans="1:24" ht="14.1" customHeight="1">
      <c r="A1919" s="460">
        <v>1919</v>
      </c>
      <c r="B1919" s="467" t="s">
        <v>238</v>
      </c>
      <c r="C1919" s="466" t="s">
        <v>365</v>
      </c>
      <c r="D1919" s="473" t="s">
        <v>445</v>
      </c>
      <c r="E1919" s="477">
        <v>1</v>
      </c>
      <c r="F1919" s="477">
        <v>209</v>
      </c>
      <c r="G1919" s="495" t="s">
        <v>596</v>
      </c>
      <c r="H1919" s="491" t="s">
        <v>286</v>
      </c>
      <c r="I1919" s="495" t="s">
        <v>3983</v>
      </c>
      <c r="J1919" s="503">
        <v>19.48</v>
      </c>
      <c r="K1919" s="495" t="s">
        <v>4027</v>
      </c>
      <c r="L1919" s="512">
        <f t="shared" si="203"/>
        <v>0</v>
      </c>
      <c r="M1919" s="513" t="s">
        <v>4037</v>
      </c>
      <c r="N1919" s="514"/>
      <c r="O1919" s="514"/>
      <c r="P1919" s="515">
        <f t="shared" si="204"/>
        <v>0</v>
      </c>
      <c r="Q1919" s="515">
        <f t="shared" si="205"/>
        <v>0</v>
      </c>
      <c r="R1919" s="515">
        <f t="shared" si="206"/>
        <v>0</v>
      </c>
      <c r="S1919" s="516">
        <f>IF(M1919="nio",0,IF(M1919&gt;0,VLOOKUP(H1919,'3-Productie normen'!A:L,VLOOKUP(M1919,'3-Productie normen'!$B$36:$C$42,2,FALSE),FALSE)))</f>
        <v>0</v>
      </c>
      <c r="T1919" s="516">
        <f t="shared" si="208"/>
        <v>0</v>
      </c>
      <c r="U1919" s="55">
        <f t="shared" si="209"/>
        <v>0</v>
      </c>
      <c r="V1919" s="527"/>
      <c r="X1919" s="529">
        <f t="shared" si="207"/>
        <v>0</v>
      </c>
    </row>
    <row r="1920" spans="1:24" ht="14.1" customHeight="1">
      <c r="A1920" s="460">
        <v>1920</v>
      </c>
      <c r="B1920" s="467" t="s">
        <v>238</v>
      </c>
      <c r="C1920" s="466" t="s">
        <v>365</v>
      </c>
      <c r="D1920" s="473" t="s">
        <v>445</v>
      </c>
      <c r="E1920" s="477">
        <v>1</v>
      </c>
      <c r="F1920" s="477">
        <v>210</v>
      </c>
      <c r="G1920" s="495" t="s">
        <v>1024</v>
      </c>
      <c r="H1920" s="491" t="s">
        <v>286</v>
      </c>
      <c r="I1920" s="495" t="s">
        <v>3983</v>
      </c>
      <c r="J1920" s="503">
        <v>10</v>
      </c>
      <c r="K1920" s="495" t="s">
        <v>4027</v>
      </c>
      <c r="L1920" s="512">
        <f t="shared" si="203"/>
        <v>0</v>
      </c>
      <c r="M1920" s="513" t="s">
        <v>4037</v>
      </c>
      <c r="N1920" s="514"/>
      <c r="O1920" s="514"/>
      <c r="P1920" s="515">
        <f t="shared" si="204"/>
        <v>0</v>
      </c>
      <c r="Q1920" s="515">
        <f t="shared" si="205"/>
        <v>0</v>
      </c>
      <c r="R1920" s="515">
        <f t="shared" si="206"/>
        <v>0</v>
      </c>
      <c r="S1920" s="516">
        <f>IF(M1920="nio",0,IF(M1920&gt;0,VLOOKUP(H1920,'3-Productie normen'!A:L,VLOOKUP(M1920,'3-Productie normen'!$B$36:$C$42,2,FALSE),FALSE)))</f>
        <v>0</v>
      </c>
      <c r="T1920" s="516">
        <f t="shared" si="208"/>
        <v>0</v>
      </c>
      <c r="U1920" s="55">
        <f t="shared" si="209"/>
        <v>0</v>
      </c>
      <c r="V1920" s="527"/>
      <c r="X1920" s="529">
        <f t="shared" si="207"/>
        <v>0</v>
      </c>
    </row>
    <row r="1921" spans="1:24" ht="14.1" customHeight="1">
      <c r="A1921" s="567">
        <v>1921</v>
      </c>
      <c r="B1921" s="467" t="s">
        <v>238</v>
      </c>
      <c r="C1921" s="466" t="s">
        <v>365</v>
      </c>
      <c r="D1921" s="473" t="s">
        <v>445</v>
      </c>
      <c r="E1921" s="477">
        <v>1</v>
      </c>
      <c r="F1921" s="477" t="s">
        <v>2181</v>
      </c>
      <c r="G1921" s="495" t="s">
        <v>596</v>
      </c>
      <c r="H1921" s="491" t="s">
        <v>286</v>
      </c>
      <c r="I1921" s="495" t="s">
        <v>3983</v>
      </c>
      <c r="J1921" s="503">
        <v>1.1599999999999999</v>
      </c>
      <c r="K1921" s="495" t="s">
        <v>4027</v>
      </c>
      <c r="L1921" s="512">
        <f t="shared" si="203"/>
        <v>0</v>
      </c>
      <c r="M1921" s="513" t="s">
        <v>4037</v>
      </c>
      <c r="N1921" s="514"/>
      <c r="O1921" s="514"/>
      <c r="P1921" s="515">
        <f t="shared" si="204"/>
        <v>0</v>
      </c>
      <c r="Q1921" s="515">
        <f t="shared" si="205"/>
        <v>0</v>
      </c>
      <c r="R1921" s="515">
        <f t="shared" si="206"/>
        <v>0</v>
      </c>
      <c r="S1921" s="516">
        <f>IF(M1921="nio",0,IF(M1921&gt;0,VLOOKUP(H1921,'3-Productie normen'!A:L,VLOOKUP(M1921,'3-Productie normen'!$B$36:$C$42,2,FALSE),FALSE)))</f>
        <v>0</v>
      </c>
      <c r="T1921" s="516">
        <f t="shared" si="208"/>
        <v>0</v>
      </c>
      <c r="U1921" s="55">
        <f t="shared" si="209"/>
        <v>0</v>
      </c>
      <c r="V1921" s="527"/>
      <c r="X1921" s="529">
        <f t="shared" si="207"/>
        <v>0</v>
      </c>
    </row>
    <row r="1922" spans="1:24" ht="14.1" customHeight="1">
      <c r="A1922" s="460">
        <v>1922</v>
      </c>
      <c r="B1922" s="467" t="s">
        <v>238</v>
      </c>
      <c r="C1922" s="466" t="s">
        <v>365</v>
      </c>
      <c r="D1922" s="473" t="s">
        <v>445</v>
      </c>
      <c r="E1922" s="477">
        <v>1</v>
      </c>
      <c r="F1922" s="477" t="s">
        <v>2182</v>
      </c>
      <c r="G1922" s="495" t="s">
        <v>600</v>
      </c>
      <c r="H1922" s="491" t="s">
        <v>286</v>
      </c>
      <c r="I1922" s="495" t="s">
        <v>3983</v>
      </c>
      <c r="J1922" s="503">
        <v>43.33</v>
      </c>
      <c r="K1922" s="495" t="s">
        <v>4027</v>
      </c>
      <c r="L1922" s="512">
        <f t="shared" ref="L1922:L1985" si="210">SUM(M1922:O1922)</f>
        <v>0</v>
      </c>
      <c r="M1922" s="513" t="s">
        <v>4037</v>
      </c>
      <c r="N1922" s="514"/>
      <c r="O1922" s="514"/>
      <c r="P1922" s="515">
        <f t="shared" si="204"/>
        <v>0</v>
      </c>
      <c r="Q1922" s="515">
        <f t="shared" si="205"/>
        <v>0</v>
      </c>
      <c r="R1922" s="515">
        <f t="shared" si="206"/>
        <v>0</v>
      </c>
      <c r="S1922" s="516">
        <f>IF(M1922="nio",0,IF(M1922&gt;0,VLOOKUP(H1922,'3-Productie normen'!A:L,VLOOKUP(M1922,'3-Productie normen'!$B$36:$C$42,2,FALSE),FALSE)))</f>
        <v>0</v>
      </c>
      <c r="T1922" s="516">
        <f t="shared" si="208"/>
        <v>0</v>
      </c>
      <c r="U1922" s="55">
        <f t="shared" si="209"/>
        <v>0</v>
      </c>
      <c r="V1922" s="527"/>
      <c r="X1922" s="529">
        <f t="shared" si="207"/>
        <v>0</v>
      </c>
    </row>
    <row r="1923" spans="1:24" ht="14.1" customHeight="1">
      <c r="A1923" s="460">
        <v>1923</v>
      </c>
      <c r="B1923" s="467" t="s">
        <v>238</v>
      </c>
      <c r="C1923" s="466" t="s">
        <v>365</v>
      </c>
      <c r="D1923" s="473" t="s">
        <v>445</v>
      </c>
      <c r="E1923" s="477">
        <v>1</v>
      </c>
      <c r="F1923" s="477">
        <v>211</v>
      </c>
      <c r="G1923" s="495" t="s">
        <v>596</v>
      </c>
      <c r="H1923" s="491" t="s">
        <v>286</v>
      </c>
      <c r="I1923" s="495" t="s">
        <v>3983</v>
      </c>
      <c r="J1923" s="503">
        <v>10.08</v>
      </c>
      <c r="K1923" s="495" t="s">
        <v>4027</v>
      </c>
      <c r="L1923" s="512">
        <f t="shared" si="210"/>
        <v>0</v>
      </c>
      <c r="M1923" s="513" t="s">
        <v>4037</v>
      </c>
      <c r="N1923" s="514"/>
      <c r="O1923" s="514"/>
      <c r="P1923" s="515">
        <f t="shared" si="204"/>
        <v>0</v>
      </c>
      <c r="Q1923" s="515">
        <f t="shared" si="205"/>
        <v>0</v>
      </c>
      <c r="R1923" s="515">
        <f t="shared" si="206"/>
        <v>0</v>
      </c>
      <c r="S1923" s="516">
        <f>IF(M1923="nio",0,IF(M1923&gt;0,VLOOKUP(H1923,'3-Productie normen'!A:L,VLOOKUP(M1923,'3-Productie normen'!$B$36:$C$42,2,FALSE),FALSE)))</f>
        <v>0</v>
      </c>
      <c r="T1923" s="516">
        <f t="shared" si="208"/>
        <v>0</v>
      </c>
      <c r="U1923" s="55">
        <f t="shared" si="209"/>
        <v>0</v>
      </c>
      <c r="V1923" s="527"/>
      <c r="X1923" s="529">
        <f t="shared" si="207"/>
        <v>0</v>
      </c>
    </row>
    <row r="1924" spans="1:24" ht="14.1" customHeight="1">
      <c r="A1924" s="460">
        <v>1924</v>
      </c>
      <c r="B1924" s="467" t="s">
        <v>238</v>
      </c>
      <c r="C1924" s="466" t="s">
        <v>365</v>
      </c>
      <c r="D1924" s="473" t="s">
        <v>445</v>
      </c>
      <c r="E1924" s="477">
        <v>1</v>
      </c>
      <c r="F1924" s="477">
        <v>212</v>
      </c>
      <c r="G1924" s="495" t="s">
        <v>596</v>
      </c>
      <c r="H1924" s="491" t="s">
        <v>286</v>
      </c>
      <c r="I1924" s="495" t="s">
        <v>3983</v>
      </c>
      <c r="J1924" s="503">
        <v>18.899999999999999</v>
      </c>
      <c r="K1924" s="495" t="s">
        <v>4027</v>
      </c>
      <c r="L1924" s="512">
        <f t="shared" si="210"/>
        <v>0</v>
      </c>
      <c r="M1924" s="513" t="s">
        <v>4037</v>
      </c>
      <c r="N1924" s="514"/>
      <c r="O1924" s="514"/>
      <c r="P1924" s="515">
        <f t="shared" si="204"/>
        <v>0</v>
      </c>
      <c r="Q1924" s="515">
        <f t="shared" si="205"/>
        <v>0</v>
      </c>
      <c r="R1924" s="515">
        <f t="shared" si="206"/>
        <v>0</v>
      </c>
      <c r="S1924" s="516">
        <f>IF(M1924="nio",0,IF(M1924&gt;0,VLOOKUP(H1924,'3-Productie normen'!A:L,VLOOKUP(M1924,'3-Productie normen'!$B$36:$C$42,2,FALSE),FALSE)))</f>
        <v>0</v>
      </c>
      <c r="T1924" s="516">
        <f t="shared" si="208"/>
        <v>0</v>
      </c>
      <c r="U1924" s="55">
        <f t="shared" si="209"/>
        <v>0</v>
      </c>
      <c r="V1924" s="527"/>
      <c r="X1924" s="529">
        <f t="shared" si="207"/>
        <v>0</v>
      </c>
    </row>
    <row r="1925" spans="1:24" ht="14.1" customHeight="1">
      <c r="A1925" s="460">
        <v>1925</v>
      </c>
      <c r="B1925" s="467" t="s">
        <v>238</v>
      </c>
      <c r="C1925" s="466" t="s">
        <v>365</v>
      </c>
      <c r="D1925" s="473" t="s">
        <v>445</v>
      </c>
      <c r="E1925" s="477">
        <v>1</v>
      </c>
      <c r="F1925" s="477">
        <v>213</v>
      </c>
      <c r="G1925" s="495" t="s">
        <v>596</v>
      </c>
      <c r="H1925" s="491" t="s">
        <v>286</v>
      </c>
      <c r="I1925" s="495" t="s">
        <v>3983</v>
      </c>
      <c r="J1925" s="503">
        <v>18.899999999999999</v>
      </c>
      <c r="K1925" s="495" t="s">
        <v>4027</v>
      </c>
      <c r="L1925" s="512">
        <f t="shared" si="210"/>
        <v>0</v>
      </c>
      <c r="M1925" s="513" t="s">
        <v>4037</v>
      </c>
      <c r="N1925" s="514"/>
      <c r="O1925" s="514"/>
      <c r="P1925" s="515">
        <f t="shared" si="204"/>
        <v>0</v>
      </c>
      <c r="Q1925" s="515">
        <f t="shared" si="205"/>
        <v>0</v>
      </c>
      <c r="R1925" s="515">
        <f t="shared" si="206"/>
        <v>0</v>
      </c>
      <c r="S1925" s="516">
        <f>IF(M1925="nio",0,IF(M1925&gt;0,VLOOKUP(H1925,'3-Productie normen'!A:L,VLOOKUP(M1925,'3-Productie normen'!$B$36:$C$42,2,FALSE),FALSE)))</f>
        <v>0</v>
      </c>
      <c r="T1925" s="516">
        <f t="shared" si="208"/>
        <v>0</v>
      </c>
      <c r="U1925" s="55">
        <f t="shared" si="209"/>
        <v>0</v>
      </c>
      <c r="V1925" s="527"/>
      <c r="X1925" s="529">
        <f t="shared" si="207"/>
        <v>0</v>
      </c>
    </row>
    <row r="1926" spans="1:24" ht="14.1" customHeight="1">
      <c r="A1926" s="460">
        <v>1926</v>
      </c>
      <c r="B1926" s="467" t="s">
        <v>238</v>
      </c>
      <c r="C1926" s="466" t="s">
        <v>365</v>
      </c>
      <c r="D1926" s="473" t="s">
        <v>445</v>
      </c>
      <c r="E1926" s="477">
        <v>1</v>
      </c>
      <c r="F1926" s="477">
        <v>214</v>
      </c>
      <c r="G1926" s="495" t="s">
        <v>596</v>
      </c>
      <c r="H1926" s="491" t="s">
        <v>286</v>
      </c>
      <c r="I1926" s="495" t="s">
        <v>3983</v>
      </c>
      <c r="J1926" s="503">
        <v>9.4499999999999993</v>
      </c>
      <c r="K1926" s="495" t="s">
        <v>4027</v>
      </c>
      <c r="L1926" s="512">
        <f t="shared" si="210"/>
        <v>0</v>
      </c>
      <c r="M1926" s="513" t="s">
        <v>4037</v>
      </c>
      <c r="N1926" s="514"/>
      <c r="O1926" s="514"/>
      <c r="P1926" s="515">
        <f t="shared" si="204"/>
        <v>0</v>
      </c>
      <c r="Q1926" s="515">
        <f t="shared" si="205"/>
        <v>0</v>
      </c>
      <c r="R1926" s="515">
        <f t="shared" si="206"/>
        <v>0</v>
      </c>
      <c r="S1926" s="516">
        <f>IF(M1926="nio",0,IF(M1926&gt;0,VLOOKUP(H1926,'3-Productie normen'!A:L,VLOOKUP(M1926,'3-Productie normen'!$B$36:$C$42,2,FALSE),FALSE)))</f>
        <v>0</v>
      </c>
      <c r="T1926" s="516">
        <f t="shared" si="208"/>
        <v>0</v>
      </c>
      <c r="U1926" s="55">
        <f t="shared" si="209"/>
        <v>0</v>
      </c>
      <c r="V1926" s="527"/>
      <c r="X1926" s="529">
        <f t="shared" si="207"/>
        <v>0</v>
      </c>
    </row>
    <row r="1927" spans="1:24" ht="14.1" customHeight="1">
      <c r="A1927" s="460">
        <v>1927</v>
      </c>
      <c r="B1927" s="467" t="s">
        <v>238</v>
      </c>
      <c r="C1927" s="466" t="s">
        <v>365</v>
      </c>
      <c r="D1927" s="473" t="s">
        <v>445</v>
      </c>
      <c r="E1927" s="477">
        <v>1</v>
      </c>
      <c r="F1927" s="477">
        <v>215</v>
      </c>
      <c r="G1927" s="495" t="s">
        <v>596</v>
      </c>
      <c r="H1927" s="491" t="s">
        <v>286</v>
      </c>
      <c r="I1927" s="495" t="s">
        <v>3983</v>
      </c>
      <c r="J1927" s="503">
        <v>12.6</v>
      </c>
      <c r="K1927" s="495" t="s">
        <v>4027</v>
      </c>
      <c r="L1927" s="512">
        <f t="shared" si="210"/>
        <v>0</v>
      </c>
      <c r="M1927" s="513" t="s">
        <v>4037</v>
      </c>
      <c r="N1927" s="514"/>
      <c r="O1927" s="514"/>
      <c r="P1927" s="515">
        <f t="shared" si="204"/>
        <v>0</v>
      </c>
      <c r="Q1927" s="515">
        <f t="shared" si="205"/>
        <v>0</v>
      </c>
      <c r="R1927" s="515">
        <f t="shared" si="206"/>
        <v>0</v>
      </c>
      <c r="S1927" s="516">
        <f>IF(M1927="nio",0,IF(M1927&gt;0,VLOOKUP(H1927,'3-Productie normen'!A:L,VLOOKUP(M1927,'3-Productie normen'!$B$36:$C$42,2,FALSE),FALSE)))</f>
        <v>0</v>
      </c>
      <c r="T1927" s="516">
        <f t="shared" si="208"/>
        <v>0</v>
      </c>
      <c r="U1927" s="55">
        <f t="shared" si="209"/>
        <v>0</v>
      </c>
      <c r="V1927" s="527"/>
      <c r="X1927" s="529">
        <f t="shared" si="207"/>
        <v>0</v>
      </c>
    </row>
    <row r="1928" spans="1:24" ht="14.1" customHeight="1">
      <c r="A1928" s="460">
        <v>1928</v>
      </c>
      <c r="B1928" s="467" t="s">
        <v>238</v>
      </c>
      <c r="C1928" s="466" t="s">
        <v>365</v>
      </c>
      <c r="D1928" s="473" t="s">
        <v>445</v>
      </c>
      <c r="E1928" s="477">
        <v>1</v>
      </c>
      <c r="F1928" s="477">
        <v>216</v>
      </c>
      <c r="G1928" s="495" t="s">
        <v>596</v>
      </c>
      <c r="H1928" s="491" t="s">
        <v>286</v>
      </c>
      <c r="I1928" s="495" t="s">
        <v>3983</v>
      </c>
      <c r="J1928" s="503">
        <v>20.88</v>
      </c>
      <c r="K1928" s="495" t="s">
        <v>4027</v>
      </c>
      <c r="L1928" s="512">
        <f t="shared" si="210"/>
        <v>0</v>
      </c>
      <c r="M1928" s="513" t="s">
        <v>4037</v>
      </c>
      <c r="N1928" s="514"/>
      <c r="O1928" s="514"/>
      <c r="P1928" s="515">
        <f t="shared" si="204"/>
        <v>0</v>
      </c>
      <c r="Q1928" s="515">
        <f t="shared" si="205"/>
        <v>0</v>
      </c>
      <c r="R1928" s="515">
        <f t="shared" si="206"/>
        <v>0</v>
      </c>
      <c r="S1928" s="516">
        <f>IF(M1928="nio",0,IF(M1928&gt;0,VLOOKUP(H1928,'3-Productie normen'!A:L,VLOOKUP(M1928,'3-Productie normen'!$B$36:$C$42,2,FALSE),FALSE)))</f>
        <v>0</v>
      </c>
      <c r="T1928" s="516">
        <f t="shared" si="208"/>
        <v>0</v>
      </c>
      <c r="U1928" s="55">
        <f t="shared" si="209"/>
        <v>0</v>
      </c>
      <c r="V1928" s="527"/>
      <c r="X1928" s="529">
        <f t="shared" si="207"/>
        <v>0</v>
      </c>
    </row>
    <row r="1929" spans="1:24" ht="14.1" customHeight="1">
      <c r="A1929" s="567">
        <v>1929</v>
      </c>
      <c r="B1929" s="467" t="s">
        <v>238</v>
      </c>
      <c r="C1929" s="466" t="s">
        <v>365</v>
      </c>
      <c r="D1929" s="473" t="s">
        <v>445</v>
      </c>
      <c r="E1929" s="477">
        <v>1</v>
      </c>
      <c r="F1929" s="477">
        <v>217</v>
      </c>
      <c r="G1929" s="495" t="s">
        <v>596</v>
      </c>
      <c r="H1929" s="491" t="s">
        <v>286</v>
      </c>
      <c r="I1929" s="495" t="s">
        <v>3983</v>
      </c>
      <c r="J1929" s="503">
        <v>15.12</v>
      </c>
      <c r="K1929" s="495" t="s">
        <v>4027</v>
      </c>
      <c r="L1929" s="512">
        <f t="shared" si="210"/>
        <v>0</v>
      </c>
      <c r="M1929" s="513" t="s">
        <v>4037</v>
      </c>
      <c r="N1929" s="514"/>
      <c r="O1929" s="514"/>
      <c r="P1929" s="515">
        <f t="shared" si="204"/>
        <v>0</v>
      </c>
      <c r="Q1929" s="515">
        <f t="shared" si="205"/>
        <v>0</v>
      </c>
      <c r="R1929" s="515">
        <f t="shared" si="206"/>
        <v>0</v>
      </c>
      <c r="S1929" s="516">
        <f>IF(M1929="nio",0,IF(M1929&gt;0,VLOOKUP(H1929,'3-Productie normen'!A:L,VLOOKUP(M1929,'3-Productie normen'!$B$36:$C$42,2,FALSE),FALSE)))</f>
        <v>0</v>
      </c>
      <c r="T1929" s="516">
        <f t="shared" si="208"/>
        <v>0</v>
      </c>
      <c r="U1929" s="55">
        <f t="shared" si="209"/>
        <v>0</v>
      </c>
      <c r="V1929" s="527"/>
      <c r="X1929" s="529">
        <f t="shared" si="207"/>
        <v>0</v>
      </c>
    </row>
    <row r="1930" spans="1:24" ht="14.1" customHeight="1">
      <c r="A1930" s="460">
        <v>1930</v>
      </c>
      <c r="B1930" s="467" t="s">
        <v>238</v>
      </c>
      <c r="C1930" s="466" t="s">
        <v>365</v>
      </c>
      <c r="D1930" s="473" t="s">
        <v>445</v>
      </c>
      <c r="E1930" s="477">
        <v>1</v>
      </c>
      <c r="F1930" s="477">
        <v>218</v>
      </c>
      <c r="G1930" s="495" t="s">
        <v>596</v>
      </c>
      <c r="H1930" s="491" t="s">
        <v>286</v>
      </c>
      <c r="I1930" s="495" t="s">
        <v>3983</v>
      </c>
      <c r="J1930" s="503">
        <v>19.48</v>
      </c>
      <c r="K1930" s="495" t="s">
        <v>4027</v>
      </c>
      <c r="L1930" s="512">
        <f t="shared" si="210"/>
        <v>0</v>
      </c>
      <c r="M1930" s="513" t="s">
        <v>4037</v>
      </c>
      <c r="N1930" s="514"/>
      <c r="O1930" s="514"/>
      <c r="P1930" s="515">
        <f t="shared" si="204"/>
        <v>0</v>
      </c>
      <c r="Q1930" s="515">
        <f t="shared" si="205"/>
        <v>0</v>
      </c>
      <c r="R1930" s="515">
        <f t="shared" si="206"/>
        <v>0</v>
      </c>
      <c r="S1930" s="516">
        <f>IF(M1930="nio",0,IF(M1930&gt;0,VLOOKUP(H1930,'3-Productie normen'!A:L,VLOOKUP(M1930,'3-Productie normen'!$B$36:$C$42,2,FALSE),FALSE)))</f>
        <v>0</v>
      </c>
      <c r="T1930" s="516">
        <f t="shared" si="208"/>
        <v>0</v>
      </c>
      <c r="U1930" s="55">
        <f t="shared" si="209"/>
        <v>0</v>
      </c>
      <c r="V1930" s="527"/>
      <c r="X1930" s="529">
        <f t="shared" si="207"/>
        <v>0</v>
      </c>
    </row>
    <row r="1931" spans="1:24" ht="14.1" customHeight="1">
      <c r="A1931" s="460">
        <v>1931</v>
      </c>
      <c r="B1931" s="467" t="s">
        <v>238</v>
      </c>
      <c r="C1931" s="466" t="s">
        <v>365</v>
      </c>
      <c r="D1931" s="473" t="s">
        <v>445</v>
      </c>
      <c r="E1931" s="477">
        <v>1</v>
      </c>
      <c r="F1931" s="477">
        <v>219</v>
      </c>
      <c r="G1931" s="495" t="s">
        <v>596</v>
      </c>
      <c r="H1931" s="491" t="s">
        <v>286</v>
      </c>
      <c r="I1931" s="495" t="s">
        <v>3983</v>
      </c>
      <c r="J1931" s="503">
        <v>28.91</v>
      </c>
      <c r="K1931" s="495" t="s">
        <v>4027</v>
      </c>
      <c r="L1931" s="512">
        <f t="shared" si="210"/>
        <v>0</v>
      </c>
      <c r="M1931" s="513" t="s">
        <v>4037</v>
      </c>
      <c r="N1931" s="514"/>
      <c r="O1931" s="514"/>
      <c r="P1931" s="515">
        <f t="shared" ref="P1931:P1994" si="211">IF(M1931="nio",0,IF(M1931&gt;0,M1931*J1931/S1931,0))</f>
        <v>0</v>
      </c>
      <c r="Q1931" s="515">
        <f t="shared" ref="Q1931:Q1994" si="212">IF(N1931&gt;0,N1931*J1931/T1931,0)</f>
        <v>0</v>
      </c>
      <c r="R1931" s="515">
        <f t="shared" ref="R1931:R1994" si="213">IF(O1931&gt;0,O1931*J1931/U1931,0)</f>
        <v>0</v>
      </c>
      <c r="S1931" s="516">
        <f>IF(M1931="nio",0,IF(M1931&gt;0,VLOOKUP(H1931,'3-Productie normen'!A:L,VLOOKUP(M1931,'3-Productie normen'!$B$36:$C$42,2,FALSE),FALSE)))</f>
        <v>0</v>
      </c>
      <c r="T1931" s="516">
        <f t="shared" si="208"/>
        <v>0</v>
      </c>
      <c r="U1931" s="55">
        <f t="shared" si="209"/>
        <v>0</v>
      </c>
      <c r="V1931" s="527"/>
      <c r="X1931" s="529">
        <f t="shared" ref="X1931:X1994" si="214">L1931*J1931</f>
        <v>0</v>
      </c>
    </row>
    <row r="1932" spans="1:24" ht="14.1" customHeight="1">
      <c r="A1932" s="460">
        <v>1932</v>
      </c>
      <c r="B1932" s="467" t="s">
        <v>238</v>
      </c>
      <c r="C1932" s="466" t="s">
        <v>365</v>
      </c>
      <c r="D1932" s="473" t="s">
        <v>445</v>
      </c>
      <c r="E1932" s="475">
        <v>1</v>
      </c>
      <c r="F1932" s="475" t="s">
        <v>2183</v>
      </c>
      <c r="G1932" s="494" t="s">
        <v>596</v>
      </c>
      <c r="H1932" s="491" t="s">
        <v>286</v>
      </c>
      <c r="I1932" s="494" t="s">
        <v>3983</v>
      </c>
      <c r="J1932" s="502">
        <v>16.66</v>
      </c>
      <c r="K1932" s="494" t="s">
        <v>4027</v>
      </c>
      <c r="L1932" s="512">
        <f t="shared" si="210"/>
        <v>0</v>
      </c>
      <c r="M1932" s="513" t="s">
        <v>4037</v>
      </c>
      <c r="N1932" s="514"/>
      <c r="O1932" s="514"/>
      <c r="P1932" s="515">
        <f t="shared" si="211"/>
        <v>0</v>
      </c>
      <c r="Q1932" s="515">
        <f t="shared" si="212"/>
        <v>0</v>
      </c>
      <c r="R1932" s="515">
        <f t="shared" si="213"/>
        <v>0</v>
      </c>
      <c r="S1932" s="516">
        <f>IF(M1932="nio",0,IF(M1932&gt;0,VLOOKUP(H1932,'3-Productie normen'!A:L,VLOOKUP(M1932,'3-Productie normen'!$B$36:$C$42,2,FALSE),FALSE)))</f>
        <v>0</v>
      </c>
      <c r="T1932" s="516">
        <f t="shared" si="208"/>
        <v>0</v>
      </c>
      <c r="U1932" s="55">
        <f t="shared" si="209"/>
        <v>0</v>
      </c>
      <c r="V1932" s="527"/>
      <c r="X1932" s="529">
        <f t="shared" si="214"/>
        <v>0</v>
      </c>
    </row>
    <row r="1933" spans="1:24" ht="14.1" customHeight="1">
      <c r="A1933" s="460">
        <v>1933</v>
      </c>
      <c r="B1933" s="467" t="s">
        <v>238</v>
      </c>
      <c r="C1933" s="466" t="s">
        <v>365</v>
      </c>
      <c r="D1933" s="473" t="s">
        <v>445</v>
      </c>
      <c r="E1933" s="475">
        <v>1</v>
      </c>
      <c r="F1933" s="475">
        <v>233</v>
      </c>
      <c r="G1933" s="494" t="s">
        <v>596</v>
      </c>
      <c r="H1933" s="491" t="s">
        <v>286</v>
      </c>
      <c r="I1933" s="494" t="s">
        <v>3983</v>
      </c>
      <c r="J1933" s="502">
        <v>26</v>
      </c>
      <c r="K1933" s="494" t="s">
        <v>4027</v>
      </c>
      <c r="L1933" s="512">
        <f t="shared" si="210"/>
        <v>0</v>
      </c>
      <c r="M1933" s="513" t="s">
        <v>4037</v>
      </c>
      <c r="N1933" s="514"/>
      <c r="O1933" s="514"/>
      <c r="P1933" s="515">
        <f t="shared" si="211"/>
        <v>0</v>
      </c>
      <c r="Q1933" s="515">
        <f t="shared" si="212"/>
        <v>0</v>
      </c>
      <c r="R1933" s="515">
        <f t="shared" si="213"/>
        <v>0</v>
      </c>
      <c r="S1933" s="516">
        <f>IF(M1933="nio",0,IF(M1933&gt;0,VLOOKUP(H1933,'3-Productie normen'!A:L,VLOOKUP(M1933,'3-Productie normen'!$B$36:$C$42,2,FALSE),FALSE)))</f>
        <v>0</v>
      </c>
      <c r="T1933" s="516">
        <f t="shared" si="208"/>
        <v>0</v>
      </c>
      <c r="U1933" s="55">
        <f t="shared" si="209"/>
        <v>0</v>
      </c>
      <c r="V1933" s="527"/>
      <c r="X1933" s="529">
        <f t="shared" si="214"/>
        <v>0</v>
      </c>
    </row>
    <row r="1934" spans="1:24" ht="14.1" customHeight="1">
      <c r="A1934" s="460">
        <v>1934</v>
      </c>
      <c r="B1934" s="467" t="s">
        <v>238</v>
      </c>
      <c r="C1934" s="466" t="s">
        <v>365</v>
      </c>
      <c r="D1934" s="473" t="s">
        <v>445</v>
      </c>
      <c r="E1934" s="475">
        <v>1</v>
      </c>
      <c r="F1934" s="475" t="s">
        <v>2184</v>
      </c>
      <c r="G1934" s="494" t="s">
        <v>598</v>
      </c>
      <c r="H1934" s="491" t="s">
        <v>286</v>
      </c>
      <c r="I1934" s="494" t="s">
        <v>3987</v>
      </c>
      <c r="J1934" s="502">
        <v>14.16</v>
      </c>
      <c r="K1934" s="494" t="s">
        <v>4027</v>
      </c>
      <c r="L1934" s="512">
        <f t="shared" si="210"/>
        <v>0</v>
      </c>
      <c r="M1934" s="513" t="s">
        <v>4037</v>
      </c>
      <c r="N1934" s="514"/>
      <c r="O1934" s="514"/>
      <c r="P1934" s="515">
        <f t="shared" si="211"/>
        <v>0</v>
      </c>
      <c r="Q1934" s="515">
        <f t="shared" si="212"/>
        <v>0</v>
      </c>
      <c r="R1934" s="515">
        <f t="shared" si="213"/>
        <v>0</v>
      </c>
      <c r="S1934" s="516">
        <f>IF(M1934="nio",0,IF(M1934&gt;0,VLOOKUP(H1934,'3-Productie normen'!A:L,VLOOKUP(M1934,'3-Productie normen'!$B$36:$C$42,2,FALSE),FALSE)))</f>
        <v>0</v>
      </c>
      <c r="T1934" s="516">
        <f t="shared" si="208"/>
        <v>0</v>
      </c>
      <c r="U1934" s="55">
        <f t="shared" si="209"/>
        <v>0</v>
      </c>
      <c r="V1934" s="527"/>
      <c r="X1934" s="529">
        <f t="shared" si="214"/>
        <v>0</v>
      </c>
    </row>
    <row r="1935" spans="1:24" ht="14.1" customHeight="1">
      <c r="A1935" s="460">
        <v>1935</v>
      </c>
      <c r="B1935" s="467" t="s">
        <v>238</v>
      </c>
      <c r="C1935" s="466" t="s">
        <v>365</v>
      </c>
      <c r="D1935" s="473" t="s">
        <v>445</v>
      </c>
      <c r="E1935" s="475">
        <v>1</v>
      </c>
      <c r="F1935" s="475" t="s">
        <v>2185</v>
      </c>
      <c r="G1935" s="494" t="s">
        <v>598</v>
      </c>
      <c r="H1935" s="491" t="s">
        <v>286</v>
      </c>
      <c r="I1935" s="494" t="s">
        <v>3987</v>
      </c>
      <c r="J1935" s="502">
        <v>7.34</v>
      </c>
      <c r="K1935" s="494" t="s">
        <v>4027</v>
      </c>
      <c r="L1935" s="512">
        <f t="shared" si="210"/>
        <v>0</v>
      </c>
      <c r="M1935" s="513" t="s">
        <v>4037</v>
      </c>
      <c r="N1935" s="514"/>
      <c r="O1935" s="514"/>
      <c r="P1935" s="515">
        <f t="shared" si="211"/>
        <v>0</v>
      </c>
      <c r="Q1935" s="515">
        <f t="shared" si="212"/>
        <v>0</v>
      </c>
      <c r="R1935" s="515">
        <f t="shared" si="213"/>
        <v>0</v>
      </c>
      <c r="S1935" s="516">
        <f>IF(M1935="nio",0,IF(M1935&gt;0,VLOOKUP(H1935,'3-Productie normen'!A:L,VLOOKUP(M1935,'3-Productie normen'!$B$36:$C$42,2,FALSE),FALSE)))</f>
        <v>0</v>
      </c>
      <c r="T1935" s="516">
        <f t="shared" si="208"/>
        <v>0</v>
      </c>
      <c r="U1935" s="55">
        <f t="shared" si="209"/>
        <v>0</v>
      </c>
      <c r="V1935" s="527"/>
      <c r="X1935" s="529">
        <f t="shared" si="214"/>
        <v>0</v>
      </c>
    </row>
    <row r="1936" spans="1:24" ht="14.1" customHeight="1">
      <c r="A1936" s="460">
        <v>1936</v>
      </c>
      <c r="B1936" s="467" t="s">
        <v>238</v>
      </c>
      <c r="C1936" s="466" t="s">
        <v>365</v>
      </c>
      <c r="D1936" s="473" t="s">
        <v>445</v>
      </c>
      <c r="E1936" s="475">
        <v>1</v>
      </c>
      <c r="F1936" s="475" t="s">
        <v>584</v>
      </c>
      <c r="G1936" s="494" t="s">
        <v>600</v>
      </c>
      <c r="H1936" s="491" t="s">
        <v>286</v>
      </c>
      <c r="I1936" s="494" t="s">
        <v>3977</v>
      </c>
      <c r="J1936" s="502">
        <v>4.21</v>
      </c>
      <c r="K1936" s="494" t="s">
        <v>4027</v>
      </c>
      <c r="L1936" s="512">
        <f t="shared" si="210"/>
        <v>0</v>
      </c>
      <c r="M1936" s="513" t="s">
        <v>4037</v>
      </c>
      <c r="N1936" s="514"/>
      <c r="O1936" s="514"/>
      <c r="P1936" s="515">
        <f t="shared" si="211"/>
        <v>0</v>
      </c>
      <c r="Q1936" s="515">
        <f t="shared" si="212"/>
        <v>0</v>
      </c>
      <c r="R1936" s="515">
        <f t="shared" si="213"/>
        <v>0</v>
      </c>
      <c r="S1936" s="516">
        <f>IF(M1936="nio",0,IF(M1936&gt;0,VLOOKUP(H1936,'3-Productie normen'!A:L,VLOOKUP(M1936,'3-Productie normen'!$B$36:$C$42,2,FALSE),FALSE)))</f>
        <v>0</v>
      </c>
      <c r="T1936" s="516">
        <f t="shared" si="208"/>
        <v>0</v>
      </c>
      <c r="U1936" s="55">
        <f t="shared" si="209"/>
        <v>0</v>
      </c>
      <c r="V1936" s="527"/>
      <c r="X1936" s="529">
        <f t="shared" si="214"/>
        <v>0</v>
      </c>
    </row>
    <row r="1937" spans="1:24" ht="14.1" customHeight="1">
      <c r="A1937" s="567">
        <v>1937</v>
      </c>
      <c r="B1937" s="467" t="s">
        <v>238</v>
      </c>
      <c r="C1937" s="466" t="s">
        <v>365</v>
      </c>
      <c r="D1937" s="473" t="s">
        <v>445</v>
      </c>
      <c r="E1937" s="475">
        <v>1</v>
      </c>
      <c r="F1937" s="475" t="s">
        <v>615</v>
      </c>
      <c r="G1937" s="494" t="s">
        <v>600</v>
      </c>
      <c r="H1937" s="491" t="s">
        <v>286</v>
      </c>
      <c r="I1937" s="494" t="s">
        <v>3977</v>
      </c>
      <c r="J1937" s="502">
        <v>40.99</v>
      </c>
      <c r="K1937" s="494" t="s">
        <v>4027</v>
      </c>
      <c r="L1937" s="512">
        <f t="shared" si="210"/>
        <v>0</v>
      </c>
      <c r="M1937" s="513" t="s">
        <v>4037</v>
      </c>
      <c r="N1937" s="514"/>
      <c r="O1937" s="514"/>
      <c r="P1937" s="515">
        <f t="shared" si="211"/>
        <v>0</v>
      </c>
      <c r="Q1937" s="515">
        <f t="shared" si="212"/>
        <v>0</v>
      </c>
      <c r="R1937" s="515">
        <f t="shared" si="213"/>
        <v>0</v>
      </c>
      <c r="S1937" s="516">
        <f>IF(M1937="nio",0,IF(M1937&gt;0,VLOOKUP(H1937,'3-Productie normen'!A:L,VLOOKUP(M1937,'3-Productie normen'!$B$36:$C$42,2,FALSE),FALSE)))</f>
        <v>0</v>
      </c>
      <c r="T1937" s="516">
        <f t="shared" si="208"/>
        <v>0</v>
      </c>
      <c r="U1937" s="55">
        <f t="shared" si="209"/>
        <v>0</v>
      </c>
      <c r="V1937" s="527"/>
      <c r="X1937" s="529">
        <f t="shared" si="214"/>
        <v>0</v>
      </c>
    </row>
    <row r="1938" spans="1:24" ht="14.1" customHeight="1">
      <c r="A1938" s="460">
        <v>1938</v>
      </c>
      <c r="B1938" s="467" t="s">
        <v>238</v>
      </c>
      <c r="C1938" s="466" t="s">
        <v>365</v>
      </c>
      <c r="D1938" s="473" t="s">
        <v>445</v>
      </c>
      <c r="E1938" s="475">
        <v>2</v>
      </c>
      <c r="F1938" s="475">
        <v>220</v>
      </c>
      <c r="G1938" s="494" t="s">
        <v>600</v>
      </c>
      <c r="H1938" s="491" t="s">
        <v>286</v>
      </c>
      <c r="I1938" s="494" t="s">
        <v>3977</v>
      </c>
      <c r="J1938" s="502">
        <v>55.38</v>
      </c>
      <c r="K1938" s="494" t="s">
        <v>4027</v>
      </c>
      <c r="L1938" s="512">
        <f t="shared" si="210"/>
        <v>0</v>
      </c>
      <c r="M1938" s="513" t="s">
        <v>4037</v>
      </c>
      <c r="N1938" s="514"/>
      <c r="O1938" s="514"/>
      <c r="P1938" s="515">
        <f t="shared" si="211"/>
        <v>0</v>
      </c>
      <c r="Q1938" s="515">
        <f t="shared" si="212"/>
        <v>0</v>
      </c>
      <c r="R1938" s="515">
        <f t="shared" si="213"/>
        <v>0</v>
      </c>
      <c r="S1938" s="516">
        <f>IF(M1938="nio",0,IF(M1938&gt;0,VLOOKUP(H1938,'3-Productie normen'!A:L,VLOOKUP(M1938,'3-Productie normen'!$B$36:$C$42,2,FALSE),FALSE)))</f>
        <v>0</v>
      </c>
      <c r="T1938" s="516">
        <f t="shared" si="208"/>
        <v>0</v>
      </c>
      <c r="U1938" s="55">
        <f t="shared" si="209"/>
        <v>0</v>
      </c>
      <c r="V1938" s="527"/>
      <c r="X1938" s="529">
        <f t="shared" si="214"/>
        <v>0</v>
      </c>
    </row>
    <row r="1939" spans="1:24" ht="14.1" customHeight="1">
      <c r="A1939" s="460">
        <v>1939</v>
      </c>
      <c r="B1939" s="467" t="s">
        <v>238</v>
      </c>
      <c r="C1939" s="466" t="s">
        <v>365</v>
      </c>
      <c r="D1939" s="473" t="s">
        <v>445</v>
      </c>
      <c r="E1939" s="475">
        <v>2</v>
      </c>
      <c r="F1939" s="475">
        <v>222</v>
      </c>
      <c r="G1939" s="494" t="s">
        <v>618</v>
      </c>
      <c r="H1939" s="494" t="s">
        <v>4029</v>
      </c>
      <c r="I1939" s="494" t="s">
        <v>3979</v>
      </c>
      <c r="J1939" s="502">
        <v>458</v>
      </c>
      <c r="K1939" s="494" t="s">
        <v>4029</v>
      </c>
      <c r="L1939" s="512">
        <f t="shared" si="210"/>
        <v>255</v>
      </c>
      <c r="M1939" s="514">
        <v>255</v>
      </c>
      <c r="N1939" s="514"/>
      <c r="O1939" s="514"/>
      <c r="P1939" s="515" t="e">
        <f t="shared" si="211"/>
        <v>#DIV/0!</v>
      </c>
      <c r="Q1939" s="515">
        <f t="shared" si="212"/>
        <v>0</v>
      </c>
      <c r="R1939" s="515">
        <f t="shared" si="213"/>
        <v>0</v>
      </c>
      <c r="S1939" s="516">
        <f>IF(M1939="nio",0,IF(M1939&gt;0,VLOOKUP(H1939,'3-Productie normen'!A:L,VLOOKUP(M1939,'3-Productie normen'!$B$36:$C$42,2,FALSE),FALSE)))</f>
        <v>0</v>
      </c>
      <c r="T1939" s="516">
        <f t="shared" ref="T1939:T2003" si="215">IF(N1939&gt;0,S1939*$T$8,0)</f>
        <v>0</v>
      </c>
      <c r="U1939" s="55">
        <f t="shared" ref="U1939:U2003" si="216">IF((OR(O1939&gt;0,)),S1939*$U$8,0)</f>
        <v>0</v>
      </c>
      <c r="V1939" s="527"/>
      <c r="X1939" s="529">
        <f t="shared" si="214"/>
        <v>116790</v>
      </c>
    </row>
    <row r="1940" spans="1:24" ht="14.1" customHeight="1">
      <c r="A1940" s="460">
        <v>1940</v>
      </c>
      <c r="B1940" s="467" t="s">
        <v>238</v>
      </c>
      <c r="C1940" s="466" t="s">
        <v>365</v>
      </c>
      <c r="D1940" s="473" t="s">
        <v>445</v>
      </c>
      <c r="E1940" s="475">
        <v>2</v>
      </c>
      <c r="F1940" s="475">
        <v>228</v>
      </c>
      <c r="G1940" s="494" t="s">
        <v>618</v>
      </c>
      <c r="H1940" s="491" t="s">
        <v>286</v>
      </c>
      <c r="I1940" s="494" t="s">
        <v>3987</v>
      </c>
      <c r="J1940" s="502">
        <v>15.46</v>
      </c>
      <c r="K1940" s="494" t="s">
        <v>4027</v>
      </c>
      <c r="L1940" s="512">
        <f t="shared" si="210"/>
        <v>0</v>
      </c>
      <c r="M1940" s="513" t="s">
        <v>4037</v>
      </c>
      <c r="N1940" s="514"/>
      <c r="O1940" s="514"/>
      <c r="P1940" s="515">
        <f t="shared" si="211"/>
        <v>0</v>
      </c>
      <c r="Q1940" s="515">
        <f t="shared" si="212"/>
        <v>0</v>
      </c>
      <c r="R1940" s="515">
        <f t="shared" si="213"/>
        <v>0</v>
      </c>
      <c r="S1940" s="516">
        <f>IF(M1940="nio",0,IF(M1940&gt;0,VLOOKUP(H1940,'3-Productie normen'!A:L,VLOOKUP(M1940,'3-Productie normen'!$B$36:$C$42,2,FALSE),FALSE)))</f>
        <v>0</v>
      </c>
      <c r="T1940" s="516">
        <f t="shared" si="215"/>
        <v>0</v>
      </c>
      <c r="U1940" s="55">
        <f t="shared" si="216"/>
        <v>0</v>
      </c>
      <c r="V1940" s="527"/>
      <c r="X1940" s="529">
        <f t="shared" si="214"/>
        <v>0</v>
      </c>
    </row>
    <row r="1941" spans="1:24" ht="14.1" customHeight="1">
      <c r="A1941" s="460">
        <v>1941</v>
      </c>
      <c r="B1941" s="467" t="s">
        <v>238</v>
      </c>
      <c r="C1941" s="466" t="s">
        <v>365</v>
      </c>
      <c r="D1941" s="473" t="s">
        <v>445</v>
      </c>
      <c r="E1941" s="475">
        <v>2</v>
      </c>
      <c r="F1941" s="475">
        <v>229</v>
      </c>
      <c r="G1941" s="494" t="s">
        <v>618</v>
      </c>
      <c r="H1941" s="491" t="s">
        <v>286</v>
      </c>
      <c r="I1941" s="494" t="s">
        <v>3987</v>
      </c>
      <c r="J1941" s="502">
        <v>56.6</v>
      </c>
      <c r="K1941" s="494" t="s">
        <v>4027</v>
      </c>
      <c r="L1941" s="512">
        <f t="shared" si="210"/>
        <v>0</v>
      </c>
      <c r="M1941" s="513" t="s">
        <v>4037</v>
      </c>
      <c r="N1941" s="514"/>
      <c r="O1941" s="514"/>
      <c r="P1941" s="515">
        <f t="shared" si="211"/>
        <v>0</v>
      </c>
      <c r="Q1941" s="515">
        <f t="shared" si="212"/>
        <v>0</v>
      </c>
      <c r="R1941" s="515">
        <f t="shared" si="213"/>
        <v>0</v>
      </c>
      <c r="S1941" s="516">
        <f>IF(M1941="nio",0,IF(M1941&gt;0,VLOOKUP(H1941,'3-Productie normen'!A:L,VLOOKUP(M1941,'3-Productie normen'!$B$36:$C$42,2,FALSE),FALSE)))</f>
        <v>0</v>
      </c>
      <c r="T1941" s="516">
        <f t="shared" si="215"/>
        <v>0</v>
      </c>
      <c r="U1941" s="55">
        <f t="shared" si="216"/>
        <v>0</v>
      </c>
      <c r="V1941" s="527"/>
      <c r="X1941" s="529">
        <f t="shared" si="214"/>
        <v>0</v>
      </c>
    </row>
    <row r="1942" spans="1:24" ht="14.1" customHeight="1">
      <c r="A1942" s="460">
        <v>1942</v>
      </c>
      <c r="B1942" s="467" t="s">
        <v>238</v>
      </c>
      <c r="C1942" s="466" t="s">
        <v>365</v>
      </c>
      <c r="D1942" s="473" t="s">
        <v>445</v>
      </c>
      <c r="E1942" s="475">
        <v>2</v>
      </c>
      <c r="F1942" s="475">
        <v>231</v>
      </c>
      <c r="G1942" s="494" t="s">
        <v>618</v>
      </c>
      <c r="H1942" s="491" t="s">
        <v>286</v>
      </c>
      <c r="I1942" s="494" t="s">
        <v>3974</v>
      </c>
      <c r="J1942" s="502">
        <v>6.09</v>
      </c>
      <c r="K1942" s="494" t="s">
        <v>4027</v>
      </c>
      <c r="L1942" s="512">
        <f t="shared" si="210"/>
        <v>0</v>
      </c>
      <c r="M1942" s="513" t="s">
        <v>4037</v>
      </c>
      <c r="N1942" s="514"/>
      <c r="O1942" s="514"/>
      <c r="P1942" s="515">
        <f t="shared" si="211"/>
        <v>0</v>
      </c>
      <c r="Q1942" s="515">
        <f t="shared" si="212"/>
        <v>0</v>
      </c>
      <c r="R1942" s="515">
        <f t="shared" si="213"/>
        <v>0</v>
      </c>
      <c r="S1942" s="516">
        <f>IF(M1942="nio",0,IF(M1942&gt;0,VLOOKUP(H1942,'3-Productie normen'!A:L,VLOOKUP(M1942,'3-Productie normen'!$B$36:$C$42,2,FALSE),FALSE)))</f>
        <v>0</v>
      </c>
      <c r="T1942" s="516">
        <f t="shared" si="215"/>
        <v>0</v>
      </c>
      <c r="U1942" s="55">
        <f t="shared" si="216"/>
        <v>0</v>
      </c>
      <c r="V1942" s="527"/>
      <c r="X1942" s="529">
        <f t="shared" si="214"/>
        <v>0</v>
      </c>
    </row>
    <row r="1943" spans="1:24" ht="14.1" customHeight="1">
      <c r="A1943" s="460">
        <v>1943</v>
      </c>
      <c r="B1943" s="467" t="s">
        <v>238</v>
      </c>
      <c r="C1943" s="466" t="s">
        <v>365</v>
      </c>
      <c r="D1943" s="473" t="s">
        <v>445</v>
      </c>
      <c r="E1943" s="475">
        <v>2</v>
      </c>
      <c r="F1943" s="475" t="s">
        <v>2186</v>
      </c>
      <c r="G1943" s="494" t="s">
        <v>618</v>
      </c>
      <c r="H1943" s="491" t="s">
        <v>286</v>
      </c>
      <c r="I1943" s="494" t="s">
        <v>3974</v>
      </c>
      <c r="J1943" s="502">
        <v>5.59</v>
      </c>
      <c r="K1943" s="494" t="s">
        <v>4027</v>
      </c>
      <c r="L1943" s="512">
        <f t="shared" si="210"/>
        <v>0</v>
      </c>
      <c r="M1943" s="513" t="s">
        <v>4037</v>
      </c>
      <c r="N1943" s="514"/>
      <c r="O1943" s="514"/>
      <c r="P1943" s="515">
        <f t="shared" si="211"/>
        <v>0</v>
      </c>
      <c r="Q1943" s="515">
        <f t="shared" si="212"/>
        <v>0</v>
      </c>
      <c r="R1943" s="515">
        <f t="shared" si="213"/>
        <v>0</v>
      </c>
      <c r="S1943" s="516">
        <f>IF(M1943="nio",0,IF(M1943&gt;0,VLOOKUP(H1943,'3-Productie normen'!A:L,VLOOKUP(M1943,'3-Productie normen'!$B$36:$C$42,2,FALSE),FALSE)))</f>
        <v>0</v>
      </c>
      <c r="T1943" s="516">
        <f t="shared" si="215"/>
        <v>0</v>
      </c>
      <c r="U1943" s="55">
        <f t="shared" si="216"/>
        <v>0</v>
      </c>
      <c r="V1943" s="527"/>
      <c r="X1943" s="529">
        <f t="shared" si="214"/>
        <v>0</v>
      </c>
    </row>
    <row r="1944" spans="1:24" ht="14.1" customHeight="1">
      <c r="A1944" s="460">
        <v>1944</v>
      </c>
      <c r="B1944" s="467" t="s">
        <v>238</v>
      </c>
      <c r="C1944" s="466" t="s">
        <v>365</v>
      </c>
      <c r="D1944" s="473" t="s">
        <v>445</v>
      </c>
      <c r="E1944" s="475">
        <v>2</v>
      </c>
      <c r="F1944" s="475">
        <v>232</v>
      </c>
      <c r="G1944" s="494" t="s">
        <v>618</v>
      </c>
      <c r="H1944" s="491" t="s">
        <v>286</v>
      </c>
      <c r="I1944" s="494" t="s">
        <v>3987</v>
      </c>
      <c r="J1944" s="502">
        <v>28.4</v>
      </c>
      <c r="K1944" s="494" t="s">
        <v>4027</v>
      </c>
      <c r="L1944" s="512">
        <f t="shared" si="210"/>
        <v>0</v>
      </c>
      <c r="M1944" s="513" t="s">
        <v>4037</v>
      </c>
      <c r="N1944" s="514"/>
      <c r="O1944" s="514"/>
      <c r="P1944" s="515">
        <f t="shared" si="211"/>
        <v>0</v>
      </c>
      <c r="Q1944" s="515">
        <f t="shared" si="212"/>
        <v>0</v>
      </c>
      <c r="R1944" s="515">
        <f t="shared" si="213"/>
        <v>0</v>
      </c>
      <c r="S1944" s="516">
        <f>IF(M1944="nio",0,IF(M1944&gt;0,VLOOKUP(H1944,'3-Productie normen'!A:L,VLOOKUP(M1944,'3-Productie normen'!$B$36:$C$42,2,FALSE),FALSE)))</f>
        <v>0</v>
      </c>
      <c r="T1944" s="516">
        <f t="shared" si="215"/>
        <v>0</v>
      </c>
      <c r="U1944" s="55">
        <f t="shared" si="216"/>
        <v>0</v>
      </c>
      <c r="V1944" s="527"/>
      <c r="X1944" s="529">
        <f t="shared" si="214"/>
        <v>0</v>
      </c>
    </row>
    <row r="1945" spans="1:24" ht="14.1" customHeight="1">
      <c r="A1945" s="567">
        <v>1945</v>
      </c>
      <c r="B1945" s="467" t="s">
        <v>238</v>
      </c>
      <c r="C1945" s="466" t="s">
        <v>365</v>
      </c>
      <c r="D1945" s="473" t="s">
        <v>445</v>
      </c>
      <c r="E1945" s="475">
        <v>2</v>
      </c>
      <c r="F1945" s="475">
        <v>233</v>
      </c>
      <c r="G1945" s="494" t="s">
        <v>596</v>
      </c>
      <c r="H1945" s="491" t="s">
        <v>286</v>
      </c>
      <c r="I1945" s="494" t="s">
        <v>3987</v>
      </c>
      <c r="J1945" s="502">
        <v>12.51</v>
      </c>
      <c r="K1945" s="494" t="s">
        <v>4027</v>
      </c>
      <c r="L1945" s="512">
        <f t="shared" si="210"/>
        <v>0</v>
      </c>
      <c r="M1945" s="513" t="s">
        <v>4037</v>
      </c>
      <c r="N1945" s="514"/>
      <c r="O1945" s="514"/>
      <c r="P1945" s="515">
        <f t="shared" si="211"/>
        <v>0</v>
      </c>
      <c r="Q1945" s="515">
        <f t="shared" si="212"/>
        <v>0</v>
      </c>
      <c r="R1945" s="515">
        <f t="shared" si="213"/>
        <v>0</v>
      </c>
      <c r="S1945" s="516">
        <f>IF(M1945="nio",0,IF(M1945&gt;0,VLOOKUP(H1945,'3-Productie normen'!A:L,VLOOKUP(M1945,'3-Productie normen'!$B$36:$C$42,2,FALSE),FALSE)))</f>
        <v>0</v>
      </c>
      <c r="T1945" s="516">
        <f t="shared" si="215"/>
        <v>0</v>
      </c>
      <c r="U1945" s="55">
        <f t="shared" si="216"/>
        <v>0</v>
      </c>
      <c r="V1945" s="527"/>
      <c r="X1945" s="529">
        <f t="shared" si="214"/>
        <v>0</v>
      </c>
    </row>
    <row r="1946" spans="1:24" ht="14.1" customHeight="1">
      <c r="A1946" s="460">
        <v>1946</v>
      </c>
      <c r="B1946" s="467" t="s">
        <v>238</v>
      </c>
      <c r="C1946" s="466" t="s">
        <v>365</v>
      </c>
      <c r="D1946" s="473" t="s">
        <v>445</v>
      </c>
      <c r="E1946" s="475">
        <v>2</v>
      </c>
      <c r="F1946" s="475" t="s">
        <v>615</v>
      </c>
      <c r="G1946" s="494" t="s">
        <v>600</v>
      </c>
      <c r="H1946" s="494" t="s">
        <v>4033</v>
      </c>
      <c r="I1946" s="494" t="s">
        <v>3977</v>
      </c>
      <c r="J1946" s="502">
        <v>5.52</v>
      </c>
      <c r="K1946" s="494" t="s">
        <v>4033</v>
      </c>
      <c r="L1946" s="512">
        <f t="shared" si="210"/>
        <v>104</v>
      </c>
      <c r="M1946" s="514">
        <v>104</v>
      </c>
      <c r="N1946" s="514"/>
      <c r="O1946" s="514"/>
      <c r="P1946" s="515" t="e">
        <f t="shared" si="211"/>
        <v>#DIV/0!</v>
      </c>
      <c r="Q1946" s="515">
        <f t="shared" si="212"/>
        <v>0</v>
      </c>
      <c r="R1946" s="515">
        <f t="shared" si="213"/>
        <v>0</v>
      </c>
      <c r="S1946" s="516">
        <f>IF(M1946="nio",0,IF(M1946&gt;0,VLOOKUP(H1946,'3-Productie normen'!A:L,VLOOKUP(M1946,'3-Productie normen'!$B$36:$C$42,2,FALSE),FALSE)))</f>
        <v>0</v>
      </c>
      <c r="T1946" s="516">
        <f t="shared" si="215"/>
        <v>0</v>
      </c>
      <c r="U1946" s="55">
        <f t="shared" si="216"/>
        <v>0</v>
      </c>
      <c r="V1946" s="527"/>
      <c r="X1946" s="529">
        <f t="shared" si="214"/>
        <v>574.07999999999993</v>
      </c>
    </row>
    <row r="1947" spans="1:24" ht="14.1" customHeight="1">
      <c r="A1947" s="460">
        <v>1947</v>
      </c>
      <c r="B1947" s="467" t="s">
        <v>238</v>
      </c>
      <c r="C1947" s="466" t="s">
        <v>366</v>
      </c>
      <c r="D1947" s="473" t="s">
        <v>445</v>
      </c>
      <c r="E1947" s="475">
        <v>2</v>
      </c>
      <c r="F1947" s="475" t="s">
        <v>2187</v>
      </c>
      <c r="G1947" s="494" t="s">
        <v>600</v>
      </c>
      <c r="H1947" s="494" t="s">
        <v>4033</v>
      </c>
      <c r="I1947" s="494" t="s">
        <v>3977</v>
      </c>
      <c r="J1947" s="502">
        <v>56.49</v>
      </c>
      <c r="K1947" s="494" t="s">
        <v>4033</v>
      </c>
      <c r="L1947" s="512">
        <f t="shared" si="210"/>
        <v>104</v>
      </c>
      <c r="M1947" s="514">
        <v>104</v>
      </c>
      <c r="N1947" s="514"/>
      <c r="O1947" s="514"/>
      <c r="P1947" s="515" t="e">
        <f t="shared" si="211"/>
        <v>#DIV/0!</v>
      </c>
      <c r="Q1947" s="515">
        <f t="shared" si="212"/>
        <v>0</v>
      </c>
      <c r="R1947" s="515">
        <f t="shared" si="213"/>
        <v>0</v>
      </c>
      <c r="S1947" s="516">
        <f>IF(M1947="nio",0,IF(M1947&gt;0,VLOOKUP(H1947,'3-Productie normen'!A:L,VLOOKUP(M1947,'3-Productie normen'!$B$36:$C$42,2,FALSE),FALSE)))</f>
        <v>0</v>
      </c>
      <c r="T1947" s="516">
        <f t="shared" si="215"/>
        <v>0</v>
      </c>
      <c r="U1947" s="55">
        <f t="shared" si="216"/>
        <v>0</v>
      </c>
      <c r="V1947" s="527"/>
      <c r="X1947" s="529">
        <f t="shared" si="214"/>
        <v>5874.96</v>
      </c>
    </row>
    <row r="1948" spans="1:24" ht="14.1" customHeight="1">
      <c r="A1948" s="460">
        <v>1948</v>
      </c>
      <c r="B1948" s="467" t="s">
        <v>238</v>
      </c>
      <c r="C1948" s="466" t="s">
        <v>366</v>
      </c>
      <c r="D1948" s="473" t="s">
        <v>446</v>
      </c>
      <c r="E1948" s="475">
        <v>0</v>
      </c>
      <c r="F1948" s="475" t="s">
        <v>2188</v>
      </c>
      <c r="G1948" s="494" t="s">
        <v>529</v>
      </c>
      <c r="H1948" s="491" t="s">
        <v>286</v>
      </c>
      <c r="I1948" s="494" t="s">
        <v>3987</v>
      </c>
      <c r="J1948" s="502">
        <v>118.13</v>
      </c>
      <c r="K1948" s="494" t="s">
        <v>4027</v>
      </c>
      <c r="L1948" s="512">
        <f t="shared" si="210"/>
        <v>0</v>
      </c>
      <c r="M1948" s="513" t="s">
        <v>4037</v>
      </c>
      <c r="N1948" s="514"/>
      <c r="O1948" s="514"/>
      <c r="P1948" s="515">
        <f t="shared" si="211"/>
        <v>0</v>
      </c>
      <c r="Q1948" s="515">
        <f t="shared" si="212"/>
        <v>0</v>
      </c>
      <c r="R1948" s="515">
        <f t="shared" si="213"/>
        <v>0</v>
      </c>
      <c r="S1948" s="516">
        <f>IF(M1948="nio",0,IF(M1948&gt;0,VLOOKUP(H1948,'3-Productie normen'!A:L,VLOOKUP(M1948,'3-Productie normen'!$B$36:$C$42,2,FALSE),FALSE)))</f>
        <v>0</v>
      </c>
      <c r="T1948" s="516">
        <f t="shared" si="215"/>
        <v>0</v>
      </c>
      <c r="U1948" s="55">
        <f t="shared" si="216"/>
        <v>0</v>
      </c>
      <c r="V1948" s="527"/>
      <c r="X1948" s="529">
        <f t="shared" si="214"/>
        <v>0</v>
      </c>
    </row>
    <row r="1949" spans="1:24" ht="14.1" customHeight="1">
      <c r="A1949" s="460">
        <v>1949</v>
      </c>
      <c r="B1949" s="467" t="s">
        <v>238</v>
      </c>
      <c r="C1949" s="466" t="s">
        <v>367</v>
      </c>
      <c r="D1949" s="473" t="s">
        <v>446</v>
      </c>
      <c r="E1949" s="475">
        <v>0</v>
      </c>
      <c r="F1949" s="475" t="s">
        <v>2189</v>
      </c>
      <c r="G1949" s="494" t="s">
        <v>598</v>
      </c>
      <c r="H1949" s="491" t="s">
        <v>286</v>
      </c>
      <c r="I1949" s="494" t="s">
        <v>3974</v>
      </c>
      <c r="J1949" s="502">
        <v>4.37</v>
      </c>
      <c r="K1949" s="494" t="s">
        <v>4027</v>
      </c>
      <c r="L1949" s="512">
        <f t="shared" si="210"/>
        <v>0</v>
      </c>
      <c r="M1949" s="513" t="s">
        <v>4037</v>
      </c>
      <c r="N1949" s="514"/>
      <c r="O1949" s="514"/>
      <c r="P1949" s="515">
        <f t="shared" si="211"/>
        <v>0</v>
      </c>
      <c r="Q1949" s="515">
        <f t="shared" si="212"/>
        <v>0</v>
      </c>
      <c r="R1949" s="515">
        <f t="shared" si="213"/>
        <v>0</v>
      </c>
      <c r="S1949" s="516">
        <f>IF(M1949="nio",0,IF(M1949&gt;0,VLOOKUP(H1949,'3-Productie normen'!A:L,VLOOKUP(M1949,'3-Productie normen'!$B$36:$C$42,2,FALSE),FALSE)))</f>
        <v>0</v>
      </c>
      <c r="T1949" s="516">
        <f t="shared" si="215"/>
        <v>0</v>
      </c>
      <c r="U1949" s="55">
        <f t="shared" si="216"/>
        <v>0</v>
      </c>
      <c r="V1949" s="527"/>
      <c r="X1949" s="529">
        <f t="shared" si="214"/>
        <v>0</v>
      </c>
    </row>
    <row r="1950" spans="1:24" ht="14.1" customHeight="1">
      <c r="A1950" s="460">
        <v>1950</v>
      </c>
      <c r="B1950" s="467" t="s">
        <v>238</v>
      </c>
      <c r="C1950" s="466" t="s">
        <v>367</v>
      </c>
      <c r="D1950" s="473" t="s">
        <v>447</v>
      </c>
      <c r="E1950" s="475">
        <v>0</v>
      </c>
      <c r="F1950" s="475">
        <v>310</v>
      </c>
      <c r="G1950" s="494" t="s">
        <v>596</v>
      </c>
      <c r="H1950" s="494" t="s">
        <v>4026</v>
      </c>
      <c r="I1950" s="494" t="s">
        <v>3983</v>
      </c>
      <c r="J1950" s="502">
        <v>22.43</v>
      </c>
      <c r="K1950" s="494" t="s">
        <v>4026</v>
      </c>
      <c r="L1950" s="512">
        <f t="shared" si="210"/>
        <v>0</v>
      </c>
      <c r="M1950" s="513" t="s">
        <v>4037</v>
      </c>
      <c r="N1950" s="514"/>
      <c r="O1950" s="514"/>
      <c r="P1950" s="515">
        <f t="shared" si="211"/>
        <v>0</v>
      </c>
      <c r="Q1950" s="515">
        <f t="shared" si="212"/>
        <v>0</v>
      </c>
      <c r="R1950" s="515">
        <f t="shared" si="213"/>
        <v>0</v>
      </c>
      <c r="S1950" s="516">
        <f>IF(M1950="nio",0,IF(M1950&gt;0,VLOOKUP(H1950,'3-Productie normen'!A:L,VLOOKUP(M1950,'3-Productie normen'!$B$36:$C$42,2,FALSE),FALSE)))</f>
        <v>0</v>
      </c>
      <c r="T1950" s="516">
        <f t="shared" si="215"/>
        <v>0</v>
      </c>
      <c r="U1950" s="55">
        <f t="shared" si="216"/>
        <v>0</v>
      </c>
      <c r="V1950" s="527"/>
      <c r="X1950" s="529">
        <f t="shared" si="214"/>
        <v>0</v>
      </c>
    </row>
    <row r="1951" spans="1:24" ht="14.1" customHeight="1">
      <c r="A1951" s="460">
        <v>1951</v>
      </c>
      <c r="B1951" s="467" t="s">
        <v>238</v>
      </c>
      <c r="C1951" s="466" t="s">
        <v>367</v>
      </c>
      <c r="D1951" s="473" t="s">
        <v>447</v>
      </c>
      <c r="E1951" s="475">
        <v>0</v>
      </c>
      <c r="F1951" s="475">
        <v>311</v>
      </c>
      <c r="G1951" s="494" t="s">
        <v>596</v>
      </c>
      <c r="H1951" s="494" t="s">
        <v>4026</v>
      </c>
      <c r="I1951" s="494" t="s">
        <v>3983</v>
      </c>
      <c r="J1951" s="502">
        <v>3.97</v>
      </c>
      <c r="K1951" s="494" t="s">
        <v>4026</v>
      </c>
      <c r="L1951" s="512">
        <f t="shared" si="210"/>
        <v>0</v>
      </c>
      <c r="M1951" s="513" t="s">
        <v>4037</v>
      </c>
      <c r="N1951" s="514"/>
      <c r="O1951" s="514"/>
      <c r="P1951" s="515">
        <f t="shared" si="211"/>
        <v>0</v>
      </c>
      <c r="Q1951" s="515">
        <f t="shared" si="212"/>
        <v>0</v>
      </c>
      <c r="R1951" s="515">
        <f t="shared" si="213"/>
        <v>0</v>
      </c>
      <c r="S1951" s="516">
        <f>IF(M1951="nio",0,IF(M1951&gt;0,VLOOKUP(H1951,'3-Productie normen'!A:L,VLOOKUP(M1951,'3-Productie normen'!$B$36:$C$42,2,FALSE),FALSE)))</f>
        <v>0</v>
      </c>
      <c r="T1951" s="516">
        <f t="shared" si="215"/>
        <v>0</v>
      </c>
      <c r="U1951" s="55">
        <f t="shared" si="216"/>
        <v>0</v>
      </c>
      <c r="V1951" s="527"/>
      <c r="X1951" s="529">
        <f t="shared" si="214"/>
        <v>0</v>
      </c>
    </row>
    <row r="1952" spans="1:24" ht="14.1" customHeight="1">
      <c r="A1952" s="460">
        <v>1952</v>
      </c>
      <c r="B1952" s="467" t="s">
        <v>238</v>
      </c>
      <c r="C1952" s="466" t="s">
        <v>368</v>
      </c>
      <c r="D1952" s="473" t="s">
        <v>447</v>
      </c>
      <c r="E1952" s="475">
        <v>0</v>
      </c>
      <c r="F1952" s="475">
        <v>312</v>
      </c>
      <c r="G1952" s="494" t="s">
        <v>529</v>
      </c>
      <c r="H1952" s="491" t="s">
        <v>253</v>
      </c>
      <c r="I1952" s="494" t="s">
        <v>3975</v>
      </c>
      <c r="J1952" s="502">
        <v>4.17</v>
      </c>
      <c r="K1952" s="491" t="s">
        <v>253</v>
      </c>
      <c r="L1952" s="512">
        <f t="shared" si="210"/>
        <v>104</v>
      </c>
      <c r="M1952" s="514">
        <v>104</v>
      </c>
      <c r="N1952" s="514"/>
      <c r="O1952" s="514"/>
      <c r="P1952" s="515" t="e">
        <f t="shared" si="211"/>
        <v>#DIV/0!</v>
      </c>
      <c r="Q1952" s="515">
        <f t="shared" si="212"/>
        <v>0</v>
      </c>
      <c r="R1952" s="515">
        <f t="shared" si="213"/>
        <v>0</v>
      </c>
      <c r="S1952" s="516">
        <f>IF(M1952="nio",0,IF(M1952&gt;0,VLOOKUP(H1952,'3-Productie normen'!A:L,VLOOKUP(M1952,'3-Productie normen'!$B$36:$C$42,2,FALSE),FALSE)))</f>
        <v>0</v>
      </c>
      <c r="T1952" s="516">
        <f t="shared" si="215"/>
        <v>0</v>
      </c>
      <c r="U1952" s="55">
        <f t="shared" si="216"/>
        <v>0</v>
      </c>
      <c r="V1952" s="527"/>
      <c r="X1952" s="529">
        <f t="shared" si="214"/>
        <v>433.68</v>
      </c>
    </row>
    <row r="1953" spans="1:24" ht="14.1" customHeight="1">
      <c r="A1953" s="567">
        <v>1953</v>
      </c>
      <c r="B1953" s="467" t="s">
        <v>238</v>
      </c>
      <c r="C1953" s="466" t="s">
        <v>368</v>
      </c>
      <c r="D1953" s="473" t="s">
        <v>448</v>
      </c>
      <c r="E1953" s="475">
        <v>0</v>
      </c>
      <c r="F1953" s="475">
        <v>405</v>
      </c>
      <c r="G1953" s="494" t="s">
        <v>625</v>
      </c>
      <c r="H1953" s="491" t="s">
        <v>286</v>
      </c>
      <c r="I1953" s="494" t="s">
        <v>3974</v>
      </c>
      <c r="J1953" s="502">
        <v>182.61</v>
      </c>
      <c r="K1953" s="494" t="s">
        <v>4027</v>
      </c>
      <c r="L1953" s="512">
        <f t="shared" si="210"/>
        <v>0</v>
      </c>
      <c r="M1953" s="513" t="s">
        <v>4037</v>
      </c>
      <c r="N1953" s="514"/>
      <c r="O1953" s="514"/>
      <c r="P1953" s="515">
        <f t="shared" si="211"/>
        <v>0</v>
      </c>
      <c r="Q1953" s="515">
        <f t="shared" si="212"/>
        <v>0</v>
      </c>
      <c r="R1953" s="515">
        <f t="shared" si="213"/>
        <v>0</v>
      </c>
      <c r="S1953" s="516">
        <f>IF(M1953="nio",0,IF(M1953&gt;0,VLOOKUP(H1953,'3-Productie normen'!A:L,VLOOKUP(M1953,'3-Productie normen'!$B$36:$C$42,2,FALSE),FALSE)))</f>
        <v>0</v>
      </c>
      <c r="T1953" s="516">
        <f t="shared" si="215"/>
        <v>0</v>
      </c>
      <c r="U1953" s="55">
        <f t="shared" si="216"/>
        <v>0</v>
      </c>
      <c r="V1953" s="527"/>
      <c r="X1953" s="529">
        <f t="shared" si="214"/>
        <v>0</v>
      </c>
    </row>
    <row r="1954" spans="1:24" ht="14.1" customHeight="1">
      <c r="A1954" s="460">
        <v>1954</v>
      </c>
      <c r="B1954" s="467" t="s">
        <v>238</v>
      </c>
      <c r="C1954" s="466" t="s">
        <v>368</v>
      </c>
      <c r="D1954" s="473" t="s">
        <v>448</v>
      </c>
      <c r="E1954" s="475">
        <v>0</v>
      </c>
      <c r="F1954" s="475">
        <v>406</v>
      </c>
      <c r="G1954" s="494" t="s">
        <v>625</v>
      </c>
      <c r="H1954" s="491" t="s">
        <v>286</v>
      </c>
      <c r="I1954" s="494" t="s">
        <v>3974</v>
      </c>
      <c r="J1954" s="502">
        <v>6.37</v>
      </c>
      <c r="K1954" s="494" t="s">
        <v>4027</v>
      </c>
      <c r="L1954" s="512">
        <f t="shared" si="210"/>
        <v>0</v>
      </c>
      <c r="M1954" s="513" t="s">
        <v>4037</v>
      </c>
      <c r="N1954" s="514"/>
      <c r="O1954" s="514"/>
      <c r="P1954" s="515">
        <f t="shared" si="211"/>
        <v>0</v>
      </c>
      <c r="Q1954" s="515">
        <f t="shared" si="212"/>
        <v>0</v>
      </c>
      <c r="R1954" s="515">
        <f t="shared" si="213"/>
        <v>0</v>
      </c>
      <c r="S1954" s="516">
        <f>IF(M1954="nio",0,IF(M1954&gt;0,VLOOKUP(H1954,'3-Productie normen'!A:L,VLOOKUP(M1954,'3-Productie normen'!$B$36:$C$42,2,FALSE),FALSE)))</f>
        <v>0</v>
      </c>
      <c r="T1954" s="516">
        <f t="shared" si="215"/>
        <v>0</v>
      </c>
      <c r="U1954" s="55">
        <f t="shared" si="216"/>
        <v>0</v>
      </c>
      <c r="V1954" s="527"/>
      <c r="X1954" s="529">
        <f t="shared" si="214"/>
        <v>0</v>
      </c>
    </row>
    <row r="1955" spans="1:24" ht="14.1" customHeight="1">
      <c r="A1955" s="460">
        <v>1955</v>
      </c>
      <c r="B1955" s="467" t="s">
        <v>238</v>
      </c>
      <c r="C1955" s="466" t="s">
        <v>368</v>
      </c>
      <c r="D1955" s="473" t="s">
        <v>448</v>
      </c>
      <c r="E1955" s="475">
        <v>0</v>
      </c>
      <c r="F1955" s="475">
        <v>407</v>
      </c>
      <c r="G1955" s="494" t="s">
        <v>625</v>
      </c>
      <c r="H1955" s="491" t="s">
        <v>286</v>
      </c>
      <c r="I1955" s="494" t="s">
        <v>3974</v>
      </c>
      <c r="J1955" s="502">
        <v>6.37</v>
      </c>
      <c r="K1955" s="494" t="s">
        <v>4027</v>
      </c>
      <c r="L1955" s="512">
        <f t="shared" si="210"/>
        <v>0</v>
      </c>
      <c r="M1955" s="513" t="s">
        <v>4037</v>
      </c>
      <c r="N1955" s="514"/>
      <c r="O1955" s="514"/>
      <c r="P1955" s="515">
        <f t="shared" si="211"/>
        <v>0</v>
      </c>
      <c r="Q1955" s="515">
        <f t="shared" si="212"/>
        <v>0</v>
      </c>
      <c r="R1955" s="515">
        <f t="shared" si="213"/>
        <v>0</v>
      </c>
      <c r="S1955" s="516">
        <f>IF(M1955="nio",0,IF(M1955&gt;0,VLOOKUP(H1955,'3-Productie normen'!A:L,VLOOKUP(M1955,'3-Productie normen'!$B$36:$C$42,2,FALSE),FALSE)))</f>
        <v>0</v>
      </c>
      <c r="T1955" s="516">
        <f t="shared" si="215"/>
        <v>0</v>
      </c>
      <c r="U1955" s="55">
        <f t="shared" si="216"/>
        <v>0</v>
      </c>
      <c r="V1955" s="527"/>
      <c r="X1955" s="529">
        <f t="shared" si="214"/>
        <v>0</v>
      </c>
    </row>
    <row r="1956" spans="1:24" ht="14.1" customHeight="1">
      <c r="A1956" s="460">
        <v>1956</v>
      </c>
      <c r="B1956" s="467" t="s">
        <v>238</v>
      </c>
      <c r="C1956" s="466" t="s">
        <v>368</v>
      </c>
      <c r="D1956" s="473" t="s">
        <v>448</v>
      </c>
      <c r="E1956" s="475">
        <v>0</v>
      </c>
      <c r="F1956" s="475">
        <v>408</v>
      </c>
      <c r="G1956" s="494" t="s">
        <v>625</v>
      </c>
      <c r="H1956" s="491" t="s">
        <v>286</v>
      </c>
      <c r="I1956" s="494" t="s">
        <v>3974</v>
      </c>
      <c r="J1956" s="502">
        <v>6.37</v>
      </c>
      <c r="K1956" s="494" t="s">
        <v>4027</v>
      </c>
      <c r="L1956" s="512">
        <f t="shared" si="210"/>
        <v>0</v>
      </c>
      <c r="M1956" s="513" t="s">
        <v>4037</v>
      </c>
      <c r="N1956" s="514"/>
      <c r="O1956" s="514"/>
      <c r="P1956" s="515">
        <f t="shared" si="211"/>
        <v>0</v>
      </c>
      <c r="Q1956" s="515">
        <f t="shared" si="212"/>
        <v>0</v>
      </c>
      <c r="R1956" s="515">
        <f t="shared" si="213"/>
        <v>0</v>
      </c>
      <c r="S1956" s="516">
        <f>IF(M1956="nio",0,IF(M1956&gt;0,VLOOKUP(H1956,'3-Productie normen'!A:L,VLOOKUP(M1956,'3-Productie normen'!$B$36:$C$42,2,FALSE),FALSE)))</f>
        <v>0</v>
      </c>
      <c r="T1956" s="516">
        <f t="shared" si="215"/>
        <v>0</v>
      </c>
      <c r="U1956" s="55">
        <f t="shared" si="216"/>
        <v>0</v>
      </c>
      <c r="V1956" s="527"/>
      <c r="X1956" s="529">
        <f t="shared" si="214"/>
        <v>0</v>
      </c>
    </row>
    <row r="1957" spans="1:24" ht="14.1" customHeight="1">
      <c r="A1957" s="460">
        <v>1957</v>
      </c>
      <c r="B1957" s="467" t="s">
        <v>238</v>
      </c>
      <c r="C1957" s="466" t="s">
        <v>368</v>
      </c>
      <c r="D1957" s="473" t="s">
        <v>448</v>
      </c>
      <c r="E1957" s="475">
        <v>0</v>
      </c>
      <c r="F1957" s="475">
        <v>409</v>
      </c>
      <c r="G1957" s="494" t="s">
        <v>625</v>
      </c>
      <c r="H1957" s="491" t="s">
        <v>286</v>
      </c>
      <c r="I1957" s="494" t="s">
        <v>3974</v>
      </c>
      <c r="J1957" s="502">
        <v>28.6</v>
      </c>
      <c r="K1957" s="494" t="s">
        <v>4027</v>
      </c>
      <c r="L1957" s="512">
        <f t="shared" si="210"/>
        <v>0</v>
      </c>
      <c r="M1957" s="513" t="s">
        <v>4037</v>
      </c>
      <c r="N1957" s="514"/>
      <c r="O1957" s="514"/>
      <c r="P1957" s="515">
        <f t="shared" si="211"/>
        <v>0</v>
      </c>
      <c r="Q1957" s="515">
        <f t="shared" si="212"/>
        <v>0</v>
      </c>
      <c r="R1957" s="515">
        <f t="shared" si="213"/>
        <v>0</v>
      </c>
      <c r="S1957" s="516">
        <f>IF(M1957="nio",0,IF(M1957&gt;0,VLOOKUP(H1957,'3-Productie normen'!A:L,VLOOKUP(M1957,'3-Productie normen'!$B$36:$C$42,2,FALSE),FALSE)))</f>
        <v>0</v>
      </c>
      <c r="T1957" s="516">
        <f t="shared" si="215"/>
        <v>0</v>
      </c>
      <c r="U1957" s="55">
        <f t="shared" si="216"/>
        <v>0</v>
      </c>
      <c r="V1957" s="527"/>
      <c r="X1957" s="529">
        <f t="shared" si="214"/>
        <v>0</v>
      </c>
    </row>
    <row r="1958" spans="1:24" ht="14.1" customHeight="1">
      <c r="A1958" s="460">
        <v>1958</v>
      </c>
      <c r="B1958" s="467" t="s">
        <v>238</v>
      </c>
      <c r="C1958" s="466" t="s">
        <v>368</v>
      </c>
      <c r="D1958" s="473" t="s">
        <v>448</v>
      </c>
      <c r="E1958" s="475">
        <v>0</v>
      </c>
      <c r="F1958" s="475">
        <v>410</v>
      </c>
      <c r="G1958" s="494" t="s">
        <v>625</v>
      </c>
      <c r="H1958" s="491" t="s">
        <v>286</v>
      </c>
      <c r="I1958" s="494" t="s">
        <v>3974</v>
      </c>
      <c r="J1958" s="502">
        <v>13.64</v>
      </c>
      <c r="K1958" s="494" t="s">
        <v>4027</v>
      </c>
      <c r="L1958" s="512">
        <f t="shared" si="210"/>
        <v>0</v>
      </c>
      <c r="M1958" s="513" t="s">
        <v>4037</v>
      </c>
      <c r="N1958" s="514"/>
      <c r="O1958" s="514"/>
      <c r="P1958" s="515">
        <f t="shared" si="211"/>
        <v>0</v>
      </c>
      <c r="Q1958" s="515">
        <f t="shared" si="212"/>
        <v>0</v>
      </c>
      <c r="R1958" s="515">
        <f t="shared" si="213"/>
        <v>0</v>
      </c>
      <c r="S1958" s="516">
        <f>IF(M1958="nio",0,IF(M1958&gt;0,VLOOKUP(H1958,'3-Productie normen'!A:L,VLOOKUP(M1958,'3-Productie normen'!$B$36:$C$42,2,FALSE),FALSE)))</f>
        <v>0</v>
      </c>
      <c r="T1958" s="516">
        <f t="shared" si="215"/>
        <v>0</v>
      </c>
      <c r="U1958" s="55">
        <f t="shared" si="216"/>
        <v>0</v>
      </c>
      <c r="V1958" s="527"/>
      <c r="X1958" s="529">
        <f t="shared" si="214"/>
        <v>0</v>
      </c>
    </row>
    <row r="1959" spans="1:24" ht="14.1" customHeight="1">
      <c r="A1959" s="460">
        <v>1959</v>
      </c>
      <c r="B1959" s="467" t="s">
        <v>238</v>
      </c>
      <c r="C1959" s="466" t="s">
        <v>368</v>
      </c>
      <c r="D1959" s="473" t="s">
        <v>448</v>
      </c>
      <c r="E1959" s="475">
        <v>0</v>
      </c>
      <c r="F1959" s="475">
        <v>411</v>
      </c>
      <c r="G1959" s="494" t="s">
        <v>625</v>
      </c>
      <c r="H1959" s="491" t="s">
        <v>286</v>
      </c>
      <c r="I1959" s="494" t="s">
        <v>3974</v>
      </c>
      <c r="J1959" s="502">
        <v>31.85</v>
      </c>
      <c r="K1959" s="494" t="s">
        <v>4027</v>
      </c>
      <c r="L1959" s="512">
        <f t="shared" si="210"/>
        <v>0</v>
      </c>
      <c r="M1959" s="513" t="s">
        <v>4037</v>
      </c>
      <c r="N1959" s="514"/>
      <c r="O1959" s="514"/>
      <c r="P1959" s="515">
        <f t="shared" si="211"/>
        <v>0</v>
      </c>
      <c r="Q1959" s="515">
        <f t="shared" si="212"/>
        <v>0</v>
      </c>
      <c r="R1959" s="515">
        <f t="shared" si="213"/>
        <v>0</v>
      </c>
      <c r="S1959" s="516">
        <f>IF(M1959="nio",0,IF(M1959&gt;0,VLOOKUP(H1959,'3-Productie normen'!A:L,VLOOKUP(M1959,'3-Productie normen'!$B$36:$C$42,2,FALSE),FALSE)))</f>
        <v>0</v>
      </c>
      <c r="T1959" s="516">
        <f t="shared" si="215"/>
        <v>0</v>
      </c>
      <c r="U1959" s="55">
        <f t="shared" si="216"/>
        <v>0</v>
      </c>
      <c r="V1959" s="527"/>
      <c r="X1959" s="529">
        <f t="shared" si="214"/>
        <v>0</v>
      </c>
    </row>
    <row r="1960" spans="1:24" ht="14.1" customHeight="1">
      <c r="A1960" s="460">
        <v>1960</v>
      </c>
      <c r="B1960" s="467" t="s">
        <v>238</v>
      </c>
      <c r="C1960" s="466" t="s">
        <v>368</v>
      </c>
      <c r="D1960" s="473" t="s">
        <v>448</v>
      </c>
      <c r="E1960" s="475">
        <v>0</v>
      </c>
      <c r="F1960" s="475">
        <v>412</v>
      </c>
      <c r="G1960" s="494" t="s">
        <v>625</v>
      </c>
      <c r="H1960" s="491" t="s">
        <v>286</v>
      </c>
      <c r="I1960" s="494" t="s">
        <v>3974</v>
      </c>
      <c r="J1960" s="502">
        <v>20.76</v>
      </c>
      <c r="K1960" s="494" t="s">
        <v>4027</v>
      </c>
      <c r="L1960" s="512">
        <f t="shared" si="210"/>
        <v>0</v>
      </c>
      <c r="M1960" s="513" t="s">
        <v>4037</v>
      </c>
      <c r="N1960" s="514"/>
      <c r="O1960" s="514"/>
      <c r="P1960" s="515">
        <f t="shared" si="211"/>
        <v>0</v>
      </c>
      <c r="Q1960" s="515">
        <f t="shared" si="212"/>
        <v>0</v>
      </c>
      <c r="R1960" s="515">
        <f t="shared" si="213"/>
        <v>0</v>
      </c>
      <c r="S1960" s="516">
        <f>IF(M1960="nio",0,IF(M1960&gt;0,VLOOKUP(H1960,'3-Productie normen'!A:L,VLOOKUP(M1960,'3-Productie normen'!$B$36:$C$42,2,FALSE),FALSE)))</f>
        <v>0</v>
      </c>
      <c r="T1960" s="516">
        <f t="shared" si="215"/>
        <v>0</v>
      </c>
      <c r="U1960" s="55">
        <f t="shared" si="216"/>
        <v>0</v>
      </c>
      <c r="V1960" s="527"/>
      <c r="X1960" s="529">
        <f t="shared" si="214"/>
        <v>0</v>
      </c>
    </row>
    <row r="1961" spans="1:24" ht="14.1" customHeight="1">
      <c r="A1961" s="567">
        <v>1961</v>
      </c>
      <c r="B1961" s="467" t="s">
        <v>238</v>
      </c>
      <c r="C1961" s="466" t="s">
        <v>368</v>
      </c>
      <c r="D1961" s="473" t="s">
        <v>448</v>
      </c>
      <c r="E1961" s="475">
        <v>0</v>
      </c>
      <c r="F1961" s="475">
        <v>413</v>
      </c>
      <c r="G1961" s="494" t="s">
        <v>529</v>
      </c>
      <c r="H1961" s="491" t="s">
        <v>286</v>
      </c>
      <c r="I1961" s="494" t="s">
        <v>3974</v>
      </c>
      <c r="J1961" s="502">
        <v>33.36</v>
      </c>
      <c r="K1961" s="494" t="s">
        <v>4027</v>
      </c>
      <c r="L1961" s="512">
        <f t="shared" si="210"/>
        <v>0</v>
      </c>
      <c r="M1961" s="513" t="s">
        <v>4037</v>
      </c>
      <c r="N1961" s="514"/>
      <c r="O1961" s="514"/>
      <c r="P1961" s="515">
        <f t="shared" si="211"/>
        <v>0</v>
      </c>
      <c r="Q1961" s="515">
        <f t="shared" si="212"/>
        <v>0</v>
      </c>
      <c r="R1961" s="515">
        <f t="shared" si="213"/>
        <v>0</v>
      </c>
      <c r="S1961" s="516">
        <f>IF(M1961="nio",0,IF(M1961&gt;0,VLOOKUP(H1961,'3-Productie normen'!A:L,VLOOKUP(M1961,'3-Productie normen'!$B$36:$C$42,2,FALSE),FALSE)))</f>
        <v>0</v>
      </c>
      <c r="T1961" s="516">
        <f t="shared" si="215"/>
        <v>0</v>
      </c>
      <c r="U1961" s="55">
        <f t="shared" si="216"/>
        <v>0</v>
      </c>
      <c r="V1961" s="527"/>
      <c r="X1961" s="529">
        <f t="shared" si="214"/>
        <v>0</v>
      </c>
    </row>
    <row r="1962" spans="1:24" ht="14.1" customHeight="1">
      <c r="A1962" s="460">
        <v>1962</v>
      </c>
      <c r="B1962" s="467" t="s">
        <v>238</v>
      </c>
      <c r="C1962" s="466" t="s">
        <v>368</v>
      </c>
      <c r="D1962" s="473" t="s">
        <v>448</v>
      </c>
      <c r="E1962" s="475">
        <v>0</v>
      </c>
      <c r="F1962" s="475" t="s">
        <v>2190</v>
      </c>
      <c r="G1962" s="494" t="s">
        <v>598</v>
      </c>
      <c r="H1962" s="491" t="s">
        <v>286</v>
      </c>
      <c r="I1962" s="494" t="s">
        <v>3974</v>
      </c>
      <c r="J1962" s="502">
        <v>4.13</v>
      </c>
      <c r="K1962" s="494" t="s">
        <v>4027</v>
      </c>
      <c r="L1962" s="512">
        <f t="shared" si="210"/>
        <v>0</v>
      </c>
      <c r="M1962" s="513" t="s">
        <v>4037</v>
      </c>
      <c r="N1962" s="514"/>
      <c r="O1962" s="514"/>
      <c r="P1962" s="515">
        <f t="shared" si="211"/>
        <v>0</v>
      </c>
      <c r="Q1962" s="515">
        <f t="shared" si="212"/>
        <v>0</v>
      </c>
      <c r="R1962" s="515">
        <f t="shared" si="213"/>
        <v>0</v>
      </c>
      <c r="S1962" s="516">
        <f>IF(M1962="nio",0,IF(M1962&gt;0,VLOOKUP(H1962,'3-Productie normen'!A:L,VLOOKUP(M1962,'3-Productie normen'!$B$36:$C$42,2,FALSE),FALSE)))</f>
        <v>0</v>
      </c>
      <c r="T1962" s="516">
        <f t="shared" si="215"/>
        <v>0</v>
      </c>
      <c r="U1962" s="55">
        <f t="shared" si="216"/>
        <v>0</v>
      </c>
      <c r="V1962" s="527"/>
      <c r="X1962" s="529">
        <f t="shared" si="214"/>
        <v>0</v>
      </c>
    </row>
    <row r="1963" spans="1:24" ht="14.1" customHeight="1">
      <c r="A1963" s="460">
        <v>1963</v>
      </c>
      <c r="B1963" s="467" t="s">
        <v>238</v>
      </c>
      <c r="C1963" s="466" t="s">
        <v>368</v>
      </c>
      <c r="D1963" s="473" t="s">
        <v>448</v>
      </c>
      <c r="E1963" s="475">
        <v>0</v>
      </c>
      <c r="F1963" s="475">
        <v>414</v>
      </c>
      <c r="G1963" s="494" t="s">
        <v>1045</v>
      </c>
      <c r="H1963" s="491" t="s">
        <v>286</v>
      </c>
      <c r="I1963" s="494" t="s">
        <v>3974</v>
      </c>
      <c r="J1963" s="502">
        <v>7.26</v>
      </c>
      <c r="K1963" s="494" t="s">
        <v>4027</v>
      </c>
      <c r="L1963" s="512">
        <f t="shared" si="210"/>
        <v>0</v>
      </c>
      <c r="M1963" s="513" t="s">
        <v>4037</v>
      </c>
      <c r="N1963" s="514"/>
      <c r="O1963" s="514"/>
      <c r="P1963" s="515">
        <f t="shared" si="211"/>
        <v>0</v>
      </c>
      <c r="Q1963" s="515">
        <f t="shared" si="212"/>
        <v>0</v>
      </c>
      <c r="R1963" s="515">
        <f t="shared" si="213"/>
        <v>0</v>
      </c>
      <c r="S1963" s="516">
        <f>IF(M1963="nio",0,IF(M1963&gt;0,VLOOKUP(H1963,'3-Productie normen'!A:L,VLOOKUP(M1963,'3-Productie normen'!$B$36:$C$42,2,FALSE),FALSE)))</f>
        <v>0</v>
      </c>
      <c r="T1963" s="516">
        <f t="shared" si="215"/>
        <v>0</v>
      </c>
      <c r="U1963" s="55">
        <f t="shared" si="216"/>
        <v>0</v>
      </c>
      <c r="V1963" s="527"/>
      <c r="X1963" s="529">
        <f t="shared" si="214"/>
        <v>0</v>
      </c>
    </row>
    <row r="1964" spans="1:24" ht="14.1" customHeight="1">
      <c r="A1964" s="460">
        <v>1964</v>
      </c>
      <c r="B1964" s="467" t="s">
        <v>238</v>
      </c>
      <c r="C1964" s="466" t="s">
        <v>368</v>
      </c>
      <c r="D1964" s="473" t="s">
        <v>448</v>
      </c>
      <c r="E1964" s="475">
        <v>0</v>
      </c>
      <c r="F1964" s="475" t="s">
        <v>2191</v>
      </c>
      <c r="G1964" s="494" t="s">
        <v>1045</v>
      </c>
      <c r="H1964" s="491" t="s">
        <v>286</v>
      </c>
      <c r="I1964" s="494" t="s">
        <v>3974</v>
      </c>
      <c r="J1964" s="502">
        <v>7.88</v>
      </c>
      <c r="K1964" s="494" t="s">
        <v>4027</v>
      </c>
      <c r="L1964" s="512">
        <f t="shared" si="210"/>
        <v>0</v>
      </c>
      <c r="M1964" s="513" t="s">
        <v>4037</v>
      </c>
      <c r="N1964" s="514"/>
      <c r="O1964" s="514"/>
      <c r="P1964" s="515">
        <f t="shared" si="211"/>
        <v>0</v>
      </c>
      <c r="Q1964" s="515">
        <f t="shared" si="212"/>
        <v>0</v>
      </c>
      <c r="R1964" s="515">
        <f t="shared" si="213"/>
        <v>0</v>
      </c>
      <c r="S1964" s="516">
        <f>IF(M1964="nio",0,IF(M1964&gt;0,VLOOKUP(H1964,'3-Productie normen'!A:L,VLOOKUP(M1964,'3-Productie normen'!$B$36:$C$42,2,FALSE),FALSE)))</f>
        <v>0</v>
      </c>
      <c r="T1964" s="516">
        <f t="shared" si="215"/>
        <v>0</v>
      </c>
      <c r="U1964" s="55">
        <f t="shared" si="216"/>
        <v>0</v>
      </c>
      <c r="V1964" s="527"/>
      <c r="X1964" s="529">
        <f t="shared" si="214"/>
        <v>0</v>
      </c>
    </row>
    <row r="1965" spans="1:24" ht="14.1" customHeight="1">
      <c r="A1965" s="460">
        <v>1965</v>
      </c>
      <c r="B1965" s="467" t="s">
        <v>238</v>
      </c>
      <c r="C1965" s="466" t="s">
        <v>368</v>
      </c>
      <c r="D1965" s="473" t="s">
        <v>448</v>
      </c>
      <c r="E1965" s="475">
        <v>0</v>
      </c>
      <c r="F1965" s="475">
        <v>415</v>
      </c>
      <c r="G1965" s="494" t="s">
        <v>1045</v>
      </c>
      <c r="H1965" s="491" t="s">
        <v>286</v>
      </c>
      <c r="I1965" s="494" t="s">
        <v>3974</v>
      </c>
      <c r="J1965" s="502">
        <v>43.24</v>
      </c>
      <c r="K1965" s="494" t="s">
        <v>4027</v>
      </c>
      <c r="L1965" s="512">
        <f t="shared" si="210"/>
        <v>0</v>
      </c>
      <c r="M1965" s="513" t="s">
        <v>4037</v>
      </c>
      <c r="N1965" s="514"/>
      <c r="O1965" s="514"/>
      <c r="P1965" s="515">
        <f t="shared" si="211"/>
        <v>0</v>
      </c>
      <c r="Q1965" s="515">
        <f t="shared" si="212"/>
        <v>0</v>
      </c>
      <c r="R1965" s="515">
        <f t="shared" si="213"/>
        <v>0</v>
      </c>
      <c r="S1965" s="516">
        <f>IF(M1965="nio",0,IF(M1965&gt;0,VLOOKUP(H1965,'3-Productie normen'!A:L,VLOOKUP(M1965,'3-Productie normen'!$B$36:$C$42,2,FALSE),FALSE)))</f>
        <v>0</v>
      </c>
      <c r="T1965" s="516">
        <f t="shared" si="215"/>
        <v>0</v>
      </c>
      <c r="U1965" s="55">
        <f t="shared" si="216"/>
        <v>0</v>
      </c>
      <c r="V1965" s="527"/>
      <c r="X1965" s="529">
        <f t="shared" si="214"/>
        <v>0</v>
      </c>
    </row>
    <row r="1966" spans="1:24" ht="14.1" customHeight="1">
      <c r="A1966" s="460">
        <v>1966</v>
      </c>
      <c r="B1966" s="467" t="s">
        <v>238</v>
      </c>
      <c r="C1966" s="466" t="s">
        <v>368</v>
      </c>
      <c r="D1966" s="473" t="s">
        <v>448</v>
      </c>
      <c r="E1966" s="475">
        <v>0</v>
      </c>
      <c r="F1966" s="475" t="s">
        <v>2192</v>
      </c>
      <c r="G1966" s="494" t="s">
        <v>1045</v>
      </c>
      <c r="H1966" s="491" t="s">
        <v>286</v>
      </c>
      <c r="I1966" s="494" t="s">
        <v>3974</v>
      </c>
      <c r="J1966" s="502">
        <v>41.2</v>
      </c>
      <c r="K1966" s="494" t="s">
        <v>4027</v>
      </c>
      <c r="L1966" s="512">
        <f t="shared" si="210"/>
        <v>0</v>
      </c>
      <c r="M1966" s="513" t="s">
        <v>4037</v>
      </c>
      <c r="N1966" s="514"/>
      <c r="O1966" s="514"/>
      <c r="P1966" s="515">
        <f t="shared" si="211"/>
        <v>0</v>
      </c>
      <c r="Q1966" s="515">
        <f t="shared" si="212"/>
        <v>0</v>
      </c>
      <c r="R1966" s="515">
        <f t="shared" si="213"/>
        <v>0</v>
      </c>
      <c r="S1966" s="516">
        <f>IF(M1966="nio",0,IF(M1966&gt;0,VLOOKUP(H1966,'3-Productie normen'!A:L,VLOOKUP(M1966,'3-Productie normen'!$B$36:$C$42,2,FALSE),FALSE)))</f>
        <v>0</v>
      </c>
      <c r="T1966" s="516">
        <f t="shared" si="215"/>
        <v>0</v>
      </c>
      <c r="U1966" s="55">
        <f t="shared" si="216"/>
        <v>0</v>
      </c>
      <c r="V1966" s="527"/>
      <c r="X1966" s="529">
        <f t="shared" si="214"/>
        <v>0</v>
      </c>
    </row>
    <row r="1967" spans="1:24" ht="14.1" customHeight="1">
      <c r="A1967" s="460">
        <v>1967</v>
      </c>
      <c r="B1967" s="467" t="s">
        <v>238</v>
      </c>
      <c r="C1967" s="466" t="s">
        <v>368</v>
      </c>
      <c r="D1967" s="473" t="s">
        <v>448</v>
      </c>
      <c r="E1967" s="475">
        <v>0</v>
      </c>
      <c r="F1967" s="475" t="s">
        <v>2193</v>
      </c>
      <c r="G1967" s="494" t="s">
        <v>1045</v>
      </c>
      <c r="H1967" s="491" t="s">
        <v>286</v>
      </c>
      <c r="I1967" s="494" t="s">
        <v>3974</v>
      </c>
      <c r="J1967" s="502">
        <v>47.91</v>
      </c>
      <c r="K1967" s="494" t="s">
        <v>4027</v>
      </c>
      <c r="L1967" s="512">
        <f t="shared" si="210"/>
        <v>0</v>
      </c>
      <c r="M1967" s="513" t="s">
        <v>4037</v>
      </c>
      <c r="N1967" s="514"/>
      <c r="O1967" s="514"/>
      <c r="P1967" s="515">
        <f t="shared" si="211"/>
        <v>0</v>
      </c>
      <c r="Q1967" s="515">
        <f t="shared" si="212"/>
        <v>0</v>
      </c>
      <c r="R1967" s="515">
        <f t="shared" si="213"/>
        <v>0</v>
      </c>
      <c r="S1967" s="516">
        <f>IF(M1967="nio",0,IF(M1967&gt;0,VLOOKUP(H1967,'3-Productie normen'!A:L,VLOOKUP(M1967,'3-Productie normen'!$B$36:$C$42,2,FALSE),FALSE)))</f>
        <v>0</v>
      </c>
      <c r="T1967" s="516">
        <f t="shared" si="215"/>
        <v>0</v>
      </c>
      <c r="U1967" s="55">
        <f t="shared" si="216"/>
        <v>0</v>
      </c>
      <c r="V1967" s="527"/>
      <c r="X1967" s="529">
        <f t="shared" si="214"/>
        <v>0</v>
      </c>
    </row>
    <row r="1968" spans="1:24" ht="14.1" customHeight="1">
      <c r="A1968" s="460">
        <v>1968</v>
      </c>
      <c r="B1968" s="467" t="s">
        <v>238</v>
      </c>
      <c r="C1968" s="466" t="s">
        <v>368</v>
      </c>
      <c r="D1968" s="473" t="s">
        <v>448</v>
      </c>
      <c r="E1968" s="475">
        <v>0</v>
      </c>
      <c r="F1968" s="475" t="s">
        <v>2194</v>
      </c>
      <c r="G1968" s="494" t="s">
        <v>1045</v>
      </c>
      <c r="H1968" s="491" t="s">
        <v>286</v>
      </c>
      <c r="I1968" s="494" t="s">
        <v>3974</v>
      </c>
      <c r="J1968" s="502">
        <v>27.07</v>
      </c>
      <c r="K1968" s="494" t="s">
        <v>4027</v>
      </c>
      <c r="L1968" s="512">
        <f t="shared" si="210"/>
        <v>0</v>
      </c>
      <c r="M1968" s="513" t="s">
        <v>4037</v>
      </c>
      <c r="N1968" s="514"/>
      <c r="O1968" s="514"/>
      <c r="P1968" s="515">
        <f t="shared" si="211"/>
        <v>0</v>
      </c>
      <c r="Q1968" s="515">
        <f t="shared" si="212"/>
        <v>0</v>
      </c>
      <c r="R1968" s="515">
        <f t="shared" si="213"/>
        <v>0</v>
      </c>
      <c r="S1968" s="516">
        <f>IF(M1968="nio",0,IF(M1968&gt;0,VLOOKUP(H1968,'3-Productie normen'!A:L,VLOOKUP(M1968,'3-Productie normen'!$B$36:$C$42,2,FALSE),FALSE)))</f>
        <v>0</v>
      </c>
      <c r="T1968" s="516">
        <f t="shared" si="215"/>
        <v>0</v>
      </c>
      <c r="U1968" s="55">
        <f t="shared" si="216"/>
        <v>0</v>
      </c>
      <c r="V1968" s="527"/>
      <c r="X1968" s="529">
        <f t="shared" si="214"/>
        <v>0</v>
      </c>
    </row>
    <row r="1969" spans="1:24" ht="14.1" customHeight="1">
      <c r="A1969" s="567">
        <v>1969</v>
      </c>
      <c r="B1969" s="467" t="s">
        <v>238</v>
      </c>
      <c r="C1969" s="466" t="s">
        <v>368</v>
      </c>
      <c r="D1969" s="473" t="s">
        <v>448</v>
      </c>
      <c r="E1969" s="475">
        <v>0</v>
      </c>
      <c r="F1969" s="475">
        <v>417</v>
      </c>
      <c r="G1969" s="494" t="s">
        <v>625</v>
      </c>
      <c r="H1969" s="491" t="s">
        <v>286</v>
      </c>
      <c r="I1969" s="494" t="s">
        <v>3974</v>
      </c>
      <c r="J1969" s="502">
        <v>1.84</v>
      </c>
      <c r="K1969" s="494" t="s">
        <v>4027</v>
      </c>
      <c r="L1969" s="512">
        <f t="shared" si="210"/>
        <v>0</v>
      </c>
      <c r="M1969" s="513" t="s">
        <v>4037</v>
      </c>
      <c r="N1969" s="514"/>
      <c r="O1969" s="514"/>
      <c r="P1969" s="515">
        <f t="shared" si="211"/>
        <v>0</v>
      </c>
      <c r="Q1969" s="515">
        <f t="shared" si="212"/>
        <v>0</v>
      </c>
      <c r="R1969" s="515">
        <f t="shared" si="213"/>
        <v>0</v>
      </c>
      <c r="S1969" s="516">
        <f>IF(M1969="nio",0,IF(M1969&gt;0,VLOOKUP(H1969,'3-Productie normen'!A:L,VLOOKUP(M1969,'3-Productie normen'!$B$36:$C$42,2,FALSE),FALSE)))</f>
        <v>0</v>
      </c>
      <c r="T1969" s="516">
        <f t="shared" si="215"/>
        <v>0</v>
      </c>
      <c r="U1969" s="55">
        <f t="shared" si="216"/>
        <v>0</v>
      </c>
      <c r="V1969" s="527"/>
      <c r="X1969" s="529">
        <f t="shared" si="214"/>
        <v>0</v>
      </c>
    </row>
    <row r="1970" spans="1:24" ht="14.1" customHeight="1">
      <c r="A1970" s="460">
        <v>1970</v>
      </c>
      <c r="B1970" s="467" t="s">
        <v>238</v>
      </c>
      <c r="C1970" s="466" t="s">
        <v>368</v>
      </c>
      <c r="D1970" s="473" t="s">
        <v>448</v>
      </c>
      <c r="E1970" s="475">
        <v>0</v>
      </c>
      <c r="F1970" s="475">
        <v>418</v>
      </c>
      <c r="G1970" s="494" t="s">
        <v>625</v>
      </c>
      <c r="H1970" s="491" t="s">
        <v>286</v>
      </c>
      <c r="I1970" s="494" t="s">
        <v>3981</v>
      </c>
      <c r="J1970" s="502">
        <v>143.08000000000001</v>
      </c>
      <c r="K1970" s="494" t="s">
        <v>4027</v>
      </c>
      <c r="L1970" s="512">
        <f t="shared" si="210"/>
        <v>0</v>
      </c>
      <c r="M1970" s="513" t="s">
        <v>4037</v>
      </c>
      <c r="N1970" s="514"/>
      <c r="O1970" s="514"/>
      <c r="P1970" s="515">
        <f t="shared" si="211"/>
        <v>0</v>
      </c>
      <c r="Q1970" s="515">
        <f t="shared" si="212"/>
        <v>0</v>
      </c>
      <c r="R1970" s="515">
        <f t="shared" si="213"/>
        <v>0</v>
      </c>
      <c r="S1970" s="516">
        <f>IF(M1970="nio",0,IF(M1970&gt;0,VLOOKUP(H1970,'3-Productie normen'!A:L,VLOOKUP(M1970,'3-Productie normen'!$B$36:$C$42,2,FALSE),FALSE)))</f>
        <v>0</v>
      </c>
      <c r="T1970" s="516">
        <f t="shared" si="215"/>
        <v>0</v>
      </c>
      <c r="U1970" s="55">
        <f t="shared" si="216"/>
        <v>0</v>
      </c>
      <c r="V1970" s="527"/>
      <c r="X1970" s="529">
        <f t="shared" si="214"/>
        <v>0</v>
      </c>
    </row>
    <row r="1971" spans="1:24" ht="14.1" customHeight="1">
      <c r="A1971" s="460">
        <v>1971</v>
      </c>
      <c r="B1971" s="467" t="s">
        <v>238</v>
      </c>
      <c r="C1971" s="466" t="s">
        <v>369</v>
      </c>
      <c r="D1971" s="473" t="s">
        <v>448</v>
      </c>
      <c r="E1971" s="475">
        <v>0</v>
      </c>
      <c r="F1971" s="475">
        <v>419</v>
      </c>
      <c r="G1971" s="494" t="s">
        <v>606</v>
      </c>
      <c r="H1971" s="491" t="s">
        <v>286</v>
      </c>
      <c r="I1971" s="494" t="s">
        <v>3974</v>
      </c>
      <c r="J1971" s="502">
        <v>7.32</v>
      </c>
      <c r="K1971" s="494" t="s">
        <v>4027</v>
      </c>
      <c r="L1971" s="512">
        <f t="shared" si="210"/>
        <v>0</v>
      </c>
      <c r="M1971" s="513" t="s">
        <v>4037</v>
      </c>
      <c r="N1971" s="514"/>
      <c r="O1971" s="514"/>
      <c r="P1971" s="515">
        <f t="shared" si="211"/>
        <v>0</v>
      </c>
      <c r="Q1971" s="515">
        <f t="shared" si="212"/>
        <v>0</v>
      </c>
      <c r="R1971" s="515">
        <f t="shared" si="213"/>
        <v>0</v>
      </c>
      <c r="S1971" s="516">
        <f>IF(M1971="nio",0,IF(M1971&gt;0,VLOOKUP(H1971,'3-Productie normen'!A:L,VLOOKUP(M1971,'3-Productie normen'!$B$36:$C$42,2,FALSE),FALSE)))</f>
        <v>0</v>
      </c>
      <c r="T1971" s="516">
        <f t="shared" si="215"/>
        <v>0</v>
      </c>
      <c r="U1971" s="55">
        <f t="shared" si="216"/>
        <v>0</v>
      </c>
      <c r="V1971" s="527"/>
      <c r="X1971" s="529">
        <f t="shared" si="214"/>
        <v>0</v>
      </c>
    </row>
    <row r="1972" spans="1:24" ht="14.1" customHeight="1">
      <c r="A1972" s="460">
        <v>1972</v>
      </c>
      <c r="B1972" s="467" t="s">
        <v>238</v>
      </c>
      <c r="C1972" s="466" t="s">
        <v>369</v>
      </c>
      <c r="D1972" s="473" t="s">
        <v>449</v>
      </c>
      <c r="E1972" s="475">
        <v>0</v>
      </c>
      <c r="F1972" s="475" t="s">
        <v>615</v>
      </c>
      <c r="G1972" s="494" t="s">
        <v>600</v>
      </c>
      <c r="H1972" s="491" t="s">
        <v>286</v>
      </c>
      <c r="I1972" s="494" t="s">
        <v>3974</v>
      </c>
      <c r="J1972" s="502">
        <v>7.89</v>
      </c>
      <c r="K1972" s="494" t="s">
        <v>4027</v>
      </c>
      <c r="L1972" s="512">
        <f t="shared" si="210"/>
        <v>0</v>
      </c>
      <c r="M1972" s="513" t="s">
        <v>4037</v>
      </c>
      <c r="N1972" s="514"/>
      <c r="O1972" s="514"/>
      <c r="P1972" s="515">
        <f t="shared" si="211"/>
        <v>0</v>
      </c>
      <c r="Q1972" s="515">
        <f t="shared" si="212"/>
        <v>0</v>
      </c>
      <c r="R1972" s="515">
        <f t="shared" si="213"/>
        <v>0</v>
      </c>
      <c r="S1972" s="516">
        <f>IF(M1972="nio",0,IF(M1972&gt;0,VLOOKUP(H1972,'3-Productie normen'!A:L,VLOOKUP(M1972,'3-Productie normen'!$B$36:$C$42,2,FALSE),FALSE)))</f>
        <v>0</v>
      </c>
      <c r="T1972" s="516">
        <f t="shared" si="215"/>
        <v>0</v>
      </c>
      <c r="U1972" s="55">
        <f t="shared" si="216"/>
        <v>0</v>
      </c>
      <c r="V1972" s="527"/>
      <c r="X1972" s="529">
        <f t="shared" si="214"/>
        <v>0</v>
      </c>
    </row>
    <row r="1973" spans="1:24" ht="14.1" customHeight="1">
      <c r="A1973" s="460">
        <v>1973</v>
      </c>
      <c r="B1973" s="467" t="s">
        <v>238</v>
      </c>
      <c r="C1973" s="466" t="s">
        <v>369</v>
      </c>
      <c r="D1973" s="473" t="s">
        <v>449</v>
      </c>
      <c r="E1973" s="475">
        <v>10</v>
      </c>
      <c r="F1973" s="475">
        <v>110</v>
      </c>
      <c r="G1973" s="494" t="s">
        <v>1045</v>
      </c>
      <c r="H1973" s="491" t="s">
        <v>286</v>
      </c>
      <c r="I1973" s="494" t="s">
        <v>3974</v>
      </c>
      <c r="J1973" s="502">
        <v>12.75</v>
      </c>
      <c r="K1973" s="494" t="s">
        <v>4027</v>
      </c>
      <c r="L1973" s="512">
        <f t="shared" si="210"/>
        <v>0</v>
      </c>
      <c r="M1973" s="513" t="s">
        <v>4037</v>
      </c>
      <c r="N1973" s="514"/>
      <c r="O1973" s="514"/>
      <c r="P1973" s="515">
        <f t="shared" si="211"/>
        <v>0</v>
      </c>
      <c r="Q1973" s="515">
        <f t="shared" si="212"/>
        <v>0</v>
      </c>
      <c r="R1973" s="515">
        <f t="shared" si="213"/>
        <v>0</v>
      </c>
      <c r="S1973" s="516">
        <f>IF(M1973="nio",0,IF(M1973&gt;0,VLOOKUP(H1973,'3-Productie normen'!A:L,VLOOKUP(M1973,'3-Productie normen'!$B$36:$C$42,2,FALSE),FALSE)))</f>
        <v>0</v>
      </c>
      <c r="T1973" s="516">
        <f t="shared" si="215"/>
        <v>0</v>
      </c>
      <c r="U1973" s="55">
        <f t="shared" si="216"/>
        <v>0</v>
      </c>
      <c r="V1973" s="527"/>
      <c r="X1973" s="529">
        <f t="shared" si="214"/>
        <v>0</v>
      </c>
    </row>
    <row r="1974" spans="1:24" ht="14.1" customHeight="1">
      <c r="A1974" s="460">
        <v>1974</v>
      </c>
      <c r="B1974" s="467" t="s">
        <v>238</v>
      </c>
      <c r="C1974" s="466" t="s">
        <v>369</v>
      </c>
      <c r="D1974" s="473" t="s">
        <v>449</v>
      </c>
      <c r="E1974" s="475">
        <v>10</v>
      </c>
      <c r="F1974" s="475">
        <v>111</v>
      </c>
      <c r="G1974" s="494" t="s">
        <v>600</v>
      </c>
      <c r="H1974" s="491" t="s">
        <v>286</v>
      </c>
      <c r="I1974" s="494" t="s">
        <v>3974</v>
      </c>
      <c r="J1974" s="502">
        <v>7.47</v>
      </c>
      <c r="K1974" s="494" t="s">
        <v>4027</v>
      </c>
      <c r="L1974" s="512">
        <f t="shared" si="210"/>
        <v>0</v>
      </c>
      <c r="M1974" s="513" t="s">
        <v>4037</v>
      </c>
      <c r="N1974" s="514"/>
      <c r="O1974" s="514"/>
      <c r="P1974" s="515">
        <f t="shared" si="211"/>
        <v>0</v>
      </c>
      <c r="Q1974" s="515">
        <f t="shared" si="212"/>
        <v>0</v>
      </c>
      <c r="R1974" s="515">
        <f t="shared" si="213"/>
        <v>0</v>
      </c>
      <c r="S1974" s="516">
        <f>IF(M1974="nio",0,IF(M1974&gt;0,VLOOKUP(H1974,'3-Productie normen'!A:L,VLOOKUP(M1974,'3-Productie normen'!$B$36:$C$42,2,FALSE),FALSE)))</f>
        <v>0</v>
      </c>
      <c r="T1974" s="516">
        <f t="shared" si="215"/>
        <v>0</v>
      </c>
      <c r="U1974" s="55">
        <f t="shared" si="216"/>
        <v>0</v>
      </c>
      <c r="V1974" s="527"/>
      <c r="X1974" s="529">
        <f t="shared" si="214"/>
        <v>0</v>
      </c>
    </row>
    <row r="1975" spans="1:24" ht="14.1" customHeight="1">
      <c r="A1975" s="460">
        <v>1975</v>
      </c>
      <c r="B1975" s="467" t="s">
        <v>238</v>
      </c>
      <c r="C1975" s="466" t="s">
        <v>369</v>
      </c>
      <c r="D1975" s="473" t="s">
        <v>449</v>
      </c>
      <c r="E1975" s="475">
        <v>11</v>
      </c>
      <c r="F1975" s="475">
        <v>120</v>
      </c>
      <c r="G1975" s="494" t="s">
        <v>1045</v>
      </c>
      <c r="H1975" s="491" t="s">
        <v>286</v>
      </c>
      <c r="I1975" s="494" t="s">
        <v>3974</v>
      </c>
      <c r="J1975" s="502">
        <v>12.75</v>
      </c>
      <c r="K1975" s="494" t="s">
        <v>4027</v>
      </c>
      <c r="L1975" s="512">
        <f t="shared" si="210"/>
        <v>0</v>
      </c>
      <c r="M1975" s="513" t="s">
        <v>4037</v>
      </c>
      <c r="N1975" s="514"/>
      <c r="O1975" s="514"/>
      <c r="P1975" s="515">
        <f t="shared" si="211"/>
        <v>0</v>
      </c>
      <c r="Q1975" s="515">
        <f t="shared" si="212"/>
        <v>0</v>
      </c>
      <c r="R1975" s="515">
        <f t="shared" si="213"/>
        <v>0</v>
      </c>
      <c r="S1975" s="516">
        <f>IF(M1975="nio",0,IF(M1975&gt;0,VLOOKUP(H1975,'3-Productie normen'!A:L,VLOOKUP(M1975,'3-Productie normen'!$B$36:$C$42,2,FALSE),FALSE)))</f>
        <v>0</v>
      </c>
      <c r="T1975" s="516">
        <f t="shared" si="215"/>
        <v>0</v>
      </c>
      <c r="U1975" s="55">
        <f t="shared" si="216"/>
        <v>0</v>
      </c>
      <c r="V1975" s="527"/>
      <c r="X1975" s="529">
        <f t="shared" si="214"/>
        <v>0</v>
      </c>
    </row>
    <row r="1976" spans="1:24" ht="14.1" customHeight="1">
      <c r="A1976" s="460">
        <v>1976</v>
      </c>
      <c r="B1976" s="467" t="s">
        <v>238</v>
      </c>
      <c r="C1976" s="466" t="s">
        <v>369</v>
      </c>
      <c r="D1976" s="473" t="s">
        <v>449</v>
      </c>
      <c r="E1976" s="475">
        <v>11</v>
      </c>
      <c r="F1976" s="475">
        <v>121</v>
      </c>
      <c r="G1976" s="494" t="s">
        <v>606</v>
      </c>
      <c r="H1976" s="491" t="s">
        <v>286</v>
      </c>
      <c r="I1976" s="494"/>
      <c r="J1976" s="502">
        <v>10.77</v>
      </c>
      <c r="K1976" s="494" t="s">
        <v>4027</v>
      </c>
      <c r="L1976" s="512">
        <f t="shared" si="210"/>
        <v>0</v>
      </c>
      <c r="M1976" s="513" t="s">
        <v>4037</v>
      </c>
      <c r="N1976" s="514"/>
      <c r="O1976" s="514"/>
      <c r="P1976" s="515">
        <f t="shared" si="211"/>
        <v>0</v>
      </c>
      <c r="Q1976" s="515">
        <f t="shared" si="212"/>
        <v>0</v>
      </c>
      <c r="R1976" s="515">
        <f t="shared" si="213"/>
        <v>0</v>
      </c>
      <c r="S1976" s="516">
        <f>IF(M1976="nio",0,IF(M1976&gt;0,VLOOKUP(H1976,'3-Productie normen'!A:L,VLOOKUP(M1976,'3-Productie normen'!$B$36:$C$42,2,FALSE),FALSE)))</f>
        <v>0</v>
      </c>
      <c r="T1976" s="516">
        <f t="shared" si="215"/>
        <v>0</v>
      </c>
      <c r="U1976" s="55">
        <f t="shared" si="216"/>
        <v>0</v>
      </c>
      <c r="V1976" s="527"/>
      <c r="X1976" s="529">
        <f t="shared" si="214"/>
        <v>0</v>
      </c>
    </row>
    <row r="1977" spans="1:24" ht="14.1" customHeight="1">
      <c r="A1977" s="567">
        <v>1977</v>
      </c>
      <c r="B1977" s="467" t="s">
        <v>238</v>
      </c>
      <c r="C1977" s="466" t="s">
        <v>369</v>
      </c>
      <c r="D1977" s="473" t="s">
        <v>449</v>
      </c>
      <c r="E1977" s="475">
        <v>11</v>
      </c>
      <c r="F1977" s="475">
        <v>122</v>
      </c>
      <c r="G1977" s="494" t="s">
        <v>600</v>
      </c>
      <c r="H1977" s="491" t="s">
        <v>286</v>
      </c>
      <c r="I1977" s="494"/>
      <c r="J1977" s="502">
        <v>2.23</v>
      </c>
      <c r="K1977" s="494" t="s">
        <v>4027</v>
      </c>
      <c r="L1977" s="512">
        <f t="shared" si="210"/>
        <v>0</v>
      </c>
      <c r="M1977" s="513" t="s">
        <v>4037</v>
      </c>
      <c r="N1977" s="514"/>
      <c r="O1977" s="514"/>
      <c r="P1977" s="515">
        <f t="shared" si="211"/>
        <v>0</v>
      </c>
      <c r="Q1977" s="515">
        <f t="shared" si="212"/>
        <v>0</v>
      </c>
      <c r="R1977" s="515">
        <f t="shared" si="213"/>
        <v>0</v>
      </c>
      <c r="S1977" s="516">
        <f>IF(M1977="nio",0,IF(M1977&gt;0,VLOOKUP(H1977,'3-Productie normen'!A:L,VLOOKUP(M1977,'3-Productie normen'!$B$36:$C$42,2,FALSE),FALSE)))</f>
        <v>0</v>
      </c>
      <c r="T1977" s="516">
        <f t="shared" si="215"/>
        <v>0</v>
      </c>
      <c r="U1977" s="55">
        <f t="shared" si="216"/>
        <v>0</v>
      </c>
      <c r="V1977" s="527"/>
      <c r="X1977" s="529">
        <f t="shared" si="214"/>
        <v>0</v>
      </c>
    </row>
    <row r="1978" spans="1:24" ht="14.1" customHeight="1">
      <c r="A1978" s="460">
        <v>1978</v>
      </c>
      <c r="B1978" s="467" t="s">
        <v>238</v>
      </c>
      <c r="C1978" s="466" t="s">
        <v>369</v>
      </c>
      <c r="D1978" s="473" t="s">
        <v>449</v>
      </c>
      <c r="E1978" s="475">
        <v>9</v>
      </c>
      <c r="F1978" s="475">
        <v>100</v>
      </c>
      <c r="G1978" s="494" t="s">
        <v>1045</v>
      </c>
      <c r="H1978" s="491" t="s">
        <v>286</v>
      </c>
      <c r="I1978" s="494"/>
      <c r="J1978" s="502">
        <v>12.75</v>
      </c>
      <c r="K1978" s="494" t="s">
        <v>4027</v>
      </c>
      <c r="L1978" s="512">
        <f t="shared" si="210"/>
        <v>0</v>
      </c>
      <c r="M1978" s="513" t="s">
        <v>4037</v>
      </c>
      <c r="N1978" s="514"/>
      <c r="O1978" s="514"/>
      <c r="P1978" s="515">
        <f t="shared" si="211"/>
        <v>0</v>
      </c>
      <c r="Q1978" s="515">
        <f t="shared" si="212"/>
        <v>0</v>
      </c>
      <c r="R1978" s="515">
        <f t="shared" si="213"/>
        <v>0</v>
      </c>
      <c r="S1978" s="516">
        <f>IF(M1978="nio",0,IF(M1978&gt;0,VLOOKUP(H1978,'3-Productie normen'!A:L,VLOOKUP(M1978,'3-Productie normen'!$B$36:$C$42,2,FALSE),FALSE)))</f>
        <v>0</v>
      </c>
      <c r="T1978" s="516">
        <f t="shared" si="215"/>
        <v>0</v>
      </c>
      <c r="U1978" s="55">
        <f t="shared" si="216"/>
        <v>0</v>
      </c>
      <c r="V1978" s="527"/>
      <c r="X1978" s="529">
        <f t="shared" si="214"/>
        <v>0</v>
      </c>
    </row>
    <row r="1979" spans="1:24" ht="14.1" customHeight="1">
      <c r="A1979" s="460">
        <v>1979</v>
      </c>
      <c r="B1979" s="467" t="s">
        <v>238</v>
      </c>
      <c r="C1979" s="466" t="s">
        <v>370</v>
      </c>
      <c r="D1979" s="473" t="s">
        <v>449</v>
      </c>
      <c r="E1979" s="475">
        <v>9</v>
      </c>
      <c r="F1979" s="475">
        <v>101</v>
      </c>
      <c r="G1979" s="494" t="s">
        <v>529</v>
      </c>
      <c r="H1979" s="491" t="s">
        <v>286</v>
      </c>
      <c r="I1979" s="494"/>
      <c r="J1979" s="502">
        <v>7.47</v>
      </c>
      <c r="K1979" s="494" t="s">
        <v>4027</v>
      </c>
      <c r="L1979" s="512">
        <f t="shared" si="210"/>
        <v>0</v>
      </c>
      <c r="M1979" s="513" t="s">
        <v>4037</v>
      </c>
      <c r="N1979" s="514"/>
      <c r="O1979" s="514"/>
      <c r="P1979" s="515">
        <f t="shared" si="211"/>
        <v>0</v>
      </c>
      <c r="Q1979" s="515">
        <f t="shared" si="212"/>
        <v>0</v>
      </c>
      <c r="R1979" s="515">
        <f t="shared" si="213"/>
        <v>0</v>
      </c>
      <c r="S1979" s="516">
        <f>IF(M1979="nio",0,IF(M1979&gt;0,VLOOKUP(H1979,'3-Productie normen'!A:L,VLOOKUP(M1979,'3-Productie normen'!$B$36:$C$42,2,FALSE),FALSE)))</f>
        <v>0</v>
      </c>
      <c r="T1979" s="516">
        <f t="shared" si="215"/>
        <v>0</v>
      </c>
      <c r="U1979" s="55">
        <f t="shared" si="216"/>
        <v>0</v>
      </c>
      <c r="V1979" s="527"/>
      <c r="X1979" s="529">
        <f t="shared" si="214"/>
        <v>0</v>
      </c>
    </row>
    <row r="1980" spans="1:24" ht="14.1" customHeight="1">
      <c r="A1980" s="460">
        <v>1980</v>
      </c>
      <c r="B1980" s="467" t="s">
        <v>238</v>
      </c>
      <c r="C1980" s="466" t="s">
        <v>370</v>
      </c>
      <c r="D1980" s="473" t="s">
        <v>450</v>
      </c>
      <c r="E1980" s="475">
        <v>0</v>
      </c>
      <c r="F1980" s="475">
        <v>700</v>
      </c>
      <c r="G1980" s="494" t="s">
        <v>594</v>
      </c>
      <c r="H1980" s="491" t="s">
        <v>286</v>
      </c>
      <c r="I1980" s="494" t="s">
        <v>3981</v>
      </c>
      <c r="J1980" s="502">
        <v>37.79</v>
      </c>
      <c r="K1980" s="494" t="s">
        <v>4027</v>
      </c>
      <c r="L1980" s="512">
        <f t="shared" si="210"/>
        <v>0</v>
      </c>
      <c r="M1980" s="513" t="s">
        <v>4037</v>
      </c>
      <c r="N1980" s="514"/>
      <c r="O1980" s="514"/>
      <c r="P1980" s="515">
        <f t="shared" si="211"/>
        <v>0</v>
      </c>
      <c r="Q1980" s="515">
        <f t="shared" si="212"/>
        <v>0</v>
      </c>
      <c r="R1980" s="515">
        <f t="shared" si="213"/>
        <v>0</v>
      </c>
      <c r="S1980" s="516">
        <f>IF(M1980="nio",0,IF(M1980&gt;0,VLOOKUP(H1980,'3-Productie normen'!A:L,VLOOKUP(M1980,'3-Productie normen'!$B$36:$C$42,2,FALSE),FALSE)))</f>
        <v>0</v>
      </c>
      <c r="T1980" s="516">
        <f t="shared" si="215"/>
        <v>0</v>
      </c>
      <c r="U1980" s="55">
        <f t="shared" si="216"/>
        <v>0</v>
      </c>
      <c r="V1980" s="527"/>
      <c r="X1980" s="529">
        <f t="shared" si="214"/>
        <v>0</v>
      </c>
    </row>
    <row r="1981" spans="1:24" ht="14.1" customHeight="1">
      <c r="A1981" s="460">
        <v>1981</v>
      </c>
      <c r="B1981" s="467" t="s">
        <v>238</v>
      </c>
      <c r="C1981" s="466" t="s">
        <v>370</v>
      </c>
      <c r="D1981" s="473" t="s">
        <v>450</v>
      </c>
      <c r="E1981" s="475">
        <v>0</v>
      </c>
      <c r="F1981" s="475">
        <v>701</v>
      </c>
      <c r="G1981" s="494" t="s">
        <v>594</v>
      </c>
      <c r="H1981" s="491" t="s">
        <v>286</v>
      </c>
      <c r="I1981" s="494" t="s">
        <v>3981</v>
      </c>
      <c r="J1981" s="502">
        <v>5.78</v>
      </c>
      <c r="K1981" s="494" t="s">
        <v>4027</v>
      </c>
      <c r="L1981" s="512">
        <f t="shared" si="210"/>
        <v>0</v>
      </c>
      <c r="M1981" s="513" t="s">
        <v>4037</v>
      </c>
      <c r="N1981" s="514"/>
      <c r="O1981" s="514"/>
      <c r="P1981" s="515">
        <f t="shared" si="211"/>
        <v>0</v>
      </c>
      <c r="Q1981" s="515">
        <f t="shared" si="212"/>
        <v>0</v>
      </c>
      <c r="R1981" s="515">
        <f t="shared" si="213"/>
        <v>0</v>
      </c>
      <c r="S1981" s="516">
        <f>IF(M1981="nio",0,IF(M1981&gt;0,VLOOKUP(H1981,'3-Productie normen'!A:L,VLOOKUP(M1981,'3-Productie normen'!$B$36:$C$42,2,FALSE),FALSE)))</f>
        <v>0</v>
      </c>
      <c r="T1981" s="516">
        <f t="shared" si="215"/>
        <v>0</v>
      </c>
      <c r="U1981" s="55">
        <f t="shared" si="216"/>
        <v>0</v>
      </c>
      <c r="V1981" s="527"/>
      <c r="X1981" s="529">
        <f t="shared" si="214"/>
        <v>0</v>
      </c>
    </row>
    <row r="1982" spans="1:24" ht="14.1" customHeight="1">
      <c r="A1982" s="460">
        <v>1982</v>
      </c>
      <c r="B1982" s="467" t="s">
        <v>238</v>
      </c>
      <c r="C1982" s="466" t="s">
        <v>371</v>
      </c>
      <c r="D1982" s="473" t="s">
        <v>450</v>
      </c>
      <c r="E1982" s="475">
        <v>0</v>
      </c>
      <c r="F1982" s="475">
        <v>702</v>
      </c>
      <c r="G1982" s="494" t="s">
        <v>594</v>
      </c>
      <c r="H1982" s="491" t="s">
        <v>286</v>
      </c>
      <c r="I1982" s="494" t="s">
        <v>3981</v>
      </c>
      <c r="J1982" s="502">
        <v>5.78</v>
      </c>
      <c r="K1982" s="494" t="s">
        <v>4027</v>
      </c>
      <c r="L1982" s="512">
        <f t="shared" si="210"/>
        <v>0</v>
      </c>
      <c r="M1982" s="513" t="s">
        <v>4037</v>
      </c>
      <c r="N1982" s="514"/>
      <c r="O1982" s="514"/>
      <c r="P1982" s="515">
        <f t="shared" si="211"/>
        <v>0</v>
      </c>
      <c r="Q1982" s="515">
        <f t="shared" si="212"/>
        <v>0</v>
      </c>
      <c r="R1982" s="515">
        <f t="shared" si="213"/>
        <v>0</v>
      </c>
      <c r="S1982" s="516">
        <f>IF(M1982="nio",0,IF(M1982&gt;0,VLOOKUP(H1982,'3-Productie normen'!A:L,VLOOKUP(M1982,'3-Productie normen'!$B$36:$C$42,2,FALSE),FALSE)))</f>
        <v>0</v>
      </c>
      <c r="T1982" s="516">
        <f t="shared" si="215"/>
        <v>0</v>
      </c>
      <c r="U1982" s="55">
        <f t="shared" si="216"/>
        <v>0</v>
      </c>
      <c r="V1982" s="527"/>
      <c r="X1982" s="529">
        <f t="shared" si="214"/>
        <v>0</v>
      </c>
    </row>
    <row r="1983" spans="1:24" ht="14.1" customHeight="1">
      <c r="A1983" s="460">
        <v>1983</v>
      </c>
      <c r="B1983" s="467" t="s">
        <v>238</v>
      </c>
      <c r="C1983" s="466" t="s">
        <v>371</v>
      </c>
      <c r="D1983" s="473" t="s">
        <v>451</v>
      </c>
      <c r="E1983" s="475">
        <v>0</v>
      </c>
      <c r="F1983" s="475">
        <v>0</v>
      </c>
      <c r="G1983" s="494" t="s">
        <v>1045</v>
      </c>
      <c r="H1983" s="491" t="s">
        <v>286</v>
      </c>
      <c r="I1983" s="494"/>
      <c r="J1983" s="502">
        <v>40.29</v>
      </c>
      <c r="K1983" s="494" t="s">
        <v>4027</v>
      </c>
      <c r="L1983" s="512">
        <f t="shared" si="210"/>
        <v>0</v>
      </c>
      <c r="M1983" s="513" t="s">
        <v>4037</v>
      </c>
      <c r="N1983" s="514"/>
      <c r="O1983" s="514"/>
      <c r="P1983" s="515">
        <f t="shared" si="211"/>
        <v>0</v>
      </c>
      <c r="Q1983" s="515">
        <f t="shared" si="212"/>
        <v>0</v>
      </c>
      <c r="R1983" s="515">
        <f t="shared" si="213"/>
        <v>0</v>
      </c>
      <c r="S1983" s="516">
        <f>IF(M1983="nio",0,IF(M1983&gt;0,VLOOKUP(H1983,'3-Productie normen'!A:L,VLOOKUP(M1983,'3-Productie normen'!$B$36:$C$42,2,FALSE),FALSE)))</f>
        <v>0</v>
      </c>
      <c r="T1983" s="516">
        <f t="shared" si="215"/>
        <v>0</v>
      </c>
      <c r="U1983" s="55">
        <f t="shared" si="216"/>
        <v>0</v>
      </c>
      <c r="V1983" s="527"/>
      <c r="X1983" s="529">
        <f t="shared" si="214"/>
        <v>0</v>
      </c>
    </row>
    <row r="1984" spans="1:24" ht="14.1" customHeight="1">
      <c r="A1984" s="460">
        <v>1984</v>
      </c>
      <c r="B1984" s="467" t="s">
        <v>238</v>
      </c>
      <c r="C1984" s="466" t="s">
        <v>371</v>
      </c>
      <c r="D1984" s="473" t="s">
        <v>451</v>
      </c>
      <c r="E1984" s="475">
        <v>0</v>
      </c>
      <c r="F1984" s="475">
        <v>1</v>
      </c>
      <c r="G1984" s="494" t="s">
        <v>1045</v>
      </c>
      <c r="H1984" s="491" t="s">
        <v>286</v>
      </c>
      <c r="I1984" s="494"/>
      <c r="J1984" s="502">
        <v>37.54</v>
      </c>
      <c r="K1984" s="494" t="s">
        <v>4027</v>
      </c>
      <c r="L1984" s="512">
        <f t="shared" si="210"/>
        <v>0</v>
      </c>
      <c r="M1984" s="513" t="s">
        <v>4037</v>
      </c>
      <c r="N1984" s="514"/>
      <c r="O1984" s="514"/>
      <c r="P1984" s="515">
        <f t="shared" si="211"/>
        <v>0</v>
      </c>
      <c r="Q1984" s="515">
        <f t="shared" si="212"/>
        <v>0</v>
      </c>
      <c r="R1984" s="515">
        <f t="shared" si="213"/>
        <v>0</v>
      </c>
      <c r="S1984" s="516">
        <f>IF(M1984="nio",0,IF(M1984&gt;0,VLOOKUP(H1984,'3-Productie normen'!A:L,VLOOKUP(M1984,'3-Productie normen'!$B$36:$C$42,2,FALSE),FALSE)))</f>
        <v>0</v>
      </c>
      <c r="T1984" s="516">
        <f t="shared" si="215"/>
        <v>0</v>
      </c>
      <c r="U1984" s="55">
        <f t="shared" si="216"/>
        <v>0</v>
      </c>
      <c r="V1984" s="527"/>
      <c r="X1984" s="529">
        <f t="shared" si="214"/>
        <v>0</v>
      </c>
    </row>
    <row r="1985" spans="1:24" ht="14.1" customHeight="1">
      <c r="A1985" s="567">
        <v>1985</v>
      </c>
      <c r="B1985" s="467" t="s">
        <v>238</v>
      </c>
      <c r="C1985" s="466" t="s">
        <v>371</v>
      </c>
      <c r="D1985" s="473" t="s">
        <v>451</v>
      </c>
      <c r="E1985" s="475">
        <v>0</v>
      </c>
      <c r="F1985" s="475">
        <v>2</v>
      </c>
      <c r="G1985" s="494" t="s">
        <v>1045</v>
      </c>
      <c r="H1985" s="491" t="s">
        <v>286</v>
      </c>
      <c r="I1985" s="494"/>
      <c r="J1985" s="502">
        <v>59.92</v>
      </c>
      <c r="K1985" s="494" t="s">
        <v>4027</v>
      </c>
      <c r="L1985" s="512">
        <f t="shared" si="210"/>
        <v>0</v>
      </c>
      <c r="M1985" s="513" t="s">
        <v>4037</v>
      </c>
      <c r="N1985" s="514"/>
      <c r="O1985" s="514"/>
      <c r="P1985" s="515">
        <f t="shared" si="211"/>
        <v>0</v>
      </c>
      <c r="Q1985" s="515">
        <f t="shared" si="212"/>
        <v>0</v>
      </c>
      <c r="R1985" s="515">
        <f t="shared" si="213"/>
        <v>0</v>
      </c>
      <c r="S1985" s="516">
        <f>IF(M1985="nio",0,IF(M1985&gt;0,VLOOKUP(H1985,'3-Productie normen'!A:L,VLOOKUP(M1985,'3-Productie normen'!$B$36:$C$42,2,FALSE),FALSE)))</f>
        <v>0</v>
      </c>
      <c r="T1985" s="516">
        <f t="shared" si="215"/>
        <v>0</v>
      </c>
      <c r="U1985" s="55">
        <f t="shared" si="216"/>
        <v>0</v>
      </c>
      <c r="V1985" s="527"/>
      <c r="X1985" s="529">
        <f t="shared" si="214"/>
        <v>0</v>
      </c>
    </row>
    <row r="1986" spans="1:24" ht="14.1" customHeight="1">
      <c r="A1986" s="460">
        <v>1986</v>
      </c>
      <c r="B1986" s="467" t="s">
        <v>238</v>
      </c>
      <c r="C1986" s="466" t="s">
        <v>372</v>
      </c>
      <c r="D1986" s="473" t="s">
        <v>451</v>
      </c>
      <c r="E1986" s="475">
        <v>0</v>
      </c>
      <c r="F1986" s="475" t="s">
        <v>2195</v>
      </c>
      <c r="G1986" s="494" t="s">
        <v>598</v>
      </c>
      <c r="H1986" s="491" t="s">
        <v>286</v>
      </c>
      <c r="I1986" s="494"/>
      <c r="J1986" s="502">
        <v>1.99</v>
      </c>
      <c r="K1986" s="494" t="s">
        <v>4027</v>
      </c>
      <c r="L1986" s="512">
        <f t="shared" ref="L1986:L2050" si="217">SUM(M1986:O1986)</f>
        <v>0</v>
      </c>
      <c r="M1986" s="513" t="s">
        <v>4037</v>
      </c>
      <c r="N1986" s="514"/>
      <c r="O1986" s="514"/>
      <c r="P1986" s="515">
        <f t="shared" si="211"/>
        <v>0</v>
      </c>
      <c r="Q1986" s="515">
        <f t="shared" si="212"/>
        <v>0</v>
      </c>
      <c r="R1986" s="515">
        <f t="shared" si="213"/>
        <v>0</v>
      </c>
      <c r="S1986" s="516">
        <f>IF(M1986="nio",0,IF(M1986&gt;0,VLOOKUP(H1986,'3-Productie normen'!A:L,VLOOKUP(M1986,'3-Productie normen'!$B$36:$C$42,2,FALSE),FALSE)))</f>
        <v>0</v>
      </c>
      <c r="T1986" s="516">
        <f t="shared" si="215"/>
        <v>0</v>
      </c>
      <c r="U1986" s="55">
        <f t="shared" si="216"/>
        <v>0</v>
      </c>
      <c r="V1986" s="527"/>
      <c r="X1986" s="529">
        <f t="shared" si="214"/>
        <v>0</v>
      </c>
    </row>
    <row r="1987" spans="1:24" ht="14.1" customHeight="1">
      <c r="A1987" s="460">
        <v>1987</v>
      </c>
      <c r="B1987" s="467" t="s">
        <v>238</v>
      </c>
      <c r="C1987" s="466" t="s">
        <v>372</v>
      </c>
      <c r="D1987" s="473" t="s">
        <v>452</v>
      </c>
      <c r="E1987" s="475">
        <v>0</v>
      </c>
      <c r="F1987" s="475">
        <v>0</v>
      </c>
      <c r="G1987" s="494" t="s">
        <v>600</v>
      </c>
      <c r="H1987" s="491" t="s">
        <v>286</v>
      </c>
      <c r="I1987" s="494"/>
      <c r="J1987" s="502">
        <v>12.46</v>
      </c>
      <c r="K1987" s="494" t="s">
        <v>4027</v>
      </c>
      <c r="L1987" s="512">
        <f t="shared" si="217"/>
        <v>0</v>
      </c>
      <c r="M1987" s="513" t="s">
        <v>4037</v>
      </c>
      <c r="N1987" s="514"/>
      <c r="O1987" s="514"/>
      <c r="P1987" s="515">
        <f t="shared" si="211"/>
        <v>0</v>
      </c>
      <c r="Q1987" s="515">
        <f t="shared" si="212"/>
        <v>0</v>
      </c>
      <c r="R1987" s="515">
        <f t="shared" si="213"/>
        <v>0</v>
      </c>
      <c r="S1987" s="516">
        <f>IF(M1987="nio",0,IF(M1987&gt;0,VLOOKUP(H1987,'3-Productie normen'!A:L,VLOOKUP(M1987,'3-Productie normen'!$B$36:$C$42,2,FALSE),FALSE)))</f>
        <v>0</v>
      </c>
      <c r="T1987" s="516">
        <f t="shared" si="215"/>
        <v>0</v>
      </c>
      <c r="U1987" s="55">
        <f t="shared" si="216"/>
        <v>0</v>
      </c>
      <c r="V1987" s="527"/>
      <c r="X1987" s="529">
        <f t="shared" si="214"/>
        <v>0</v>
      </c>
    </row>
    <row r="1988" spans="1:24" ht="14.1" customHeight="1">
      <c r="A1988" s="460">
        <v>1988</v>
      </c>
      <c r="B1988" s="467" t="s">
        <v>238</v>
      </c>
      <c r="C1988" s="466" t="s">
        <v>372</v>
      </c>
      <c r="D1988" s="473" t="s">
        <v>452</v>
      </c>
      <c r="E1988" s="475">
        <v>1</v>
      </c>
      <c r="F1988" s="475">
        <v>100</v>
      </c>
      <c r="G1988" s="494" t="s">
        <v>600</v>
      </c>
      <c r="H1988" s="491" t="s">
        <v>286</v>
      </c>
      <c r="I1988" s="494" t="s">
        <v>3974</v>
      </c>
      <c r="J1988" s="502">
        <v>16.260000000000002</v>
      </c>
      <c r="K1988" s="494" t="s">
        <v>4027</v>
      </c>
      <c r="L1988" s="512">
        <f t="shared" si="217"/>
        <v>0</v>
      </c>
      <c r="M1988" s="513" t="s">
        <v>4037</v>
      </c>
      <c r="N1988" s="514"/>
      <c r="O1988" s="514"/>
      <c r="P1988" s="515">
        <f t="shared" si="211"/>
        <v>0</v>
      </c>
      <c r="Q1988" s="515">
        <f t="shared" si="212"/>
        <v>0</v>
      </c>
      <c r="R1988" s="515">
        <f t="shared" si="213"/>
        <v>0</v>
      </c>
      <c r="S1988" s="516">
        <f>IF(M1988="nio",0,IF(M1988&gt;0,VLOOKUP(H1988,'3-Productie normen'!A:L,VLOOKUP(M1988,'3-Productie normen'!$B$36:$C$42,2,FALSE),FALSE)))</f>
        <v>0</v>
      </c>
      <c r="T1988" s="516">
        <f t="shared" si="215"/>
        <v>0</v>
      </c>
      <c r="U1988" s="55">
        <f t="shared" si="216"/>
        <v>0</v>
      </c>
      <c r="V1988" s="527"/>
      <c r="X1988" s="529">
        <f t="shared" si="214"/>
        <v>0</v>
      </c>
    </row>
    <row r="1989" spans="1:24" ht="14.1" customHeight="1">
      <c r="A1989" s="460">
        <v>1989</v>
      </c>
      <c r="B1989" s="467" t="s">
        <v>238</v>
      </c>
      <c r="C1989" s="466" t="s">
        <v>373</v>
      </c>
      <c r="D1989" s="473" t="s">
        <v>452</v>
      </c>
      <c r="E1989" s="475">
        <v>1</v>
      </c>
      <c r="F1989" s="475">
        <v>101</v>
      </c>
      <c r="G1989" s="494" t="s">
        <v>529</v>
      </c>
      <c r="H1989" s="491" t="s">
        <v>286</v>
      </c>
      <c r="I1989" s="494" t="s">
        <v>3974</v>
      </c>
      <c r="J1989" s="502">
        <v>11.18</v>
      </c>
      <c r="K1989" s="494" t="s">
        <v>4027</v>
      </c>
      <c r="L1989" s="512">
        <f t="shared" si="217"/>
        <v>0</v>
      </c>
      <c r="M1989" s="513" t="s">
        <v>4037</v>
      </c>
      <c r="N1989" s="514"/>
      <c r="O1989" s="514"/>
      <c r="P1989" s="515">
        <f t="shared" si="211"/>
        <v>0</v>
      </c>
      <c r="Q1989" s="515">
        <f t="shared" si="212"/>
        <v>0</v>
      </c>
      <c r="R1989" s="515">
        <f t="shared" si="213"/>
        <v>0</v>
      </c>
      <c r="S1989" s="516">
        <f>IF(M1989="nio",0,IF(M1989&gt;0,VLOOKUP(H1989,'3-Productie normen'!A:L,VLOOKUP(M1989,'3-Productie normen'!$B$36:$C$42,2,FALSE),FALSE)))</f>
        <v>0</v>
      </c>
      <c r="T1989" s="516">
        <f t="shared" si="215"/>
        <v>0</v>
      </c>
      <c r="U1989" s="55">
        <f t="shared" si="216"/>
        <v>0</v>
      </c>
      <c r="V1989" s="527"/>
      <c r="X1989" s="529">
        <f t="shared" si="214"/>
        <v>0</v>
      </c>
    </row>
    <row r="1990" spans="1:24" ht="14.1" customHeight="1">
      <c r="A1990" s="460">
        <v>1990</v>
      </c>
      <c r="B1990" s="467" t="s">
        <v>238</v>
      </c>
      <c r="C1990" s="466" t="s">
        <v>373</v>
      </c>
      <c r="D1990" s="473" t="s">
        <v>453</v>
      </c>
      <c r="E1990" s="475">
        <v>0</v>
      </c>
      <c r="F1990" s="475">
        <v>0</v>
      </c>
      <c r="G1990" s="494" t="s">
        <v>2163</v>
      </c>
      <c r="H1990" s="491" t="s">
        <v>286</v>
      </c>
      <c r="I1990" s="494"/>
      <c r="J1990" s="502">
        <v>36.35</v>
      </c>
      <c r="K1990" s="494" t="s">
        <v>4027</v>
      </c>
      <c r="L1990" s="512">
        <f t="shared" si="217"/>
        <v>0</v>
      </c>
      <c r="M1990" s="513" t="s">
        <v>4037</v>
      </c>
      <c r="N1990" s="514"/>
      <c r="O1990" s="514"/>
      <c r="P1990" s="515">
        <f t="shared" si="211"/>
        <v>0</v>
      </c>
      <c r="Q1990" s="515">
        <f t="shared" si="212"/>
        <v>0</v>
      </c>
      <c r="R1990" s="515">
        <f t="shared" si="213"/>
        <v>0</v>
      </c>
      <c r="S1990" s="516">
        <f>IF(M1990="nio",0,IF(M1990&gt;0,VLOOKUP(H1990,'3-Productie normen'!A:L,VLOOKUP(M1990,'3-Productie normen'!$B$36:$C$42,2,FALSE),FALSE)))</f>
        <v>0</v>
      </c>
      <c r="T1990" s="516">
        <f t="shared" si="215"/>
        <v>0</v>
      </c>
      <c r="U1990" s="55">
        <f t="shared" si="216"/>
        <v>0</v>
      </c>
      <c r="V1990" s="527"/>
      <c r="X1990" s="529">
        <f t="shared" si="214"/>
        <v>0</v>
      </c>
    </row>
    <row r="1991" spans="1:24" ht="14.1" customHeight="1">
      <c r="A1991" s="460">
        <v>1991</v>
      </c>
      <c r="B1991" s="467" t="s">
        <v>238</v>
      </c>
      <c r="C1991" s="466" t="s">
        <v>374</v>
      </c>
      <c r="D1991" s="473" t="s">
        <v>453</v>
      </c>
      <c r="E1991" s="475">
        <v>0</v>
      </c>
      <c r="F1991" s="475">
        <v>1</v>
      </c>
      <c r="G1991" s="494" t="s">
        <v>2163</v>
      </c>
      <c r="H1991" s="491" t="s">
        <v>286</v>
      </c>
      <c r="I1991" s="494"/>
      <c r="J1991" s="502">
        <v>8.6999999999999993</v>
      </c>
      <c r="K1991" s="494" t="s">
        <v>4027</v>
      </c>
      <c r="L1991" s="512">
        <f t="shared" si="217"/>
        <v>0</v>
      </c>
      <c r="M1991" s="513" t="s">
        <v>4037</v>
      </c>
      <c r="N1991" s="514"/>
      <c r="O1991" s="514"/>
      <c r="P1991" s="515">
        <f t="shared" si="211"/>
        <v>0</v>
      </c>
      <c r="Q1991" s="515">
        <f t="shared" si="212"/>
        <v>0</v>
      </c>
      <c r="R1991" s="515">
        <f t="shared" si="213"/>
        <v>0</v>
      </c>
      <c r="S1991" s="516">
        <f>IF(M1991="nio",0,IF(M1991&gt;0,VLOOKUP(H1991,'3-Productie normen'!A:L,VLOOKUP(M1991,'3-Productie normen'!$B$36:$C$42,2,FALSE),FALSE)))</f>
        <v>0</v>
      </c>
      <c r="T1991" s="516">
        <f t="shared" si="215"/>
        <v>0</v>
      </c>
      <c r="U1991" s="55">
        <f t="shared" si="216"/>
        <v>0</v>
      </c>
      <c r="V1991" s="527"/>
      <c r="X1991" s="529">
        <f t="shared" si="214"/>
        <v>0</v>
      </c>
    </row>
    <row r="1992" spans="1:24" ht="14.1" customHeight="1">
      <c r="A1992" s="460">
        <v>1992</v>
      </c>
      <c r="B1992" s="467" t="s">
        <v>238</v>
      </c>
      <c r="C1992" s="466" t="s">
        <v>374</v>
      </c>
      <c r="D1992" s="473" t="s">
        <v>454</v>
      </c>
      <c r="E1992" s="475">
        <v>0</v>
      </c>
      <c r="F1992" s="475">
        <v>0</v>
      </c>
      <c r="G1992" s="494" t="s">
        <v>596</v>
      </c>
      <c r="H1992" s="491" t="s">
        <v>286</v>
      </c>
      <c r="I1992" s="494"/>
      <c r="J1992" s="502">
        <v>35.22</v>
      </c>
      <c r="K1992" s="494" t="s">
        <v>4027</v>
      </c>
      <c r="L1992" s="512">
        <f t="shared" si="217"/>
        <v>0</v>
      </c>
      <c r="M1992" s="513" t="s">
        <v>4037</v>
      </c>
      <c r="N1992" s="514"/>
      <c r="O1992" s="514"/>
      <c r="P1992" s="515">
        <f t="shared" si="211"/>
        <v>0</v>
      </c>
      <c r="Q1992" s="515">
        <f t="shared" si="212"/>
        <v>0</v>
      </c>
      <c r="R1992" s="515">
        <f t="shared" si="213"/>
        <v>0</v>
      </c>
      <c r="S1992" s="516">
        <f>IF(M1992="nio",0,IF(M1992&gt;0,VLOOKUP(H1992,'3-Productie normen'!A:L,VLOOKUP(M1992,'3-Productie normen'!$B$36:$C$42,2,FALSE),FALSE)))</f>
        <v>0</v>
      </c>
      <c r="T1992" s="516">
        <f t="shared" si="215"/>
        <v>0</v>
      </c>
      <c r="U1992" s="55">
        <f t="shared" si="216"/>
        <v>0</v>
      </c>
      <c r="V1992" s="527"/>
      <c r="X1992" s="529">
        <f t="shared" si="214"/>
        <v>0</v>
      </c>
    </row>
    <row r="1993" spans="1:24" ht="14.1" customHeight="1">
      <c r="A1993" s="567">
        <v>1993</v>
      </c>
      <c r="B1993" s="467" t="s">
        <v>238</v>
      </c>
      <c r="C1993" s="466" t="s">
        <v>374</v>
      </c>
      <c r="D1993" s="473" t="s">
        <v>454</v>
      </c>
      <c r="E1993" s="475">
        <v>0</v>
      </c>
      <c r="F1993" s="475">
        <v>1</v>
      </c>
      <c r="G1993" s="494" t="s">
        <v>2163</v>
      </c>
      <c r="H1993" s="491" t="s">
        <v>286</v>
      </c>
      <c r="I1993" s="494"/>
      <c r="J1993" s="502">
        <v>26.26</v>
      </c>
      <c r="K1993" s="494" t="s">
        <v>4027</v>
      </c>
      <c r="L1993" s="512">
        <f t="shared" si="217"/>
        <v>0</v>
      </c>
      <c r="M1993" s="513" t="s">
        <v>4037</v>
      </c>
      <c r="N1993" s="514"/>
      <c r="O1993" s="514"/>
      <c r="P1993" s="515">
        <f t="shared" si="211"/>
        <v>0</v>
      </c>
      <c r="Q1993" s="515">
        <f t="shared" si="212"/>
        <v>0</v>
      </c>
      <c r="R1993" s="515">
        <f t="shared" si="213"/>
        <v>0</v>
      </c>
      <c r="S1993" s="516">
        <f>IF(M1993="nio",0,IF(M1993&gt;0,VLOOKUP(H1993,'3-Productie normen'!A:L,VLOOKUP(M1993,'3-Productie normen'!$B$36:$C$42,2,FALSE),FALSE)))</f>
        <v>0</v>
      </c>
      <c r="T1993" s="516">
        <f t="shared" si="215"/>
        <v>0</v>
      </c>
      <c r="U1993" s="55">
        <f t="shared" si="216"/>
        <v>0</v>
      </c>
      <c r="V1993" s="527"/>
      <c r="X1993" s="529">
        <f t="shared" si="214"/>
        <v>0</v>
      </c>
    </row>
    <row r="1994" spans="1:24" s="56" customFormat="1" ht="13.8" customHeight="1">
      <c r="A1994" s="460">
        <v>1994</v>
      </c>
      <c r="B1994" s="467" t="s">
        <v>239</v>
      </c>
      <c r="C1994" s="466" t="s">
        <v>375</v>
      </c>
      <c r="D1994" s="473" t="s">
        <v>455</v>
      </c>
      <c r="E1994" s="475">
        <v>0</v>
      </c>
      <c r="F1994" s="474">
        <v>0</v>
      </c>
      <c r="G1994" s="491" t="s">
        <v>254</v>
      </c>
      <c r="H1994" s="491" t="s">
        <v>254</v>
      </c>
      <c r="I1994" s="492"/>
      <c r="J1994" s="501">
        <v>15</v>
      </c>
      <c r="K1994" s="491"/>
      <c r="L1994" s="512">
        <f>SUM(M1994:O1994)</f>
        <v>255</v>
      </c>
      <c r="M1994" s="513">
        <v>255</v>
      </c>
      <c r="N1994" s="514"/>
      <c r="O1994" s="514"/>
      <c r="P1994" s="515" t="e">
        <f t="shared" si="211"/>
        <v>#DIV/0!</v>
      </c>
      <c r="Q1994" s="515">
        <f t="shared" si="212"/>
        <v>0</v>
      </c>
      <c r="R1994" s="515">
        <f t="shared" si="213"/>
        <v>0</v>
      </c>
      <c r="S1994" s="516">
        <f>IF(M1994="nio",0,IF(M1994&gt;0,VLOOKUP(H1994,'3-Productie normen'!A:L,VLOOKUP(M1994,'3-Productie normen'!$B$36:$C$42,2,FALSE),FALSE)))</f>
        <v>0</v>
      </c>
      <c r="T1994" s="516">
        <f>IF(N1994&gt;0,S1994*$T$8,0)</f>
        <v>0</v>
      </c>
      <c r="U1994" s="55">
        <f>IF((OR(O1994&gt;0,)),S1994*$U$8,0)</f>
        <v>0</v>
      </c>
      <c r="V1994" s="527"/>
      <c r="W1994" s="3"/>
      <c r="X1994" s="529">
        <f t="shared" si="214"/>
        <v>3825</v>
      </c>
    </row>
    <row r="1995" spans="1:24" ht="14.1" customHeight="1">
      <c r="A1995" s="460">
        <v>1995</v>
      </c>
      <c r="B1995" s="467" t="s">
        <v>239</v>
      </c>
      <c r="C1995" s="466" t="s">
        <v>375</v>
      </c>
      <c r="D1995" s="473" t="s">
        <v>455</v>
      </c>
      <c r="E1995" s="475">
        <v>0</v>
      </c>
      <c r="F1995" s="475" t="s">
        <v>2196</v>
      </c>
      <c r="G1995" s="494" t="s">
        <v>594</v>
      </c>
      <c r="H1995" s="494" t="s">
        <v>4026</v>
      </c>
      <c r="I1995" s="494" t="s">
        <v>3983</v>
      </c>
      <c r="J1995" s="502">
        <v>12.42</v>
      </c>
      <c r="K1995" s="494" t="s">
        <v>4026</v>
      </c>
      <c r="L1995" s="512">
        <f t="shared" si="217"/>
        <v>0</v>
      </c>
      <c r="M1995" s="513" t="s">
        <v>4037</v>
      </c>
      <c r="N1995" s="514"/>
      <c r="O1995" s="514"/>
      <c r="P1995" s="515">
        <f t="shared" ref="P1995:P2058" si="218">IF(M1995="nio",0,IF(M1995&gt;0,M1995*J1995/S1995,0))</f>
        <v>0</v>
      </c>
      <c r="Q1995" s="515">
        <f t="shared" ref="Q1995:Q2058" si="219">IF(N1995&gt;0,N1995*J1995/T1995,0)</f>
        <v>0</v>
      </c>
      <c r="R1995" s="515">
        <f t="shared" ref="R1995:R2058" si="220">IF(O1995&gt;0,O1995*J1995/U1995,0)</f>
        <v>0</v>
      </c>
      <c r="S1995" s="516">
        <f>IF(M1995="nio",0,IF(M1995&gt;0,VLOOKUP(H1995,'3-Productie normen'!A:L,VLOOKUP(M1995,'3-Productie normen'!$B$36:$C$42,2,FALSE),FALSE)))</f>
        <v>0</v>
      </c>
      <c r="T1995" s="516">
        <f t="shared" si="215"/>
        <v>0</v>
      </c>
      <c r="U1995" s="55">
        <f t="shared" si="216"/>
        <v>0</v>
      </c>
      <c r="V1995" s="527"/>
      <c r="X1995" s="529">
        <f t="shared" ref="X1995:X2058" si="221">L1995*J1995</f>
        <v>0</v>
      </c>
    </row>
    <row r="1996" spans="1:24" ht="14.1" customHeight="1">
      <c r="A1996" s="460">
        <v>1996</v>
      </c>
      <c r="B1996" s="467" t="s">
        <v>239</v>
      </c>
      <c r="C1996" s="466" t="s">
        <v>375</v>
      </c>
      <c r="D1996" s="473" t="s">
        <v>455</v>
      </c>
      <c r="E1996" s="475">
        <v>0</v>
      </c>
      <c r="F1996" s="475" t="s">
        <v>2197</v>
      </c>
      <c r="G1996" s="494" t="s">
        <v>594</v>
      </c>
      <c r="H1996" s="494" t="s">
        <v>4026</v>
      </c>
      <c r="I1996" s="494" t="s">
        <v>3983</v>
      </c>
      <c r="J1996" s="502">
        <v>37.17</v>
      </c>
      <c r="K1996" s="494" t="s">
        <v>4026</v>
      </c>
      <c r="L1996" s="512">
        <f t="shared" si="217"/>
        <v>0</v>
      </c>
      <c r="M1996" s="513" t="s">
        <v>4037</v>
      </c>
      <c r="N1996" s="514"/>
      <c r="O1996" s="514"/>
      <c r="P1996" s="515">
        <f t="shared" si="218"/>
        <v>0</v>
      </c>
      <c r="Q1996" s="515">
        <f t="shared" si="219"/>
        <v>0</v>
      </c>
      <c r="R1996" s="515">
        <f t="shared" si="220"/>
        <v>0</v>
      </c>
      <c r="S1996" s="516">
        <f>IF(M1996="nio",0,IF(M1996&gt;0,VLOOKUP(H1996,'3-Productie normen'!A:L,VLOOKUP(M1996,'3-Productie normen'!$B$36:$C$42,2,FALSE),FALSE)))</f>
        <v>0</v>
      </c>
      <c r="T1996" s="516">
        <f t="shared" si="215"/>
        <v>0</v>
      </c>
      <c r="U1996" s="55">
        <f t="shared" si="216"/>
        <v>0</v>
      </c>
      <c r="V1996" s="527"/>
      <c r="X1996" s="529">
        <f t="shared" si="221"/>
        <v>0</v>
      </c>
    </row>
    <row r="1997" spans="1:24" ht="14.1" customHeight="1">
      <c r="A1997" s="460">
        <v>1997</v>
      </c>
      <c r="B1997" s="467" t="s">
        <v>239</v>
      </c>
      <c r="C1997" s="466" t="s">
        <v>376</v>
      </c>
      <c r="D1997" s="473" t="s">
        <v>456</v>
      </c>
      <c r="E1997" s="475">
        <v>0</v>
      </c>
      <c r="F1997" s="475" t="s">
        <v>2198</v>
      </c>
      <c r="G1997" s="494" t="s">
        <v>594</v>
      </c>
      <c r="H1997" s="494" t="s">
        <v>4026</v>
      </c>
      <c r="I1997" s="494" t="s">
        <v>3983</v>
      </c>
      <c r="J1997" s="502">
        <v>13.77</v>
      </c>
      <c r="K1997" s="494" t="s">
        <v>4026</v>
      </c>
      <c r="L1997" s="512">
        <f t="shared" si="217"/>
        <v>0</v>
      </c>
      <c r="M1997" s="513" t="s">
        <v>4037</v>
      </c>
      <c r="N1997" s="514"/>
      <c r="O1997" s="514"/>
      <c r="P1997" s="515">
        <f t="shared" si="218"/>
        <v>0</v>
      </c>
      <c r="Q1997" s="515">
        <f t="shared" si="219"/>
        <v>0</v>
      </c>
      <c r="R1997" s="515">
        <f t="shared" si="220"/>
        <v>0</v>
      </c>
      <c r="S1997" s="516">
        <f>IF(M1997="nio",0,IF(M1997&gt;0,VLOOKUP(H1997,'3-Productie normen'!A:L,VLOOKUP(M1997,'3-Productie normen'!$B$36:$C$42,2,FALSE),FALSE)))</f>
        <v>0</v>
      </c>
      <c r="T1997" s="516">
        <f t="shared" si="215"/>
        <v>0</v>
      </c>
      <c r="U1997" s="55">
        <f t="shared" si="216"/>
        <v>0</v>
      </c>
      <c r="V1997" s="527"/>
      <c r="X1997" s="529">
        <f t="shared" si="221"/>
        <v>0</v>
      </c>
    </row>
    <row r="1998" spans="1:24" ht="14.1" customHeight="1">
      <c r="A1998" s="460">
        <v>1998</v>
      </c>
      <c r="B1998" s="467" t="s">
        <v>239</v>
      </c>
      <c r="C1998" s="466" t="s">
        <v>376</v>
      </c>
      <c r="D1998" s="473" t="s">
        <v>456</v>
      </c>
      <c r="E1998" s="475">
        <v>0</v>
      </c>
      <c r="F1998" s="475" t="s">
        <v>2199</v>
      </c>
      <c r="G1998" s="494" t="s">
        <v>594</v>
      </c>
      <c r="H1998" s="494" t="s">
        <v>4026</v>
      </c>
      <c r="I1998" s="494" t="s">
        <v>3983</v>
      </c>
      <c r="J1998" s="502">
        <v>22.77</v>
      </c>
      <c r="K1998" s="494" t="s">
        <v>4026</v>
      </c>
      <c r="L1998" s="512">
        <f t="shared" si="217"/>
        <v>0</v>
      </c>
      <c r="M1998" s="513" t="s">
        <v>4037</v>
      </c>
      <c r="N1998" s="514"/>
      <c r="O1998" s="514"/>
      <c r="P1998" s="515">
        <f t="shared" si="218"/>
        <v>0</v>
      </c>
      <c r="Q1998" s="515">
        <f t="shared" si="219"/>
        <v>0</v>
      </c>
      <c r="R1998" s="515">
        <f t="shared" si="220"/>
        <v>0</v>
      </c>
      <c r="S1998" s="516">
        <f>IF(M1998="nio",0,IF(M1998&gt;0,VLOOKUP(H1998,'3-Productie normen'!A:L,VLOOKUP(M1998,'3-Productie normen'!$B$36:$C$42,2,FALSE),FALSE)))</f>
        <v>0</v>
      </c>
      <c r="T1998" s="516">
        <f t="shared" si="215"/>
        <v>0</v>
      </c>
      <c r="U1998" s="55">
        <f t="shared" si="216"/>
        <v>0</v>
      </c>
      <c r="V1998" s="527"/>
      <c r="X1998" s="529">
        <f t="shared" si="221"/>
        <v>0</v>
      </c>
    </row>
    <row r="1999" spans="1:24" ht="14.1" customHeight="1">
      <c r="A1999" s="460">
        <v>1999</v>
      </c>
      <c r="B1999" s="467" t="s">
        <v>239</v>
      </c>
      <c r="C1999" s="466" t="s">
        <v>376</v>
      </c>
      <c r="D1999" s="473" t="s">
        <v>456</v>
      </c>
      <c r="E1999" s="475">
        <v>0</v>
      </c>
      <c r="F1999" s="475" t="s">
        <v>2200</v>
      </c>
      <c r="G1999" s="494" t="s">
        <v>594</v>
      </c>
      <c r="H1999" s="494" t="s">
        <v>4026</v>
      </c>
      <c r="I1999" s="494" t="s">
        <v>3983</v>
      </c>
      <c r="J1999" s="502">
        <v>22.77</v>
      </c>
      <c r="K1999" s="494" t="s">
        <v>4026</v>
      </c>
      <c r="L1999" s="512">
        <f t="shared" si="217"/>
        <v>0</v>
      </c>
      <c r="M1999" s="513" t="s">
        <v>4037</v>
      </c>
      <c r="N1999" s="514"/>
      <c r="O1999" s="514"/>
      <c r="P1999" s="515">
        <f t="shared" si="218"/>
        <v>0</v>
      </c>
      <c r="Q1999" s="515">
        <f t="shared" si="219"/>
        <v>0</v>
      </c>
      <c r="R1999" s="515">
        <f t="shared" si="220"/>
        <v>0</v>
      </c>
      <c r="S1999" s="516">
        <f>IF(M1999="nio",0,IF(M1999&gt;0,VLOOKUP(H1999,'3-Productie normen'!A:L,VLOOKUP(M1999,'3-Productie normen'!$B$36:$C$42,2,FALSE),FALSE)))</f>
        <v>0</v>
      </c>
      <c r="T1999" s="516">
        <f t="shared" si="215"/>
        <v>0</v>
      </c>
      <c r="U1999" s="55">
        <f t="shared" si="216"/>
        <v>0</v>
      </c>
      <c r="V1999" s="527"/>
      <c r="X1999" s="529">
        <f t="shared" si="221"/>
        <v>0</v>
      </c>
    </row>
    <row r="2000" spans="1:24" ht="14.1" customHeight="1">
      <c r="A2000" s="460">
        <v>2000</v>
      </c>
      <c r="B2000" s="467" t="s">
        <v>239</v>
      </c>
      <c r="C2000" s="466" t="s">
        <v>377</v>
      </c>
      <c r="D2000" s="473" t="s">
        <v>457</v>
      </c>
      <c r="E2000" s="475">
        <v>0</v>
      </c>
      <c r="F2000" s="475">
        <v>1</v>
      </c>
      <c r="G2000" s="494" t="s">
        <v>529</v>
      </c>
      <c r="H2000" s="491" t="s">
        <v>286</v>
      </c>
      <c r="I2000" s="494" t="s">
        <v>3974</v>
      </c>
      <c r="J2000" s="502">
        <v>16.05</v>
      </c>
      <c r="K2000" s="494" t="s">
        <v>4027</v>
      </c>
      <c r="L2000" s="512">
        <f t="shared" si="217"/>
        <v>0</v>
      </c>
      <c r="M2000" s="513" t="s">
        <v>4037</v>
      </c>
      <c r="N2000" s="514"/>
      <c r="O2000" s="514"/>
      <c r="P2000" s="515">
        <f t="shared" si="218"/>
        <v>0</v>
      </c>
      <c r="Q2000" s="515">
        <f t="shared" si="219"/>
        <v>0</v>
      </c>
      <c r="R2000" s="515">
        <f t="shared" si="220"/>
        <v>0</v>
      </c>
      <c r="S2000" s="516">
        <f>IF(M2000="nio",0,IF(M2000&gt;0,VLOOKUP(H2000,'3-Productie normen'!A:L,VLOOKUP(M2000,'3-Productie normen'!$B$36:$C$42,2,FALSE),FALSE)))</f>
        <v>0</v>
      </c>
      <c r="T2000" s="516">
        <f t="shared" si="215"/>
        <v>0</v>
      </c>
      <c r="U2000" s="55">
        <f t="shared" si="216"/>
        <v>0</v>
      </c>
      <c r="V2000" s="527"/>
      <c r="X2000" s="529">
        <f t="shared" si="221"/>
        <v>0</v>
      </c>
    </row>
    <row r="2001" spans="1:24" ht="14.1" customHeight="1">
      <c r="A2001" s="567">
        <v>2001</v>
      </c>
      <c r="B2001" s="467" t="s">
        <v>239</v>
      </c>
      <c r="C2001" s="466" t="s">
        <v>377</v>
      </c>
      <c r="D2001" s="473" t="s">
        <v>457</v>
      </c>
      <c r="E2001" s="475">
        <v>0</v>
      </c>
      <c r="F2001" s="475">
        <v>10</v>
      </c>
      <c r="G2001" s="494" t="s">
        <v>529</v>
      </c>
      <c r="H2001" s="491" t="s">
        <v>286</v>
      </c>
      <c r="I2001" s="494" t="s">
        <v>3974</v>
      </c>
      <c r="J2001" s="502">
        <v>7.05</v>
      </c>
      <c r="K2001" s="494" t="s">
        <v>4027</v>
      </c>
      <c r="L2001" s="512">
        <f t="shared" si="217"/>
        <v>0</v>
      </c>
      <c r="M2001" s="513" t="s">
        <v>4037</v>
      </c>
      <c r="N2001" s="514"/>
      <c r="O2001" s="514"/>
      <c r="P2001" s="515">
        <f t="shared" si="218"/>
        <v>0</v>
      </c>
      <c r="Q2001" s="515">
        <f t="shared" si="219"/>
        <v>0</v>
      </c>
      <c r="R2001" s="515">
        <f t="shared" si="220"/>
        <v>0</v>
      </c>
      <c r="S2001" s="516">
        <f>IF(M2001="nio",0,IF(M2001&gt;0,VLOOKUP(H2001,'3-Productie normen'!A:L,VLOOKUP(M2001,'3-Productie normen'!$B$36:$C$42,2,FALSE),FALSE)))</f>
        <v>0</v>
      </c>
      <c r="T2001" s="516">
        <f t="shared" si="215"/>
        <v>0</v>
      </c>
      <c r="U2001" s="55">
        <f t="shared" si="216"/>
        <v>0</v>
      </c>
      <c r="V2001" s="527"/>
      <c r="X2001" s="529">
        <f t="shared" si="221"/>
        <v>0</v>
      </c>
    </row>
    <row r="2002" spans="1:24" ht="14.1" customHeight="1">
      <c r="A2002" s="460">
        <v>2002</v>
      </c>
      <c r="B2002" s="467" t="s">
        <v>239</v>
      </c>
      <c r="C2002" s="466" t="s">
        <v>377</v>
      </c>
      <c r="D2002" s="473" t="s">
        <v>457</v>
      </c>
      <c r="E2002" s="475">
        <v>0</v>
      </c>
      <c r="F2002" s="475">
        <v>11</v>
      </c>
      <c r="G2002" s="494" t="s">
        <v>529</v>
      </c>
      <c r="H2002" s="491" t="s">
        <v>286</v>
      </c>
      <c r="I2002" s="494" t="s">
        <v>3974</v>
      </c>
      <c r="J2002" s="502">
        <v>7.57</v>
      </c>
      <c r="K2002" s="494" t="s">
        <v>4027</v>
      </c>
      <c r="L2002" s="512">
        <f t="shared" si="217"/>
        <v>0</v>
      </c>
      <c r="M2002" s="513" t="s">
        <v>4037</v>
      </c>
      <c r="N2002" s="514"/>
      <c r="O2002" s="514"/>
      <c r="P2002" s="515">
        <f t="shared" si="218"/>
        <v>0</v>
      </c>
      <c r="Q2002" s="515">
        <f t="shared" si="219"/>
        <v>0</v>
      </c>
      <c r="R2002" s="515">
        <f t="shared" si="220"/>
        <v>0</v>
      </c>
      <c r="S2002" s="516">
        <f>IF(M2002="nio",0,IF(M2002&gt;0,VLOOKUP(H2002,'3-Productie normen'!A:L,VLOOKUP(M2002,'3-Productie normen'!$B$36:$C$42,2,FALSE),FALSE)))</f>
        <v>0</v>
      </c>
      <c r="T2002" s="516">
        <f t="shared" si="215"/>
        <v>0</v>
      </c>
      <c r="U2002" s="55">
        <f t="shared" si="216"/>
        <v>0</v>
      </c>
      <c r="V2002" s="527"/>
      <c r="X2002" s="529">
        <f t="shared" si="221"/>
        <v>0</v>
      </c>
    </row>
    <row r="2003" spans="1:24" ht="14.1" customHeight="1">
      <c r="A2003" s="460">
        <v>2003</v>
      </c>
      <c r="B2003" s="467" t="s">
        <v>239</v>
      </c>
      <c r="C2003" s="466" t="s">
        <v>377</v>
      </c>
      <c r="D2003" s="473" t="s">
        <v>457</v>
      </c>
      <c r="E2003" s="475">
        <v>0</v>
      </c>
      <c r="F2003" s="475">
        <v>2</v>
      </c>
      <c r="G2003" s="494" t="s">
        <v>529</v>
      </c>
      <c r="H2003" s="491" t="s">
        <v>286</v>
      </c>
      <c r="I2003" s="494" t="s">
        <v>3974</v>
      </c>
      <c r="J2003" s="502">
        <v>16.71</v>
      </c>
      <c r="K2003" s="494" t="s">
        <v>4027</v>
      </c>
      <c r="L2003" s="512">
        <f t="shared" si="217"/>
        <v>0</v>
      </c>
      <c r="M2003" s="513" t="s">
        <v>4037</v>
      </c>
      <c r="N2003" s="514"/>
      <c r="O2003" s="514"/>
      <c r="P2003" s="515">
        <f t="shared" si="218"/>
        <v>0</v>
      </c>
      <c r="Q2003" s="515">
        <f t="shared" si="219"/>
        <v>0</v>
      </c>
      <c r="R2003" s="515">
        <f t="shared" si="220"/>
        <v>0</v>
      </c>
      <c r="S2003" s="516">
        <f>IF(M2003="nio",0,IF(M2003&gt;0,VLOOKUP(H2003,'3-Productie normen'!A:L,VLOOKUP(M2003,'3-Productie normen'!$B$36:$C$42,2,FALSE),FALSE)))</f>
        <v>0</v>
      </c>
      <c r="T2003" s="516">
        <f t="shared" si="215"/>
        <v>0</v>
      </c>
      <c r="U2003" s="55">
        <f t="shared" si="216"/>
        <v>0</v>
      </c>
      <c r="V2003" s="527"/>
      <c r="X2003" s="529">
        <f t="shared" si="221"/>
        <v>0</v>
      </c>
    </row>
    <row r="2004" spans="1:24" ht="14.1" customHeight="1">
      <c r="A2004" s="460">
        <v>2004</v>
      </c>
      <c r="B2004" s="467" t="s">
        <v>239</v>
      </c>
      <c r="C2004" s="466" t="s">
        <v>377</v>
      </c>
      <c r="D2004" s="473" t="s">
        <v>457</v>
      </c>
      <c r="E2004" s="475">
        <v>0</v>
      </c>
      <c r="F2004" s="475">
        <v>3</v>
      </c>
      <c r="G2004" s="494" t="s">
        <v>529</v>
      </c>
      <c r="H2004" s="491" t="s">
        <v>286</v>
      </c>
      <c r="I2004" s="494" t="s">
        <v>3974</v>
      </c>
      <c r="J2004" s="502">
        <v>16.71</v>
      </c>
      <c r="K2004" s="494" t="s">
        <v>4027</v>
      </c>
      <c r="L2004" s="512">
        <f t="shared" si="217"/>
        <v>0</v>
      </c>
      <c r="M2004" s="513" t="s">
        <v>4037</v>
      </c>
      <c r="N2004" s="514"/>
      <c r="O2004" s="514"/>
      <c r="P2004" s="515">
        <f t="shared" si="218"/>
        <v>0</v>
      </c>
      <c r="Q2004" s="515">
        <f t="shared" si="219"/>
        <v>0</v>
      </c>
      <c r="R2004" s="515">
        <f t="shared" si="220"/>
        <v>0</v>
      </c>
      <c r="S2004" s="516">
        <f>IF(M2004="nio",0,IF(M2004&gt;0,VLOOKUP(H2004,'3-Productie normen'!A:L,VLOOKUP(M2004,'3-Productie normen'!$B$36:$C$42,2,FALSE),FALSE)))</f>
        <v>0</v>
      </c>
      <c r="T2004" s="516">
        <f t="shared" ref="T2004:T2067" si="222">IF(N2004&gt;0,S2004*$T$8,0)</f>
        <v>0</v>
      </c>
      <c r="U2004" s="55">
        <f t="shared" ref="U2004:U2067" si="223">IF((OR(O2004&gt;0,)),S2004*$U$8,0)</f>
        <v>0</v>
      </c>
      <c r="V2004" s="527"/>
      <c r="X2004" s="529">
        <f t="shared" si="221"/>
        <v>0</v>
      </c>
    </row>
    <row r="2005" spans="1:24" ht="14.1" customHeight="1">
      <c r="A2005" s="460">
        <v>2005</v>
      </c>
      <c r="B2005" s="467" t="s">
        <v>239</v>
      </c>
      <c r="C2005" s="466" t="s">
        <v>377</v>
      </c>
      <c r="D2005" s="473" t="s">
        <v>457</v>
      </c>
      <c r="E2005" s="475">
        <v>0</v>
      </c>
      <c r="F2005" s="475">
        <v>4</v>
      </c>
      <c r="G2005" s="494" t="s">
        <v>529</v>
      </c>
      <c r="H2005" s="491" t="s">
        <v>286</v>
      </c>
      <c r="I2005" s="494" t="s">
        <v>3974</v>
      </c>
      <c r="J2005" s="502">
        <v>34.15</v>
      </c>
      <c r="K2005" s="494" t="s">
        <v>4027</v>
      </c>
      <c r="L2005" s="512">
        <f t="shared" si="217"/>
        <v>0</v>
      </c>
      <c r="M2005" s="513" t="s">
        <v>4037</v>
      </c>
      <c r="N2005" s="514"/>
      <c r="O2005" s="514"/>
      <c r="P2005" s="515">
        <f t="shared" si="218"/>
        <v>0</v>
      </c>
      <c r="Q2005" s="515">
        <f t="shared" si="219"/>
        <v>0</v>
      </c>
      <c r="R2005" s="515">
        <f t="shared" si="220"/>
        <v>0</v>
      </c>
      <c r="S2005" s="516">
        <f>IF(M2005="nio",0,IF(M2005&gt;0,VLOOKUP(H2005,'3-Productie normen'!A:L,VLOOKUP(M2005,'3-Productie normen'!$B$36:$C$42,2,FALSE),FALSE)))</f>
        <v>0</v>
      </c>
      <c r="T2005" s="516">
        <f t="shared" si="222"/>
        <v>0</v>
      </c>
      <c r="U2005" s="55">
        <f t="shared" si="223"/>
        <v>0</v>
      </c>
      <c r="V2005" s="527"/>
      <c r="X2005" s="529">
        <f t="shared" si="221"/>
        <v>0</v>
      </c>
    </row>
    <row r="2006" spans="1:24" ht="14.1" customHeight="1">
      <c r="A2006" s="460">
        <v>2006</v>
      </c>
      <c r="B2006" s="467" t="s">
        <v>239</v>
      </c>
      <c r="C2006" s="466" t="s">
        <v>377</v>
      </c>
      <c r="D2006" s="473" t="s">
        <v>457</v>
      </c>
      <c r="E2006" s="475">
        <v>0</v>
      </c>
      <c r="F2006" s="475">
        <v>5</v>
      </c>
      <c r="G2006" s="494" t="s">
        <v>529</v>
      </c>
      <c r="H2006" s="491" t="s">
        <v>286</v>
      </c>
      <c r="I2006" s="494" t="s">
        <v>3974</v>
      </c>
      <c r="J2006" s="502">
        <v>16.05</v>
      </c>
      <c r="K2006" s="494" t="s">
        <v>4027</v>
      </c>
      <c r="L2006" s="512">
        <f t="shared" si="217"/>
        <v>0</v>
      </c>
      <c r="M2006" s="513" t="s">
        <v>4037</v>
      </c>
      <c r="N2006" s="514"/>
      <c r="O2006" s="514"/>
      <c r="P2006" s="515">
        <f t="shared" si="218"/>
        <v>0</v>
      </c>
      <c r="Q2006" s="515">
        <f t="shared" si="219"/>
        <v>0</v>
      </c>
      <c r="R2006" s="515">
        <f t="shared" si="220"/>
        <v>0</v>
      </c>
      <c r="S2006" s="516">
        <f>IF(M2006="nio",0,IF(M2006&gt;0,VLOOKUP(H2006,'3-Productie normen'!A:L,VLOOKUP(M2006,'3-Productie normen'!$B$36:$C$42,2,FALSE),FALSE)))</f>
        <v>0</v>
      </c>
      <c r="T2006" s="516">
        <f t="shared" si="222"/>
        <v>0</v>
      </c>
      <c r="U2006" s="55">
        <f t="shared" si="223"/>
        <v>0</v>
      </c>
      <c r="V2006" s="527"/>
      <c r="X2006" s="529">
        <f t="shared" si="221"/>
        <v>0</v>
      </c>
    </row>
    <row r="2007" spans="1:24" ht="14.1" customHeight="1">
      <c r="A2007" s="460">
        <v>2007</v>
      </c>
      <c r="B2007" s="467" t="s">
        <v>239</v>
      </c>
      <c r="C2007" s="466" t="s">
        <v>377</v>
      </c>
      <c r="D2007" s="473" t="s">
        <v>457</v>
      </c>
      <c r="E2007" s="475">
        <v>0</v>
      </c>
      <c r="F2007" s="475">
        <v>6</v>
      </c>
      <c r="G2007" s="494" t="s">
        <v>529</v>
      </c>
      <c r="H2007" s="491" t="s">
        <v>286</v>
      </c>
      <c r="I2007" s="494" t="s">
        <v>3974</v>
      </c>
      <c r="J2007" s="502">
        <v>16.71</v>
      </c>
      <c r="K2007" s="494" t="s">
        <v>4027</v>
      </c>
      <c r="L2007" s="512">
        <f t="shared" si="217"/>
        <v>0</v>
      </c>
      <c r="M2007" s="513" t="s">
        <v>4037</v>
      </c>
      <c r="N2007" s="514"/>
      <c r="O2007" s="514"/>
      <c r="P2007" s="515">
        <f t="shared" si="218"/>
        <v>0</v>
      </c>
      <c r="Q2007" s="515">
        <f t="shared" si="219"/>
        <v>0</v>
      </c>
      <c r="R2007" s="515">
        <f t="shared" si="220"/>
        <v>0</v>
      </c>
      <c r="S2007" s="516">
        <f>IF(M2007="nio",0,IF(M2007&gt;0,VLOOKUP(H2007,'3-Productie normen'!A:L,VLOOKUP(M2007,'3-Productie normen'!$B$36:$C$42,2,FALSE),FALSE)))</f>
        <v>0</v>
      </c>
      <c r="T2007" s="516">
        <f t="shared" si="222"/>
        <v>0</v>
      </c>
      <c r="U2007" s="55">
        <f t="shared" si="223"/>
        <v>0</v>
      </c>
      <c r="V2007" s="527"/>
      <c r="X2007" s="529">
        <f t="shared" si="221"/>
        <v>0</v>
      </c>
    </row>
    <row r="2008" spans="1:24" ht="14.1" customHeight="1">
      <c r="A2008" s="460">
        <v>2008</v>
      </c>
      <c r="B2008" s="467" t="s">
        <v>239</v>
      </c>
      <c r="C2008" s="466" t="s">
        <v>377</v>
      </c>
      <c r="D2008" s="473" t="s">
        <v>457</v>
      </c>
      <c r="E2008" s="475">
        <v>0</v>
      </c>
      <c r="F2008" s="475">
        <v>7</v>
      </c>
      <c r="G2008" s="494" t="s">
        <v>529</v>
      </c>
      <c r="H2008" s="491" t="s">
        <v>286</v>
      </c>
      <c r="I2008" s="494" t="s">
        <v>3974</v>
      </c>
      <c r="J2008" s="502">
        <v>16.71</v>
      </c>
      <c r="K2008" s="494" t="s">
        <v>4027</v>
      </c>
      <c r="L2008" s="512">
        <f t="shared" si="217"/>
        <v>0</v>
      </c>
      <c r="M2008" s="513" t="s">
        <v>4037</v>
      </c>
      <c r="N2008" s="514"/>
      <c r="O2008" s="514"/>
      <c r="P2008" s="515">
        <f t="shared" si="218"/>
        <v>0</v>
      </c>
      <c r="Q2008" s="515">
        <f t="shared" si="219"/>
        <v>0</v>
      </c>
      <c r="R2008" s="515">
        <f t="shared" si="220"/>
        <v>0</v>
      </c>
      <c r="S2008" s="516">
        <f>IF(M2008="nio",0,IF(M2008&gt;0,VLOOKUP(H2008,'3-Productie normen'!A:L,VLOOKUP(M2008,'3-Productie normen'!$B$36:$C$42,2,FALSE),FALSE)))</f>
        <v>0</v>
      </c>
      <c r="T2008" s="516">
        <f t="shared" si="222"/>
        <v>0</v>
      </c>
      <c r="U2008" s="55">
        <f t="shared" si="223"/>
        <v>0</v>
      </c>
      <c r="V2008" s="527"/>
      <c r="X2008" s="529">
        <f t="shared" si="221"/>
        <v>0</v>
      </c>
    </row>
    <row r="2009" spans="1:24" ht="14.1" customHeight="1">
      <c r="A2009" s="567">
        <v>2009</v>
      </c>
      <c r="B2009" s="467" t="s">
        <v>239</v>
      </c>
      <c r="C2009" s="466" t="s">
        <v>377</v>
      </c>
      <c r="D2009" s="473" t="s">
        <v>457</v>
      </c>
      <c r="E2009" s="475">
        <v>0</v>
      </c>
      <c r="F2009" s="475">
        <v>8</v>
      </c>
      <c r="G2009" s="494" t="s">
        <v>529</v>
      </c>
      <c r="H2009" s="491" t="s">
        <v>286</v>
      </c>
      <c r="I2009" s="494" t="s">
        <v>3974</v>
      </c>
      <c r="J2009" s="502">
        <v>1.49</v>
      </c>
      <c r="K2009" s="494" t="s">
        <v>4027</v>
      </c>
      <c r="L2009" s="512">
        <f t="shared" si="217"/>
        <v>0</v>
      </c>
      <c r="M2009" s="513" t="s">
        <v>4037</v>
      </c>
      <c r="N2009" s="514"/>
      <c r="O2009" s="514"/>
      <c r="P2009" s="515">
        <f t="shared" si="218"/>
        <v>0</v>
      </c>
      <c r="Q2009" s="515">
        <f t="shared" si="219"/>
        <v>0</v>
      </c>
      <c r="R2009" s="515">
        <f t="shared" si="220"/>
        <v>0</v>
      </c>
      <c r="S2009" s="516">
        <f>IF(M2009="nio",0,IF(M2009&gt;0,VLOOKUP(H2009,'3-Productie normen'!A:L,VLOOKUP(M2009,'3-Productie normen'!$B$36:$C$42,2,FALSE),FALSE)))</f>
        <v>0</v>
      </c>
      <c r="T2009" s="516">
        <f t="shared" si="222"/>
        <v>0</v>
      </c>
      <c r="U2009" s="55">
        <f t="shared" si="223"/>
        <v>0</v>
      </c>
      <c r="V2009" s="527"/>
      <c r="X2009" s="529">
        <f t="shared" si="221"/>
        <v>0</v>
      </c>
    </row>
    <row r="2010" spans="1:24" ht="14.1" customHeight="1">
      <c r="A2010" s="460">
        <v>2010</v>
      </c>
      <c r="B2010" s="467" t="s">
        <v>239</v>
      </c>
      <c r="C2010" s="466" t="s">
        <v>377</v>
      </c>
      <c r="D2010" s="473" t="s">
        <v>457</v>
      </c>
      <c r="E2010" s="475">
        <v>0</v>
      </c>
      <c r="F2010" s="475">
        <v>9</v>
      </c>
      <c r="G2010" s="494" t="s">
        <v>529</v>
      </c>
      <c r="H2010" s="491" t="s">
        <v>286</v>
      </c>
      <c r="I2010" s="494" t="s">
        <v>3974</v>
      </c>
      <c r="J2010" s="502">
        <v>1.49</v>
      </c>
      <c r="K2010" s="494" t="s">
        <v>4027</v>
      </c>
      <c r="L2010" s="512">
        <f t="shared" si="217"/>
        <v>0</v>
      </c>
      <c r="M2010" s="513" t="s">
        <v>4037</v>
      </c>
      <c r="N2010" s="514"/>
      <c r="O2010" s="514"/>
      <c r="P2010" s="515">
        <f t="shared" si="218"/>
        <v>0</v>
      </c>
      <c r="Q2010" s="515">
        <f t="shared" si="219"/>
        <v>0</v>
      </c>
      <c r="R2010" s="515">
        <f t="shared" si="220"/>
        <v>0</v>
      </c>
      <c r="S2010" s="516">
        <f>IF(M2010="nio",0,IF(M2010&gt;0,VLOOKUP(H2010,'3-Productie normen'!A:L,VLOOKUP(M2010,'3-Productie normen'!$B$36:$C$42,2,FALSE),FALSE)))</f>
        <v>0</v>
      </c>
      <c r="T2010" s="516">
        <f t="shared" si="222"/>
        <v>0</v>
      </c>
      <c r="U2010" s="55">
        <f t="shared" si="223"/>
        <v>0</v>
      </c>
      <c r="V2010" s="527"/>
      <c r="X2010" s="529">
        <f t="shared" si="221"/>
        <v>0</v>
      </c>
    </row>
    <row r="2011" spans="1:24" ht="14.1" customHeight="1">
      <c r="A2011" s="460">
        <v>2011</v>
      </c>
      <c r="B2011" s="467" t="s">
        <v>239</v>
      </c>
      <c r="C2011" s="466" t="s">
        <v>377</v>
      </c>
      <c r="D2011" s="473" t="s">
        <v>457</v>
      </c>
      <c r="E2011" s="475">
        <v>0</v>
      </c>
      <c r="F2011" s="475" t="s">
        <v>584</v>
      </c>
      <c r="G2011" s="494" t="s">
        <v>600</v>
      </c>
      <c r="H2011" s="491" t="s">
        <v>286</v>
      </c>
      <c r="I2011" s="494" t="s">
        <v>3974</v>
      </c>
      <c r="J2011" s="502">
        <v>8.01</v>
      </c>
      <c r="K2011" s="494" t="s">
        <v>4027</v>
      </c>
      <c r="L2011" s="512">
        <f t="shared" si="217"/>
        <v>0</v>
      </c>
      <c r="M2011" s="513" t="s">
        <v>4037</v>
      </c>
      <c r="N2011" s="514"/>
      <c r="O2011" s="514"/>
      <c r="P2011" s="515">
        <f t="shared" si="218"/>
        <v>0</v>
      </c>
      <c r="Q2011" s="515">
        <f t="shared" si="219"/>
        <v>0</v>
      </c>
      <c r="R2011" s="515">
        <f t="shared" si="220"/>
        <v>0</v>
      </c>
      <c r="S2011" s="516">
        <f>IF(M2011="nio",0,IF(M2011&gt;0,VLOOKUP(H2011,'3-Productie normen'!A:L,VLOOKUP(M2011,'3-Productie normen'!$B$36:$C$42,2,FALSE),FALSE)))</f>
        <v>0</v>
      </c>
      <c r="T2011" s="516">
        <f t="shared" si="222"/>
        <v>0</v>
      </c>
      <c r="U2011" s="55">
        <f t="shared" si="223"/>
        <v>0</v>
      </c>
      <c r="V2011" s="527"/>
      <c r="X2011" s="529">
        <f t="shared" si="221"/>
        <v>0</v>
      </c>
    </row>
    <row r="2012" spans="1:24" ht="14.1" customHeight="1">
      <c r="A2012" s="460">
        <v>2012</v>
      </c>
      <c r="B2012" s="467" t="s">
        <v>239</v>
      </c>
      <c r="C2012" s="466" t="s">
        <v>377</v>
      </c>
      <c r="D2012" s="473" t="s">
        <v>457</v>
      </c>
      <c r="E2012" s="475">
        <v>0</v>
      </c>
      <c r="F2012" s="475" t="s">
        <v>615</v>
      </c>
      <c r="G2012" s="494" t="s">
        <v>600</v>
      </c>
      <c r="H2012" s="491" t="s">
        <v>286</v>
      </c>
      <c r="I2012" s="494" t="s">
        <v>3974</v>
      </c>
      <c r="J2012" s="502">
        <v>25.7</v>
      </c>
      <c r="K2012" s="494" t="s">
        <v>4027</v>
      </c>
      <c r="L2012" s="512">
        <f t="shared" si="217"/>
        <v>0</v>
      </c>
      <c r="M2012" s="513" t="s">
        <v>4037</v>
      </c>
      <c r="N2012" s="514"/>
      <c r="O2012" s="514"/>
      <c r="P2012" s="515">
        <f t="shared" si="218"/>
        <v>0</v>
      </c>
      <c r="Q2012" s="515">
        <f t="shared" si="219"/>
        <v>0</v>
      </c>
      <c r="R2012" s="515">
        <f t="shared" si="220"/>
        <v>0</v>
      </c>
      <c r="S2012" s="516">
        <f>IF(M2012="nio",0,IF(M2012&gt;0,VLOOKUP(H2012,'3-Productie normen'!A:L,VLOOKUP(M2012,'3-Productie normen'!$B$36:$C$42,2,FALSE),FALSE)))</f>
        <v>0</v>
      </c>
      <c r="T2012" s="516">
        <f t="shared" si="222"/>
        <v>0</v>
      </c>
      <c r="U2012" s="55">
        <f t="shared" si="223"/>
        <v>0</v>
      </c>
      <c r="V2012" s="527"/>
      <c r="X2012" s="529">
        <f t="shared" si="221"/>
        <v>0</v>
      </c>
    </row>
    <row r="2013" spans="1:24" ht="14.1" customHeight="1">
      <c r="A2013" s="460">
        <v>2013</v>
      </c>
      <c r="B2013" s="467" t="s">
        <v>239</v>
      </c>
      <c r="C2013" s="466" t="s">
        <v>377</v>
      </c>
      <c r="D2013" s="473" t="s">
        <v>457</v>
      </c>
      <c r="E2013" s="475">
        <v>0</v>
      </c>
      <c r="F2013" s="475" t="s">
        <v>2201</v>
      </c>
      <c r="G2013" s="494" t="s">
        <v>606</v>
      </c>
      <c r="H2013" s="491" t="s">
        <v>286</v>
      </c>
      <c r="I2013" s="494" t="s">
        <v>3974</v>
      </c>
      <c r="J2013" s="502">
        <v>1.07</v>
      </c>
      <c r="K2013" s="494" t="s">
        <v>4027</v>
      </c>
      <c r="L2013" s="512">
        <f t="shared" si="217"/>
        <v>0</v>
      </c>
      <c r="M2013" s="513" t="s">
        <v>4037</v>
      </c>
      <c r="N2013" s="514"/>
      <c r="O2013" s="514"/>
      <c r="P2013" s="515">
        <f t="shared" si="218"/>
        <v>0</v>
      </c>
      <c r="Q2013" s="515">
        <f t="shared" si="219"/>
        <v>0</v>
      </c>
      <c r="R2013" s="515">
        <f t="shared" si="220"/>
        <v>0</v>
      </c>
      <c r="S2013" s="516">
        <f>IF(M2013="nio",0,IF(M2013&gt;0,VLOOKUP(H2013,'3-Productie normen'!A:L,VLOOKUP(M2013,'3-Productie normen'!$B$36:$C$42,2,FALSE),FALSE)))</f>
        <v>0</v>
      </c>
      <c r="T2013" s="516">
        <f t="shared" si="222"/>
        <v>0</v>
      </c>
      <c r="U2013" s="55">
        <f t="shared" si="223"/>
        <v>0</v>
      </c>
      <c r="V2013" s="527"/>
      <c r="X2013" s="529">
        <f t="shared" si="221"/>
        <v>0</v>
      </c>
    </row>
    <row r="2014" spans="1:24" ht="14.1" customHeight="1">
      <c r="A2014" s="460">
        <v>2014</v>
      </c>
      <c r="B2014" s="467" t="s">
        <v>239</v>
      </c>
      <c r="C2014" s="466" t="s">
        <v>377</v>
      </c>
      <c r="D2014" s="473" t="s">
        <v>457</v>
      </c>
      <c r="E2014" s="475">
        <v>1</v>
      </c>
      <c r="F2014" s="475">
        <v>10</v>
      </c>
      <c r="G2014" s="494" t="s">
        <v>529</v>
      </c>
      <c r="H2014" s="491" t="s">
        <v>286</v>
      </c>
      <c r="I2014" s="494" t="s">
        <v>3974</v>
      </c>
      <c r="J2014" s="502">
        <v>14</v>
      </c>
      <c r="K2014" s="494" t="s">
        <v>4027</v>
      </c>
      <c r="L2014" s="512">
        <f t="shared" si="217"/>
        <v>0</v>
      </c>
      <c r="M2014" s="513" t="s">
        <v>4037</v>
      </c>
      <c r="N2014" s="514"/>
      <c r="O2014" s="514"/>
      <c r="P2014" s="515">
        <f t="shared" si="218"/>
        <v>0</v>
      </c>
      <c r="Q2014" s="515">
        <f t="shared" si="219"/>
        <v>0</v>
      </c>
      <c r="R2014" s="515">
        <f t="shared" si="220"/>
        <v>0</v>
      </c>
      <c r="S2014" s="516">
        <f>IF(M2014="nio",0,IF(M2014&gt;0,VLOOKUP(H2014,'3-Productie normen'!A:L,VLOOKUP(M2014,'3-Productie normen'!$B$36:$C$42,2,FALSE),FALSE)))</f>
        <v>0</v>
      </c>
      <c r="T2014" s="516">
        <f t="shared" si="222"/>
        <v>0</v>
      </c>
      <c r="U2014" s="55">
        <f t="shared" si="223"/>
        <v>0</v>
      </c>
      <c r="V2014" s="527"/>
      <c r="X2014" s="529">
        <f t="shared" si="221"/>
        <v>0</v>
      </c>
    </row>
    <row r="2015" spans="1:24" ht="14.1" customHeight="1">
      <c r="A2015" s="460">
        <v>2015</v>
      </c>
      <c r="B2015" s="467" t="s">
        <v>239</v>
      </c>
      <c r="C2015" s="466" t="s">
        <v>377</v>
      </c>
      <c r="D2015" s="473" t="s">
        <v>457</v>
      </c>
      <c r="E2015" s="475">
        <v>1</v>
      </c>
      <c r="F2015" s="475">
        <v>11</v>
      </c>
      <c r="G2015" s="494" t="s">
        <v>598</v>
      </c>
      <c r="H2015" s="491" t="s">
        <v>286</v>
      </c>
      <c r="I2015" s="494" t="s">
        <v>3977</v>
      </c>
      <c r="J2015" s="502">
        <v>6.3</v>
      </c>
      <c r="K2015" s="494" t="s">
        <v>4027</v>
      </c>
      <c r="L2015" s="512">
        <f t="shared" si="217"/>
        <v>0</v>
      </c>
      <c r="M2015" s="513" t="s">
        <v>4037</v>
      </c>
      <c r="N2015" s="514"/>
      <c r="O2015" s="514"/>
      <c r="P2015" s="515">
        <f t="shared" si="218"/>
        <v>0</v>
      </c>
      <c r="Q2015" s="515">
        <f t="shared" si="219"/>
        <v>0</v>
      </c>
      <c r="R2015" s="515">
        <f t="shared" si="220"/>
        <v>0</v>
      </c>
      <c r="S2015" s="516">
        <f>IF(M2015="nio",0,IF(M2015&gt;0,VLOOKUP(H2015,'3-Productie normen'!A:L,VLOOKUP(M2015,'3-Productie normen'!$B$36:$C$42,2,FALSE),FALSE)))</f>
        <v>0</v>
      </c>
      <c r="T2015" s="516">
        <f t="shared" si="222"/>
        <v>0</v>
      </c>
      <c r="U2015" s="55">
        <f t="shared" si="223"/>
        <v>0</v>
      </c>
      <c r="V2015" s="527"/>
      <c r="X2015" s="529">
        <f t="shared" si="221"/>
        <v>0</v>
      </c>
    </row>
    <row r="2016" spans="1:24" ht="14.1" customHeight="1">
      <c r="A2016" s="460">
        <v>2016</v>
      </c>
      <c r="B2016" s="467" t="s">
        <v>239</v>
      </c>
      <c r="C2016" s="466" t="s">
        <v>377</v>
      </c>
      <c r="D2016" s="473" t="s">
        <v>457</v>
      </c>
      <c r="E2016" s="475">
        <v>1</v>
      </c>
      <c r="F2016" s="475">
        <v>12</v>
      </c>
      <c r="G2016" s="494" t="s">
        <v>598</v>
      </c>
      <c r="H2016" s="491" t="s">
        <v>286</v>
      </c>
      <c r="I2016" s="494" t="s">
        <v>3977</v>
      </c>
      <c r="J2016" s="502">
        <v>7.2</v>
      </c>
      <c r="K2016" s="494" t="s">
        <v>4027</v>
      </c>
      <c r="L2016" s="512">
        <f t="shared" si="217"/>
        <v>0</v>
      </c>
      <c r="M2016" s="513" t="s">
        <v>4037</v>
      </c>
      <c r="N2016" s="514"/>
      <c r="O2016" s="514"/>
      <c r="P2016" s="515">
        <f t="shared" si="218"/>
        <v>0</v>
      </c>
      <c r="Q2016" s="515">
        <f t="shared" si="219"/>
        <v>0</v>
      </c>
      <c r="R2016" s="515">
        <f t="shared" si="220"/>
        <v>0</v>
      </c>
      <c r="S2016" s="516">
        <f>IF(M2016="nio",0,IF(M2016&gt;0,VLOOKUP(H2016,'3-Productie normen'!A:L,VLOOKUP(M2016,'3-Productie normen'!$B$36:$C$42,2,FALSE),FALSE)))</f>
        <v>0</v>
      </c>
      <c r="T2016" s="516">
        <f t="shared" si="222"/>
        <v>0</v>
      </c>
      <c r="U2016" s="55">
        <f t="shared" si="223"/>
        <v>0</v>
      </c>
      <c r="V2016" s="527"/>
      <c r="X2016" s="529">
        <f t="shared" si="221"/>
        <v>0</v>
      </c>
    </row>
    <row r="2017" spans="1:24" ht="14.1" customHeight="1">
      <c r="A2017" s="567">
        <v>2017</v>
      </c>
      <c r="B2017" s="467" t="s">
        <v>239</v>
      </c>
      <c r="C2017" s="466" t="s">
        <v>377</v>
      </c>
      <c r="D2017" s="473" t="s">
        <v>457</v>
      </c>
      <c r="E2017" s="475">
        <v>1</v>
      </c>
      <c r="F2017" s="475">
        <v>2</v>
      </c>
      <c r="G2017" s="494" t="s">
        <v>529</v>
      </c>
      <c r="H2017" s="491" t="s">
        <v>286</v>
      </c>
      <c r="I2017" s="494" t="s">
        <v>3974</v>
      </c>
      <c r="J2017" s="502">
        <v>16.39</v>
      </c>
      <c r="K2017" s="494" t="s">
        <v>4027</v>
      </c>
      <c r="L2017" s="512">
        <f t="shared" si="217"/>
        <v>0</v>
      </c>
      <c r="M2017" s="513" t="s">
        <v>4037</v>
      </c>
      <c r="N2017" s="514"/>
      <c r="O2017" s="514"/>
      <c r="P2017" s="515">
        <f t="shared" si="218"/>
        <v>0</v>
      </c>
      <c r="Q2017" s="515">
        <f t="shared" si="219"/>
        <v>0</v>
      </c>
      <c r="R2017" s="515">
        <f t="shared" si="220"/>
        <v>0</v>
      </c>
      <c r="S2017" s="516">
        <f>IF(M2017="nio",0,IF(M2017&gt;0,VLOOKUP(H2017,'3-Productie normen'!A:L,VLOOKUP(M2017,'3-Productie normen'!$B$36:$C$42,2,FALSE),FALSE)))</f>
        <v>0</v>
      </c>
      <c r="T2017" s="516">
        <f t="shared" si="222"/>
        <v>0</v>
      </c>
      <c r="U2017" s="55">
        <f t="shared" si="223"/>
        <v>0</v>
      </c>
      <c r="V2017" s="527"/>
      <c r="X2017" s="529">
        <f t="shared" si="221"/>
        <v>0</v>
      </c>
    </row>
    <row r="2018" spans="1:24" ht="14.1" customHeight="1">
      <c r="A2018" s="460">
        <v>2018</v>
      </c>
      <c r="B2018" s="467" t="s">
        <v>239</v>
      </c>
      <c r="C2018" s="466" t="s">
        <v>377</v>
      </c>
      <c r="D2018" s="473" t="s">
        <v>457</v>
      </c>
      <c r="E2018" s="475">
        <v>1</v>
      </c>
      <c r="F2018" s="475">
        <v>3</v>
      </c>
      <c r="G2018" s="494" t="s">
        <v>529</v>
      </c>
      <c r="H2018" s="491" t="s">
        <v>286</v>
      </c>
      <c r="I2018" s="494" t="s">
        <v>3974</v>
      </c>
      <c r="J2018" s="502">
        <v>16.39</v>
      </c>
      <c r="K2018" s="494" t="s">
        <v>4027</v>
      </c>
      <c r="L2018" s="512">
        <f t="shared" si="217"/>
        <v>0</v>
      </c>
      <c r="M2018" s="513" t="s">
        <v>4037</v>
      </c>
      <c r="N2018" s="514"/>
      <c r="O2018" s="514"/>
      <c r="P2018" s="515">
        <f t="shared" si="218"/>
        <v>0</v>
      </c>
      <c r="Q2018" s="515">
        <f t="shared" si="219"/>
        <v>0</v>
      </c>
      <c r="R2018" s="515">
        <f t="shared" si="220"/>
        <v>0</v>
      </c>
      <c r="S2018" s="516">
        <f>IF(M2018="nio",0,IF(M2018&gt;0,VLOOKUP(H2018,'3-Productie normen'!A:L,VLOOKUP(M2018,'3-Productie normen'!$B$36:$C$42,2,FALSE),FALSE)))</f>
        <v>0</v>
      </c>
      <c r="T2018" s="516">
        <f t="shared" si="222"/>
        <v>0</v>
      </c>
      <c r="U2018" s="55">
        <f t="shared" si="223"/>
        <v>0</v>
      </c>
      <c r="V2018" s="527"/>
      <c r="X2018" s="529">
        <f t="shared" si="221"/>
        <v>0</v>
      </c>
    </row>
    <row r="2019" spans="1:24" ht="14.1" customHeight="1">
      <c r="A2019" s="460">
        <v>2019</v>
      </c>
      <c r="B2019" s="467" t="s">
        <v>239</v>
      </c>
      <c r="C2019" s="466" t="s">
        <v>377</v>
      </c>
      <c r="D2019" s="473" t="s">
        <v>457</v>
      </c>
      <c r="E2019" s="475">
        <v>1</v>
      </c>
      <c r="F2019" s="475">
        <v>4</v>
      </c>
      <c r="G2019" s="494" t="s">
        <v>529</v>
      </c>
      <c r="H2019" s="491" t="s">
        <v>286</v>
      </c>
      <c r="I2019" s="494" t="s">
        <v>3974</v>
      </c>
      <c r="J2019" s="502">
        <v>16.39</v>
      </c>
      <c r="K2019" s="494" t="s">
        <v>4027</v>
      </c>
      <c r="L2019" s="512">
        <f t="shared" si="217"/>
        <v>0</v>
      </c>
      <c r="M2019" s="513" t="s">
        <v>4037</v>
      </c>
      <c r="N2019" s="514"/>
      <c r="O2019" s="514"/>
      <c r="P2019" s="515">
        <f t="shared" si="218"/>
        <v>0</v>
      </c>
      <c r="Q2019" s="515">
        <f t="shared" si="219"/>
        <v>0</v>
      </c>
      <c r="R2019" s="515">
        <f t="shared" si="220"/>
        <v>0</v>
      </c>
      <c r="S2019" s="516">
        <f>IF(M2019="nio",0,IF(M2019&gt;0,VLOOKUP(H2019,'3-Productie normen'!A:L,VLOOKUP(M2019,'3-Productie normen'!$B$36:$C$42,2,FALSE),FALSE)))</f>
        <v>0</v>
      </c>
      <c r="T2019" s="516">
        <f t="shared" si="222"/>
        <v>0</v>
      </c>
      <c r="U2019" s="55">
        <f t="shared" si="223"/>
        <v>0</v>
      </c>
      <c r="V2019" s="527"/>
      <c r="X2019" s="529">
        <f t="shared" si="221"/>
        <v>0</v>
      </c>
    </row>
    <row r="2020" spans="1:24" ht="14.1" customHeight="1">
      <c r="A2020" s="460">
        <v>2020</v>
      </c>
      <c r="B2020" s="467" t="s">
        <v>239</v>
      </c>
      <c r="C2020" s="466" t="s">
        <v>377</v>
      </c>
      <c r="D2020" s="473" t="s">
        <v>457</v>
      </c>
      <c r="E2020" s="475">
        <v>1</v>
      </c>
      <c r="F2020" s="475">
        <v>5</v>
      </c>
      <c r="G2020" s="494" t="s">
        <v>529</v>
      </c>
      <c r="H2020" s="491" t="s">
        <v>286</v>
      </c>
      <c r="I2020" s="494" t="s">
        <v>3974</v>
      </c>
      <c r="J2020" s="502">
        <v>16.39</v>
      </c>
      <c r="K2020" s="494" t="s">
        <v>4027</v>
      </c>
      <c r="L2020" s="512">
        <f t="shared" si="217"/>
        <v>0</v>
      </c>
      <c r="M2020" s="513" t="s">
        <v>4037</v>
      </c>
      <c r="N2020" s="514"/>
      <c r="O2020" s="514"/>
      <c r="P2020" s="515">
        <f t="shared" si="218"/>
        <v>0</v>
      </c>
      <c r="Q2020" s="515">
        <f t="shared" si="219"/>
        <v>0</v>
      </c>
      <c r="R2020" s="515">
        <f t="shared" si="220"/>
        <v>0</v>
      </c>
      <c r="S2020" s="516">
        <f>IF(M2020="nio",0,IF(M2020&gt;0,VLOOKUP(H2020,'3-Productie normen'!A:L,VLOOKUP(M2020,'3-Productie normen'!$B$36:$C$42,2,FALSE),FALSE)))</f>
        <v>0</v>
      </c>
      <c r="T2020" s="516">
        <f t="shared" si="222"/>
        <v>0</v>
      </c>
      <c r="U2020" s="55">
        <f t="shared" si="223"/>
        <v>0</v>
      </c>
      <c r="V2020" s="527"/>
      <c r="X2020" s="529">
        <f t="shared" si="221"/>
        <v>0</v>
      </c>
    </row>
    <row r="2021" spans="1:24" ht="14.1" customHeight="1">
      <c r="A2021" s="460">
        <v>2021</v>
      </c>
      <c r="B2021" s="467" t="s">
        <v>239</v>
      </c>
      <c r="C2021" s="466" t="s">
        <v>377</v>
      </c>
      <c r="D2021" s="473" t="s">
        <v>457</v>
      </c>
      <c r="E2021" s="475">
        <v>1</v>
      </c>
      <c r="F2021" s="475">
        <v>6</v>
      </c>
      <c r="G2021" s="494" t="s">
        <v>529</v>
      </c>
      <c r="H2021" s="491" t="s">
        <v>286</v>
      </c>
      <c r="I2021" s="494" t="s">
        <v>3974</v>
      </c>
      <c r="J2021" s="502">
        <v>16.39</v>
      </c>
      <c r="K2021" s="494" t="s">
        <v>4027</v>
      </c>
      <c r="L2021" s="512">
        <f t="shared" si="217"/>
        <v>0</v>
      </c>
      <c r="M2021" s="513" t="s">
        <v>4037</v>
      </c>
      <c r="N2021" s="514"/>
      <c r="O2021" s="514"/>
      <c r="P2021" s="515">
        <f t="shared" si="218"/>
        <v>0</v>
      </c>
      <c r="Q2021" s="515">
        <f t="shared" si="219"/>
        <v>0</v>
      </c>
      <c r="R2021" s="515">
        <f t="shared" si="220"/>
        <v>0</v>
      </c>
      <c r="S2021" s="516">
        <f>IF(M2021="nio",0,IF(M2021&gt;0,VLOOKUP(H2021,'3-Productie normen'!A:L,VLOOKUP(M2021,'3-Productie normen'!$B$36:$C$42,2,FALSE),FALSE)))</f>
        <v>0</v>
      </c>
      <c r="T2021" s="516">
        <f t="shared" si="222"/>
        <v>0</v>
      </c>
      <c r="U2021" s="55">
        <f t="shared" si="223"/>
        <v>0</v>
      </c>
      <c r="V2021" s="527"/>
      <c r="X2021" s="529">
        <f t="shared" si="221"/>
        <v>0</v>
      </c>
    </row>
    <row r="2022" spans="1:24" ht="14.1" customHeight="1">
      <c r="A2022" s="460">
        <v>2022</v>
      </c>
      <c r="B2022" s="467" t="s">
        <v>239</v>
      </c>
      <c r="C2022" s="466" t="s">
        <v>377</v>
      </c>
      <c r="D2022" s="473" t="s">
        <v>457</v>
      </c>
      <c r="E2022" s="475">
        <v>1</v>
      </c>
      <c r="F2022" s="475">
        <v>7</v>
      </c>
      <c r="G2022" s="494" t="s">
        <v>529</v>
      </c>
      <c r="H2022" s="491" t="s">
        <v>286</v>
      </c>
      <c r="I2022" s="494" t="s">
        <v>3974</v>
      </c>
      <c r="J2022" s="502">
        <v>14</v>
      </c>
      <c r="K2022" s="494" t="s">
        <v>4027</v>
      </c>
      <c r="L2022" s="512">
        <f t="shared" si="217"/>
        <v>0</v>
      </c>
      <c r="M2022" s="513" t="s">
        <v>4037</v>
      </c>
      <c r="N2022" s="514"/>
      <c r="O2022" s="514"/>
      <c r="P2022" s="515">
        <f t="shared" si="218"/>
        <v>0</v>
      </c>
      <c r="Q2022" s="515">
        <f t="shared" si="219"/>
        <v>0</v>
      </c>
      <c r="R2022" s="515">
        <f t="shared" si="220"/>
        <v>0</v>
      </c>
      <c r="S2022" s="516">
        <f>IF(M2022="nio",0,IF(M2022&gt;0,VLOOKUP(H2022,'3-Productie normen'!A:L,VLOOKUP(M2022,'3-Productie normen'!$B$36:$C$42,2,FALSE),FALSE)))</f>
        <v>0</v>
      </c>
      <c r="T2022" s="516">
        <f t="shared" si="222"/>
        <v>0</v>
      </c>
      <c r="U2022" s="55">
        <f t="shared" si="223"/>
        <v>0</v>
      </c>
      <c r="V2022" s="527"/>
      <c r="X2022" s="529">
        <f t="shared" si="221"/>
        <v>0</v>
      </c>
    </row>
    <row r="2023" spans="1:24" ht="14.1" customHeight="1">
      <c r="A2023" s="460">
        <v>2023</v>
      </c>
      <c r="B2023" s="467" t="s">
        <v>239</v>
      </c>
      <c r="C2023" s="466" t="s">
        <v>377</v>
      </c>
      <c r="D2023" s="473" t="s">
        <v>457</v>
      </c>
      <c r="E2023" s="475">
        <v>1</v>
      </c>
      <c r="F2023" s="475">
        <v>8</v>
      </c>
      <c r="G2023" s="494" t="s">
        <v>529</v>
      </c>
      <c r="H2023" s="491" t="s">
        <v>286</v>
      </c>
      <c r="I2023" s="494" t="s">
        <v>3974</v>
      </c>
      <c r="J2023" s="502">
        <v>14</v>
      </c>
      <c r="K2023" s="494" t="s">
        <v>4027</v>
      </c>
      <c r="L2023" s="512">
        <f t="shared" si="217"/>
        <v>0</v>
      </c>
      <c r="M2023" s="513" t="s">
        <v>4037</v>
      </c>
      <c r="N2023" s="514"/>
      <c r="O2023" s="514"/>
      <c r="P2023" s="515">
        <f t="shared" si="218"/>
        <v>0</v>
      </c>
      <c r="Q2023" s="515">
        <f t="shared" si="219"/>
        <v>0</v>
      </c>
      <c r="R2023" s="515">
        <f t="shared" si="220"/>
        <v>0</v>
      </c>
      <c r="S2023" s="516">
        <f>IF(M2023="nio",0,IF(M2023&gt;0,VLOOKUP(H2023,'3-Productie normen'!A:L,VLOOKUP(M2023,'3-Productie normen'!$B$36:$C$42,2,FALSE),FALSE)))</f>
        <v>0</v>
      </c>
      <c r="T2023" s="516">
        <f t="shared" si="222"/>
        <v>0</v>
      </c>
      <c r="U2023" s="55">
        <f t="shared" si="223"/>
        <v>0</v>
      </c>
      <c r="V2023" s="527"/>
      <c r="X2023" s="529">
        <f t="shared" si="221"/>
        <v>0</v>
      </c>
    </row>
    <row r="2024" spans="1:24" ht="14.1" customHeight="1">
      <c r="A2024" s="460">
        <v>2024</v>
      </c>
      <c r="B2024" s="467" t="s">
        <v>239</v>
      </c>
      <c r="C2024" s="466" t="s">
        <v>377</v>
      </c>
      <c r="D2024" s="473" t="s">
        <v>457</v>
      </c>
      <c r="E2024" s="475">
        <v>1</v>
      </c>
      <c r="F2024" s="475">
        <v>9</v>
      </c>
      <c r="G2024" s="494" t="s">
        <v>529</v>
      </c>
      <c r="H2024" s="491" t="s">
        <v>286</v>
      </c>
      <c r="I2024" s="494" t="s">
        <v>3974</v>
      </c>
      <c r="J2024" s="502">
        <v>14</v>
      </c>
      <c r="K2024" s="494" t="s">
        <v>4027</v>
      </c>
      <c r="L2024" s="512">
        <f t="shared" si="217"/>
        <v>0</v>
      </c>
      <c r="M2024" s="513" t="s">
        <v>4037</v>
      </c>
      <c r="N2024" s="514"/>
      <c r="O2024" s="514"/>
      <c r="P2024" s="515">
        <f t="shared" si="218"/>
        <v>0</v>
      </c>
      <c r="Q2024" s="515">
        <f t="shared" si="219"/>
        <v>0</v>
      </c>
      <c r="R2024" s="515">
        <f t="shared" si="220"/>
        <v>0</v>
      </c>
      <c r="S2024" s="516">
        <f>IF(M2024="nio",0,IF(M2024&gt;0,VLOOKUP(H2024,'3-Productie normen'!A:L,VLOOKUP(M2024,'3-Productie normen'!$B$36:$C$42,2,FALSE),FALSE)))</f>
        <v>0</v>
      </c>
      <c r="T2024" s="516">
        <f t="shared" si="222"/>
        <v>0</v>
      </c>
      <c r="U2024" s="55">
        <f t="shared" si="223"/>
        <v>0</v>
      </c>
      <c r="V2024" s="527"/>
      <c r="X2024" s="529">
        <f t="shared" si="221"/>
        <v>0</v>
      </c>
    </row>
    <row r="2025" spans="1:24" ht="14.1" customHeight="1">
      <c r="A2025" s="567">
        <v>2025</v>
      </c>
      <c r="B2025" s="467" t="s">
        <v>239</v>
      </c>
      <c r="C2025" s="466" t="s">
        <v>377</v>
      </c>
      <c r="D2025" s="473" t="s">
        <v>457</v>
      </c>
      <c r="E2025" s="475">
        <v>1</v>
      </c>
      <c r="F2025" s="475" t="s">
        <v>2202</v>
      </c>
      <c r="G2025" s="494" t="s">
        <v>600</v>
      </c>
      <c r="H2025" s="491" t="s">
        <v>286</v>
      </c>
      <c r="I2025" s="494" t="s">
        <v>3974</v>
      </c>
      <c r="J2025" s="502">
        <v>17.329999999999998</v>
      </c>
      <c r="K2025" s="494" t="s">
        <v>4027</v>
      </c>
      <c r="L2025" s="512">
        <f t="shared" si="217"/>
        <v>0</v>
      </c>
      <c r="M2025" s="513" t="s">
        <v>4037</v>
      </c>
      <c r="N2025" s="514"/>
      <c r="O2025" s="514"/>
      <c r="P2025" s="515">
        <f t="shared" si="218"/>
        <v>0</v>
      </c>
      <c r="Q2025" s="515">
        <f t="shared" si="219"/>
        <v>0</v>
      </c>
      <c r="R2025" s="515">
        <f t="shared" si="220"/>
        <v>0</v>
      </c>
      <c r="S2025" s="516">
        <f>IF(M2025="nio",0,IF(M2025&gt;0,VLOOKUP(H2025,'3-Productie normen'!A:L,VLOOKUP(M2025,'3-Productie normen'!$B$36:$C$42,2,FALSE),FALSE)))</f>
        <v>0</v>
      </c>
      <c r="T2025" s="516">
        <f t="shared" si="222"/>
        <v>0</v>
      </c>
      <c r="U2025" s="55">
        <f t="shared" si="223"/>
        <v>0</v>
      </c>
      <c r="V2025" s="527"/>
      <c r="X2025" s="529">
        <f t="shared" si="221"/>
        <v>0</v>
      </c>
    </row>
    <row r="2026" spans="1:24" ht="14.1" customHeight="1">
      <c r="A2026" s="460">
        <v>2026</v>
      </c>
      <c r="B2026" s="467" t="s">
        <v>239</v>
      </c>
      <c r="C2026" s="466" t="s">
        <v>377</v>
      </c>
      <c r="D2026" s="473" t="s">
        <v>457</v>
      </c>
      <c r="E2026" s="475">
        <v>1</v>
      </c>
      <c r="F2026" s="475" t="s">
        <v>615</v>
      </c>
      <c r="G2026" s="494" t="s">
        <v>600</v>
      </c>
      <c r="H2026" s="491" t="s">
        <v>286</v>
      </c>
      <c r="I2026" s="494" t="s">
        <v>3974</v>
      </c>
      <c r="J2026" s="502">
        <v>1.1100000000000001</v>
      </c>
      <c r="K2026" s="494" t="s">
        <v>4027</v>
      </c>
      <c r="L2026" s="512">
        <f t="shared" si="217"/>
        <v>0</v>
      </c>
      <c r="M2026" s="513" t="s">
        <v>4037</v>
      </c>
      <c r="N2026" s="514"/>
      <c r="O2026" s="514"/>
      <c r="P2026" s="515">
        <f t="shared" si="218"/>
        <v>0</v>
      </c>
      <c r="Q2026" s="515">
        <f t="shared" si="219"/>
        <v>0</v>
      </c>
      <c r="R2026" s="515">
        <f t="shared" si="220"/>
        <v>0</v>
      </c>
      <c r="S2026" s="516">
        <f>IF(M2026="nio",0,IF(M2026&gt;0,VLOOKUP(H2026,'3-Productie normen'!A:L,VLOOKUP(M2026,'3-Productie normen'!$B$36:$C$42,2,FALSE),FALSE)))</f>
        <v>0</v>
      </c>
      <c r="T2026" s="516">
        <f t="shared" si="222"/>
        <v>0</v>
      </c>
      <c r="U2026" s="55">
        <f t="shared" si="223"/>
        <v>0</v>
      </c>
      <c r="V2026" s="527"/>
      <c r="X2026" s="529">
        <f t="shared" si="221"/>
        <v>0</v>
      </c>
    </row>
    <row r="2027" spans="1:24" ht="14.1" customHeight="1">
      <c r="A2027" s="460">
        <v>2027</v>
      </c>
      <c r="B2027" s="467" t="s">
        <v>239</v>
      </c>
      <c r="C2027" s="466" t="s">
        <v>378</v>
      </c>
      <c r="D2027" s="473" t="s">
        <v>458</v>
      </c>
      <c r="E2027" s="475">
        <v>0</v>
      </c>
      <c r="F2027" s="475" t="s">
        <v>2203</v>
      </c>
      <c r="G2027" s="494" t="s">
        <v>606</v>
      </c>
      <c r="H2027" s="491" t="s">
        <v>286</v>
      </c>
      <c r="I2027" s="494" t="s">
        <v>3983</v>
      </c>
      <c r="J2027" s="502">
        <v>7</v>
      </c>
      <c r="K2027" s="494" t="s">
        <v>4027</v>
      </c>
      <c r="L2027" s="512">
        <f t="shared" si="217"/>
        <v>0</v>
      </c>
      <c r="M2027" s="513" t="s">
        <v>4037</v>
      </c>
      <c r="N2027" s="514"/>
      <c r="O2027" s="514"/>
      <c r="P2027" s="515">
        <f t="shared" si="218"/>
        <v>0</v>
      </c>
      <c r="Q2027" s="515">
        <f t="shared" si="219"/>
        <v>0</v>
      </c>
      <c r="R2027" s="515">
        <f t="shared" si="220"/>
        <v>0</v>
      </c>
      <c r="S2027" s="516">
        <f>IF(M2027="nio",0,IF(M2027&gt;0,VLOOKUP(H2027,'3-Productie normen'!A:L,VLOOKUP(M2027,'3-Productie normen'!$B$36:$C$42,2,FALSE),FALSE)))</f>
        <v>0</v>
      </c>
      <c r="T2027" s="516">
        <f t="shared" si="222"/>
        <v>0</v>
      </c>
      <c r="U2027" s="55">
        <f t="shared" si="223"/>
        <v>0</v>
      </c>
      <c r="V2027" s="527"/>
      <c r="X2027" s="529">
        <f t="shared" si="221"/>
        <v>0</v>
      </c>
    </row>
    <row r="2028" spans="1:24" ht="14.1" customHeight="1">
      <c r="A2028" s="460">
        <v>2028</v>
      </c>
      <c r="B2028" s="467" t="s">
        <v>239</v>
      </c>
      <c r="C2028" s="466" t="s">
        <v>379</v>
      </c>
      <c r="D2028" s="473">
        <v>4</v>
      </c>
      <c r="E2028" s="475"/>
      <c r="F2028" s="475" t="s">
        <v>626</v>
      </c>
      <c r="G2028" s="494" t="s">
        <v>584</v>
      </c>
      <c r="H2028" s="494" t="s">
        <v>88</v>
      </c>
      <c r="I2028" s="494" t="s">
        <v>3998</v>
      </c>
      <c r="J2028" s="502">
        <v>3.17</v>
      </c>
      <c r="K2028" s="494" t="s">
        <v>88</v>
      </c>
      <c r="L2028" s="512">
        <f t="shared" si="217"/>
        <v>255</v>
      </c>
      <c r="M2028" s="514">
        <v>255</v>
      </c>
      <c r="N2028" s="514"/>
      <c r="O2028" s="514"/>
      <c r="P2028" s="515" t="e">
        <f t="shared" si="218"/>
        <v>#DIV/0!</v>
      </c>
      <c r="Q2028" s="515">
        <f t="shared" si="219"/>
        <v>0</v>
      </c>
      <c r="R2028" s="515">
        <f t="shared" si="220"/>
        <v>0</v>
      </c>
      <c r="S2028" s="516">
        <f>IF(M2028="nio",0,IF(M2028&gt;0,VLOOKUP(H2028,'3-Productie normen'!A:L,VLOOKUP(M2028,'3-Productie normen'!$B$36:$C$42,2,FALSE),FALSE)))</f>
        <v>0</v>
      </c>
      <c r="T2028" s="516">
        <f t="shared" si="222"/>
        <v>0</v>
      </c>
      <c r="U2028" s="55">
        <f t="shared" si="223"/>
        <v>0</v>
      </c>
      <c r="V2028" s="527"/>
      <c r="X2028" s="529">
        <f t="shared" si="221"/>
        <v>808.35</v>
      </c>
    </row>
    <row r="2029" spans="1:24" ht="14.1" customHeight="1">
      <c r="A2029" s="460">
        <v>2029</v>
      </c>
      <c r="B2029" s="467" t="s">
        <v>239</v>
      </c>
      <c r="C2029" s="466" t="s">
        <v>379</v>
      </c>
      <c r="D2029" s="473">
        <v>4</v>
      </c>
      <c r="E2029" s="475"/>
      <c r="F2029" s="475" t="s">
        <v>628</v>
      </c>
      <c r="G2029" s="494" t="s">
        <v>529</v>
      </c>
      <c r="H2029" s="491" t="s">
        <v>253</v>
      </c>
      <c r="I2029" s="494" t="s">
        <v>3999</v>
      </c>
      <c r="J2029" s="502">
        <v>18.489999999999998</v>
      </c>
      <c r="K2029" s="491" t="s">
        <v>253</v>
      </c>
      <c r="L2029" s="512">
        <f t="shared" si="217"/>
        <v>104</v>
      </c>
      <c r="M2029" s="514">
        <v>104</v>
      </c>
      <c r="N2029" s="514"/>
      <c r="O2029" s="514"/>
      <c r="P2029" s="515" t="e">
        <f t="shared" si="218"/>
        <v>#DIV/0!</v>
      </c>
      <c r="Q2029" s="515">
        <f t="shared" si="219"/>
        <v>0</v>
      </c>
      <c r="R2029" s="515">
        <f t="shared" si="220"/>
        <v>0</v>
      </c>
      <c r="S2029" s="516">
        <f>IF(M2029="nio",0,IF(M2029&gt;0,VLOOKUP(H2029,'3-Productie normen'!A:L,VLOOKUP(M2029,'3-Productie normen'!$B$36:$C$42,2,FALSE),FALSE)))</f>
        <v>0</v>
      </c>
      <c r="T2029" s="516">
        <f t="shared" si="222"/>
        <v>0</v>
      </c>
      <c r="U2029" s="55">
        <f t="shared" si="223"/>
        <v>0</v>
      </c>
      <c r="V2029" s="527"/>
      <c r="X2029" s="529">
        <f t="shared" si="221"/>
        <v>1922.9599999999998</v>
      </c>
    </row>
    <row r="2030" spans="1:24" ht="14.1" customHeight="1">
      <c r="A2030" s="460">
        <v>2030</v>
      </c>
      <c r="B2030" s="467" t="s">
        <v>239</v>
      </c>
      <c r="C2030" s="466" t="s">
        <v>379</v>
      </c>
      <c r="D2030" s="473">
        <v>4</v>
      </c>
      <c r="E2030" s="475"/>
      <c r="F2030" s="475" t="s">
        <v>629</v>
      </c>
      <c r="G2030" s="494" t="s">
        <v>2204</v>
      </c>
      <c r="H2030" s="494" t="s">
        <v>255</v>
      </c>
      <c r="I2030" s="494" t="s">
        <v>3999</v>
      </c>
      <c r="J2030" s="502">
        <v>24.93</v>
      </c>
      <c r="K2030" s="494" t="s">
        <v>255</v>
      </c>
      <c r="L2030" s="512">
        <f t="shared" si="217"/>
        <v>104</v>
      </c>
      <c r="M2030" s="514">
        <v>104</v>
      </c>
      <c r="N2030" s="514"/>
      <c r="O2030" s="514"/>
      <c r="P2030" s="515" t="e">
        <f t="shared" si="218"/>
        <v>#DIV/0!</v>
      </c>
      <c r="Q2030" s="515">
        <f t="shared" si="219"/>
        <v>0</v>
      </c>
      <c r="R2030" s="515">
        <f t="shared" si="220"/>
        <v>0</v>
      </c>
      <c r="S2030" s="516">
        <f>IF(M2030="nio",0,IF(M2030&gt;0,VLOOKUP(H2030,'3-Productie normen'!A:L,VLOOKUP(M2030,'3-Productie normen'!$B$36:$C$42,2,FALSE),FALSE)))</f>
        <v>0</v>
      </c>
      <c r="T2030" s="516">
        <f t="shared" si="222"/>
        <v>0</v>
      </c>
      <c r="U2030" s="55">
        <f t="shared" si="223"/>
        <v>0</v>
      </c>
      <c r="V2030" s="527"/>
      <c r="X2030" s="529">
        <f t="shared" si="221"/>
        <v>2592.7199999999998</v>
      </c>
    </row>
    <row r="2031" spans="1:24" ht="14.1" customHeight="1">
      <c r="A2031" s="460">
        <v>2031</v>
      </c>
      <c r="B2031" s="467" t="s">
        <v>239</v>
      </c>
      <c r="C2031" s="466" t="s">
        <v>379</v>
      </c>
      <c r="D2031" s="473">
        <v>4</v>
      </c>
      <c r="E2031" s="475"/>
      <c r="F2031" s="475" t="s">
        <v>630</v>
      </c>
      <c r="G2031" s="494" t="s">
        <v>2204</v>
      </c>
      <c r="H2031" s="494" t="s">
        <v>4026</v>
      </c>
      <c r="I2031" s="494" t="s">
        <v>3983</v>
      </c>
      <c r="J2031" s="502">
        <v>30.22</v>
      </c>
      <c r="K2031" s="494" t="s">
        <v>4026</v>
      </c>
      <c r="L2031" s="512">
        <f t="shared" si="217"/>
        <v>0</v>
      </c>
      <c r="M2031" s="513" t="s">
        <v>4037</v>
      </c>
      <c r="N2031" s="514"/>
      <c r="O2031" s="514"/>
      <c r="P2031" s="515">
        <f t="shared" si="218"/>
        <v>0</v>
      </c>
      <c r="Q2031" s="515">
        <f t="shared" si="219"/>
        <v>0</v>
      </c>
      <c r="R2031" s="515">
        <f t="shared" si="220"/>
        <v>0</v>
      </c>
      <c r="S2031" s="516">
        <f>IF(M2031="nio",0,IF(M2031&gt;0,VLOOKUP(H2031,'3-Productie normen'!A:L,VLOOKUP(M2031,'3-Productie normen'!$B$36:$C$42,2,FALSE),FALSE)))</f>
        <v>0</v>
      </c>
      <c r="T2031" s="516">
        <f t="shared" si="222"/>
        <v>0</v>
      </c>
      <c r="U2031" s="55">
        <f t="shared" si="223"/>
        <v>0</v>
      </c>
      <c r="V2031" s="527"/>
      <c r="X2031" s="529">
        <f t="shared" si="221"/>
        <v>0</v>
      </c>
    </row>
    <row r="2032" spans="1:24" ht="14.1" customHeight="1">
      <c r="A2032" s="460">
        <v>2032</v>
      </c>
      <c r="B2032" s="467" t="s">
        <v>239</v>
      </c>
      <c r="C2032" s="466" t="s">
        <v>379</v>
      </c>
      <c r="D2032" s="473">
        <v>4</v>
      </c>
      <c r="E2032" s="475"/>
      <c r="F2032" s="475" t="s">
        <v>631</v>
      </c>
      <c r="G2032" s="494" t="s">
        <v>916</v>
      </c>
      <c r="H2032" s="494" t="s">
        <v>4033</v>
      </c>
      <c r="I2032" s="494" t="s">
        <v>3999</v>
      </c>
      <c r="J2032" s="502">
        <v>198.32</v>
      </c>
      <c r="K2032" s="494" t="s">
        <v>4033</v>
      </c>
      <c r="L2032" s="512">
        <f t="shared" si="217"/>
        <v>104</v>
      </c>
      <c r="M2032" s="514">
        <v>104</v>
      </c>
      <c r="N2032" s="514"/>
      <c r="O2032" s="514"/>
      <c r="P2032" s="515" t="e">
        <f t="shared" si="218"/>
        <v>#DIV/0!</v>
      </c>
      <c r="Q2032" s="515">
        <f t="shared" si="219"/>
        <v>0</v>
      </c>
      <c r="R2032" s="515">
        <f t="shared" si="220"/>
        <v>0</v>
      </c>
      <c r="S2032" s="516">
        <f>IF(M2032="nio",0,IF(M2032&gt;0,VLOOKUP(H2032,'3-Productie normen'!A:L,VLOOKUP(M2032,'3-Productie normen'!$B$36:$C$42,2,FALSE),FALSE)))</f>
        <v>0</v>
      </c>
      <c r="T2032" s="516">
        <f t="shared" si="222"/>
        <v>0</v>
      </c>
      <c r="U2032" s="55">
        <f t="shared" si="223"/>
        <v>0</v>
      </c>
      <c r="V2032" s="527"/>
      <c r="X2032" s="529">
        <f t="shared" si="221"/>
        <v>20625.28</v>
      </c>
    </row>
    <row r="2033" spans="1:24" ht="14.1" customHeight="1">
      <c r="A2033" s="567">
        <v>2033</v>
      </c>
      <c r="B2033" s="467" t="s">
        <v>239</v>
      </c>
      <c r="C2033" s="466" t="s">
        <v>379</v>
      </c>
      <c r="D2033" s="473">
        <v>4</v>
      </c>
      <c r="E2033" s="475"/>
      <c r="F2033" s="475" t="s">
        <v>2205</v>
      </c>
      <c r="G2033" s="494" t="s">
        <v>2206</v>
      </c>
      <c r="H2033" s="494" t="s">
        <v>4026</v>
      </c>
      <c r="I2033" s="494"/>
      <c r="J2033" s="502">
        <v>1.67</v>
      </c>
      <c r="K2033" s="494" t="s">
        <v>4026</v>
      </c>
      <c r="L2033" s="512">
        <f t="shared" si="217"/>
        <v>0</v>
      </c>
      <c r="M2033" s="513" t="s">
        <v>4037</v>
      </c>
      <c r="N2033" s="514"/>
      <c r="O2033" s="514"/>
      <c r="P2033" s="515">
        <f t="shared" si="218"/>
        <v>0</v>
      </c>
      <c r="Q2033" s="515">
        <f t="shared" si="219"/>
        <v>0</v>
      </c>
      <c r="R2033" s="515">
        <f t="shared" si="220"/>
        <v>0</v>
      </c>
      <c r="S2033" s="516">
        <f>IF(M2033="nio",0,IF(M2033&gt;0,VLOOKUP(H2033,'3-Productie normen'!A:L,VLOOKUP(M2033,'3-Productie normen'!$B$36:$C$42,2,FALSE),FALSE)))</f>
        <v>0</v>
      </c>
      <c r="T2033" s="516">
        <f t="shared" si="222"/>
        <v>0</v>
      </c>
      <c r="U2033" s="55">
        <f t="shared" si="223"/>
        <v>0</v>
      </c>
      <c r="V2033" s="527"/>
      <c r="X2033" s="529">
        <f t="shared" si="221"/>
        <v>0</v>
      </c>
    </row>
    <row r="2034" spans="1:24" ht="14.1" customHeight="1">
      <c r="A2034" s="460">
        <v>2034</v>
      </c>
      <c r="B2034" s="467" t="s">
        <v>239</v>
      </c>
      <c r="C2034" s="466" t="s">
        <v>379</v>
      </c>
      <c r="D2034" s="473">
        <v>4</v>
      </c>
      <c r="E2034" s="475"/>
      <c r="F2034" s="475" t="s">
        <v>2207</v>
      </c>
      <c r="G2034" s="494" t="s">
        <v>592</v>
      </c>
      <c r="H2034" s="487" t="s">
        <v>348</v>
      </c>
      <c r="I2034" s="494" t="s">
        <v>3999</v>
      </c>
      <c r="J2034" s="502">
        <v>4.72</v>
      </c>
      <c r="K2034" s="487" t="s">
        <v>348</v>
      </c>
      <c r="L2034" s="512">
        <f t="shared" si="217"/>
        <v>255</v>
      </c>
      <c r="M2034" s="514">
        <v>255</v>
      </c>
      <c r="N2034" s="514"/>
      <c r="O2034" s="514"/>
      <c r="P2034" s="515" t="e">
        <f t="shared" si="218"/>
        <v>#DIV/0!</v>
      </c>
      <c r="Q2034" s="515">
        <f t="shared" si="219"/>
        <v>0</v>
      </c>
      <c r="R2034" s="515">
        <f t="shared" si="220"/>
        <v>0</v>
      </c>
      <c r="S2034" s="516">
        <f>IF(M2034="nio",0,IF(M2034&gt;0,VLOOKUP(H2034,'3-Productie normen'!A:L,VLOOKUP(M2034,'3-Productie normen'!$B$36:$C$42,2,FALSE),FALSE)))</f>
        <v>0</v>
      </c>
      <c r="T2034" s="516">
        <f t="shared" si="222"/>
        <v>0</v>
      </c>
      <c r="U2034" s="55">
        <f t="shared" si="223"/>
        <v>0</v>
      </c>
      <c r="V2034" s="527"/>
      <c r="X2034" s="529">
        <f t="shared" si="221"/>
        <v>1203.5999999999999</v>
      </c>
    </row>
    <row r="2035" spans="1:24" ht="14.1" customHeight="1">
      <c r="A2035" s="460">
        <v>2035</v>
      </c>
      <c r="B2035" s="467" t="s">
        <v>239</v>
      </c>
      <c r="C2035" s="466" t="s">
        <v>379</v>
      </c>
      <c r="D2035" s="473">
        <v>4</v>
      </c>
      <c r="E2035" s="475"/>
      <c r="F2035" s="475" t="s">
        <v>69</v>
      </c>
      <c r="G2035" s="494" t="s">
        <v>916</v>
      </c>
      <c r="H2035" s="494" t="s">
        <v>4033</v>
      </c>
      <c r="I2035" s="494" t="s">
        <v>4000</v>
      </c>
      <c r="J2035" s="502">
        <v>122.12</v>
      </c>
      <c r="K2035" s="494" t="s">
        <v>4033</v>
      </c>
      <c r="L2035" s="512">
        <f t="shared" si="217"/>
        <v>104</v>
      </c>
      <c r="M2035" s="514">
        <v>104</v>
      </c>
      <c r="N2035" s="514"/>
      <c r="O2035" s="514"/>
      <c r="P2035" s="515" t="e">
        <f t="shared" si="218"/>
        <v>#DIV/0!</v>
      </c>
      <c r="Q2035" s="515">
        <f t="shared" si="219"/>
        <v>0</v>
      </c>
      <c r="R2035" s="515">
        <f t="shared" si="220"/>
        <v>0</v>
      </c>
      <c r="S2035" s="516">
        <f>IF(M2035="nio",0,IF(M2035&gt;0,VLOOKUP(H2035,'3-Productie normen'!A:L,VLOOKUP(M2035,'3-Productie normen'!$B$36:$C$42,2,FALSE),FALSE)))</f>
        <v>0</v>
      </c>
      <c r="T2035" s="516">
        <f t="shared" si="222"/>
        <v>0</v>
      </c>
      <c r="U2035" s="55">
        <f t="shared" si="223"/>
        <v>0</v>
      </c>
      <c r="V2035" s="527"/>
      <c r="X2035" s="529">
        <f t="shared" si="221"/>
        <v>12700.48</v>
      </c>
    </row>
    <row r="2036" spans="1:24" ht="14.1" customHeight="1">
      <c r="A2036" s="460">
        <v>2036</v>
      </c>
      <c r="B2036" s="467" t="s">
        <v>239</v>
      </c>
      <c r="C2036" s="466" t="s">
        <v>379</v>
      </c>
      <c r="D2036" s="473">
        <v>4</v>
      </c>
      <c r="E2036" s="475"/>
      <c r="F2036" s="475" t="s">
        <v>635</v>
      </c>
      <c r="G2036" s="494" t="s">
        <v>2204</v>
      </c>
      <c r="H2036" s="494" t="s">
        <v>4026</v>
      </c>
      <c r="I2036" s="494" t="s">
        <v>3983</v>
      </c>
      <c r="J2036" s="502">
        <v>153.12</v>
      </c>
      <c r="K2036" s="494" t="s">
        <v>4026</v>
      </c>
      <c r="L2036" s="512">
        <f t="shared" si="217"/>
        <v>0</v>
      </c>
      <c r="M2036" s="513" t="s">
        <v>4037</v>
      </c>
      <c r="N2036" s="514"/>
      <c r="O2036" s="514"/>
      <c r="P2036" s="515">
        <f t="shared" si="218"/>
        <v>0</v>
      </c>
      <c r="Q2036" s="515">
        <f t="shared" si="219"/>
        <v>0</v>
      </c>
      <c r="R2036" s="515">
        <f t="shared" si="220"/>
        <v>0</v>
      </c>
      <c r="S2036" s="516">
        <f>IF(M2036="nio",0,IF(M2036&gt;0,VLOOKUP(H2036,'3-Productie normen'!A:L,VLOOKUP(M2036,'3-Productie normen'!$B$36:$C$42,2,FALSE),FALSE)))</f>
        <v>0</v>
      </c>
      <c r="T2036" s="516">
        <f t="shared" si="222"/>
        <v>0</v>
      </c>
      <c r="U2036" s="55">
        <f t="shared" si="223"/>
        <v>0</v>
      </c>
      <c r="V2036" s="527"/>
      <c r="X2036" s="529">
        <f t="shared" si="221"/>
        <v>0</v>
      </c>
    </row>
    <row r="2037" spans="1:24" ht="14.1" customHeight="1">
      <c r="A2037" s="460">
        <v>2037</v>
      </c>
      <c r="B2037" s="467" t="s">
        <v>239</v>
      </c>
      <c r="C2037" s="466" t="s">
        <v>379</v>
      </c>
      <c r="D2037" s="473">
        <v>4</v>
      </c>
      <c r="E2037" s="475"/>
      <c r="F2037" s="475" t="s">
        <v>636</v>
      </c>
      <c r="G2037" s="494" t="s">
        <v>2204</v>
      </c>
      <c r="H2037" s="494" t="s">
        <v>255</v>
      </c>
      <c r="I2037" s="494" t="s">
        <v>3999</v>
      </c>
      <c r="J2037" s="502">
        <v>64.72</v>
      </c>
      <c r="K2037" s="494" t="s">
        <v>255</v>
      </c>
      <c r="L2037" s="512">
        <f t="shared" si="217"/>
        <v>104</v>
      </c>
      <c r="M2037" s="514">
        <v>104</v>
      </c>
      <c r="N2037" s="514"/>
      <c r="O2037" s="514"/>
      <c r="P2037" s="515" t="e">
        <f t="shared" si="218"/>
        <v>#DIV/0!</v>
      </c>
      <c r="Q2037" s="515">
        <f t="shared" si="219"/>
        <v>0</v>
      </c>
      <c r="R2037" s="515">
        <f t="shared" si="220"/>
        <v>0</v>
      </c>
      <c r="S2037" s="516">
        <f>IF(M2037="nio",0,IF(M2037&gt;0,VLOOKUP(H2037,'3-Productie normen'!A:L,VLOOKUP(M2037,'3-Productie normen'!$B$36:$C$42,2,FALSE),FALSE)))</f>
        <v>0</v>
      </c>
      <c r="T2037" s="516">
        <f t="shared" si="222"/>
        <v>0</v>
      </c>
      <c r="U2037" s="55">
        <f t="shared" si="223"/>
        <v>0</v>
      </c>
      <c r="V2037" s="527"/>
      <c r="X2037" s="529">
        <f t="shared" si="221"/>
        <v>6730.88</v>
      </c>
    </row>
    <row r="2038" spans="1:24" ht="14.1" customHeight="1">
      <c r="A2038" s="460">
        <v>2038</v>
      </c>
      <c r="B2038" s="467" t="s">
        <v>239</v>
      </c>
      <c r="C2038" s="466" t="s">
        <v>379</v>
      </c>
      <c r="D2038" s="473">
        <v>4</v>
      </c>
      <c r="E2038" s="475"/>
      <c r="F2038" s="475" t="s">
        <v>637</v>
      </c>
      <c r="G2038" s="494" t="s">
        <v>2204</v>
      </c>
      <c r="H2038" s="494" t="s">
        <v>4026</v>
      </c>
      <c r="I2038" s="494" t="s">
        <v>3981</v>
      </c>
      <c r="J2038" s="502">
        <v>31.8</v>
      </c>
      <c r="K2038" s="494" t="s">
        <v>4026</v>
      </c>
      <c r="L2038" s="512">
        <f t="shared" si="217"/>
        <v>0</v>
      </c>
      <c r="M2038" s="513" t="s">
        <v>4037</v>
      </c>
      <c r="N2038" s="514"/>
      <c r="O2038" s="514"/>
      <c r="P2038" s="515">
        <f t="shared" si="218"/>
        <v>0</v>
      </c>
      <c r="Q2038" s="515">
        <f t="shared" si="219"/>
        <v>0</v>
      </c>
      <c r="R2038" s="515">
        <f t="shared" si="220"/>
        <v>0</v>
      </c>
      <c r="S2038" s="516">
        <f>IF(M2038="nio",0,IF(M2038&gt;0,VLOOKUP(H2038,'3-Productie normen'!A:L,VLOOKUP(M2038,'3-Productie normen'!$B$36:$C$42,2,FALSE),FALSE)))</f>
        <v>0</v>
      </c>
      <c r="T2038" s="516">
        <f t="shared" si="222"/>
        <v>0</v>
      </c>
      <c r="U2038" s="55">
        <f t="shared" si="223"/>
        <v>0</v>
      </c>
      <c r="V2038" s="527"/>
      <c r="X2038" s="529">
        <f t="shared" si="221"/>
        <v>0</v>
      </c>
    </row>
    <row r="2039" spans="1:24" ht="14.1" customHeight="1">
      <c r="A2039" s="460">
        <v>2039</v>
      </c>
      <c r="B2039" s="467" t="s">
        <v>239</v>
      </c>
      <c r="C2039" s="466" t="s">
        <v>379</v>
      </c>
      <c r="D2039" s="473">
        <v>4</v>
      </c>
      <c r="E2039" s="475"/>
      <c r="F2039" s="475" t="s">
        <v>638</v>
      </c>
      <c r="G2039" s="494" t="s">
        <v>594</v>
      </c>
      <c r="H2039" s="494" t="s">
        <v>4026</v>
      </c>
      <c r="I2039" s="494" t="s">
        <v>3981</v>
      </c>
      <c r="J2039" s="502">
        <v>24.03</v>
      </c>
      <c r="K2039" s="494" t="s">
        <v>4026</v>
      </c>
      <c r="L2039" s="512">
        <f t="shared" si="217"/>
        <v>0</v>
      </c>
      <c r="M2039" s="513" t="s">
        <v>4037</v>
      </c>
      <c r="N2039" s="514"/>
      <c r="O2039" s="514"/>
      <c r="P2039" s="515">
        <f t="shared" si="218"/>
        <v>0</v>
      </c>
      <c r="Q2039" s="515">
        <f t="shared" si="219"/>
        <v>0</v>
      </c>
      <c r="R2039" s="515">
        <f t="shared" si="220"/>
        <v>0</v>
      </c>
      <c r="S2039" s="516">
        <f>IF(M2039="nio",0,IF(M2039&gt;0,VLOOKUP(H2039,'3-Productie normen'!A:L,VLOOKUP(M2039,'3-Productie normen'!$B$36:$C$42,2,FALSE),FALSE)))</f>
        <v>0</v>
      </c>
      <c r="T2039" s="516">
        <f t="shared" si="222"/>
        <v>0</v>
      </c>
      <c r="U2039" s="55">
        <f t="shared" si="223"/>
        <v>0</v>
      </c>
      <c r="V2039" s="527"/>
      <c r="X2039" s="529">
        <f t="shared" si="221"/>
        <v>0</v>
      </c>
    </row>
    <row r="2040" spans="1:24" ht="14.1" customHeight="1">
      <c r="A2040" s="460">
        <v>2040</v>
      </c>
      <c r="B2040" s="467" t="s">
        <v>239</v>
      </c>
      <c r="C2040" s="466" t="s">
        <v>379</v>
      </c>
      <c r="D2040" s="473">
        <v>4</v>
      </c>
      <c r="E2040" s="475"/>
      <c r="F2040" s="475" t="s">
        <v>613</v>
      </c>
      <c r="G2040" s="494" t="s">
        <v>2204</v>
      </c>
      <c r="H2040" s="494" t="s">
        <v>4026</v>
      </c>
      <c r="I2040" s="494" t="s">
        <v>3981</v>
      </c>
      <c r="J2040" s="502">
        <v>52.16</v>
      </c>
      <c r="K2040" s="494" t="s">
        <v>4026</v>
      </c>
      <c r="L2040" s="512">
        <f t="shared" si="217"/>
        <v>0</v>
      </c>
      <c r="M2040" s="513" t="s">
        <v>4037</v>
      </c>
      <c r="N2040" s="514"/>
      <c r="O2040" s="514"/>
      <c r="P2040" s="515">
        <f t="shared" si="218"/>
        <v>0</v>
      </c>
      <c r="Q2040" s="515">
        <f t="shared" si="219"/>
        <v>0</v>
      </c>
      <c r="R2040" s="515">
        <f t="shared" si="220"/>
        <v>0</v>
      </c>
      <c r="S2040" s="516">
        <f>IF(M2040="nio",0,IF(M2040&gt;0,VLOOKUP(H2040,'3-Productie normen'!A:L,VLOOKUP(M2040,'3-Productie normen'!$B$36:$C$42,2,FALSE),FALSE)))</f>
        <v>0</v>
      </c>
      <c r="T2040" s="516">
        <f t="shared" si="222"/>
        <v>0</v>
      </c>
      <c r="U2040" s="55">
        <f t="shared" si="223"/>
        <v>0</v>
      </c>
      <c r="V2040" s="527"/>
      <c r="X2040" s="529">
        <f t="shared" si="221"/>
        <v>0</v>
      </c>
    </row>
    <row r="2041" spans="1:24" ht="14.1" customHeight="1">
      <c r="A2041" s="567">
        <v>2041</v>
      </c>
      <c r="B2041" s="467" t="s">
        <v>239</v>
      </c>
      <c r="C2041" s="466" t="s">
        <v>379</v>
      </c>
      <c r="D2041" s="473">
        <v>4</v>
      </c>
      <c r="E2041" s="475"/>
      <c r="F2041" s="475" t="s">
        <v>614</v>
      </c>
      <c r="G2041" s="494" t="s">
        <v>2204</v>
      </c>
      <c r="H2041" s="494" t="s">
        <v>255</v>
      </c>
      <c r="I2041" s="494" t="s">
        <v>3999</v>
      </c>
      <c r="J2041" s="502">
        <v>31.75</v>
      </c>
      <c r="K2041" s="494" t="s">
        <v>255</v>
      </c>
      <c r="L2041" s="512">
        <f t="shared" si="217"/>
        <v>104</v>
      </c>
      <c r="M2041" s="514">
        <v>104</v>
      </c>
      <c r="N2041" s="514"/>
      <c r="O2041" s="514"/>
      <c r="P2041" s="515" t="e">
        <f t="shared" si="218"/>
        <v>#DIV/0!</v>
      </c>
      <c r="Q2041" s="515">
        <f t="shared" si="219"/>
        <v>0</v>
      </c>
      <c r="R2041" s="515">
        <f t="shared" si="220"/>
        <v>0</v>
      </c>
      <c r="S2041" s="516">
        <f>IF(M2041="nio",0,IF(M2041&gt;0,VLOOKUP(H2041,'3-Productie normen'!A:L,VLOOKUP(M2041,'3-Productie normen'!$B$36:$C$42,2,FALSE),FALSE)))</f>
        <v>0</v>
      </c>
      <c r="T2041" s="516">
        <f t="shared" si="222"/>
        <v>0</v>
      </c>
      <c r="U2041" s="55">
        <f t="shared" si="223"/>
        <v>0</v>
      </c>
      <c r="V2041" s="527"/>
      <c r="X2041" s="529">
        <f t="shared" si="221"/>
        <v>3302</v>
      </c>
    </row>
    <row r="2042" spans="1:24" ht="14.1" customHeight="1">
      <c r="A2042" s="460">
        <v>2042</v>
      </c>
      <c r="B2042" s="467" t="s">
        <v>239</v>
      </c>
      <c r="C2042" s="466" t="s">
        <v>379</v>
      </c>
      <c r="D2042" s="473">
        <v>4</v>
      </c>
      <c r="E2042" s="475"/>
      <c r="F2042" s="475" t="s">
        <v>917</v>
      </c>
      <c r="G2042" s="494" t="s">
        <v>529</v>
      </c>
      <c r="H2042" s="491" t="s">
        <v>253</v>
      </c>
      <c r="I2042" s="494" t="s">
        <v>3999</v>
      </c>
      <c r="J2042" s="502">
        <v>18.43</v>
      </c>
      <c r="K2042" s="491" t="s">
        <v>253</v>
      </c>
      <c r="L2042" s="512">
        <f t="shared" si="217"/>
        <v>104</v>
      </c>
      <c r="M2042" s="514">
        <v>104</v>
      </c>
      <c r="N2042" s="514"/>
      <c r="O2042" s="514"/>
      <c r="P2042" s="515" t="e">
        <f t="shared" si="218"/>
        <v>#DIV/0!</v>
      </c>
      <c r="Q2042" s="515">
        <f t="shared" si="219"/>
        <v>0</v>
      </c>
      <c r="R2042" s="515">
        <f t="shared" si="220"/>
        <v>0</v>
      </c>
      <c r="S2042" s="516">
        <f>IF(M2042="nio",0,IF(M2042&gt;0,VLOOKUP(H2042,'3-Productie normen'!A:L,VLOOKUP(M2042,'3-Productie normen'!$B$36:$C$42,2,FALSE),FALSE)))</f>
        <v>0</v>
      </c>
      <c r="T2042" s="516">
        <f t="shared" si="222"/>
        <v>0</v>
      </c>
      <c r="U2042" s="55">
        <f t="shared" si="223"/>
        <v>0</v>
      </c>
      <c r="V2042" s="527"/>
      <c r="X2042" s="529">
        <f t="shared" si="221"/>
        <v>1916.72</v>
      </c>
    </row>
    <row r="2043" spans="1:24" ht="14.1" customHeight="1">
      <c r="A2043" s="460">
        <v>2043</v>
      </c>
      <c r="B2043" s="467" t="s">
        <v>239</v>
      </c>
      <c r="C2043" s="466" t="s">
        <v>379</v>
      </c>
      <c r="D2043" s="473">
        <v>4</v>
      </c>
      <c r="E2043" s="475"/>
      <c r="F2043" s="475" t="s">
        <v>918</v>
      </c>
      <c r="G2043" s="494" t="s">
        <v>2204</v>
      </c>
      <c r="H2043" s="494" t="s">
        <v>4026</v>
      </c>
      <c r="I2043" s="494" t="s">
        <v>3999</v>
      </c>
      <c r="J2043" s="502">
        <v>7.74</v>
      </c>
      <c r="K2043" s="494" t="s">
        <v>4026</v>
      </c>
      <c r="L2043" s="512">
        <f t="shared" si="217"/>
        <v>0</v>
      </c>
      <c r="M2043" s="513" t="s">
        <v>4037</v>
      </c>
      <c r="N2043" s="514"/>
      <c r="O2043" s="514"/>
      <c r="P2043" s="515">
        <f t="shared" si="218"/>
        <v>0</v>
      </c>
      <c r="Q2043" s="515">
        <f t="shared" si="219"/>
        <v>0</v>
      </c>
      <c r="R2043" s="515">
        <f t="shared" si="220"/>
        <v>0</v>
      </c>
      <c r="S2043" s="516">
        <f>IF(M2043="nio",0,IF(M2043&gt;0,VLOOKUP(H2043,'3-Productie normen'!A:L,VLOOKUP(M2043,'3-Productie normen'!$B$36:$C$42,2,FALSE),FALSE)))</f>
        <v>0</v>
      </c>
      <c r="T2043" s="516">
        <f t="shared" si="222"/>
        <v>0</v>
      </c>
      <c r="U2043" s="55">
        <f t="shared" si="223"/>
        <v>0</v>
      </c>
      <c r="V2043" s="527"/>
      <c r="X2043" s="529">
        <f t="shared" si="221"/>
        <v>0</v>
      </c>
    </row>
    <row r="2044" spans="1:24" ht="14.1" customHeight="1">
      <c r="A2044" s="460">
        <v>2044</v>
      </c>
      <c r="B2044" s="467" t="s">
        <v>239</v>
      </c>
      <c r="C2044" s="466" t="s">
        <v>379</v>
      </c>
      <c r="D2044" s="473">
        <v>4</v>
      </c>
      <c r="E2044" s="475"/>
      <c r="F2044" s="475" t="s">
        <v>919</v>
      </c>
      <c r="G2044" s="494" t="s">
        <v>2204</v>
      </c>
      <c r="H2044" s="494" t="s">
        <v>4026</v>
      </c>
      <c r="I2044" s="494" t="s">
        <v>3983</v>
      </c>
      <c r="J2044" s="502">
        <v>168.02</v>
      </c>
      <c r="K2044" s="494" t="s">
        <v>4026</v>
      </c>
      <c r="L2044" s="512">
        <f t="shared" si="217"/>
        <v>0</v>
      </c>
      <c r="M2044" s="513" t="s">
        <v>4037</v>
      </c>
      <c r="N2044" s="514"/>
      <c r="O2044" s="514"/>
      <c r="P2044" s="515">
        <f t="shared" si="218"/>
        <v>0</v>
      </c>
      <c r="Q2044" s="515">
        <f t="shared" si="219"/>
        <v>0</v>
      </c>
      <c r="R2044" s="515">
        <f t="shared" si="220"/>
        <v>0</v>
      </c>
      <c r="S2044" s="516">
        <f>IF(M2044="nio",0,IF(M2044&gt;0,VLOOKUP(H2044,'3-Productie normen'!A:L,VLOOKUP(M2044,'3-Productie normen'!$B$36:$C$42,2,FALSE),FALSE)))</f>
        <v>0</v>
      </c>
      <c r="T2044" s="516">
        <f t="shared" si="222"/>
        <v>0</v>
      </c>
      <c r="U2044" s="55">
        <f t="shared" si="223"/>
        <v>0</v>
      </c>
      <c r="V2044" s="527"/>
      <c r="X2044" s="529">
        <f t="shared" si="221"/>
        <v>0</v>
      </c>
    </row>
    <row r="2045" spans="1:24" ht="14.1" customHeight="1">
      <c r="A2045" s="460">
        <v>2045</v>
      </c>
      <c r="B2045" s="467" t="s">
        <v>239</v>
      </c>
      <c r="C2045" s="466" t="s">
        <v>379</v>
      </c>
      <c r="D2045" s="473">
        <v>4</v>
      </c>
      <c r="E2045" s="475"/>
      <c r="F2045" s="475" t="s">
        <v>920</v>
      </c>
      <c r="G2045" s="494"/>
      <c r="H2045" s="494" t="s">
        <v>4026</v>
      </c>
      <c r="I2045" s="494" t="s">
        <v>3983</v>
      </c>
      <c r="J2045" s="502">
        <v>198.32</v>
      </c>
      <c r="K2045" s="494" t="s">
        <v>4026</v>
      </c>
      <c r="L2045" s="512">
        <f t="shared" si="217"/>
        <v>0</v>
      </c>
      <c r="M2045" s="513" t="s">
        <v>4037</v>
      </c>
      <c r="N2045" s="514"/>
      <c r="O2045" s="514"/>
      <c r="P2045" s="515">
        <f t="shared" si="218"/>
        <v>0</v>
      </c>
      <c r="Q2045" s="515">
        <f t="shared" si="219"/>
        <v>0</v>
      </c>
      <c r="R2045" s="515">
        <f t="shared" si="220"/>
        <v>0</v>
      </c>
      <c r="S2045" s="516">
        <f>IF(M2045="nio",0,IF(M2045&gt;0,VLOOKUP(H2045,'3-Productie normen'!A:L,VLOOKUP(M2045,'3-Productie normen'!$B$36:$C$42,2,FALSE),FALSE)))</f>
        <v>0</v>
      </c>
      <c r="T2045" s="516">
        <f t="shared" si="222"/>
        <v>0</v>
      </c>
      <c r="U2045" s="55">
        <f t="shared" si="223"/>
        <v>0</v>
      </c>
      <c r="V2045" s="527"/>
      <c r="X2045" s="529">
        <f t="shared" si="221"/>
        <v>0</v>
      </c>
    </row>
    <row r="2046" spans="1:24" ht="14.1" customHeight="1">
      <c r="A2046" s="460">
        <v>2046</v>
      </c>
      <c r="B2046" s="467" t="s">
        <v>239</v>
      </c>
      <c r="C2046" s="466" t="s">
        <v>379</v>
      </c>
      <c r="D2046" s="473">
        <v>4</v>
      </c>
      <c r="E2046" s="475"/>
      <c r="F2046" s="475" t="s">
        <v>2208</v>
      </c>
      <c r="G2046" s="494" t="s">
        <v>2209</v>
      </c>
      <c r="H2046" s="494" t="s">
        <v>4026</v>
      </c>
      <c r="I2046" s="494" t="s">
        <v>3983</v>
      </c>
      <c r="J2046" s="502">
        <v>2.46</v>
      </c>
      <c r="K2046" s="494" t="s">
        <v>4026</v>
      </c>
      <c r="L2046" s="512">
        <f t="shared" si="217"/>
        <v>0</v>
      </c>
      <c r="M2046" s="513" t="s">
        <v>4037</v>
      </c>
      <c r="N2046" s="514"/>
      <c r="O2046" s="514"/>
      <c r="P2046" s="515">
        <f t="shared" si="218"/>
        <v>0</v>
      </c>
      <c r="Q2046" s="515">
        <f t="shared" si="219"/>
        <v>0</v>
      </c>
      <c r="R2046" s="515">
        <f t="shared" si="220"/>
        <v>0</v>
      </c>
      <c r="S2046" s="516">
        <f>IF(M2046="nio",0,IF(M2046&gt;0,VLOOKUP(H2046,'3-Productie normen'!A:L,VLOOKUP(M2046,'3-Productie normen'!$B$36:$C$42,2,FALSE),FALSE)))</f>
        <v>0</v>
      </c>
      <c r="T2046" s="516">
        <f t="shared" si="222"/>
        <v>0</v>
      </c>
      <c r="U2046" s="55">
        <f t="shared" si="223"/>
        <v>0</v>
      </c>
      <c r="V2046" s="527"/>
      <c r="X2046" s="529">
        <f t="shared" si="221"/>
        <v>0</v>
      </c>
    </row>
    <row r="2047" spans="1:24" ht="14.1" customHeight="1">
      <c r="A2047" s="460">
        <v>2047</v>
      </c>
      <c r="B2047" s="467" t="s">
        <v>239</v>
      </c>
      <c r="C2047" s="466" t="s">
        <v>379</v>
      </c>
      <c r="D2047" s="473">
        <v>4</v>
      </c>
      <c r="E2047" s="475"/>
      <c r="F2047" s="475" t="s">
        <v>921</v>
      </c>
      <c r="G2047" s="494" t="s">
        <v>627</v>
      </c>
      <c r="H2047" s="494" t="s">
        <v>255</v>
      </c>
      <c r="I2047" s="494" t="s">
        <v>3983</v>
      </c>
      <c r="J2047" s="502">
        <v>109.73</v>
      </c>
      <c r="K2047" s="494" t="s">
        <v>255</v>
      </c>
      <c r="L2047" s="512">
        <f t="shared" si="217"/>
        <v>104</v>
      </c>
      <c r="M2047" s="514">
        <v>104</v>
      </c>
      <c r="N2047" s="514"/>
      <c r="O2047" s="514"/>
      <c r="P2047" s="515" t="e">
        <f t="shared" si="218"/>
        <v>#DIV/0!</v>
      </c>
      <c r="Q2047" s="515">
        <f t="shared" si="219"/>
        <v>0</v>
      </c>
      <c r="R2047" s="515">
        <f t="shared" si="220"/>
        <v>0</v>
      </c>
      <c r="S2047" s="516">
        <f>IF(M2047="nio",0,IF(M2047&gt;0,VLOOKUP(H2047,'3-Productie normen'!A:L,VLOOKUP(M2047,'3-Productie normen'!$B$36:$C$42,2,FALSE),FALSE)))</f>
        <v>0</v>
      </c>
      <c r="T2047" s="516">
        <f t="shared" si="222"/>
        <v>0</v>
      </c>
      <c r="U2047" s="55">
        <f t="shared" si="223"/>
        <v>0</v>
      </c>
      <c r="V2047" s="527"/>
      <c r="X2047" s="529">
        <f t="shared" si="221"/>
        <v>11411.92</v>
      </c>
    </row>
    <row r="2048" spans="1:24" ht="14.1" customHeight="1">
      <c r="A2048" s="460">
        <v>2048</v>
      </c>
      <c r="B2048" s="467" t="s">
        <v>239</v>
      </c>
      <c r="C2048" s="466" t="s">
        <v>379</v>
      </c>
      <c r="D2048" s="473">
        <v>4</v>
      </c>
      <c r="E2048" s="475"/>
      <c r="F2048" s="475" t="s">
        <v>922</v>
      </c>
      <c r="G2048" s="494" t="s">
        <v>2204</v>
      </c>
      <c r="H2048" s="494" t="s">
        <v>255</v>
      </c>
      <c r="I2048" s="494" t="s">
        <v>3999</v>
      </c>
      <c r="J2048" s="502">
        <v>54.57</v>
      </c>
      <c r="K2048" s="494" t="s">
        <v>255</v>
      </c>
      <c r="L2048" s="512">
        <f t="shared" si="217"/>
        <v>104</v>
      </c>
      <c r="M2048" s="514">
        <v>104</v>
      </c>
      <c r="N2048" s="514"/>
      <c r="O2048" s="514"/>
      <c r="P2048" s="515" t="e">
        <f t="shared" si="218"/>
        <v>#DIV/0!</v>
      </c>
      <c r="Q2048" s="515">
        <f t="shared" si="219"/>
        <v>0</v>
      </c>
      <c r="R2048" s="515">
        <f t="shared" si="220"/>
        <v>0</v>
      </c>
      <c r="S2048" s="516">
        <f>IF(M2048="nio",0,IF(M2048&gt;0,VLOOKUP(H2048,'3-Productie normen'!A:L,VLOOKUP(M2048,'3-Productie normen'!$B$36:$C$42,2,FALSE),FALSE)))</f>
        <v>0</v>
      </c>
      <c r="T2048" s="516">
        <f t="shared" si="222"/>
        <v>0</v>
      </c>
      <c r="U2048" s="55">
        <f t="shared" si="223"/>
        <v>0</v>
      </c>
      <c r="V2048" s="527"/>
      <c r="X2048" s="529">
        <f t="shared" si="221"/>
        <v>5675.28</v>
      </c>
    </row>
    <row r="2049" spans="1:24" ht="14.1" customHeight="1">
      <c r="A2049" s="567">
        <v>2049</v>
      </c>
      <c r="B2049" s="467" t="s">
        <v>239</v>
      </c>
      <c r="C2049" s="466" t="s">
        <v>379</v>
      </c>
      <c r="D2049" s="473">
        <v>4</v>
      </c>
      <c r="E2049" s="475"/>
      <c r="F2049" s="475" t="s">
        <v>923</v>
      </c>
      <c r="G2049" s="494" t="s">
        <v>529</v>
      </c>
      <c r="H2049" s="491" t="s">
        <v>253</v>
      </c>
      <c r="I2049" s="494" t="s">
        <v>3999</v>
      </c>
      <c r="J2049" s="502">
        <v>24.2</v>
      </c>
      <c r="K2049" s="491" t="s">
        <v>253</v>
      </c>
      <c r="L2049" s="512">
        <f t="shared" si="217"/>
        <v>104</v>
      </c>
      <c r="M2049" s="514">
        <v>104</v>
      </c>
      <c r="N2049" s="514"/>
      <c r="O2049" s="514"/>
      <c r="P2049" s="515" t="e">
        <f t="shared" si="218"/>
        <v>#DIV/0!</v>
      </c>
      <c r="Q2049" s="515">
        <f t="shared" si="219"/>
        <v>0</v>
      </c>
      <c r="R2049" s="515">
        <f t="shared" si="220"/>
        <v>0</v>
      </c>
      <c r="S2049" s="516">
        <f>IF(M2049="nio",0,IF(M2049&gt;0,VLOOKUP(H2049,'3-Productie normen'!A:L,VLOOKUP(M2049,'3-Productie normen'!$B$36:$C$42,2,FALSE),FALSE)))</f>
        <v>0</v>
      </c>
      <c r="T2049" s="516">
        <f t="shared" si="222"/>
        <v>0</v>
      </c>
      <c r="U2049" s="55">
        <f t="shared" si="223"/>
        <v>0</v>
      </c>
      <c r="V2049" s="527"/>
      <c r="X2049" s="529">
        <f t="shared" si="221"/>
        <v>2516.7999999999997</v>
      </c>
    </row>
    <row r="2050" spans="1:24" ht="14.1" customHeight="1">
      <c r="A2050" s="460">
        <v>2050</v>
      </c>
      <c r="B2050" s="467" t="s">
        <v>239</v>
      </c>
      <c r="C2050" s="466" t="s">
        <v>379</v>
      </c>
      <c r="D2050" s="473">
        <v>4</v>
      </c>
      <c r="E2050" s="475"/>
      <c r="F2050" s="475" t="s">
        <v>616</v>
      </c>
      <c r="G2050" s="494" t="s">
        <v>916</v>
      </c>
      <c r="H2050" s="494" t="s">
        <v>4033</v>
      </c>
      <c r="I2050" s="494" t="s">
        <v>3999</v>
      </c>
      <c r="J2050" s="502">
        <v>31.17</v>
      </c>
      <c r="K2050" s="494" t="s">
        <v>4033</v>
      </c>
      <c r="L2050" s="512">
        <f t="shared" si="217"/>
        <v>104</v>
      </c>
      <c r="M2050" s="514">
        <v>104</v>
      </c>
      <c r="N2050" s="514"/>
      <c r="O2050" s="514"/>
      <c r="P2050" s="515" t="e">
        <f t="shared" si="218"/>
        <v>#DIV/0!</v>
      </c>
      <c r="Q2050" s="515">
        <f t="shared" si="219"/>
        <v>0</v>
      </c>
      <c r="R2050" s="515">
        <f t="shared" si="220"/>
        <v>0</v>
      </c>
      <c r="S2050" s="516">
        <f>IF(M2050="nio",0,IF(M2050&gt;0,VLOOKUP(H2050,'3-Productie normen'!A:L,VLOOKUP(M2050,'3-Productie normen'!$B$36:$C$42,2,FALSE),FALSE)))</f>
        <v>0</v>
      </c>
      <c r="T2050" s="516">
        <f t="shared" si="222"/>
        <v>0</v>
      </c>
      <c r="U2050" s="55">
        <f t="shared" si="223"/>
        <v>0</v>
      </c>
      <c r="V2050" s="527"/>
      <c r="X2050" s="529">
        <f t="shared" si="221"/>
        <v>3241.6800000000003</v>
      </c>
    </row>
    <row r="2051" spans="1:24" ht="14.1" customHeight="1">
      <c r="A2051" s="460">
        <v>2051</v>
      </c>
      <c r="B2051" s="467" t="s">
        <v>239</v>
      </c>
      <c r="C2051" s="466" t="s">
        <v>379</v>
      </c>
      <c r="D2051" s="473">
        <v>4</v>
      </c>
      <c r="E2051" s="475"/>
      <c r="F2051" s="475" t="s">
        <v>624</v>
      </c>
      <c r="G2051" s="494" t="s">
        <v>592</v>
      </c>
      <c r="H2051" s="487" t="s">
        <v>348</v>
      </c>
      <c r="I2051" s="494" t="s">
        <v>3999</v>
      </c>
      <c r="J2051" s="502">
        <v>24.19</v>
      </c>
      <c r="K2051" s="487" t="s">
        <v>348</v>
      </c>
      <c r="L2051" s="512">
        <f t="shared" ref="L2051:L2114" si="224">SUM(M2051:O2051)</f>
        <v>255</v>
      </c>
      <c r="M2051" s="514">
        <v>255</v>
      </c>
      <c r="N2051" s="514"/>
      <c r="O2051" s="514"/>
      <c r="P2051" s="515" t="e">
        <f t="shared" si="218"/>
        <v>#DIV/0!</v>
      </c>
      <c r="Q2051" s="515">
        <f t="shared" si="219"/>
        <v>0</v>
      </c>
      <c r="R2051" s="515">
        <f t="shared" si="220"/>
        <v>0</v>
      </c>
      <c r="S2051" s="516">
        <f>IF(M2051="nio",0,IF(M2051&gt;0,VLOOKUP(H2051,'3-Productie normen'!A:L,VLOOKUP(M2051,'3-Productie normen'!$B$36:$C$42,2,FALSE),FALSE)))</f>
        <v>0</v>
      </c>
      <c r="T2051" s="516">
        <f t="shared" si="222"/>
        <v>0</v>
      </c>
      <c r="U2051" s="55">
        <f t="shared" si="223"/>
        <v>0</v>
      </c>
      <c r="V2051" s="527"/>
      <c r="X2051" s="529">
        <f t="shared" si="221"/>
        <v>6168.4500000000007</v>
      </c>
    </row>
    <row r="2052" spans="1:24" ht="14.1" customHeight="1">
      <c r="A2052" s="460">
        <v>2052</v>
      </c>
      <c r="B2052" s="467" t="s">
        <v>239</v>
      </c>
      <c r="C2052" s="466" t="s">
        <v>379</v>
      </c>
      <c r="D2052" s="473">
        <v>4</v>
      </c>
      <c r="E2052" s="475"/>
      <c r="F2052" s="475" t="s">
        <v>924</v>
      </c>
      <c r="G2052" s="494" t="s">
        <v>529</v>
      </c>
      <c r="H2052" s="491" t="s">
        <v>253</v>
      </c>
      <c r="I2052" s="494" t="s">
        <v>4001</v>
      </c>
      <c r="J2052" s="502">
        <v>130.96</v>
      </c>
      <c r="K2052" s="491" t="s">
        <v>253</v>
      </c>
      <c r="L2052" s="512">
        <f t="shared" si="224"/>
        <v>104</v>
      </c>
      <c r="M2052" s="514">
        <v>104</v>
      </c>
      <c r="N2052" s="514"/>
      <c r="O2052" s="514"/>
      <c r="P2052" s="515" t="e">
        <f t="shared" si="218"/>
        <v>#DIV/0!</v>
      </c>
      <c r="Q2052" s="515">
        <f t="shared" si="219"/>
        <v>0</v>
      </c>
      <c r="R2052" s="515">
        <f t="shared" si="220"/>
        <v>0</v>
      </c>
      <c r="S2052" s="516">
        <f>IF(M2052="nio",0,IF(M2052&gt;0,VLOOKUP(H2052,'3-Productie normen'!A:L,VLOOKUP(M2052,'3-Productie normen'!$B$36:$C$42,2,FALSE),FALSE)))</f>
        <v>0</v>
      </c>
      <c r="T2052" s="516">
        <f t="shared" si="222"/>
        <v>0</v>
      </c>
      <c r="U2052" s="55">
        <f t="shared" si="223"/>
        <v>0</v>
      </c>
      <c r="V2052" s="527"/>
      <c r="X2052" s="529">
        <f t="shared" si="221"/>
        <v>13619.84</v>
      </c>
    </row>
    <row r="2053" spans="1:24" ht="14.1" customHeight="1">
      <c r="A2053" s="460">
        <v>2053</v>
      </c>
      <c r="B2053" s="467" t="s">
        <v>239</v>
      </c>
      <c r="C2053" s="466" t="s">
        <v>379</v>
      </c>
      <c r="D2053" s="473">
        <v>4</v>
      </c>
      <c r="E2053" s="475"/>
      <c r="F2053" s="475" t="s">
        <v>925</v>
      </c>
      <c r="G2053" s="494" t="s">
        <v>2206</v>
      </c>
      <c r="H2053" s="494" t="s">
        <v>255</v>
      </c>
      <c r="I2053" s="494" t="s">
        <v>3999</v>
      </c>
      <c r="J2053" s="502">
        <v>3.21</v>
      </c>
      <c r="K2053" s="494" t="s">
        <v>255</v>
      </c>
      <c r="L2053" s="512">
        <f t="shared" si="224"/>
        <v>104</v>
      </c>
      <c r="M2053" s="514">
        <v>104</v>
      </c>
      <c r="N2053" s="514"/>
      <c r="O2053" s="514"/>
      <c r="P2053" s="515" t="e">
        <f t="shared" si="218"/>
        <v>#DIV/0!</v>
      </c>
      <c r="Q2053" s="515">
        <f t="shared" si="219"/>
        <v>0</v>
      </c>
      <c r="R2053" s="515">
        <f t="shared" si="220"/>
        <v>0</v>
      </c>
      <c r="S2053" s="516">
        <f>IF(M2053="nio",0,IF(M2053&gt;0,VLOOKUP(H2053,'3-Productie normen'!A:L,VLOOKUP(M2053,'3-Productie normen'!$B$36:$C$42,2,FALSE),FALSE)))</f>
        <v>0</v>
      </c>
      <c r="T2053" s="516">
        <f t="shared" si="222"/>
        <v>0</v>
      </c>
      <c r="U2053" s="55">
        <f t="shared" si="223"/>
        <v>0</v>
      </c>
      <c r="V2053" s="527"/>
      <c r="X2053" s="529">
        <f t="shared" si="221"/>
        <v>333.84</v>
      </c>
    </row>
    <row r="2054" spans="1:24" ht="14.1" customHeight="1">
      <c r="A2054" s="460">
        <v>2054</v>
      </c>
      <c r="B2054" s="467" t="s">
        <v>239</v>
      </c>
      <c r="C2054" s="466" t="s">
        <v>379</v>
      </c>
      <c r="D2054" s="473">
        <v>4</v>
      </c>
      <c r="E2054" s="475"/>
      <c r="F2054" s="475" t="s">
        <v>926</v>
      </c>
      <c r="G2054" s="494" t="s">
        <v>2204</v>
      </c>
      <c r="H2054" s="494" t="s">
        <v>255</v>
      </c>
      <c r="I2054" s="494" t="s">
        <v>3999</v>
      </c>
      <c r="J2054" s="502">
        <v>61.6</v>
      </c>
      <c r="K2054" s="494" t="s">
        <v>255</v>
      </c>
      <c r="L2054" s="512">
        <f t="shared" si="224"/>
        <v>104</v>
      </c>
      <c r="M2054" s="514">
        <v>104</v>
      </c>
      <c r="N2054" s="514"/>
      <c r="O2054" s="514"/>
      <c r="P2054" s="515" t="e">
        <f t="shared" si="218"/>
        <v>#DIV/0!</v>
      </c>
      <c r="Q2054" s="515">
        <f t="shared" si="219"/>
        <v>0</v>
      </c>
      <c r="R2054" s="515">
        <f t="shared" si="220"/>
        <v>0</v>
      </c>
      <c r="S2054" s="516">
        <f>IF(M2054="nio",0,IF(M2054&gt;0,VLOOKUP(H2054,'3-Productie normen'!A:L,VLOOKUP(M2054,'3-Productie normen'!$B$36:$C$42,2,FALSE),FALSE)))</f>
        <v>0</v>
      </c>
      <c r="T2054" s="516">
        <f t="shared" si="222"/>
        <v>0</v>
      </c>
      <c r="U2054" s="55">
        <f t="shared" si="223"/>
        <v>0</v>
      </c>
      <c r="V2054" s="527"/>
      <c r="X2054" s="529">
        <f t="shared" si="221"/>
        <v>6406.4000000000005</v>
      </c>
    </row>
    <row r="2055" spans="1:24" ht="14.1" customHeight="1">
      <c r="A2055" s="460">
        <v>2055</v>
      </c>
      <c r="B2055" s="467" t="s">
        <v>239</v>
      </c>
      <c r="C2055" s="466" t="s">
        <v>379</v>
      </c>
      <c r="D2055" s="473">
        <v>4</v>
      </c>
      <c r="E2055" s="475"/>
      <c r="F2055" s="475" t="s">
        <v>927</v>
      </c>
      <c r="G2055" s="494" t="s">
        <v>589</v>
      </c>
      <c r="H2055" s="491" t="s">
        <v>253</v>
      </c>
      <c r="I2055" s="494" t="s">
        <v>3999</v>
      </c>
      <c r="J2055" s="502">
        <v>10.09</v>
      </c>
      <c r="K2055" s="491" t="s">
        <v>253</v>
      </c>
      <c r="L2055" s="512">
        <f t="shared" si="224"/>
        <v>104</v>
      </c>
      <c r="M2055" s="514">
        <v>104</v>
      </c>
      <c r="N2055" s="514"/>
      <c r="O2055" s="514"/>
      <c r="P2055" s="515" t="e">
        <f t="shared" si="218"/>
        <v>#DIV/0!</v>
      </c>
      <c r="Q2055" s="515">
        <f t="shared" si="219"/>
        <v>0</v>
      </c>
      <c r="R2055" s="515">
        <f t="shared" si="220"/>
        <v>0</v>
      </c>
      <c r="S2055" s="516">
        <f>IF(M2055="nio",0,IF(M2055&gt;0,VLOOKUP(H2055,'3-Productie normen'!A:L,VLOOKUP(M2055,'3-Productie normen'!$B$36:$C$42,2,FALSE),FALSE)))</f>
        <v>0</v>
      </c>
      <c r="T2055" s="516">
        <f t="shared" si="222"/>
        <v>0</v>
      </c>
      <c r="U2055" s="55">
        <f t="shared" si="223"/>
        <v>0</v>
      </c>
      <c r="V2055" s="527"/>
      <c r="X2055" s="529">
        <f t="shared" si="221"/>
        <v>1049.3599999999999</v>
      </c>
    </row>
    <row r="2056" spans="1:24" ht="14.1" customHeight="1">
      <c r="A2056" s="460">
        <v>2056</v>
      </c>
      <c r="B2056" s="467" t="s">
        <v>239</v>
      </c>
      <c r="C2056" s="466" t="s">
        <v>379</v>
      </c>
      <c r="D2056" s="473">
        <v>4</v>
      </c>
      <c r="E2056" s="475"/>
      <c r="F2056" s="475" t="s">
        <v>2210</v>
      </c>
      <c r="G2056" s="494" t="s">
        <v>2204</v>
      </c>
      <c r="H2056" s="494" t="s">
        <v>4026</v>
      </c>
      <c r="I2056" s="494" t="s">
        <v>3983</v>
      </c>
      <c r="J2056" s="502">
        <v>60</v>
      </c>
      <c r="K2056" s="494" t="s">
        <v>4026</v>
      </c>
      <c r="L2056" s="512">
        <f t="shared" si="224"/>
        <v>0</v>
      </c>
      <c r="M2056" s="513" t="s">
        <v>4037</v>
      </c>
      <c r="N2056" s="514"/>
      <c r="O2056" s="514"/>
      <c r="P2056" s="515">
        <f t="shared" si="218"/>
        <v>0</v>
      </c>
      <c r="Q2056" s="515">
        <f t="shared" si="219"/>
        <v>0</v>
      </c>
      <c r="R2056" s="515">
        <f t="shared" si="220"/>
        <v>0</v>
      </c>
      <c r="S2056" s="516">
        <f>IF(M2056="nio",0,IF(M2056&gt;0,VLOOKUP(H2056,'3-Productie normen'!A:L,VLOOKUP(M2056,'3-Productie normen'!$B$36:$C$42,2,FALSE),FALSE)))</f>
        <v>0</v>
      </c>
      <c r="T2056" s="516">
        <f t="shared" si="222"/>
        <v>0</v>
      </c>
      <c r="U2056" s="55">
        <f t="shared" si="223"/>
        <v>0</v>
      </c>
      <c r="V2056" s="527"/>
      <c r="X2056" s="529">
        <f t="shared" si="221"/>
        <v>0</v>
      </c>
    </row>
    <row r="2057" spans="1:24" ht="14.1" customHeight="1">
      <c r="A2057" s="567">
        <v>2057</v>
      </c>
      <c r="B2057" s="467" t="s">
        <v>239</v>
      </c>
      <c r="C2057" s="466" t="s">
        <v>379</v>
      </c>
      <c r="D2057" s="473">
        <v>4</v>
      </c>
      <c r="E2057" s="475"/>
      <c r="F2057" s="475" t="s">
        <v>2211</v>
      </c>
      <c r="G2057" s="494" t="s">
        <v>2206</v>
      </c>
      <c r="H2057" s="494" t="s">
        <v>4026</v>
      </c>
      <c r="I2057" s="494" t="s">
        <v>3999</v>
      </c>
      <c r="J2057" s="502">
        <v>15.99</v>
      </c>
      <c r="K2057" s="494" t="s">
        <v>4026</v>
      </c>
      <c r="L2057" s="512">
        <f t="shared" si="224"/>
        <v>0</v>
      </c>
      <c r="M2057" s="513" t="s">
        <v>4037</v>
      </c>
      <c r="N2057" s="514"/>
      <c r="O2057" s="514"/>
      <c r="P2057" s="515">
        <f t="shared" si="218"/>
        <v>0</v>
      </c>
      <c r="Q2057" s="515">
        <f t="shared" si="219"/>
        <v>0</v>
      </c>
      <c r="R2057" s="515">
        <f t="shared" si="220"/>
        <v>0</v>
      </c>
      <c r="S2057" s="516">
        <f>IF(M2057="nio",0,IF(M2057&gt;0,VLOOKUP(H2057,'3-Productie normen'!A:L,VLOOKUP(M2057,'3-Productie normen'!$B$36:$C$42,2,FALSE),FALSE)))</f>
        <v>0</v>
      </c>
      <c r="T2057" s="516">
        <f t="shared" si="222"/>
        <v>0</v>
      </c>
      <c r="U2057" s="55">
        <f t="shared" si="223"/>
        <v>0</v>
      </c>
      <c r="V2057" s="527"/>
      <c r="X2057" s="529">
        <f t="shared" si="221"/>
        <v>0</v>
      </c>
    </row>
    <row r="2058" spans="1:24" ht="14.1" customHeight="1">
      <c r="A2058" s="460">
        <v>2058</v>
      </c>
      <c r="B2058" s="467" t="s">
        <v>239</v>
      </c>
      <c r="C2058" s="466" t="s">
        <v>379</v>
      </c>
      <c r="D2058" s="473">
        <v>4</v>
      </c>
      <c r="E2058" s="475"/>
      <c r="F2058" s="475" t="s">
        <v>2212</v>
      </c>
      <c r="G2058" s="494" t="s">
        <v>529</v>
      </c>
      <c r="H2058" s="491" t="s">
        <v>253</v>
      </c>
      <c r="I2058" s="494" t="s">
        <v>4001</v>
      </c>
      <c r="J2058" s="502">
        <v>13.68</v>
      </c>
      <c r="K2058" s="491" t="s">
        <v>253</v>
      </c>
      <c r="L2058" s="512">
        <f t="shared" si="224"/>
        <v>104</v>
      </c>
      <c r="M2058" s="514">
        <v>104</v>
      </c>
      <c r="N2058" s="514"/>
      <c r="O2058" s="514"/>
      <c r="P2058" s="515" t="e">
        <f t="shared" si="218"/>
        <v>#DIV/0!</v>
      </c>
      <c r="Q2058" s="515">
        <f t="shared" si="219"/>
        <v>0</v>
      </c>
      <c r="R2058" s="515">
        <f t="shared" si="220"/>
        <v>0</v>
      </c>
      <c r="S2058" s="516">
        <f>IF(M2058="nio",0,IF(M2058&gt;0,VLOOKUP(H2058,'3-Productie normen'!A:L,VLOOKUP(M2058,'3-Productie normen'!$B$36:$C$42,2,FALSE),FALSE)))</f>
        <v>0</v>
      </c>
      <c r="T2058" s="516">
        <f t="shared" si="222"/>
        <v>0</v>
      </c>
      <c r="U2058" s="55">
        <f t="shared" si="223"/>
        <v>0</v>
      </c>
      <c r="V2058" s="527"/>
      <c r="X2058" s="529">
        <f t="shared" si="221"/>
        <v>1422.72</v>
      </c>
    </row>
    <row r="2059" spans="1:24" ht="14.1" customHeight="1">
      <c r="A2059" s="460">
        <v>2059</v>
      </c>
      <c r="B2059" s="467" t="s">
        <v>239</v>
      </c>
      <c r="C2059" s="466" t="s">
        <v>379</v>
      </c>
      <c r="D2059" s="473">
        <v>4</v>
      </c>
      <c r="E2059" s="475"/>
      <c r="F2059" s="475" t="s">
        <v>2213</v>
      </c>
      <c r="G2059" s="494" t="s">
        <v>916</v>
      </c>
      <c r="H2059" s="494" t="s">
        <v>4033</v>
      </c>
      <c r="I2059" s="494" t="s">
        <v>3998</v>
      </c>
      <c r="J2059" s="502">
        <v>2</v>
      </c>
      <c r="K2059" s="494" t="s">
        <v>4033</v>
      </c>
      <c r="L2059" s="512">
        <f t="shared" si="224"/>
        <v>104</v>
      </c>
      <c r="M2059" s="514">
        <v>104</v>
      </c>
      <c r="N2059" s="514"/>
      <c r="O2059" s="514"/>
      <c r="P2059" s="515" t="e">
        <f t="shared" ref="P2059:P2122" si="225">IF(M2059="nio",0,IF(M2059&gt;0,M2059*J2059/S2059,0))</f>
        <v>#DIV/0!</v>
      </c>
      <c r="Q2059" s="515">
        <f t="shared" ref="Q2059:Q2122" si="226">IF(N2059&gt;0,N2059*J2059/T2059,0)</f>
        <v>0</v>
      </c>
      <c r="R2059" s="515">
        <f t="shared" ref="R2059:R2122" si="227">IF(O2059&gt;0,O2059*J2059/U2059,0)</f>
        <v>0</v>
      </c>
      <c r="S2059" s="516">
        <f>IF(M2059="nio",0,IF(M2059&gt;0,VLOOKUP(H2059,'3-Productie normen'!A:L,VLOOKUP(M2059,'3-Productie normen'!$B$36:$C$42,2,FALSE),FALSE)))</f>
        <v>0</v>
      </c>
      <c r="T2059" s="516">
        <f t="shared" si="222"/>
        <v>0</v>
      </c>
      <c r="U2059" s="55">
        <f t="shared" si="223"/>
        <v>0</v>
      </c>
      <c r="V2059" s="527"/>
      <c r="X2059" s="529">
        <f t="shared" ref="X2059:X2122" si="228">L2059*J2059</f>
        <v>208</v>
      </c>
    </row>
    <row r="2060" spans="1:24" ht="14.1" customHeight="1">
      <c r="A2060" s="460">
        <v>2060</v>
      </c>
      <c r="B2060" s="467" t="s">
        <v>239</v>
      </c>
      <c r="C2060" s="466" t="s">
        <v>379</v>
      </c>
      <c r="D2060" s="473">
        <v>4</v>
      </c>
      <c r="E2060" s="475"/>
      <c r="F2060" s="475" t="s">
        <v>2214</v>
      </c>
      <c r="G2060" s="494" t="s">
        <v>2204</v>
      </c>
      <c r="H2060" s="494" t="s">
        <v>4026</v>
      </c>
      <c r="I2060" s="494" t="s">
        <v>3983</v>
      </c>
      <c r="J2060" s="502">
        <v>465.28</v>
      </c>
      <c r="K2060" s="494" t="s">
        <v>4026</v>
      </c>
      <c r="L2060" s="512">
        <f t="shared" si="224"/>
        <v>0</v>
      </c>
      <c r="M2060" s="513" t="s">
        <v>4037</v>
      </c>
      <c r="N2060" s="514"/>
      <c r="O2060" s="514"/>
      <c r="P2060" s="515">
        <f t="shared" si="225"/>
        <v>0</v>
      </c>
      <c r="Q2060" s="515">
        <f t="shared" si="226"/>
        <v>0</v>
      </c>
      <c r="R2060" s="515">
        <f t="shared" si="227"/>
        <v>0</v>
      </c>
      <c r="S2060" s="516">
        <f>IF(M2060="nio",0,IF(M2060&gt;0,VLOOKUP(H2060,'3-Productie normen'!A:L,VLOOKUP(M2060,'3-Productie normen'!$B$36:$C$42,2,FALSE),FALSE)))</f>
        <v>0</v>
      </c>
      <c r="T2060" s="516">
        <f t="shared" si="222"/>
        <v>0</v>
      </c>
      <c r="U2060" s="55">
        <f t="shared" si="223"/>
        <v>0</v>
      </c>
      <c r="V2060" s="527"/>
      <c r="X2060" s="529">
        <f t="shared" si="228"/>
        <v>0</v>
      </c>
    </row>
    <row r="2061" spans="1:24" ht="14.1" customHeight="1">
      <c r="A2061" s="460">
        <v>2061</v>
      </c>
      <c r="B2061" s="467" t="s">
        <v>239</v>
      </c>
      <c r="C2061" s="466" t="s">
        <v>379</v>
      </c>
      <c r="D2061" s="473">
        <v>4</v>
      </c>
      <c r="E2061" s="475"/>
      <c r="F2061" s="475" t="s">
        <v>2215</v>
      </c>
      <c r="G2061" s="494"/>
      <c r="H2061" s="494" t="s">
        <v>4026</v>
      </c>
      <c r="I2061" s="494"/>
      <c r="J2061" s="502">
        <v>47.99</v>
      </c>
      <c r="K2061" s="494" t="s">
        <v>4026</v>
      </c>
      <c r="L2061" s="512">
        <f t="shared" si="224"/>
        <v>0</v>
      </c>
      <c r="M2061" s="513" t="s">
        <v>4037</v>
      </c>
      <c r="N2061" s="514"/>
      <c r="O2061" s="514"/>
      <c r="P2061" s="515">
        <f t="shared" si="225"/>
        <v>0</v>
      </c>
      <c r="Q2061" s="515">
        <f t="shared" si="226"/>
        <v>0</v>
      </c>
      <c r="R2061" s="515">
        <f t="shared" si="227"/>
        <v>0</v>
      </c>
      <c r="S2061" s="516">
        <f>IF(M2061="nio",0,IF(M2061&gt;0,VLOOKUP(H2061,'3-Productie normen'!A:L,VLOOKUP(M2061,'3-Productie normen'!$B$36:$C$42,2,FALSE),FALSE)))</f>
        <v>0</v>
      </c>
      <c r="T2061" s="516">
        <f t="shared" si="222"/>
        <v>0</v>
      </c>
      <c r="U2061" s="55">
        <f t="shared" si="223"/>
        <v>0</v>
      </c>
      <c r="V2061" s="527"/>
      <c r="X2061" s="529">
        <f t="shared" si="228"/>
        <v>0</v>
      </c>
    </row>
    <row r="2062" spans="1:24" ht="14.1" customHeight="1">
      <c r="A2062" s="460">
        <v>2062</v>
      </c>
      <c r="B2062" s="467" t="s">
        <v>239</v>
      </c>
      <c r="C2062" s="466" t="s">
        <v>379</v>
      </c>
      <c r="D2062" s="473">
        <v>4</v>
      </c>
      <c r="E2062" s="475"/>
      <c r="F2062" s="475" t="s">
        <v>2216</v>
      </c>
      <c r="G2062" s="494" t="s">
        <v>568</v>
      </c>
      <c r="H2062" s="487" t="s">
        <v>17</v>
      </c>
      <c r="I2062" s="494" t="s">
        <v>3999</v>
      </c>
      <c r="J2062" s="502">
        <v>4.32</v>
      </c>
      <c r="K2062" s="487" t="s">
        <v>17</v>
      </c>
      <c r="L2062" s="512">
        <f t="shared" si="224"/>
        <v>255</v>
      </c>
      <c r="M2062" s="514">
        <v>255</v>
      </c>
      <c r="N2062" s="514"/>
      <c r="O2062" s="514"/>
      <c r="P2062" s="515" t="e">
        <f t="shared" si="225"/>
        <v>#DIV/0!</v>
      </c>
      <c r="Q2062" s="515">
        <f t="shared" si="226"/>
        <v>0</v>
      </c>
      <c r="R2062" s="515">
        <f t="shared" si="227"/>
        <v>0</v>
      </c>
      <c r="S2062" s="516">
        <f>IF(M2062="nio",0,IF(M2062&gt;0,VLOOKUP(H2062,'3-Productie normen'!A:L,VLOOKUP(M2062,'3-Productie normen'!$B$36:$C$42,2,FALSE),FALSE)))</f>
        <v>0</v>
      </c>
      <c r="T2062" s="516">
        <f t="shared" si="222"/>
        <v>0</v>
      </c>
      <c r="U2062" s="55">
        <f t="shared" si="223"/>
        <v>0</v>
      </c>
      <c r="V2062" s="527"/>
      <c r="X2062" s="529">
        <f t="shared" si="228"/>
        <v>1101.6000000000001</v>
      </c>
    </row>
    <row r="2063" spans="1:24" ht="14.1" customHeight="1">
      <c r="A2063" s="460">
        <v>2063</v>
      </c>
      <c r="B2063" s="467" t="s">
        <v>239</v>
      </c>
      <c r="C2063" s="466" t="s">
        <v>379</v>
      </c>
      <c r="D2063" s="473">
        <v>4</v>
      </c>
      <c r="E2063" s="475"/>
      <c r="F2063" s="475" t="s">
        <v>2217</v>
      </c>
      <c r="G2063" s="494" t="s">
        <v>568</v>
      </c>
      <c r="H2063" s="487" t="s">
        <v>17</v>
      </c>
      <c r="I2063" s="494" t="s">
        <v>3999</v>
      </c>
      <c r="J2063" s="502">
        <v>1.1200000000000001</v>
      </c>
      <c r="K2063" s="487" t="s">
        <v>17</v>
      </c>
      <c r="L2063" s="512">
        <f t="shared" si="224"/>
        <v>255</v>
      </c>
      <c r="M2063" s="514">
        <v>255</v>
      </c>
      <c r="N2063" s="514"/>
      <c r="O2063" s="514"/>
      <c r="P2063" s="515" t="e">
        <f t="shared" si="225"/>
        <v>#DIV/0!</v>
      </c>
      <c r="Q2063" s="515">
        <f t="shared" si="226"/>
        <v>0</v>
      </c>
      <c r="R2063" s="515">
        <f t="shared" si="227"/>
        <v>0</v>
      </c>
      <c r="S2063" s="516">
        <f>IF(M2063="nio",0,IF(M2063&gt;0,VLOOKUP(H2063,'3-Productie normen'!A:L,VLOOKUP(M2063,'3-Productie normen'!$B$36:$C$42,2,FALSE),FALSE)))</f>
        <v>0</v>
      </c>
      <c r="T2063" s="516">
        <f t="shared" si="222"/>
        <v>0</v>
      </c>
      <c r="U2063" s="55">
        <f t="shared" si="223"/>
        <v>0</v>
      </c>
      <c r="V2063" s="527"/>
      <c r="X2063" s="529">
        <f t="shared" si="228"/>
        <v>285.60000000000002</v>
      </c>
    </row>
    <row r="2064" spans="1:24" ht="14.1" customHeight="1">
      <c r="A2064" s="460">
        <v>2064</v>
      </c>
      <c r="B2064" s="467" t="s">
        <v>239</v>
      </c>
      <c r="C2064" s="466" t="s">
        <v>379</v>
      </c>
      <c r="D2064" s="473">
        <v>4</v>
      </c>
      <c r="E2064" s="475"/>
      <c r="F2064" s="475" t="s">
        <v>2218</v>
      </c>
      <c r="G2064" s="494" t="s">
        <v>568</v>
      </c>
      <c r="H2064" s="487" t="s">
        <v>17</v>
      </c>
      <c r="I2064" s="494" t="s">
        <v>3999</v>
      </c>
      <c r="J2064" s="502">
        <v>1.1200000000000001</v>
      </c>
      <c r="K2064" s="487" t="s">
        <v>17</v>
      </c>
      <c r="L2064" s="512">
        <f t="shared" si="224"/>
        <v>255</v>
      </c>
      <c r="M2064" s="514">
        <v>255</v>
      </c>
      <c r="N2064" s="514"/>
      <c r="O2064" s="514"/>
      <c r="P2064" s="515" t="e">
        <f t="shared" si="225"/>
        <v>#DIV/0!</v>
      </c>
      <c r="Q2064" s="515">
        <f t="shared" si="226"/>
        <v>0</v>
      </c>
      <c r="R2064" s="515">
        <f t="shared" si="227"/>
        <v>0</v>
      </c>
      <c r="S2064" s="516">
        <f>IF(M2064="nio",0,IF(M2064&gt;0,VLOOKUP(H2064,'3-Productie normen'!A:L,VLOOKUP(M2064,'3-Productie normen'!$B$36:$C$42,2,FALSE),FALSE)))</f>
        <v>0</v>
      </c>
      <c r="T2064" s="516">
        <f t="shared" si="222"/>
        <v>0</v>
      </c>
      <c r="U2064" s="55">
        <f t="shared" si="223"/>
        <v>0</v>
      </c>
      <c r="V2064" s="527"/>
      <c r="X2064" s="529">
        <f t="shared" si="228"/>
        <v>285.60000000000002</v>
      </c>
    </row>
    <row r="2065" spans="1:24" ht="14.1" customHeight="1">
      <c r="A2065" s="567">
        <v>2065</v>
      </c>
      <c r="B2065" s="467" t="s">
        <v>239</v>
      </c>
      <c r="C2065" s="466" t="s">
        <v>379</v>
      </c>
      <c r="D2065" s="473">
        <v>4</v>
      </c>
      <c r="E2065" s="475"/>
      <c r="F2065" s="475" t="s">
        <v>2219</v>
      </c>
      <c r="G2065" s="494" t="s">
        <v>2220</v>
      </c>
      <c r="H2065" s="487" t="s">
        <v>17</v>
      </c>
      <c r="I2065" s="494" t="s">
        <v>3999</v>
      </c>
      <c r="J2065" s="502">
        <v>22.04</v>
      </c>
      <c r="K2065" s="487" t="s">
        <v>17</v>
      </c>
      <c r="L2065" s="512">
        <f t="shared" si="224"/>
        <v>255</v>
      </c>
      <c r="M2065" s="514">
        <v>255</v>
      </c>
      <c r="N2065" s="514"/>
      <c r="O2065" s="514"/>
      <c r="P2065" s="515" t="e">
        <f t="shared" si="225"/>
        <v>#DIV/0!</v>
      </c>
      <c r="Q2065" s="515">
        <f t="shared" si="226"/>
        <v>0</v>
      </c>
      <c r="R2065" s="515">
        <f t="shared" si="227"/>
        <v>0</v>
      </c>
      <c r="S2065" s="516">
        <f>IF(M2065="nio",0,IF(M2065&gt;0,VLOOKUP(H2065,'3-Productie normen'!A:L,VLOOKUP(M2065,'3-Productie normen'!$B$36:$C$42,2,FALSE),FALSE)))</f>
        <v>0</v>
      </c>
      <c r="T2065" s="516">
        <f t="shared" si="222"/>
        <v>0</v>
      </c>
      <c r="U2065" s="55">
        <f t="shared" si="223"/>
        <v>0</v>
      </c>
      <c r="V2065" s="527"/>
      <c r="X2065" s="529">
        <f t="shared" si="228"/>
        <v>5620.2</v>
      </c>
    </row>
    <row r="2066" spans="1:24" ht="14.1" customHeight="1">
      <c r="A2066" s="460">
        <v>2066</v>
      </c>
      <c r="B2066" s="467" t="s">
        <v>239</v>
      </c>
      <c r="C2066" s="466" t="s">
        <v>379</v>
      </c>
      <c r="D2066" s="473">
        <v>4</v>
      </c>
      <c r="E2066" s="475"/>
      <c r="F2066" s="475" t="s">
        <v>2221</v>
      </c>
      <c r="G2066" s="494" t="s">
        <v>2220</v>
      </c>
      <c r="H2066" s="487" t="s">
        <v>17</v>
      </c>
      <c r="I2066" s="494" t="s">
        <v>3999</v>
      </c>
      <c r="J2066" s="502">
        <v>3.14</v>
      </c>
      <c r="K2066" s="487" t="s">
        <v>17</v>
      </c>
      <c r="L2066" s="512">
        <f t="shared" si="224"/>
        <v>255</v>
      </c>
      <c r="M2066" s="514">
        <v>255</v>
      </c>
      <c r="N2066" s="514"/>
      <c r="O2066" s="514"/>
      <c r="P2066" s="515" t="e">
        <f t="shared" si="225"/>
        <v>#DIV/0!</v>
      </c>
      <c r="Q2066" s="515">
        <f t="shared" si="226"/>
        <v>0</v>
      </c>
      <c r="R2066" s="515">
        <f t="shared" si="227"/>
        <v>0</v>
      </c>
      <c r="S2066" s="516">
        <f>IF(M2066="nio",0,IF(M2066&gt;0,VLOOKUP(H2066,'3-Productie normen'!A:L,VLOOKUP(M2066,'3-Productie normen'!$B$36:$C$42,2,FALSE),FALSE)))</f>
        <v>0</v>
      </c>
      <c r="T2066" s="516">
        <f t="shared" si="222"/>
        <v>0</v>
      </c>
      <c r="U2066" s="55">
        <f t="shared" si="223"/>
        <v>0</v>
      </c>
      <c r="V2066" s="527"/>
      <c r="X2066" s="529">
        <f t="shared" si="228"/>
        <v>800.7</v>
      </c>
    </row>
    <row r="2067" spans="1:24" ht="14.1" customHeight="1">
      <c r="A2067" s="460">
        <v>2067</v>
      </c>
      <c r="B2067" s="467" t="s">
        <v>239</v>
      </c>
      <c r="C2067" s="466" t="s">
        <v>379</v>
      </c>
      <c r="D2067" s="473">
        <v>4</v>
      </c>
      <c r="E2067" s="475"/>
      <c r="F2067" s="475" t="s">
        <v>2222</v>
      </c>
      <c r="G2067" s="494" t="s">
        <v>568</v>
      </c>
      <c r="H2067" s="487" t="s">
        <v>17</v>
      </c>
      <c r="I2067" s="494" t="s">
        <v>4002</v>
      </c>
      <c r="J2067" s="502">
        <v>4.34</v>
      </c>
      <c r="K2067" s="487" t="s">
        <v>17</v>
      </c>
      <c r="L2067" s="512">
        <f t="shared" si="224"/>
        <v>255</v>
      </c>
      <c r="M2067" s="514">
        <v>255</v>
      </c>
      <c r="N2067" s="514"/>
      <c r="O2067" s="514"/>
      <c r="P2067" s="515" t="e">
        <f t="shared" si="225"/>
        <v>#DIV/0!</v>
      </c>
      <c r="Q2067" s="515">
        <f t="shared" si="226"/>
        <v>0</v>
      </c>
      <c r="R2067" s="515">
        <f t="shared" si="227"/>
        <v>0</v>
      </c>
      <c r="S2067" s="516">
        <f>IF(M2067="nio",0,IF(M2067&gt;0,VLOOKUP(H2067,'3-Productie normen'!A:L,VLOOKUP(M2067,'3-Productie normen'!$B$36:$C$42,2,FALSE),FALSE)))</f>
        <v>0</v>
      </c>
      <c r="T2067" s="516">
        <f t="shared" si="222"/>
        <v>0</v>
      </c>
      <c r="U2067" s="55">
        <f t="shared" si="223"/>
        <v>0</v>
      </c>
      <c r="V2067" s="527"/>
      <c r="X2067" s="529">
        <f t="shared" si="228"/>
        <v>1106.7</v>
      </c>
    </row>
    <row r="2068" spans="1:24" ht="14.1" customHeight="1">
      <c r="A2068" s="460">
        <v>2068</v>
      </c>
      <c r="B2068" s="467" t="s">
        <v>239</v>
      </c>
      <c r="C2068" s="466" t="s">
        <v>379</v>
      </c>
      <c r="D2068" s="473">
        <v>4</v>
      </c>
      <c r="E2068" s="475"/>
      <c r="F2068" s="475" t="s">
        <v>2223</v>
      </c>
      <c r="G2068" s="494" t="s">
        <v>568</v>
      </c>
      <c r="H2068" s="487" t="s">
        <v>17</v>
      </c>
      <c r="I2068" s="494" t="s">
        <v>4002</v>
      </c>
      <c r="J2068" s="502">
        <v>1.22</v>
      </c>
      <c r="K2068" s="487" t="s">
        <v>17</v>
      </c>
      <c r="L2068" s="512">
        <f t="shared" si="224"/>
        <v>255</v>
      </c>
      <c r="M2068" s="514">
        <v>255</v>
      </c>
      <c r="N2068" s="514"/>
      <c r="O2068" s="514"/>
      <c r="P2068" s="515" t="e">
        <f t="shared" si="225"/>
        <v>#DIV/0!</v>
      </c>
      <c r="Q2068" s="515">
        <f t="shared" si="226"/>
        <v>0</v>
      </c>
      <c r="R2068" s="515">
        <f t="shared" si="227"/>
        <v>0</v>
      </c>
      <c r="S2068" s="516">
        <f>IF(M2068="nio",0,IF(M2068&gt;0,VLOOKUP(H2068,'3-Productie normen'!A:L,VLOOKUP(M2068,'3-Productie normen'!$B$36:$C$42,2,FALSE),FALSE)))</f>
        <v>0</v>
      </c>
      <c r="T2068" s="516">
        <f t="shared" ref="T2068:T2131" si="229">IF(N2068&gt;0,S2068*$T$8,0)</f>
        <v>0</v>
      </c>
      <c r="U2068" s="55">
        <f t="shared" ref="U2068:U2131" si="230">IF((OR(O2068&gt;0,)),S2068*$U$8,0)</f>
        <v>0</v>
      </c>
      <c r="V2068" s="527"/>
      <c r="X2068" s="529">
        <f t="shared" si="228"/>
        <v>311.09999999999997</v>
      </c>
    </row>
    <row r="2069" spans="1:24" ht="14.1" customHeight="1">
      <c r="A2069" s="460">
        <v>2069</v>
      </c>
      <c r="B2069" s="467" t="s">
        <v>239</v>
      </c>
      <c r="C2069" s="466" t="s">
        <v>379</v>
      </c>
      <c r="D2069" s="473">
        <v>4</v>
      </c>
      <c r="E2069" s="475"/>
      <c r="F2069" s="475" t="s">
        <v>2224</v>
      </c>
      <c r="G2069" s="494" t="s">
        <v>568</v>
      </c>
      <c r="H2069" s="487" t="s">
        <v>17</v>
      </c>
      <c r="I2069" s="494" t="s">
        <v>4002</v>
      </c>
      <c r="J2069" s="502">
        <v>1.22</v>
      </c>
      <c r="K2069" s="487" t="s">
        <v>17</v>
      </c>
      <c r="L2069" s="512">
        <f t="shared" si="224"/>
        <v>255</v>
      </c>
      <c r="M2069" s="514">
        <v>255</v>
      </c>
      <c r="N2069" s="514"/>
      <c r="O2069" s="514"/>
      <c r="P2069" s="515" t="e">
        <f t="shared" si="225"/>
        <v>#DIV/0!</v>
      </c>
      <c r="Q2069" s="515">
        <f t="shared" si="226"/>
        <v>0</v>
      </c>
      <c r="R2069" s="515">
        <f t="shared" si="227"/>
        <v>0</v>
      </c>
      <c r="S2069" s="516">
        <f>IF(M2069="nio",0,IF(M2069&gt;0,VLOOKUP(H2069,'3-Productie normen'!A:L,VLOOKUP(M2069,'3-Productie normen'!$B$36:$C$42,2,FALSE),FALSE)))</f>
        <v>0</v>
      </c>
      <c r="T2069" s="516">
        <f t="shared" si="229"/>
        <v>0</v>
      </c>
      <c r="U2069" s="55">
        <f t="shared" si="230"/>
        <v>0</v>
      </c>
      <c r="V2069" s="527"/>
      <c r="X2069" s="529">
        <f t="shared" si="228"/>
        <v>311.09999999999997</v>
      </c>
    </row>
    <row r="2070" spans="1:24" ht="14.1" customHeight="1">
      <c r="A2070" s="460">
        <v>2070</v>
      </c>
      <c r="B2070" s="467" t="s">
        <v>239</v>
      </c>
      <c r="C2070" s="466" t="s">
        <v>379</v>
      </c>
      <c r="D2070" s="473">
        <v>4</v>
      </c>
      <c r="E2070" s="475"/>
      <c r="F2070" s="475" t="s">
        <v>2225</v>
      </c>
      <c r="G2070" s="494" t="s">
        <v>566</v>
      </c>
      <c r="H2070" s="494" t="s">
        <v>4026</v>
      </c>
      <c r="I2070" s="494" t="s">
        <v>3999</v>
      </c>
      <c r="J2070" s="502">
        <v>4.54</v>
      </c>
      <c r="K2070" s="494" t="s">
        <v>4026</v>
      </c>
      <c r="L2070" s="512">
        <f t="shared" si="224"/>
        <v>0</v>
      </c>
      <c r="M2070" s="513" t="s">
        <v>4037</v>
      </c>
      <c r="N2070" s="514"/>
      <c r="O2070" s="514"/>
      <c r="P2070" s="515">
        <f t="shared" si="225"/>
        <v>0</v>
      </c>
      <c r="Q2070" s="515">
        <f t="shared" si="226"/>
        <v>0</v>
      </c>
      <c r="R2070" s="515">
        <f t="shared" si="227"/>
        <v>0</v>
      </c>
      <c r="S2070" s="516">
        <f>IF(M2070="nio",0,IF(M2070&gt;0,VLOOKUP(H2070,'3-Productie normen'!A:L,VLOOKUP(M2070,'3-Productie normen'!$B$36:$C$42,2,FALSE),FALSE)))</f>
        <v>0</v>
      </c>
      <c r="T2070" s="516">
        <f t="shared" si="229"/>
        <v>0</v>
      </c>
      <c r="U2070" s="55">
        <f t="shared" si="230"/>
        <v>0</v>
      </c>
      <c r="V2070" s="527"/>
      <c r="X2070" s="529">
        <f t="shared" si="228"/>
        <v>0</v>
      </c>
    </row>
    <row r="2071" spans="1:24" ht="14.1" customHeight="1">
      <c r="A2071" s="460">
        <v>2071</v>
      </c>
      <c r="B2071" s="467" t="s">
        <v>239</v>
      </c>
      <c r="C2071" s="466" t="s">
        <v>379</v>
      </c>
      <c r="D2071" s="473">
        <v>4</v>
      </c>
      <c r="E2071" s="475"/>
      <c r="F2071" s="475" t="s">
        <v>2226</v>
      </c>
      <c r="G2071" s="494" t="s">
        <v>568</v>
      </c>
      <c r="H2071" s="487" t="s">
        <v>17</v>
      </c>
      <c r="I2071" s="494" t="s">
        <v>3999</v>
      </c>
      <c r="J2071" s="502">
        <v>4.18</v>
      </c>
      <c r="K2071" s="487" t="s">
        <v>17</v>
      </c>
      <c r="L2071" s="512">
        <f t="shared" si="224"/>
        <v>255</v>
      </c>
      <c r="M2071" s="514">
        <v>255</v>
      </c>
      <c r="N2071" s="514"/>
      <c r="O2071" s="514"/>
      <c r="P2071" s="515" t="e">
        <f t="shared" si="225"/>
        <v>#DIV/0!</v>
      </c>
      <c r="Q2071" s="515">
        <f t="shared" si="226"/>
        <v>0</v>
      </c>
      <c r="R2071" s="515">
        <f t="shared" si="227"/>
        <v>0</v>
      </c>
      <c r="S2071" s="516">
        <f>IF(M2071="nio",0,IF(M2071&gt;0,VLOOKUP(H2071,'3-Productie normen'!A:L,VLOOKUP(M2071,'3-Productie normen'!$B$36:$C$42,2,FALSE),FALSE)))</f>
        <v>0</v>
      </c>
      <c r="T2071" s="516">
        <f t="shared" si="229"/>
        <v>0</v>
      </c>
      <c r="U2071" s="55">
        <f t="shared" si="230"/>
        <v>0</v>
      </c>
      <c r="V2071" s="527"/>
      <c r="X2071" s="529">
        <f t="shared" si="228"/>
        <v>1065.8999999999999</v>
      </c>
    </row>
    <row r="2072" spans="1:24" ht="14.1" customHeight="1">
      <c r="A2072" s="460">
        <v>2072</v>
      </c>
      <c r="B2072" s="467" t="s">
        <v>239</v>
      </c>
      <c r="C2072" s="466" t="s">
        <v>379</v>
      </c>
      <c r="D2072" s="473">
        <v>4</v>
      </c>
      <c r="E2072" s="475"/>
      <c r="F2072" s="475" t="s">
        <v>2227</v>
      </c>
      <c r="G2072" s="494" t="s">
        <v>559</v>
      </c>
      <c r="H2072" s="494" t="s">
        <v>4026</v>
      </c>
      <c r="I2072" s="494" t="s">
        <v>3983</v>
      </c>
      <c r="J2072" s="502">
        <v>6.81</v>
      </c>
      <c r="K2072" s="494" t="s">
        <v>4026</v>
      </c>
      <c r="L2072" s="512">
        <f t="shared" si="224"/>
        <v>0</v>
      </c>
      <c r="M2072" s="513" t="s">
        <v>4037</v>
      </c>
      <c r="N2072" s="514"/>
      <c r="O2072" s="514"/>
      <c r="P2072" s="515">
        <f t="shared" si="225"/>
        <v>0</v>
      </c>
      <c r="Q2072" s="515">
        <f t="shared" si="226"/>
        <v>0</v>
      </c>
      <c r="R2072" s="515">
        <f t="shared" si="227"/>
        <v>0</v>
      </c>
      <c r="S2072" s="516">
        <f>IF(M2072="nio",0,IF(M2072&gt;0,VLOOKUP(H2072,'3-Productie normen'!A:L,VLOOKUP(M2072,'3-Productie normen'!$B$36:$C$42,2,FALSE),FALSE)))</f>
        <v>0</v>
      </c>
      <c r="T2072" s="516">
        <f t="shared" si="229"/>
        <v>0</v>
      </c>
      <c r="U2072" s="55">
        <f t="shared" si="230"/>
        <v>0</v>
      </c>
      <c r="V2072" s="527"/>
      <c r="X2072" s="529">
        <f t="shared" si="228"/>
        <v>0</v>
      </c>
    </row>
    <row r="2073" spans="1:24" ht="14.1" customHeight="1">
      <c r="A2073" s="567">
        <v>2073</v>
      </c>
      <c r="B2073" s="467" t="s">
        <v>239</v>
      </c>
      <c r="C2073" s="466" t="s">
        <v>379</v>
      </c>
      <c r="D2073" s="473">
        <v>4</v>
      </c>
      <c r="E2073" s="475"/>
      <c r="F2073" s="475" t="s">
        <v>2228</v>
      </c>
      <c r="G2073" s="494" t="s">
        <v>559</v>
      </c>
      <c r="H2073" s="494" t="s">
        <v>4026</v>
      </c>
      <c r="I2073" s="494" t="s">
        <v>3980</v>
      </c>
      <c r="J2073" s="502">
        <v>77.819999999999993</v>
      </c>
      <c r="K2073" s="494" t="s">
        <v>4026</v>
      </c>
      <c r="L2073" s="512">
        <f t="shared" si="224"/>
        <v>0</v>
      </c>
      <c r="M2073" s="513" t="s">
        <v>4037</v>
      </c>
      <c r="N2073" s="514"/>
      <c r="O2073" s="514"/>
      <c r="P2073" s="515">
        <f t="shared" si="225"/>
        <v>0</v>
      </c>
      <c r="Q2073" s="515">
        <f t="shared" si="226"/>
        <v>0</v>
      </c>
      <c r="R2073" s="515">
        <f t="shared" si="227"/>
        <v>0</v>
      </c>
      <c r="S2073" s="516">
        <f>IF(M2073="nio",0,IF(M2073&gt;0,VLOOKUP(H2073,'3-Productie normen'!A:L,VLOOKUP(M2073,'3-Productie normen'!$B$36:$C$42,2,FALSE),FALSE)))</f>
        <v>0</v>
      </c>
      <c r="T2073" s="516">
        <f t="shared" si="229"/>
        <v>0</v>
      </c>
      <c r="U2073" s="55">
        <f t="shared" si="230"/>
        <v>0</v>
      </c>
      <c r="V2073" s="527"/>
      <c r="X2073" s="529">
        <f t="shared" si="228"/>
        <v>0</v>
      </c>
    </row>
    <row r="2074" spans="1:24" ht="14.1" customHeight="1">
      <c r="A2074" s="460">
        <v>2074</v>
      </c>
      <c r="B2074" s="467" t="s">
        <v>239</v>
      </c>
      <c r="C2074" s="466" t="s">
        <v>379</v>
      </c>
      <c r="D2074" s="473">
        <v>4</v>
      </c>
      <c r="E2074" s="475"/>
      <c r="F2074" s="475" t="s">
        <v>2229</v>
      </c>
      <c r="G2074" s="494" t="s">
        <v>2204</v>
      </c>
      <c r="H2074" s="494" t="s">
        <v>4026</v>
      </c>
      <c r="I2074" s="494" t="s">
        <v>3980</v>
      </c>
      <c r="J2074" s="502">
        <v>70.849999999999994</v>
      </c>
      <c r="K2074" s="494" t="s">
        <v>4026</v>
      </c>
      <c r="L2074" s="512">
        <f t="shared" si="224"/>
        <v>0</v>
      </c>
      <c r="M2074" s="513" t="s">
        <v>4037</v>
      </c>
      <c r="N2074" s="514"/>
      <c r="O2074" s="514"/>
      <c r="P2074" s="515">
        <f t="shared" si="225"/>
        <v>0</v>
      </c>
      <c r="Q2074" s="515">
        <f t="shared" si="226"/>
        <v>0</v>
      </c>
      <c r="R2074" s="515">
        <f t="shared" si="227"/>
        <v>0</v>
      </c>
      <c r="S2074" s="516">
        <f>IF(M2074="nio",0,IF(M2074&gt;0,VLOOKUP(H2074,'3-Productie normen'!A:L,VLOOKUP(M2074,'3-Productie normen'!$B$36:$C$42,2,FALSE),FALSE)))</f>
        <v>0</v>
      </c>
      <c r="T2074" s="516">
        <f t="shared" si="229"/>
        <v>0</v>
      </c>
      <c r="U2074" s="55">
        <f t="shared" si="230"/>
        <v>0</v>
      </c>
      <c r="V2074" s="527"/>
      <c r="X2074" s="529">
        <f t="shared" si="228"/>
        <v>0</v>
      </c>
    </row>
    <row r="2075" spans="1:24" ht="14.1" customHeight="1">
      <c r="A2075" s="460">
        <v>2075</v>
      </c>
      <c r="B2075" s="467" t="s">
        <v>239</v>
      </c>
      <c r="C2075" s="466" t="s">
        <v>379</v>
      </c>
      <c r="D2075" s="473">
        <v>4</v>
      </c>
      <c r="E2075" s="475"/>
      <c r="F2075" s="475" t="s">
        <v>2230</v>
      </c>
      <c r="G2075" s="494" t="s">
        <v>559</v>
      </c>
      <c r="H2075" s="494" t="s">
        <v>4026</v>
      </c>
      <c r="I2075" s="494" t="s">
        <v>3999</v>
      </c>
      <c r="J2075" s="502">
        <v>607.04999999999995</v>
      </c>
      <c r="K2075" s="494" t="s">
        <v>4026</v>
      </c>
      <c r="L2075" s="512">
        <f t="shared" si="224"/>
        <v>0</v>
      </c>
      <c r="M2075" s="513" t="s">
        <v>4037</v>
      </c>
      <c r="N2075" s="514"/>
      <c r="O2075" s="514"/>
      <c r="P2075" s="515">
        <f t="shared" si="225"/>
        <v>0</v>
      </c>
      <c r="Q2075" s="515">
        <f t="shared" si="226"/>
        <v>0</v>
      </c>
      <c r="R2075" s="515">
        <f t="shared" si="227"/>
        <v>0</v>
      </c>
      <c r="S2075" s="516">
        <f>IF(M2075="nio",0,IF(M2075&gt;0,VLOOKUP(H2075,'3-Productie normen'!A:L,VLOOKUP(M2075,'3-Productie normen'!$B$36:$C$42,2,FALSE),FALSE)))</f>
        <v>0</v>
      </c>
      <c r="T2075" s="516">
        <f t="shared" si="229"/>
        <v>0</v>
      </c>
      <c r="U2075" s="55">
        <f t="shared" si="230"/>
        <v>0</v>
      </c>
      <c r="V2075" s="527"/>
      <c r="X2075" s="529">
        <f t="shared" si="228"/>
        <v>0</v>
      </c>
    </row>
    <row r="2076" spans="1:24" ht="14.1" customHeight="1">
      <c r="A2076" s="460">
        <v>2076</v>
      </c>
      <c r="B2076" s="467" t="s">
        <v>239</v>
      </c>
      <c r="C2076" s="466" t="s">
        <v>379</v>
      </c>
      <c r="D2076" s="473" t="s">
        <v>459</v>
      </c>
      <c r="E2076" s="475">
        <v>0</v>
      </c>
      <c r="F2076" s="475" t="s">
        <v>2231</v>
      </c>
      <c r="G2076" s="494" t="s">
        <v>596</v>
      </c>
      <c r="H2076" s="494" t="s">
        <v>4026</v>
      </c>
      <c r="I2076" s="494" t="s">
        <v>3983</v>
      </c>
      <c r="J2076" s="502">
        <v>69.72</v>
      </c>
      <c r="K2076" s="494" t="s">
        <v>4026</v>
      </c>
      <c r="L2076" s="512">
        <f t="shared" si="224"/>
        <v>0</v>
      </c>
      <c r="M2076" s="513" t="s">
        <v>4037</v>
      </c>
      <c r="N2076" s="514"/>
      <c r="O2076" s="514"/>
      <c r="P2076" s="515">
        <f t="shared" si="225"/>
        <v>0</v>
      </c>
      <c r="Q2076" s="515">
        <f t="shared" si="226"/>
        <v>0</v>
      </c>
      <c r="R2076" s="515">
        <f t="shared" si="227"/>
        <v>0</v>
      </c>
      <c r="S2076" s="516">
        <f>IF(M2076="nio",0,IF(M2076&gt;0,VLOOKUP(H2076,'3-Productie normen'!A:L,VLOOKUP(M2076,'3-Productie normen'!$B$36:$C$42,2,FALSE),FALSE)))</f>
        <v>0</v>
      </c>
      <c r="T2076" s="516">
        <f t="shared" si="229"/>
        <v>0</v>
      </c>
      <c r="U2076" s="55">
        <f t="shared" si="230"/>
        <v>0</v>
      </c>
      <c r="V2076" s="527"/>
      <c r="X2076" s="529">
        <f t="shared" si="228"/>
        <v>0</v>
      </c>
    </row>
    <row r="2077" spans="1:24" ht="14.1" customHeight="1">
      <c r="A2077" s="460">
        <v>2077</v>
      </c>
      <c r="B2077" s="467" t="s">
        <v>239</v>
      </c>
      <c r="C2077" s="466" t="s">
        <v>379</v>
      </c>
      <c r="D2077" s="473" t="s">
        <v>460</v>
      </c>
      <c r="E2077" s="475">
        <v>0</v>
      </c>
      <c r="F2077" s="475" t="s">
        <v>2232</v>
      </c>
      <c r="G2077" s="494" t="s">
        <v>596</v>
      </c>
      <c r="H2077" s="494" t="s">
        <v>4026</v>
      </c>
      <c r="I2077" s="494" t="s">
        <v>3983</v>
      </c>
      <c r="J2077" s="502">
        <v>23.92</v>
      </c>
      <c r="K2077" s="494" t="s">
        <v>4026</v>
      </c>
      <c r="L2077" s="512">
        <f t="shared" si="224"/>
        <v>0</v>
      </c>
      <c r="M2077" s="513" t="s">
        <v>4037</v>
      </c>
      <c r="N2077" s="514"/>
      <c r="O2077" s="514"/>
      <c r="P2077" s="515">
        <f t="shared" si="225"/>
        <v>0</v>
      </c>
      <c r="Q2077" s="515">
        <f t="shared" si="226"/>
        <v>0</v>
      </c>
      <c r="R2077" s="515">
        <f t="shared" si="227"/>
        <v>0</v>
      </c>
      <c r="S2077" s="516">
        <f>IF(M2077="nio",0,IF(M2077&gt;0,VLOOKUP(H2077,'3-Productie normen'!A:L,VLOOKUP(M2077,'3-Productie normen'!$B$36:$C$42,2,FALSE),FALSE)))</f>
        <v>0</v>
      </c>
      <c r="T2077" s="516">
        <f t="shared" si="229"/>
        <v>0</v>
      </c>
      <c r="U2077" s="55">
        <f t="shared" si="230"/>
        <v>0</v>
      </c>
      <c r="V2077" s="527"/>
      <c r="X2077" s="529">
        <f t="shared" si="228"/>
        <v>0</v>
      </c>
    </row>
    <row r="2078" spans="1:24" ht="14.1" customHeight="1">
      <c r="A2078" s="460">
        <v>2078</v>
      </c>
      <c r="B2078" s="467" t="s">
        <v>239</v>
      </c>
      <c r="C2078" s="466" t="s">
        <v>379</v>
      </c>
      <c r="D2078" s="473" t="s">
        <v>460</v>
      </c>
      <c r="E2078" s="475">
        <v>0</v>
      </c>
      <c r="F2078" s="475" t="s">
        <v>2233</v>
      </c>
      <c r="G2078" s="494" t="s">
        <v>596</v>
      </c>
      <c r="H2078" s="494" t="s">
        <v>4026</v>
      </c>
      <c r="I2078" s="494" t="s">
        <v>3983</v>
      </c>
      <c r="J2078" s="502">
        <v>93.43</v>
      </c>
      <c r="K2078" s="494" t="s">
        <v>4026</v>
      </c>
      <c r="L2078" s="512">
        <f t="shared" si="224"/>
        <v>0</v>
      </c>
      <c r="M2078" s="513" t="s">
        <v>4037</v>
      </c>
      <c r="N2078" s="514"/>
      <c r="O2078" s="514"/>
      <c r="P2078" s="515">
        <f t="shared" si="225"/>
        <v>0</v>
      </c>
      <c r="Q2078" s="515">
        <f t="shared" si="226"/>
        <v>0</v>
      </c>
      <c r="R2078" s="515">
        <f t="shared" si="227"/>
        <v>0</v>
      </c>
      <c r="S2078" s="516">
        <f>IF(M2078="nio",0,IF(M2078&gt;0,VLOOKUP(H2078,'3-Productie normen'!A:L,VLOOKUP(M2078,'3-Productie normen'!$B$36:$C$42,2,FALSE),FALSE)))</f>
        <v>0</v>
      </c>
      <c r="T2078" s="516">
        <f t="shared" si="229"/>
        <v>0</v>
      </c>
      <c r="U2078" s="55">
        <f t="shared" si="230"/>
        <v>0</v>
      </c>
      <c r="V2078" s="527"/>
      <c r="X2078" s="529">
        <f t="shared" si="228"/>
        <v>0</v>
      </c>
    </row>
    <row r="2079" spans="1:24" ht="14.1" customHeight="1">
      <c r="A2079" s="460">
        <v>2079</v>
      </c>
      <c r="B2079" s="467" t="s">
        <v>239</v>
      </c>
      <c r="C2079" s="466" t="s">
        <v>379</v>
      </c>
      <c r="D2079" s="473" t="s">
        <v>461</v>
      </c>
      <c r="E2079" s="475">
        <v>0</v>
      </c>
      <c r="F2079" s="475" t="s">
        <v>2234</v>
      </c>
      <c r="G2079" s="494" t="s">
        <v>606</v>
      </c>
      <c r="H2079" s="494" t="s">
        <v>4026</v>
      </c>
      <c r="I2079" s="494" t="s">
        <v>3983</v>
      </c>
      <c r="J2079" s="502">
        <v>1.6</v>
      </c>
      <c r="K2079" s="494" t="s">
        <v>4026</v>
      </c>
      <c r="L2079" s="512">
        <f t="shared" si="224"/>
        <v>0</v>
      </c>
      <c r="M2079" s="513" t="s">
        <v>4037</v>
      </c>
      <c r="N2079" s="514"/>
      <c r="O2079" s="514"/>
      <c r="P2079" s="515">
        <f t="shared" si="225"/>
        <v>0</v>
      </c>
      <c r="Q2079" s="515">
        <f t="shared" si="226"/>
        <v>0</v>
      </c>
      <c r="R2079" s="515">
        <f t="shared" si="227"/>
        <v>0</v>
      </c>
      <c r="S2079" s="516">
        <f>IF(M2079="nio",0,IF(M2079&gt;0,VLOOKUP(H2079,'3-Productie normen'!A:L,VLOOKUP(M2079,'3-Productie normen'!$B$36:$C$42,2,FALSE),FALSE)))</f>
        <v>0</v>
      </c>
      <c r="T2079" s="516">
        <f t="shared" si="229"/>
        <v>0</v>
      </c>
      <c r="U2079" s="55">
        <f t="shared" si="230"/>
        <v>0</v>
      </c>
      <c r="V2079" s="527"/>
      <c r="X2079" s="529">
        <f t="shared" si="228"/>
        <v>0</v>
      </c>
    </row>
    <row r="2080" spans="1:24" ht="14.1" customHeight="1">
      <c r="A2080" s="460">
        <v>2080</v>
      </c>
      <c r="B2080" s="467" t="s">
        <v>239</v>
      </c>
      <c r="C2080" s="466" t="s">
        <v>379</v>
      </c>
      <c r="D2080" s="473" t="s">
        <v>461</v>
      </c>
      <c r="E2080" s="475">
        <v>0</v>
      </c>
      <c r="F2080" s="475" t="s">
        <v>2235</v>
      </c>
      <c r="G2080" s="494" t="s">
        <v>1045</v>
      </c>
      <c r="H2080" s="494" t="s">
        <v>4026</v>
      </c>
      <c r="I2080" s="494" t="s">
        <v>3983</v>
      </c>
      <c r="J2080" s="502">
        <v>98.59</v>
      </c>
      <c r="K2080" s="494" t="s">
        <v>4026</v>
      </c>
      <c r="L2080" s="512">
        <f t="shared" si="224"/>
        <v>0</v>
      </c>
      <c r="M2080" s="513" t="s">
        <v>4037</v>
      </c>
      <c r="N2080" s="514"/>
      <c r="O2080" s="514"/>
      <c r="P2080" s="515">
        <f t="shared" si="225"/>
        <v>0</v>
      </c>
      <c r="Q2080" s="515">
        <f t="shared" si="226"/>
        <v>0</v>
      </c>
      <c r="R2080" s="515">
        <f t="shared" si="227"/>
        <v>0</v>
      </c>
      <c r="S2080" s="516">
        <f>IF(M2080="nio",0,IF(M2080&gt;0,VLOOKUP(H2080,'3-Productie normen'!A:L,VLOOKUP(M2080,'3-Productie normen'!$B$36:$C$42,2,FALSE),FALSE)))</f>
        <v>0</v>
      </c>
      <c r="T2080" s="516">
        <f t="shared" si="229"/>
        <v>0</v>
      </c>
      <c r="U2080" s="55">
        <f t="shared" si="230"/>
        <v>0</v>
      </c>
      <c r="V2080" s="527"/>
      <c r="X2080" s="529">
        <f t="shared" si="228"/>
        <v>0</v>
      </c>
    </row>
    <row r="2081" spans="1:24" ht="14.1" customHeight="1">
      <c r="A2081" s="567">
        <v>2081</v>
      </c>
      <c r="B2081" s="467" t="s">
        <v>239</v>
      </c>
      <c r="C2081" s="466" t="s">
        <v>379</v>
      </c>
      <c r="D2081" s="473" t="s">
        <v>462</v>
      </c>
      <c r="E2081" s="475">
        <v>0</v>
      </c>
      <c r="F2081" s="475" t="s">
        <v>2236</v>
      </c>
      <c r="G2081" s="494" t="s">
        <v>1045</v>
      </c>
      <c r="H2081" s="494" t="s">
        <v>4026</v>
      </c>
      <c r="I2081" s="494" t="s">
        <v>3983</v>
      </c>
      <c r="J2081" s="502">
        <v>69.28</v>
      </c>
      <c r="K2081" s="494" t="s">
        <v>4026</v>
      </c>
      <c r="L2081" s="512">
        <f t="shared" si="224"/>
        <v>0</v>
      </c>
      <c r="M2081" s="513" t="s">
        <v>4037</v>
      </c>
      <c r="N2081" s="514"/>
      <c r="O2081" s="514"/>
      <c r="P2081" s="515">
        <f t="shared" si="225"/>
        <v>0</v>
      </c>
      <c r="Q2081" s="515">
        <f t="shared" si="226"/>
        <v>0</v>
      </c>
      <c r="R2081" s="515">
        <f t="shared" si="227"/>
        <v>0</v>
      </c>
      <c r="S2081" s="516">
        <f>IF(M2081="nio",0,IF(M2081&gt;0,VLOOKUP(H2081,'3-Productie normen'!A:L,VLOOKUP(M2081,'3-Productie normen'!$B$36:$C$42,2,FALSE),FALSE)))</f>
        <v>0</v>
      </c>
      <c r="T2081" s="516">
        <f t="shared" si="229"/>
        <v>0</v>
      </c>
      <c r="U2081" s="55">
        <f t="shared" si="230"/>
        <v>0</v>
      </c>
      <c r="V2081" s="527"/>
      <c r="X2081" s="529">
        <f t="shared" si="228"/>
        <v>0</v>
      </c>
    </row>
    <row r="2082" spans="1:24" ht="14.1" customHeight="1">
      <c r="A2082" s="460">
        <v>2082</v>
      </c>
      <c r="B2082" s="467" t="s">
        <v>239</v>
      </c>
      <c r="C2082" s="466" t="s">
        <v>379</v>
      </c>
      <c r="D2082" s="473" t="s">
        <v>463</v>
      </c>
      <c r="E2082" s="475">
        <v>0</v>
      </c>
      <c r="F2082" s="475" t="s">
        <v>2237</v>
      </c>
      <c r="G2082" s="494" t="s">
        <v>1045</v>
      </c>
      <c r="H2082" s="494" t="s">
        <v>4026</v>
      </c>
      <c r="I2082" s="494" t="s">
        <v>3983</v>
      </c>
      <c r="J2082" s="502">
        <v>69.28</v>
      </c>
      <c r="K2082" s="494" t="s">
        <v>4026</v>
      </c>
      <c r="L2082" s="512">
        <f t="shared" si="224"/>
        <v>0</v>
      </c>
      <c r="M2082" s="513" t="s">
        <v>4037</v>
      </c>
      <c r="N2082" s="514"/>
      <c r="O2082" s="514"/>
      <c r="P2082" s="515">
        <f t="shared" si="225"/>
        <v>0</v>
      </c>
      <c r="Q2082" s="515">
        <f t="shared" si="226"/>
        <v>0</v>
      </c>
      <c r="R2082" s="515">
        <f t="shared" si="227"/>
        <v>0</v>
      </c>
      <c r="S2082" s="516">
        <f>IF(M2082="nio",0,IF(M2082&gt;0,VLOOKUP(H2082,'3-Productie normen'!A:L,VLOOKUP(M2082,'3-Productie normen'!$B$36:$C$42,2,FALSE),FALSE)))</f>
        <v>0</v>
      </c>
      <c r="T2082" s="516">
        <f t="shared" si="229"/>
        <v>0</v>
      </c>
      <c r="U2082" s="55">
        <f t="shared" si="230"/>
        <v>0</v>
      </c>
      <c r="V2082" s="527"/>
      <c r="X2082" s="529">
        <f t="shared" si="228"/>
        <v>0</v>
      </c>
    </row>
    <row r="2083" spans="1:24" ht="14.1" customHeight="1">
      <c r="A2083" s="460">
        <v>2083</v>
      </c>
      <c r="B2083" s="467" t="s">
        <v>239</v>
      </c>
      <c r="C2083" s="466" t="s">
        <v>379</v>
      </c>
      <c r="D2083" s="473" t="s">
        <v>464</v>
      </c>
      <c r="E2083" s="475">
        <v>0</v>
      </c>
      <c r="F2083" s="475">
        <v>101</v>
      </c>
      <c r="G2083" s="494" t="s">
        <v>600</v>
      </c>
      <c r="H2083" s="494" t="s">
        <v>4033</v>
      </c>
      <c r="I2083" s="494" t="s">
        <v>3974</v>
      </c>
      <c r="J2083" s="502">
        <v>18.64</v>
      </c>
      <c r="K2083" s="494" t="s">
        <v>88</v>
      </c>
      <c r="L2083" s="512">
        <f t="shared" si="224"/>
        <v>255</v>
      </c>
      <c r="M2083" s="514">
        <v>255</v>
      </c>
      <c r="N2083" s="514"/>
      <c r="O2083" s="514"/>
      <c r="P2083" s="515" t="e">
        <f t="shared" si="225"/>
        <v>#DIV/0!</v>
      </c>
      <c r="Q2083" s="515">
        <f t="shared" si="226"/>
        <v>0</v>
      </c>
      <c r="R2083" s="515">
        <f t="shared" si="227"/>
        <v>0</v>
      </c>
      <c r="S2083" s="516">
        <f>IF(M2083="nio",0,IF(M2083&gt;0,VLOOKUP(H2083,'3-Productie normen'!A:L,VLOOKUP(M2083,'3-Productie normen'!$B$36:$C$42,2,FALSE),FALSE)))</f>
        <v>0</v>
      </c>
      <c r="T2083" s="516">
        <f t="shared" si="229"/>
        <v>0</v>
      </c>
      <c r="U2083" s="55">
        <f t="shared" si="230"/>
        <v>0</v>
      </c>
      <c r="V2083" s="527"/>
      <c r="X2083" s="529">
        <f t="shared" si="228"/>
        <v>4753.2</v>
      </c>
    </row>
    <row r="2084" spans="1:24" ht="14.1" customHeight="1">
      <c r="A2084" s="460">
        <v>2084</v>
      </c>
      <c r="B2084" s="467" t="s">
        <v>239</v>
      </c>
      <c r="C2084" s="466" t="s">
        <v>379</v>
      </c>
      <c r="D2084" s="473" t="s">
        <v>464</v>
      </c>
      <c r="E2084" s="475">
        <v>0</v>
      </c>
      <c r="F2084" s="475">
        <v>102</v>
      </c>
      <c r="G2084" s="494" t="s">
        <v>600</v>
      </c>
      <c r="H2084" s="494" t="s">
        <v>4033</v>
      </c>
      <c r="I2084" s="494" t="s">
        <v>3976</v>
      </c>
      <c r="J2084" s="502">
        <v>32.619999999999997</v>
      </c>
      <c r="K2084" s="494" t="s">
        <v>4033</v>
      </c>
      <c r="L2084" s="512">
        <f t="shared" si="224"/>
        <v>104</v>
      </c>
      <c r="M2084" s="514">
        <v>104</v>
      </c>
      <c r="N2084" s="514"/>
      <c r="O2084" s="514"/>
      <c r="P2084" s="515" t="e">
        <f t="shared" si="225"/>
        <v>#DIV/0!</v>
      </c>
      <c r="Q2084" s="515">
        <f t="shared" si="226"/>
        <v>0</v>
      </c>
      <c r="R2084" s="515">
        <f t="shared" si="227"/>
        <v>0</v>
      </c>
      <c r="S2084" s="516">
        <f>IF(M2084="nio",0,IF(M2084&gt;0,VLOOKUP(H2084,'3-Productie normen'!A:L,VLOOKUP(M2084,'3-Productie normen'!$B$36:$C$42,2,FALSE),FALSE)))</f>
        <v>0</v>
      </c>
      <c r="T2084" s="516">
        <f t="shared" si="229"/>
        <v>0</v>
      </c>
      <c r="U2084" s="55">
        <f t="shared" si="230"/>
        <v>0</v>
      </c>
      <c r="V2084" s="527"/>
      <c r="X2084" s="529">
        <f t="shared" si="228"/>
        <v>3392.4799999999996</v>
      </c>
    </row>
    <row r="2085" spans="1:24" ht="14.1" customHeight="1">
      <c r="A2085" s="460">
        <v>2085</v>
      </c>
      <c r="B2085" s="467" t="s">
        <v>239</v>
      </c>
      <c r="C2085" s="466" t="s">
        <v>379</v>
      </c>
      <c r="D2085" s="473" t="s">
        <v>464</v>
      </c>
      <c r="E2085" s="475">
        <v>0</v>
      </c>
      <c r="F2085" s="475">
        <v>103</v>
      </c>
      <c r="G2085" s="494" t="s">
        <v>598</v>
      </c>
      <c r="H2085" s="487" t="s">
        <v>17</v>
      </c>
      <c r="I2085" s="494" t="s">
        <v>3976</v>
      </c>
      <c r="J2085" s="502">
        <v>1.3</v>
      </c>
      <c r="K2085" s="487" t="s">
        <v>17</v>
      </c>
      <c r="L2085" s="512">
        <f t="shared" si="224"/>
        <v>255</v>
      </c>
      <c r="M2085" s="514">
        <v>255</v>
      </c>
      <c r="N2085" s="514"/>
      <c r="O2085" s="514"/>
      <c r="P2085" s="515" t="e">
        <f t="shared" si="225"/>
        <v>#DIV/0!</v>
      </c>
      <c r="Q2085" s="515">
        <f t="shared" si="226"/>
        <v>0</v>
      </c>
      <c r="R2085" s="515">
        <f t="shared" si="227"/>
        <v>0</v>
      </c>
      <c r="S2085" s="516">
        <f>IF(M2085="nio",0,IF(M2085&gt;0,VLOOKUP(H2085,'3-Productie normen'!A:L,VLOOKUP(M2085,'3-Productie normen'!$B$36:$C$42,2,FALSE),FALSE)))</f>
        <v>0</v>
      </c>
      <c r="T2085" s="516">
        <f t="shared" si="229"/>
        <v>0</v>
      </c>
      <c r="U2085" s="55">
        <f t="shared" si="230"/>
        <v>0</v>
      </c>
      <c r="V2085" s="527"/>
      <c r="X2085" s="529">
        <f t="shared" si="228"/>
        <v>331.5</v>
      </c>
    </row>
    <row r="2086" spans="1:24" ht="14.1" customHeight="1">
      <c r="A2086" s="460">
        <v>2086</v>
      </c>
      <c r="B2086" s="467" t="s">
        <v>239</v>
      </c>
      <c r="C2086" s="466" t="s">
        <v>379</v>
      </c>
      <c r="D2086" s="473" t="s">
        <v>464</v>
      </c>
      <c r="E2086" s="475">
        <v>0</v>
      </c>
      <c r="F2086" s="475">
        <v>104</v>
      </c>
      <c r="G2086" s="494" t="s">
        <v>606</v>
      </c>
      <c r="H2086" s="494" t="s">
        <v>4026</v>
      </c>
      <c r="I2086" s="494" t="s">
        <v>3983</v>
      </c>
      <c r="J2086" s="502">
        <v>1.18</v>
      </c>
      <c r="K2086" s="494" t="s">
        <v>4026</v>
      </c>
      <c r="L2086" s="512">
        <f t="shared" si="224"/>
        <v>0</v>
      </c>
      <c r="M2086" s="513" t="s">
        <v>4037</v>
      </c>
      <c r="N2086" s="514"/>
      <c r="O2086" s="514"/>
      <c r="P2086" s="515">
        <f t="shared" si="225"/>
        <v>0</v>
      </c>
      <c r="Q2086" s="515">
        <f t="shared" si="226"/>
        <v>0</v>
      </c>
      <c r="R2086" s="515">
        <f t="shared" si="227"/>
        <v>0</v>
      </c>
      <c r="S2086" s="516">
        <f>IF(M2086="nio",0,IF(M2086&gt;0,VLOOKUP(H2086,'3-Productie normen'!A:L,VLOOKUP(M2086,'3-Productie normen'!$B$36:$C$42,2,FALSE),FALSE)))</f>
        <v>0</v>
      </c>
      <c r="T2086" s="516">
        <f t="shared" si="229"/>
        <v>0</v>
      </c>
      <c r="U2086" s="55">
        <f t="shared" si="230"/>
        <v>0</v>
      </c>
      <c r="V2086" s="527"/>
      <c r="X2086" s="529">
        <f t="shared" si="228"/>
        <v>0</v>
      </c>
    </row>
    <row r="2087" spans="1:24" ht="14.1" customHeight="1">
      <c r="A2087" s="460">
        <v>2087</v>
      </c>
      <c r="B2087" s="467" t="s">
        <v>239</v>
      </c>
      <c r="C2087" s="466" t="s">
        <v>379</v>
      </c>
      <c r="D2087" s="473" t="s">
        <v>464</v>
      </c>
      <c r="E2087" s="475">
        <v>0</v>
      </c>
      <c r="F2087" s="475">
        <v>105</v>
      </c>
      <c r="G2087" s="494" t="s">
        <v>2238</v>
      </c>
      <c r="H2087" s="494" t="s">
        <v>255</v>
      </c>
      <c r="I2087" s="494" t="s">
        <v>3987</v>
      </c>
      <c r="J2087" s="502">
        <v>46.8</v>
      </c>
      <c r="K2087" s="494" t="s">
        <v>255</v>
      </c>
      <c r="L2087" s="512">
        <f t="shared" si="224"/>
        <v>104</v>
      </c>
      <c r="M2087" s="514">
        <v>104</v>
      </c>
      <c r="N2087" s="514"/>
      <c r="O2087" s="514"/>
      <c r="P2087" s="515" t="e">
        <f t="shared" si="225"/>
        <v>#DIV/0!</v>
      </c>
      <c r="Q2087" s="515">
        <f t="shared" si="226"/>
        <v>0</v>
      </c>
      <c r="R2087" s="515">
        <f t="shared" si="227"/>
        <v>0</v>
      </c>
      <c r="S2087" s="516">
        <f>IF(M2087="nio",0,IF(M2087&gt;0,VLOOKUP(H2087,'3-Productie normen'!A:L,VLOOKUP(M2087,'3-Productie normen'!$B$36:$C$42,2,FALSE),FALSE)))</f>
        <v>0</v>
      </c>
      <c r="T2087" s="516">
        <f t="shared" si="229"/>
        <v>0</v>
      </c>
      <c r="U2087" s="55">
        <f t="shared" si="230"/>
        <v>0</v>
      </c>
      <c r="V2087" s="527"/>
      <c r="X2087" s="529">
        <f t="shared" si="228"/>
        <v>4867.2</v>
      </c>
    </row>
    <row r="2088" spans="1:24" ht="14.1" customHeight="1">
      <c r="A2088" s="460">
        <v>2088</v>
      </c>
      <c r="B2088" s="467" t="s">
        <v>239</v>
      </c>
      <c r="C2088" s="466" t="s">
        <v>379</v>
      </c>
      <c r="D2088" s="473" t="s">
        <v>464</v>
      </c>
      <c r="E2088" s="475">
        <v>0</v>
      </c>
      <c r="F2088" s="475">
        <v>106</v>
      </c>
      <c r="G2088" s="494" t="s">
        <v>594</v>
      </c>
      <c r="H2088" s="494" t="s">
        <v>4026</v>
      </c>
      <c r="I2088" s="494" t="s">
        <v>3987</v>
      </c>
      <c r="J2088" s="502">
        <v>20.98</v>
      </c>
      <c r="K2088" s="494" t="s">
        <v>4026</v>
      </c>
      <c r="L2088" s="512">
        <f t="shared" si="224"/>
        <v>0</v>
      </c>
      <c r="M2088" s="513" t="s">
        <v>4037</v>
      </c>
      <c r="N2088" s="514"/>
      <c r="O2088" s="514"/>
      <c r="P2088" s="515">
        <f t="shared" si="225"/>
        <v>0</v>
      </c>
      <c r="Q2088" s="515">
        <f t="shared" si="226"/>
        <v>0</v>
      </c>
      <c r="R2088" s="515">
        <f t="shared" si="227"/>
        <v>0</v>
      </c>
      <c r="S2088" s="516">
        <f>IF(M2088="nio",0,IF(M2088&gt;0,VLOOKUP(H2088,'3-Productie normen'!A:L,VLOOKUP(M2088,'3-Productie normen'!$B$36:$C$42,2,FALSE),FALSE)))</f>
        <v>0</v>
      </c>
      <c r="T2088" s="516">
        <f t="shared" si="229"/>
        <v>0</v>
      </c>
      <c r="U2088" s="55">
        <f t="shared" si="230"/>
        <v>0</v>
      </c>
      <c r="V2088" s="527"/>
      <c r="X2088" s="529">
        <f t="shared" si="228"/>
        <v>0</v>
      </c>
    </row>
    <row r="2089" spans="1:24" ht="14.1" customHeight="1">
      <c r="A2089" s="567">
        <v>2089</v>
      </c>
      <c r="B2089" s="467" t="s">
        <v>239</v>
      </c>
      <c r="C2089" s="466" t="s">
        <v>379</v>
      </c>
      <c r="D2089" s="473" t="s">
        <v>464</v>
      </c>
      <c r="E2089" s="475">
        <v>0</v>
      </c>
      <c r="F2089" s="475">
        <v>107</v>
      </c>
      <c r="G2089" s="494" t="s">
        <v>594</v>
      </c>
      <c r="H2089" s="494" t="s">
        <v>4026</v>
      </c>
      <c r="I2089" s="494" t="s">
        <v>3987</v>
      </c>
      <c r="J2089" s="502">
        <v>17.43</v>
      </c>
      <c r="K2089" s="494" t="s">
        <v>4026</v>
      </c>
      <c r="L2089" s="512">
        <f t="shared" si="224"/>
        <v>0</v>
      </c>
      <c r="M2089" s="513" t="s">
        <v>4037</v>
      </c>
      <c r="N2089" s="514"/>
      <c r="O2089" s="514"/>
      <c r="P2089" s="515">
        <f t="shared" si="225"/>
        <v>0</v>
      </c>
      <c r="Q2089" s="515">
        <f t="shared" si="226"/>
        <v>0</v>
      </c>
      <c r="R2089" s="515">
        <f t="shared" si="227"/>
        <v>0</v>
      </c>
      <c r="S2089" s="516">
        <f>IF(M2089="nio",0,IF(M2089&gt;0,VLOOKUP(H2089,'3-Productie normen'!A:L,VLOOKUP(M2089,'3-Productie normen'!$B$36:$C$42,2,FALSE),FALSE)))</f>
        <v>0</v>
      </c>
      <c r="T2089" s="516">
        <f t="shared" si="229"/>
        <v>0</v>
      </c>
      <c r="U2089" s="55">
        <f t="shared" si="230"/>
        <v>0</v>
      </c>
      <c r="V2089" s="527"/>
      <c r="X2089" s="529">
        <f t="shared" si="228"/>
        <v>0</v>
      </c>
    </row>
    <row r="2090" spans="1:24" ht="14.1" customHeight="1">
      <c r="A2090" s="460">
        <v>2090</v>
      </c>
      <c r="B2090" s="467" t="s">
        <v>239</v>
      </c>
      <c r="C2090" s="466" t="s">
        <v>379</v>
      </c>
      <c r="D2090" s="473" t="s">
        <v>464</v>
      </c>
      <c r="E2090" s="475">
        <v>0</v>
      </c>
      <c r="F2090" s="475">
        <v>108</v>
      </c>
      <c r="G2090" s="494" t="s">
        <v>2238</v>
      </c>
      <c r="H2090" s="494" t="s">
        <v>255</v>
      </c>
      <c r="I2090" s="494" t="s">
        <v>3987</v>
      </c>
      <c r="J2090" s="502">
        <v>81.27</v>
      </c>
      <c r="K2090" s="494" t="s">
        <v>255</v>
      </c>
      <c r="L2090" s="512">
        <f t="shared" si="224"/>
        <v>104</v>
      </c>
      <c r="M2090" s="514">
        <v>104</v>
      </c>
      <c r="N2090" s="514"/>
      <c r="O2090" s="514"/>
      <c r="P2090" s="515" t="e">
        <f t="shared" si="225"/>
        <v>#DIV/0!</v>
      </c>
      <c r="Q2090" s="515">
        <f t="shared" si="226"/>
        <v>0</v>
      </c>
      <c r="R2090" s="515">
        <f t="shared" si="227"/>
        <v>0</v>
      </c>
      <c r="S2090" s="516">
        <f>IF(M2090="nio",0,IF(M2090&gt;0,VLOOKUP(H2090,'3-Productie normen'!A:L,VLOOKUP(M2090,'3-Productie normen'!$B$36:$C$42,2,FALSE),FALSE)))</f>
        <v>0</v>
      </c>
      <c r="T2090" s="516">
        <f t="shared" si="229"/>
        <v>0</v>
      </c>
      <c r="U2090" s="55">
        <f t="shared" si="230"/>
        <v>0</v>
      </c>
      <c r="V2090" s="527"/>
      <c r="X2090" s="529">
        <f t="shared" si="228"/>
        <v>8452.08</v>
      </c>
    </row>
    <row r="2091" spans="1:24" ht="14.1" customHeight="1">
      <c r="A2091" s="460">
        <v>2091</v>
      </c>
      <c r="B2091" s="467" t="s">
        <v>239</v>
      </c>
      <c r="C2091" s="466" t="s">
        <v>379</v>
      </c>
      <c r="D2091" s="473" t="s">
        <v>464</v>
      </c>
      <c r="E2091" s="475">
        <v>0</v>
      </c>
      <c r="F2091" s="475">
        <v>109</v>
      </c>
      <c r="G2091" s="494" t="s">
        <v>2238</v>
      </c>
      <c r="H2091" s="494" t="s">
        <v>255</v>
      </c>
      <c r="I2091" s="494" t="s">
        <v>3987</v>
      </c>
      <c r="J2091" s="502">
        <v>11.36</v>
      </c>
      <c r="K2091" s="494" t="s">
        <v>255</v>
      </c>
      <c r="L2091" s="512">
        <f t="shared" si="224"/>
        <v>104</v>
      </c>
      <c r="M2091" s="514">
        <v>104</v>
      </c>
      <c r="N2091" s="514"/>
      <c r="O2091" s="514"/>
      <c r="P2091" s="515" t="e">
        <f t="shared" si="225"/>
        <v>#DIV/0!</v>
      </c>
      <c r="Q2091" s="515">
        <f t="shared" si="226"/>
        <v>0</v>
      </c>
      <c r="R2091" s="515">
        <f t="shared" si="227"/>
        <v>0</v>
      </c>
      <c r="S2091" s="516">
        <f>IF(M2091="nio",0,IF(M2091&gt;0,VLOOKUP(H2091,'3-Productie normen'!A:L,VLOOKUP(M2091,'3-Productie normen'!$B$36:$C$42,2,FALSE),FALSE)))</f>
        <v>0</v>
      </c>
      <c r="T2091" s="516">
        <f t="shared" si="229"/>
        <v>0</v>
      </c>
      <c r="U2091" s="55">
        <f t="shared" si="230"/>
        <v>0</v>
      </c>
      <c r="V2091" s="527"/>
      <c r="X2091" s="529">
        <f t="shared" si="228"/>
        <v>1181.44</v>
      </c>
    </row>
    <row r="2092" spans="1:24" ht="14.1" customHeight="1">
      <c r="A2092" s="460">
        <v>2092</v>
      </c>
      <c r="B2092" s="467" t="s">
        <v>239</v>
      </c>
      <c r="C2092" s="466" t="s">
        <v>379</v>
      </c>
      <c r="D2092" s="473" t="s">
        <v>464</v>
      </c>
      <c r="E2092" s="475">
        <v>0</v>
      </c>
      <c r="F2092" s="475">
        <v>110</v>
      </c>
      <c r="G2092" s="494" t="s">
        <v>2238</v>
      </c>
      <c r="H2092" s="494" t="s">
        <v>255</v>
      </c>
      <c r="I2092" s="494" t="s">
        <v>3987</v>
      </c>
      <c r="J2092" s="502">
        <v>9.16</v>
      </c>
      <c r="K2092" s="494" t="s">
        <v>255</v>
      </c>
      <c r="L2092" s="512">
        <f t="shared" si="224"/>
        <v>104</v>
      </c>
      <c r="M2092" s="514">
        <v>104</v>
      </c>
      <c r="N2092" s="514"/>
      <c r="O2092" s="514"/>
      <c r="P2092" s="515" t="e">
        <f t="shared" si="225"/>
        <v>#DIV/0!</v>
      </c>
      <c r="Q2092" s="515">
        <f t="shared" si="226"/>
        <v>0</v>
      </c>
      <c r="R2092" s="515">
        <f t="shared" si="227"/>
        <v>0</v>
      </c>
      <c r="S2092" s="516">
        <f>IF(M2092="nio",0,IF(M2092&gt;0,VLOOKUP(H2092,'3-Productie normen'!A:L,VLOOKUP(M2092,'3-Productie normen'!$B$36:$C$42,2,FALSE),FALSE)))</f>
        <v>0</v>
      </c>
      <c r="T2092" s="516">
        <f t="shared" si="229"/>
        <v>0</v>
      </c>
      <c r="U2092" s="55">
        <f t="shared" si="230"/>
        <v>0</v>
      </c>
      <c r="V2092" s="527"/>
      <c r="X2092" s="529">
        <f t="shared" si="228"/>
        <v>952.64</v>
      </c>
    </row>
    <row r="2093" spans="1:24" ht="14.1" customHeight="1">
      <c r="A2093" s="460">
        <v>2093</v>
      </c>
      <c r="B2093" s="467" t="s">
        <v>239</v>
      </c>
      <c r="C2093" s="466" t="s">
        <v>379</v>
      </c>
      <c r="D2093" s="473" t="s">
        <v>464</v>
      </c>
      <c r="E2093" s="475">
        <v>0</v>
      </c>
      <c r="F2093" s="475">
        <v>111</v>
      </c>
      <c r="G2093" s="494" t="s">
        <v>2204</v>
      </c>
      <c r="H2093" s="494" t="s">
        <v>4026</v>
      </c>
      <c r="I2093" s="494" t="s">
        <v>3987</v>
      </c>
      <c r="J2093" s="502">
        <v>5.63</v>
      </c>
      <c r="K2093" s="494" t="s">
        <v>4026</v>
      </c>
      <c r="L2093" s="512">
        <f t="shared" si="224"/>
        <v>0</v>
      </c>
      <c r="M2093" s="513" t="s">
        <v>4037</v>
      </c>
      <c r="N2093" s="514"/>
      <c r="O2093" s="514"/>
      <c r="P2093" s="515">
        <f t="shared" si="225"/>
        <v>0</v>
      </c>
      <c r="Q2093" s="515">
        <f t="shared" si="226"/>
        <v>0</v>
      </c>
      <c r="R2093" s="515">
        <f t="shared" si="227"/>
        <v>0</v>
      </c>
      <c r="S2093" s="516">
        <f>IF(M2093="nio",0,IF(M2093&gt;0,VLOOKUP(H2093,'3-Productie normen'!A:L,VLOOKUP(M2093,'3-Productie normen'!$B$36:$C$42,2,FALSE),FALSE)))</f>
        <v>0</v>
      </c>
      <c r="T2093" s="516">
        <f t="shared" si="229"/>
        <v>0</v>
      </c>
      <c r="U2093" s="55">
        <f t="shared" si="230"/>
        <v>0</v>
      </c>
      <c r="V2093" s="527"/>
      <c r="X2093" s="529">
        <f t="shared" si="228"/>
        <v>0</v>
      </c>
    </row>
    <row r="2094" spans="1:24" ht="14.1" customHeight="1">
      <c r="A2094" s="460">
        <v>2094</v>
      </c>
      <c r="B2094" s="467" t="s">
        <v>239</v>
      </c>
      <c r="C2094" s="466" t="s">
        <v>379</v>
      </c>
      <c r="D2094" s="473" t="s">
        <v>464</v>
      </c>
      <c r="E2094" s="475">
        <v>0</v>
      </c>
      <c r="F2094" s="475">
        <v>112</v>
      </c>
      <c r="G2094" s="494" t="s">
        <v>2204</v>
      </c>
      <c r="H2094" s="494" t="s">
        <v>4026</v>
      </c>
      <c r="I2094" s="494" t="s">
        <v>4003</v>
      </c>
      <c r="J2094" s="502">
        <v>17.02</v>
      </c>
      <c r="K2094" s="494" t="s">
        <v>4026</v>
      </c>
      <c r="L2094" s="512">
        <f t="shared" si="224"/>
        <v>0</v>
      </c>
      <c r="M2094" s="513" t="s">
        <v>4037</v>
      </c>
      <c r="N2094" s="514"/>
      <c r="O2094" s="514"/>
      <c r="P2094" s="515">
        <f t="shared" si="225"/>
        <v>0</v>
      </c>
      <c r="Q2094" s="515">
        <f t="shared" si="226"/>
        <v>0</v>
      </c>
      <c r="R2094" s="515">
        <f t="shared" si="227"/>
        <v>0</v>
      </c>
      <c r="S2094" s="516">
        <f>IF(M2094="nio",0,IF(M2094&gt;0,VLOOKUP(H2094,'3-Productie normen'!A:L,VLOOKUP(M2094,'3-Productie normen'!$B$36:$C$42,2,FALSE),FALSE)))</f>
        <v>0</v>
      </c>
      <c r="T2094" s="516">
        <f t="shared" si="229"/>
        <v>0</v>
      </c>
      <c r="U2094" s="55">
        <f t="shared" si="230"/>
        <v>0</v>
      </c>
      <c r="V2094" s="527"/>
      <c r="X2094" s="529">
        <f t="shared" si="228"/>
        <v>0</v>
      </c>
    </row>
    <row r="2095" spans="1:24" ht="14.1" customHeight="1">
      <c r="A2095" s="460">
        <v>2095</v>
      </c>
      <c r="B2095" s="467" t="s">
        <v>239</v>
      </c>
      <c r="C2095" s="466" t="s">
        <v>379</v>
      </c>
      <c r="D2095" s="473" t="s">
        <v>464</v>
      </c>
      <c r="E2095" s="475">
        <v>0</v>
      </c>
      <c r="F2095" s="475">
        <v>113</v>
      </c>
      <c r="G2095" s="494" t="s">
        <v>2204</v>
      </c>
      <c r="H2095" s="494" t="s">
        <v>4026</v>
      </c>
      <c r="I2095" s="494" t="s">
        <v>4003</v>
      </c>
      <c r="J2095" s="502">
        <v>4.18</v>
      </c>
      <c r="K2095" s="494" t="s">
        <v>4026</v>
      </c>
      <c r="L2095" s="512">
        <f t="shared" si="224"/>
        <v>0</v>
      </c>
      <c r="M2095" s="513" t="s">
        <v>4037</v>
      </c>
      <c r="N2095" s="514"/>
      <c r="O2095" s="514"/>
      <c r="P2095" s="515">
        <f t="shared" si="225"/>
        <v>0</v>
      </c>
      <c r="Q2095" s="515">
        <f t="shared" si="226"/>
        <v>0</v>
      </c>
      <c r="R2095" s="515">
        <f t="shared" si="227"/>
        <v>0</v>
      </c>
      <c r="S2095" s="516">
        <f>IF(M2095="nio",0,IF(M2095&gt;0,VLOOKUP(H2095,'3-Productie normen'!A:L,VLOOKUP(M2095,'3-Productie normen'!$B$36:$C$42,2,FALSE),FALSE)))</f>
        <v>0</v>
      </c>
      <c r="T2095" s="516">
        <f t="shared" si="229"/>
        <v>0</v>
      </c>
      <c r="U2095" s="55">
        <f t="shared" si="230"/>
        <v>0</v>
      </c>
      <c r="V2095" s="527"/>
      <c r="X2095" s="529">
        <f t="shared" si="228"/>
        <v>0</v>
      </c>
    </row>
    <row r="2096" spans="1:24" ht="14.1" customHeight="1">
      <c r="A2096" s="460">
        <v>2096</v>
      </c>
      <c r="B2096" s="467" t="s">
        <v>239</v>
      </c>
      <c r="C2096" s="466" t="s">
        <v>379</v>
      </c>
      <c r="D2096" s="473" t="s">
        <v>464</v>
      </c>
      <c r="E2096" s="475">
        <v>0</v>
      </c>
      <c r="F2096" s="475">
        <v>114</v>
      </c>
      <c r="G2096" s="494" t="s">
        <v>2204</v>
      </c>
      <c r="H2096" s="494" t="s">
        <v>4026</v>
      </c>
      <c r="I2096" s="494" t="s">
        <v>4003</v>
      </c>
      <c r="J2096" s="502">
        <v>4.2</v>
      </c>
      <c r="K2096" s="494" t="s">
        <v>4026</v>
      </c>
      <c r="L2096" s="512">
        <f t="shared" si="224"/>
        <v>0</v>
      </c>
      <c r="M2096" s="513" t="s">
        <v>4037</v>
      </c>
      <c r="N2096" s="514"/>
      <c r="O2096" s="514"/>
      <c r="P2096" s="515">
        <f t="shared" si="225"/>
        <v>0</v>
      </c>
      <c r="Q2096" s="515">
        <f t="shared" si="226"/>
        <v>0</v>
      </c>
      <c r="R2096" s="515">
        <f t="shared" si="227"/>
        <v>0</v>
      </c>
      <c r="S2096" s="516">
        <f>IF(M2096="nio",0,IF(M2096&gt;0,VLOOKUP(H2096,'3-Productie normen'!A:L,VLOOKUP(M2096,'3-Productie normen'!$B$36:$C$42,2,FALSE),FALSE)))</f>
        <v>0</v>
      </c>
      <c r="T2096" s="516">
        <f t="shared" si="229"/>
        <v>0</v>
      </c>
      <c r="U2096" s="55">
        <f t="shared" si="230"/>
        <v>0</v>
      </c>
      <c r="V2096" s="527"/>
      <c r="X2096" s="529">
        <f t="shared" si="228"/>
        <v>0</v>
      </c>
    </row>
    <row r="2097" spans="1:24" ht="14.1" customHeight="1">
      <c r="A2097" s="567">
        <v>2097</v>
      </c>
      <c r="B2097" s="467" t="s">
        <v>239</v>
      </c>
      <c r="C2097" s="466" t="s">
        <v>379</v>
      </c>
      <c r="D2097" s="473" t="s">
        <v>464</v>
      </c>
      <c r="E2097" s="475">
        <v>0</v>
      </c>
      <c r="F2097" s="475">
        <v>115</v>
      </c>
      <c r="G2097" s="494" t="s">
        <v>2204</v>
      </c>
      <c r="H2097" s="494" t="s">
        <v>4026</v>
      </c>
      <c r="I2097" s="494" t="s">
        <v>4003</v>
      </c>
      <c r="J2097" s="502">
        <v>2.7</v>
      </c>
      <c r="K2097" s="494" t="s">
        <v>4026</v>
      </c>
      <c r="L2097" s="512">
        <f t="shared" si="224"/>
        <v>0</v>
      </c>
      <c r="M2097" s="513" t="s">
        <v>4037</v>
      </c>
      <c r="N2097" s="514"/>
      <c r="O2097" s="514"/>
      <c r="P2097" s="515">
        <f t="shared" si="225"/>
        <v>0</v>
      </c>
      <c r="Q2097" s="515">
        <f t="shared" si="226"/>
        <v>0</v>
      </c>
      <c r="R2097" s="515">
        <f t="shared" si="227"/>
        <v>0</v>
      </c>
      <c r="S2097" s="516">
        <f>IF(M2097="nio",0,IF(M2097&gt;0,VLOOKUP(H2097,'3-Productie normen'!A:L,VLOOKUP(M2097,'3-Productie normen'!$B$36:$C$42,2,FALSE),FALSE)))</f>
        <v>0</v>
      </c>
      <c r="T2097" s="516">
        <f t="shared" si="229"/>
        <v>0</v>
      </c>
      <c r="U2097" s="55">
        <f t="shared" si="230"/>
        <v>0</v>
      </c>
      <c r="V2097" s="527"/>
      <c r="X2097" s="529">
        <f t="shared" si="228"/>
        <v>0</v>
      </c>
    </row>
    <row r="2098" spans="1:24" ht="14.1" customHeight="1">
      <c r="A2098" s="460">
        <v>2098</v>
      </c>
      <c r="B2098" s="467" t="s">
        <v>239</v>
      </c>
      <c r="C2098" s="466" t="s">
        <v>379</v>
      </c>
      <c r="D2098" s="473" t="s">
        <v>464</v>
      </c>
      <c r="E2098" s="475">
        <v>0</v>
      </c>
      <c r="F2098" s="475">
        <v>116</v>
      </c>
      <c r="G2098" s="494" t="s">
        <v>2238</v>
      </c>
      <c r="H2098" s="494" t="s">
        <v>255</v>
      </c>
      <c r="I2098" s="494" t="s">
        <v>4003</v>
      </c>
      <c r="J2098" s="502">
        <v>27.55</v>
      </c>
      <c r="K2098" s="494" t="s">
        <v>255</v>
      </c>
      <c r="L2098" s="512">
        <f t="shared" si="224"/>
        <v>104</v>
      </c>
      <c r="M2098" s="514">
        <v>104</v>
      </c>
      <c r="N2098" s="514"/>
      <c r="O2098" s="514"/>
      <c r="P2098" s="515" t="e">
        <f t="shared" si="225"/>
        <v>#DIV/0!</v>
      </c>
      <c r="Q2098" s="515">
        <f t="shared" si="226"/>
        <v>0</v>
      </c>
      <c r="R2098" s="515">
        <f t="shared" si="227"/>
        <v>0</v>
      </c>
      <c r="S2098" s="516">
        <f>IF(M2098="nio",0,IF(M2098&gt;0,VLOOKUP(H2098,'3-Productie normen'!A:L,VLOOKUP(M2098,'3-Productie normen'!$B$36:$C$42,2,FALSE),FALSE)))</f>
        <v>0</v>
      </c>
      <c r="T2098" s="516">
        <f t="shared" si="229"/>
        <v>0</v>
      </c>
      <c r="U2098" s="55">
        <f t="shared" si="230"/>
        <v>0</v>
      </c>
      <c r="V2098" s="527"/>
      <c r="X2098" s="529">
        <f t="shared" si="228"/>
        <v>2865.2000000000003</v>
      </c>
    </row>
    <row r="2099" spans="1:24" ht="14.1" customHeight="1">
      <c r="A2099" s="460">
        <v>2099</v>
      </c>
      <c r="B2099" s="467" t="s">
        <v>239</v>
      </c>
      <c r="C2099" s="466" t="s">
        <v>379</v>
      </c>
      <c r="D2099" s="473" t="s">
        <v>464</v>
      </c>
      <c r="E2099" s="475">
        <v>0</v>
      </c>
      <c r="F2099" s="475">
        <v>117</v>
      </c>
      <c r="G2099" s="494" t="s">
        <v>2204</v>
      </c>
      <c r="H2099" s="494" t="s">
        <v>4026</v>
      </c>
      <c r="I2099" s="494" t="s">
        <v>4003</v>
      </c>
      <c r="J2099" s="502">
        <v>3.12</v>
      </c>
      <c r="K2099" s="494" t="s">
        <v>4026</v>
      </c>
      <c r="L2099" s="512">
        <f t="shared" si="224"/>
        <v>0</v>
      </c>
      <c r="M2099" s="513" t="s">
        <v>4037</v>
      </c>
      <c r="N2099" s="514"/>
      <c r="O2099" s="514"/>
      <c r="P2099" s="515">
        <f t="shared" si="225"/>
        <v>0</v>
      </c>
      <c r="Q2099" s="515">
        <f t="shared" si="226"/>
        <v>0</v>
      </c>
      <c r="R2099" s="515">
        <f t="shared" si="227"/>
        <v>0</v>
      </c>
      <c r="S2099" s="516">
        <f>IF(M2099="nio",0,IF(M2099&gt;0,VLOOKUP(H2099,'3-Productie normen'!A:L,VLOOKUP(M2099,'3-Productie normen'!$B$36:$C$42,2,FALSE),FALSE)))</f>
        <v>0</v>
      </c>
      <c r="T2099" s="516">
        <f t="shared" si="229"/>
        <v>0</v>
      </c>
      <c r="U2099" s="55">
        <f t="shared" si="230"/>
        <v>0</v>
      </c>
      <c r="V2099" s="527"/>
      <c r="X2099" s="529">
        <f t="shared" si="228"/>
        <v>0</v>
      </c>
    </row>
    <row r="2100" spans="1:24" ht="14.1" customHeight="1">
      <c r="A2100" s="460">
        <v>2100</v>
      </c>
      <c r="B2100" s="467" t="s">
        <v>239</v>
      </c>
      <c r="C2100" s="466" t="s">
        <v>379</v>
      </c>
      <c r="D2100" s="473" t="s">
        <v>464</v>
      </c>
      <c r="E2100" s="475">
        <v>0</v>
      </c>
      <c r="F2100" s="475">
        <v>118</v>
      </c>
      <c r="G2100" s="494" t="s">
        <v>625</v>
      </c>
      <c r="H2100" s="494" t="s">
        <v>4026</v>
      </c>
      <c r="I2100" s="494" t="s">
        <v>4003</v>
      </c>
      <c r="J2100" s="502">
        <v>2.0299999999999998</v>
      </c>
      <c r="K2100" s="494" t="s">
        <v>4026</v>
      </c>
      <c r="L2100" s="512">
        <f t="shared" si="224"/>
        <v>0</v>
      </c>
      <c r="M2100" s="513" t="s">
        <v>4037</v>
      </c>
      <c r="N2100" s="514"/>
      <c r="O2100" s="514"/>
      <c r="P2100" s="515">
        <f t="shared" si="225"/>
        <v>0</v>
      </c>
      <c r="Q2100" s="515">
        <f t="shared" si="226"/>
        <v>0</v>
      </c>
      <c r="R2100" s="515">
        <f t="shared" si="227"/>
        <v>0</v>
      </c>
      <c r="S2100" s="516">
        <f>IF(M2100="nio",0,IF(M2100&gt;0,VLOOKUP(H2100,'3-Productie normen'!A:L,VLOOKUP(M2100,'3-Productie normen'!$B$36:$C$42,2,FALSE),FALSE)))</f>
        <v>0</v>
      </c>
      <c r="T2100" s="516">
        <f t="shared" si="229"/>
        <v>0</v>
      </c>
      <c r="U2100" s="55">
        <f t="shared" si="230"/>
        <v>0</v>
      </c>
      <c r="V2100" s="527"/>
      <c r="X2100" s="529">
        <f t="shared" si="228"/>
        <v>0</v>
      </c>
    </row>
    <row r="2101" spans="1:24" ht="14.1" customHeight="1">
      <c r="A2101" s="460">
        <v>2101</v>
      </c>
      <c r="B2101" s="467" t="s">
        <v>239</v>
      </c>
      <c r="C2101" s="466" t="s">
        <v>379</v>
      </c>
      <c r="D2101" s="473" t="s">
        <v>464</v>
      </c>
      <c r="E2101" s="475">
        <v>0</v>
      </c>
      <c r="F2101" s="475">
        <v>119</v>
      </c>
      <c r="G2101" s="494" t="s">
        <v>598</v>
      </c>
      <c r="H2101" s="487" t="s">
        <v>17</v>
      </c>
      <c r="I2101" s="494" t="s">
        <v>3977</v>
      </c>
      <c r="J2101" s="502">
        <v>1.85</v>
      </c>
      <c r="K2101" s="487" t="s">
        <v>17</v>
      </c>
      <c r="L2101" s="512">
        <f t="shared" si="224"/>
        <v>255</v>
      </c>
      <c r="M2101" s="514">
        <v>255</v>
      </c>
      <c r="N2101" s="514"/>
      <c r="O2101" s="514"/>
      <c r="P2101" s="515" t="e">
        <f t="shared" si="225"/>
        <v>#DIV/0!</v>
      </c>
      <c r="Q2101" s="515">
        <f t="shared" si="226"/>
        <v>0</v>
      </c>
      <c r="R2101" s="515">
        <f t="shared" si="227"/>
        <v>0</v>
      </c>
      <c r="S2101" s="516">
        <f>IF(M2101="nio",0,IF(M2101&gt;0,VLOOKUP(H2101,'3-Productie normen'!A:L,VLOOKUP(M2101,'3-Productie normen'!$B$36:$C$42,2,FALSE),FALSE)))</f>
        <v>0</v>
      </c>
      <c r="T2101" s="516">
        <f t="shared" si="229"/>
        <v>0</v>
      </c>
      <c r="U2101" s="55">
        <f t="shared" si="230"/>
        <v>0</v>
      </c>
      <c r="V2101" s="527"/>
      <c r="X2101" s="529">
        <f t="shared" si="228"/>
        <v>471.75</v>
      </c>
    </row>
    <row r="2102" spans="1:24" ht="14.1" customHeight="1">
      <c r="A2102" s="460">
        <v>2102</v>
      </c>
      <c r="B2102" s="467" t="s">
        <v>239</v>
      </c>
      <c r="C2102" s="466" t="s">
        <v>379</v>
      </c>
      <c r="D2102" s="473" t="s">
        <v>464</v>
      </c>
      <c r="E2102" s="475">
        <v>0</v>
      </c>
      <c r="F2102" s="475">
        <v>120</v>
      </c>
      <c r="G2102" s="494" t="s">
        <v>600</v>
      </c>
      <c r="H2102" s="494" t="s">
        <v>4033</v>
      </c>
      <c r="I2102" s="494" t="s">
        <v>4003</v>
      </c>
      <c r="J2102" s="502">
        <v>84.18</v>
      </c>
      <c r="K2102" s="494" t="s">
        <v>4033</v>
      </c>
      <c r="L2102" s="512">
        <f t="shared" si="224"/>
        <v>104</v>
      </c>
      <c r="M2102" s="514">
        <v>104</v>
      </c>
      <c r="N2102" s="514"/>
      <c r="O2102" s="514"/>
      <c r="P2102" s="515" t="e">
        <f t="shared" si="225"/>
        <v>#DIV/0!</v>
      </c>
      <c r="Q2102" s="515">
        <f t="shared" si="226"/>
        <v>0</v>
      </c>
      <c r="R2102" s="515">
        <f t="shared" si="227"/>
        <v>0</v>
      </c>
      <c r="S2102" s="516">
        <f>IF(M2102="nio",0,IF(M2102&gt;0,VLOOKUP(H2102,'3-Productie normen'!A:L,VLOOKUP(M2102,'3-Productie normen'!$B$36:$C$42,2,FALSE),FALSE)))</f>
        <v>0</v>
      </c>
      <c r="T2102" s="516">
        <f t="shared" si="229"/>
        <v>0</v>
      </c>
      <c r="U2102" s="55">
        <f t="shared" si="230"/>
        <v>0</v>
      </c>
      <c r="V2102" s="527"/>
      <c r="X2102" s="529">
        <f t="shared" si="228"/>
        <v>8754.7200000000012</v>
      </c>
    </row>
    <row r="2103" spans="1:24" ht="14.1" customHeight="1">
      <c r="A2103" s="460">
        <v>2103</v>
      </c>
      <c r="B2103" s="467" t="s">
        <v>239</v>
      </c>
      <c r="C2103" s="466" t="s">
        <v>379</v>
      </c>
      <c r="D2103" s="473" t="s">
        <v>464</v>
      </c>
      <c r="E2103" s="475">
        <v>0</v>
      </c>
      <c r="F2103" s="475">
        <v>121</v>
      </c>
      <c r="G2103" s="494" t="s">
        <v>606</v>
      </c>
      <c r="H2103" s="494" t="s">
        <v>4026</v>
      </c>
      <c r="I2103" s="494" t="s">
        <v>4003</v>
      </c>
      <c r="J2103" s="502">
        <v>23.61</v>
      </c>
      <c r="K2103" s="494" t="s">
        <v>4026</v>
      </c>
      <c r="L2103" s="512">
        <f t="shared" si="224"/>
        <v>0</v>
      </c>
      <c r="M2103" s="513" t="s">
        <v>4037</v>
      </c>
      <c r="N2103" s="514"/>
      <c r="O2103" s="514"/>
      <c r="P2103" s="515">
        <f t="shared" si="225"/>
        <v>0</v>
      </c>
      <c r="Q2103" s="515">
        <f t="shared" si="226"/>
        <v>0</v>
      </c>
      <c r="R2103" s="515">
        <f t="shared" si="227"/>
        <v>0</v>
      </c>
      <c r="S2103" s="516">
        <f>IF(M2103="nio",0,IF(M2103&gt;0,VLOOKUP(H2103,'3-Productie normen'!A:L,VLOOKUP(M2103,'3-Productie normen'!$B$36:$C$42,2,FALSE),FALSE)))</f>
        <v>0</v>
      </c>
      <c r="T2103" s="516">
        <f t="shared" si="229"/>
        <v>0</v>
      </c>
      <c r="U2103" s="55">
        <f t="shared" si="230"/>
        <v>0</v>
      </c>
      <c r="V2103" s="527"/>
      <c r="X2103" s="529">
        <f t="shared" si="228"/>
        <v>0</v>
      </c>
    </row>
    <row r="2104" spans="1:24" ht="14.1" customHeight="1">
      <c r="A2104" s="460">
        <v>2104</v>
      </c>
      <c r="B2104" s="467" t="s">
        <v>239</v>
      </c>
      <c r="C2104" s="466" t="s">
        <v>379</v>
      </c>
      <c r="D2104" s="473" t="s">
        <v>464</v>
      </c>
      <c r="E2104" s="475">
        <v>0</v>
      </c>
      <c r="F2104" s="475">
        <v>122</v>
      </c>
      <c r="G2104" s="494" t="s">
        <v>606</v>
      </c>
      <c r="H2104" s="494" t="s">
        <v>4026</v>
      </c>
      <c r="I2104" s="494" t="s">
        <v>4003</v>
      </c>
      <c r="J2104" s="502">
        <v>5.96</v>
      </c>
      <c r="K2104" s="494" t="s">
        <v>4026</v>
      </c>
      <c r="L2104" s="512">
        <f t="shared" si="224"/>
        <v>0</v>
      </c>
      <c r="M2104" s="513" t="s">
        <v>4037</v>
      </c>
      <c r="N2104" s="514"/>
      <c r="O2104" s="514"/>
      <c r="P2104" s="515">
        <f t="shared" si="225"/>
        <v>0</v>
      </c>
      <c r="Q2104" s="515">
        <f t="shared" si="226"/>
        <v>0</v>
      </c>
      <c r="R2104" s="515">
        <f t="shared" si="227"/>
        <v>0</v>
      </c>
      <c r="S2104" s="516">
        <f>IF(M2104="nio",0,IF(M2104&gt;0,VLOOKUP(H2104,'3-Productie normen'!A:L,VLOOKUP(M2104,'3-Productie normen'!$B$36:$C$42,2,FALSE),FALSE)))</f>
        <v>0</v>
      </c>
      <c r="T2104" s="516">
        <f t="shared" si="229"/>
        <v>0</v>
      </c>
      <c r="U2104" s="55">
        <f t="shared" si="230"/>
        <v>0</v>
      </c>
      <c r="V2104" s="527"/>
      <c r="X2104" s="529">
        <f t="shared" si="228"/>
        <v>0</v>
      </c>
    </row>
    <row r="2105" spans="1:24" ht="14.1" customHeight="1">
      <c r="A2105" s="567">
        <v>2105</v>
      </c>
      <c r="B2105" s="467" t="s">
        <v>239</v>
      </c>
      <c r="C2105" s="466" t="s">
        <v>379</v>
      </c>
      <c r="D2105" s="473" t="s">
        <v>464</v>
      </c>
      <c r="E2105" s="475">
        <v>0</v>
      </c>
      <c r="F2105" s="475">
        <v>123</v>
      </c>
      <c r="G2105" s="494" t="s">
        <v>606</v>
      </c>
      <c r="H2105" s="494" t="s">
        <v>4026</v>
      </c>
      <c r="I2105" s="494" t="s">
        <v>4003</v>
      </c>
      <c r="J2105" s="502">
        <v>8.2200000000000006</v>
      </c>
      <c r="K2105" s="494" t="s">
        <v>4026</v>
      </c>
      <c r="L2105" s="512">
        <f t="shared" si="224"/>
        <v>0</v>
      </c>
      <c r="M2105" s="513" t="s">
        <v>4037</v>
      </c>
      <c r="N2105" s="514"/>
      <c r="O2105" s="514"/>
      <c r="P2105" s="515">
        <f t="shared" si="225"/>
        <v>0</v>
      </c>
      <c r="Q2105" s="515">
        <f t="shared" si="226"/>
        <v>0</v>
      </c>
      <c r="R2105" s="515">
        <f t="shared" si="227"/>
        <v>0</v>
      </c>
      <c r="S2105" s="516">
        <f>IF(M2105="nio",0,IF(M2105&gt;0,VLOOKUP(H2105,'3-Productie normen'!A:L,VLOOKUP(M2105,'3-Productie normen'!$B$36:$C$42,2,FALSE),FALSE)))</f>
        <v>0</v>
      </c>
      <c r="T2105" s="516">
        <f t="shared" si="229"/>
        <v>0</v>
      </c>
      <c r="U2105" s="55">
        <f t="shared" si="230"/>
        <v>0</v>
      </c>
      <c r="V2105" s="527"/>
      <c r="X2105" s="529">
        <f t="shared" si="228"/>
        <v>0</v>
      </c>
    </row>
    <row r="2106" spans="1:24" ht="14.1" customHeight="1">
      <c r="A2106" s="460">
        <v>2106</v>
      </c>
      <c r="B2106" s="467" t="s">
        <v>239</v>
      </c>
      <c r="C2106" s="466" t="s">
        <v>379</v>
      </c>
      <c r="D2106" s="473" t="s">
        <v>464</v>
      </c>
      <c r="E2106" s="475">
        <v>0</v>
      </c>
      <c r="F2106" s="475">
        <v>124</v>
      </c>
      <c r="G2106" s="494" t="s">
        <v>606</v>
      </c>
      <c r="H2106" s="494" t="s">
        <v>4026</v>
      </c>
      <c r="I2106" s="494" t="s">
        <v>4003</v>
      </c>
      <c r="J2106" s="502">
        <v>8.67</v>
      </c>
      <c r="K2106" s="494" t="s">
        <v>4026</v>
      </c>
      <c r="L2106" s="512">
        <f t="shared" si="224"/>
        <v>0</v>
      </c>
      <c r="M2106" s="513" t="s">
        <v>4037</v>
      </c>
      <c r="N2106" s="514"/>
      <c r="O2106" s="514"/>
      <c r="P2106" s="515">
        <f t="shared" si="225"/>
        <v>0</v>
      </c>
      <c r="Q2106" s="515">
        <f t="shared" si="226"/>
        <v>0</v>
      </c>
      <c r="R2106" s="515">
        <f t="shared" si="227"/>
        <v>0</v>
      </c>
      <c r="S2106" s="516">
        <f>IF(M2106="nio",0,IF(M2106&gt;0,VLOOKUP(H2106,'3-Productie normen'!A:L,VLOOKUP(M2106,'3-Productie normen'!$B$36:$C$42,2,FALSE),FALSE)))</f>
        <v>0</v>
      </c>
      <c r="T2106" s="516">
        <f t="shared" si="229"/>
        <v>0</v>
      </c>
      <c r="U2106" s="55">
        <f t="shared" si="230"/>
        <v>0</v>
      </c>
      <c r="V2106" s="527"/>
      <c r="X2106" s="529">
        <f t="shared" si="228"/>
        <v>0</v>
      </c>
    </row>
    <row r="2107" spans="1:24" ht="14.1" customHeight="1">
      <c r="A2107" s="460">
        <v>2107</v>
      </c>
      <c r="B2107" s="467" t="s">
        <v>239</v>
      </c>
      <c r="C2107" s="466" t="s">
        <v>379</v>
      </c>
      <c r="D2107" s="473" t="s">
        <v>464</v>
      </c>
      <c r="E2107" s="475">
        <v>0</v>
      </c>
      <c r="F2107" s="475">
        <v>125</v>
      </c>
      <c r="G2107" s="494" t="s">
        <v>606</v>
      </c>
      <c r="H2107" s="494" t="s">
        <v>4026</v>
      </c>
      <c r="I2107" s="494" t="s">
        <v>4003</v>
      </c>
      <c r="J2107" s="502">
        <v>4.59</v>
      </c>
      <c r="K2107" s="494" t="s">
        <v>4026</v>
      </c>
      <c r="L2107" s="512">
        <f t="shared" si="224"/>
        <v>0</v>
      </c>
      <c r="M2107" s="513" t="s">
        <v>4037</v>
      </c>
      <c r="N2107" s="514"/>
      <c r="O2107" s="514"/>
      <c r="P2107" s="515">
        <f t="shared" si="225"/>
        <v>0</v>
      </c>
      <c r="Q2107" s="515">
        <f t="shared" si="226"/>
        <v>0</v>
      </c>
      <c r="R2107" s="515">
        <f t="shared" si="227"/>
        <v>0</v>
      </c>
      <c r="S2107" s="516">
        <f>IF(M2107="nio",0,IF(M2107&gt;0,VLOOKUP(H2107,'3-Productie normen'!A:L,VLOOKUP(M2107,'3-Productie normen'!$B$36:$C$42,2,FALSE),FALSE)))</f>
        <v>0</v>
      </c>
      <c r="T2107" s="516">
        <f t="shared" si="229"/>
        <v>0</v>
      </c>
      <c r="U2107" s="55">
        <f t="shared" si="230"/>
        <v>0</v>
      </c>
      <c r="V2107" s="527"/>
      <c r="X2107" s="529">
        <f t="shared" si="228"/>
        <v>0</v>
      </c>
    </row>
    <row r="2108" spans="1:24" ht="14.1" customHeight="1">
      <c r="A2108" s="460">
        <v>2108</v>
      </c>
      <c r="B2108" s="467" t="s">
        <v>239</v>
      </c>
      <c r="C2108" s="466" t="s">
        <v>379</v>
      </c>
      <c r="D2108" s="473" t="s">
        <v>464</v>
      </c>
      <c r="E2108" s="475">
        <v>0</v>
      </c>
      <c r="F2108" s="475">
        <v>126</v>
      </c>
      <c r="G2108" s="494" t="s">
        <v>606</v>
      </c>
      <c r="H2108" s="494" t="s">
        <v>4026</v>
      </c>
      <c r="I2108" s="494" t="s">
        <v>3983</v>
      </c>
      <c r="J2108" s="502">
        <v>6.49</v>
      </c>
      <c r="K2108" s="494" t="s">
        <v>4026</v>
      </c>
      <c r="L2108" s="512">
        <f t="shared" si="224"/>
        <v>0</v>
      </c>
      <c r="M2108" s="513" t="s">
        <v>4037</v>
      </c>
      <c r="N2108" s="514"/>
      <c r="O2108" s="514"/>
      <c r="P2108" s="515">
        <f t="shared" si="225"/>
        <v>0</v>
      </c>
      <c r="Q2108" s="515">
        <f t="shared" si="226"/>
        <v>0</v>
      </c>
      <c r="R2108" s="515">
        <f t="shared" si="227"/>
        <v>0</v>
      </c>
      <c r="S2108" s="516">
        <f>IF(M2108="nio",0,IF(M2108&gt;0,VLOOKUP(H2108,'3-Productie normen'!A:L,VLOOKUP(M2108,'3-Productie normen'!$B$36:$C$42,2,FALSE),FALSE)))</f>
        <v>0</v>
      </c>
      <c r="T2108" s="516">
        <f t="shared" si="229"/>
        <v>0</v>
      </c>
      <c r="U2108" s="55">
        <f t="shared" si="230"/>
        <v>0</v>
      </c>
      <c r="V2108" s="527"/>
      <c r="X2108" s="529">
        <f t="shared" si="228"/>
        <v>0</v>
      </c>
    </row>
    <row r="2109" spans="1:24" ht="14.1" customHeight="1">
      <c r="A2109" s="460">
        <v>2109</v>
      </c>
      <c r="B2109" s="467" t="s">
        <v>239</v>
      </c>
      <c r="C2109" s="466" t="s">
        <v>379</v>
      </c>
      <c r="D2109" s="473" t="s">
        <v>464</v>
      </c>
      <c r="E2109" s="475">
        <v>0</v>
      </c>
      <c r="F2109" s="475">
        <v>127</v>
      </c>
      <c r="G2109" s="494" t="s">
        <v>2204</v>
      </c>
      <c r="H2109" s="494" t="s">
        <v>255</v>
      </c>
      <c r="I2109" s="494" t="s">
        <v>4003</v>
      </c>
      <c r="J2109" s="502">
        <v>14.49</v>
      </c>
      <c r="K2109" s="494" t="s">
        <v>255</v>
      </c>
      <c r="L2109" s="512">
        <f t="shared" si="224"/>
        <v>104</v>
      </c>
      <c r="M2109" s="514">
        <v>104</v>
      </c>
      <c r="N2109" s="514"/>
      <c r="O2109" s="514"/>
      <c r="P2109" s="515" t="e">
        <f t="shared" si="225"/>
        <v>#DIV/0!</v>
      </c>
      <c r="Q2109" s="515">
        <f t="shared" si="226"/>
        <v>0</v>
      </c>
      <c r="R2109" s="515">
        <f t="shared" si="227"/>
        <v>0</v>
      </c>
      <c r="S2109" s="516">
        <f>IF(M2109="nio",0,IF(M2109&gt;0,VLOOKUP(H2109,'3-Productie normen'!A:L,VLOOKUP(M2109,'3-Productie normen'!$B$36:$C$42,2,FALSE),FALSE)))</f>
        <v>0</v>
      </c>
      <c r="T2109" s="516">
        <f t="shared" si="229"/>
        <v>0</v>
      </c>
      <c r="U2109" s="55">
        <f t="shared" si="230"/>
        <v>0</v>
      </c>
      <c r="V2109" s="527"/>
      <c r="X2109" s="529">
        <f t="shared" si="228"/>
        <v>1506.96</v>
      </c>
    </row>
    <row r="2110" spans="1:24" ht="14.1" customHeight="1">
      <c r="A2110" s="460">
        <v>2110</v>
      </c>
      <c r="B2110" s="467" t="s">
        <v>239</v>
      </c>
      <c r="C2110" s="466" t="s">
        <v>379</v>
      </c>
      <c r="D2110" s="473" t="s">
        <v>464</v>
      </c>
      <c r="E2110" s="475">
        <v>0</v>
      </c>
      <c r="F2110" s="475">
        <v>128</v>
      </c>
      <c r="G2110" s="494" t="s">
        <v>2204</v>
      </c>
      <c r="H2110" s="494" t="s">
        <v>255</v>
      </c>
      <c r="I2110" s="494" t="s">
        <v>4003</v>
      </c>
      <c r="J2110" s="502">
        <v>27.16</v>
      </c>
      <c r="K2110" s="494" t="s">
        <v>255</v>
      </c>
      <c r="L2110" s="512">
        <f t="shared" si="224"/>
        <v>104</v>
      </c>
      <c r="M2110" s="514">
        <v>104</v>
      </c>
      <c r="N2110" s="514"/>
      <c r="O2110" s="514"/>
      <c r="P2110" s="515" t="e">
        <f t="shared" si="225"/>
        <v>#DIV/0!</v>
      </c>
      <c r="Q2110" s="515">
        <f t="shared" si="226"/>
        <v>0</v>
      </c>
      <c r="R2110" s="515">
        <f t="shared" si="227"/>
        <v>0</v>
      </c>
      <c r="S2110" s="516">
        <f>IF(M2110="nio",0,IF(M2110&gt;0,VLOOKUP(H2110,'3-Productie normen'!A:L,VLOOKUP(M2110,'3-Productie normen'!$B$36:$C$42,2,FALSE),FALSE)))</f>
        <v>0</v>
      </c>
      <c r="T2110" s="516">
        <f t="shared" si="229"/>
        <v>0</v>
      </c>
      <c r="U2110" s="55">
        <f t="shared" si="230"/>
        <v>0</v>
      </c>
      <c r="V2110" s="527"/>
      <c r="X2110" s="529">
        <f t="shared" si="228"/>
        <v>2824.64</v>
      </c>
    </row>
    <row r="2111" spans="1:24" ht="14.1" customHeight="1">
      <c r="A2111" s="460">
        <v>2111</v>
      </c>
      <c r="B2111" s="467" t="s">
        <v>239</v>
      </c>
      <c r="C2111" s="466" t="s">
        <v>379</v>
      </c>
      <c r="D2111" s="473" t="s">
        <v>464</v>
      </c>
      <c r="E2111" s="475">
        <v>0</v>
      </c>
      <c r="F2111" s="475">
        <v>129</v>
      </c>
      <c r="G2111" s="494" t="s">
        <v>596</v>
      </c>
      <c r="H2111" s="494" t="s">
        <v>4026</v>
      </c>
      <c r="I2111" s="494" t="s">
        <v>4003</v>
      </c>
      <c r="J2111" s="502">
        <v>19.48</v>
      </c>
      <c r="K2111" s="494" t="s">
        <v>4026</v>
      </c>
      <c r="L2111" s="512">
        <f t="shared" si="224"/>
        <v>0</v>
      </c>
      <c r="M2111" s="513" t="s">
        <v>4037</v>
      </c>
      <c r="N2111" s="514"/>
      <c r="O2111" s="514"/>
      <c r="P2111" s="515">
        <f t="shared" si="225"/>
        <v>0</v>
      </c>
      <c r="Q2111" s="515">
        <f t="shared" si="226"/>
        <v>0</v>
      </c>
      <c r="R2111" s="515">
        <f t="shared" si="227"/>
        <v>0</v>
      </c>
      <c r="S2111" s="516">
        <f>IF(M2111="nio",0,IF(M2111&gt;0,VLOOKUP(H2111,'3-Productie normen'!A:L,VLOOKUP(M2111,'3-Productie normen'!$B$36:$C$42,2,FALSE),FALSE)))</f>
        <v>0</v>
      </c>
      <c r="T2111" s="516">
        <f t="shared" si="229"/>
        <v>0</v>
      </c>
      <c r="U2111" s="55">
        <f t="shared" si="230"/>
        <v>0</v>
      </c>
      <c r="V2111" s="527"/>
      <c r="X2111" s="529">
        <f t="shared" si="228"/>
        <v>0</v>
      </c>
    </row>
    <row r="2112" spans="1:24" ht="14.1" customHeight="1">
      <c r="A2112" s="460">
        <v>2112</v>
      </c>
      <c r="B2112" s="467" t="s">
        <v>239</v>
      </c>
      <c r="C2112" s="466" t="s">
        <v>379</v>
      </c>
      <c r="D2112" s="473" t="s">
        <v>464</v>
      </c>
      <c r="E2112" s="475">
        <v>0</v>
      </c>
      <c r="F2112" s="475">
        <v>130</v>
      </c>
      <c r="G2112" s="494" t="s">
        <v>2204</v>
      </c>
      <c r="H2112" s="494" t="s">
        <v>4026</v>
      </c>
      <c r="I2112" s="494" t="s">
        <v>4003</v>
      </c>
      <c r="J2112" s="502">
        <v>22.97</v>
      </c>
      <c r="K2112" s="494" t="s">
        <v>4026</v>
      </c>
      <c r="L2112" s="512">
        <f t="shared" si="224"/>
        <v>0</v>
      </c>
      <c r="M2112" s="513" t="s">
        <v>4037</v>
      </c>
      <c r="N2112" s="514"/>
      <c r="O2112" s="514"/>
      <c r="P2112" s="515">
        <f t="shared" si="225"/>
        <v>0</v>
      </c>
      <c r="Q2112" s="515">
        <f t="shared" si="226"/>
        <v>0</v>
      </c>
      <c r="R2112" s="515">
        <f t="shared" si="227"/>
        <v>0</v>
      </c>
      <c r="S2112" s="516">
        <f>IF(M2112="nio",0,IF(M2112&gt;0,VLOOKUP(H2112,'3-Productie normen'!A:L,VLOOKUP(M2112,'3-Productie normen'!$B$36:$C$42,2,FALSE),FALSE)))</f>
        <v>0</v>
      </c>
      <c r="T2112" s="516">
        <f t="shared" si="229"/>
        <v>0</v>
      </c>
      <c r="U2112" s="55">
        <f t="shared" si="230"/>
        <v>0</v>
      </c>
      <c r="V2112" s="527"/>
      <c r="X2112" s="529">
        <f t="shared" si="228"/>
        <v>0</v>
      </c>
    </row>
    <row r="2113" spans="1:24" ht="14.1" customHeight="1">
      <c r="A2113" s="567">
        <v>2113</v>
      </c>
      <c r="B2113" s="467" t="s">
        <v>239</v>
      </c>
      <c r="C2113" s="466" t="s">
        <v>379</v>
      </c>
      <c r="D2113" s="473" t="s">
        <v>464</v>
      </c>
      <c r="E2113" s="475">
        <v>0</v>
      </c>
      <c r="F2113" s="475">
        <v>131</v>
      </c>
      <c r="G2113" s="494" t="s">
        <v>2204</v>
      </c>
      <c r="H2113" s="494" t="s">
        <v>4026</v>
      </c>
      <c r="I2113" s="494" t="s">
        <v>4003</v>
      </c>
      <c r="J2113" s="502">
        <v>35.89</v>
      </c>
      <c r="K2113" s="494" t="s">
        <v>4026</v>
      </c>
      <c r="L2113" s="512">
        <f t="shared" si="224"/>
        <v>0</v>
      </c>
      <c r="M2113" s="513" t="s">
        <v>4037</v>
      </c>
      <c r="N2113" s="514"/>
      <c r="O2113" s="514"/>
      <c r="P2113" s="515">
        <f t="shared" si="225"/>
        <v>0</v>
      </c>
      <c r="Q2113" s="515">
        <f t="shared" si="226"/>
        <v>0</v>
      </c>
      <c r="R2113" s="515">
        <f t="shared" si="227"/>
        <v>0</v>
      </c>
      <c r="S2113" s="516">
        <f>IF(M2113="nio",0,IF(M2113&gt;0,VLOOKUP(H2113,'3-Productie normen'!A:L,VLOOKUP(M2113,'3-Productie normen'!$B$36:$C$42,2,FALSE),FALSE)))</f>
        <v>0</v>
      </c>
      <c r="T2113" s="516">
        <f t="shared" si="229"/>
        <v>0</v>
      </c>
      <c r="U2113" s="55">
        <f t="shared" si="230"/>
        <v>0</v>
      </c>
      <c r="V2113" s="527"/>
      <c r="X2113" s="529">
        <f t="shared" si="228"/>
        <v>0</v>
      </c>
    </row>
    <row r="2114" spans="1:24" ht="14.1" customHeight="1">
      <c r="A2114" s="460">
        <v>2114</v>
      </c>
      <c r="B2114" s="467" t="s">
        <v>239</v>
      </c>
      <c r="C2114" s="466" t="s">
        <v>379</v>
      </c>
      <c r="D2114" s="473" t="s">
        <v>464</v>
      </c>
      <c r="E2114" s="475">
        <v>0</v>
      </c>
      <c r="F2114" s="475">
        <v>132</v>
      </c>
      <c r="G2114" s="494" t="s">
        <v>2204</v>
      </c>
      <c r="H2114" s="494" t="s">
        <v>4026</v>
      </c>
      <c r="I2114" s="494" t="s">
        <v>4003</v>
      </c>
      <c r="J2114" s="502">
        <v>22.4</v>
      </c>
      <c r="K2114" s="494" t="s">
        <v>4026</v>
      </c>
      <c r="L2114" s="512">
        <f t="shared" si="224"/>
        <v>0</v>
      </c>
      <c r="M2114" s="513" t="s">
        <v>4037</v>
      </c>
      <c r="N2114" s="514"/>
      <c r="O2114" s="514"/>
      <c r="P2114" s="515">
        <f t="shared" si="225"/>
        <v>0</v>
      </c>
      <c r="Q2114" s="515">
        <f t="shared" si="226"/>
        <v>0</v>
      </c>
      <c r="R2114" s="515">
        <f t="shared" si="227"/>
        <v>0</v>
      </c>
      <c r="S2114" s="516">
        <f>IF(M2114="nio",0,IF(M2114&gt;0,VLOOKUP(H2114,'3-Productie normen'!A:L,VLOOKUP(M2114,'3-Productie normen'!$B$36:$C$42,2,FALSE),FALSE)))</f>
        <v>0</v>
      </c>
      <c r="T2114" s="516">
        <f t="shared" si="229"/>
        <v>0</v>
      </c>
      <c r="U2114" s="55">
        <f t="shared" si="230"/>
        <v>0</v>
      </c>
      <c r="V2114" s="527"/>
      <c r="X2114" s="529">
        <f t="shared" si="228"/>
        <v>0</v>
      </c>
    </row>
    <row r="2115" spans="1:24" ht="14.1" customHeight="1">
      <c r="A2115" s="460">
        <v>2115</v>
      </c>
      <c r="B2115" s="467" t="s">
        <v>239</v>
      </c>
      <c r="C2115" s="466" t="s">
        <v>379</v>
      </c>
      <c r="D2115" s="473" t="s">
        <v>464</v>
      </c>
      <c r="E2115" s="475">
        <v>0</v>
      </c>
      <c r="F2115" s="475">
        <v>133</v>
      </c>
      <c r="G2115" s="494" t="s">
        <v>1024</v>
      </c>
      <c r="H2115" s="494" t="s">
        <v>4033</v>
      </c>
      <c r="I2115" s="494" t="s">
        <v>4003</v>
      </c>
      <c r="J2115" s="502">
        <v>29.6</v>
      </c>
      <c r="K2115" s="494" t="s">
        <v>4033</v>
      </c>
      <c r="L2115" s="512">
        <f t="shared" ref="L2115:L2178" si="231">SUM(M2115:O2115)</f>
        <v>104</v>
      </c>
      <c r="M2115" s="514">
        <v>104</v>
      </c>
      <c r="N2115" s="514"/>
      <c r="O2115" s="514"/>
      <c r="P2115" s="515" t="e">
        <f t="shared" si="225"/>
        <v>#DIV/0!</v>
      </c>
      <c r="Q2115" s="515">
        <f t="shared" si="226"/>
        <v>0</v>
      </c>
      <c r="R2115" s="515">
        <f t="shared" si="227"/>
        <v>0</v>
      </c>
      <c r="S2115" s="516">
        <f>IF(M2115="nio",0,IF(M2115&gt;0,VLOOKUP(H2115,'3-Productie normen'!A:L,VLOOKUP(M2115,'3-Productie normen'!$B$36:$C$42,2,FALSE),FALSE)))</f>
        <v>0</v>
      </c>
      <c r="T2115" s="516">
        <f t="shared" si="229"/>
        <v>0</v>
      </c>
      <c r="U2115" s="55">
        <f t="shared" si="230"/>
        <v>0</v>
      </c>
      <c r="V2115" s="527"/>
      <c r="X2115" s="529">
        <f t="shared" si="228"/>
        <v>3078.4</v>
      </c>
    </row>
    <row r="2116" spans="1:24" ht="14.1" customHeight="1">
      <c r="A2116" s="460">
        <v>2116</v>
      </c>
      <c r="B2116" s="467" t="s">
        <v>239</v>
      </c>
      <c r="C2116" s="466" t="s">
        <v>379</v>
      </c>
      <c r="D2116" s="473" t="s">
        <v>464</v>
      </c>
      <c r="E2116" s="475">
        <v>0</v>
      </c>
      <c r="F2116" s="475">
        <v>134</v>
      </c>
      <c r="G2116" s="494" t="s">
        <v>2204</v>
      </c>
      <c r="H2116" s="494" t="s">
        <v>4026</v>
      </c>
      <c r="I2116" s="494" t="s">
        <v>4003</v>
      </c>
      <c r="J2116" s="502">
        <v>35.47</v>
      </c>
      <c r="K2116" s="494" t="s">
        <v>4026</v>
      </c>
      <c r="L2116" s="512">
        <f t="shared" si="231"/>
        <v>0</v>
      </c>
      <c r="M2116" s="513" t="s">
        <v>4037</v>
      </c>
      <c r="N2116" s="514"/>
      <c r="O2116" s="514"/>
      <c r="P2116" s="515">
        <f t="shared" si="225"/>
        <v>0</v>
      </c>
      <c r="Q2116" s="515">
        <f t="shared" si="226"/>
        <v>0</v>
      </c>
      <c r="R2116" s="515">
        <f t="shared" si="227"/>
        <v>0</v>
      </c>
      <c r="S2116" s="516">
        <f>IF(M2116="nio",0,IF(M2116&gt;0,VLOOKUP(H2116,'3-Productie normen'!A:L,VLOOKUP(M2116,'3-Productie normen'!$B$36:$C$42,2,FALSE),FALSE)))</f>
        <v>0</v>
      </c>
      <c r="T2116" s="516">
        <f t="shared" si="229"/>
        <v>0</v>
      </c>
      <c r="U2116" s="55">
        <f t="shared" si="230"/>
        <v>0</v>
      </c>
      <c r="V2116" s="527"/>
      <c r="X2116" s="529">
        <f t="shared" si="228"/>
        <v>0</v>
      </c>
    </row>
    <row r="2117" spans="1:24" ht="14.1" customHeight="1">
      <c r="A2117" s="460">
        <v>2117</v>
      </c>
      <c r="B2117" s="467" t="s">
        <v>239</v>
      </c>
      <c r="C2117" s="466" t="s">
        <v>379</v>
      </c>
      <c r="D2117" s="473" t="s">
        <v>464</v>
      </c>
      <c r="E2117" s="475">
        <v>0</v>
      </c>
      <c r="F2117" s="475">
        <v>135</v>
      </c>
      <c r="G2117" s="494" t="s">
        <v>2204</v>
      </c>
      <c r="H2117" s="494" t="s">
        <v>4026</v>
      </c>
      <c r="I2117" s="494" t="s">
        <v>4003</v>
      </c>
      <c r="J2117" s="502">
        <v>35.01</v>
      </c>
      <c r="K2117" s="494" t="s">
        <v>4026</v>
      </c>
      <c r="L2117" s="512">
        <f t="shared" si="231"/>
        <v>0</v>
      </c>
      <c r="M2117" s="513" t="s">
        <v>4037</v>
      </c>
      <c r="N2117" s="514"/>
      <c r="O2117" s="514"/>
      <c r="P2117" s="515">
        <f t="shared" si="225"/>
        <v>0</v>
      </c>
      <c r="Q2117" s="515">
        <f t="shared" si="226"/>
        <v>0</v>
      </c>
      <c r="R2117" s="515">
        <f t="shared" si="227"/>
        <v>0</v>
      </c>
      <c r="S2117" s="516">
        <f>IF(M2117="nio",0,IF(M2117&gt;0,VLOOKUP(H2117,'3-Productie normen'!A:L,VLOOKUP(M2117,'3-Productie normen'!$B$36:$C$42,2,FALSE),FALSE)))</f>
        <v>0</v>
      </c>
      <c r="T2117" s="516">
        <f t="shared" si="229"/>
        <v>0</v>
      </c>
      <c r="U2117" s="55">
        <f t="shared" si="230"/>
        <v>0</v>
      </c>
      <c r="V2117" s="527"/>
      <c r="X2117" s="529">
        <f t="shared" si="228"/>
        <v>0</v>
      </c>
    </row>
    <row r="2118" spans="1:24" ht="14.1" customHeight="1">
      <c r="A2118" s="460">
        <v>2118</v>
      </c>
      <c r="B2118" s="467" t="s">
        <v>239</v>
      </c>
      <c r="C2118" s="466" t="s">
        <v>379</v>
      </c>
      <c r="D2118" s="473" t="s">
        <v>464</v>
      </c>
      <c r="E2118" s="475">
        <v>0</v>
      </c>
      <c r="F2118" s="475">
        <v>136</v>
      </c>
      <c r="G2118" s="494" t="s">
        <v>2204</v>
      </c>
      <c r="H2118" s="494" t="s">
        <v>4026</v>
      </c>
      <c r="I2118" s="494" t="s">
        <v>4003</v>
      </c>
      <c r="J2118" s="502">
        <v>22.27</v>
      </c>
      <c r="K2118" s="494" t="s">
        <v>4026</v>
      </c>
      <c r="L2118" s="512">
        <f t="shared" si="231"/>
        <v>0</v>
      </c>
      <c r="M2118" s="513" t="s">
        <v>4037</v>
      </c>
      <c r="N2118" s="514"/>
      <c r="O2118" s="514"/>
      <c r="P2118" s="515">
        <f t="shared" si="225"/>
        <v>0</v>
      </c>
      <c r="Q2118" s="515">
        <f t="shared" si="226"/>
        <v>0</v>
      </c>
      <c r="R2118" s="515">
        <f t="shared" si="227"/>
        <v>0</v>
      </c>
      <c r="S2118" s="516">
        <f>IF(M2118="nio",0,IF(M2118&gt;0,VLOOKUP(H2118,'3-Productie normen'!A:L,VLOOKUP(M2118,'3-Productie normen'!$B$36:$C$42,2,FALSE),FALSE)))</f>
        <v>0</v>
      </c>
      <c r="T2118" s="516">
        <f t="shared" si="229"/>
        <v>0</v>
      </c>
      <c r="U2118" s="55">
        <f t="shared" si="230"/>
        <v>0</v>
      </c>
      <c r="V2118" s="527"/>
      <c r="X2118" s="529">
        <f t="shared" si="228"/>
        <v>0</v>
      </c>
    </row>
    <row r="2119" spans="1:24" ht="14.1" customHeight="1">
      <c r="A2119" s="460">
        <v>2119</v>
      </c>
      <c r="B2119" s="467" t="s">
        <v>239</v>
      </c>
      <c r="C2119" s="466" t="s">
        <v>379</v>
      </c>
      <c r="D2119" s="473" t="s">
        <v>464</v>
      </c>
      <c r="E2119" s="475">
        <v>0</v>
      </c>
      <c r="F2119" s="475">
        <v>137</v>
      </c>
      <c r="G2119" s="494" t="s">
        <v>2204</v>
      </c>
      <c r="H2119" s="494" t="s">
        <v>4026</v>
      </c>
      <c r="I2119" s="494" t="s">
        <v>4003</v>
      </c>
      <c r="J2119" s="502">
        <v>35.28</v>
      </c>
      <c r="K2119" s="494" t="s">
        <v>4026</v>
      </c>
      <c r="L2119" s="512">
        <f t="shared" si="231"/>
        <v>0</v>
      </c>
      <c r="M2119" s="513" t="s">
        <v>4037</v>
      </c>
      <c r="N2119" s="514"/>
      <c r="O2119" s="514"/>
      <c r="P2119" s="515">
        <f t="shared" si="225"/>
        <v>0</v>
      </c>
      <c r="Q2119" s="515">
        <f t="shared" si="226"/>
        <v>0</v>
      </c>
      <c r="R2119" s="515">
        <f t="shared" si="227"/>
        <v>0</v>
      </c>
      <c r="S2119" s="516">
        <f>IF(M2119="nio",0,IF(M2119&gt;0,VLOOKUP(H2119,'3-Productie normen'!A:L,VLOOKUP(M2119,'3-Productie normen'!$B$36:$C$42,2,FALSE),FALSE)))</f>
        <v>0</v>
      </c>
      <c r="T2119" s="516">
        <f t="shared" si="229"/>
        <v>0</v>
      </c>
      <c r="U2119" s="55">
        <f t="shared" si="230"/>
        <v>0</v>
      </c>
      <c r="V2119" s="527"/>
      <c r="X2119" s="529">
        <f t="shared" si="228"/>
        <v>0</v>
      </c>
    </row>
    <row r="2120" spans="1:24" ht="14.1" customHeight="1">
      <c r="A2120" s="460">
        <v>2120</v>
      </c>
      <c r="B2120" s="467" t="s">
        <v>239</v>
      </c>
      <c r="C2120" s="466" t="s">
        <v>379</v>
      </c>
      <c r="D2120" s="473" t="s">
        <v>464</v>
      </c>
      <c r="E2120" s="475">
        <v>0</v>
      </c>
      <c r="F2120" s="475">
        <v>138</v>
      </c>
      <c r="G2120" s="494" t="s">
        <v>600</v>
      </c>
      <c r="H2120" s="494" t="s">
        <v>4033</v>
      </c>
      <c r="I2120" s="494" t="s">
        <v>4003</v>
      </c>
      <c r="J2120" s="502">
        <v>77.38</v>
      </c>
      <c r="K2120" s="494" t="s">
        <v>4033</v>
      </c>
      <c r="L2120" s="512">
        <f t="shared" si="231"/>
        <v>104</v>
      </c>
      <c r="M2120" s="514">
        <v>104</v>
      </c>
      <c r="N2120" s="514"/>
      <c r="O2120" s="514"/>
      <c r="P2120" s="515" t="e">
        <f t="shared" si="225"/>
        <v>#DIV/0!</v>
      </c>
      <c r="Q2120" s="515">
        <f t="shared" si="226"/>
        <v>0</v>
      </c>
      <c r="R2120" s="515">
        <f t="shared" si="227"/>
        <v>0</v>
      </c>
      <c r="S2120" s="516">
        <f>IF(M2120="nio",0,IF(M2120&gt;0,VLOOKUP(H2120,'3-Productie normen'!A:L,VLOOKUP(M2120,'3-Productie normen'!$B$36:$C$42,2,FALSE),FALSE)))</f>
        <v>0</v>
      </c>
      <c r="T2120" s="516">
        <f t="shared" si="229"/>
        <v>0</v>
      </c>
      <c r="U2120" s="55">
        <f t="shared" si="230"/>
        <v>0</v>
      </c>
      <c r="V2120" s="527"/>
      <c r="X2120" s="529">
        <f t="shared" si="228"/>
        <v>8047.5199999999995</v>
      </c>
    </row>
    <row r="2121" spans="1:24" ht="14.1" customHeight="1">
      <c r="A2121" s="567">
        <v>2121</v>
      </c>
      <c r="B2121" s="467" t="s">
        <v>239</v>
      </c>
      <c r="C2121" s="466" t="s">
        <v>379</v>
      </c>
      <c r="D2121" s="473" t="s">
        <v>464</v>
      </c>
      <c r="E2121" s="475">
        <v>1</v>
      </c>
      <c r="F2121" s="475">
        <v>201</v>
      </c>
      <c r="G2121" s="494" t="s">
        <v>600</v>
      </c>
      <c r="H2121" s="494" t="s">
        <v>4033</v>
      </c>
      <c r="I2121" s="494" t="s">
        <v>3974</v>
      </c>
      <c r="J2121" s="502">
        <v>17.88</v>
      </c>
      <c r="K2121" s="494" t="s">
        <v>4033</v>
      </c>
      <c r="L2121" s="512">
        <f t="shared" si="231"/>
        <v>104</v>
      </c>
      <c r="M2121" s="514">
        <v>104</v>
      </c>
      <c r="N2121" s="514"/>
      <c r="O2121" s="514"/>
      <c r="P2121" s="515" t="e">
        <f t="shared" si="225"/>
        <v>#DIV/0!</v>
      </c>
      <c r="Q2121" s="515">
        <f t="shared" si="226"/>
        <v>0</v>
      </c>
      <c r="R2121" s="515">
        <f t="shared" si="227"/>
        <v>0</v>
      </c>
      <c r="S2121" s="516">
        <f>IF(M2121="nio",0,IF(M2121&gt;0,VLOOKUP(H2121,'3-Productie normen'!A:L,VLOOKUP(M2121,'3-Productie normen'!$B$36:$C$42,2,FALSE),FALSE)))</f>
        <v>0</v>
      </c>
      <c r="T2121" s="516">
        <f t="shared" si="229"/>
        <v>0</v>
      </c>
      <c r="U2121" s="55">
        <f t="shared" si="230"/>
        <v>0</v>
      </c>
      <c r="V2121" s="527"/>
      <c r="X2121" s="529">
        <f t="shared" si="228"/>
        <v>1859.52</v>
      </c>
    </row>
    <row r="2122" spans="1:24" ht="14.1" customHeight="1">
      <c r="A2122" s="460">
        <v>2122</v>
      </c>
      <c r="B2122" s="467" t="s">
        <v>239</v>
      </c>
      <c r="C2122" s="466" t="s">
        <v>379</v>
      </c>
      <c r="D2122" s="473" t="s">
        <v>464</v>
      </c>
      <c r="E2122" s="475">
        <v>1</v>
      </c>
      <c r="F2122" s="475">
        <v>202</v>
      </c>
      <c r="G2122" s="494" t="s">
        <v>529</v>
      </c>
      <c r="H2122" s="491" t="s">
        <v>253</v>
      </c>
      <c r="I2122" s="494" t="s">
        <v>3974</v>
      </c>
      <c r="J2122" s="502">
        <v>25.63</v>
      </c>
      <c r="K2122" s="491" t="s">
        <v>253</v>
      </c>
      <c r="L2122" s="512">
        <f t="shared" si="231"/>
        <v>104</v>
      </c>
      <c r="M2122" s="514">
        <v>104</v>
      </c>
      <c r="N2122" s="514"/>
      <c r="O2122" s="514"/>
      <c r="P2122" s="515" t="e">
        <f t="shared" si="225"/>
        <v>#DIV/0!</v>
      </c>
      <c r="Q2122" s="515">
        <f t="shared" si="226"/>
        <v>0</v>
      </c>
      <c r="R2122" s="515">
        <f t="shared" si="227"/>
        <v>0</v>
      </c>
      <c r="S2122" s="516">
        <f>IF(M2122="nio",0,IF(M2122&gt;0,VLOOKUP(H2122,'3-Productie normen'!A:L,VLOOKUP(M2122,'3-Productie normen'!$B$36:$C$42,2,FALSE),FALSE)))</f>
        <v>0</v>
      </c>
      <c r="T2122" s="516">
        <f t="shared" si="229"/>
        <v>0</v>
      </c>
      <c r="U2122" s="55">
        <f t="shared" si="230"/>
        <v>0</v>
      </c>
      <c r="V2122" s="527"/>
      <c r="X2122" s="529">
        <f t="shared" si="228"/>
        <v>2665.52</v>
      </c>
    </row>
    <row r="2123" spans="1:24" ht="14.1" customHeight="1">
      <c r="A2123" s="460">
        <v>2123</v>
      </c>
      <c r="B2123" s="467" t="s">
        <v>239</v>
      </c>
      <c r="C2123" s="466" t="s">
        <v>379</v>
      </c>
      <c r="D2123" s="473" t="s">
        <v>464</v>
      </c>
      <c r="E2123" s="475">
        <v>1</v>
      </c>
      <c r="F2123" s="475">
        <v>203</v>
      </c>
      <c r="G2123" s="494" t="s">
        <v>529</v>
      </c>
      <c r="H2123" s="491" t="s">
        <v>253</v>
      </c>
      <c r="I2123" s="494" t="s">
        <v>3974</v>
      </c>
      <c r="J2123" s="502">
        <v>21.24</v>
      </c>
      <c r="K2123" s="491" t="s">
        <v>253</v>
      </c>
      <c r="L2123" s="512">
        <f t="shared" si="231"/>
        <v>104</v>
      </c>
      <c r="M2123" s="514">
        <v>104</v>
      </c>
      <c r="N2123" s="514"/>
      <c r="O2123" s="514"/>
      <c r="P2123" s="515" t="e">
        <f t="shared" ref="P2123:P2186" si="232">IF(M2123="nio",0,IF(M2123&gt;0,M2123*J2123/S2123,0))</f>
        <v>#DIV/0!</v>
      </c>
      <c r="Q2123" s="515">
        <f t="shared" ref="Q2123:Q2186" si="233">IF(N2123&gt;0,N2123*J2123/T2123,0)</f>
        <v>0</v>
      </c>
      <c r="R2123" s="515">
        <f t="shared" ref="R2123:R2186" si="234">IF(O2123&gt;0,O2123*J2123/U2123,0)</f>
        <v>0</v>
      </c>
      <c r="S2123" s="516">
        <f>IF(M2123="nio",0,IF(M2123&gt;0,VLOOKUP(H2123,'3-Productie normen'!A:L,VLOOKUP(M2123,'3-Productie normen'!$B$36:$C$42,2,FALSE),FALSE)))</f>
        <v>0</v>
      </c>
      <c r="T2123" s="516">
        <f t="shared" si="229"/>
        <v>0</v>
      </c>
      <c r="U2123" s="55">
        <f t="shared" si="230"/>
        <v>0</v>
      </c>
      <c r="V2123" s="527"/>
      <c r="X2123" s="529">
        <f t="shared" ref="X2123:X2186" si="235">L2123*J2123</f>
        <v>2208.96</v>
      </c>
    </row>
    <row r="2124" spans="1:24" ht="14.1" customHeight="1">
      <c r="A2124" s="460">
        <v>2124</v>
      </c>
      <c r="B2124" s="467" t="s">
        <v>239</v>
      </c>
      <c r="C2124" s="466" t="s">
        <v>379</v>
      </c>
      <c r="D2124" s="473" t="s">
        <v>464</v>
      </c>
      <c r="E2124" s="475">
        <v>1</v>
      </c>
      <c r="F2124" s="475">
        <v>204</v>
      </c>
      <c r="G2124" s="494" t="s">
        <v>529</v>
      </c>
      <c r="H2124" s="491" t="s">
        <v>253</v>
      </c>
      <c r="I2124" s="494" t="s">
        <v>3974</v>
      </c>
      <c r="J2124" s="502">
        <v>21.24</v>
      </c>
      <c r="K2124" s="491" t="s">
        <v>253</v>
      </c>
      <c r="L2124" s="512">
        <f t="shared" si="231"/>
        <v>104</v>
      </c>
      <c r="M2124" s="514">
        <v>104</v>
      </c>
      <c r="N2124" s="514"/>
      <c r="O2124" s="514"/>
      <c r="P2124" s="515" t="e">
        <f t="shared" si="232"/>
        <v>#DIV/0!</v>
      </c>
      <c r="Q2124" s="515">
        <f t="shared" si="233"/>
        <v>0</v>
      </c>
      <c r="R2124" s="515">
        <f t="shared" si="234"/>
        <v>0</v>
      </c>
      <c r="S2124" s="516">
        <f>IF(M2124="nio",0,IF(M2124&gt;0,VLOOKUP(H2124,'3-Productie normen'!A:L,VLOOKUP(M2124,'3-Productie normen'!$B$36:$C$42,2,FALSE),FALSE)))</f>
        <v>0</v>
      </c>
      <c r="T2124" s="516">
        <f t="shared" si="229"/>
        <v>0</v>
      </c>
      <c r="U2124" s="55">
        <f t="shared" si="230"/>
        <v>0</v>
      </c>
      <c r="V2124" s="527"/>
      <c r="X2124" s="529">
        <f t="shared" si="235"/>
        <v>2208.96</v>
      </c>
    </row>
    <row r="2125" spans="1:24" ht="14.1" customHeight="1">
      <c r="A2125" s="460">
        <v>2125</v>
      </c>
      <c r="B2125" s="467" t="s">
        <v>239</v>
      </c>
      <c r="C2125" s="466" t="s">
        <v>379</v>
      </c>
      <c r="D2125" s="473" t="s">
        <v>464</v>
      </c>
      <c r="E2125" s="475">
        <v>1</v>
      </c>
      <c r="F2125" s="475">
        <v>205</v>
      </c>
      <c r="G2125" s="494" t="s">
        <v>529</v>
      </c>
      <c r="H2125" s="491" t="s">
        <v>253</v>
      </c>
      <c r="I2125" s="494" t="s">
        <v>3974</v>
      </c>
      <c r="J2125" s="502">
        <v>17.62</v>
      </c>
      <c r="K2125" s="491" t="s">
        <v>253</v>
      </c>
      <c r="L2125" s="512">
        <f t="shared" si="231"/>
        <v>104</v>
      </c>
      <c r="M2125" s="514">
        <v>104</v>
      </c>
      <c r="N2125" s="514"/>
      <c r="O2125" s="514"/>
      <c r="P2125" s="515" t="e">
        <f t="shared" si="232"/>
        <v>#DIV/0!</v>
      </c>
      <c r="Q2125" s="515">
        <f t="shared" si="233"/>
        <v>0</v>
      </c>
      <c r="R2125" s="515">
        <f t="shared" si="234"/>
        <v>0</v>
      </c>
      <c r="S2125" s="516">
        <f>IF(M2125="nio",0,IF(M2125&gt;0,VLOOKUP(H2125,'3-Productie normen'!A:L,VLOOKUP(M2125,'3-Productie normen'!$B$36:$C$42,2,FALSE),FALSE)))</f>
        <v>0</v>
      </c>
      <c r="T2125" s="516">
        <f t="shared" si="229"/>
        <v>0</v>
      </c>
      <c r="U2125" s="55">
        <f t="shared" si="230"/>
        <v>0</v>
      </c>
      <c r="V2125" s="527"/>
      <c r="X2125" s="529">
        <f t="shared" si="235"/>
        <v>1832.48</v>
      </c>
    </row>
    <row r="2126" spans="1:24" ht="14.1" customHeight="1">
      <c r="A2126" s="460">
        <v>2126</v>
      </c>
      <c r="B2126" s="467" t="s">
        <v>239</v>
      </c>
      <c r="C2126" s="466" t="s">
        <v>379</v>
      </c>
      <c r="D2126" s="473" t="s">
        <v>464</v>
      </c>
      <c r="E2126" s="475">
        <v>1</v>
      </c>
      <c r="F2126" s="475">
        <v>206</v>
      </c>
      <c r="G2126" s="494" t="s">
        <v>529</v>
      </c>
      <c r="H2126" s="491" t="s">
        <v>253</v>
      </c>
      <c r="I2126" s="494" t="s">
        <v>3974</v>
      </c>
      <c r="J2126" s="502">
        <v>17.48</v>
      </c>
      <c r="K2126" s="491" t="s">
        <v>253</v>
      </c>
      <c r="L2126" s="512">
        <f t="shared" si="231"/>
        <v>104</v>
      </c>
      <c r="M2126" s="514">
        <v>104</v>
      </c>
      <c r="N2126" s="514"/>
      <c r="O2126" s="514"/>
      <c r="P2126" s="515" t="e">
        <f t="shared" si="232"/>
        <v>#DIV/0!</v>
      </c>
      <c r="Q2126" s="515">
        <f t="shared" si="233"/>
        <v>0</v>
      </c>
      <c r="R2126" s="515">
        <f t="shared" si="234"/>
        <v>0</v>
      </c>
      <c r="S2126" s="516">
        <f>IF(M2126="nio",0,IF(M2126&gt;0,VLOOKUP(H2126,'3-Productie normen'!A:L,VLOOKUP(M2126,'3-Productie normen'!$B$36:$C$42,2,FALSE),FALSE)))</f>
        <v>0</v>
      </c>
      <c r="T2126" s="516">
        <f t="shared" si="229"/>
        <v>0</v>
      </c>
      <c r="U2126" s="55">
        <f t="shared" si="230"/>
        <v>0</v>
      </c>
      <c r="V2126" s="527"/>
      <c r="X2126" s="529">
        <f t="shared" si="235"/>
        <v>1817.92</v>
      </c>
    </row>
    <row r="2127" spans="1:24" ht="14.1" customHeight="1">
      <c r="A2127" s="460">
        <v>2127</v>
      </c>
      <c r="B2127" s="467" t="s">
        <v>239</v>
      </c>
      <c r="C2127" s="466" t="s">
        <v>379</v>
      </c>
      <c r="D2127" s="473" t="s">
        <v>464</v>
      </c>
      <c r="E2127" s="475">
        <v>1</v>
      </c>
      <c r="F2127" s="475">
        <v>207</v>
      </c>
      <c r="G2127" s="494" t="s">
        <v>529</v>
      </c>
      <c r="H2127" s="491" t="s">
        <v>253</v>
      </c>
      <c r="I2127" s="494" t="s">
        <v>3974</v>
      </c>
      <c r="J2127" s="502">
        <v>21.33</v>
      </c>
      <c r="K2127" s="491" t="s">
        <v>253</v>
      </c>
      <c r="L2127" s="512">
        <f t="shared" si="231"/>
        <v>104</v>
      </c>
      <c r="M2127" s="514">
        <v>104</v>
      </c>
      <c r="N2127" s="514"/>
      <c r="O2127" s="514"/>
      <c r="P2127" s="515" t="e">
        <f t="shared" si="232"/>
        <v>#DIV/0!</v>
      </c>
      <c r="Q2127" s="515">
        <f t="shared" si="233"/>
        <v>0</v>
      </c>
      <c r="R2127" s="515">
        <f t="shared" si="234"/>
        <v>0</v>
      </c>
      <c r="S2127" s="516">
        <f>IF(M2127="nio",0,IF(M2127&gt;0,VLOOKUP(H2127,'3-Productie normen'!A:L,VLOOKUP(M2127,'3-Productie normen'!$B$36:$C$42,2,FALSE),FALSE)))</f>
        <v>0</v>
      </c>
      <c r="T2127" s="516">
        <f t="shared" si="229"/>
        <v>0</v>
      </c>
      <c r="U2127" s="55">
        <f t="shared" si="230"/>
        <v>0</v>
      </c>
      <c r="V2127" s="527"/>
      <c r="X2127" s="529">
        <f t="shared" si="235"/>
        <v>2218.3199999999997</v>
      </c>
    </row>
    <row r="2128" spans="1:24" ht="14.1" customHeight="1">
      <c r="A2128" s="460">
        <v>2128</v>
      </c>
      <c r="B2128" s="467" t="s">
        <v>239</v>
      </c>
      <c r="C2128" s="466" t="s">
        <v>379</v>
      </c>
      <c r="D2128" s="473" t="s">
        <v>464</v>
      </c>
      <c r="E2128" s="475">
        <v>1</v>
      </c>
      <c r="F2128" s="475">
        <v>208</v>
      </c>
      <c r="G2128" s="494" t="s">
        <v>592</v>
      </c>
      <c r="H2128" s="487" t="s">
        <v>348</v>
      </c>
      <c r="I2128" s="494" t="s">
        <v>3974</v>
      </c>
      <c r="J2128" s="502">
        <v>28.72</v>
      </c>
      <c r="K2128" s="487" t="s">
        <v>348</v>
      </c>
      <c r="L2128" s="512">
        <f t="shared" si="231"/>
        <v>255</v>
      </c>
      <c r="M2128" s="514">
        <v>255</v>
      </c>
      <c r="N2128" s="514"/>
      <c r="O2128" s="514"/>
      <c r="P2128" s="515" t="e">
        <f t="shared" si="232"/>
        <v>#DIV/0!</v>
      </c>
      <c r="Q2128" s="515">
        <f t="shared" si="233"/>
        <v>0</v>
      </c>
      <c r="R2128" s="515">
        <f t="shared" si="234"/>
        <v>0</v>
      </c>
      <c r="S2128" s="516">
        <f>IF(M2128="nio",0,IF(M2128&gt;0,VLOOKUP(H2128,'3-Productie normen'!A:L,VLOOKUP(M2128,'3-Productie normen'!$B$36:$C$42,2,FALSE),FALSE)))</f>
        <v>0</v>
      </c>
      <c r="T2128" s="516">
        <f t="shared" si="229"/>
        <v>0</v>
      </c>
      <c r="U2128" s="55">
        <f t="shared" si="230"/>
        <v>0</v>
      </c>
      <c r="V2128" s="527"/>
      <c r="X2128" s="529">
        <f t="shared" si="235"/>
        <v>7323.5999999999995</v>
      </c>
    </row>
    <row r="2129" spans="1:24" ht="14.1" customHeight="1">
      <c r="A2129" s="567">
        <v>2129</v>
      </c>
      <c r="B2129" s="467" t="s">
        <v>239</v>
      </c>
      <c r="C2129" s="466" t="s">
        <v>379</v>
      </c>
      <c r="D2129" s="473" t="s">
        <v>464</v>
      </c>
      <c r="E2129" s="475">
        <v>1</v>
      </c>
      <c r="F2129" s="475">
        <v>209</v>
      </c>
      <c r="G2129" s="494" t="s">
        <v>600</v>
      </c>
      <c r="H2129" s="494" t="s">
        <v>4033</v>
      </c>
      <c r="I2129" s="494" t="s">
        <v>3974</v>
      </c>
      <c r="J2129" s="502">
        <v>54.12</v>
      </c>
      <c r="K2129" s="494" t="s">
        <v>4033</v>
      </c>
      <c r="L2129" s="512">
        <f t="shared" si="231"/>
        <v>104</v>
      </c>
      <c r="M2129" s="514">
        <v>104</v>
      </c>
      <c r="N2129" s="514"/>
      <c r="O2129" s="514"/>
      <c r="P2129" s="515" t="e">
        <f t="shared" si="232"/>
        <v>#DIV/0!</v>
      </c>
      <c r="Q2129" s="515">
        <f t="shared" si="233"/>
        <v>0</v>
      </c>
      <c r="R2129" s="515">
        <f t="shared" si="234"/>
        <v>0</v>
      </c>
      <c r="S2129" s="516">
        <f>IF(M2129="nio",0,IF(M2129&gt;0,VLOOKUP(H2129,'3-Productie normen'!A:L,VLOOKUP(M2129,'3-Productie normen'!$B$36:$C$42,2,FALSE),FALSE)))</f>
        <v>0</v>
      </c>
      <c r="T2129" s="516">
        <f t="shared" si="229"/>
        <v>0</v>
      </c>
      <c r="U2129" s="55">
        <f t="shared" si="230"/>
        <v>0</v>
      </c>
      <c r="V2129" s="527"/>
      <c r="X2129" s="529">
        <f t="shared" si="235"/>
        <v>5628.48</v>
      </c>
    </row>
    <row r="2130" spans="1:24" ht="14.1" customHeight="1">
      <c r="A2130" s="460">
        <v>2130</v>
      </c>
      <c r="B2130" s="467" t="s">
        <v>239</v>
      </c>
      <c r="C2130" s="466" t="s">
        <v>379</v>
      </c>
      <c r="D2130" s="473" t="s">
        <v>464</v>
      </c>
      <c r="E2130" s="475">
        <v>1</v>
      </c>
      <c r="F2130" s="475">
        <v>210</v>
      </c>
      <c r="G2130" s="494" t="s">
        <v>600</v>
      </c>
      <c r="H2130" s="494" t="s">
        <v>4033</v>
      </c>
      <c r="I2130" s="494" t="s">
        <v>3974</v>
      </c>
      <c r="J2130" s="502">
        <v>16.2</v>
      </c>
      <c r="K2130" s="494" t="s">
        <v>4033</v>
      </c>
      <c r="L2130" s="512">
        <f t="shared" si="231"/>
        <v>104</v>
      </c>
      <c r="M2130" s="514">
        <v>104</v>
      </c>
      <c r="N2130" s="514"/>
      <c r="O2130" s="514"/>
      <c r="P2130" s="515" t="e">
        <f t="shared" si="232"/>
        <v>#DIV/0!</v>
      </c>
      <c r="Q2130" s="515">
        <f t="shared" si="233"/>
        <v>0</v>
      </c>
      <c r="R2130" s="515">
        <f t="shared" si="234"/>
        <v>0</v>
      </c>
      <c r="S2130" s="516">
        <f>IF(M2130="nio",0,IF(M2130&gt;0,VLOOKUP(H2130,'3-Productie normen'!A:L,VLOOKUP(M2130,'3-Productie normen'!$B$36:$C$42,2,FALSE),FALSE)))</f>
        <v>0</v>
      </c>
      <c r="T2130" s="516">
        <f t="shared" si="229"/>
        <v>0</v>
      </c>
      <c r="U2130" s="55">
        <f t="shared" si="230"/>
        <v>0</v>
      </c>
      <c r="V2130" s="527"/>
      <c r="X2130" s="529">
        <f t="shared" si="235"/>
        <v>1684.8</v>
      </c>
    </row>
    <row r="2131" spans="1:24" ht="14.1" customHeight="1">
      <c r="A2131" s="460">
        <v>2131</v>
      </c>
      <c r="B2131" s="467" t="s">
        <v>239</v>
      </c>
      <c r="C2131" s="466" t="s">
        <v>379</v>
      </c>
      <c r="D2131" s="473" t="s">
        <v>464</v>
      </c>
      <c r="E2131" s="475">
        <v>1</v>
      </c>
      <c r="F2131" s="475">
        <v>211</v>
      </c>
      <c r="G2131" s="494" t="s">
        <v>598</v>
      </c>
      <c r="H2131" s="491" t="s">
        <v>17</v>
      </c>
      <c r="I2131" s="494" t="s">
        <v>3974</v>
      </c>
      <c r="J2131" s="502">
        <v>13.87</v>
      </c>
      <c r="K2131" s="491" t="s">
        <v>253</v>
      </c>
      <c r="L2131" s="512">
        <f t="shared" si="231"/>
        <v>255</v>
      </c>
      <c r="M2131" s="514">
        <v>255</v>
      </c>
      <c r="N2131" s="514"/>
      <c r="O2131" s="514"/>
      <c r="P2131" s="515" t="e">
        <f t="shared" si="232"/>
        <v>#DIV/0!</v>
      </c>
      <c r="Q2131" s="515">
        <f t="shared" si="233"/>
        <v>0</v>
      </c>
      <c r="R2131" s="515">
        <f t="shared" si="234"/>
        <v>0</v>
      </c>
      <c r="S2131" s="516">
        <f>IF(M2131="nio",0,IF(M2131&gt;0,VLOOKUP(H2131,'3-Productie normen'!A:L,VLOOKUP(M2131,'3-Productie normen'!$B$36:$C$42,2,FALSE),FALSE)))</f>
        <v>0</v>
      </c>
      <c r="T2131" s="516">
        <f t="shared" si="229"/>
        <v>0</v>
      </c>
      <c r="U2131" s="55">
        <f t="shared" si="230"/>
        <v>0</v>
      </c>
      <c r="V2131" s="527"/>
      <c r="X2131" s="529">
        <f t="shared" si="235"/>
        <v>3536.85</v>
      </c>
    </row>
    <row r="2132" spans="1:24" ht="14.1" customHeight="1">
      <c r="A2132" s="460">
        <v>2132</v>
      </c>
      <c r="B2132" s="467" t="s">
        <v>239</v>
      </c>
      <c r="C2132" s="466" t="s">
        <v>379</v>
      </c>
      <c r="D2132" s="473" t="s">
        <v>464</v>
      </c>
      <c r="E2132" s="475">
        <v>1</v>
      </c>
      <c r="F2132" s="475">
        <v>212</v>
      </c>
      <c r="G2132" s="494" t="s">
        <v>598</v>
      </c>
      <c r="H2132" s="487" t="s">
        <v>17</v>
      </c>
      <c r="I2132" s="494" t="s">
        <v>3977</v>
      </c>
      <c r="J2132" s="502">
        <v>5.05</v>
      </c>
      <c r="K2132" s="487" t="s">
        <v>17</v>
      </c>
      <c r="L2132" s="512">
        <f t="shared" si="231"/>
        <v>255</v>
      </c>
      <c r="M2132" s="514">
        <v>255</v>
      </c>
      <c r="N2132" s="514"/>
      <c r="O2132" s="514"/>
      <c r="P2132" s="515" t="e">
        <f t="shared" si="232"/>
        <v>#DIV/0!</v>
      </c>
      <c r="Q2132" s="515">
        <f t="shared" si="233"/>
        <v>0</v>
      </c>
      <c r="R2132" s="515">
        <f t="shared" si="234"/>
        <v>0</v>
      </c>
      <c r="S2132" s="516">
        <f>IF(M2132="nio",0,IF(M2132&gt;0,VLOOKUP(H2132,'3-Productie normen'!A:L,VLOOKUP(M2132,'3-Productie normen'!$B$36:$C$42,2,FALSE),FALSE)))</f>
        <v>0</v>
      </c>
      <c r="T2132" s="516">
        <f t="shared" ref="T2132:T2195" si="236">IF(N2132&gt;0,S2132*$T$8,0)</f>
        <v>0</v>
      </c>
      <c r="U2132" s="55">
        <f t="shared" ref="U2132:U2195" si="237">IF((OR(O2132&gt;0,)),S2132*$U$8,0)</f>
        <v>0</v>
      </c>
      <c r="V2132" s="527"/>
      <c r="X2132" s="529">
        <f t="shared" si="235"/>
        <v>1287.75</v>
      </c>
    </row>
    <row r="2133" spans="1:24" ht="14.1" customHeight="1">
      <c r="A2133" s="460">
        <v>2133</v>
      </c>
      <c r="B2133" s="467" t="s">
        <v>239</v>
      </c>
      <c r="C2133" s="466" t="s">
        <v>379</v>
      </c>
      <c r="D2133" s="473" t="s">
        <v>464</v>
      </c>
      <c r="E2133" s="475">
        <v>1</v>
      </c>
      <c r="F2133" s="475">
        <v>213</v>
      </c>
      <c r="G2133" s="494" t="s">
        <v>536</v>
      </c>
      <c r="H2133" s="491" t="s">
        <v>4038</v>
      </c>
      <c r="I2133" s="494" t="s">
        <v>3974</v>
      </c>
      <c r="J2133" s="502">
        <v>29.75</v>
      </c>
      <c r="K2133" s="491" t="s">
        <v>4038</v>
      </c>
      <c r="L2133" s="512">
        <f t="shared" si="231"/>
        <v>255</v>
      </c>
      <c r="M2133" s="514">
        <v>255</v>
      </c>
      <c r="N2133" s="514"/>
      <c r="O2133" s="514"/>
      <c r="P2133" s="515" t="e">
        <f t="shared" si="232"/>
        <v>#DIV/0!</v>
      </c>
      <c r="Q2133" s="515">
        <f t="shared" si="233"/>
        <v>0</v>
      </c>
      <c r="R2133" s="515">
        <f t="shared" si="234"/>
        <v>0</v>
      </c>
      <c r="S2133" s="516">
        <f>IF(M2133="nio",0,IF(M2133&gt;0,VLOOKUP(H2133,'3-Productie normen'!A:L,VLOOKUP(M2133,'3-Productie normen'!$B$36:$C$42,2,FALSE),FALSE)))</f>
        <v>0</v>
      </c>
      <c r="T2133" s="516">
        <f t="shared" si="236"/>
        <v>0</v>
      </c>
      <c r="U2133" s="55">
        <f t="shared" si="237"/>
        <v>0</v>
      </c>
      <c r="V2133" s="527"/>
      <c r="X2133" s="529">
        <f t="shared" si="235"/>
        <v>7586.25</v>
      </c>
    </row>
    <row r="2134" spans="1:24" ht="14.1" customHeight="1">
      <c r="A2134" s="460">
        <v>2134</v>
      </c>
      <c r="B2134" s="467" t="s">
        <v>239</v>
      </c>
      <c r="C2134" s="466" t="s">
        <v>379</v>
      </c>
      <c r="D2134" s="473" t="s">
        <v>464</v>
      </c>
      <c r="E2134" s="475">
        <v>1</v>
      </c>
      <c r="F2134" s="475" t="s">
        <v>2239</v>
      </c>
      <c r="G2134" s="494" t="s">
        <v>529</v>
      </c>
      <c r="H2134" s="491" t="s">
        <v>253</v>
      </c>
      <c r="I2134" s="494" t="s">
        <v>3974</v>
      </c>
      <c r="J2134" s="502">
        <v>33.29</v>
      </c>
      <c r="K2134" s="491" t="s">
        <v>253</v>
      </c>
      <c r="L2134" s="512">
        <f t="shared" si="231"/>
        <v>104</v>
      </c>
      <c r="M2134" s="514">
        <v>104</v>
      </c>
      <c r="N2134" s="514"/>
      <c r="O2134" s="514"/>
      <c r="P2134" s="515" t="e">
        <f t="shared" si="232"/>
        <v>#DIV/0!</v>
      </c>
      <c r="Q2134" s="515">
        <f t="shared" si="233"/>
        <v>0</v>
      </c>
      <c r="R2134" s="515">
        <f t="shared" si="234"/>
        <v>0</v>
      </c>
      <c r="S2134" s="516">
        <f>IF(M2134="nio",0,IF(M2134&gt;0,VLOOKUP(H2134,'3-Productie normen'!A:L,VLOOKUP(M2134,'3-Productie normen'!$B$36:$C$42,2,FALSE),FALSE)))</f>
        <v>0</v>
      </c>
      <c r="T2134" s="516">
        <f t="shared" si="236"/>
        <v>0</v>
      </c>
      <c r="U2134" s="55">
        <f t="shared" si="237"/>
        <v>0</v>
      </c>
      <c r="V2134" s="527"/>
      <c r="X2134" s="529">
        <f t="shared" si="235"/>
        <v>3462.16</v>
      </c>
    </row>
    <row r="2135" spans="1:24" ht="14.1" customHeight="1">
      <c r="A2135" s="460">
        <v>2135</v>
      </c>
      <c r="B2135" s="467" t="s">
        <v>239</v>
      </c>
      <c r="C2135" s="466" t="s">
        <v>379</v>
      </c>
      <c r="D2135" s="473" t="s">
        <v>464</v>
      </c>
      <c r="E2135" s="475">
        <v>1</v>
      </c>
      <c r="F2135" s="475">
        <v>214</v>
      </c>
      <c r="G2135" s="494" t="s">
        <v>600</v>
      </c>
      <c r="H2135" s="494" t="s">
        <v>4033</v>
      </c>
      <c r="I2135" s="494" t="s">
        <v>3974</v>
      </c>
      <c r="J2135" s="502">
        <v>16.13</v>
      </c>
      <c r="K2135" s="494" t="s">
        <v>4033</v>
      </c>
      <c r="L2135" s="512">
        <f t="shared" si="231"/>
        <v>104</v>
      </c>
      <c r="M2135" s="514">
        <v>104</v>
      </c>
      <c r="N2135" s="514"/>
      <c r="O2135" s="514"/>
      <c r="P2135" s="515" t="e">
        <f t="shared" si="232"/>
        <v>#DIV/0!</v>
      </c>
      <c r="Q2135" s="515">
        <f t="shared" si="233"/>
        <v>0</v>
      </c>
      <c r="R2135" s="515">
        <f t="shared" si="234"/>
        <v>0</v>
      </c>
      <c r="S2135" s="516">
        <f>IF(M2135="nio",0,IF(M2135&gt;0,VLOOKUP(H2135,'3-Productie normen'!A:L,VLOOKUP(M2135,'3-Productie normen'!$B$36:$C$42,2,FALSE),FALSE)))</f>
        <v>0</v>
      </c>
      <c r="T2135" s="516">
        <f t="shared" si="236"/>
        <v>0</v>
      </c>
      <c r="U2135" s="55">
        <f t="shared" si="237"/>
        <v>0</v>
      </c>
      <c r="V2135" s="527"/>
      <c r="X2135" s="529">
        <f t="shared" si="235"/>
        <v>1677.52</v>
      </c>
    </row>
    <row r="2136" spans="1:24" ht="14.1" customHeight="1">
      <c r="A2136" s="460">
        <v>2136</v>
      </c>
      <c r="B2136" s="467" t="s">
        <v>239</v>
      </c>
      <c r="C2136" s="466" t="s">
        <v>379</v>
      </c>
      <c r="D2136" s="473" t="s">
        <v>464</v>
      </c>
      <c r="E2136" s="475">
        <v>1</v>
      </c>
      <c r="F2136" s="475">
        <v>215</v>
      </c>
      <c r="G2136" s="494" t="s">
        <v>606</v>
      </c>
      <c r="H2136" s="494" t="s">
        <v>4026</v>
      </c>
      <c r="I2136" s="494" t="s">
        <v>3981</v>
      </c>
      <c r="J2136" s="502">
        <v>28.63</v>
      </c>
      <c r="K2136" s="494" t="s">
        <v>4026</v>
      </c>
      <c r="L2136" s="512">
        <f t="shared" si="231"/>
        <v>0</v>
      </c>
      <c r="M2136" s="513" t="s">
        <v>4037</v>
      </c>
      <c r="N2136" s="514"/>
      <c r="O2136" s="514"/>
      <c r="P2136" s="515">
        <f t="shared" si="232"/>
        <v>0</v>
      </c>
      <c r="Q2136" s="515">
        <f t="shared" si="233"/>
        <v>0</v>
      </c>
      <c r="R2136" s="515">
        <f t="shared" si="234"/>
        <v>0</v>
      </c>
      <c r="S2136" s="516">
        <f>IF(M2136="nio",0,IF(M2136&gt;0,VLOOKUP(H2136,'3-Productie normen'!A:L,VLOOKUP(M2136,'3-Productie normen'!$B$36:$C$42,2,FALSE),FALSE)))</f>
        <v>0</v>
      </c>
      <c r="T2136" s="516">
        <f t="shared" si="236"/>
        <v>0</v>
      </c>
      <c r="U2136" s="55">
        <f t="shared" si="237"/>
        <v>0</v>
      </c>
      <c r="V2136" s="527"/>
      <c r="X2136" s="529">
        <f t="shared" si="235"/>
        <v>0</v>
      </c>
    </row>
    <row r="2137" spans="1:24" ht="14.1" customHeight="1">
      <c r="A2137" s="567">
        <v>2137</v>
      </c>
      <c r="B2137" s="467" t="s">
        <v>239</v>
      </c>
      <c r="C2137" s="466" t="s">
        <v>379</v>
      </c>
      <c r="D2137" s="473" t="s">
        <v>464</v>
      </c>
      <c r="E2137" s="475">
        <v>1</v>
      </c>
      <c r="F2137" s="475">
        <v>216</v>
      </c>
      <c r="G2137" s="494" t="s">
        <v>2204</v>
      </c>
      <c r="H2137" s="494" t="s">
        <v>4026</v>
      </c>
      <c r="I2137" s="494" t="s">
        <v>3983</v>
      </c>
      <c r="J2137" s="502">
        <v>10.9</v>
      </c>
      <c r="K2137" s="494" t="s">
        <v>4026</v>
      </c>
      <c r="L2137" s="512">
        <f t="shared" si="231"/>
        <v>0</v>
      </c>
      <c r="M2137" s="513" t="s">
        <v>4037</v>
      </c>
      <c r="N2137" s="514"/>
      <c r="O2137" s="514"/>
      <c r="P2137" s="515">
        <f t="shared" si="232"/>
        <v>0</v>
      </c>
      <c r="Q2137" s="515">
        <f t="shared" si="233"/>
        <v>0</v>
      </c>
      <c r="R2137" s="515">
        <f t="shared" si="234"/>
        <v>0</v>
      </c>
      <c r="S2137" s="516">
        <f>IF(M2137="nio",0,IF(M2137&gt;0,VLOOKUP(H2137,'3-Productie normen'!A:L,VLOOKUP(M2137,'3-Productie normen'!$B$36:$C$42,2,FALSE),FALSE)))</f>
        <v>0</v>
      </c>
      <c r="T2137" s="516">
        <f t="shared" si="236"/>
        <v>0</v>
      </c>
      <c r="U2137" s="55">
        <f t="shared" si="237"/>
        <v>0</v>
      </c>
      <c r="V2137" s="527"/>
      <c r="X2137" s="529">
        <f t="shared" si="235"/>
        <v>0</v>
      </c>
    </row>
    <row r="2138" spans="1:24" ht="14.1" customHeight="1">
      <c r="A2138" s="460">
        <v>2138</v>
      </c>
      <c r="B2138" s="467" t="s">
        <v>239</v>
      </c>
      <c r="C2138" s="466" t="s">
        <v>379</v>
      </c>
      <c r="D2138" s="473" t="s">
        <v>464</v>
      </c>
      <c r="E2138" s="475">
        <v>1</v>
      </c>
      <c r="F2138" s="475">
        <v>217</v>
      </c>
      <c r="G2138" s="494" t="s">
        <v>2204</v>
      </c>
      <c r="H2138" s="494" t="s">
        <v>4026</v>
      </c>
      <c r="I2138" s="494" t="s">
        <v>3983</v>
      </c>
      <c r="J2138" s="502">
        <v>55.59</v>
      </c>
      <c r="K2138" s="494" t="s">
        <v>4026</v>
      </c>
      <c r="L2138" s="512">
        <f t="shared" si="231"/>
        <v>0</v>
      </c>
      <c r="M2138" s="513" t="s">
        <v>4037</v>
      </c>
      <c r="N2138" s="514"/>
      <c r="O2138" s="514"/>
      <c r="P2138" s="515">
        <f t="shared" si="232"/>
        <v>0</v>
      </c>
      <c r="Q2138" s="515">
        <f t="shared" si="233"/>
        <v>0</v>
      </c>
      <c r="R2138" s="515">
        <f t="shared" si="234"/>
        <v>0</v>
      </c>
      <c r="S2138" s="516">
        <f>IF(M2138="nio",0,IF(M2138&gt;0,VLOOKUP(H2138,'3-Productie normen'!A:L,VLOOKUP(M2138,'3-Productie normen'!$B$36:$C$42,2,FALSE),FALSE)))</f>
        <v>0</v>
      </c>
      <c r="T2138" s="516">
        <f t="shared" si="236"/>
        <v>0</v>
      </c>
      <c r="U2138" s="55">
        <f t="shared" si="237"/>
        <v>0</v>
      </c>
      <c r="V2138" s="527"/>
      <c r="X2138" s="529">
        <f t="shared" si="235"/>
        <v>0</v>
      </c>
    </row>
    <row r="2139" spans="1:24" ht="14.1" customHeight="1">
      <c r="A2139" s="460">
        <v>2139</v>
      </c>
      <c r="B2139" s="467" t="s">
        <v>239</v>
      </c>
      <c r="C2139" s="466" t="s">
        <v>379</v>
      </c>
      <c r="D2139" s="473" t="s">
        <v>464</v>
      </c>
      <c r="E2139" s="475">
        <v>1</v>
      </c>
      <c r="F2139" s="475">
        <v>218</v>
      </c>
      <c r="G2139" s="494" t="s">
        <v>606</v>
      </c>
      <c r="H2139" s="494" t="s">
        <v>4026</v>
      </c>
      <c r="I2139" s="494" t="s">
        <v>3981</v>
      </c>
      <c r="J2139" s="502">
        <v>52.61</v>
      </c>
      <c r="K2139" s="494" t="s">
        <v>4026</v>
      </c>
      <c r="L2139" s="512">
        <f t="shared" si="231"/>
        <v>0</v>
      </c>
      <c r="M2139" s="513" t="s">
        <v>4037</v>
      </c>
      <c r="N2139" s="514"/>
      <c r="O2139" s="514"/>
      <c r="P2139" s="515">
        <f t="shared" si="232"/>
        <v>0</v>
      </c>
      <c r="Q2139" s="515">
        <f t="shared" si="233"/>
        <v>0</v>
      </c>
      <c r="R2139" s="515">
        <f t="shared" si="234"/>
        <v>0</v>
      </c>
      <c r="S2139" s="516">
        <f>IF(M2139="nio",0,IF(M2139&gt;0,VLOOKUP(H2139,'3-Productie normen'!A:L,VLOOKUP(M2139,'3-Productie normen'!$B$36:$C$42,2,FALSE),FALSE)))</f>
        <v>0</v>
      </c>
      <c r="T2139" s="516">
        <f t="shared" si="236"/>
        <v>0</v>
      </c>
      <c r="U2139" s="55">
        <f t="shared" si="237"/>
        <v>0</v>
      </c>
      <c r="V2139" s="527"/>
      <c r="X2139" s="529">
        <f t="shared" si="235"/>
        <v>0</v>
      </c>
    </row>
    <row r="2140" spans="1:24" ht="14.1" customHeight="1">
      <c r="A2140" s="460">
        <v>2140</v>
      </c>
      <c r="B2140" s="467" t="s">
        <v>239</v>
      </c>
      <c r="C2140" s="466" t="s">
        <v>379</v>
      </c>
      <c r="D2140" s="473" t="s">
        <v>464</v>
      </c>
      <c r="E2140" s="475">
        <v>1</v>
      </c>
      <c r="F2140" s="475">
        <v>219</v>
      </c>
      <c r="G2140" s="494" t="s">
        <v>606</v>
      </c>
      <c r="H2140" s="494" t="s">
        <v>4026</v>
      </c>
      <c r="I2140" s="494" t="s">
        <v>3981</v>
      </c>
      <c r="J2140" s="502">
        <v>57.99</v>
      </c>
      <c r="K2140" s="494" t="s">
        <v>4026</v>
      </c>
      <c r="L2140" s="512">
        <f t="shared" si="231"/>
        <v>0</v>
      </c>
      <c r="M2140" s="513" t="s">
        <v>4037</v>
      </c>
      <c r="N2140" s="514"/>
      <c r="O2140" s="514"/>
      <c r="P2140" s="515">
        <f t="shared" si="232"/>
        <v>0</v>
      </c>
      <c r="Q2140" s="515">
        <f t="shared" si="233"/>
        <v>0</v>
      </c>
      <c r="R2140" s="515">
        <f t="shared" si="234"/>
        <v>0</v>
      </c>
      <c r="S2140" s="516">
        <f>IF(M2140="nio",0,IF(M2140&gt;0,VLOOKUP(H2140,'3-Productie normen'!A:L,VLOOKUP(M2140,'3-Productie normen'!$B$36:$C$42,2,FALSE),FALSE)))</f>
        <v>0</v>
      </c>
      <c r="T2140" s="516">
        <f t="shared" si="236"/>
        <v>0</v>
      </c>
      <c r="U2140" s="55">
        <f t="shared" si="237"/>
        <v>0</v>
      </c>
      <c r="V2140" s="527"/>
      <c r="X2140" s="529">
        <f t="shared" si="235"/>
        <v>0</v>
      </c>
    </row>
    <row r="2141" spans="1:24" ht="14.1" customHeight="1">
      <c r="A2141" s="460">
        <v>2141</v>
      </c>
      <c r="B2141" s="467" t="s">
        <v>239</v>
      </c>
      <c r="C2141" s="466" t="s">
        <v>379</v>
      </c>
      <c r="D2141" s="473" t="s">
        <v>464</v>
      </c>
      <c r="E2141" s="475">
        <v>1</v>
      </c>
      <c r="F2141" s="475">
        <v>220</v>
      </c>
      <c r="G2141" s="494" t="s">
        <v>606</v>
      </c>
      <c r="H2141" s="494" t="s">
        <v>4026</v>
      </c>
      <c r="I2141" s="494" t="s">
        <v>3983</v>
      </c>
      <c r="J2141" s="502">
        <v>26.24</v>
      </c>
      <c r="K2141" s="494" t="s">
        <v>4026</v>
      </c>
      <c r="L2141" s="512">
        <f t="shared" si="231"/>
        <v>0</v>
      </c>
      <c r="M2141" s="513" t="s">
        <v>4037</v>
      </c>
      <c r="N2141" s="514"/>
      <c r="O2141" s="514"/>
      <c r="P2141" s="515">
        <f t="shared" si="232"/>
        <v>0</v>
      </c>
      <c r="Q2141" s="515">
        <f t="shared" si="233"/>
        <v>0</v>
      </c>
      <c r="R2141" s="515">
        <f t="shared" si="234"/>
        <v>0</v>
      </c>
      <c r="S2141" s="516">
        <f>IF(M2141="nio",0,IF(M2141&gt;0,VLOOKUP(H2141,'3-Productie normen'!A:L,VLOOKUP(M2141,'3-Productie normen'!$B$36:$C$42,2,FALSE),FALSE)))</f>
        <v>0</v>
      </c>
      <c r="T2141" s="516">
        <f t="shared" si="236"/>
        <v>0</v>
      </c>
      <c r="U2141" s="55">
        <f t="shared" si="237"/>
        <v>0</v>
      </c>
      <c r="V2141" s="527"/>
      <c r="X2141" s="529">
        <f t="shared" si="235"/>
        <v>0</v>
      </c>
    </row>
    <row r="2142" spans="1:24" ht="14.1" customHeight="1">
      <c r="A2142" s="460">
        <v>2142</v>
      </c>
      <c r="B2142" s="467" t="s">
        <v>239</v>
      </c>
      <c r="C2142" s="466" t="s">
        <v>379</v>
      </c>
      <c r="D2142" s="473" t="s">
        <v>464</v>
      </c>
      <c r="E2142" s="475">
        <v>1</v>
      </c>
      <c r="F2142" s="475">
        <v>221</v>
      </c>
      <c r="G2142" s="494" t="s">
        <v>2204</v>
      </c>
      <c r="H2142" s="494" t="s">
        <v>4026</v>
      </c>
      <c r="I2142" s="494" t="s">
        <v>3981</v>
      </c>
      <c r="J2142" s="502">
        <v>25.63</v>
      </c>
      <c r="K2142" s="494" t="s">
        <v>4026</v>
      </c>
      <c r="L2142" s="512">
        <f t="shared" si="231"/>
        <v>0</v>
      </c>
      <c r="M2142" s="513" t="s">
        <v>4037</v>
      </c>
      <c r="N2142" s="514"/>
      <c r="O2142" s="514"/>
      <c r="P2142" s="515">
        <f t="shared" si="232"/>
        <v>0</v>
      </c>
      <c r="Q2142" s="515">
        <f t="shared" si="233"/>
        <v>0</v>
      </c>
      <c r="R2142" s="515">
        <f t="shared" si="234"/>
        <v>0</v>
      </c>
      <c r="S2142" s="516">
        <f>IF(M2142="nio",0,IF(M2142&gt;0,VLOOKUP(H2142,'3-Productie normen'!A:L,VLOOKUP(M2142,'3-Productie normen'!$B$36:$C$42,2,FALSE),FALSE)))</f>
        <v>0</v>
      </c>
      <c r="T2142" s="516">
        <f t="shared" si="236"/>
        <v>0</v>
      </c>
      <c r="U2142" s="55">
        <f t="shared" si="237"/>
        <v>0</v>
      </c>
      <c r="V2142" s="527"/>
      <c r="X2142" s="529">
        <f t="shared" si="235"/>
        <v>0</v>
      </c>
    </row>
    <row r="2143" spans="1:24" ht="14.1" customHeight="1">
      <c r="A2143" s="460">
        <v>2143</v>
      </c>
      <c r="B2143" s="467" t="s">
        <v>239</v>
      </c>
      <c r="C2143" s="466" t="s">
        <v>379</v>
      </c>
      <c r="D2143" s="473" t="s">
        <v>464</v>
      </c>
      <c r="E2143" s="475">
        <v>1</v>
      </c>
      <c r="F2143" s="475">
        <v>222</v>
      </c>
      <c r="G2143" s="494" t="s">
        <v>606</v>
      </c>
      <c r="H2143" s="494" t="s">
        <v>4026</v>
      </c>
      <c r="I2143" s="494" t="s">
        <v>3983</v>
      </c>
      <c r="J2143" s="502">
        <v>26.58</v>
      </c>
      <c r="K2143" s="494" t="s">
        <v>4026</v>
      </c>
      <c r="L2143" s="512">
        <f t="shared" si="231"/>
        <v>0</v>
      </c>
      <c r="M2143" s="513" t="s">
        <v>4037</v>
      </c>
      <c r="N2143" s="514"/>
      <c r="O2143" s="514"/>
      <c r="P2143" s="515">
        <f t="shared" si="232"/>
        <v>0</v>
      </c>
      <c r="Q2143" s="515">
        <f t="shared" si="233"/>
        <v>0</v>
      </c>
      <c r="R2143" s="515">
        <f t="shared" si="234"/>
        <v>0</v>
      </c>
      <c r="S2143" s="516">
        <f>IF(M2143="nio",0,IF(M2143&gt;0,VLOOKUP(H2143,'3-Productie normen'!A:L,VLOOKUP(M2143,'3-Productie normen'!$B$36:$C$42,2,FALSE),FALSE)))</f>
        <v>0</v>
      </c>
      <c r="T2143" s="516">
        <f t="shared" si="236"/>
        <v>0</v>
      </c>
      <c r="U2143" s="55">
        <f t="shared" si="237"/>
        <v>0</v>
      </c>
      <c r="V2143" s="527"/>
      <c r="X2143" s="529">
        <f t="shared" si="235"/>
        <v>0</v>
      </c>
    </row>
    <row r="2144" spans="1:24" ht="14.1" customHeight="1">
      <c r="A2144" s="460">
        <v>2144</v>
      </c>
      <c r="B2144" s="467" t="s">
        <v>239</v>
      </c>
      <c r="C2144" s="466" t="s">
        <v>379</v>
      </c>
      <c r="D2144" s="473" t="s">
        <v>464</v>
      </c>
      <c r="E2144" s="475">
        <v>1</v>
      </c>
      <c r="F2144" s="475">
        <v>223</v>
      </c>
      <c r="G2144" s="494" t="s">
        <v>536</v>
      </c>
      <c r="H2144" s="491" t="s">
        <v>4038</v>
      </c>
      <c r="I2144" s="494" t="s">
        <v>3974</v>
      </c>
      <c r="J2144" s="502">
        <v>20.62</v>
      </c>
      <c r="K2144" s="491" t="s">
        <v>4038</v>
      </c>
      <c r="L2144" s="512">
        <f t="shared" si="231"/>
        <v>255</v>
      </c>
      <c r="M2144" s="514">
        <v>255</v>
      </c>
      <c r="N2144" s="514"/>
      <c r="O2144" s="514"/>
      <c r="P2144" s="515" t="e">
        <f t="shared" si="232"/>
        <v>#DIV/0!</v>
      </c>
      <c r="Q2144" s="515">
        <f t="shared" si="233"/>
        <v>0</v>
      </c>
      <c r="R2144" s="515">
        <f t="shared" si="234"/>
        <v>0</v>
      </c>
      <c r="S2144" s="516">
        <f>IF(M2144="nio",0,IF(M2144&gt;0,VLOOKUP(H2144,'3-Productie normen'!A:L,VLOOKUP(M2144,'3-Productie normen'!$B$36:$C$42,2,FALSE),FALSE)))</f>
        <v>0</v>
      </c>
      <c r="T2144" s="516">
        <f t="shared" si="236"/>
        <v>0</v>
      </c>
      <c r="U2144" s="55">
        <f t="shared" si="237"/>
        <v>0</v>
      </c>
      <c r="V2144" s="527"/>
      <c r="X2144" s="529">
        <f t="shared" si="235"/>
        <v>5258.1</v>
      </c>
    </row>
    <row r="2145" spans="1:24" ht="14.1" customHeight="1">
      <c r="A2145" s="567">
        <v>2145</v>
      </c>
      <c r="B2145" s="467" t="s">
        <v>239</v>
      </c>
      <c r="C2145" s="466" t="s">
        <v>379</v>
      </c>
      <c r="D2145" s="473" t="s">
        <v>464</v>
      </c>
      <c r="E2145" s="475">
        <v>1</v>
      </c>
      <c r="F2145" s="475">
        <v>224</v>
      </c>
      <c r="G2145" s="494" t="s">
        <v>600</v>
      </c>
      <c r="H2145" s="494" t="s">
        <v>4033</v>
      </c>
      <c r="I2145" s="494" t="s">
        <v>3974</v>
      </c>
      <c r="J2145" s="502">
        <v>2.74</v>
      </c>
      <c r="K2145" s="494" t="s">
        <v>4033</v>
      </c>
      <c r="L2145" s="512">
        <f t="shared" si="231"/>
        <v>104</v>
      </c>
      <c r="M2145" s="514">
        <v>104</v>
      </c>
      <c r="N2145" s="514"/>
      <c r="O2145" s="514"/>
      <c r="P2145" s="515" t="e">
        <f t="shared" si="232"/>
        <v>#DIV/0!</v>
      </c>
      <c r="Q2145" s="515">
        <f t="shared" si="233"/>
        <v>0</v>
      </c>
      <c r="R2145" s="515">
        <f t="shared" si="234"/>
        <v>0</v>
      </c>
      <c r="S2145" s="516">
        <f>IF(M2145="nio",0,IF(M2145&gt;0,VLOOKUP(H2145,'3-Productie normen'!A:L,VLOOKUP(M2145,'3-Productie normen'!$B$36:$C$42,2,FALSE),FALSE)))</f>
        <v>0</v>
      </c>
      <c r="T2145" s="516">
        <f t="shared" si="236"/>
        <v>0</v>
      </c>
      <c r="U2145" s="55">
        <f t="shared" si="237"/>
        <v>0</v>
      </c>
      <c r="V2145" s="527"/>
      <c r="X2145" s="529">
        <f t="shared" si="235"/>
        <v>284.96000000000004</v>
      </c>
    </row>
    <row r="2146" spans="1:24" ht="14.1" customHeight="1">
      <c r="A2146" s="460">
        <v>2146</v>
      </c>
      <c r="B2146" s="467" t="s">
        <v>239</v>
      </c>
      <c r="C2146" s="466" t="s">
        <v>379</v>
      </c>
      <c r="D2146" s="473" t="s">
        <v>464</v>
      </c>
      <c r="E2146" s="475">
        <v>1</v>
      </c>
      <c r="F2146" s="475">
        <v>225</v>
      </c>
      <c r="G2146" s="494" t="s">
        <v>598</v>
      </c>
      <c r="H2146" s="487" t="s">
        <v>17</v>
      </c>
      <c r="I2146" s="494" t="s">
        <v>3977</v>
      </c>
      <c r="J2146" s="502">
        <v>2.14</v>
      </c>
      <c r="K2146" s="487" t="s">
        <v>17</v>
      </c>
      <c r="L2146" s="512">
        <f t="shared" si="231"/>
        <v>255</v>
      </c>
      <c r="M2146" s="514">
        <v>255</v>
      </c>
      <c r="N2146" s="514"/>
      <c r="O2146" s="514"/>
      <c r="P2146" s="515" t="e">
        <f t="shared" si="232"/>
        <v>#DIV/0!</v>
      </c>
      <c r="Q2146" s="515">
        <f t="shared" si="233"/>
        <v>0</v>
      </c>
      <c r="R2146" s="515">
        <f t="shared" si="234"/>
        <v>0</v>
      </c>
      <c r="S2146" s="516">
        <f>IF(M2146="nio",0,IF(M2146&gt;0,VLOOKUP(H2146,'3-Productie normen'!A:L,VLOOKUP(M2146,'3-Productie normen'!$B$36:$C$42,2,FALSE),FALSE)))</f>
        <v>0</v>
      </c>
      <c r="T2146" s="516">
        <f t="shared" si="236"/>
        <v>0</v>
      </c>
      <c r="U2146" s="55">
        <f t="shared" si="237"/>
        <v>0</v>
      </c>
      <c r="V2146" s="527"/>
      <c r="X2146" s="529">
        <f t="shared" si="235"/>
        <v>545.70000000000005</v>
      </c>
    </row>
    <row r="2147" spans="1:24" ht="14.1" customHeight="1">
      <c r="A2147" s="460">
        <v>2147</v>
      </c>
      <c r="B2147" s="467" t="s">
        <v>239</v>
      </c>
      <c r="C2147" s="466" t="s">
        <v>379</v>
      </c>
      <c r="D2147" s="473" t="s">
        <v>464</v>
      </c>
      <c r="E2147" s="475">
        <v>1</v>
      </c>
      <c r="F2147" s="475" t="s">
        <v>2240</v>
      </c>
      <c r="G2147" s="494" t="s">
        <v>598</v>
      </c>
      <c r="H2147" s="487" t="s">
        <v>17</v>
      </c>
      <c r="I2147" s="494" t="s">
        <v>3974</v>
      </c>
      <c r="J2147" s="502">
        <v>3.49</v>
      </c>
      <c r="K2147" s="487" t="s">
        <v>17</v>
      </c>
      <c r="L2147" s="512">
        <f t="shared" si="231"/>
        <v>255</v>
      </c>
      <c r="M2147" s="514">
        <v>255</v>
      </c>
      <c r="N2147" s="514"/>
      <c r="O2147" s="514"/>
      <c r="P2147" s="515" t="e">
        <f t="shared" si="232"/>
        <v>#DIV/0!</v>
      </c>
      <c r="Q2147" s="515">
        <f t="shared" si="233"/>
        <v>0</v>
      </c>
      <c r="R2147" s="515">
        <f t="shared" si="234"/>
        <v>0</v>
      </c>
      <c r="S2147" s="516">
        <f>IF(M2147="nio",0,IF(M2147&gt;0,VLOOKUP(H2147,'3-Productie normen'!A:L,VLOOKUP(M2147,'3-Productie normen'!$B$36:$C$42,2,FALSE),FALSE)))</f>
        <v>0</v>
      </c>
      <c r="T2147" s="516">
        <f t="shared" si="236"/>
        <v>0</v>
      </c>
      <c r="U2147" s="55">
        <f t="shared" si="237"/>
        <v>0</v>
      </c>
      <c r="V2147" s="527"/>
      <c r="X2147" s="529">
        <f t="shared" si="235"/>
        <v>889.95</v>
      </c>
    </row>
    <row r="2148" spans="1:24" ht="14.1" customHeight="1">
      <c r="A2148" s="460">
        <v>2148</v>
      </c>
      <c r="B2148" s="467" t="s">
        <v>239</v>
      </c>
      <c r="C2148" s="466" t="s">
        <v>379</v>
      </c>
      <c r="D2148" s="473" t="s">
        <v>464</v>
      </c>
      <c r="E2148" s="475">
        <v>1</v>
      </c>
      <c r="F2148" s="475" t="s">
        <v>2241</v>
      </c>
      <c r="G2148" s="494" t="s">
        <v>598</v>
      </c>
      <c r="H2148" s="487" t="s">
        <v>17</v>
      </c>
      <c r="I2148" s="494" t="s">
        <v>3977</v>
      </c>
      <c r="J2148" s="502">
        <v>1.26</v>
      </c>
      <c r="K2148" s="487" t="s">
        <v>17</v>
      </c>
      <c r="L2148" s="512">
        <f t="shared" si="231"/>
        <v>255</v>
      </c>
      <c r="M2148" s="514">
        <v>255</v>
      </c>
      <c r="N2148" s="514"/>
      <c r="O2148" s="514"/>
      <c r="P2148" s="515" t="e">
        <f t="shared" si="232"/>
        <v>#DIV/0!</v>
      </c>
      <c r="Q2148" s="515">
        <f t="shared" si="233"/>
        <v>0</v>
      </c>
      <c r="R2148" s="515">
        <f t="shared" si="234"/>
        <v>0</v>
      </c>
      <c r="S2148" s="516">
        <f>IF(M2148="nio",0,IF(M2148&gt;0,VLOOKUP(H2148,'3-Productie normen'!A:L,VLOOKUP(M2148,'3-Productie normen'!$B$36:$C$42,2,FALSE),FALSE)))</f>
        <v>0</v>
      </c>
      <c r="T2148" s="516">
        <f t="shared" si="236"/>
        <v>0</v>
      </c>
      <c r="U2148" s="55">
        <f t="shared" si="237"/>
        <v>0</v>
      </c>
      <c r="V2148" s="527"/>
      <c r="X2148" s="529">
        <f t="shared" si="235"/>
        <v>321.3</v>
      </c>
    </row>
    <row r="2149" spans="1:24" ht="14.1" customHeight="1">
      <c r="A2149" s="460">
        <v>2149</v>
      </c>
      <c r="B2149" s="467" t="s">
        <v>239</v>
      </c>
      <c r="C2149" s="466" t="s">
        <v>379</v>
      </c>
      <c r="D2149" s="473" t="s">
        <v>464</v>
      </c>
      <c r="E2149" s="475">
        <v>1</v>
      </c>
      <c r="F2149" s="475" t="s">
        <v>2242</v>
      </c>
      <c r="G2149" s="494" t="s">
        <v>598</v>
      </c>
      <c r="H2149" s="487" t="s">
        <v>17</v>
      </c>
      <c r="I2149" s="494" t="s">
        <v>3977</v>
      </c>
      <c r="J2149" s="502">
        <v>1.29</v>
      </c>
      <c r="K2149" s="487" t="s">
        <v>17</v>
      </c>
      <c r="L2149" s="512">
        <f t="shared" si="231"/>
        <v>255</v>
      </c>
      <c r="M2149" s="514">
        <v>255</v>
      </c>
      <c r="N2149" s="514"/>
      <c r="O2149" s="514"/>
      <c r="P2149" s="515" t="e">
        <f t="shared" si="232"/>
        <v>#DIV/0!</v>
      </c>
      <c r="Q2149" s="515">
        <f t="shared" si="233"/>
        <v>0</v>
      </c>
      <c r="R2149" s="515">
        <f t="shared" si="234"/>
        <v>0</v>
      </c>
      <c r="S2149" s="516">
        <f>IF(M2149="nio",0,IF(M2149&gt;0,VLOOKUP(H2149,'3-Productie normen'!A:L,VLOOKUP(M2149,'3-Productie normen'!$B$36:$C$42,2,FALSE),FALSE)))</f>
        <v>0</v>
      </c>
      <c r="T2149" s="516">
        <f t="shared" si="236"/>
        <v>0</v>
      </c>
      <c r="U2149" s="55">
        <f t="shared" si="237"/>
        <v>0</v>
      </c>
      <c r="V2149" s="527"/>
      <c r="X2149" s="529">
        <f t="shared" si="235"/>
        <v>328.95</v>
      </c>
    </row>
    <row r="2150" spans="1:24" ht="14.1" customHeight="1">
      <c r="A2150" s="460">
        <v>2150</v>
      </c>
      <c r="B2150" s="467" t="s">
        <v>239</v>
      </c>
      <c r="C2150" s="466" t="s">
        <v>379</v>
      </c>
      <c r="D2150" s="473" t="s">
        <v>464</v>
      </c>
      <c r="E2150" s="475">
        <v>1</v>
      </c>
      <c r="F2150" s="475" t="s">
        <v>2243</v>
      </c>
      <c r="G2150" s="494" t="s">
        <v>566</v>
      </c>
      <c r="H2150" s="494" t="s">
        <v>4026</v>
      </c>
      <c r="I2150" s="494" t="s">
        <v>4004</v>
      </c>
      <c r="J2150" s="502">
        <v>4</v>
      </c>
      <c r="K2150" s="494" t="s">
        <v>4026</v>
      </c>
      <c r="L2150" s="512">
        <f t="shared" si="231"/>
        <v>0</v>
      </c>
      <c r="M2150" s="513" t="s">
        <v>4037</v>
      </c>
      <c r="N2150" s="514"/>
      <c r="O2150" s="514"/>
      <c r="P2150" s="515">
        <f t="shared" si="232"/>
        <v>0</v>
      </c>
      <c r="Q2150" s="515">
        <f t="shared" si="233"/>
        <v>0</v>
      </c>
      <c r="R2150" s="515">
        <f t="shared" si="234"/>
        <v>0</v>
      </c>
      <c r="S2150" s="516">
        <f>IF(M2150="nio",0,IF(M2150&gt;0,VLOOKUP(H2150,'3-Productie normen'!A:L,VLOOKUP(M2150,'3-Productie normen'!$B$36:$C$42,2,FALSE),FALSE)))</f>
        <v>0</v>
      </c>
      <c r="T2150" s="516">
        <f t="shared" si="236"/>
        <v>0</v>
      </c>
      <c r="U2150" s="55">
        <f t="shared" si="237"/>
        <v>0</v>
      </c>
      <c r="V2150" s="527"/>
      <c r="X2150" s="529">
        <f t="shared" si="235"/>
        <v>0</v>
      </c>
    </row>
    <row r="2151" spans="1:24" ht="14.1" customHeight="1">
      <c r="A2151" s="460">
        <v>2151</v>
      </c>
      <c r="B2151" s="467" t="s">
        <v>239</v>
      </c>
      <c r="C2151" s="466" t="s">
        <v>379</v>
      </c>
      <c r="D2151" s="473" t="s">
        <v>464</v>
      </c>
      <c r="E2151" s="475">
        <v>1</v>
      </c>
      <c r="F2151" s="475" t="s">
        <v>2244</v>
      </c>
      <c r="G2151" s="494" t="s">
        <v>2245</v>
      </c>
      <c r="H2151" s="494" t="s">
        <v>347</v>
      </c>
      <c r="I2151" s="494"/>
      <c r="J2151" s="502">
        <v>4</v>
      </c>
      <c r="K2151" s="494" t="s">
        <v>347</v>
      </c>
      <c r="L2151" s="512">
        <f t="shared" si="231"/>
        <v>104</v>
      </c>
      <c r="M2151" s="514">
        <v>104</v>
      </c>
      <c r="N2151" s="514"/>
      <c r="O2151" s="514"/>
      <c r="P2151" s="515" t="e">
        <f t="shared" si="232"/>
        <v>#DIV/0!</v>
      </c>
      <c r="Q2151" s="515">
        <f t="shared" si="233"/>
        <v>0</v>
      </c>
      <c r="R2151" s="515">
        <f t="shared" si="234"/>
        <v>0</v>
      </c>
      <c r="S2151" s="516">
        <f>IF(M2151="nio",0,IF(M2151&gt;0,VLOOKUP(H2151,'3-Productie normen'!A:L,VLOOKUP(M2151,'3-Productie normen'!$B$36:$C$42,2,FALSE),FALSE)))</f>
        <v>0</v>
      </c>
      <c r="T2151" s="516">
        <f t="shared" si="236"/>
        <v>0</v>
      </c>
      <c r="U2151" s="55">
        <f t="shared" si="237"/>
        <v>0</v>
      </c>
      <c r="V2151" s="527"/>
      <c r="X2151" s="529">
        <f t="shared" si="235"/>
        <v>416</v>
      </c>
    </row>
    <row r="2152" spans="1:24" ht="14.1" customHeight="1">
      <c r="A2152" s="460">
        <v>2152</v>
      </c>
      <c r="B2152" s="467" t="s">
        <v>239</v>
      </c>
      <c r="C2152" s="466" t="s">
        <v>379</v>
      </c>
      <c r="D2152" s="473" t="s">
        <v>464</v>
      </c>
      <c r="E2152" s="475">
        <v>1</v>
      </c>
      <c r="F2152" s="475" t="s">
        <v>2244</v>
      </c>
      <c r="G2152" s="494" t="s">
        <v>2246</v>
      </c>
      <c r="H2152" s="494" t="s">
        <v>4026</v>
      </c>
      <c r="I2152" s="494"/>
      <c r="J2152" s="502">
        <v>4</v>
      </c>
      <c r="K2152" s="494" t="s">
        <v>4026</v>
      </c>
      <c r="L2152" s="512">
        <f t="shared" si="231"/>
        <v>0</v>
      </c>
      <c r="M2152" s="513" t="s">
        <v>4063</v>
      </c>
      <c r="N2152" s="514"/>
      <c r="O2152" s="514"/>
      <c r="P2152" s="515">
        <f t="shared" si="232"/>
        <v>0</v>
      </c>
      <c r="Q2152" s="515">
        <f t="shared" si="233"/>
        <v>0</v>
      </c>
      <c r="R2152" s="515">
        <f t="shared" si="234"/>
        <v>0</v>
      </c>
      <c r="S2152" s="516">
        <f>IF(M2152="nio",0,IF(M2152&gt;0,VLOOKUP(H2152,'3-Productie normen'!A:L,VLOOKUP(M2152,'3-Productie normen'!$B$36:$C$42,2,FALSE),FALSE)))</f>
        <v>0</v>
      </c>
      <c r="T2152" s="516">
        <f t="shared" si="236"/>
        <v>0</v>
      </c>
      <c r="U2152" s="55">
        <f t="shared" si="237"/>
        <v>0</v>
      </c>
      <c r="V2152" s="527"/>
      <c r="X2152" s="529">
        <f t="shared" si="235"/>
        <v>0</v>
      </c>
    </row>
    <row r="2153" spans="1:24" ht="14.1" customHeight="1">
      <c r="A2153" s="567">
        <v>2153</v>
      </c>
      <c r="B2153" s="467" t="s">
        <v>239</v>
      </c>
      <c r="C2153" s="466" t="s">
        <v>379</v>
      </c>
      <c r="D2153" s="473" t="s">
        <v>464</v>
      </c>
      <c r="E2153" s="475">
        <v>1</v>
      </c>
      <c r="F2153" s="475">
        <v>227</v>
      </c>
      <c r="G2153" s="494" t="s">
        <v>625</v>
      </c>
      <c r="H2153" s="494" t="s">
        <v>4026</v>
      </c>
      <c r="I2153" s="494" t="s">
        <v>3981</v>
      </c>
      <c r="J2153" s="502">
        <v>12.21</v>
      </c>
      <c r="K2153" s="494" t="s">
        <v>4026</v>
      </c>
      <c r="L2153" s="512">
        <f t="shared" si="231"/>
        <v>0</v>
      </c>
      <c r="M2153" s="513" t="s">
        <v>4037</v>
      </c>
      <c r="N2153" s="514"/>
      <c r="O2153" s="514"/>
      <c r="P2153" s="515">
        <f t="shared" si="232"/>
        <v>0</v>
      </c>
      <c r="Q2153" s="515">
        <f t="shared" si="233"/>
        <v>0</v>
      </c>
      <c r="R2153" s="515">
        <f t="shared" si="234"/>
        <v>0</v>
      </c>
      <c r="S2153" s="516">
        <f>IF(M2153="nio",0,IF(M2153&gt;0,VLOOKUP(H2153,'3-Productie normen'!A:L,VLOOKUP(M2153,'3-Productie normen'!$B$36:$C$42,2,FALSE),FALSE)))</f>
        <v>0</v>
      </c>
      <c r="T2153" s="516">
        <f t="shared" si="236"/>
        <v>0</v>
      </c>
      <c r="U2153" s="55">
        <f t="shared" si="237"/>
        <v>0</v>
      </c>
      <c r="V2153" s="527"/>
      <c r="X2153" s="529">
        <f t="shared" si="235"/>
        <v>0</v>
      </c>
    </row>
    <row r="2154" spans="1:24" ht="14.1" customHeight="1">
      <c r="A2154" s="460">
        <v>2154</v>
      </c>
      <c r="B2154" s="467" t="s">
        <v>239</v>
      </c>
      <c r="C2154" s="466" t="s">
        <v>379</v>
      </c>
      <c r="D2154" s="473" t="s">
        <v>464</v>
      </c>
      <c r="E2154" s="475">
        <v>1</v>
      </c>
      <c r="F2154" s="475">
        <v>228</v>
      </c>
      <c r="G2154" s="494" t="s">
        <v>625</v>
      </c>
      <c r="H2154" s="494" t="s">
        <v>4026</v>
      </c>
      <c r="I2154" s="494" t="s">
        <v>3974</v>
      </c>
      <c r="J2154" s="502">
        <v>19.489999999999998</v>
      </c>
      <c r="K2154" s="494" t="s">
        <v>4026</v>
      </c>
      <c r="L2154" s="512">
        <f t="shared" si="231"/>
        <v>0</v>
      </c>
      <c r="M2154" s="513" t="s">
        <v>4037</v>
      </c>
      <c r="N2154" s="514"/>
      <c r="O2154" s="514"/>
      <c r="P2154" s="515">
        <f t="shared" si="232"/>
        <v>0</v>
      </c>
      <c r="Q2154" s="515">
        <f t="shared" si="233"/>
        <v>0</v>
      </c>
      <c r="R2154" s="515">
        <f t="shared" si="234"/>
        <v>0</v>
      </c>
      <c r="S2154" s="516">
        <f>IF(M2154="nio",0,IF(M2154&gt;0,VLOOKUP(H2154,'3-Productie normen'!A:L,VLOOKUP(M2154,'3-Productie normen'!$B$36:$C$42,2,FALSE),FALSE)))</f>
        <v>0</v>
      </c>
      <c r="T2154" s="516">
        <f t="shared" si="236"/>
        <v>0</v>
      </c>
      <c r="U2154" s="55">
        <f t="shared" si="237"/>
        <v>0</v>
      </c>
      <c r="V2154" s="527"/>
      <c r="X2154" s="529">
        <f t="shared" si="235"/>
        <v>0</v>
      </c>
    </row>
    <row r="2155" spans="1:24" ht="14.1" customHeight="1">
      <c r="A2155" s="460">
        <v>2155</v>
      </c>
      <c r="B2155" s="467" t="s">
        <v>239</v>
      </c>
      <c r="C2155" s="466" t="s">
        <v>379</v>
      </c>
      <c r="D2155" s="473" t="s">
        <v>464</v>
      </c>
      <c r="E2155" s="475">
        <v>1</v>
      </c>
      <c r="F2155" s="475" t="s">
        <v>2247</v>
      </c>
      <c r="G2155" s="494" t="s">
        <v>596</v>
      </c>
      <c r="H2155" s="494" t="s">
        <v>4026</v>
      </c>
      <c r="I2155" s="494" t="s">
        <v>3974</v>
      </c>
      <c r="J2155" s="502">
        <v>21.41</v>
      </c>
      <c r="K2155" s="494" t="s">
        <v>4026</v>
      </c>
      <c r="L2155" s="512">
        <f t="shared" si="231"/>
        <v>0</v>
      </c>
      <c r="M2155" s="513" t="s">
        <v>4037</v>
      </c>
      <c r="N2155" s="514"/>
      <c r="O2155" s="514"/>
      <c r="P2155" s="515">
        <f t="shared" si="232"/>
        <v>0</v>
      </c>
      <c r="Q2155" s="515">
        <f t="shared" si="233"/>
        <v>0</v>
      </c>
      <c r="R2155" s="515">
        <f t="shared" si="234"/>
        <v>0</v>
      </c>
      <c r="S2155" s="516">
        <f>IF(M2155="nio",0,IF(M2155&gt;0,VLOOKUP(H2155,'3-Productie normen'!A:L,VLOOKUP(M2155,'3-Productie normen'!$B$36:$C$42,2,FALSE),FALSE)))</f>
        <v>0</v>
      </c>
      <c r="T2155" s="516">
        <f t="shared" si="236"/>
        <v>0</v>
      </c>
      <c r="U2155" s="55">
        <f t="shared" si="237"/>
        <v>0</v>
      </c>
      <c r="V2155" s="527"/>
      <c r="X2155" s="529">
        <f t="shared" si="235"/>
        <v>0</v>
      </c>
    </row>
    <row r="2156" spans="1:24" ht="14.1" customHeight="1">
      <c r="A2156" s="460">
        <v>2156</v>
      </c>
      <c r="B2156" s="467" t="s">
        <v>239</v>
      </c>
      <c r="C2156" s="466" t="s">
        <v>379</v>
      </c>
      <c r="D2156" s="473" t="s">
        <v>457</v>
      </c>
      <c r="E2156" s="475">
        <v>1</v>
      </c>
      <c r="F2156" s="475">
        <v>1</v>
      </c>
      <c r="G2156" s="494" t="s">
        <v>2248</v>
      </c>
      <c r="H2156" s="494" t="s">
        <v>88</v>
      </c>
      <c r="I2156" s="494" t="s">
        <v>3974</v>
      </c>
      <c r="J2156" s="502">
        <v>5</v>
      </c>
      <c r="K2156" s="494" t="s">
        <v>88</v>
      </c>
      <c r="L2156" s="512">
        <f t="shared" si="231"/>
        <v>255</v>
      </c>
      <c r="M2156" s="514">
        <v>255</v>
      </c>
      <c r="N2156" s="514"/>
      <c r="O2156" s="514"/>
      <c r="P2156" s="515" t="e">
        <f t="shared" si="232"/>
        <v>#DIV/0!</v>
      </c>
      <c r="Q2156" s="515">
        <f t="shared" si="233"/>
        <v>0</v>
      </c>
      <c r="R2156" s="515">
        <f t="shared" si="234"/>
        <v>0</v>
      </c>
      <c r="S2156" s="516">
        <f>IF(M2156="nio",0,IF(M2156&gt;0,VLOOKUP(H2156,'3-Productie normen'!A:L,VLOOKUP(M2156,'3-Productie normen'!$B$36:$C$42,2,FALSE),FALSE)))</f>
        <v>0</v>
      </c>
      <c r="T2156" s="516">
        <f t="shared" si="236"/>
        <v>0</v>
      </c>
      <c r="U2156" s="55">
        <f t="shared" si="237"/>
        <v>0</v>
      </c>
      <c r="V2156" s="527"/>
      <c r="X2156" s="529">
        <f t="shared" si="235"/>
        <v>1275</v>
      </c>
    </row>
    <row r="2157" spans="1:24" ht="14.1" customHeight="1">
      <c r="A2157" s="460">
        <v>2157</v>
      </c>
      <c r="B2157" s="467" t="s">
        <v>239</v>
      </c>
      <c r="C2157" s="466" t="s">
        <v>379</v>
      </c>
      <c r="D2157" s="473" t="s">
        <v>457</v>
      </c>
      <c r="E2157" s="475">
        <v>0</v>
      </c>
      <c r="F2157" s="475"/>
      <c r="G2157" s="494" t="s">
        <v>592</v>
      </c>
      <c r="H2157" s="487" t="s">
        <v>348</v>
      </c>
      <c r="I2157" s="494"/>
      <c r="J2157" s="502">
        <v>20</v>
      </c>
      <c r="K2157" s="487" t="s">
        <v>348</v>
      </c>
      <c r="L2157" s="512">
        <f t="shared" si="231"/>
        <v>255</v>
      </c>
      <c r="M2157" s="514">
        <v>255</v>
      </c>
      <c r="N2157" s="514"/>
      <c r="O2157" s="514"/>
      <c r="P2157" s="515" t="e">
        <f t="shared" si="232"/>
        <v>#DIV/0!</v>
      </c>
      <c r="Q2157" s="515">
        <f t="shared" si="233"/>
        <v>0</v>
      </c>
      <c r="R2157" s="515">
        <f t="shared" si="234"/>
        <v>0</v>
      </c>
      <c r="S2157" s="516">
        <f>IF(M2157="nio",0,IF(M2157&gt;0,VLOOKUP(H2157,'3-Productie normen'!A:L,VLOOKUP(M2157,'3-Productie normen'!$B$36:$C$42,2,FALSE),FALSE)))</f>
        <v>0</v>
      </c>
      <c r="T2157" s="516">
        <f t="shared" si="236"/>
        <v>0</v>
      </c>
      <c r="U2157" s="55">
        <f t="shared" si="237"/>
        <v>0</v>
      </c>
      <c r="V2157" s="527"/>
      <c r="X2157" s="529">
        <f t="shared" si="235"/>
        <v>5100</v>
      </c>
    </row>
    <row r="2158" spans="1:24" ht="14.1" customHeight="1">
      <c r="A2158" s="460">
        <v>2158</v>
      </c>
      <c r="B2158" s="467" t="s">
        <v>239</v>
      </c>
      <c r="C2158" s="466" t="s">
        <v>379</v>
      </c>
      <c r="D2158" s="473" t="s">
        <v>457</v>
      </c>
      <c r="E2158" s="475">
        <v>0</v>
      </c>
      <c r="F2158" s="475"/>
      <c r="G2158" s="494" t="s">
        <v>90</v>
      </c>
      <c r="H2158" s="487" t="s">
        <v>17</v>
      </c>
      <c r="I2158" s="494"/>
      <c r="J2158" s="502">
        <v>2.5</v>
      </c>
      <c r="K2158" s="487" t="s">
        <v>17</v>
      </c>
      <c r="L2158" s="512">
        <f t="shared" si="231"/>
        <v>255</v>
      </c>
      <c r="M2158" s="514">
        <v>255</v>
      </c>
      <c r="N2158" s="514"/>
      <c r="O2158" s="514"/>
      <c r="P2158" s="515" t="e">
        <f t="shared" si="232"/>
        <v>#DIV/0!</v>
      </c>
      <c r="Q2158" s="515">
        <f t="shared" si="233"/>
        <v>0</v>
      </c>
      <c r="R2158" s="515">
        <f t="shared" si="234"/>
        <v>0</v>
      </c>
      <c r="S2158" s="516">
        <f>IF(M2158="nio",0,IF(M2158&gt;0,VLOOKUP(H2158,'3-Productie normen'!A:L,VLOOKUP(M2158,'3-Productie normen'!$B$36:$C$42,2,FALSE),FALSE)))</f>
        <v>0</v>
      </c>
      <c r="T2158" s="516">
        <f t="shared" si="236"/>
        <v>0</v>
      </c>
      <c r="U2158" s="55">
        <f t="shared" si="237"/>
        <v>0</v>
      </c>
      <c r="V2158" s="527"/>
      <c r="X2158" s="529">
        <f t="shared" si="235"/>
        <v>637.5</v>
      </c>
    </row>
    <row r="2159" spans="1:24" ht="14.1" customHeight="1">
      <c r="A2159" s="460">
        <v>2159</v>
      </c>
      <c r="B2159" s="467" t="s">
        <v>239</v>
      </c>
      <c r="C2159" s="466" t="s">
        <v>379</v>
      </c>
      <c r="D2159" s="473" t="s">
        <v>457</v>
      </c>
      <c r="E2159" s="475">
        <v>0</v>
      </c>
      <c r="F2159" s="475"/>
      <c r="G2159" s="494" t="s">
        <v>2249</v>
      </c>
      <c r="H2159" s="491" t="s">
        <v>253</v>
      </c>
      <c r="I2159" s="494"/>
      <c r="J2159" s="502">
        <v>25</v>
      </c>
      <c r="K2159" s="491" t="s">
        <v>4038</v>
      </c>
      <c r="L2159" s="512">
        <f t="shared" si="231"/>
        <v>104</v>
      </c>
      <c r="M2159" s="514">
        <v>104</v>
      </c>
      <c r="N2159" s="514"/>
      <c r="O2159" s="514"/>
      <c r="P2159" s="515" t="e">
        <f t="shared" si="232"/>
        <v>#DIV/0!</v>
      </c>
      <c r="Q2159" s="515">
        <f t="shared" si="233"/>
        <v>0</v>
      </c>
      <c r="R2159" s="515">
        <f t="shared" si="234"/>
        <v>0</v>
      </c>
      <c r="S2159" s="516">
        <f>IF(M2159="nio",0,IF(M2159&gt;0,VLOOKUP(H2159,'3-Productie normen'!A:L,VLOOKUP(M2159,'3-Productie normen'!$B$36:$C$42,2,FALSE),FALSE)))</f>
        <v>0</v>
      </c>
      <c r="T2159" s="516">
        <f t="shared" si="236"/>
        <v>0</v>
      </c>
      <c r="U2159" s="55">
        <f t="shared" si="237"/>
        <v>0</v>
      </c>
      <c r="V2159" s="527"/>
      <c r="X2159" s="529">
        <f t="shared" si="235"/>
        <v>2600</v>
      </c>
    </row>
    <row r="2160" spans="1:24" ht="14.1" customHeight="1">
      <c r="A2160" s="460">
        <v>2160</v>
      </c>
      <c r="B2160" s="467" t="s">
        <v>239</v>
      </c>
      <c r="C2160" s="466" t="s">
        <v>379</v>
      </c>
      <c r="D2160" s="473" t="s">
        <v>465</v>
      </c>
      <c r="E2160" s="475">
        <v>0</v>
      </c>
      <c r="F2160" s="475" t="s">
        <v>628</v>
      </c>
      <c r="G2160" s="494" t="s">
        <v>536</v>
      </c>
      <c r="H2160" s="494" t="s">
        <v>4026</v>
      </c>
      <c r="I2160" s="494"/>
      <c r="J2160" s="502">
        <v>18.489999999999998</v>
      </c>
      <c r="K2160" s="494" t="s">
        <v>4026</v>
      </c>
      <c r="L2160" s="512">
        <f t="shared" si="231"/>
        <v>0</v>
      </c>
      <c r="M2160" s="513" t="s">
        <v>4037</v>
      </c>
      <c r="N2160" s="514"/>
      <c r="O2160" s="514"/>
      <c r="P2160" s="515">
        <f t="shared" si="232"/>
        <v>0</v>
      </c>
      <c r="Q2160" s="515">
        <f t="shared" si="233"/>
        <v>0</v>
      </c>
      <c r="R2160" s="515">
        <f t="shared" si="234"/>
        <v>0</v>
      </c>
      <c r="S2160" s="516">
        <f>IF(M2160="nio",0,IF(M2160&gt;0,VLOOKUP(H2160,'3-Productie normen'!A:L,VLOOKUP(M2160,'3-Productie normen'!$B$36:$C$42,2,FALSE),FALSE)))</f>
        <v>0</v>
      </c>
      <c r="T2160" s="516">
        <f t="shared" si="236"/>
        <v>0</v>
      </c>
      <c r="U2160" s="55">
        <f t="shared" si="237"/>
        <v>0</v>
      </c>
      <c r="V2160" s="527"/>
      <c r="X2160" s="529">
        <f t="shared" si="235"/>
        <v>0</v>
      </c>
    </row>
    <row r="2161" spans="1:24" ht="14.1" customHeight="1">
      <c r="A2161" s="567">
        <v>2161</v>
      </c>
      <c r="B2161" s="467" t="s">
        <v>239</v>
      </c>
      <c r="C2161" s="466" t="s">
        <v>379</v>
      </c>
      <c r="D2161" s="473" t="s">
        <v>465</v>
      </c>
      <c r="E2161" s="475">
        <v>0</v>
      </c>
      <c r="F2161" s="475" t="s">
        <v>917</v>
      </c>
      <c r="G2161" s="494" t="s">
        <v>536</v>
      </c>
      <c r="H2161" s="494" t="s">
        <v>4026</v>
      </c>
      <c r="I2161" s="494"/>
      <c r="J2161" s="502">
        <v>18.43</v>
      </c>
      <c r="K2161" s="494" t="s">
        <v>4026</v>
      </c>
      <c r="L2161" s="512">
        <f t="shared" si="231"/>
        <v>0</v>
      </c>
      <c r="M2161" s="513" t="s">
        <v>4037</v>
      </c>
      <c r="N2161" s="514"/>
      <c r="O2161" s="514"/>
      <c r="P2161" s="515">
        <f t="shared" si="232"/>
        <v>0</v>
      </c>
      <c r="Q2161" s="515">
        <f t="shared" si="233"/>
        <v>0</v>
      </c>
      <c r="R2161" s="515">
        <f t="shared" si="234"/>
        <v>0</v>
      </c>
      <c r="S2161" s="516">
        <f>IF(M2161="nio",0,IF(M2161&gt;0,VLOOKUP(H2161,'3-Productie normen'!A:L,VLOOKUP(M2161,'3-Productie normen'!$B$36:$C$42,2,FALSE),FALSE)))</f>
        <v>0</v>
      </c>
      <c r="T2161" s="516">
        <f t="shared" si="236"/>
        <v>0</v>
      </c>
      <c r="U2161" s="55">
        <f t="shared" si="237"/>
        <v>0</v>
      </c>
      <c r="V2161" s="527"/>
      <c r="X2161" s="529">
        <f t="shared" si="235"/>
        <v>0</v>
      </c>
    </row>
    <row r="2162" spans="1:24" ht="14.1" customHeight="1">
      <c r="A2162" s="460">
        <v>2162</v>
      </c>
      <c r="B2162" s="467" t="s">
        <v>239</v>
      </c>
      <c r="C2162" s="466" t="s">
        <v>379</v>
      </c>
      <c r="D2162" s="473" t="s">
        <v>465</v>
      </c>
      <c r="E2162" s="475">
        <v>0</v>
      </c>
      <c r="F2162" s="475" t="s">
        <v>923</v>
      </c>
      <c r="G2162" s="494" t="s">
        <v>536</v>
      </c>
      <c r="H2162" s="494" t="s">
        <v>4026</v>
      </c>
      <c r="I2162" s="494"/>
      <c r="J2162" s="502">
        <v>24.2</v>
      </c>
      <c r="K2162" s="494" t="s">
        <v>4026</v>
      </c>
      <c r="L2162" s="512">
        <f t="shared" si="231"/>
        <v>0</v>
      </c>
      <c r="M2162" s="513" t="s">
        <v>4037</v>
      </c>
      <c r="N2162" s="514"/>
      <c r="O2162" s="514"/>
      <c r="P2162" s="515">
        <f t="shared" si="232"/>
        <v>0</v>
      </c>
      <c r="Q2162" s="515">
        <f t="shared" si="233"/>
        <v>0</v>
      </c>
      <c r="R2162" s="515">
        <f t="shared" si="234"/>
        <v>0</v>
      </c>
      <c r="S2162" s="516">
        <f>IF(M2162="nio",0,IF(M2162&gt;0,VLOOKUP(H2162,'3-Productie normen'!A:L,VLOOKUP(M2162,'3-Productie normen'!$B$36:$C$42,2,FALSE),FALSE)))</f>
        <v>0</v>
      </c>
      <c r="T2162" s="516">
        <f t="shared" si="236"/>
        <v>0</v>
      </c>
      <c r="U2162" s="55">
        <f t="shared" si="237"/>
        <v>0</v>
      </c>
      <c r="V2162" s="527"/>
      <c r="X2162" s="529">
        <f t="shared" si="235"/>
        <v>0</v>
      </c>
    </row>
    <row r="2163" spans="1:24" ht="14.1" customHeight="1">
      <c r="A2163" s="460">
        <v>2163</v>
      </c>
      <c r="B2163" s="467" t="s">
        <v>239</v>
      </c>
      <c r="C2163" s="466" t="s">
        <v>379</v>
      </c>
      <c r="D2163" s="473" t="s">
        <v>465</v>
      </c>
      <c r="E2163" s="475">
        <v>0</v>
      </c>
      <c r="F2163" s="475" t="s">
        <v>616</v>
      </c>
      <c r="G2163" s="494" t="s">
        <v>2250</v>
      </c>
      <c r="H2163" s="494" t="s">
        <v>4026</v>
      </c>
      <c r="I2163" s="494"/>
      <c r="J2163" s="502">
        <v>31.17</v>
      </c>
      <c r="K2163" s="494" t="s">
        <v>4026</v>
      </c>
      <c r="L2163" s="512">
        <f t="shared" si="231"/>
        <v>0</v>
      </c>
      <c r="M2163" s="513" t="s">
        <v>4037</v>
      </c>
      <c r="N2163" s="514"/>
      <c r="O2163" s="514"/>
      <c r="P2163" s="515">
        <f t="shared" si="232"/>
        <v>0</v>
      </c>
      <c r="Q2163" s="515">
        <f t="shared" si="233"/>
        <v>0</v>
      </c>
      <c r="R2163" s="515">
        <f t="shared" si="234"/>
        <v>0</v>
      </c>
      <c r="S2163" s="516">
        <f>IF(M2163="nio",0,IF(M2163&gt;0,VLOOKUP(H2163,'3-Productie normen'!A:L,VLOOKUP(M2163,'3-Productie normen'!$B$36:$C$42,2,FALSE),FALSE)))</f>
        <v>0</v>
      </c>
      <c r="T2163" s="516">
        <f t="shared" si="236"/>
        <v>0</v>
      </c>
      <c r="U2163" s="55">
        <f t="shared" si="237"/>
        <v>0</v>
      </c>
      <c r="V2163" s="527"/>
      <c r="X2163" s="529">
        <f t="shared" si="235"/>
        <v>0</v>
      </c>
    </row>
    <row r="2164" spans="1:24" ht="14.1" customHeight="1">
      <c r="A2164" s="460">
        <v>2164</v>
      </c>
      <c r="B2164" s="467" t="s">
        <v>239</v>
      </c>
      <c r="C2164" s="466" t="s">
        <v>379</v>
      </c>
      <c r="D2164" s="473" t="s">
        <v>465</v>
      </c>
      <c r="E2164" s="475">
        <v>0</v>
      </c>
      <c r="F2164" s="475" t="s">
        <v>2213</v>
      </c>
      <c r="G2164" s="494" t="s">
        <v>2251</v>
      </c>
      <c r="H2164" s="494" t="s">
        <v>4026</v>
      </c>
      <c r="I2164" s="494"/>
      <c r="J2164" s="502">
        <v>2</v>
      </c>
      <c r="K2164" s="494" t="s">
        <v>4026</v>
      </c>
      <c r="L2164" s="512">
        <f t="shared" si="231"/>
        <v>0</v>
      </c>
      <c r="M2164" s="513" t="s">
        <v>4037</v>
      </c>
      <c r="N2164" s="514"/>
      <c r="O2164" s="514"/>
      <c r="P2164" s="515">
        <f t="shared" si="232"/>
        <v>0</v>
      </c>
      <c r="Q2164" s="515">
        <f t="shared" si="233"/>
        <v>0</v>
      </c>
      <c r="R2164" s="515">
        <f t="shared" si="234"/>
        <v>0</v>
      </c>
      <c r="S2164" s="516">
        <f>IF(M2164="nio",0,IF(M2164&gt;0,VLOOKUP(H2164,'3-Productie normen'!A:L,VLOOKUP(M2164,'3-Productie normen'!$B$36:$C$42,2,FALSE),FALSE)))</f>
        <v>0</v>
      </c>
      <c r="T2164" s="516">
        <f t="shared" si="236"/>
        <v>0</v>
      </c>
      <c r="U2164" s="55">
        <f t="shared" si="237"/>
        <v>0</v>
      </c>
      <c r="V2164" s="527"/>
      <c r="X2164" s="529">
        <f t="shared" si="235"/>
        <v>0</v>
      </c>
    </row>
    <row r="2165" spans="1:24" ht="14.1" customHeight="1">
      <c r="A2165" s="460">
        <v>2165</v>
      </c>
      <c r="B2165" s="467" t="s">
        <v>239</v>
      </c>
      <c r="C2165" s="466" t="s">
        <v>379</v>
      </c>
      <c r="D2165" s="473">
        <v>15</v>
      </c>
      <c r="E2165" s="475">
        <v>0</v>
      </c>
      <c r="F2165" s="475" t="s">
        <v>2252</v>
      </c>
      <c r="G2165" s="494" t="s">
        <v>529</v>
      </c>
      <c r="H2165" s="491" t="s">
        <v>253</v>
      </c>
      <c r="I2165" s="494" t="s">
        <v>3999</v>
      </c>
      <c r="J2165" s="502">
        <v>14.84</v>
      </c>
      <c r="K2165" s="491" t="s">
        <v>253</v>
      </c>
      <c r="L2165" s="512">
        <f t="shared" si="231"/>
        <v>104</v>
      </c>
      <c r="M2165" s="514">
        <v>104</v>
      </c>
      <c r="N2165" s="514"/>
      <c r="O2165" s="514"/>
      <c r="P2165" s="515" t="e">
        <f t="shared" si="232"/>
        <v>#DIV/0!</v>
      </c>
      <c r="Q2165" s="515">
        <f t="shared" si="233"/>
        <v>0</v>
      </c>
      <c r="R2165" s="515">
        <f t="shared" si="234"/>
        <v>0</v>
      </c>
      <c r="S2165" s="516">
        <f>IF(M2165="nio",0,IF(M2165&gt;0,VLOOKUP(H2165,'3-Productie normen'!A:L,VLOOKUP(M2165,'3-Productie normen'!$B$36:$C$42,2,FALSE),FALSE)))</f>
        <v>0</v>
      </c>
      <c r="T2165" s="516">
        <f t="shared" si="236"/>
        <v>0</v>
      </c>
      <c r="U2165" s="55">
        <f t="shared" si="237"/>
        <v>0</v>
      </c>
      <c r="V2165" s="527"/>
      <c r="X2165" s="529">
        <f t="shared" si="235"/>
        <v>1543.36</v>
      </c>
    </row>
    <row r="2166" spans="1:24" ht="14.1" customHeight="1">
      <c r="A2166" s="460">
        <v>2166</v>
      </c>
      <c r="B2166" s="467" t="s">
        <v>239</v>
      </c>
      <c r="C2166" s="466" t="s">
        <v>379</v>
      </c>
      <c r="D2166" s="473">
        <v>15</v>
      </c>
      <c r="E2166" s="475">
        <v>0</v>
      </c>
      <c r="F2166" s="475" t="s">
        <v>2253</v>
      </c>
      <c r="G2166" s="494" t="s">
        <v>529</v>
      </c>
      <c r="H2166" s="491" t="s">
        <v>253</v>
      </c>
      <c r="I2166" s="494" t="s">
        <v>3999</v>
      </c>
      <c r="J2166" s="502">
        <v>14.82</v>
      </c>
      <c r="K2166" s="491" t="s">
        <v>253</v>
      </c>
      <c r="L2166" s="512">
        <f t="shared" si="231"/>
        <v>104</v>
      </c>
      <c r="M2166" s="514">
        <v>104</v>
      </c>
      <c r="N2166" s="514"/>
      <c r="O2166" s="514"/>
      <c r="P2166" s="515" t="e">
        <f t="shared" si="232"/>
        <v>#DIV/0!</v>
      </c>
      <c r="Q2166" s="515">
        <f t="shared" si="233"/>
        <v>0</v>
      </c>
      <c r="R2166" s="515">
        <f t="shared" si="234"/>
        <v>0</v>
      </c>
      <c r="S2166" s="516">
        <f>IF(M2166="nio",0,IF(M2166&gt;0,VLOOKUP(H2166,'3-Productie normen'!A:L,VLOOKUP(M2166,'3-Productie normen'!$B$36:$C$42,2,FALSE),FALSE)))</f>
        <v>0</v>
      </c>
      <c r="T2166" s="516">
        <f t="shared" si="236"/>
        <v>0</v>
      </c>
      <c r="U2166" s="55">
        <f t="shared" si="237"/>
        <v>0</v>
      </c>
      <c r="V2166" s="527"/>
      <c r="X2166" s="529">
        <f t="shared" si="235"/>
        <v>1541.28</v>
      </c>
    </row>
    <row r="2167" spans="1:24" ht="14.1" customHeight="1">
      <c r="A2167" s="460">
        <v>2167</v>
      </c>
      <c r="B2167" s="467" t="s">
        <v>239</v>
      </c>
      <c r="C2167" s="466" t="s">
        <v>379</v>
      </c>
      <c r="D2167" s="473">
        <v>15</v>
      </c>
      <c r="E2167" s="475">
        <v>0</v>
      </c>
      <c r="F2167" s="475" t="s">
        <v>2254</v>
      </c>
      <c r="G2167" s="494" t="s">
        <v>559</v>
      </c>
      <c r="H2167" s="494" t="s">
        <v>4033</v>
      </c>
      <c r="I2167" s="494" t="s">
        <v>3999</v>
      </c>
      <c r="J2167" s="502">
        <v>5.5</v>
      </c>
      <c r="K2167" s="494" t="s">
        <v>4033</v>
      </c>
      <c r="L2167" s="512">
        <f t="shared" si="231"/>
        <v>104</v>
      </c>
      <c r="M2167" s="514">
        <v>104</v>
      </c>
      <c r="N2167" s="514"/>
      <c r="O2167" s="514"/>
      <c r="P2167" s="515" t="e">
        <f t="shared" si="232"/>
        <v>#DIV/0!</v>
      </c>
      <c r="Q2167" s="515">
        <f t="shared" si="233"/>
        <v>0</v>
      </c>
      <c r="R2167" s="515">
        <f t="shared" si="234"/>
        <v>0</v>
      </c>
      <c r="S2167" s="516">
        <f>IF(M2167="nio",0,IF(M2167&gt;0,VLOOKUP(H2167,'3-Productie normen'!A:L,VLOOKUP(M2167,'3-Productie normen'!$B$36:$C$42,2,FALSE),FALSE)))</f>
        <v>0</v>
      </c>
      <c r="T2167" s="516">
        <f t="shared" si="236"/>
        <v>0</v>
      </c>
      <c r="U2167" s="55">
        <f t="shared" si="237"/>
        <v>0</v>
      </c>
      <c r="V2167" s="527"/>
      <c r="X2167" s="529">
        <f t="shared" si="235"/>
        <v>572</v>
      </c>
    </row>
    <row r="2168" spans="1:24" ht="14.1" customHeight="1">
      <c r="A2168" s="460">
        <v>2168</v>
      </c>
      <c r="B2168" s="467" t="s">
        <v>239</v>
      </c>
      <c r="C2168" s="466" t="s">
        <v>379</v>
      </c>
      <c r="D2168" s="473">
        <v>15</v>
      </c>
      <c r="E2168" s="475">
        <v>0</v>
      </c>
      <c r="F2168" s="475" t="s">
        <v>632</v>
      </c>
      <c r="G2168" s="494" t="s">
        <v>2255</v>
      </c>
      <c r="H2168" s="494" t="s">
        <v>255</v>
      </c>
      <c r="I2168" s="494" t="s">
        <v>3999</v>
      </c>
      <c r="J2168" s="502">
        <v>213.49</v>
      </c>
      <c r="K2168" s="494" t="s">
        <v>255</v>
      </c>
      <c r="L2168" s="512">
        <f t="shared" si="231"/>
        <v>104</v>
      </c>
      <c r="M2168" s="514">
        <v>104</v>
      </c>
      <c r="N2168" s="514"/>
      <c r="O2168" s="514"/>
      <c r="P2168" s="515" t="e">
        <f t="shared" si="232"/>
        <v>#DIV/0!</v>
      </c>
      <c r="Q2168" s="515">
        <f t="shared" si="233"/>
        <v>0</v>
      </c>
      <c r="R2168" s="515">
        <f t="shared" si="234"/>
        <v>0</v>
      </c>
      <c r="S2168" s="516">
        <f>IF(M2168="nio",0,IF(M2168&gt;0,VLOOKUP(H2168,'3-Productie normen'!A:L,VLOOKUP(M2168,'3-Productie normen'!$B$36:$C$42,2,FALSE),FALSE)))</f>
        <v>0</v>
      </c>
      <c r="T2168" s="516">
        <f t="shared" si="236"/>
        <v>0</v>
      </c>
      <c r="U2168" s="55">
        <f t="shared" si="237"/>
        <v>0</v>
      </c>
      <c r="V2168" s="527"/>
      <c r="X2168" s="529">
        <f t="shared" si="235"/>
        <v>22202.959999999999</v>
      </c>
    </row>
    <row r="2169" spans="1:24" ht="14.1" customHeight="1">
      <c r="A2169" s="567">
        <v>2169</v>
      </c>
      <c r="B2169" s="467" t="s">
        <v>239</v>
      </c>
      <c r="C2169" s="466" t="s">
        <v>379</v>
      </c>
      <c r="D2169" s="473">
        <v>15</v>
      </c>
      <c r="E2169" s="475">
        <v>0</v>
      </c>
      <c r="F2169" s="475" t="s">
        <v>927</v>
      </c>
      <c r="G2169" s="494" t="s">
        <v>593</v>
      </c>
      <c r="H2169" s="494" t="s">
        <v>255</v>
      </c>
      <c r="I2169" s="494" t="s">
        <v>3999</v>
      </c>
      <c r="J2169" s="502">
        <v>8.06</v>
      </c>
      <c r="K2169" s="494" t="s">
        <v>255</v>
      </c>
      <c r="L2169" s="512">
        <f t="shared" si="231"/>
        <v>104</v>
      </c>
      <c r="M2169" s="514">
        <v>104</v>
      </c>
      <c r="N2169" s="514"/>
      <c r="O2169" s="514"/>
      <c r="P2169" s="515" t="e">
        <f t="shared" si="232"/>
        <v>#DIV/0!</v>
      </c>
      <c r="Q2169" s="515">
        <f t="shared" si="233"/>
        <v>0</v>
      </c>
      <c r="R2169" s="515">
        <f t="shared" si="234"/>
        <v>0</v>
      </c>
      <c r="S2169" s="516">
        <f>IF(M2169="nio",0,IF(M2169&gt;0,VLOOKUP(H2169,'3-Productie normen'!A:L,VLOOKUP(M2169,'3-Productie normen'!$B$36:$C$42,2,FALSE),FALSE)))</f>
        <v>0</v>
      </c>
      <c r="T2169" s="516">
        <f t="shared" si="236"/>
        <v>0</v>
      </c>
      <c r="U2169" s="55">
        <f t="shared" si="237"/>
        <v>0</v>
      </c>
      <c r="V2169" s="527"/>
      <c r="X2169" s="529">
        <f t="shared" si="235"/>
        <v>838.24</v>
      </c>
    </row>
    <row r="2170" spans="1:24" ht="14.1" customHeight="1">
      <c r="A2170" s="460">
        <v>2170</v>
      </c>
      <c r="B2170" s="467" t="s">
        <v>239</v>
      </c>
      <c r="C2170" s="466" t="s">
        <v>379</v>
      </c>
      <c r="D2170" s="473">
        <v>15</v>
      </c>
      <c r="E2170" s="475">
        <v>0</v>
      </c>
      <c r="F2170" s="475" t="s">
        <v>926</v>
      </c>
      <c r="G2170" s="494" t="s">
        <v>593</v>
      </c>
      <c r="H2170" s="494" t="s">
        <v>255</v>
      </c>
      <c r="I2170" s="494" t="s">
        <v>3999</v>
      </c>
      <c r="J2170" s="502">
        <v>8.32</v>
      </c>
      <c r="K2170" s="494" t="s">
        <v>255</v>
      </c>
      <c r="L2170" s="512">
        <f t="shared" si="231"/>
        <v>104</v>
      </c>
      <c r="M2170" s="514">
        <v>104</v>
      </c>
      <c r="N2170" s="514"/>
      <c r="O2170" s="514"/>
      <c r="P2170" s="515" t="e">
        <f t="shared" si="232"/>
        <v>#DIV/0!</v>
      </c>
      <c r="Q2170" s="515">
        <f t="shared" si="233"/>
        <v>0</v>
      </c>
      <c r="R2170" s="515">
        <f t="shared" si="234"/>
        <v>0</v>
      </c>
      <c r="S2170" s="516">
        <f>IF(M2170="nio",0,IF(M2170&gt;0,VLOOKUP(H2170,'3-Productie normen'!A:L,VLOOKUP(M2170,'3-Productie normen'!$B$36:$C$42,2,FALSE),FALSE)))</f>
        <v>0</v>
      </c>
      <c r="T2170" s="516">
        <f t="shared" si="236"/>
        <v>0</v>
      </c>
      <c r="U2170" s="55">
        <f t="shared" si="237"/>
        <v>0</v>
      </c>
      <c r="V2170" s="527"/>
      <c r="X2170" s="529">
        <f t="shared" si="235"/>
        <v>865.28</v>
      </c>
    </row>
    <row r="2171" spans="1:24" ht="14.1" customHeight="1">
      <c r="A2171" s="460">
        <v>2171</v>
      </c>
      <c r="B2171" s="467" t="s">
        <v>239</v>
      </c>
      <c r="C2171" s="466" t="s">
        <v>379</v>
      </c>
      <c r="D2171" s="473">
        <v>15</v>
      </c>
      <c r="E2171" s="475">
        <v>0</v>
      </c>
      <c r="F2171" s="475" t="s">
        <v>925</v>
      </c>
      <c r="G2171" s="494" t="s">
        <v>594</v>
      </c>
      <c r="H2171" s="494" t="s">
        <v>4026</v>
      </c>
      <c r="I2171" s="494" t="s">
        <v>3999</v>
      </c>
      <c r="J2171" s="502">
        <v>5.75</v>
      </c>
      <c r="K2171" s="494" t="s">
        <v>4033</v>
      </c>
      <c r="L2171" s="512">
        <f t="shared" si="231"/>
        <v>0</v>
      </c>
      <c r="M2171" s="513" t="s">
        <v>4037</v>
      </c>
      <c r="N2171" s="514"/>
      <c r="O2171" s="514"/>
      <c r="P2171" s="515">
        <f t="shared" si="232"/>
        <v>0</v>
      </c>
      <c r="Q2171" s="515">
        <f t="shared" si="233"/>
        <v>0</v>
      </c>
      <c r="R2171" s="515">
        <f t="shared" si="234"/>
        <v>0</v>
      </c>
      <c r="S2171" s="516">
        <f>IF(M2171="nio",0,IF(M2171&gt;0,VLOOKUP(H2171,'3-Productie normen'!A:L,VLOOKUP(M2171,'3-Productie normen'!$B$36:$C$42,2,FALSE),FALSE)))</f>
        <v>0</v>
      </c>
      <c r="T2171" s="516">
        <f t="shared" si="236"/>
        <v>0</v>
      </c>
      <c r="U2171" s="55">
        <f t="shared" si="237"/>
        <v>0</v>
      </c>
      <c r="V2171" s="527"/>
      <c r="X2171" s="529">
        <f t="shared" si="235"/>
        <v>0</v>
      </c>
    </row>
    <row r="2172" spans="1:24" ht="14.1" customHeight="1">
      <c r="A2172" s="460">
        <v>2172</v>
      </c>
      <c r="B2172" s="467" t="s">
        <v>239</v>
      </c>
      <c r="C2172" s="466" t="s">
        <v>379</v>
      </c>
      <c r="D2172" s="473">
        <v>15</v>
      </c>
      <c r="E2172" s="475">
        <v>0</v>
      </c>
      <c r="F2172" s="475" t="s">
        <v>2211</v>
      </c>
      <c r="G2172" s="494" t="s">
        <v>2255</v>
      </c>
      <c r="H2172" s="494" t="s">
        <v>255</v>
      </c>
      <c r="I2172" s="494" t="s">
        <v>3999</v>
      </c>
      <c r="J2172" s="502">
        <v>51.74</v>
      </c>
      <c r="K2172" s="494" t="s">
        <v>255</v>
      </c>
      <c r="L2172" s="512">
        <f t="shared" si="231"/>
        <v>104</v>
      </c>
      <c r="M2172" s="514">
        <v>104</v>
      </c>
      <c r="N2172" s="514"/>
      <c r="O2172" s="514"/>
      <c r="P2172" s="515" t="e">
        <f t="shared" si="232"/>
        <v>#DIV/0!</v>
      </c>
      <c r="Q2172" s="515">
        <f t="shared" si="233"/>
        <v>0</v>
      </c>
      <c r="R2172" s="515">
        <f t="shared" si="234"/>
        <v>0</v>
      </c>
      <c r="S2172" s="516">
        <f>IF(M2172="nio",0,IF(M2172&gt;0,VLOOKUP(H2172,'3-Productie normen'!A:L,VLOOKUP(M2172,'3-Productie normen'!$B$36:$C$42,2,FALSE),FALSE)))</f>
        <v>0</v>
      </c>
      <c r="T2172" s="516">
        <f t="shared" si="236"/>
        <v>0</v>
      </c>
      <c r="U2172" s="55">
        <f t="shared" si="237"/>
        <v>0</v>
      </c>
      <c r="V2172" s="527"/>
      <c r="X2172" s="529">
        <f t="shared" si="235"/>
        <v>5380.96</v>
      </c>
    </row>
    <row r="2173" spans="1:24" ht="14.1" customHeight="1">
      <c r="A2173" s="460">
        <v>2173</v>
      </c>
      <c r="B2173" s="467" t="s">
        <v>239</v>
      </c>
      <c r="C2173" s="466" t="s">
        <v>379</v>
      </c>
      <c r="D2173" s="473">
        <v>15</v>
      </c>
      <c r="E2173" s="475">
        <v>0</v>
      </c>
      <c r="F2173" s="475" t="s">
        <v>920</v>
      </c>
      <c r="G2173" s="494" t="s">
        <v>2255</v>
      </c>
      <c r="H2173" s="494" t="s">
        <v>255</v>
      </c>
      <c r="I2173" s="494" t="s">
        <v>3999</v>
      </c>
      <c r="J2173" s="502">
        <v>49.11</v>
      </c>
      <c r="K2173" s="494" t="s">
        <v>255</v>
      </c>
      <c r="L2173" s="512">
        <f t="shared" si="231"/>
        <v>104</v>
      </c>
      <c r="M2173" s="514">
        <v>104</v>
      </c>
      <c r="N2173" s="514"/>
      <c r="O2173" s="514"/>
      <c r="P2173" s="515" t="e">
        <f t="shared" si="232"/>
        <v>#DIV/0!</v>
      </c>
      <c r="Q2173" s="515">
        <f t="shared" si="233"/>
        <v>0</v>
      </c>
      <c r="R2173" s="515">
        <f t="shared" si="234"/>
        <v>0</v>
      </c>
      <c r="S2173" s="516">
        <f>IF(M2173="nio",0,IF(M2173&gt;0,VLOOKUP(H2173,'3-Productie normen'!A:L,VLOOKUP(M2173,'3-Productie normen'!$B$36:$C$42,2,FALSE),FALSE)))</f>
        <v>0</v>
      </c>
      <c r="T2173" s="516">
        <f t="shared" si="236"/>
        <v>0</v>
      </c>
      <c r="U2173" s="55">
        <f t="shared" si="237"/>
        <v>0</v>
      </c>
      <c r="V2173" s="527"/>
      <c r="X2173" s="529">
        <f t="shared" si="235"/>
        <v>5107.4399999999996</v>
      </c>
    </row>
    <row r="2174" spans="1:24" ht="14.1" customHeight="1">
      <c r="A2174" s="460">
        <v>2174</v>
      </c>
      <c r="B2174" s="467" t="s">
        <v>239</v>
      </c>
      <c r="C2174" s="466" t="s">
        <v>379</v>
      </c>
      <c r="D2174" s="473">
        <v>15</v>
      </c>
      <c r="E2174" s="475">
        <v>0</v>
      </c>
      <c r="F2174" s="475" t="s">
        <v>919</v>
      </c>
      <c r="G2174" s="494" t="s">
        <v>2256</v>
      </c>
      <c r="H2174" s="494" t="s">
        <v>4033</v>
      </c>
      <c r="I2174" s="494" t="s">
        <v>3999</v>
      </c>
      <c r="J2174" s="502">
        <v>4.4800000000000004</v>
      </c>
      <c r="K2174" s="494" t="s">
        <v>4033</v>
      </c>
      <c r="L2174" s="512">
        <f t="shared" si="231"/>
        <v>104</v>
      </c>
      <c r="M2174" s="514">
        <v>104</v>
      </c>
      <c r="N2174" s="514"/>
      <c r="O2174" s="514"/>
      <c r="P2174" s="515" t="e">
        <f t="shared" si="232"/>
        <v>#DIV/0!</v>
      </c>
      <c r="Q2174" s="515">
        <f t="shared" si="233"/>
        <v>0</v>
      </c>
      <c r="R2174" s="515">
        <f t="shared" si="234"/>
        <v>0</v>
      </c>
      <c r="S2174" s="516">
        <f>IF(M2174="nio",0,IF(M2174&gt;0,VLOOKUP(H2174,'3-Productie normen'!A:L,VLOOKUP(M2174,'3-Productie normen'!$B$36:$C$42,2,FALSE),FALSE)))</f>
        <v>0</v>
      </c>
      <c r="T2174" s="516">
        <f t="shared" si="236"/>
        <v>0</v>
      </c>
      <c r="U2174" s="55">
        <f t="shared" si="237"/>
        <v>0</v>
      </c>
      <c r="V2174" s="527"/>
      <c r="X2174" s="529">
        <f t="shared" si="235"/>
        <v>465.92000000000007</v>
      </c>
    </row>
    <row r="2175" spans="1:24" ht="14.1" customHeight="1">
      <c r="A2175" s="460">
        <v>2175</v>
      </c>
      <c r="B2175" s="467" t="s">
        <v>239</v>
      </c>
      <c r="C2175" s="466" t="s">
        <v>379</v>
      </c>
      <c r="D2175" s="473">
        <v>15</v>
      </c>
      <c r="E2175" s="475">
        <v>0</v>
      </c>
      <c r="F2175" s="475" t="s">
        <v>917</v>
      </c>
      <c r="G2175" s="494" t="s">
        <v>594</v>
      </c>
      <c r="H2175" s="494" t="s">
        <v>4026</v>
      </c>
      <c r="I2175" s="494" t="s">
        <v>3999</v>
      </c>
      <c r="J2175" s="502">
        <v>12.97</v>
      </c>
      <c r="K2175" s="494" t="s">
        <v>4033</v>
      </c>
      <c r="L2175" s="512">
        <f t="shared" si="231"/>
        <v>0</v>
      </c>
      <c r="M2175" s="513" t="s">
        <v>4037</v>
      </c>
      <c r="N2175" s="514"/>
      <c r="O2175" s="514"/>
      <c r="P2175" s="515">
        <f t="shared" si="232"/>
        <v>0</v>
      </c>
      <c r="Q2175" s="515">
        <f t="shared" si="233"/>
        <v>0</v>
      </c>
      <c r="R2175" s="515">
        <f t="shared" si="234"/>
        <v>0</v>
      </c>
      <c r="S2175" s="516">
        <f>IF(M2175="nio",0,IF(M2175&gt;0,VLOOKUP(H2175,'3-Productie normen'!A:L,VLOOKUP(M2175,'3-Productie normen'!$B$36:$C$42,2,FALSE),FALSE)))</f>
        <v>0</v>
      </c>
      <c r="T2175" s="516">
        <f t="shared" si="236"/>
        <v>0</v>
      </c>
      <c r="U2175" s="55">
        <f t="shared" si="237"/>
        <v>0</v>
      </c>
      <c r="V2175" s="527"/>
      <c r="X2175" s="529">
        <f t="shared" si="235"/>
        <v>0</v>
      </c>
    </row>
    <row r="2176" spans="1:24" ht="14.1" customHeight="1">
      <c r="A2176" s="460">
        <v>2176</v>
      </c>
      <c r="B2176" s="467" t="s">
        <v>239</v>
      </c>
      <c r="C2176" s="466" t="s">
        <v>379</v>
      </c>
      <c r="D2176" s="473">
        <v>15</v>
      </c>
      <c r="E2176" s="475">
        <v>0</v>
      </c>
      <c r="F2176" s="475" t="s">
        <v>923</v>
      </c>
      <c r="G2176" s="494" t="s">
        <v>594</v>
      </c>
      <c r="H2176" s="494" t="s">
        <v>4026</v>
      </c>
      <c r="I2176" s="494" t="s">
        <v>3999</v>
      </c>
      <c r="J2176" s="502">
        <v>10.5</v>
      </c>
      <c r="K2176" s="494" t="s">
        <v>4033</v>
      </c>
      <c r="L2176" s="512">
        <f t="shared" si="231"/>
        <v>0</v>
      </c>
      <c r="M2176" s="513" t="s">
        <v>4037</v>
      </c>
      <c r="N2176" s="514"/>
      <c r="O2176" s="514"/>
      <c r="P2176" s="515">
        <f t="shared" si="232"/>
        <v>0</v>
      </c>
      <c r="Q2176" s="515">
        <f t="shared" si="233"/>
        <v>0</v>
      </c>
      <c r="R2176" s="515">
        <f t="shared" si="234"/>
        <v>0</v>
      </c>
      <c r="S2176" s="516">
        <f>IF(M2176="nio",0,IF(M2176&gt;0,VLOOKUP(H2176,'3-Productie normen'!A:L,VLOOKUP(M2176,'3-Productie normen'!$B$36:$C$42,2,FALSE),FALSE)))</f>
        <v>0</v>
      </c>
      <c r="T2176" s="516">
        <f t="shared" si="236"/>
        <v>0</v>
      </c>
      <c r="U2176" s="55">
        <f t="shared" si="237"/>
        <v>0</v>
      </c>
      <c r="V2176" s="527"/>
      <c r="X2176" s="529">
        <f t="shared" si="235"/>
        <v>0</v>
      </c>
    </row>
    <row r="2177" spans="1:24" ht="14.1" customHeight="1">
      <c r="A2177" s="567">
        <v>2177</v>
      </c>
      <c r="B2177" s="467" t="s">
        <v>239</v>
      </c>
      <c r="C2177" s="466" t="s">
        <v>379</v>
      </c>
      <c r="D2177" s="473">
        <v>15</v>
      </c>
      <c r="E2177" s="475">
        <v>0</v>
      </c>
      <c r="F2177" s="475" t="s">
        <v>2210</v>
      </c>
      <c r="G2177" s="494" t="s">
        <v>2255</v>
      </c>
      <c r="H2177" s="494" t="s">
        <v>255</v>
      </c>
      <c r="I2177" s="494" t="s">
        <v>3999</v>
      </c>
      <c r="J2177" s="502">
        <v>17.62</v>
      </c>
      <c r="K2177" s="494" t="s">
        <v>255</v>
      </c>
      <c r="L2177" s="512">
        <f t="shared" si="231"/>
        <v>104</v>
      </c>
      <c r="M2177" s="514">
        <v>104</v>
      </c>
      <c r="N2177" s="514"/>
      <c r="O2177" s="514"/>
      <c r="P2177" s="515" t="e">
        <f t="shared" si="232"/>
        <v>#DIV/0!</v>
      </c>
      <c r="Q2177" s="515">
        <f t="shared" si="233"/>
        <v>0</v>
      </c>
      <c r="R2177" s="515">
        <f t="shared" si="234"/>
        <v>0</v>
      </c>
      <c r="S2177" s="516">
        <f>IF(M2177="nio",0,IF(M2177&gt;0,VLOOKUP(H2177,'3-Productie normen'!A:L,VLOOKUP(M2177,'3-Productie normen'!$B$36:$C$42,2,FALSE),FALSE)))</f>
        <v>0</v>
      </c>
      <c r="T2177" s="516">
        <f t="shared" si="236"/>
        <v>0</v>
      </c>
      <c r="U2177" s="55">
        <f t="shared" si="237"/>
        <v>0</v>
      </c>
      <c r="V2177" s="527"/>
      <c r="X2177" s="529">
        <f t="shared" si="235"/>
        <v>1832.48</v>
      </c>
    </row>
    <row r="2178" spans="1:24" ht="14.1" customHeight="1">
      <c r="A2178" s="460">
        <v>2178</v>
      </c>
      <c r="B2178" s="467" t="s">
        <v>239</v>
      </c>
      <c r="C2178" s="466" t="s">
        <v>379</v>
      </c>
      <c r="D2178" s="473">
        <v>15</v>
      </c>
      <c r="E2178" s="475">
        <v>0</v>
      </c>
      <c r="F2178" s="475" t="s">
        <v>918</v>
      </c>
      <c r="G2178" s="494" t="s">
        <v>2220</v>
      </c>
      <c r="H2178" s="491" t="s">
        <v>286</v>
      </c>
      <c r="I2178" s="494" t="s">
        <v>3999</v>
      </c>
      <c r="J2178" s="502">
        <v>5.91</v>
      </c>
      <c r="K2178" s="494" t="s">
        <v>4027</v>
      </c>
      <c r="L2178" s="512">
        <f t="shared" si="231"/>
        <v>0</v>
      </c>
      <c r="M2178" s="513" t="s">
        <v>4037</v>
      </c>
      <c r="N2178" s="514"/>
      <c r="O2178" s="514"/>
      <c r="P2178" s="515">
        <f t="shared" si="232"/>
        <v>0</v>
      </c>
      <c r="Q2178" s="515">
        <f t="shared" si="233"/>
        <v>0</v>
      </c>
      <c r="R2178" s="515">
        <f t="shared" si="234"/>
        <v>0</v>
      </c>
      <c r="S2178" s="516">
        <f>IF(M2178="nio",0,IF(M2178&gt;0,VLOOKUP(H2178,'3-Productie normen'!A:L,VLOOKUP(M2178,'3-Productie normen'!$B$36:$C$42,2,FALSE),FALSE)))</f>
        <v>0</v>
      </c>
      <c r="T2178" s="516">
        <f t="shared" si="236"/>
        <v>0</v>
      </c>
      <c r="U2178" s="55">
        <f t="shared" si="237"/>
        <v>0</v>
      </c>
      <c r="V2178" s="527"/>
      <c r="X2178" s="529">
        <f t="shared" si="235"/>
        <v>0</v>
      </c>
    </row>
    <row r="2179" spans="1:24" ht="14.1" customHeight="1">
      <c r="A2179" s="460">
        <v>2179</v>
      </c>
      <c r="B2179" s="467" t="s">
        <v>239</v>
      </c>
      <c r="C2179" s="466" t="s">
        <v>379</v>
      </c>
      <c r="D2179" s="473">
        <v>15</v>
      </c>
      <c r="E2179" s="475">
        <v>0</v>
      </c>
      <c r="F2179" s="475" t="s">
        <v>616</v>
      </c>
      <c r="G2179" s="494" t="s">
        <v>2255</v>
      </c>
      <c r="H2179" s="494" t="s">
        <v>255</v>
      </c>
      <c r="I2179" s="494" t="s">
        <v>3999</v>
      </c>
      <c r="J2179" s="502">
        <v>30.58</v>
      </c>
      <c r="K2179" s="494" t="s">
        <v>255</v>
      </c>
      <c r="L2179" s="512">
        <f t="shared" ref="L2179:L2242" si="238">SUM(M2179:O2179)</f>
        <v>104</v>
      </c>
      <c r="M2179" s="514">
        <v>104</v>
      </c>
      <c r="N2179" s="514"/>
      <c r="O2179" s="514"/>
      <c r="P2179" s="515" t="e">
        <f t="shared" si="232"/>
        <v>#DIV/0!</v>
      </c>
      <c r="Q2179" s="515">
        <f t="shared" si="233"/>
        <v>0</v>
      </c>
      <c r="R2179" s="515">
        <f t="shared" si="234"/>
        <v>0</v>
      </c>
      <c r="S2179" s="516">
        <f>IF(M2179="nio",0,IF(M2179&gt;0,VLOOKUP(H2179,'3-Productie normen'!A:L,VLOOKUP(M2179,'3-Productie normen'!$B$36:$C$42,2,FALSE),FALSE)))</f>
        <v>0</v>
      </c>
      <c r="T2179" s="516">
        <f t="shared" si="236"/>
        <v>0</v>
      </c>
      <c r="U2179" s="55">
        <f t="shared" si="237"/>
        <v>0</v>
      </c>
      <c r="V2179" s="527"/>
      <c r="X2179" s="529">
        <f t="shared" si="235"/>
        <v>3180.3199999999997</v>
      </c>
    </row>
    <row r="2180" spans="1:24" ht="14.1" customHeight="1">
      <c r="A2180" s="460">
        <v>2180</v>
      </c>
      <c r="B2180" s="467" t="s">
        <v>239</v>
      </c>
      <c r="C2180" s="466" t="s">
        <v>379</v>
      </c>
      <c r="D2180" s="473">
        <v>15</v>
      </c>
      <c r="E2180" s="475">
        <v>0</v>
      </c>
      <c r="F2180" s="475" t="s">
        <v>2257</v>
      </c>
      <c r="G2180" s="494" t="s">
        <v>2258</v>
      </c>
      <c r="H2180" s="491" t="s">
        <v>286</v>
      </c>
      <c r="I2180" s="494" t="s">
        <v>3999</v>
      </c>
      <c r="J2180" s="502">
        <v>4.74</v>
      </c>
      <c r="K2180" s="494" t="s">
        <v>4027</v>
      </c>
      <c r="L2180" s="512">
        <f t="shared" si="238"/>
        <v>0</v>
      </c>
      <c r="M2180" s="513" t="s">
        <v>4037</v>
      </c>
      <c r="N2180" s="514"/>
      <c r="O2180" s="514"/>
      <c r="P2180" s="515">
        <f t="shared" si="232"/>
        <v>0</v>
      </c>
      <c r="Q2180" s="515">
        <f t="shared" si="233"/>
        <v>0</v>
      </c>
      <c r="R2180" s="515">
        <f t="shared" si="234"/>
        <v>0</v>
      </c>
      <c r="S2180" s="516">
        <f>IF(M2180="nio",0,IF(M2180&gt;0,VLOOKUP(H2180,'3-Productie normen'!A:L,VLOOKUP(M2180,'3-Productie normen'!$B$36:$C$42,2,FALSE),FALSE)))</f>
        <v>0</v>
      </c>
      <c r="T2180" s="516">
        <f t="shared" si="236"/>
        <v>0</v>
      </c>
      <c r="U2180" s="55">
        <f t="shared" si="237"/>
        <v>0</v>
      </c>
      <c r="V2180" s="527"/>
      <c r="X2180" s="529">
        <f t="shared" si="235"/>
        <v>0</v>
      </c>
    </row>
    <row r="2181" spans="1:24" ht="14.1" customHeight="1">
      <c r="A2181" s="460">
        <v>2181</v>
      </c>
      <c r="B2181" s="467" t="s">
        <v>239</v>
      </c>
      <c r="C2181" s="466" t="s">
        <v>379</v>
      </c>
      <c r="D2181" s="473">
        <v>15</v>
      </c>
      <c r="E2181" s="475">
        <v>0</v>
      </c>
      <c r="F2181" s="475" t="s">
        <v>2212</v>
      </c>
      <c r="G2181" s="494" t="s">
        <v>2255</v>
      </c>
      <c r="H2181" s="494" t="s">
        <v>255</v>
      </c>
      <c r="I2181" s="494" t="s">
        <v>3999</v>
      </c>
      <c r="J2181" s="502">
        <v>38.42</v>
      </c>
      <c r="K2181" s="494" t="s">
        <v>255</v>
      </c>
      <c r="L2181" s="512">
        <f t="shared" si="238"/>
        <v>104</v>
      </c>
      <c r="M2181" s="514">
        <v>104</v>
      </c>
      <c r="N2181" s="514"/>
      <c r="O2181" s="514"/>
      <c r="P2181" s="515" t="e">
        <f t="shared" si="232"/>
        <v>#DIV/0!</v>
      </c>
      <c r="Q2181" s="515">
        <f t="shared" si="233"/>
        <v>0</v>
      </c>
      <c r="R2181" s="515">
        <f t="shared" si="234"/>
        <v>0</v>
      </c>
      <c r="S2181" s="516">
        <f>IF(M2181="nio",0,IF(M2181&gt;0,VLOOKUP(H2181,'3-Productie normen'!A:L,VLOOKUP(M2181,'3-Productie normen'!$B$36:$C$42,2,FALSE),FALSE)))</f>
        <v>0</v>
      </c>
      <c r="T2181" s="516">
        <f t="shared" si="236"/>
        <v>0</v>
      </c>
      <c r="U2181" s="55">
        <f t="shared" si="237"/>
        <v>0</v>
      </c>
      <c r="V2181" s="527"/>
      <c r="X2181" s="529">
        <f t="shared" si="235"/>
        <v>3995.6800000000003</v>
      </c>
    </row>
    <row r="2182" spans="1:24" ht="14.1" customHeight="1">
      <c r="A2182" s="460">
        <v>2182</v>
      </c>
      <c r="B2182" s="467" t="s">
        <v>239</v>
      </c>
      <c r="C2182" s="466" t="s">
        <v>379</v>
      </c>
      <c r="D2182" s="473">
        <v>15</v>
      </c>
      <c r="E2182" s="475">
        <v>0</v>
      </c>
      <c r="F2182" s="475" t="s">
        <v>614</v>
      </c>
      <c r="G2182" s="494" t="s">
        <v>529</v>
      </c>
      <c r="H2182" s="491" t="s">
        <v>253</v>
      </c>
      <c r="I2182" s="494" t="s">
        <v>3999</v>
      </c>
      <c r="J2182" s="502">
        <v>40.22</v>
      </c>
      <c r="K2182" s="491" t="s">
        <v>253</v>
      </c>
      <c r="L2182" s="512">
        <f t="shared" si="238"/>
        <v>104</v>
      </c>
      <c r="M2182" s="514">
        <v>104</v>
      </c>
      <c r="N2182" s="514"/>
      <c r="O2182" s="514"/>
      <c r="P2182" s="515" t="e">
        <f t="shared" si="232"/>
        <v>#DIV/0!</v>
      </c>
      <c r="Q2182" s="515">
        <f t="shared" si="233"/>
        <v>0</v>
      </c>
      <c r="R2182" s="515">
        <f t="shared" si="234"/>
        <v>0</v>
      </c>
      <c r="S2182" s="516">
        <f>IF(M2182="nio",0,IF(M2182&gt;0,VLOOKUP(H2182,'3-Productie normen'!A:L,VLOOKUP(M2182,'3-Productie normen'!$B$36:$C$42,2,FALSE),FALSE)))</f>
        <v>0</v>
      </c>
      <c r="T2182" s="516">
        <f t="shared" si="236"/>
        <v>0</v>
      </c>
      <c r="U2182" s="55">
        <f t="shared" si="237"/>
        <v>0</v>
      </c>
      <c r="V2182" s="527"/>
      <c r="X2182" s="529">
        <f t="shared" si="235"/>
        <v>4182.88</v>
      </c>
    </row>
    <row r="2183" spans="1:24" ht="14.1" customHeight="1">
      <c r="A2183" s="460">
        <v>2183</v>
      </c>
      <c r="B2183" s="467" t="s">
        <v>239</v>
      </c>
      <c r="C2183" s="466" t="s">
        <v>379</v>
      </c>
      <c r="D2183" s="473">
        <v>15</v>
      </c>
      <c r="E2183" s="475">
        <v>0</v>
      </c>
      <c r="F2183" s="475" t="s">
        <v>924</v>
      </c>
      <c r="G2183" s="494" t="s">
        <v>536</v>
      </c>
      <c r="H2183" s="491" t="s">
        <v>4038</v>
      </c>
      <c r="I2183" s="494" t="s">
        <v>4001</v>
      </c>
      <c r="J2183" s="502">
        <v>24.88</v>
      </c>
      <c r="K2183" s="491" t="s">
        <v>4038</v>
      </c>
      <c r="L2183" s="512">
        <f t="shared" si="238"/>
        <v>255</v>
      </c>
      <c r="M2183" s="514">
        <v>255</v>
      </c>
      <c r="N2183" s="514"/>
      <c r="O2183" s="514"/>
      <c r="P2183" s="515" t="e">
        <f t="shared" si="232"/>
        <v>#DIV/0!</v>
      </c>
      <c r="Q2183" s="515">
        <f t="shared" si="233"/>
        <v>0</v>
      </c>
      <c r="R2183" s="515">
        <f t="shared" si="234"/>
        <v>0</v>
      </c>
      <c r="S2183" s="516">
        <f>IF(M2183="nio",0,IF(M2183&gt;0,VLOOKUP(H2183,'3-Productie normen'!A:L,VLOOKUP(M2183,'3-Productie normen'!$B$36:$C$42,2,FALSE),FALSE)))</f>
        <v>0</v>
      </c>
      <c r="T2183" s="516">
        <f t="shared" si="236"/>
        <v>0</v>
      </c>
      <c r="U2183" s="55">
        <f t="shared" si="237"/>
        <v>0</v>
      </c>
      <c r="V2183" s="527"/>
      <c r="X2183" s="529">
        <f t="shared" si="235"/>
        <v>6344.4</v>
      </c>
    </row>
    <row r="2184" spans="1:24" ht="14.1" customHeight="1">
      <c r="A2184" s="460">
        <v>2184</v>
      </c>
      <c r="B2184" s="467" t="s">
        <v>239</v>
      </c>
      <c r="C2184" s="466" t="s">
        <v>379</v>
      </c>
      <c r="D2184" s="473">
        <v>15</v>
      </c>
      <c r="E2184" s="475">
        <v>0</v>
      </c>
      <c r="F2184" s="475" t="s">
        <v>2213</v>
      </c>
      <c r="G2184" s="494" t="s">
        <v>536</v>
      </c>
      <c r="H2184" s="491" t="s">
        <v>4038</v>
      </c>
      <c r="I2184" s="494" t="s">
        <v>3999</v>
      </c>
      <c r="J2184" s="502">
        <v>16.28</v>
      </c>
      <c r="K2184" s="491" t="s">
        <v>4038</v>
      </c>
      <c r="L2184" s="512">
        <f t="shared" si="238"/>
        <v>255</v>
      </c>
      <c r="M2184" s="514">
        <v>255</v>
      </c>
      <c r="N2184" s="514"/>
      <c r="O2184" s="514"/>
      <c r="P2184" s="515" t="e">
        <f t="shared" si="232"/>
        <v>#DIV/0!</v>
      </c>
      <c r="Q2184" s="515">
        <f t="shared" si="233"/>
        <v>0</v>
      </c>
      <c r="R2184" s="515">
        <f t="shared" si="234"/>
        <v>0</v>
      </c>
      <c r="S2184" s="516">
        <f>IF(M2184="nio",0,IF(M2184&gt;0,VLOOKUP(H2184,'3-Productie normen'!A:L,VLOOKUP(M2184,'3-Productie normen'!$B$36:$C$42,2,FALSE),FALSE)))</f>
        <v>0</v>
      </c>
      <c r="T2184" s="516">
        <f t="shared" si="236"/>
        <v>0</v>
      </c>
      <c r="U2184" s="55">
        <f t="shared" si="237"/>
        <v>0</v>
      </c>
      <c r="V2184" s="527"/>
      <c r="X2184" s="529">
        <f t="shared" si="235"/>
        <v>4151.4000000000005</v>
      </c>
    </row>
    <row r="2185" spans="1:24" ht="14.1" customHeight="1">
      <c r="A2185" s="567">
        <v>2185</v>
      </c>
      <c r="B2185" s="467" t="s">
        <v>239</v>
      </c>
      <c r="C2185" s="466" t="s">
        <v>379</v>
      </c>
      <c r="D2185" s="473">
        <v>15</v>
      </c>
      <c r="E2185" s="475">
        <v>0</v>
      </c>
      <c r="F2185" s="475" t="s">
        <v>628</v>
      </c>
      <c r="G2185" s="494" t="s">
        <v>611</v>
      </c>
      <c r="H2185" s="494" t="s">
        <v>253</v>
      </c>
      <c r="I2185" s="494" t="s">
        <v>3999</v>
      </c>
      <c r="J2185" s="502">
        <v>32.950000000000003</v>
      </c>
      <c r="K2185" s="494" t="s">
        <v>88</v>
      </c>
      <c r="L2185" s="512">
        <f t="shared" si="238"/>
        <v>104</v>
      </c>
      <c r="M2185" s="514">
        <v>104</v>
      </c>
      <c r="N2185" s="514"/>
      <c r="O2185" s="514"/>
      <c r="P2185" s="515" t="e">
        <f t="shared" si="232"/>
        <v>#DIV/0!</v>
      </c>
      <c r="Q2185" s="515">
        <f t="shared" si="233"/>
        <v>0</v>
      </c>
      <c r="R2185" s="515">
        <f t="shared" si="234"/>
        <v>0</v>
      </c>
      <c r="S2185" s="516">
        <f>IF(M2185="nio",0,IF(M2185&gt;0,VLOOKUP(H2185,'3-Productie normen'!A:L,VLOOKUP(M2185,'3-Productie normen'!$B$36:$C$42,2,FALSE),FALSE)))</f>
        <v>0</v>
      </c>
      <c r="T2185" s="516">
        <f t="shared" si="236"/>
        <v>0</v>
      </c>
      <c r="U2185" s="55">
        <f t="shared" si="237"/>
        <v>0</v>
      </c>
      <c r="V2185" s="527"/>
      <c r="X2185" s="529">
        <f t="shared" si="235"/>
        <v>3426.8</v>
      </c>
    </row>
    <row r="2186" spans="1:24" ht="14.1" customHeight="1">
      <c r="A2186" s="460">
        <v>2186</v>
      </c>
      <c r="B2186" s="467" t="s">
        <v>239</v>
      </c>
      <c r="C2186" s="466" t="s">
        <v>379</v>
      </c>
      <c r="D2186" s="473">
        <v>15</v>
      </c>
      <c r="E2186" s="475">
        <v>0</v>
      </c>
      <c r="F2186" s="475" t="s">
        <v>638</v>
      </c>
      <c r="G2186" s="494" t="s">
        <v>536</v>
      </c>
      <c r="H2186" s="491" t="s">
        <v>4038</v>
      </c>
      <c r="I2186" s="494" t="s">
        <v>3999</v>
      </c>
      <c r="J2186" s="502">
        <v>11.25</v>
      </c>
      <c r="K2186" s="491" t="s">
        <v>4038</v>
      </c>
      <c r="L2186" s="512">
        <f t="shared" si="238"/>
        <v>255</v>
      </c>
      <c r="M2186" s="514">
        <v>255</v>
      </c>
      <c r="N2186" s="514"/>
      <c r="O2186" s="514"/>
      <c r="P2186" s="515" t="e">
        <f t="shared" si="232"/>
        <v>#DIV/0!</v>
      </c>
      <c r="Q2186" s="515">
        <f t="shared" si="233"/>
        <v>0</v>
      </c>
      <c r="R2186" s="515">
        <f t="shared" si="234"/>
        <v>0</v>
      </c>
      <c r="S2186" s="516">
        <f>IF(M2186="nio",0,IF(M2186&gt;0,VLOOKUP(H2186,'3-Productie normen'!A:L,VLOOKUP(M2186,'3-Productie normen'!$B$36:$C$42,2,FALSE),FALSE)))</f>
        <v>0</v>
      </c>
      <c r="T2186" s="516">
        <f t="shared" si="236"/>
        <v>0</v>
      </c>
      <c r="U2186" s="55">
        <f t="shared" si="237"/>
        <v>0</v>
      </c>
      <c r="V2186" s="527"/>
      <c r="X2186" s="529">
        <f t="shared" si="235"/>
        <v>2868.75</v>
      </c>
    </row>
    <row r="2187" spans="1:24" ht="14.1" customHeight="1">
      <c r="A2187" s="460">
        <v>2187</v>
      </c>
      <c r="B2187" s="467" t="s">
        <v>239</v>
      </c>
      <c r="C2187" s="466" t="s">
        <v>379</v>
      </c>
      <c r="D2187" s="473">
        <v>15</v>
      </c>
      <c r="E2187" s="475">
        <v>0</v>
      </c>
      <c r="F2187" s="475" t="s">
        <v>2259</v>
      </c>
      <c r="G2187" s="494" t="s">
        <v>2260</v>
      </c>
      <c r="H2187" s="494" t="s">
        <v>4026</v>
      </c>
      <c r="I2187" s="494" t="s">
        <v>3999</v>
      </c>
      <c r="J2187" s="502">
        <v>3.28</v>
      </c>
      <c r="K2187" s="494" t="s">
        <v>4033</v>
      </c>
      <c r="L2187" s="512">
        <f t="shared" si="238"/>
        <v>0</v>
      </c>
      <c r="M2187" s="513" t="s">
        <v>4037</v>
      </c>
      <c r="N2187" s="514"/>
      <c r="O2187" s="514"/>
      <c r="P2187" s="515">
        <f t="shared" ref="P2187:P2250" si="239">IF(M2187="nio",0,IF(M2187&gt;0,M2187*J2187/S2187,0))</f>
        <v>0</v>
      </c>
      <c r="Q2187" s="515">
        <f t="shared" ref="Q2187:Q2250" si="240">IF(N2187&gt;0,N2187*J2187/T2187,0)</f>
        <v>0</v>
      </c>
      <c r="R2187" s="515">
        <f t="shared" ref="R2187:R2250" si="241">IF(O2187&gt;0,O2187*J2187/U2187,0)</f>
        <v>0</v>
      </c>
      <c r="S2187" s="516">
        <f>IF(M2187="nio",0,IF(M2187&gt;0,VLOOKUP(H2187,'3-Productie normen'!A:L,VLOOKUP(M2187,'3-Productie normen'!$B$36:$C$42,2,FALSE),FALSE)))</f>
        <v>0</v>
      </c>
      <c r="T2187" s="516">
        <f t="shared" si="236"/>
        <v>0</v>
      </c>
      <c r="U2187" s="55">
        <f t="shared" si="237"/>
        <v>0</v>
      </c>
      <c r="V2187" s="527"/>
      <c r="X2187" s="529">
        <f t="shared" ref="X2187:X2250" si="242">L2187*J2187</f>
        <v>0</v>
      </c>
    </row>
    <row r="2188" spans="1:24" ht="14.1" customHeight="1">
      <c r="A2188" s="460">
        <v>2188</v>
      </c>
      <c r="B2188" s="467" t="s">
        <v>239</v>
      </c>
      <c r="C2188" s="466" t="s">
        <v>379</v>
      </c>
      <c r="D2188" s="473">
        <v>15</v>
      </c>
      <c r="E2188" s="475">
        <v>0</v>
      </c>
      <c r="F2188" s="475" t="s">
        <v>922</v>
      </c>
      <c r="G2188" s="494" t="s">
        <v>2261</v>
      </c>
      <c r="H2188" s="494" t="s">
        <v>4033</v>
      </c>
      <c r="I2188" s="494" t="s">
        <v>3999</v>
      </c>
      <c r="J2188" s="502">
        <v>3.2</v>
      </c>
      <c r="K2188" s="494" t="s">
        <v>4033</v>
      </c>
      <c r="L2188" s="512">
        <f t="shared" si="238"/>
        <v>104</v>
      </c>
      <c r="M2188" s="514">
        <v>104</v>
      </c>
      <c r="N2188" s="514"/>
      <c r="O2188" s="514"/>
      <c r="P2188" s="515" t="e">
        <f t="shared" si="239"/>
        <v>#DIV/0!</v>
      </c>
      <c r="Q2188" s="515">
        <f t="shared" si="240"/>
        <v>0</v>
      </c>
      <c r="R2188" s="515">
        <f t="shared" si="241"/>
        <v>0</v>
      </c>
      <c r="S2188" s="516">
        <f>IF(M2188="nio",0,IF(M2188&gt;0,VLOOKUP(H2188,'3-Productie normen'!A:L,VLOOKUP(M2188,'3-Productie normen'!$B$36:$C$42,2,FALSE),FALSE)))</f>
        <v>0</v>
      </c>
      <c r="T2188" s="516">
        <f t="shared" si="236"/>
        <v>0</v>
      </c>
      <c r="U2188" s="55">
        <f t="shared" si="237"/>
        <v>0</v>
      </c>
      <c r="V2188" s="527"/>
      <c r="X2188" s="529">
        <f t="shared" si="242"/>
        <v>332.8</v>
      </c>
    </row>
    <row r="2189" spans="1:24" ht="14.1" customHeight="1">
      <c r="A2189" s="460">
        <v>2189</v>
      </c>
      <c r="B2189" s="467" t="s">
        <v>239</v>
      </c>
      <c r="C2189" s="466" t="s">
        <v>379</v>
      </c>
      <c r="D2189" s="473">
        <v>15</v>
      </c>
      <c r="E2189" s="475">
        <v>0</v>
      </c>
      <c r="F2189" s="475" t="s">
        <v>2221</v>
      </c>
      <c r="G2189" s="494" t="s">
        <v>568</v>
      </c>
      <c r="H2189" s="487" t="s">
        <v>17</v>
      </c>
      <c r="I2189" s="494" t="s">
        <v>3999</v>
      </c>
      <c r="J2189" s="502">
        <v>1.1100000000000001</v>
      </c>
      <c r="K2189" s="487" t="s">
        <v>17</v>
      </c>
      <c r="L2189" s="512">
        <f t="shared" si="238"/>
        <v>255</v>
      </c>
      <c r="M2189" s="514">
        <v>255</v>
      </c>
      <c r="N2189" s="514"/>
      <c r="O2189" s="514"/>
      <c r="P2189" s="515" t="e">
        <f t="shared" si="239"/>
        <v>#DIV/0!</v>
      </c>
      <c r="Q2189" s="515">
        <f t="shared" si="240"/>
        <v>0</v>
      </c>
      <c r="R2189" s="515">
        <f t="shared" si="241"/>
        <v>0</v>
      </c>
      <c r="S2189" s="516">
        <f>IF(M2189="nio",0,IF(M2189&gt;0,VLOOKUP(H2189,'3-Productie normen'!A:L,VLOOKUP(M2189,'3-Productie normen'!$B$36:$C$42,2,FALSE),FALSE)))</f>
        <v>0</v>
      </c>
      <c r="T2189" s="516">
        <f t="shared" si="236"/>
        <v>0</v>
      </c>
      <c r="U2189" s="55">
        <f t="shared" si="237"/>
        <v>0</v>
      </c>
      <c r="V2189" s="527"/>
      <c r="X2189" s="529">
        <f t="shared" si="242"/>
        <v>283.05</v>
      </c>
    </row>
    <row r="2190" spans="1:24" ht="14.1" customHeight="1">
      <c r="A2190" s="460">
        <v>2190</v>
      </c>
      <c r="B2190" s="467" t="s">
        <v>239</v>
      </c>
      <c r="C2190" s="466" t="s">
        <v>379</v>
      </c>
      <c r="D2190" s="473">
        <v>15</v>
      </c>
      <c r="E2190" s="475">
        <v>0</v>
      </c>
      <c r="F2190" s="475" t="s">
        <v>2219</v>
      </c>
      <c r="G2190" s="494" t="s">
        <v>568</v>
      </c>
      <c r="H2190" s="487" t="s">
        <v>17</v>
      </c>
      <c r="I2190" s="494" t="s">
        <v>3999</v>
      </c>
      <c r="J2190" s="502">
        <v>3.49</v>
      </c>
      <c r="K2190" s="487" t="s">
        <v>17</v>
      </c>
      <c r="L2190" s="512">
        <f t="shared" si="238"/>
        <v>255</v>
      </c>
      <c r="M2190" s="514">
        <v>255</v>
      </c>
      <c r="N2190" s="514"/>
      <c r="O2190" s="514"/>
      <c r="P2190" s="515" t="e">
        <f t="shared" si="239"/>
        <v>#DIV/0!</v>
      </c>
      <c r="Q2190" s="515">
        <f t="shared" si="240"/>
        <v>0</v>
      </c>
      <c r="R2190" s="515">
        <f t="shared" si="241"/>
        <v>0</v>
      </c>
      <c r="S2190" s="516">
        <f>IF(M2190="nio",0,IF(M2190&gt;0,VLOOKUP(H2190,'3-Productie normen'!A:L,VLOOKUP(M2190,'3-Productie normen'!$B$36:$C$42,2,FALSE),FALSE)))</f>
        <v>0</v>
      </c>
      <c r="T2190" s="516">
        <f t="shared" si="236"/>
        <v>0</v>
      </c>
      <c r="U2190" s="55">
        <f t="shared" si="237"/>
        <v>0</v>
      </c>
      <c r="V2190" s="527"/>
      <c r="X2190" s="529">
        <f t="shared" si="242"/>
        <v>889.95</v>
      </c>
    </row>
    <row r="2191" spans="1:24" ht="14.1" customHeight="1">
      <c r="A2191" s="460">
        <v>2191</v>
      </c>
      <c r="B2191" s="467" t="s">
        <v>239</v>
      </c>
      <c r="C2191" s="466" t="s">
        <v>379</v>
      </c>
      <c r="D2191" s="473">
        <v>15</v>
      </c>
      <c r="E2191" s="475">
        <v>0</v>
      </c>
      <c r="F2191" s="475" t="s">
        <v>2224</v>
      </c>
      <c r="G2191" s="494" t="s">
        <v>568</v>
      </c>
      <c r="H2191" s="487" t="s">
        <v>17</v>
      </c>
      <c r="I2191" s="494" t="s">
        <v>3999</v>
      </c>
      <c r="J2191" s="502">
        <v>1.1100000000000001</v>
      </c>
      <c r="K2191" s="487" t="s">
        <v>17</v>
      </c>
      <c r="L2191" s="512">
        <f t="shared" si="238"/>
        <v>255</v>
      </c>
      <c r="M2191" s="514">
        <v>255</v>
      </c>
      <c r="N2191" s="514"/>
      <c r="O2191" s="514"/>
      <c r="P2191" s="515" t="e">
        <f t="shared" si="239"/>
        <v>#DIV/0!</v>
      </c>
      <c r="Q2191" s="515">
        <f t="shared" si="240"/>
        <v>0</v>
      </c>
      <c r="R2191" s="515">
        <f t="shared" si="241"/>
        <v>0</v>
      </c>
      <c r="S2191" s="516">
        <f>IF(M2191="nio",0,IF(M2191&gt;0,VLOOKUP(H2191,'3-Productie normen'!A:L,VLOOKUP(M2191,'3-Productie normen'!$B$36:$C$42,2,FALSE),FALSE)))</f>
        <v>0</v>
      </c>
      <c r="T2191" s="516">
        <f t="shared" si="236"/>
        <v>0</v>
      </c>
      <c r="U2191" s="55">
        <f t="shared" si="237"/>
        <v>0</v>
      </c>
      <c r="V2191" s="527"/>
      <c r="X2191" s="529">
        <f t="shared" si="242"/>
        <v>283.05</v>
      </c>
    </row>
    <row r="2192" spans="1:24" ht="14.1" customHeight="1">
      <c r="A2192" s="460">
        <v>2192</v>
      </c>
      <c r="B2192" s="467" t="s">
        <v>239</v>
      </c>
      <c r="C2192" s="466" t="s">
        <v>379</v>
      </c>
      <c r="D2192" s="473">
        <v>15</v>
      </c>
      <c r="E2192" s="475">
        <v>0</v>
      </c>
      <c r="F2192" s="475" t="s">
        <v>2223</v>
      </c>
      <c r="G2192" s="494" t="s">
        <v>568</v>
      </c>
      <c r="H2192" s="487" t="s">
        <v>17</v>
      </c>
      <c r="I2192" s="494" t="s">
        <v>3999</v>
      </c>
      <c r="J2192" s="502">
        <v>1.1100000000000001</v>
      </c>
      <c r="K2192" s="487" t="s">
        <v>17</v>
      </c>
      <c r="L2192" s="512">
        <f t="shared" si="238"/>
        <v>255</v>
      </c>
      <c r="M2192" s="514">
        <v>255</v>
      </c>
      <c r="N2192" s="514"/>
      <c r="O2192" s="514"/>
      <c r="P2192" s="515" t="e">
        <f t="shared" si="239"/>
        <v>#DIV/0!</v>
      </c>
      <c r="Q2192" s="515">
        <f t="shared" si="240"/>
        <v>0</v>
      </c>
      <c r="R2192" s="515">
        <f t="shared" si="241"/>
        <v>0</v>
      </c>
      <c r="S2192" s="516">
        <f>IF(M2192="nio",0,IF(M2192&gt;0,VLOOKUP(H2192,'3-Productie normen'!A:L,VLOOKUP(M2192,'3-Productie normen'!$B$36:$C$42,2,FALSE),FALSE)))</f>
        <v>0</v>
      </c>
      <c r="T2192" s="516">
        <f t="shared" si="236"/>
        <v>0</v>
      </c>
      <c r="U2192" s="55">
        <f t="shared" si="237"/>
        <v>0</v>
      </c>
      <c r="V2192" s="527"/>
      <c r="X2192" s="529">
        <f t="shared" si="242"/>
        <v>283.05</v>
      </c>
    </row>
    <row r="2193" spans="1:24" ht="14.1" customHeight="1">
      <c r="A2193" s="567">
        <v>2193</v>
      </c>
      <c r="B2193" s="467" t="s">
        <v>239</v>
      </c>
      <c r="C2193" s="466" t="s">
        <v>379</v>
      </c>
      <c r="D2193" s="473">
        <v>15</v>
      </c>
      <c r="E2193" s="475">
        <v>0</v>
      </c>
      <c r="F2193" s="475" t="s">
        <v>2222</v>
      </c>
      <c r="G2193" s="494" t="s">
        <v>568</v>
      </c>
      <c r="H2193" s="487" t="s">
        <v>17</v>
      </c>
      <c r="I2193" s="494" t="s">
        <v>3999</v>
      </c>
      <c r="J2193" s="502">
        <v>4.6399999999999997</v>
      </c>
      <c r="K2193" s="487" t="s">
        <v>17</v>
      </c>
      <c r="L2193" s="512">
        <f t="shared" si="238"/>
        <v>255</v>
      </c>
      <c r="M2193" s="514">
        <v>255</v>
      </c>
      <c r="N2193" s="514"/>
      <c r="O2193" s="514"/>
      <c r="P2193" s="515" t="e">
        <f t="shared" si="239"/>
        <v>#DIV/0!</v>
      </c>
      <c r="Q2193" s="515">
        <f t="shared" si="240"/>
        <v>0</v>
      </c>
      <c r="R2193" s="515">
        <f t="shared" si="241"/>
        <v>0</v>
      </c>
      <c r="S2193" s="516">
        <f>IF(M2193="nio",0,IF(M2193&gt;0,VLOOKUP(H2193,'3-Productie normen'!A:L,VLOOKUP(M2193,'3-Productie normen'!$B$36:$C$42,2,FALSE),FALSE)))</f>
        <v>0</v>
      </c>
      <c r="T2193" s="516">
        <f t="shared" si="236"/>
        <v>0</v>
      </c>
      <c r="U2193" s="55">
        <f t="shared" si="237"/>
        <v>0</v>
      </c>
      <c r="V2193" s="527"/>
      <c r="X2193" s="529">
        <f t="shared" si="242"/>
        <v>1183.1999999999998</v>
      </c>
    </row>
    <row r="2194" spans="1:24" ht="14.1" customHeight="1">
      <c r="A2194" s="460">
        <v>2194</v>
      </c>
      <c r="B2194" s="467" t="s">
        <v>239</v>
      </c>
      <c r="C2194" s="466" t="s">
        <v>379</v>
      </c>
      <c r="D2194" s="473">
        <v>15</v>
      </c>
      <c r="E2194" s="475">
        <v>0</v>
      </c>
      <c r="F2194" s="475" t="s">
        <v>2262</v>
      </c>
      <c r="G2194" s="494" t="s">
        <v>580</v>
      </c>
      <c r="H2194" s="491" t="s">
        <v>286</v>
      </c>
      <c r="I2194" s="494" t="s">
        <v>3999</v>
      </c>
      <c r="J2194" s="502">
        <v>6.1</v>
      </c>
      <c r="K2194" s="494" t="s">
        <v>4027</v>
      </c>
      <c r="L2194" s="512">
        <f t="shared" si="238"/>
        <v>0</v>
      </c>
      <c r="M2194" s="513" t="s">
        <v>4037</v>
      </c>
      <c r="N2194" s="514"/>
      <c r="O2194" s="514"/>
      <c r="P2194" s="515">
        <f t="shared" si="239"/>
        <v>0</v>
      </c>
      <c r="Q2194" s="515">
        <f t="shared" si="240"/>
        <v>0</v>
      </c>
      <c r="R2194" s="515">
        <f t="shared" si="241"/>
        <v>0</v>
      </c>
      <c r="S2194" s="516">
        <f>IF(M2194="nio",0,IF(M2194&gt;0,VLOOKUP(H2194,'3-Productie normen'!A:L,VLOOKUP(M2194,'3-Productie normen'!$B$36:$C$42,2,FALSE),FALSE)))</f>
        <v>0</v>
      </c>
      <c r="T2194" s="516">
        <f t="shared" si="236"/>
        <v>0</v>
      </c>
      <c r="U2194" s="55">
        <f t="shared" si="237"/>
        <v>0</v>
      </c>
      <c r="V2194" s="527"/>
      <c r="X2194" s="529">
        <f t="shared" si="242"/>
        <v>0</v>
      </c>
    </row>
    <row r="2195" spans="1:24" ht="14.1" customHeight="1">
      <c r="A2195" s="460">
        <v>2195</v>
      </c>
      <c r="B2195" s="467" t="s">
        <v>239</v>
      </c>
      <c r="C2195" s="466" t="s">
        <v>379</v>
      </c>
      <c r="D2195" s="473">
        <v>15</v>
      </c>
      <c r="E2195" s="475">
        <v>0</v>
      </c>
      <c r="F2195" s="475" t="s">
        <v>2263</v>
      </c>
      <c r="G2195" s="494" t="s">
        <v>580</v>
      </c>
      <c r="H2195" s="491" t="s">
        <v>286</v>
      </c>
      <c r="I2195" s="494" t="s">
        <v>3999</v>
      </c>
      <c r="J2195" s="502">
        <v>20.47</v>
      </c>
      <c r="K2195" s="494" t="s">
        <v>4027</v>
      </c>
      <c r="L2195" s="512">
        <f t="shared" si="238"/>
        <v>0</v>
      </c>
      <c r="M2195" s="513" t="s">
        <v>4037</v>
      </c>
      <c r="N2195" s="514"/>
      <c r="O2195" s="514"/>
      <c r="P2195" s="515">
        <f t="shared" si="239"/>
        <v>0</v>
      </c>
      <c r="Q2195" s="515">
        <f t="shared" si="240"/>
        <v>0</v>
      </c>
      <c r="R2195" s="515">
        <f t="shared" si="241"/>
        <v>0</v>
      </c>
      <c r="S2195" s="516">
        <f>IF(M2195="nio",0,IF(M2195&gt;0,VLOOKUP(H2195,'3-Productie normen'!A:L,VLOOKUP(M2195,'3-Productie normen'!$B$36:$C$42,2,FALSE),FALSE)))</f>
        <v>0</v>
      </c>
      <c r="T2195" s="516">
        <f t="shared" si="236"/>
        <v>0</v>
      </c>
      <c r="U2195" s="55">
        <f t="shared" si="237"/>
        <v>0</v>
      </c>
      <c r="V2195" s="527"/>
      <c r="X2195" s="529">
        <f t="shared" si="242"/>
        <v>0</v>
      </c>
    </row>
    <row r="2196" spans="1:24" ht="14.1" customHeight="1">
      <c r="A2196" s="460">
        <v>2196</v>
      </c>
      <c r="B2196" s="467" t="s">
        <v>239</v>
      </c>
      <c r="C2196" s="466" t="s">
        <v>379</v>
      </c>
      <c r="D2196" s="473">
        <v>15</v>
      </c>
      <c r="E2196" s="475">
        <v>0</v>
      </c>
      <c r="F2196" s="475" t="s">
        <v>636</v>
      </c>
      <c r="G2196" s="494" t="s">
        <v>2206</v>
      </c>
      <c r="H2196" s="494" t="s">
        <v>4026</v>
      </c>
      <c r="I2196" s="494" t="s">
        <v>3999</v>
      </c>
      <c r="J2196" s="502">
        <v>9.83</v>
      </c>
      <c r="K2196" s="494" t="s">
        <v>4026</v>
      </c>
      <c r="L2196" s="512">
        <f t="shared" si="238"/>
        <v>0</v>
      </c>
      <c r="M2196" s="513" t="s">
        <v>4037</v>
      </c>
      <c r="N2196" s="514"/>
      <c r="O2196" s="514"/>
      <c r="P2196" s="515">
        <f t="shared" si="239"/>
        <v>0</v>
      </c>
      <c r="Q2196" s="515">
        <f t="shared" si="240"/>
        <v>0</v>
      </c>
      <c r="R2196" s="515">
        <f t="shared" si="241"/>
        <v>0</v>
      </c>
      <c r="S2196" s="516">
        <f>IF(M2196="nio",0,IF(M2196&gt;0,VLOOKUP(H2196,'3-Productie normen'!A:L,VLOOKUP(M2196,'3-Productie normen'!$B$36:$C$42,2,FALSE),FALSE)))</f>
        <v>0</v>
      </c>
      <c r="T2196" s="516">
        <f t="shared" ref="T2196:T2259" si="243">IF(N2196&gt;0,S2196*$T$8,0)</f>
        <v>0</v>
      </c>
      <c r="U2196" s="55">
        <f t="shared" ref="U2196:U2259" si="244">IF((OR(O2196&gt;0,)),S2196*$U$8,0)</f>
        <v>0</v>
      </c>
      <c r="V2196" s="527"/>
      <c r="X2196" s="529">
        <f t="shared" si="242"/>
        <v>0</v>
      </c>
    </row>
    <row r="2197" spans="1:24" ht="14.1" customHeight="1">
      <c r="A2197" s="460">
        <v>2197</v>
      </c>
      <c r="B2197" s="467" t="s">
        <v>239</v>
      </c>
      <c r="C2197" s="466" t="s">
        <v>379</v>
      </c>
      <c r="D2197" s="473">
        <v>15</v>
      </c>
      <c r="E2197" s="475">
        <v>0</v>
      </c>
      <c r="F2197" s="475" t="s">
        <v>612</v>
      </c>
      <c r="G2197" s="494" t="s">
        <v>584</v>
      </c>
      <c r="H2197" s="494" t="s">
        <v>88</v>
      </c>
      <c r="I2197" s="494" t="s">
        <v>3998</v>
      </c>
      <c r="J2197" s="502">
        <v>6.16</v>
      </c>
      <c r="K2197" s="494" t="s">
        <v>88</v>
      </c>
      <c r="L2197" s="512">
        <f t="shared" si="238"/>
        <v>255</v>
      </c>
      <c r="M2197" s="514">
        <v>255</v>
      </c>
      <c r="N2197" s="514"/>
      <c r="O2197" s="514"/>
      <c r="P2197" s="515" t="e">
        <f t="shared" si="239"/>
        <v>#DIV/0!</v>
      </c>
      <c r="Q2197" s="515">
        <f t="shared" si="240"/>
        <v>0</v>
      </c>
      <c r="R2197" s="515">
        <f t="shared" si="241"/>
        <v>0</v>
      </c>
      <c r="S2197" s="516">
        <f>IF(M2197="nio",0,IF(M2197&gt;0,VLOOKUP(H2197,'3-Productie normen'!A:L,VLOOKUP(M2197,'3-Productie normen'!$B$36:$C$42,2,FALSE),FALSE)))</f>
        <v>0</v>
      </c>
      <c r="T2197" s="516">
        <f t="shared" si="243"/>
        <v>0</v>
      </c>
      <c r="U2197" s="55">
        <f t="shared" si="244"/>
        <v>0</v>
      </c>
      <c r="V2197" s="527"/>
      <c r="X2197" s="529">
        <f t="shared" si="242"/>
        <v>1570.8</v>
      </c>
    </row>
    <row r="2198" spans="1:24" ht="14.1" customHeight="1">
      <c r="A2198" s="460">
        <v>2198</v>
      </c>
      <c r="B2198" s="467" t="s">
        <v>239</v>
      </c>
      <c r="C2198" s="466" t="s">
        <v>379</v>
      </c>
      <c r="D2198" s="473">
        <v>15</v>
      </c>
      <c r="E2198" s="475">
        <v>0</v>
      </c>
      <c r="F2198" s="475" t="s">
        <v>613</v>
      </c>
      <c r="G2198" s="494" t="s">
        <v>916</v>
      </c>
      <c r="H2198" s="494" t="s">
        <v>4033</v>
      </c>
      <c r="I2198" s="494" t="s">
        <v>3999</v>
      </c>
      <c r="J2198" s="502">
        <v>18.670000000000002</v>
      </c>
      <c r="K2198" s="494" t="s">
        <v>4033</v>
      </c>
      <c r="L2198" s="512">
        <f t="shared" si="238"/>
        <v>104</v>
      </c>
      <c r="M2198" s="514">
        <v>104</v>
      </c>
      <c r="N2198" s="514"/>
      <c r="O2198" s="514"/>
      <c r="P2198" s="515" t="e">
        <f t="shared" si="239"/>
        <v>#DIV/0!</v>
      </c>
      <c r="Q2198" s="515">
        <f t="shared" si="240"/>
        <v>0</v>
      </c>
      <c r="R2198" s="515">
        <f t="shared" si="241"/>
        <v>0</v>
      </c>
      <c r="S2198" s="516">
        <f>IF(M2198="nio",0,IF(M2198&gt;0,VLOOKUP(H2198,'3-Productie normen'!A:L,VLOOKUP(M2198,'3-Productie normen'!$B$36:$C$42,2,FALSE),FALSE)))</f>
        <v>0</v>
      </c>
      <c r="T2198" s="516">
        <f t="shared" si="243"/>
        <v>0</v>
      </c>
      <c r="U2198" s="55">
        <f t="shared" si="244"/>
        <v>0</v>
      </c>
      <c r="V2198" s="527"/>
      <c r="X2198" s="529">
        <f t="shared" si="242"/>
        <v>1941.6800000000003</v>
      </c>
    </row>
    <row r="2199" spans="1:24" ht="14.1" customHeight="1">
      <c r="A2199" s="460">
        <v>2199</v>
      </c>
      <c r="B2199" s="467" t="s">
        <v>239</v>
      </c>
      <c r="C2199" s="466" t="s">
        <v>379</v>
      </c>
      <c r="D2199" s="473">
        <v>15</v>
      </c>
      <c r="E2199" s="475">
        <v>0</v>
      </c>
      <c r="F2199" s="475" t="s">
        <v>631</v>
      </c>
      <c r="G2199" s="494" t="s">
        <v>2264</v>
      </c>
      <c r="H2199" s="491" t="s">
        <v>253</v>
      </c>
      <c r="I2199" s="494" t="s">
        <v>3999</v>
      </c>
      <c r="J2199" s="502">
        <v>33.25</v>
      </c>
      <c r="K2199" s="491" t="s">
        <v>253</v>
      </c>
      <c r="L2199" s="512">
        <f t="shared" si="238"/>
        <v>104</v>
      </c>
      <c r="M2199" s="514">
        <v>104</v>
      </c>
      <c r="N2199" s="514"/>
      <c r="O2199" s="514"/>
      <c r="P2199" s="515" t="e">
        <f t="shared" si="239"/>
        <v>#DIV/0!</v>
      </c>
      <c r="Q2199" s="515">
        <f t="shared" si="240"/>
        <v>0</v>
      </c>
      <c r="R2199" s="515">
        <f t="shared" si="241"/>
        <v>0</v>
      </c>
      <c r="S2199" s="516">
        <f>IF(M2199="nio",0,IF(M2199&gt;0,VLOOKUP(H2199,'3-Productie normen'!A:L,VLOOKUP(M2199,'3-Productie normen'!$B$36:$C$42,2,FALSE),FALSE)))</f>
        <v>0</v>
      </c>
      <c r="T2199" s="516">
        <f t="shared" si="243"/>
        <v>0</v>
      </c>
      <c r="U2199" s="55">
        <f t="shared" si="244"/>
        <v>0</v>
      </c>
      <c r="V2199" s="527"/>
      <c r="X2199" s="529">
        <f t="shared" si="242"/>
        <v>3458</v>
      </c>
    </row>
    <row r="2200" spans="1:24" ht="14.1" customHeight="1">
      <c r="A2200" s="460">
        <v>2200</v>
      </c>
      <c r="B2200" s="467" t="s">
        <v>239</v>
      </c>
      <c r="C2200" s="466" t="s">
        <v>379</v>
      </c>
      <c r="D2200" s="473">
        <v>15</v>
      </c>
      <c r="E2200" s="475">
        <v>0</v>
      </c>
      <c r="F2200" s="475" t="s">
        <v>2265</v>
      </c>
      <c r="G2200" s="494" t="s">
        <v>559</v>
      </c>
      <c r="H2200" s="491" t="s">
        <v>286</v>
      </c>
      <c r="I2200" s="494" t="s">
        <v>3999</v>
      </c>
      <c r="J2200" s="502">
        <v>5.1100000000000003</v>
      </c>
      <c r="K2200" s="494" t="s">
        <v>4027</v>
      </c>
      <c r="L2200" s="512">
        <f t="shared" si="238"/>
        <v>0</v>
      </c>
      <c r="M2200" s="513" t="s">
        <v>4037</v>
      </c>
      <c r="N2200" s="514"/>
      <c r="O2200" s="514"/>
      <c r="P2200" s="515">
        <f t="shared" si="239"/>
        <v>0</v>
      </c>
      <c r="Q2200" s="515">
        <f t="shared" si="240"/>
        <v>0</v>
      </c>
      <c r="R2200" s="515">
        <f t="shared" si="241"/>
        <v>0</v>
      </c>
      <c r="S2200" s="516">
        <f>IF(M2200="nio",0,IF(M2200&gt;0,VLOOKUP(H2200,'3-Productie normen'!A:L,VLOOKUP(M2200,'3-Productie normen'!$B$36:$C$42,2,FALSE),FALSE)))</f>
        <v>0</v>
      </c>
      <c r="T2200" s="516">
        <f t="shared" si="243"/>
        <v>0</v>
      </c>
      <c r="U2200" s="55">
        <f t="shared" si="244"/>
        <v>0</v>
      </c>
      <c r="V2200" s="527"/>
      <c r="X2200" s="529">
        <f t="shared" si="242"/>
        <v>0</v>
      </c>
    </row>
    <row r="2201" spans="1:24" ht="14.1" customHeight="1">
      <c r="A2201" s="567">
        <v>2201</v>
      </c>
      <c r="B2201" s="467" t="s">
        <v>239</v>
      </c>
      <c r="C2201" s="466" t="s">
        <v>379</v>
      </c>
      <c r="D2201" s="473">
        <v>15</v>
      </c>
      <c r="E2201" s="475">
        <v>0</v>
      </c>
      <c r="F2201" s="475" t="s">
        <v>2266</v>
      </c>
      <c r="G2201" s="494" t="s">
        <v>559</v>
      </c>
      <c r="H2201" s="491" t="s">
        <v>286</v>
      </c>
      <c r="I2201" s="494" t="s">
        <v>3999</v>
      </c>
      <c r="J2201" s="502">
        <v>1.63</v>
      </c>
      <c r="K2201" s="494" t="s">
        <v>4027</v>
      </c>
      <c r="L2201" s="512">
        <f t="shared" si="238"/>
        <v>0</v>
      </c>
      <c r="M2201" s="513" t="s">
        <v>4037</v>
      </c>
      <c r="N2201" s="514"/>
      <c r="O2201" s="514"/>
      <c r="P2201" s="515">
        <f t="shared" si="239"/>
        <v>0</v>
      </c>
      <c r="Q2201" s="515">
        <f t="shared" si="240"/>
        <v>0</v>
      </c>
      <c r="R2201" s="515">
        <f t="shared" si="241"/>
        <v>0</v>
      </c>
      <c r="S2201" s="516">
        <f>IF(M2201="nio",0,IF(M2201&gt;0,VLOOKUP(H2201,'3-Productie normen'!A:L,VLOOKUP(M2201,'3-Productie normen'!$B$36:$C$42,2,FALSE),FALSE)))</f>
        <v>0</v>
      </c>
      <c r="T2201" s="516">
        <f t="shared" si="243"/>
        <v>0</v>
      </c>
      <c r="U2201" s="55">
        <f t="shared" si="244"/>
        <v>0</v>
      </c>
      <c r="V2201" s="527"/>
      <c r="X2201" s="529">
        <f t="shared" si="242"/>
        <v>0</v>
      </c>
    </row>
    <row r="2202" spans="1:24" ht="14.1" customHeight="1">
      <c r="A2202" s="460">
        <v>2202</v>
      </c>
      <c r="B2202" s="467" t="s">
        <v>239</v>
      </c>
      <c r="C2202" s="466" t="s">
        <v>379</v>
      </c>
      <c r="D2202" s="473">
        <v>15</v>
      </c>
      <c r="E2202" s="475">
        <v>0</v>
      </c>
      <c r="F2202" s="475" t="s">
        <v>2267</v>
      </c>
      <c r="G2202" s="494" t="s">
        <v>559</v>
      </c>
      <c r="H2202" s="494" t="s">
        <v>4026</v>
      </c>
      <c r="I2202" s="494" t="s">
        <v>3983</v>
      </c>
      <c r="J2202" s="502">
        <v>14.35</v>
      </c>
      <c r="K2202" s="494" t="s">
        <v>4026</v>
      </c>
      <c r="L2202" s="512">
        <f t="shared" si="238"/>
        <v>0</v>
      </c>
      <c r="M2202" s="513" t="s">
        <v>4037</v>
      </c>
      <c r="N2202" s="514"/>
      <c r="O2202" s="514"/>
      <c r="P2202" s="515">
        <f t="shared" si="239"/>
        <v>0</v>
      </c>
      <c r="Q2202" s="515">
        <f t="shared" si="240"/>
        <v>0</v>
      </c>
      <c r="R2202" s="515">
        <f t="shared" si="241"/>
        <v>0</v>
      </c>
      <c r="S2202" s="516">
        <f>IF(M2202="nio",0,IF(M2202&gt;0,VLOOKUP(H2202,'3-Productie normen'!A:L,VLOOKUP(M2202,'3-Productie normen'!$B$36:$C$42,2,FALSE),FALSE)))</f>
        <v>0</v>
      </c>
      <c r="T2202" s="516">
        <f t="shared" si="243"/>
        <v>0</v>
      </c>
      <c r="U2202" s="55">
        <f t="shared" si="244"/>
        <v>0</v>
      </c>
      <c r="V2202" s="527"/>
      <c r="X2202" s="529">
        <f t="shared" si="242"/>
        <v>0</v>
      </c>
    </row>
    <row r="2203" spans="1:24" ht="14.1" customHeight="1">
      <c r="A2203" s="460">
        <v>2203</v>
      </c>
      <c r="B2203" s="467" t="s">
        <v>239</v>
      </c>
      <c r="C2203" s="466" t="s">
        <v>379</v>
      </c>
      <c r="D2203" s="473">
        <v>15</v>
      </c>
      <c r="E2203" s="475">
        <v>0</v>
      </c>
      <c r="F2203" s="475" t="s">
        <v>2268</v>
      </c>
      <c r="G2203" s="494" t="s">
        <v>559</v>
      </c>
      <c r="H2203" s="491" t="s">
        <v>286</v>
      </c>
      <c r="I2203" s="494" t="s">
        <v>3999</v>
      </c>
      <c r="J2203" s="502">
        <v>7.59</v>
      </c>
      <c r="K2203" s="494" t="s">
        <v>4027</v>
      </c>
      <c r="L2203" s="512">
        <f t="shared" si="238"/>
        <v>0</v>
      </c>
      <c r="M2203" s="513" t="s">
        <v>4037</v>
      </c>
      <c r="N2203" s="514"/>
      <c r="O2203" s="514"/>
      <c r="P2203" s="515">
        <f t="shared" si="239"/>
        <v>0</v>
      </c>
      <c r="Q2203" s="515">
        <f t="shared" si="240"/>
        <v>0</v>
      </c>
      <c r="R2203" s="515">
        <f t="shared" si="241"/>
        <v>0</v>
      </c>
      <c r="S2203" s="516">
        <f>IF(M2203="nio",0,IF(M2203&gt;0,VLOOKUP(H2203,'3-Productie normen'!A:L,VLOOKUP(M2203,'3-Productie normen'!$B$36:$C$42,2,FALSE),FALSE)))</f>
        <v>0</v>
      </c>
      <c r="T2203" s="516">
        <f t="shared" si="243"/>
        <v>0</v>
      </c>
      <c r="U2203" s="55">
        <f t="shared" si="244"/>
        <v>0</v>
      </c>
      <c r="V2203" s="527"/>
      <c r="X2203" s="529">
        <f t="shared" si="242"/>
        <v>0</v>
      </c>
    </row>
    <row r="2204" spans="1:24" ht="14.1" customHeight="1">
      <c r="A2204" s="460">
        <v>2204</v>
      </c>
      <c r="B2204" s="467" t="s">
        <v>239</v>
      </c>
      <c r="C2204" s="466" t="s">
        <v>379</v>
      </c>
      <c r="D2204" s="473">
        <v>15</v>
      </c>
      <c r="E2204" s="475">
        <v>0</v>
      </c>
      <c r="F2204" s="475" t="s">
        <v>2269</v>
      </c>
      <c r="G2204" s="494" t="s">
        <v>559</v>
      </c>
      <c r="H2204" s="491" t="s">
        <v>286</v>
      </c>
      <c r="I2204" s="494" t="s">
        <v>3999</v>
      </c>
      <c r="J2204" s="502">
        <v>7.19</v>
      </c>
      <c r="K2204" s="494" t="s">
        <v>4027</v>
      </c>
      <c r="L2204" s="512">
        <f t="shared" si="238"/>
        <v>0</v>
      </c>
      <c r="M2204" s="513" t="s">
        <v>4037</v>
      </c>
      <c r="N2204" s="514"/>
      <c r="O2204" s="514"/>
      <c r="P2204" s="515">
        <f t="shared" si="239"/>
        <v>0</v>
      </c>
      <c r="Q2204" s="515">
        <f t="shared" si="240"/>
        <v>0</v>
      </c>
      <c r="R2204" s="515">
        <f t="shared" si="241"/>
        <v>0</v>
      </c>
      <c r="S2204" s="516">
        <f>IF(M2204="nio",0,IF(M2204&gt;0,VLOOKUP(H2204,'3-Productie normen'!A:L,VLOOKUP(M2204,'3-Productie normen'!$B$36:$C$42,2,FALSE),FALSE)))</f>
        <v>0</v>
      </c>
      <c r="T2204" s="516">
        <f t="shared" si="243"/>
        <v>0</v>
      </c>
      <c r="U2204" s="55">
        <f t="shared" si="244"/>
        <v>0</v>
      </c>
      <c r="V2204" s="527"/>
      <c r="X2204" s="529">
        <f t="shared" si="242"/>
        <v>0</v>
      </c>
    </row>
    <row r="2205" spans="1:24" ht="14.1" customHeight="1">
      <c r="A2205" s="460">
        <v>2205</v>
      </c>
      <c r="B2205" s="467" t="s">
        <v>239</v>
      </c>
      <c r="C2205" s="466" t="s">
        <v>379</v>
      </c>
      <c r="D2205" s="473">
        <v>15</v>
      </c>
      <c r="E2205" s="475">
        <v>0</v>
      </c>
      <c r="F2205" s="475" t="s">
        <v>2270</v>
      </c>
      <c r="G2205" s="494" t="s">
        <v>559</v>
      </c>
      <c r="H2205" s="491" t="s">
        <v>286</v>
      </c>
      <c r="I2205" s="494" t="s">
        <v>3983</v>
      </c>
      <c r="J2205" s="502">
        <v>13.3</v>
      </c>
      <c r="K2205" s="494" t="s">
        <v>4027</v>
      </c>
      <c r="L2205" s="512">
        <f t="shared" si="238"/>
        <v>0</v>
      </c>
      <c r="M2205" s="513" t="s">
        <v>4037</v>
      </c>
      <c r="N2205" s="514"/>
      <c r="O2205" s="514"/>
      <c r="P2205" s="515">
        <f t="shared" si="239"/>
        <v>0</v>
      </c>
      <c r="Q2205" s="515">
        <f t="shared" si="240"/>
        <v>0</v>
      </c>
      <c r="R2205" s="515">
        <f t="shared" si="241"/>
        <v>0</v>
      </c>
      <c r="S2205" s="516">
        <f>IF(M2205="nio",0,IF(M2205&gt;0,VLOOKUP(H2205,'3-Productie normen'!A:L,VLOOKUP(M2205,'3-Productie normen'!$B$36:$C$42,2,FALSE),FALSE)))</f>
        <v>0</v>
      </c>
      <c r="T2205" s="516">
        <f t="shared" si="243"/>
        <v>0</v>
      </c>
      <c r="U2205" s="55">
        <f t="shared" si="244"/>
        <v>0</v>
      </c>
      <c r="V2205" s="527"/>
      <c r="X2205" s="529">
        <f t="shared" si="242"/>
        <v>0</v>
      </c>
    </row>
    <row r="2206" spans="1:24" ht="14.1" customHeight="1">
      <c r="A2206" s="460">
        <v>2206</v>
      </c>
      <c r="B2206" s="467" t="s">
        <v>239</v>
      </c>
      <c r="C2206" s="466" t="s">
        <v>379</v>
      </c>
      <c r="D2206" s="473">
        <v>15</v>
      </c>
      <c r="E2206" s="475">
        <v>0</v>
      </c>
      <c r="F2206" s="475" t="s">
        <v>630</v>
      </c>
      <c r="G2206" s="494" t="s">
        <v>916</v>
      </c>
      <c r="H2206" s="494" t="s">
        <v>4033</v>
      </c>
      <c r="I2206" s="494" t="s">
        <v>3999</v>
      </c>
      <c r="J2206" s="502">
        <v>56.52</v>
      </c>
      <c r="K2206" s="494" t="s">
        <v>4033</v>
      </c>
      <c r="L2206" s="512">
        <f t="shared" si="238"/>
        <v>104</v>
      </c>
      <c r="M2206" s="514">
        <v>104</v>
      </c>
      <c r="N2206" s="514"/>
      <c r="O2206" s="514"/>
      <c r="P2206" s="515" t="e">
        <f t="shared" si="239"/>
        <v>#DIV/0!</v>
      </c>
      <c r="Q2206" s="515">
        <f t="shared" si="240"/>
        <v>0</v>
      </c>
      <c r="R2206" s="515">
        <f t="shared" si="241"/>
        <v>0</v>
      </c>
      <c r="S2206" s="516">
        <f>IF(M2206="nio",0,IF(M2206&gt;0,VLOOKUP(H2206,'3-Productie normen'!A:L,VLOOKUP(M2206,'3-Productie normen'!$B$36:$C$42,2,FALSE),FALSE)))</f>
        <v>0</v>
      </c>
      <c r="T2206" s="516">
        <f t="shared" si="243"/>
        <v>0</v>
      </c>
      <c r="U2206" s="55">
        <f t="shared" si="244"/>
        <v>0</v>
      </c>
      <c r="V2206" s="527"/>
      <c r="X2206" s="529">
        <f t="shared" si="242"/>
        <v>5878.08</v>
      </c>
    </row>
    <row r="2207" spans="1:24" ht="14.1" customHeight="1">
      <c r="A2207" s="460">
        <v>2207</v>
      </c>
      <c r="B2207" s="467" t="s">
        <v>239</v>
      </c>
      <c r="C2207" s="466" t="s">
        <v>379</v>
      </c>
      <c r="D2207" s="473">
        <v>15</v>
      </c>
      <c r="E2207" s="475">
        <v>0</v>
      </c>
      <c r="F2207" s="475" t="s">
        <v>637</v>
      </c>
      <c r="G2207" s="494" t="s">
        <v>916</v>
      </c>
      <c r="H2207" s="494" t="s">
        <v>4033</v>
      </c>
      <c r="I2207" s="494" t="s">
        <v>3999</v>
      </c>
      <c r="J2207" s="502">
        <v>153.02000000000001</v>
      </c>
      <c r="K2207" s="494" t="s">
        <v>4033</v>
      </c>
      <c r="L2207" s="512">
        <f t="shared" si="238"/>
        <v>104</v>
      </c>
      <c r="M2207" s="514">
        <v>104</v>
      </c>
      <c r="N2207" s="514"/>
      <c r="O2207" s="514"/>
      <c r="P2207" s="515" t="e">
        <f t="shared" si="239"/>
        <v>#DIV/0!</v>
      </c>
      <c r="Q2207" s="515">
        <f t="shared" si="240"/>
        <v>0</v>
      </c>
      <c r="R2207" s="515">
        <f t="shared" si="241"/>
        <v>0</v>
      </c>
      <c r="S2207" s="516">
        <f>IF(M2207="nio",0,IF(M2207&gt;0,VLOOKUP(H2207,'3-Productie normen'!A:L,VLOOKUP(M2207,'3-Productie normen'!$B$36:$C$42,2,FALSE),FALSE)))</f>
        <v>0</v>
      </c>
      <c r="T2207" s="516">
        <f t="shared" si="243"/>
        <v>0</v>
      </c>
      <c r="U2207" s="55">
        <f t="shared" si="244"/>
        <v>0</v>
      </c>
      <c r="V2207" s="527"/>
      <c r="X2207" s="529">
        <f t="shared" si="242"/>
        <v>15914.080000000002</v>
      </c>
    </row>
    <row r="2208" spans="1:24" ht="14.1" customHeight="1">
      <c r="A2208" s="460">
        <v>2208</v>
      </c>
      <c r="B2208" s="467" t="s">
        <v>239</v>
      </c>
      <c r="C2208" s="466" t="s">
        <v>379</v>
      </c>
      <c r="D2208" s="473">
        <v>15</v>
      </c>
      <c r="E2208" s="475">
        <v>0</v>
      </c>
      <c r="F2208" s="475" t="s">
        <v>2271</v>
      </c>
      <c r="G2208" s="494" t="s">
        <v>916</v>
      </c>
      <c r="H2208" s="494" t="s">
        <v>4033</v>
      </c>
      <c r="I2208" s="494" t="s">
        <v>3999</v>
      </c>
      <c r="J2208" s="502">
        <v>13.35</v>
      </c>
      <c r="K2208" s="494" t="s">
        <v>4033</v>
      </c>
      <c r="L2208" s="512">
        <f t="shared" si="238"/>
        <v>104</v>
      </c>
      <c r="M2208" s="514">
        <v>104</v>
      </c>
      <c r="N2208" s="514"/>
      <c r="O2208" s="514"/>
      <c r="P2208" s="515" t="e">
        <f t="shared" si="239"/>
        <v>#DIV/0!</v>
      </c>
      <c r="Q2208" s="515">
        <f t="shared" si="240"/>
        <v>0</v>
      </c>
      <c r="R2208" s="515">
        <f t="shared" si="241"/>
        <v>0</v>
      </c>
      <c r="S2208" s="516">
        <f>IF(M2208="nio",0,IF(M2208&gt;0,VLOOKUP(H2208,'3-Productie normen'!A:L,VLOOKUP(M2208,'3-Productie normen'!$B$36:$C$42,2,FALSE),FALSE)))</f>
        <v>0</v>
      </c>
      <c r="T2208" s="516">
        <f t="shared" si="243"/>
        <v>0</v>
      </c>
      <c r="U2208" s="55">
        <f t="shared" si="244"/>
        <v>0</v>
      </c>
      <c r="V2208" s="527"/>
      <c r="X2208" s="529">
        <f t="shared" si="242"/>
        <v>1388.3999999999999</v>
      </c>
    </row>
    <row r="2209" spans="1:24" ht="14.1" customHeight="1">
      <c r="A2209" s="567">
        <v>2209</v>
      </c>
      <c r="B2209" s="467" t="s">
        <v>239</v>
      </c>
      <c r="C2209" s="466" t="s">
        <v>379</v>
      </c>
      <c r="D2209" s="473">
        <v>15</v>
      </c>
      <c r="E2209" s="475">
        <v>0</v>
      </c>
      <c r="F2209" s="475" t="s">
        <v>2215</v>
      </c>
      <c r="G2209" s="494" t="s">
        <v>916</v>
      </c>
      <c r="H2209" s="494" t="s">
        <v>4026</v>
      </c>
      <c r="I2209" s="494" t="s">
        <v>3999</v>
      </c>
      <c r="J2209" s="502">
        <v>6.96</v>
      </c>
      <c r="K2209" s="494" t="s">
        <v>4026</v>
      </c>
      <c r="L2209" s="512">
        <f t="shared" si="238"/>
        <v>0</v>
      </c>
      <c r="M2209" s="513" t="s">
        <v>4037</v>
      </c>
      <c r="N2209" s="514"/>
      <c r="O2209" s="514"/>
      <c r="P2209" s="515">
        <f t="shared" si="239"/>
        <v>0</v>
      </c>
      <c r="Q2209" s="515">
        <f t="shared" si="240"/>
        <v>0</v>
      </c>
      <c r="R2209" s="515">
        <f t="shared" si="241"/>
        <v>0</v>
      </c>
      <c r="S2209" s="516">
        <f>IF(M2209="nio",0,IF(M2209&gt;0,VLOOKUP(H2209,'3-Productie normen'!A:L,VLOOKUP(M2209,'3-Productie normen'!$B$36:$C$42,2,FALSE),FALSE)))</f>
        <v>0</v>
      </c>
      <c r="T2209" s="516">
        <f t="shared" si="243"/>
        <v>0</v>
      </c>
      <c r="U2209" s="55">
        <f t="shared" si="244"/>
        <v>0</v>
      </c>
      <c r="V2209" s="527"/>
      <c r="X2209" s="529">
        <f t="shared" si="242"/>
        <v>0</v>
      </c>
    </row>
    <row r="2210" spans="1:24" ht="14.1" customHeight="1">
      <c r="A2210" s="460">
        <v>2210</v>
      </c>
      <c r="B2210" s="467" t="s">
        <v>239</v>
      </c>
      <c r="C2210" s="466" t="s">
        <v>379</v>
      </c>
      <c r="D2210" s="473">
        <v>15</v>
      </c>
      <c r="E2210" s="475">
        <v>0</v>
      </c>
      <c r="F2210" s="475" t="s">
        <v>2272</v>
      </c>
      <c r="G2210" s="494" t="s">
        <v>916</v>
      </c>
      <c r="H2210" s="494" t="s">
        <v>4033</v>
      </c>
      <c r="I2210" s="494" t="s">
        <v>3999</v>
      </c>
      <c r="J2210" s="502">
        <v>5.75</v>
      </c>
      <c r="K2210" s="494" t="s">
        <v>4033</v>
      </c>
      <c r="L2210" s="512">
        <f t="shared" si="238"/>
        <v>104</v>
      </c>
      <c r="M2210" s="514">
        <v>104</v>
      </c>
      <c r="N2210" s="514"/>
      <c r="O2210" s="514"/>
      <c r="P2210" s="515" t="e">
        <f t="shared" si="239"/>
        <v>#DIV/0!</v>
      </c>
      <c r="Q2210" s="515">
        <f t="shared" si="240"/>
        <v>0</v>
      </c>
      <c r="R2210" s="515">
        <f t="shared" si="241"/>
        <v>0</v>
      </c>
      <c r="S2210" s="516">
        <f>IF(M2210="nio",0,IF(M2210&gt;0,VLOOKUP(H2210,'3-Productie normen'!A:L,VLOOKUP(M2210,'3-Productie normen'!$B$36:$C$42,2,FALSE),FALSE)))</f>
        <v>0</v>
      </c>
      <c r="T2210" s="516">
        <f t="shared" si="243"/>
        <v>0</v>
      </c>
      <c r="U2210" s="55">
        <f t="shared" si="244"/>
        <v>0</v>
      </c>
      <c r="V2210" s="527"/>
      <c r="X2210" s="529">
        <f t="shared" si="242"/>
        <v>598</v>
      </c>
    </row>
    <row r="2211" spans="1:24" ht="14.1" customHeight="1">
      <c r="A2211" s="460">
        <v>2211</v>
      </c>
      <c r="B2211" s="467" t="s">
        <v>239</v>
      </c>
      <c r="C2211" s="466" t="s">
        <v>379</v>
      </c>
      <c r="D2211" s="473">
        <v>15</v>
      </c>
      <c r="E2211" s="475">
        <v>0</v>
      </c>
      <c r="F2211" s="475" t="s">
        <v>2273</v>
      </c>
      <c r="G2211" s="494" t="s">
        <v>2174</v>
      </c>
      <c r="H2211" s="491" t="s">
        <v>286</v>
      </c>
      <c r="I2211" s="494" t="s">
        <v>3999</v>
      </c>
      <c r="J2211" s="502">
        <v>2.91</v>
      </c>
      <c r="K2211" s="494" t="s">
        <v>4027</v>
      </c>
      <c r="L2211" s="512">
        <f t="shared" si="238"/>
        <v>0</v>
      </c>
      <c r="M2211" s="513" t="s">
        <v>4037</v>
      </c>
      <c r="N2211" s="514"/>
      <c r="O2211" s="514"/>
      <c r="P2211" s="515">
        <f t="shared" si="239"/>
        <v>0</v>
      </c>
      <c r="Q2211" s="515">
        <f t="shared" si="240"/>
        <v>0</v>
      </c>
      <c r="R2211" s="515">
        <f t="shared" si="241"/>
        <v>0</v>
      </c>
      <c r="S2211" s="516">
        <f>IF(M2211="nio",0,IF(M2211&gt;0,VLOOKUP(H2211,'3-Productie normen'!A:L,VLOOKUP(M2211,'3-Productie normen'!$B$36:$C$42,2,FALSE),FALSE)))</f>
        <v>0</v>
      </c>
      <c r="T2211" s="516">
        <f t="shared" si="243"/>
        <v>0</v>
      </c>
      <c r="U2211" s="55">
        <f t="shared" si="244"/>
        <v>0</v>
      </c>
      <c r="V2211" s="527"/>
      <c r="X2211" s="529">
        <f t="shared" si="242"/>
        <v>0</v>
      </c>
    </row>
    <row r="2212" spans="1:24" ht="14.1" customHeight="1">
      <c r="A2212" s="460">
        <v>2212</v>
      </c>
      <c r="B2212" s="467" t="s">
        <v>239</v>
      </c>
      <c r="C2212" s="466" t="s">
        <v>379</v>
      </c>
      <c r="D2212" s="473">
        <v>15</v>
      </c>
      <c r="E2212" s="475">
        <v>0</v>
      </c>
      <c r="F2212" s="475" t="s">
        <v>2244</v>
      </c>
      <c r="G2212" s="494" t="s">
        <v>347</v>
      </c>
      <c r="H2212" s="494" t="s">
        <v>347</v>
      </c>
      <c r="I2212" s="494"/>
      <c r="J2212" s="502">
        <v>2</v>
      </c>
      <c r="K2212" s="494" t="s">
        <v>347</v>
      </c>
      <c r="L2212" s="512">
        <f t="shared" si="238"/>
        <v>104</v>
      </c>
      <c r="M2212" s="514">
        <v>104</v>
      </c>
      <c r="N2212" s="514"/>
      <c r="O2212" s="514"/>
      <c r="P2212" s="515" t="e">
        <f t="shared" si="239"/>
        <v>#DIV/0!</v>
      </c>
      <c r="Q2212" s="515">
        <f t="shared" si="240"/>
        <v>0</v>
      </c>
      <c r="R2212" s="515">
        <f t="shared" si="241"/>
        <v>0</v>
      </c>
      <c r="S2212" s="516">
        <f>IF(M2212="nio",0,IF(M2212&gt;0,VLOOKUP(H2212,'3-Productie normen'!A:L,VLOOKUP(M2212,'3-Productie normen'!$B$36:$C$42,2,FALSE),FALSE)))</f>
        <v>0</v>
      </c>
      <c r="T2212" s="516">
        <f t="shared" si="243"/>
        <v>0</v>
      </c>
      <c r="U2212" s="55">
        <f t="shared" si="244"/>
        <v>0</v>
      </c>
      <c r="V2212" s="527"/>
      <c r="X2212" s="529">
        <f t="shared" si="242"/>
        <v>208</v>
      </c>
    </row>
    <row r="2213" spans="1:24" ht="14.1" customHeight="1">
      <c r="A2213" s="460">
        <v>2213</v>
      </c>
      <c r="B2213" s="467" t="s">
        <v>239</v>
      </c>
      <c r="C2213" s="466" t="s">
        <v>379</v>
      </c>
      <c r="D2213" s="473">
        <v>15</v>
      </c>
      <c r="E2213" s="475">
        <v>0</v>
      </c>
      <c r="F2213" s="475" t="s">
        <v>2274</v>
      </c>
      <c r="G2213" s="494" t="s">
        <v>2174</v>
      </c>
      <c r="H2213" s="491" t="s">
        <v>286</v>
      </c>
      <c r="I2213" s="494" t="s">
        <v>3999</v>
      </c>
      <c r="J2213" s="502">
        <v>2.97</v>
      </c>
      <c r="K2213" s="494" t="s">
        <v>4027</v>
      </c>
      <c r="L2213" s="512">
        <f t="shared" si="238"/>
        <v>0</v>
      </c>
      <c r="M2213" s="513" t="s">
        <v>4037</v>
      </c>
      <c r="N2213" s="514"/>
      <c r="O2213" s="514"/>
      <c r="P2213" s="515">
        <f t="shared" si="239"/>
        <v>0</v>
      </c>
      <c r="Q2213" s="515">
        <f t="shared" si="240"/>
        <v>0</v>
      </c>
      <c r="R2213" s="515">
        <f t="shared" si="241"/>
        <v>0</v>
      </c>
      <c r="S2213" s="516">
        <f>IF(M2213="nio",0,IF(M2213&gt;0,VLOOKUP(H2213,'3-Productie normen'!A:L,VLOOKUP(M2213,'3-Productie normen'!$B$36:$C$42,2,FALSE),FALSE)))</f>
        <v>0</v>
      </c>
      <c r="T2213" s="516">
        <f t="shared" si="243"/>
        <v>0</v>
      </c>
      <c r="U2213" s="55">
        <f t="shared" si="244"/>
        <v>0</v>
      </c>
      <c r="V2213" s="527"/>
      <c r="X2213" s="529">
        <f t="shared" si="242"/>
        <v>0</v>
      </c>
    </row>
    <row r="2214" spans="1:24" ht="14.1" customHeight="1">
      <c r="A2214" s="460">
        <v>2214</v>
      </c>
      <c r="B2214" s="467" t="s">
        <v>239</v>
      </c>
      <c r="C2214" s="466" t="s">
        <v>379</v>
      </c>
      <c r="D2214" s="473">
        <v>15</v>
      </c>
      <c r="E2214" s="475">
        <v>0</v>
      </c>
      <c r="F2214" s="475" t="s">
        <v>629</v>
      </c>
      <c r="G2214" s="494" t="s">
        <v>2275</v>
      </c>
      <c r="H2214" s="494" t="s">
        <v>88</v>
      </c>
      <c r="I2214" s="494" t="s">
        <v>3999</v>
      </c>
      <c r="J2214" s="502">
        <v>2.5299999999999998</v>
      </c>
      <c r="K2214" s="494" t="s">
        <v>88</v>
      </c>
      <c r="L2214" s="512">
        <f t="shared" si="238"/>
        <v>255</v>
      </c>
      <c r="M2214" s="514">
        <v>255</v>
      </c>
      <c r="N2214" s="514"/>
      <c r="O2214" s="514"/>
      <c r="P2214" s="515" t="e">
        <f t="shared" si="239"/>
        <v>#DIV/0!</v>
      </c>
      <c r="Q2214" s="515">
        <f t="shared" si="240"/>
        <v>0</v>
      </c>
      <c r="R2214" s="515">
        <f t="shared" si="241"/>
        <v>0</v>
      </c>
      <c r="S2214" s="516">
        <f>IF(M2214="nio",0,IF(M2214&gt;0,VLOOKUP(H2214,'3-Productie normen'!A:L,VLOOKUP(M2214,'3-Productie normen'!$B$36:$C$42,2,FALSE),FALSE)))</f>
        <v>0</v>
      </c>
      <c r="T2214" s="516">
        <f t="shared" si="243"/>
        <v>0</v>
      </c>
      <c r="U2214" s="55">
        <f t="shared" si="244"/>
        <v>0</v>
      </c>
      <c r="V2214" s="527"/>
      <c r="X2214" s="529">
        <f t="shared" si="242"/>
        <v>645.15</v>
      </c>
    </row>
    <row r="2215" spans="1:24" ht="14.1" customHeight="1">
      <c r="A2215" s="460">
        <v>2215</v>
      </c>
      <c r="B2215" s="467" t="s">
        <v>239</v>
      </c>
      <c r="C2215" s="466" t="s">
        <v>379</v>
      </c>
      <c r="D2215" s="473">
        <v>15</v>
      </c>
      <c r="E2215" s="475">
        <v>0</v>
      </c>
      <c r="F2215" s="475" t="s">
        <v>2216</v>
      </c>
      <c r="G2215" s="494" t="s">
        <v>568</v>
      </c>
      <c r="H2215" s="487" t="s">
        <v>17</v>
      </c>
      <c r="I2215" s="494" t="s">
        <v>3999</v>
      </c>
      <c r="J2215" s="502">
        <v>1.9</v>
      </c>
      <c r="K2215" s="494" t="s">
        <v>4028</v>
      </c>
      <c r="L2215" s="512">
        <f t="shared" si="238"/>
        <v>510</v>
      </c>
      <c r="M2215" s="514">
        <v>255</v>
      </c>
      <c r="N2215" s="514">
        <v>255</v>
      </c>
      <c r="O2215" s="514"/>
      <c r="P2215" s="515" t="e">
        <f t="shared" si="239"/>
        <v>#DIV/0!</v>
      </c>
      <c r="Q2215" s="515" t="e">
        <f t="shared" si="240"/>
        <v>#DIV/0!</v>
      </c>
      <c r="R2215" s="515">
        <f t="shared" si="241"/>
        <v>0</v>
      </c>
      <c r="S2215" s="516">
        <f>IF(M2215="nio",0,IF(M2215&gt;0,VLOOKUP(H2215,'3-Productie normen'!A:L,VLOOKUP(M2215,'3-Productie normen'!$B$36:$C$42,2,FALSE),FALSE)))</f>
        <v>0</v>
      </c>
      <c r="T2215" s="516">
        <f t="shared" si="243"/>
        <v>0</v>
      </c>
      <c r="U2215" s="55">
        <f t="shared" si="244"/>
        <v>0</v>
      </c>
      <c r="V2215" s="527"/>
      <c r="X2215" s="529">
        <f t="shared" si="242"/>
        <v>969</v>
      </c>
    </row>
    <row r="2216" spans="1:24" ht="14.1" customHeight="1">
      <c r="A2216" s="460">
        <v>2216</v>
      </c>
      <c r="B2216" s="467" t="s">
        <v>239</v>
      </c>
      <c r="C2216" s="466" t="s">
        <v>379</v>
      </c>
      <c r="D2216" s="473">
        <v>15</v>
      </c>
      <c r="E2216" s="475">
        <v>0</v>
      </c>
      <c r="F2216" s="475" t="s">
        <v>2217</v>
      </c>
      <c r="G2216" s="494" t="s">
        <v>568</v>
      </c>
      <c r="H2216" s="487" t="s">
        <v>17</v>
      </c>
      <c r="I2216" s="494" t="s">
        <v>3999</v>
      </c>
      <c r="J2216" s="502">
        <v>1.08</v>
      </c>
      <c r="K2216" s="494" t="s">
        <v>4028</v>
      </c>
      <c r="L2216" s="512">
        <f t="shared" si="238"/>
        <v>510</v>
      </c>
      <c r="M2216" s="514">
        <v>255</v>
      </c>
      <c r="N2216" s="514">
        <v>255</v>
      </c>
      <c r="O2216" s="514"/>
      <c r="P2216" s="515" t="e">
        <f t="shared" si="239"/>
        <v>#DIV/0!</v>
      </c>
      <c r="Q2216" s="515" t="e">
        <f t="shared" si="240"/>
        <v>#DIV/0!</v>
      </c>
      <c r="R2216" s="515">
        <f t="shared" si="241"/>
        <v>0</v>
      </c>
      <c r="S2216" s="516">
        <f>IF(M2216="nio",0,IF(M2216&gt;0,VLOOKUP(H2216,'3-Productie normen'!A:L,VLOOKUP(M2216,'3-Productie normen'!$B$36:$C$42,2,FALSE),FALSE)))</f>
        <v>0</v>
      </c>
      <c r="T2216" s="516">
        <f t="shared" si="243"/>
        <v>0</v>
      </c>
      <c r="U2216" s="55">
        <f t="shared" si="244"/>
        <v>0</v>
      </c>
      <c r="V2216" s="527"/>
      <c r="X2216" s="529">
        <f t="shared" si="242"/>
        <v>550.80000000000007</v>
      </c>
    </row>
    <row r="2217" spans="1:24" ht="14.1" customHeight="1">
      <c r="A2217" s="567">
        <v>2217</v>
      </c>
      <c r="B2217" s="467" t="s">
        <v>239</v>
      </c>
      <c r="C2217" s="466" t="s">
        <v>379</v>
      </c>
      <c r="D2217" s="473">
        <v>15</v>
      </c>
      <c r="E2217" s="475">
        <v>0</v>
      </c>
      <c r="F2217" s="475" t="s">
        <v>626</v>
      </c>
      <c r="G2217" s="494" t="s">
        <v>584</v>
      </c>
      <c r="H2217" s="494" t="s">
        <v>88</v>
      </c>
      <c r="I2217" s="494" t="s">
        <v>3998</v>
      </c>
      <c r="J2217" s="502">
        <v>4.16</v>
      </c>
      <c r="K2217" s="494" t="s">
        <v>88</v>
      </c>
      <c r="L2217" s="512">
        <f t="shared" si="238"/>
        <v>255</v>
      </c>
      <c r="M2217" s="514">
        <v>255</v>
      </c>
      <c r="N2217" s="514"/>
      <c r="O2217" s="514"/>
      <c r="P2217" s="515" t="e">
        <f t="shared" si="239"/>
        <v>#DIV/0!</v>
      </c>
      <c r="Q2217" s="515">
        <f t="shared" si="240"/>
        <v>0</v>
      </c>
      <c r="R2217" s="515">
        <f t="shared" si="241"/>
        <v>0</v>
      </c>
      <c r="S2217" s="516">
        <f>IF(M2217="nio",0,IF(M2217&gt;0,VLOOKUP(H2217,'3-Productie normen'!A:L,VLOOKUP(M2217,'3-Productie normen'!$B$36:$C$42,2,FALSE),FALSE)))</f>
        <v>0</v>
      </c>
      <c r="T2217" s="516">
        <f t="shared" si="243"/>
        <v>0</v>
      </c>
      <c r="U2217" s="55">
        <f t="shared" si="244"/>
        <v>0</v>
      </c>
      <c r="V2217" s="527"/>
      <c r="X2217" s="529">
        <f t="shared" si="242"/>
        <v>1060.8</v>
      </c>
    </row>
    <row r="2218" spans="1:24" ht="14.1" customHeight="1">
      <c r="A2218" s="460">
        <v>2218</v>
      </c>
      <c r="B2218" s="467" t="s">
        <v>239</v>
      </c>
      <c r="C2218" s="466" t="s">
        <v>379</v>
      </c>
      <c r="D2218" s="473">
        <v>15</v>
      </c>
      <c r="E2218" s="475">
        <v>1</v>
      </c>
      <c r="F2218" s="475" t="s">
        <v>642</v>
      </c>
      <c r="G2218" s="494" t="s">
        <v>618</v>
      </c>
      <c r="H2218" s="494" t="s">
        <v>4029</v>
      </c>
      <c r="I2218" s="494" t="s">
        <v>3999</v>
      </c>
      <c r="J2218" s="502">
        <v>97.69</v>
      </c>
      <c r="K2218" s="494" t="s">
        <v>4029</v>
      </c>
      <c r="L2218" s="512">
        <f t="shared" si="238"/>
        <v>255</v>
      </c>
      <c r="M2218" s="514">
        <v>255</v>
      </c>
      <c r="N2218" s="514"/>
      <c r="O2218" s="514"/>
      <c r="P2218" s="515" t="e">
        <f t="shared" si="239"/>
        <v>#DIV/0!</v>
      </c>
      <c r="Q2218" s="515">
        <f t="shared" si="240"/>
        <v>0</v>
      </c>
      <c r="R2218" s="515">
        <f t="shared" si="241"/>
        <v>0</v>
      </c>
      <c r="S2218" s="516">
        <f>IF(M2218="nio",0,IF(M2218&gt;0,VLOOKUP(H2218,'3-Productie normen'!A:L,VLOOKUP(M2218,'3-Productie normen'!$B$36:$C$42,2,FALSE),FALSE)))</f>
        <v>0</v>
      </c>
      <c r="T2218" s="516">
        <f t="shared" si="243"/>
        <v>0</v>
      </c>
      <c r="U2218" s="55">
        <f t="shared" si="244"/>
        <v>0</v>
      </c>
      <c r="V2218" s="527"/>
      <c r="X2218" s="529">
        <f t="shared" si="242"/>
        <v>24910.95</v>
      </c>
    </row>
    <row r="2219" spans="1:24" ht="14.1" customHeight="1">
      <c r="A2219" s="460">
        <v>2219</v>
      </c>
      <c r="B2219" s="467" t="s">
        <v>239</v>
      </c>
      <c r="C2219" s="466" t="s">
        <v>379</v>
      </c>
      <c r="D2219" s="473">
        <v>15</v>
      </c>
      <c r="E2219" s="475">
        <v>1</v>
      </c>
      <c r="F2219" s="475" t="s">
        <v>613</v>
      </c>
      <c r="G2219" s="494" t="s">
        <v>589</v>
      </c>
      <c r="H2219" s="494" t="s">
        <v>4026</v>
      </c>
      <c r="I2219" s="494" t="s">
        <v>3999</v>
      </c>
      <c r="J2219" s="502">
        <v>4.45</v>
      </c>
      <c r="K2219" s="494" t="s">
        <v>4026</v>
      </c>
      <c r="L2219" s="512">
        <f t="shared" si="238"/>
        <v>0</v>
      </c>
      <c r="M2219" s="513" t="s">
        <v>4037</v>
      </c>
      <c r="N2219" s="514"/>
      <c r="O2219" s="514"/>
      <c r="P2219" s="515">
        <f t="shared" si="239"/>
        <v>0</v>
      </c>
      <c r="Q2219" s="515">
        <f t="shared" si="240"/>
        <v>0</v>
      </c>
      <c r="R2219" s="515">
        <f t="shared" si="241"/>
        <v>0</v>
      </c>
      <c r="S2219" s="516">
        <f>IF(M2219="nio",0,IF(M2219&gt;0,VLOOKUP(H2219,'3-Productie normen'!A:L,VLOOKUP(M2219,'3-Productie normen'!$B$36:$C$42,2,FALSE),FALSE)))</f>
        <v>0</v>
      </c>
      <c r="T2219" s="516">
        <f t="shared" si="243"/>
        <v>0</v>
      </c>
      <c r="U2219" s="55">
        <f t="shared" si="244"/>
        <v>0</v>
      </c>
      <c r="V2219" s="527"/>
      <c r="X2219" s="529">
        <f t="shared" si="242"/>
        <v>0</v>
      </c>
    </row>
    <row r="2220" spans="1:24" ht="14.1" customHeight="1">
      <c r="A2220" s="460">
        <v>2220</v>
      </c>
      <c r="B2220" s="467" t="s">
        <v>239</v>
      </c>
      <c r="C2220" s="466" t="s">
        <v>379</v>
      </c>
      <c r="D2220" s="473">
        <v>15</v>
      </c>
      <c r="E2220" s="475">
        <v>1</v>
      </c>
      <c r="F2220" s="475" t="s">
        <v>2276</v>
      </c>
      <c r="G2220" s="494" t="s">
        <v>2264</v>
      </c>
      <c r="H2220" s="491" t="s">
        <v>253</v>
      </c>
      <c r="I2220" s="494" t="s">
        <v>3999</v>
      </c>
      <c r="J2220" s="502">
        <v>32.28</v>
      </c>
      <c r="K2220" s="491" t="s">
        <v>253</v>
      </c>
      <c r="L2220" s="512">
        <f t="shared" si="238"/>
        <v>104</v>
      </c>
      <c r="M2220" s="514">
        <v>104</v>
      </c>
      <c r="N2220" s="514"/>
      <c r="O2220" s="514"/>
      <c r="P2220" s="515" t="e">
        <f t="shared" si="239"/>
        <v>#DIV/0!</v>
      </c>
      <c r="Q2220" s="515">
        <f t="shared" si="240"/>
        <v>0</v>
      </c>
      <c r="R2220" s="515">
        <f t="shared" si="241"/>
        <v>0</v>
      </c>
      <c r="S2220" s="516">
        <f>IF(M2220="nio",0,IF(M2220&gt;0,VLOOKUP(H2220,'3-Productie normen'!A:L,VLOOKUP(M2220,'3-Productie normen'!$B$36:$C$42,2,FALSE),FALSE)))</f>
        <v>0</v>
      </c>
      <c r="T2220" s="516">
        <f t="shared" si="243"/>
        <v>0</v>
      </c>
      <c r="U2220" s="55">
        <f t="shared" si="244"/>
        <v>0</v>
      </c>
      <c r="V2220" s="527"/>
      <c r="X2220" s="529">
        <f t="shared" si="242"/>
        <v>3357.12</v>
      </c>
    </row>
    <row r="2221" spans="1:24" ht="14.1" customHeight="1">
      <c r="A2221" s="460">
        <v>2221</v>
      </c>
      <c r="B2221" s="467" t="s">
        <v>239</v>
      </c>
      <c r="C2221" s="466" t="s">
        <v>379</v>
      </c>
      <c r="D2221" s="473">
        <v>15</v>
      </c>
      <c r="E2221" s="475">
        <v>1</v>
      </c>
      <c r="F2221" s="475" t="s">
        <v>2277</v>
      </c>
      <c r="G2221" s="494" t="s">
        <v>2278</v>
      </c>
      <c r="H2221" s="491" t="s">
        <v>286</v>
      </c>
      <c r="I2221" s="494" t="s">
        <v>3999</v>
      </c>
      <c r="J2221" s="502">
        <v>10.18</v>
      </c>
      <c r="K2221" s="494" t="s">
        <v>4027</v>
      </c>
      <c r="L2221" s="512">
        <f t="shared" si="238"/>
        <v>0</v>
      </c>
      <c r="M2221" s="513" t="s">
        <v>4037</v>
      </c>
      <c r="N2221" s="514"/>
      <c r="O2221" s="514"/>
      <c r="P2221" s="515">
        <f t="shared" si="239"/>
        <v>0</v>
      </c>
      <c r="Q2221" s="515">
        <f t="shared" si="240"/>
        <v>0</v>
      </c>
      <c r="R2221" s="515">
        <f t="shared" si="241"/>
        <v>0</v>
      </c>
      <c r="S2221" s="516">
        <f>IF(M2221="nio",0,IF(M2221&gt;0,VLOOKUP(H2221,'3-Productie normen'!A:L,VLOOKUP(M2221,'3-Productie normen'!$B$36:$C$42,2,FALSE),FALSE)))</f>
        <v>0</v>
      </c>
      <c r="T2221" s="516">
        <f t="shared" si="243"/>
        <v>0</v>
      </c>
      <c r="U2221" s="55">
        <f t="shared" si="244"/>
        <v>0</v>
      </c>
      <c r="V2221" s="527"/>
      <c r="X2221" s="529">
        <f t="shared" si="242"/>
        <v>0</v>
      </c>
    </row>
    <row r="2222" spans="1:24" ht="14.1" customHeight="1">
      <c r="A2222" s="460">
        <v>2222</v>
      </c>
      <c r="B2222" s="467" t="s">
        <v>239</v>
      </c>
      <c r="C2222" s="466" t="s">
        <v>379</v>
      </c>
      <c r="D2222" s="473">
        <v>15</v>
      </c>
      <c r="E2222" s="475">
        <v>1</v>
      </c>
      <c r="F2222" s="475" t="s">
        <v>2279</v>
      </c>
      <c r="G2222" s="494" t="s">
        <v>618</v>
      </c>
      <c r="H2222" s="491" t="s">
        <v>286</v>
      </c>
      <c r="I2222" s="494" t="s">
        <v>3999</v>
      </c>
      <c r="J2222" s="502">
        <v>0.6</v>
      </c>
      <c r="K2222" s="494" t="s">
        <v>4027</v>
      </c>
      <c r="L2222" s="512">
        <f t="shared" si="238"/>
        <v>0</v>
      </c>
      <c r="M2222" s="513" t="s">
        <v>4037</v>
      </c>
      <c r="N2222" s="514"/>
      <c r="O2222" s="514"/>
      <c r="P2222" s="515">
        <f t="shared" si="239"/>
        <v>0</v>
      </c>
      <c r="Q2222" s="515">
        <f t="shared" si="240"/>
        <v>0</v>
      </c>
      <c r="R2222" s="515">
        <f t="shared" si="241"/>
        <v>0</v>
      </c>
      <c r="S2222" s="516">
        <f>IF(M2222="nio",0,IF(M2222&gt;0,VLOOKUP(H2222,'3-Productie normen'!A:L,VLOOKUP(M2222,'3-Productie normen'!$B$36:$C$42,2,FALSE),FALSE)))</f>
        <v>0</v>
      </c>
      <c r="T2222" s="516">
        <f t="shared" si="243"/>
        <v>0</v>
      </c>
      <c r="U2222" s="55">
        <f t="shared" si="244"/>
        <v>0</v>
      </c>
      <c r="V2222" s="527"/>
      <c r="X2222" s="529">
        <f t="shared" si="242"/>
        <v>0</v>
      </c>
    </row>
    <row r="2223" spans="1:24" ht="14.1" customHeight="1">
      <c r="A2223" s="460">
        <v>2223</v>
      </c>
      <c r="B2223" s="467" t="s">
        <v>239</v>
      </c>
      <c r="C2223" s="466" t="s">
        <v>379</v>
      </c>
      <c r="D2223" s="473">
        <v>15</v>
      </c>
      <c r="E2223" s="475">
        <v>1</v>
      </c>
      <c r="F2223" s="475" t="s">
        <v>2280</v>
      </c>
      <c r="G2223" s="494" t="s">
        <v>618</v>
      </c>
      <c r="H2223" s="491" t="s">
        <v>286</v>
      </c>
      <c r="I2223" s="494" t="s">
        <v>3999</v>
      </c>
      <c r="J2223" s="502">
        <v>4.7699999999999996</v>
      </c>
      <c r="K2223" s="494" t="s">
        <v>4027</v>
      </c>
      <c r="L2223" s="512">
        <f t="shared" si="238"/>
        <v>0</v>
      </c>
      <c r="M2223" s="513" t="s">
        <v>4037</v>
      </c>
      <c r="N2223" s="514"/>
      <c r="O2223" s="514"/>
      <c r="P2223" s="515">
        <f t="shared" si="239"/>
        <v>0</v>
      </c>
      <c r="Q2223" s="515">
        <f t="shared" si="240"/>
        <v>0</v>
      </c>
      <c r="R2223" s="515">
        <f t="shared" si="241"/>
        <v>0</v>
      </c>
      <c r="S2223" s="516">
        <f>IF(M2223="nio",0,IF(M2223&gt;0,VLOOKUP(H2223,'3-Productie normen'!A:L,VLOOKUP(M2223,'3-Productie normen'!$B$36:$C$42,2,FALSE),FALSE)))</f>
        <v>0</v>
      </c>
      <c r="T2223" s="516">
        <f t="shared" si="243"/>
        <v>0</v>
      </c>
      <c r="U2223" s="55">
        <f t="shared" si="244"/>
        <v>0</v>
      </c>
      <c r="V2223" s="527"/>
      <c r="X2223" s="529">
        <f t="shared" si="242"/>
        <v>0</v>
      </c>
    </row>
    <row r="2224" spans="1:24" ht="14.1" customHeight="1">
      <c r="A2224" s="460">
        <v>2224</v>
      </c>
      <c r="B2224" s="467" t="s">
        <v>239</v>
      </c>
      <c r="C2224" s="466" t="s">
        <v>379</v>
      </c>
      <c r="D2224" s="473">
        <v>15</v>
      </c>
      <c r="E2224" s="475">
        <v>1</v>
      </c>
      <c r="F2224" s="475" t="s">
        <v>2281</v>
      </c>
      <c r="G2224" s="494" t="s">
        <v>568</v>
      </c>
      <c r="H2224" s="487" t="s">
        <v>17</v>
      </c>
      <c r="I2224" s="494" t="s">
        <v>3999</v>
      </c>
      <c r="J2224" s="502">
        <v>3.65</v>
      </c>
      <c r="K2224" s="487" t="s">
        <v>17</v>
      </c>
      <c r="L2224" s="512">
        <f t="shared" si="238"/>
        <v>255</v>
      </c>
      <c r="M2224" s="514">
        <v>255</v>
      </c>
      <c r="N2224" s="514"/>
      <c r="O2224" s="514"/>
      <c r="P2224" s="515" t="e">
        <f t="shared" si="239"/>
        <v>#DIV/0!</v>
      </c>
      <c r="Q2224" s="515">
        <f t="shared" si="240"/>
        <v>0</v>
      </c>
      <c r="R2224" s="515">
        <f t="shared" si="241"/>
        <v>0</v>
      </c>
      <c r="S2224" s="516">
        <f>IF(M2224="nio",0,IF(M2224&gt;0,VLOOKUP(H2224,'3-Productie normen'!A:L,VLOOKUP(M2224,'3-Productie normen'!$B$36:$C$42,2,FALSE),FALSE)))</f>
        <v>0</v>
      </c>
      <c r="T2224" s="516">
        <f t="shared" si="243"/>
        <v>0</v>
      </c>
      <c r="U2224" s="55">
        <f t="shared" si="244"/>
        <v>0</v>
      </c>
      <c r="V2224" s="527"/>
      <c r="X2224" s="529">
        <f t="shared" si="242"/>
        <v>930.75</v>
      </c>
    </row>
    <row r="2225" spans="1:24" ht="14.1" customHeight="1">
      <c r="A2225" s="567">
        <v>2225</v>
      </c>
      <c r="B2225" s="467" t="s">
        <v>239</v>
      </c>
      <c r="C2225" s="466" t="s">
        <v>379</v>
      </c>
      <c r="D2225" s="473">
        <v>15</v>
      </c>
      <c r="E2225" s="475">
        <v>1</v>
      </c>
      <c r="F2225" s="475" t="s">
        <v>622</v>
      </c>
      <c r="G2225" s="494" t="s">
        <v>2264</v>
      </c>
      <c r="H2225" s="491" t="s">
        <v>253</v>
      </c>
      <c r="I2225" s="494" t="s">
        <v>4001</v>
      </c>
      <c r="J2225" s="502">
        <v>19.100000000000001</v>
      </c>
      <c r="K2225" s="491" t="s">
        <v>253</v>
      </c>
      <c r="L2225" s="512">
        <f t="shared" si="238"/>
        <v>104</v>
      </c>
      <c r="M2225" s="514">
        <v>104</v>
      </c>
      <c r="N2225" s="514"/>
      <c r="O2225" s="514"/>
      <c r="P2225" s="515" t="e">
        <f t="shared" si="239"/>
        <v>#DIV/0!</v>
      </c>
      <c r="Q2225" s="515">
        <f t="shared" si="240"/>
        <v>0</v>
      </c>
      <c r="R2225" s="515">
        <f t="shared" si="241"/>
        <v>0</v>
      </c>
      <c r="S2225" s="516">
        <f>IF(M2225="nio",0,IF(M2225&gt;0,VLOOKUP(H2225,'3-Productie normen'!A:L,VLOOKUP(M2225,'3-Productie normen'!$B$36:$C$42,2,FALSE),FALSE)))</f>
        <v>0</v>
      </c>
      <c r="T2225" s="516">
        <f t="shared" si="243"/>
        <v>0</v>
      </c>
      <c r="U2225" s="55">
        <f t="shared" si="244"/>
        <v>0</v>
      </c>
      <c r="V2225" s="527"/>
      <c r="X2225" s="529">
        <f t="shared" si="242"/>
        <v>1986.4</v>
      </c>
    </row>
    <row r="2226" spans="1:24" ht="14.1" customHeight="1">
      <c r="A2226" s="460">
        <v>2226</v>
      </c>
      <c r="B2226" s="467" t="s">
        <v>239</v>
      </c>
      <c r="C2226" s="466" t="s">
        <v>379</v>
      </c>
      <c r="D2226" s="473">
        <v>15</v>
      </c>
      <c r="E2226" s="475">
        <v>1</v>
      </c>
      <c r="F2226" s="475" t="s">
        <v>619</v>
      </c>
      <c r="G2226" s="494" t="s">
        <v>2264</v>
      </c>
      <c r="H2226" s="491" t="s">
        <v>253</v>
      </c>
      <c r="I2226" s="494" t="s">
        <v>4001</v>
      </c>
      <c r="J2226" s="502">
        <v>23.68</v>
      </c>
      <c r="K2226" s="491" t="s">
        <v>253</v>
      </c>
      <c r="L2226" s="512">
        <f t="shared" si="238"/>
        <v>104</v>
      </c>
      <c r="M2226" s="514">
        <v>104</v>
      </c>
      <c r="N2226" s="514"/>
      <c r="O2226" s="514"/>
      <c r="P2226" s="515" t="e">
        <f t="shared" si="239"/>
        <v>#DIV/0!</v>
      </c>
      <c r="Q2226" s="515">
        <f t="shared" si="240"/>
        <v>0</v>
      </c>
      <c r="R2226" s="515">
        <f t="shared" si="241"/>
        <v>0</v>
      </c>
      <c r="S2226" s="516">
        <f>IF(M2226="nio",0,IF(M2226&gt;0,VLOOKUP(H2226,'3-Productie normen'!A:L,VLOOKUP(M2226,'3-Productie normen'!$B$36:$C$42,2,FALSE),FALSE)))</f>
        <v>0</v>
      </c>
      <c r="T2226" s="516">
        <f t="shared" si="243"/>
        <v>0</v>
      </c>
      <c r="U2226" s="55">
        <f t="shared" si="244"/>
        <v>0</v>
      </c>
      <c r="V2226" s="527"/>
      <c r="X2226" s="529">
        <f t="shared" si="242"/>
        <v>2462.7199999999998</v>
      </c>
    </row>
    <row r="2227" spans="1:24" ht="14.1" customHeight="1">
      <c r="A2227" s="460">
        <v>2227</v>
      </c>
      <c r="B2227" s="467" t="s">
        <v>239</v>
      </c>
      <c r="C2227" s="466" t="s">
        <v>379</v>
      </c>
      <c r="D2227" s="473">
        <v>15</v>
      </c>
      <c r="E2227" s="475">
        <v>1</v>
      </c>
      <c r="F2227" s="475" t="s">
        <v>620</v>
      </c>
      <c r="G2227" s="494" t="s">
        <v>2264</v>
      </c>
      <c r="H2227" s="491" t="s">
        <v>253</v>
      </c>
      <c r="I2227" s="494" t="s">
        <v>4001</v>
      </c>
      <c r="J2227" s="502">
        <v>19.100000000000001</v>
      </c>
      <c r="K2227" s="491" t="s">
        <v>253</v>
      </c>
      <c r="L2227" s="512">
        <f t="shared" si="238"/>
        <v>104</v>
      </c>
      <c r="M2227" s="514">
        <v>104</v>
      </c>
      <c r="N2227" s="514"/>
      <c r="O2227" s="514"/>
      <c r="P2227" s="515" t="e">
        <f t="shared" si="239"/>
        <v>#DIV/0!</v>
      </c>
      <c r="Q2227" s="515">
        <f t="shared" si="240"/>
        <v>0</v>
      </c>
      <c r="R2227" s="515">
        <f t="shared" si="241"/>
        <v>0</v>
      </c>
      <c r="S2227" s="516">
        <f>IF(M2227="nio",0,IF(M2227&gt;0,VLOOKUP(H2227,'3-Productie normen'!A:L,VLOOKUP(M2227,'3-Productie normen'!$B$36:$C$42,2,FALSE),FALSE)))</f>
        <v>0</v>
      </c>
      <c r="T2227" s="516">
        <f t="shared" si="243"/>
        <v>0</v>
      </c>
      <c r="U2227" s="55">
        <f t="shared" si="244"/>
        <v>0</v>
      </c>
      <c r="V2227" s="527"/>
      <c r="X2227" s="529">
        <f t="shared" si="242"/>
        <v>1986.4</v>
      </c>
    </row>
    <row r="2228" spans="1:24" ht="14.1" customHeight="1">
      <c r="A2228" s="460">
        <v>2228</v>
      </c>
      <c r="B2228" s="467" t="s">
        <v>239</v>
      </c>
      <c r="C2228" s="466" t="s">
        <v>379</v>
      </c>
      <c r="D2228" s="473">
        <v>15</v>
      </c>
      <c r="E2228" s="475">
        <v>1</v>
      </c>
      <c r="F2228" s="475" t="s">
        <v>2282</v>
      </c>
      <c r="G2228" s="494" t="s">
        <v>2264</v>
      </c>
      <c r="H2228" s="491" t="s">
        <v>253</v>
      </c>
      <c r="I2228" s="494" t="s">
        <v>4001</v>
      </c>
      <c r="J2228" s="502">
        <v>19.8</v>
      </c>
      <c r="K2228" s="491" t="s">
        <v>253</v>
      </c>
      <c r="L2228" s="512">
        <f t="shared" si="238"/>
        <v>104</v>
      </c>
      <c r="M2228" s="514">
        <v>104</v>
      </c>
      <c r="N2228" s="514"/>
      <c r="O2228" s="514"/>
      <c r="P2228" s="515" t="e">
        <f t="shared" si="239"/>
        <v>#DIV/0!</v>
      </c>
      <c r="Q2228" s="515">
        <f t="shared" si="240"/>
        <v>0</v>
      </c>
      <c r="R2228" s="515">
        <f t="shared" si="241"/>
        <v>0</v>
      </c>
      <c r="S2228" s="516">
        <f>IF(M2228="nio",0,IF(M2228&gt;0,VLOOKUP(H2228,'3-Productie normen'!A:L,VLOOKUP(M2228,'3-Productie normen'!$B$36:$C$42,2,FALSE),FALSE)))</f>
        <v>0</v>
      </c>
      <c r="T2228" s="516">
        <f t="shared" si="243"/>
        <v>0</v>
      </c>
      <c r="U2228" s="55">
        <f t="shared" si="244"/>
        <v>0</v>
      </c>
      <c r="V2228" s="527"/>
      <c r="X2228" s="529">
        <f t="shared" si="242"/>
        <v>2059.2000000000003</v>
      </c>
    </row>
    <row r="2229" spans="1:24" ht="14.1" customHeight="1">
      <c r="A2229" s="460">
        <v>2229</v>
      </c>
      <c r="B2229" s="467" t="s">
        <v>239</v>
      </c>
      <c r="C2229" s="466" t="s">
        <v>379</v>
      </c>
      <c r="D2229" s="473">
        <v>15</v>
      </c>
      <c r="E2229" s="475">
        <v>1</v>
      </c>
      <c r="F2229" s="475" t="s">
        <v>2283</v>
      </c>
      <c r="G2229" s="494" t="s">
        <v>2264</v>
      </c>
      <c r="H2229" s="491" t="s">
        <v>253</v>
      </c>
      <c r="I2229" s="494" t="s">
        <v>4001</v>
      </c>
      <c r="J2229" s="502">
        <v>9.5500000000000007</v>
      </c>
      <c r="K2229" s="491" t="s">
        <v>253</v>
      </c>
      <c r="L2229" s="512">
        <f t="shared" si="238"/>
        <v>104</v>
      </c>
      <c r="M2229" s="514">
        <v>104</v>
      </c>
      <c r="N2229" s="514"/>
      <c r="O2229" s="514"/>
      <c r="P2229" s="515" t="e">
        <f t="shared" si="239"/>
        <v>#DIV/0!</v>
      </c>
      <c r="Q2229" s="515">
        <f t="shared" si="240"/>
        <v>0</v>
      </c>
      <c r="R2229" s="515">
        <f t="shared" si="241"/>
        <v>0</v>
      </c>
      <c r="S2229" s="516">
        <f>IF(M2229="nio",0,IF(M2229&gt;0,VLOOKUP(H2229,'3-Productie normen'!A:L,VLOOKUP(M2229,'3-Productie normen'!$B$36:$C$42,2,FALSE),FALSE)))</f>
        <v>0</v>
      </c>
      <c r="T2229" s="516">
        <f t="shared" si="243"/>
        <v>0</v>
      </c>
      <c r="U2229" s="55">
        <f t="shared" si="244"/>
        <v>0</v>
      </c>
      <c r="V2229" s="527"/>
      <c r="X2229" s="529">
        <f t="shared" si="242"/>
        <v>993.2</v>
      </c>
    </row>
    <row r="2230" spans="1:24" ht="14.1" customHeight="1">
      <c r="A2230" s="460">
        <v>2230</v>
      </c>
      <c r="B2230" s="467" t="s">
        <v>239</v>
      </c>
      <c r="C2230" s="466" t="s">
        <v>379</v>
      </c>
      <c r="D2230" s="473">
        <v>15</v>
      </c>
      <c r="E2230" s="475">
        <v>1</v>
      </c>
      <c r="F2230" s="475" t="s">
        <v>2283</v>
      </c>
      <c r="G2230" s="494" t="s">
        <v>2264</v>
      </c>
      <c r="H2230" s="491" t="s">
        <v>253</v>
      </c>
      <c r="I2230" s="494" t="s">
        <v>4001</v>
      </c>
      <c r="J2230" s="502">
        <v>9.5500000000000007</v>
      </c>
      <c r="K2230" s="491" t="s">
        <v>253</v>
      </c>
      <c r="L2230" s="512">
        <f t="shared" si="238"/>
        <v>104</v>
      </c>
      <c r="M2230" s="514">
        <v>104</v>
      </c>
      <c r="N2230" s="514"/>
      <c r="O2230" s="514"/>
      <c r="P2230" s="515" t="e">
        <f t="shared" si="239"/>
        <v>#DIV/0!</v>
      </c>
      <c r="Q2230" s="515">
        <f t="shared" si="240"/>
        <v>0</v>
      </c>
      <c r="R2230" s="515">
        <f t="shared" si="241"/>
        <v>0</v>
      </c>
      <c r="S2230" s="516">
        <f>IF(M2230="nio",0,IF(M2230&gt;0,VLOOKUP(H2230,'3-Productie normen'!A:L,VLOOKUP(M2230,'3-Productie normen'!$B$36:$C$42,2,FALSE),FALSE)))</f>
        <v>0</v>
      </c>
      <c r="T2230" s="516">
        <f t="shared" si="243"/>
        <v>0</v>
      </c>
      <c r="U2230" s="55">
        <f t="shared" si="244"/>
        <v>0</v>
      </c>
      <c r="V2230" s="527"/>
      <c r="X2230" s="529">
        <f t="shared" si="242"/>
        <v>993.2</v>
      </c>
    </row>
    <row r="2231" spans="1:24" ht="14.1" customHeight="1">
      <c r="A2231" s="460">
        <v>2231</v>
      </c>
      <c r="B2231" s="467" t="s">
        <v>239</v>
      </c>
      <c r="C2231" s="466" t="s">
        <v>379</v>
      </c>
      <c r="D2231" s="473">
        <v>15</v>
      </c>
      <c r="E2231" s="475">
        <v>1</v>
      </c>
      <c r="F2231" s="475" t="s">
        <v>2284</v>
      </c>
      <c r="G2231" s="494" t="s">
        <v>2264</v>
      </c>
      <c r="H2231" s="491" t="s">
        <v>253</v>
      </c>
      <c r="I2231" s="494" t="s">
        <v>4001</v>
      </c>
      <c r="J2231" s="502">
        <v>19.100000000000001</v>
      </c>
      <c r="K2231" s="491" t="s">
        <v>253</v>
      </c>
      <c r="L2231" s="512">
        <f t="shared" si="238"/>
        <v>104</v>
      </c>
      <c r="M2231" s="514">
        <v>104</v>
      </c>
      <c r="N2231" s="514"/>
      <c r="O2231" s="514"/>
      <c r="P2231" s="515" t="e">
        <f t="shared" si="239"/>
        <v>#DIV/0!</v>
      </c>
      <c r="Q2231" s="515">
        <f t="shared" si="240"/>
        <v>0</v>
      </c>
      <c r="R2231" s="515">
        <f t="shared" si="241"/>
        <v>0</v>
      </c>
      <c r="S2231" s="516">
        <f>IF(M2231="nio",0,IF(M2231&gt;0,VLOOKUP(H2231,'3-Productie normen'!A:L,VLOOKUP(M2231,'3-Productie normen'!$B$36:$C$42,2,FALSE),FALSE)))</f>
        <v>0</v>
      </c>
      <c r="T2231" s="516">
        <f t="shared" si="243"/>
        <v>0</v>
      </c>
      <c r="U2231" s="55">
        <f t="shared" si="244"/>
        <v>0</v>
      </c>
      <c r="V2231" s="527"/>
      <c r="X2231" s="529">
        <f t="shared" si="242"/>
        <v>1986.4</v>
      </c>
    </row>
    <row r="2232" spans="1:24" ht="14.1" customHeight="1">
      <c r="A2232" s="460">
        <v>2232</v>
      </c>
      <c r="B2232" s="467" t="s">
        <v>239</v>
      </c>
      <c r="C2232" s="466" t="s">
        <v>379</v>
      </c>
      <c r="D2232" s="473">
        <v>15</v>
      </c>
      <c r="E2232" s="475">
        <v>1</v>
      </c>
      <c r="F2232" s="475" t="s">
        <v>2285</v>
      </c>
      <c r="G2232" s="494" t="s">
        <v>2264</v>
      </c>
      <c r="H2232" s="491" t="s">
        <v>253</v>
      </c>
      <c r="I2232" s="494" t="s">
        <v>4001</v>
      </c>
      <c r="J2232" s="502">
        <v>19.100000000000001</v>
      </c>
      <c r="K2232" s="491" t="s">
        <v>253</v>
      </c>
      <c r="L2232" s="512">
        <f t="shared" si="238"/>
        <v>104</v>
      </c>
      <c r="M2232" s="514">
        <v>104</v>
      </c>
      <c r="N2232" s="514"/>
      <c r="O2232" s="514"/>
      <c r="P2232" s="515" t="e">
        <f t="shared" si="239"/>
        <v>#DIV/0!</v>
      </c>
      <c r="Q2232" s="515">
        <f t="shared" si="240"/>
        <v>0</v>
      </c>
      <c r="R2232" s="515">
        <f t="shared" si="241"/>
        <v>0</v>
      </c>
      <c r="S2232" s="516">
        <f>IF(M2232="nio",0,IF(M2232&gt;0,VLOOKUP(H2232,'3-Productie normen'!A:L,VLOOKUP(M2232,'3-Productie normen'!$B$36:$C$42,2,FALSE),FALSE)))</f>
        <v>0</v>
      </c>
      <c r="T2232" s="516">
        <f t="shared" si="243"/>
        <v>0</v>
      </c>
      <c r="U2232" s="55">
        <f t="shared" si="244"/>
        <v>0</v>
      </c>
      <c r="V2232" s="527"/>
      <c r="X2232" s="529">
        <f t="shared" si="242"/>
        <v>1986.4</v>
      </c>
    </row>
    <row r="2233" spans="1:24" ht="14.1" customHeight="1">
      <c r="A2233" s="567">
        <v>2233</v>
      </c>
      <c r="B2233" s="467" t="s">
        <v>239</v>
      </c>
      <c r="C2233" s="466" t="s">
        <v>379</v>
      </c>
      <c r="D2233" s="473">
        <v>15</v>
      </c>
      <c r="E2233" s="475">
        <v>1</v>
      </c>
      <c r="F2233" s="475" t="s">
        <v>2286</v>
      </c>
      <c r="G2233" s="494" t="s">
        <v>2264</v>
      </c>
      <c r="H2233" s="491" t="s">
        <v>253</v>
      </c>
      <c r="I2233" s="494" t="s">
        <v>4001</v>
      </c>
      <c r="J2233" s="502">
        <v>47.19</v>
      </c>
      <c r="K2233" s="491" t="s">
        <v>253</v>
      </c>
      <c r="L2233" s="512">
        <f t="shared" si="238"/>
        <v>104</v>
      </c>
      <c r="M2233" s="514">
        <v>104</v>
      </c>
      <c r="N2233" s="514"/>
      <c r="O2233" s="514"/>
      <c r="P2233" s="515" t="e">
        <f t="shared" si="239"/>
        <v>#DIV/0!</v>
      </c>
      <c r="Q2233" s="515">
        <f t="shared" si="240"/>
        <v>0</v>
      </c>
      <c r="R2233" s="515">
        <f t="shared" si="241"/>
        <v>0</v>
      </c>
      <c r="S2233" s="516">
        <f>IF(M2233="nio",0,IF(M2233&gt;0,VLOOKUP(H2233,'3-Productie normen'!A:L,VLOOKUP(M2233,'3-Productie normen'!$B$36:$C$42,2,FALSE),FALSE)))</f>
        <v>0</v>
      </c>
      <c r="T2233" s="516">
        <f t="shared" si="243"/>
        <v>0</v>
      </c>
      <c r="U2233" s="55">
        <f t="shared" si="244"/>
        <v>0</v>
      </c>
      <c r="V2233" s="527"/>
      <c r="X2233" s="529">
        <f t="shared" si="242"/>
        <v>4907.76</v>
      </c>
    </row>
    <row r="2234" spans="1:24" ht="14.1" customHeight="1">
      <c r="A2234" s="460">
        <v>2234</v>
      </c>
      <c r="B2234" s="467" t="s">
        <v>239</v>
      </c>
      <c r="C2234" s="466" t="s">
        <v>379</v>
      </c>
      <c r="D2234" s="473">
        <v>15</v>
      </c>
      <c r="E2234" s="475">
        <v>1</v>
      </c>
      <c r="F2234" s="475" t="s">
        <v>2287</v>
      </c>
      <c r="G2234" s="494" t="s">
        <v>2264</v>
      </c>
      <c r="H2234" s="491" t="s">
        <v>253</v>
      </c>
      <c r="I2234" s="494" t="s">
        <v>4001</v>
      </c>
      <c r="J2234" s="502">
        <v>46.55</v>
      </c>
      <c r="K2234" s="491" t="s">
        <v>253</v>
      </c>
      <c r="L2234" s="512">
        <f t="shared" si="238"/>
        <v>104</v>
      </c>
      <c r="M2234" s="514">
        <v>104</v>
      </c>
      <c r="N2234" s="514"/>
      <c r="O2234" s="514"/>
      <c r="P2234" s="515" t="e">
        <f t="shared" si="239"/>
        <v>#DIV/0!</v>
      </c>
      <c r="Q2234" s="515">
        <f t="shared" si="240"/>
        <v>0</v>
      </c>
      <c r="R2234" s="515">
        <f t="shared" si="241"/>
        <v>0</v>
      </c>
      <c r="S2234" s="516">
        <f>IF(M2234="nio",0,IF(M2234&gt;0,VLOOKUP(H2234,'3-Productie normen'!A:L,VLOOKUP(M2234,'3-Productie normen'!$B$36:$C$42,2,FALSE),FALSE)))</f>
        <v>0</v>
      </c>
      <c r="T2234" s="516">
        <f t="shared" si="243"/>
        <v>0</v>
      </c>
      <c r="U2234" s="55">
        <f t="shared" si="244"/>
        <v>0</v>
      </c>
      <c r="V2234" s="527"/>
      <c r="X2234" s="529">
        <f t="shared" si="242"/>
        <v>4841.2</v>
      </c>
    </row>
    <row r="2235" spans="1:24" ht="14.1" customHeight="1">
      <c r="A2235" s="460">
        <v>2235</v>
      </c>
      <c r="B2235" s="467" t="s">
        <v>239</v>
      </c>
      <c r="C2235" s="466" t="s">
        <v>379</v>
      </c>
      <c r="D2235" s="473">
        <v>15</v>
      </c>
      <c r="E2235" s="475">
        <v>1</v>
      </c>
      <c r="F2235" s="475" t="s">
        <v>2288</v>
      </c>
      <c r="G2235" s="494" t="s">
        <v>2264</v>
      </c>
      <c r="H2235" s="491" t="s">
        <v>253</v>
      </c>
      <c r="I2235" s="494" t="s">
        <v>4001</v>
      </c>
      <c r="J2235" s="502">
        <v>46.55</v>
      </c>
      <c r="K2235" s="491" t="s">
        <v>253</v>
      </c>
      <c r="L2235" s="512">
        <f t="shared" si="238"/>
        <v>104</v>
      </c>
      <c r="M2235" s="514">
        <v>104</v>
      </c>
      <c r="N2235" s="514"/>
      <c r="O2235" s="514"/>
      <c r="P2235" s="515" t="e">
        <f t="shared" si="239"/>
        <v>#DIV/0!</v>
      </c>
      <c r="Q2235" s="515">
        <f t="shared" si="240"/>
        <v>0</v>
      </c>
      <c r="R2235" s="515">
        <f t="shared" si="241"/>
        <v>0</v>
      </c>
      <c r="S2235" s="516">
        <f>IF(M2235="nio",0,IF(M2235&gt;0,VLOOKUP(H2235,'3-Productie normen'!A:L,VLOOKUP(M2235,'3-Productie normen'!$B$36:$C$42,2,FALSE),FALSE)))</f>
        <v>0</v>
      </c>
      <c r="T2235" s="516">
        <f t="shared" si="243"/>
        <v>0</v>
      </c>
      <c r="U2235" s="55">
        <f t="shared" si="244"/>
        <v>0</v>
      </c>
      <c r="V2235" s="527"/>
      <c r="X2235" s="529">
        <f t="shared" si="242"/>
        <v>4841.2</v>
      </c>
    </row>
    <row r="2236" spans="1:24" ht="14.1" customHeight="1">
      <c r="A2236" s="460">
        <v>2236</v>
      </c>
      <c r="B2236" s="467" t="s">
        <v>239</v>
      </c>
      <c r="C2236" s="466" t="s">
        <v>379</v>
      </c>
      <c r="D2236" s="473">
        <v>15</v>
      </c>
      <c r="E2236" s="475">
        <v>1</v>
      </c>
      <c r="F2236" s="475" t="s">
        <v>2289</v>
      </c>
      <c r="G2236" s="494" t="s">
        <v>2264</v>
      </c>
      <c r="H2236" s="491" t="s">
        <v>253</v>
      </c>
      <c r="I2236" s="494" t="s">
        <v>4001</v>
      </c>
      <c r="J2236" s="502">
        <v>40.6</v>
      </c>
      <c r="K2236" s="491" t="s">
        <v>253</v>
      </c>
      <c r="L2236" s="512">
        <f t="shared" si="238"/>
        <v>104</v>
      </c>
      <c r="M2236" s="514">
        <v>104</v>
      </c>
      <c r="N2236" s="514"/>
      <c r="O2236" s="514"/>
      <c r="P2236" s="515" t="e">
        <f t="shared" si="239"/>
        <v>#DIV/0!</v>
      </c>
      <c r="Q2236" s="515">
        <f t="shared" si="240"/>
        <v>0</v>
      </c>
      <c r="R2236" s="515">
        <f t="shared" si="241"/>
        <v>0</v>
      </c>
      <c r="S2236" s="516">
        <f>IF(M2236="nio",0,IF(M2236&gt;0,VLOOKUP(H2236,'3-Productie normen'!A:L,VLOOKUP(M2236,'3-Productie normen'!$B$36:$C$42,2,FALSE),FALSE)))</f>
        <v>0</v>
      </c>
      <c r="T2236" s="516">
        <f t="shared" si="243"/>
        <v>0</v>
      </c>
      <c r="U2236" s="55">
        <f t="shared" si="244"/>
        <v>0</v>
      </c>
      <c r="V2236" s="527"/>
      <c r="X2236" s="529">
        <f t="shared" si="242"/>
        <v>4222.4000000000005</v>
      </c>
    </row>
    <row r="2237" spans="1:24" ht="14.1" customHeight="1">
      <c r="A2237" s="460">
        <v>2237</v>
      </c>
      <c r="B2237" s="467" t="s">
        <v>239</v>
      </c>
      <c r="C2237" s="466" t="s">
        <v>379</v>
      </c>
      <c r="D2237" s="473">
        <v>15</v>
      </c>
      <c r="E2237" s="475">
        <v>1</v>
      </c>
      <c r="F2237" s="475" t="s">
        <v>929</v>
      </c>
      <c r="G2237" s="494" t="s">
        <v>536</v>
      </c>
      <c r="H2237" s="491" t="s">
        <v>4038</v>
      </c>
      <c r="I2237" s="494" t="s">
        <v>4001</v>
      </c>
      <c r="J2237" s="502">
        <v>39.18</v>
      </c>
      <c r="K2237" s="491" t="s">
        <v>4038</v>
      </c>
      <c r="L2237" s="512">
        <f t="shared" si="238"/>
        <v>255</v>
      </c>
      <c r="M2237" s="514">
        <v>255</v>
      </c>
      <c r="N2237" s="514"/>
      <c r="O2237" s="514"/>
      <c r="P2237" s="515" t="e">
        <f t="shared" si="239"/>
        <v>#DIV/0!</v>
      </c>
      <c r="Q2237" s="515">
        <f t="shared" si="240"/>
        <v>0</v>
      </c>
      <c r="R2237" s="515">
        <f t="shared" si="241"/>
        <v>0</v>
      </c>
      <c r="S2237" s="516">
        <f>IF(M2237="nio",0,IF(M2237&gt;0,VLOOKUP(H2237,'3-Productie normen'!A:L,VLOOKUP(M2237,'3-Productie normen'!$B$36:$C$42,2,FALSE),FALSE)))</f>
        <v>0</v>
      </c>
      <c r="T2237" s="516">
        <f t="shared" si="243"/>
        <v>0</v>
      </c>
      <c r="U2237" s="55">
        <f t="shared" si="244"/>
        <v>0</v>
      </c>
      <c r="V2237" s="527"/>
      <c r="X2237" s="529">
        <f t="shared" si="242"/>
        <v>9990.9</v>
      </c>
    </row>
    <row r="2238" spans="1:24" ht="14.1" customHeight="1">
      <c r="A2238" s="460">
        <v>2238</v>
      </c>
      <c r="B2238" s="467" t="s">
        <v>239</v>
      </c>
      <c r="C2238" s="466" t="s">
        <v>379</v>
      </c>
      <c r="D2238" s="473">
        <v>15</v>
      </c>
      <c r="E2238" s="475">
        <v>1</v>
      </c>
      <c r="F2238" s="475" t="s">
        <v>934</v>
      </c>
      <c r="G2238" s="494" t="s">
        <v>536</v>
      </c>
      <c r="H2238" s="491" t="s">
        <v>4038</v>
      </c>
      <c r="I2238" s="494" t="s">
        <v>4001</v>
      </c>
      <c r="J2238" s="502">
        <v>33.68</v>
      </c>
      <c r="K2238" s="491" t="s">
        <v>4038</v>
      </c>
      <c r="L2238" s="512">
        <f t="shared" si="238"/>
        <v>255</v>
      </c>
      <c r="M2238" s="514">
        <v>255</v>
      </c>
      <c r="N2238" s="514"/>
      <c r="O2238" s="514"/>
      <c r="P2238" s="515" t="e">
        <f t="shared" si="239"/>
        <v>#DIV/0!</v>
      </c>
      <c r="Q2238" s="515">
        <f t="shared" si="240"/>
        <v>0</v>
      </c>
      <c r="R2238" s="515">
        <f t="shared" si="241"/>
        <v>0</v>
      </c>
      <c r="S2238" s="516">
        <f>IF(M2238="nio",0,IF(M2238&gt;0,VLOOKUP(H2238,'3-Productie normen'!A:L,VLOOKUP(M2238,'3-Productie normen'!$B$36:$C$42,2,FALSE),FALSE)))</f>
        <v>0</v>
      </c>
      <c r="T2238" s="516">
        <f t="shared" si="243"/>
        <v>0</v>
      </c>
      <c r="U2238" s="55">
        <f t="shared" si="244"/>
        <v>0</v>
      </c>
      <c r="V2238" s="527"/>
      <c r="X2238" s="529">
        <f t="shared" si="242"/>
        <v>8588.4</v>
      </c>
    </row>
    <row r="2239" spans="1:24" ht="14.1" customHeight="1">
      <c r="A2239" s="460">
        <v>2239</v>
      </c>
      <c r="B2239" s="467" t="s">
        <v>239</v>
      </c>
      <c r="C2239" s="466" t="s">
        <v>379</v>
      </c>
      <c r="D2239" s="473">
        <v>15</v>
      </c>
      <c r="E2239" s="475">
        <v>1</v>
      </c>
      <c r="F2239" s="475" t="s">
        <v>2290</v>
      </c>
      <c r="G2239" s="494" t="s">
        <v>536</v>
      </c>
      <c r="H2239" s="491" t="s">
        <v>4038</v>
      </c>
      <c r="I2239" s="494" t="s">
        <v>4001</v>
      </c>
      <c r="J2239" s="502">
        <v>19.02</v>
      </c>
      <c r="K2239" s="491" t="s">
        <v>4038</v>
      </c>
      <c r="L2239" s="512">
        <f t="shared" si="238"/>
        <v>255</v>
      </c>
      <c r="M2239" s="514">
        <v>255</v>
      </c>
      <c r="N2239" s="514"/>
      <c r="O2239" s="514"/>
      <c r="P2239" s="515" t="e">
        <f t="shared" si="239"/>
        <v>#DIV/0!</v>
      </c>
      <c r="Q2239" s="515">
        <f t="shared" si="240"/>
        <v>0</v>
      </c>
      <c r="R2239" s="515">
        <f t="shared" si="241"/>
        <v>0</v>
      </c>
      <c r="S2239" s="516">
        <f>IF(M2239="nio",0,IF(M2239&gt;0,VLOOKUP(H2239,'3-Productie normen'!A:L,VLOOKUP(M2239,'3-Productie normen'!$B$36:$C$42,2,FALSE),FALSE)))</f>
        <v>0</v>
      </c>
      <c r="T2239" s="516">
        <f t="shared" si="243"/>
        <v>0</v>
      </c>
      <c r="U2239" s="55">
        <f t="shared" si="244"/>
        <v>0</v>
      </c>
      <c r="V2239" s="527"/>
      <c r="X2239" s="529">
        <f t="shared" si="242"/>
        <v>4850.0999999999995</v>
      </c>
    </row>
    <row r="2240" spans="1:24" ht="14.1" customHeight="1">
      <c r="A2240" s="460">
        <v>2240</v>
      </c>
      <c r="B2240" s="467" t="s">
        <v>239</v>
      </c>
      <c r="C2240" s="466" t="s">
        <v>379</v>
      </c>
      <c r="D2240" s="473">
        <v>15</v>
      </c>
      <c r="E2240" s="475">
        <v>1</v>
      </c>
      <c r="F2240" s="475" t="s">
        <v>931</v>
      </c>
      <c r="G2240" s="494" t="s">
        <v>536</v>
      </c>
      <c r="H2240" s="491" t="s">
        <v>4038</v>
      </c>
      <c r="I2240" s="494" t="s">
        <v>4001</v>
      </c>
      <c r="J2240" s="502">
        <v>19.02</v>
      </c>
      <c r="K2240" s="491" t="s">
        <v>4038</v>
      </c>
      <c r="L2240" s="512">
        <f t="shared" si="238"/>
        <v>255</v>
      </c>
      <c r="M2240" s="514">
        <v>255</v>
      </c>
      <c r="N2240" s="514"/>
      <c r="O2240" s="514"/>
      <c r="P2240" s="515" t="e">
        <f t="shared" si="239"/>
        <v>#DIV/0!</v>
      </c>
      <c r="Q2240" s="515">
        <f t="shared" si="240"/>
        <v>0</v>
      </c>
      <c r="R2240" s="515">
        <f t="shared" si="241"/>
        <v>0</v>
      </c>
      <c r="S2240" s="516">
        <f>IF(M2240="nio",0,IF(M2240&gt;0,VLOOKUP(H2240,'3-Productie normen'!A:L,VLOOKUP(M2240,'3-Productie normen'!$B$36:$C$42,2,FALSE),FALSE)))</f>
        <v>0</v>
      </c>
      <c r="T2240" s="516">
        <f t="shared" si="243"/>
        <v>0</v>
      </c>
      <c r="U2240" s="55">
        <f t="shared" si="244"/>
        <v>0</v>
      </c>
      <c r="V2240" s="527"/>
      <c r="X2240" s="529">
        <f t="shared" si="242"/>
        <v>4850.0999999999995</v>
      </c>
    </row>
    <row r="2241" spans="1:24" ht="14.1" customHeight="1">
      <c r="A2241" s="567">
        <v>2241</v>
      </c>
      <c r="B2241" s="467" t="s">
        <v>239</v>
      </c>
      <c r="C2241" s="466" t="s">
        <v>379</v>
      </c>
      <c r="D2241" s="473">
        <v>15</v>
      </c>
      <c r="E2241" s="475">
        <v>1</v>
      </c>
      <c r="F2241" s="475" t="s">
        <v>621</v>
      </c>
      <c r="G2241" s="494" t="s">
        <v>2206</v>
      </c>
      <c r="H2241" s="494" t="s">
        <v>4026</v>
      </c>
      <c r="I2241" s="494" t="s">
        <v>3999</v>
      </c>
      <c r="J2241" s="502">
        <v>8.49</v>
      </c>
      <c r="K2241" s="494" t="s">
        <v>4033</v>
      </c>
      <c r="L2241" s="512">
        <f t="shared" si="238"/>
        <v>0</v>
      </c>
      <c r="M2241" s="513" t="s">
        <v>4037</v>
      </c>
      <c r="N2241" s="514"/>
      <c r="O2241" s="514"/>
      <c r="P2241" s="515">
        <f t="shared" si="239"/>
        <v>0</v>
      </c>
      <c r="Q2241" s="515">
        <f t="shared" si="240"/>
        <v>0</v>
      </c>
      <c r="R2241" s="515">
        <f t="shared" si="241"/>
        <v>0</v>
      </c>
      <c r="S2241" s="516">
        <f>IF(M2241="nio",0,IF(M2241&gt;0,VLOOKUP(H2241,'3-Productie normen'!A:L,VLOOKUP(M2241,'3-Productie normen'!$B$36:$C$42,2,FALSE),FALSE)))</f>
        <v>0</v>
      </c>
      <c r="T2241" s="516">
        <f t="shared" si="243"/>
        <v>0</v>
      </c>
      <c r="U2241" s="55">
        <f t="shared" si="244"/>
        <v>0</v>
      </c>
      <c r="V2241" s="527"/>
      <c r="X2241" s="529">
        <f t="shared" si="242"/>
        <v>0</v>
      </c>
    </row>
    <row r="2242" spans="1:24" ht="14.1" customHeight="1">
      <c r="A2242" s="460">
        <v>2242</v>
      </c>
      <c r="B2242" s="467" t="s">
        <v>239</v>
      </c>
      <c r="C2242" s="466" t="s">
        <v>379</v>
      </c>
      <c r="D2242" s="473">
        <v>15</v>
      </c>
      <c r="E2242" s="475">
        <v>1</v>
      </c>
      <c r="F2242" s="475" t="s">
        <v>2291</v>
      </c>
      <c r="G2242" s="494" t="s">
        <v>589</v>
      </c>
      <c r="H2242" s="491" t="s">
        <v>253</v>
      </c>
      <c r="I2242" s="494" t="s">
        <v>3999</v>
      </c>
      <c r="J2242" s="502">
        <v>10.92</v>
      </c>
      <c r="K2242" s="491" t="s">
        <v>253</v>
      </c>
      <c r="L2242" s="512">
        <f t="shared" si="238"/>
        <v>104</v>
      </c>
      <c r="M2242" s="514">
        <v>104</v>
      </c>
      <c r="N2242" s="514"/>
      <c r="O2242" s="514"/>
      <c r="P2242" s="515" t="e">
        <f t="shared" si="239"/>
        <v>#DIV/0!</v>
      </c>
      <c r="Q2242" s="515">
        <f t="shared" si="240"/>
        <v>0</v>
      </c>
      <c r="R2242" s="515">
        <f t="shared" si="241"/>
        <v>0</v>
      </c>
      <c r="S2242" s="516">
        <f>IF(M2242="nio",0,IF(M2242&gt;0,VLOOKUP(H2242,'3-Productie normen'!A:L,VLOOKUP(M2242,'3-Productie normen'!$B$36:$C$42,2,FALSE),FALSE)))</f>
        <v>0</v>
      </c>
      <c r="T2242" s="516">
        <f t="shared" si="243"/>
        <v>0</v>
      </c>
      <c r="U2242" s="55">
        <f t="shared" si="244"/>
        <v>0</v>
      </c>
      <c r="V2242" s="527"/>
      <c r="X2242" s="529">
        <f t="shared" si="242"/>
        <v>1135.68</v>
      </c>
    </row>
    <row r="2243" spans="1:24" ht="14.1" customHeight="1">
      <c r="A2243" s="460">
        <v>2243</v>
      </c>
      <c r="B2243" s="467" t="s">
        <v>239</v>
      </c>
      <c r="C2243" s="466" t="s">
        <v>379</v>
      </c>
      <c r="D2243" s="473">
        <v>15</v>
      </c>
      <c r="E2243" s="475">
        <v>1</v>
      </c>
      <c r="F2243" s="475" t="s">
        <v>2292</v>
      </c>
      <c r="G2243" s="494" t="s">
        <v>594</v>
      </c>
      <c r="H2243" s="491" t="s">
        <v>286</v>
      </c>
      <c r="I2243" s="494" t="s">
        <v>4005</v>
      </c>
      <c r="J2243" s="502">
        <v>3.18</v>
      </c>
      <c r="K2243" s="494" t="s">
        <v>4027</v>
      </c>
      <c r="L2243" s="512">
        <f t="shared" ref="L2243:L2306" si="245">SUM(M2243:O2243)</f>
        <v>0</v>
      </c>
      <c r="M2243" s="513" t="s">
        <v>4037</v>
      </c>
      <c r="N2243" s="514"/>
      <c r="O2243" s="514"/>
      <c r="P2243" s="515">
        <f t="shared" si="239"/>
        <v>0</v>
      </c>
      <c r="Q2243" s="515">
        <f t="shared" si="240"/>
        <v>0</v>
      </c>
      <c r="R2243" s="515">
        <f t="shared" si="241"/>
        <v>0</v>
      </c>
      <c r="S2243" s="516">
        <f>IF(M2243="nio",0,IF(M2243&gt;0,VLOOKUP(H2243,'3-Productie normen'!A:L,VLOOKUP(M2243,'3-Productie normen'!$B$36:$C$42,2,FALSE),FALSE)))</f>
        <v>0</v>
      </c>
      <c r="T2243" s="516">
        <f t="shared" si="243"/>
        <v>0</v>
      </c>
      <c r="U2243" s="55">
        <f t="shared" si="244"/>
        <v>0</v>
      </c>
      <c r="V2243" s="527"/>
      <c r="X2243" s="529">
        <f t="shared" si="242"/>
        <v>0</v>
      </c>
    </row>
    <row r="2244" spans="1:24" ht="14.1" customHeight="1">
      <c r="A2244" s="460">
        <v>2244</v>
      </c>
      <c r="B2244" s="467" t="s">
        <v>239</v>
      </c>
      <c r="C2244" s="466" t="s">
        <v>379</v>
      </c>
      <c r="D2244" s="473">
        <v>15</v>
      </c>
      <c r="E2244" s="475">
        <v>1</v>
      </c>
      <c r="F2244" s="475" t="s">
        <v>2293</v>
      </c>
      <c r="G2244" s="494" t="s">
        <v>568</v>
      </c>
      <c r="H2244" s="487" t="s">
        <v>17</v>
      </c>
      <c r="I2244" s="494" t="s">
        <v>3999</v>
      </c>
      <c r="J2244" s="502">
        <v>1.1100000000000001</v>
      </c>
      <c r="K2244" s="494" t="s">
        <v>4028</v>
      </c>
      <c r="L2244" s="512">
        <f t="shared" si="245"/>
        <v>510</v>
      </c>
      <c r="M2244" s="514">
        <v>255</v>
      </c>
      <c r="N2244" s="514">
        <v>255</v>
      </c>
      <c r="O2244" s="514"/>
      <c r="P2244" s="515" t="e">
        <f t="shared" si="239"/>
        <v>#DIV/0!</v>
      </c>
      <c r="Q2244" s="515" t="e">
        <f t="shared" si="240"/>
        <v>#DIV/0!</v>
      </c>
      <c r="R2244" s="515">
        <f t="shared" si="241"/>
        <v>0</v>
      </c>
      <c r="S2244" s="516">
        <f>IF(M2244="nio",0,IF(M2244&gt;0,VLOOKUP(H2244,'3-Productie normen'!A:L,VLOOKUP(M2244,'3-Productie normen'!$B$36:$C$42,2,FALSE),FALSE)))</f>
        <v>0</v>
      </c>
      <c r="T2244" s="516">
        <f t="shared" si="243"/>
        <v>0</v>
      </c>
      <c r="U2244" s="55">
        <f t="shared" si="244"/>
        <v>0</v>
      </c>
      <c r="V2244" s="527"/>
      <c r="X2244" s="529">
        <f t="shared" si="242"/>
        <v>566.1</v>
      </c>
    </row>
    <row r="2245" spans="1:24" ht="14.1" customHeight="1">
      <c r="A2245" s="460">
        <v>2245</v>
      </c>
      <c r="B2245" s="467" t="s">
        <v>239</v>
      </c>
      <c r="C2245" s="466" t="s">
        <v>379</v>
      </c>
      <c r="D2245" s="473">
        <v>15</v>
      </c>
      <c r="E2245" s="475">
        <v>1</v>
      </c>
      <c r="F2245" s="475" t="s">
        <v>2294</v>
      </c>
      <c r="G2245" s="494" t="s">
        <v>568</v>
      </c>
      <c r="H2245" s="487" t="s">
        <v>17</v>
      </c>
      <c r="I2245" s="494" t="s">
        <v>3999</v>
      </c>
      <c r="J2245" s="502">
        <v>1.1100000000000001</v>
      </c>
      <c r="K2245" s="494" t="s">
        <v>4028</v>
      </c>
      <c r="L2245" s="512">
        <f t="shared" si="245"/>
        <v>510</v>
      </c>
      <c r="M2245" s="514">
        <v>255</v>
      </c>
      <c r="N2245" s="514">
        <v>255</v>
      </c>
      <c r="O2245" s="514"/>
      <c r="P2245" s="515" t="e">
        <f t="shared" si="239"/>
        <v>#DIV/0!</v>
      </c>
      <c r="Q2245" s="515" t="e">
        <f t="shared" si="240"/>
        <v>#DIV/0!</v>
      </c>
      <c r="R2245" s="515">
        <f t="shared" si="241"/>
        <v>0</v>
      </c>
      <c r="S2245" s="516">
        <f>IF(M2245="nio",0,IF(M2245&gt;0,VLOOKUP(H2245,'3-Productie normen'!A:L,VLOOKUP(M2245,'3-Productie normen'!$B$36:$C$42,2,FALSE),FALSE)))</f>
        <v>0</v>
      </c>
      <c r="T2245" s="516">
        <f t="shared" si="243"/>
        <v>0</v>
      </c>
      <c r="U2245" s="55">
        <f t="shared" si="244"/>
        <v>0</v>
      </c>
      <c r="V2245" s="527"/>
      <c r="X2245" s="529">
        <f t="shared" si="242"/>
        <v>566.1</v>
      </c>
    </row>
    <row r="2246" spans="1:24" ht="14.1" customHeight="1">
      <c r="A2246" s="460">
        <v>2246</v>
      </c>
      <c r="B2246" s="467" t="s">
        <v>239</v>
      </c>
      <c r="C2246" s="466" t="s">
        <v>379</v>
      </c>
      <c r="D2246" s="473">
        <v>15</v>
      </c>
      <c r="E2246" s="475">
        <v>1</v>
      </c>
      <c r="F2246" s="475" t="s">
        <v>2295</v>
      </c>
      <c r="G2246" s="494" t="s">
        <v>568</v>
      </c>
      <c r="H2246" s="487" t="s">
        <v>17</v>
      </c>
      <c r="I2246" s="494" t="s">
        <v>3999</v>
      </c>
      <c r="J2246" s="502">
        <v>5</v>
      </c>
      <c r="K2246" s="494" t="s">
        <v>4028</v>
      </c>
      <c r="L2246" s="512">
        <f t="shared" si="245"/>
        <v>510</v>
      </c>
      <c r="M2246" s="514">
        <v>255</v>
      </c>
      <c r="N2246" s="514">
        <v>255</v>
      </c>
      <c r="O2246" s="514"/>
      <c r="P2246" s="515" t="e">
        <f t="shared" si="239"/>
        <v>#DIV/0!</v>
      </c>
      <c r="Q2246" s="515" t="e">
        <f t="shared" si="240"/>
        <v>#DIV/0!</v>
      </c>
      <c r="R2246" s="515">
        <f t="shared" si="241"/>
        <v>0</v>
      </c>
      <c r="S2246" s="516">
        <f>IF(M2246="nio",0,IF(M2246&gt;0,VLOOKUP(H2246,'3-Productie normen'!A:L,VLOOKUP(M2246,'3-Productie normen'!$B$36:$C$42,2,FALSE),FALSE)))</f>
        <v>0</v>
      </c>
      <c r="T2246" s="516">
        <f t="shared" si="243"/>
        <v>0</v>
      </c>
      <c r="U2246" s="55">
        <f t="shared" si="244"/>
        <v>0</v>
      </c>
      <c r="V2246" s="527"/>
      <c r="X2246" s="529">
        <f t="shared" si="242"/>
        <v>2550</v>
      </c>
    </row>
    <row r="2247" spans="1:24" ht="14.1" customHeight="1">
      <c r="A2247" s="460">
        <v>2247</v>
      </c>
      <c r="B2247" s="467" t="s">
        <v>239</v>
      </c>
      <c r="C2247" s="466" t="s">
        <v>379</v>
      </c>
      <c r="D2247" s="473">
        <v>15</v>
      </c>
      <c r="E2247" s="475">
        <v>1</v>
      </c>
      <c r="F2247" s="475" t="s">
        <v>2296</v>
      </c>
      <c r="G2247" s="494" t="s">
        <v>568</v>
      </c>
      <c r="H2247" s="487" t="s">
        <v>17</v>
      </c>
      <c r="I2247" s="494" t="s">
        <v>3999</v>
      </c>
      <c r="J2247" s="502">
        <v>1.1100000000000001</v>
      </c>
      <c r="K2247" s="494" t="s">
        <v>4028</v>
      </c>
      <c r="L2247" s="512">
        <f t="shared" si="245"/>
        <v>510</v>
      </c>
      <c r="M2247" s="514">
        <v>255</v>
      </c>
      <c r="N2247" s="514">
        <v>255</v>
      </c>
      <c r="O2247" s="514"/>
      <c r="P2247" s="515" t="e">
        <f t="shared" si="239"/>
        <v>#DIV/0!</v>
      </c>
      <c r="Q2247" s="515" t="e">
        <f t="shared" si="240"/>
        <v>#DIV/0!</v>
      </c>
      <c r="R2247" s="515">
        <f t="shared" si="241"/>
        <v>0</v>
      </c>
      <c r="S2247" s="516">
        <f>IF(M2247="nio",0,IF(M2247&gt;0,VLOOKUP(H2247,'3-Productie normen'!A:L,VLOOKUP(M2247,'3-Productie normen'!$B$36:$C$42,2,FALSE),FALSE)))</f>
        <v>0</v>
      </c>
      <c r="T2247" s="516">
        <f t="shared" si="243"/>
        <v>0</v>
      </c>
      <c r="U2247" s="55">
        <f t="shared" si="244"/>
        <v>0</v>
      </c>
      <c r="V2247" s="527"/>
      <c r="X2247" s="529">
        <f t="shared" si="242"/>
        <v>566.1</v>
      </c>
    </row>
    <row r="2248" spans="1:24" ht="14.1" customHeight="1">
      <c r="A2248" s="460">
        <v>2248</v>
      </c>
      <c r="B2248" s="467" t="s">
        <v>239</v>
      </c>
      <c r="C2248" s="466" t="s">
        <v>379</v>
      </c>
      <c r="D2248" s="473">
        <v>15</v>
      </c>
      <c r="E2248" s="475">
        <v>1</v>
      </c>
      <c r="F2248" s="475" t="s">
        <v>2297</v>
      </c>
      <c r="G2248" s="494" t="s">
        <v>568</v>
      </c>
      <c r="H2248" s="487" t="s">
        <v>17</v>
      </c>
      <c r="I2248" s="494" t="s">
        <v>3999</v>
      </c>
      <c r="J2248" s="502">
        <v>1.1100000000000001</v>
      </c>
      <c r="K2248" s="494" t="s">
        <v>4028</v>
      </c>
      <c r="L2248" s="512">
        <f t="shared" si="245"/>
        <v>510</v>
      </c>
      <c r="M2248" s="514">
        <v>255</v>
      </c>
      <c r="N2248" s="514">
        <v>255</v>
      </c>
      <c r="O2248" s="514"/>
      <c r="P2248" s="515" t="e">
        <f t="shared" si="239"/>
        <v>#DIV/0!</v>
      </c>
      <c r="Q2248" s="515" t="e">
        <f t="shared" si="240"/>
        <v>#DIV/0!</v>
      </c>
      <c r="R2248" s="515">
        <f t="shared" si="241"/>
        <v>0</v>
      </c>
      <c r="S2248" s="516">
        <f>IF(M2248="nio",0,IF(M2248&gt;0,VLOOKUP(H2248,'3-Productie normen'!A:L,VLOOKUP(M2248,'3-Productie normen'!$B$36:$C$42,2,FALSE),FALSE)))</f>
        <v>0</v>
      </c>
      <c r="T2248" s="516">
        <f t="shared" si="243"/>
        <v>0</v>
      </c>
      <c r="U2248" s="55">
        <f t="shared" si="244"/>
        <v>0</v>
      </c>
      <c r="V2248" s="527"/>
      <c r="X2248" s="529">
        <f t="shared" si="242"/>
        <v>566.1</v>
      </c>
    </row>
    <row r="2249" spans="1:24" ht="14.1" customHeight="1">
      <c r="A2249" s="567">
        <v>2249</v>
      </c>
      <c r="B2249" s="467" t="s">
        <v>239</v>
      </c>
      <c r="C2249" s="466" t="s">
        <v>379</v>
      </c>
      <c r="D2249" s="473">
        <v>15</v>
      </c>
      <c r="E2249" s="475">
        <v>1</v>
      </c>
      <c r="F2249" s="475" t="s">
        <v>2298</v>
      </c>
      <c r="G2249" s="494" t="s">
        <v>568</v>
      </c>
      <c r="H2249" s="487" t="s">
        <v>17</v>
      </c>
      <c r="I2249" s="494" t="s">
        <v>3999</v>
      </c>
      <c r="J2249" s="502">
        <v>5.79</v>
      </c>
      <c r="K2249" s="494" t="s">
        <v>4028</v>
      </c>
      <c r="L2249" s="512">
        <f t="shared" si="245"/>
        <v>510</v>
      </c>
      <c r="M2249" s="514">
        <v>255</v>
      </c>
      <c r="N2249" s="514">
        <v>255</v>
      </c>
      <c r="O2249" s="514"/>
      <c r="P2249" s="515" t="e">
        <f t="shared" si="239"/>
        <v>#DIV/0!</v>
      </c>
      <c r="Q2249" s="515" t="e">
        <f t="shared" si="240"/>
        <v>#DIV/0!</v>
      </c>
      <c r="R2249" s="515">
        <f t="shared" si="241"/>
        <v>0</v>
      </c>
      <c r="S2249" s="516">
        <f>IF(M2249="nio",0,IF(M2249&gt;0,VLOOKUP(H2249,'3-Productie normen'!A:L,VLOOKUP(M2249,'3-Productie normen'!$B$36:$C$42,2,FALSE),FALSE)))</f>
        <v>0</v>
      </c>
      <c r="T2249" s="516">
        <f t="shared" si="243"/>
        <v>0</v>
      </c>
      <c r="U2249" s="55">
        <f t="shared" si="244"/>
        <v>0</v>
      </c>
      <c r="V2249" s="527"/>
      <c r="X2249" s="529">
        <f t="shared" si="242"/>
        <v>2952.9</v>
      </c>
    </row>
    <row r="2250" spans="1:24" ht="14.1" customHeight="1">
      <c r="A2250" s="460">
        <v>2250</v>
      </c>
      <c r="B2250" s="467" t="s">
        <v>239</v>
      </c>
      <c r="C2250" s="466" t="s">
        <v>379</v>
      </c>
      <c r="D2250" s="473">
        <v>15</v>
      </c>
      <c r="E2250" s="475">
        <v>1</v>
      </c>
      <c r="F2250" s="475" t="s">
        <v>2299</v>
      </c>
      <c r="G2250" s="494" t="s">
        <v>568</v>
      </c>
      <c r="H2250" s="491" t="s">
        <v>286</v>
      </c>
      <c r="I2250" s="494" t="s">
        <v>3999</v>
      </c>
      <c r="J2250" s="502">
        <v>6.88</v>
      </c>
      <c r="K2250" s="494" t="s">
        <v>4027</v>
      </c>
      <c r="L2250" s="512">
        <f t="shared" si="245"/>
        <v>0</v>
      </c>
      <c r="M2250" s="513" t="s">
        <v>4037</v>
      </c>
      <c r="N2250" s="514"/>
      <c r="O2250" s="514"/>
      <c r="P2250" s="515">
        <f t="shared" si="239"/>
        <v>0</v>
      </c>
      <c r="Q2250" s="515">
        <f t="shared" si="240"/>
        <v>0</v>
      </c>
      <c r="R2250" s="515">
        <f t="shared" si="241"/>
        <v>0</v>
      </c>
      <c r="S2250" s="516">
        <f>IF(M2250="nio",0,IF(M2250&gt;0,VLOOKUP(H2250,'3-Productie normen'!A:L,VLOOKUP(M2250,'3-Productie normen'!$B$36:$C$42,2,FALSE),FALSE)))</f>
        <v>0</v>
      </c>
      <c r="T2250" s="516">
        <f t="shared" si="243"/>
        <v>0</v>
      </c>
      <c r="U2250" s="55">
        <f t="shared" si="244"/>
        <v>0</v>
      </c>
      <c r="V2250" s="527"/>
      <c r="X2250" s="529">
        <f t="shared" si="242"/>
        <v>0</v>
      </c>
    </row>
    <row r="2251" spans="1:24" ht="14.1" customHeight="1">
      <c r="A2251" s="460">
        <v>2251</v>
      </c>
      <c r="B2251" s="467" t="s">
        <v>239</v>
      </c>
      <c r="C2251" s="466" t="s">
        <v>379</v>
      </c>
      <c r="D2251" s="473">
        <v>15</v>
      </c>
      <c r="E2251" s="475">
        <v>1</v>
      </c>
      <c r="F2251" s="475" t="s">
        <v>623</v>
      </c>
      <c r="G2251" s="494" t="s">
        <v>2206</v>
      </c>
      <c r="H2251" s="494" t="s">
        <v>4026</v>
      </c>
      <c r="I2251" s="494" t="s">
        <v>3999</v>
      </c>
      <c r="J2251" s="502">
        <v>6.89</v>
      </c>
      <c r="K2251" s="494" t="s">
        <v>4026</v>
      </c>
      <c r="L2251" s="512">
        <f t="shared" si="245"/>
        <v>0</v>
      </c>
      <c r="M2251" s="513" t="s">
        <v>4037</v>
      </c>
      <c r="N2251" s="514"/>
      <c r="O2251" s="514"/>
      <c r="P2251" s="515">
        <f t="shared" ref="P2251:P2314" si="246">IF(M2251="nio",0,IF(M2251&gt;0,M2251*J2251/S2251,0))</f>
        <v>0</v>
      </c>
      <c r="Q2251" s="515">
        <f t="shared" ref="Q2251:Q2314" si="247">IF(N2251&gt;0,N2251*J2251/T2251,0)</f>
        <v>0</v>
      </c>
      <c r="R2251" s="515">
        <f t="shared" ref="R2251:R2314" si="248">IF(O2251&gt;0,O2251*J2251/U2251,0)</f>
        <v>0</v>
      </c>
      <c r="S2251" s="516">
        <f>IF(M2251="nio",0,IF(M2251&gt;0,VLOOKUP(H2251,'3-Productie normen'!A:L,VLOOKUP(M2251,'3-Productie normen'!$B$36:$C$42,2,FALSE),FALSE)))</f>
        <v>0</v>
      </c>
      <c r="T2251" s="516">
        <f t="shared" si="243"/>
        <v>0</v>
      </c>
      <c r="U2251" s="55">
        <f t="shared" si="244"/>
        <v>0</v>
      </c>
      <c r="V2251" s="527"/>
      <c r="X2251" s="529">
        <f t="shared" ref="X2251:X2314" si="249">L2251*J2251</f>
        <v>0</v>
      </c>
    </row>
    <row r="2252" spans="1:24" ht="14.1" customHeight="1">
      <c r="A2252" s="460">
        <v>2252</v>
      </c>
      <c r="B2252" s="467" t="s">
        <v>239</v>
      </c>
      <c r="C2252" s="466" t="s">
        <v>379</v>
      </c>
      <c r="D2252" s="473">
        <v>15</v>
      </c>
      <c r="E2252" s="475">
        <v>1</v>
      </c>
      <c r="F2252" s="475" t="s">
        <v>642</v>
      </c>
      <c r="G2252" s="494" t="s">
        <v>2264</v>
      </c>
      <c r="H2252" s="491" t="s">
        <v>286</v>
      </c>
      <c r="I2252" s="494" t="s">
        <v>4001</v>
      </c>
      <c r="J2252" s="502">
        <v>69.319999999999993</v>
      </c>
      <c r="K2252" s="494" t="s">
        <v>4027</v>
      </c>
      <c r="L2252" s="512">
        <f t="shared" si="245"/>
        <v>0</v>
      </c>
      <c r="M2252" s="513" t="s">
        <v>4037</v>
      </c>
      <c r="N2252" s="514"/>
      <c r="O2252" s="514"/>
      <c r="P2252" s="515">
        <f t="shared" si="246"/>
        <v>0</v>
      </c>
      <c r="Q2252" s="515">
        <f t="shared" si="247"/>
        <v>0</v>
      </c>
      <c r="R2252" s="515">
        <f t="shared" si="248"/>
        <v>0</v>
      </c>
      <c r="S2252" s="516">
        <f>IF(M2252="nio",0,IF(M2252&gt;0,VLOOKUP(H2252,'3-Productie normen'!A:L,VLOOKUP(M2252,'3-Productie normen'!$B$36:$C$42,2,FALSE),FALSE)))</f>
        <v>0</v>
      </c>
      <c r="T2252" s="516">
        <f t="shared" si="243"/>
        <v>0</v>
      </c>
      <c r="U2252" s="55">
        <f t="shared" si="244"/>
        <v>0</v>
      </c>
      <c r="V2252" s="527"/>
      <c r="X2252" s="529">
        <f t="shared" si="249"/>
        <v>0</v>
      </c>
    </row>
    <row r="2253" spans="1:24" ht="14.1" customHeight="1">
      <c r="A2253" s="460">
        <v>2253</v>
      </c>
      <c r="B2253" s="467" t="s">
        <v>239</v>
      </c>
      <c r="C2253" s="466" t="s">
        <v>379</v>
      </c>
      <c r="D2253" s="473">
        <v>15</v>
      </c>
      <c r="E2253" s="475">
        <v>1</v>
      </c>
      <c r="F2253" s="475" t="s">
        <v>2300</v>
      </c>
      <c r="G2253" s="494" t="s">
        <v>2264</v>
      </c>
      <c r="H2253" s="491" t="s">
        <v>253</v>
      </c>
      <c r="I2253" s="494" t="s">
        <v>3999</v>
      </c>
      <c r="J2253" s="502">
        <v>21.25</v>
      </c>
      <c r="K2253" s="491" t="s">
        <v>253</v>
      </c>
      <c r="L2253" s="512">
        <f t="shared" si="245"/>
        <v>104</v>
      </c>
      <c r="M2253" s="514">
        <v>104</v>
      </c>
      <c r="N2253" s="514"/>
      <c r="O2253" s="514"/>
      <c r="P2253" s="515" t="e">
        <f t="shared" si="246"/>
        <v>#DIV/0!</v>
      </c>
      <c r="Q2253" s="515">
        <f t="shared" si="247"/>
        <v>0</v>
      </c>
      <c r="R2253" s="515">
        <f t="shared" si="248"/>
        <v>0</v>
      </c>
      <c r="S2253" s="516">
        <f>IF(M2253="nio",0,IF(M2253&gt;0,VLOOKUP(H2253,'3-Productie normen'!A:L,VLOOKUP(M2253,'3-Productie normen'!$B$36:$C$42,2,FALSE),FALSE)))</f>
        <v>0</v>
      </c>
      <c r="T2253" s="516">
        <f t="shared" si="243"/>
        <v>0</v>
      </c>
      <c r="U2253" s="55">
        <f t="shared" si="244"/>
        <v>0</v>
      </c>
      <c r="V2253" s="527"/>
      <c r="X2253" s="529">
        <f t="shared" si="249"/>
        <v>2210</v>
      </c>
    </row>
    <row r="2254" spans="1:24" ht="14.1" customHeight="1">
      <c r="A2254" s="460">
        <v>2254</v>
      </c>
      <c r="B2254" s="467" t="s">
        <v>239</v>
      </c>
      <c r="C2254" s="466" t="s">
        <v>379</v>
      </c>
      <c r="D2254" s="473">
        <v>15</v>
      </c>
      <c r="E2254" s="475">
        <v>1</v>
      </c>
      <c r="F2254" s="475" t="s">
        <v>2301</v>
      </c>
      <c r="G2254" s="494" t="s">
        <v>2264</v>
      </c>
      <c r="H2254" s="491" t="s">
        <v>253</v>
      </c>
      <c r="I2254" s="494" t="s">
        <v>3999</v>
      </c>
      <c r="J2254" s="502">
        <v>19.100000000000001</v>
      </c>
      <c r="K2254" s="491" t="s">
        <v>253</v>
      </c>
      <c r="L2254" s="512">
        <f t="shared" si="245"/>
        <v>104</v>
      </c>
      <c r="M2254" s="514">
        <v>104</v>
      </c>
      <c r="N2254" s="514"/>
      <c r="O2254" s="514"/>
      <c r="P2254" s="515" t="e">
        <f t="shared" si="246"/>
        <v>#DIV/0!</v>
      </c>
      <c r="Q2254" s="515">
        <f t="shared" si="247"/>
        <v>0</v>
      </c>
      <c r="R2254" s="515">
        <f t="shared" si="248"/>
        <v>0</v>
      </c>
      <c r="S2254" s="516">
        <f>IF(M2254="nio",0,IF(M2254&gt;0,VLOOKUP(H2254,'3-Productie normen'!A:L,VLOOKUP(M2254,'3-Productie normen'!$B$36:$C$42,2,FALSE),FALSE)))</f>
        <v>0</v>
      </c>
      <c r="T2254" s="516">
        <f t="shared" si="243"/>
        <v>0</v>
      </c>
      <c r="U2254" s="55">
        <f t="shared" si="244"/>
        <v>0</v>
      </c>
      <c r="V2254" s="527"/>
      <c r="X2254" s="529">
        <f t="shared" si="249"/>
        <v>1986.4</v>
      </c>
    </row>
    <row r="2255" spans="1:24" ht="14.1" customHeight="1">
      <c r="A2255" s="460">
        <v>2255</v>
      </c>
      <c r="B2255" s="467" t="s">
        <v>239</v>
      </c>
      <c r="C2255" s="466" t="s">
        <v>379</v>
      </c>
      <c r="D2255" s="473">
        <v>15</v>
      </c>
      <c r="E2255" s="475">
        <v>1</v>
      </c>
      <c r="F2255" s="475" t="s">
        <v>2302</v>
      </c>
      <c r="G2255" s="494" t="s">
        <v>2264</v>
      </c>
      <c r="H2255" s="491" t="s">
        <v>253</v>
      </c>
      <c r="I2255" s="494" t="s">
        <v>4001</v>
      </c>
      <c r="J2255" s="502">
        <v>3.21</v>
      </c>
      <c r="K2255" s="491" t="s">
        <v>253</v>
      </c>
      <c r="L2255" s="512">
        <f t="shared" si="245"/>
        <v>104</v>
      </c>
      <c r="M2255" s="514">
        <v>104</v>
      </c>
      <c r="N2255" s="514"/>
      <c r="O2255" s="514"/>
      <c r="P2255" s="515" t="e">
        <f t="shared" si="246"/>
        <v>#DIV/0!</v>
      </c>
      <c r="Q2255" s="515">
        <f t="shared" si="247"/>
        <v>0</v>
      </c>
      <c r="R2255" s="515">
        <f t="shared" si="248"/>
        <v>0</v>
      </c>
      <c r="S2255" s="516">
        <f>IF(M2255="nio",0,IF(M2255&gt;0,VLOOKUP(H2255,'3-Productie normen'!A:L,VLOOKUP(M2255,'3-Productie normen'!$B$36:$C$42,2,FALSE),FALSE)))</f>
        <v>0</v>
      </c>
      <c r="T2255" s="516">
        <f t="shared" si="243"/>
        <v>0</v>
      </c>
      <c r="U2255" s="55">
        <f t="shared" si="244"/>
        <v>0</v>
      </c>
      <c r="V2255" s="527"/>
      <c r="X2255" s="529">
        <f t="shared" si="249"/>
        <v>333.84</v>
      </c>
    </row>
    <row r="2256" spans="1:24" ht="14.1" customHeight="1">
      <c r="A2256" s="460">
        <v>2256</v>
      </c>
      <c r="B2256" s="467" t="s">
        <v>239</v>
      </c>
      <c r="C2256" s="466" t="s">
        <v>379</v>
      </c>
      <c r="D2256" s="473">
        <v>15</v>
      </c>
      <c r="E2256" s="475">
        <v>1</v>
      </c>
      <c r="F2256" s="475" t="s">
        <v>2303</v>
      </c>
      <c r="G2256" s="494" t="s">
        <v>2264</v>
      </c>
      <c r="H2256" s="491" t="s">
        <v>253</v>
      </c>
      <c r="I2256" s="494" t="s">
        <v>4001</v>
      </c>
      <c r="J2256" s="502">
        <v>3.21</v>
      </c>
      <c r="K2256" s="491" t="s">
        <v>253</v>
      </c>
      <c r="L2256" s="512">
        <f t="shared" si="245"/>
        <v>104</v>
      </c>
      <c r="M2256" s="514">
        <v>104</v>
      </c>
      <c r="N2256" s="514"/>
      <c r="O2256" s="514"/>
      <c r="P2256" s="515" t="e">
        <f t="shared" si="246"/>
        <v>#DIV/0!</v>
      </c>
      <c r="Q2256" s="515">
        <f t="shared" si="247"/>
        <v>0</v>
      </c>
      <c r="R2256" s="515">
        <f t="shared" si="248"/>
        <v>0</v>
      </c>
      <c r="S2256" s="516">
        <f>IF(M2256="nio",0,IF(M2256&gt;0,VLOOKUP(H2256,'3-Productie normen'!A:L,VLOOKUP(M2256,'3-Productie normen'!$B$36:$C$42,2,FALSE),FALSE)))</f>
        <v>0</v>
      </c>
      <c r="T2256" s="516">
        <f t="shared" si="243"/>
        <v>0</v>
      </c>
      <c r="U2256" s="55">
        <f t="shared" si="244"/>
        <v>0</v>
      </c>
      <c r="V2256" s="527"/>
      <c r="X2256" s="529">
        <f t="shared" si="249"/>
        <v>333.84</v>
      </c>
    </row>
    <row r="2257" spans="1:24" ht="14.1" customHeight="1">
      <c r="A2257" s="567">
        <v>2257</v>
      </c>
      <c r="B2257" s="467" t="s">
        <v>239</v>
      </c>
      <c r="C2257" s="466" t="s">
        <v>379</v>
      </c>
      <c r="D2257" s="473">
        <v>15</v>
      </c>
      <c r="E2257" s="475">
        <v>1</v>
      </c>
      <c r="F2257" s="475" t="s">
        <v>2304</v>
      </c>
      <c r="G2257" s="494" t="s">
        <v>2264</v>
      </c>
      <c r="H2257" s="491" t="s">
        <v>253</v>
      </c>
      <c r="I2257" s="494" t="s">
        <v>4001</v>
      </c>
      <c r="J2257" s="502">
        <v>3.21</v>
      </c>
      <c r="K2257" s="491" t="s">
        <v>253</v>
      </c>
      <c r="L2257" s="512">
        <f t="shared" si="245"/>
        <v>104</v>
      </c>
      <c r="M2257" s="514">
        <v>104</v>
      </c>
      <c r="N2257" s="514"/>
      <c r="O2257" s="514"/>
      <c r="P2257" s="515" t="e">
        <f t="shared" si="246"/>
        <v>#DIV/0!</v>
      </c>
      <c r="Q2257" s="515">
        <f t="shared" si="247"/>
        <v>0</v>
      </c>
      <c r="R2257" s="515">
        <f t="shared" si="248"/>
        <v>0</v>
      </c>
      <c r="S2257" s="516">
        <f>IF(M2257="nio",0,IF(M2257&gt;0,VLOOKUP(H2257,'3-Productie normen'!A:L,VLOOKUP(M2257,'3-Productie normen'!$B$36:$C$42,2,FALSE),FALSE)))</f>
        <v>0</v>
      </c>
      <c r="T2257" s="516">
        <f t="shared" si="243"/>
        <v>0</v>
      </c>
      <c r="U2257" s="55">
        <f t="shared" si="244"/>
        <v>0</v>
      </c>
      <c r="V2257" s="527"/>
      <c r="X2257" s="529">
        <f t="shared" si="249"/>
        <v>333.84</v>
      </c>
    </row>
    <row r="2258" spans="1:24" ht="14.1" customHeight="1">
      <c r="A2258" s="460">
        <v>2258</v>
      </c>
      <c r="B2258" s="467" t="s">
        <v>239</v>
      </c>
      <c r="C2258" s="466" t="s">
        <v>379</v>
      </c>
      <c r="D2258" s="473">
        <v>15</v>
      </c>
      <c r="E2258" s="475">
        <v>1</v>
      </c>
      <c r="F2258" s="475" t="s">
        <v>933</v>
      </c>
      <c r="G2258" s="494" t="s">
        <v>618</v>
      </c>
      <c r="H2258" s="491" t="s">
        <v>286</v>
      </c>
      <c r="I2258" s="494" t="s">
        <v>3999</v>
      </c>
      <c r="J2258" s="502">
        <v>2.61</v>
      </c>
      <c r="K2258" s="494" t="s">
        <v>4027</v>
      </c>
      <c r="L2258" s="512">
        <f t="shared" si="245"/>
        <v>0</v>
      </c>
      <c r="M2258" s="513" t="s">
        <v>4037</v>
      </c>
      <c r="N2258" s="514"/>
      <c r="O2258" s="514"/>
      <c r="P2258" s="515">
        <f t="shared" si="246"/>
        <v>0</v>
      </c>
      <c r="Q2258" s="515">
        <f t="shared" si="247"/>
        <v>0</v>
      </c>
      <c r="R2258" s="515">
        <f t="shared" si="248"/>
        <v>0</v>
      </c>
      <c r="S2258" s="516">
        <f>IF(M2258="nio",0,IF(M2258&gt;0,VLOOKUP(H2258,'3-Productie normen'!A:L,VLOOKUP(M2258,'3-Productie normen'!$B$36:$C$42,2,FALSE),FALSE)))</f>
        <v>0</v>
      </c>
      <c r="T2258" s="516">
        <f t="shared" si="243"/>
        <v>0</v>
      </c>
      <c r="U2258" s="55">
        <f t="shared" si="244"/>
        <v>0</v>
      </c>
      <c r="V2258" s="527"/>
      <c r="X2258" s="529">
        <f t="shared" si="249"/>
        <v>0</v>
      </c>
    </row>
    <row r="2259" spans="1:24" ht="14.1" customHeight="1">
      <c r="A2259" s="460">
        <v>2259</v>
      </c>
      <c r="B2259" s="467" t="s">
        <v>239</v>
      </c>
      <c r="C2259" s="466" t="s">
        <v>379</v>
      </c>
      <c r="D2259" s="473">
        <v>15</v>
      </c>
      <c r="E2259" s="475">
        <v>1</v>
      </c>
      <c r="F2259" s="475" t="s">
        <v>2305</v>
      </c>
      <c r="G2259" s="494" t="s">
        <v>618</v>
      </c>
      <c r="H2259" s="491" t="s">
        <v>286</v>
      </c>
      <c r="I2259" s="494" t="s">
        <v>3999</v>
      </c>
      <c r="J2259" s="502">
        <v>8.26</v>
      </c>
      <c r="K2259" s="494" t="s">
        <v>4027</v>
      </c>
      <c r="L2259" s="512">
        <f t="shared" si="245"/>
        <v>0</v>
      </c>
      <c r="M2259" s="513" t="s">
        <v>4037</v>
      </c>
      <c r="N2259" s="514"/>
      <c r="O2259" s="514"/>
      <c r="P2259" s="515">
        <f t="shared" si="246"/>
        <v>0</v>
      </c>
      <c r="Q2259" s="515">
        <f t="shared" si="247"/>
        <v>0</v>
      </c>
      <c r="R2259" s="515">
        <f t="shared" si="248"/>
        <v>0</v>
      </c>
      <c r="S2259" s="516">
        <f>IF(M2259="nio",0,IF(M2259&gt;0,VLOOKUP(H2259,'3-Productie normen'!A:L,VLOOKUP(M2259,'3-Productie normen'!$B$36:$C$42,2,FALSE),FALSE)))</f>
        <v>0</v>
      </c>
      <c r="T2259" s="516">
        <f t="shared" si="243"/>
        <v>0</v>
      </c>
      <c r="U2259" s="55">
        <f t="shared" si="244"/>
        <v>0</v>
      </c>
      <c r="V2259" s="527"/>
      <c r="X2259" s="529">
        <f t="shared" si="249"/>
        <v>0</v>
      </c>
    </row>
    <row r="2260" spans="1:24" ht="14.1" customHeight="1">
      <c r="A2260" s="460">
        <v>2260</v>
      </c>
      <c r="B2260" s="467" t="s">
        <v>239</v>
      </c>
      <c r="C2260" s="466" t="s">
        <v>379</v>
      </c>
      <c r="D2260" s="473">
        <v>15</v>
      </c>
      <c r="E2260" s="475">
        <v>1</v>
      </c>
      <c r="F2260" s="475" t="s">
        <v>932</v>
      </c>
      <c r="G2260" s="494" t="s">
        <v>618</v>
      </c>
      <c r="H2260" s="494" t="s">
        <v>4029</v>
      </c>
      <c r="I2260" s="494" t="s">
        <v>3999</v>
      </c>
      <c r="J2260" s="502">
        <v>16.61</v>
      </c>
      <c r="K2260" s="494" t="s">
        <v>4029</v>
      </c>
      <c r="L2260" s="512">
        <f t="shared" si="245"/>
        <v>255</v>
      </c>
      <c r="M2260" s="514">
        <v>255</v>
      </c>
      <c r="N2260" s="514"/>
      <c r="O2260" s="514"/>
      <c r="P2260" s="515" t="e">
        <f t="shared" si="246"/>
        <v>#DIV/0!</v>
      </c>
      <c r="Q2260" s="515">
        <f t="shared" si="247"/>
        <v>0</v>
      </c>
      <c r="R2260" s="515">
        <f t="shared" si="248"/>
        <v>0</v>
      </c>
      <c r="S2260" s="516">
        <f>IF(M2260="nio",0,IF(M2260&gt;0,VLOOKUP(H2260,'3-Productie normen'!A:L,VLOOKUP(M2260,'3-Productie normen'!$B$36:$C$42,2,FALSE),FALSE)))</f>
        <v>0</v>
      </c>
      <c r="T2260" s="516">
        <f t="shared" ref="T2260:T2323" si="250">IF(N2260&gt;0,S2260*$T$8,0)</f>
        <v>0</v>
      </c>
      <c r="U2260" s="55">
        <f t="shared" ref="U2260:U2323" si="251">IF((OR(O2260&gt;0,)),S2260*$U$8,0)</f>
        <v>0</v>
      </c>
      <c r="V2260" s="527"/>
      <c r="X2260" s="529">
        <f t="shared" si="249"/>
        <v>4235.55</v>
      </c>
    </row>
    <row r="2261" spans="1:24" ht="14.1" customHeight="1">
      <c r="A2261" s="460">
        <v>2261</v>
      </c>
      <c r="B2261" s="467" t="s">
        <v>239</v>
      </c>
      <c r="C2261" s="466" t="s">
        <v>379</v>
      </c>
      <c r="D2261" s="473">
        <v>15</v>
      </c>
      <c r="E2261" s="475">
        <v>1</v>
      </c>
      <c r="F2261" s="475" t="s">
        <v>2230</v>
      </c>
      <c r="G2261" s="494" t="s">
        <v>559</v>
      </c>
      <c r="H2261" s="491" t="s">
        <v>286</v>
      </c>
      <c r="I2261" s="494" t="s">
        <v>3999</v>
      </c>
      <c r="J2261" s="502">
        <v>4.25</v>
      </c>
      <c r="K2261" s="494" t="s">
        <v>4027</v>
      </c>
      <c r="L2261" s="512">
        <f t="shared" si="245"/>
        <v>0</v>
      </c>
      <c r="M2261" s="513" t="s">
        <v>4037</v>
      </c>
      <c r="N2261" s="514"/>
      <c r="O2261" s="514"/>
      <c r="P2261" s="515">
        <f t="shared" si="246"/>
        <v>0</v>
      </c>
      <c r="Q2261" s="515">
        <f t="shared" si="247"/>
        <v>0</v>
      </c>
      <c r="R2261" s="515">
        <f t="shared" si="248"/>
        <v>0</v>
      </c>
      <c r="S2261" s="516">
        <f>IF(M2261="nio",0,IF(M2261&gt;0,VLOOKUP(H2261,'3-Productie normen'!A:L,VLOOKUP(M2261,'3-Productie normen'!$B$36:$C$42,2,FALSE),FALSE)))</f>
        <v>0</v>
      </c>
      <c r="T2261" s="516">
        <f t="shared" si="250"/>
        <v>0</v>
      </c>
      <c r="U2261" s="55">
        <f t="shared" si="251"/>
        <v>0</v>
      </c>
      <c r="V2261" s="527"/>
      <c r="X2261" s="529">
        <f t="shared" si="249"/>
        <v>0</v>
      </c>
    </row>
    <row r="2262" spans="1:24" ht="14.1" customHeight="1">
      <c r="A2262" s="460">
        <v>2262</v>
      </c>
      <c r="B2262" s="467" t="s">
        <v>239</v>
      </c>
      <c r="C2262" s="466" t="s">
        <v>379</v>
      </c>
      <c r="D2262" s="473">
        <v>15</v>
      </c>
      <c r="E2262" s="475">
        <v>1</v>
      </c>
      <c r="F2262" s="475" t="s">
        <v>2306</v>
      </c>
      <c r="G2262" s="494" t="s">
        <v>566</v>
      </c>
      <c r="H2262" s="492" t="s">
        <v>216</v>
      </c>
      <c r="I2262" s="494" t="s">
        <v>3981</v>
      </c>
      <c r="J2262" s="502">
        <v>12.86</v>
      </c>
      <c r="K2262" s="505" t="s">
        <v>216</v>
      </c>
      <c r="L2262" s="512">
        <f t="shared" si="245"/>
        <v>104</v>
      </c>
      <c r="M2262" s="514">
        <v>104</v>
      </c>
      <c r="N2262" s="514"/>
      <c r="O2262" s="514"/>
      <c r="P2262" s="515" t="e">
        <f t="shared" si="246"/>
        <v>#DIV/0!</v>
      </c>
      <c r="Q2262" s="515">
        <f t="shared" si="247"/>
        <v>0</v>
      </c>
      <c r="R2262" s="515">
        <f t="shared" si="248"/>
        <v>0</v>
      </c>
      <c r="S2262" s="516">
        <f>IF(M2262="nio",0,IF(M2262&gt;0,VLOOKUP(H2262,'3-Productie normen'!A:L,VLOOKUP(M2262,'3-Productie normen'!$B$36:$C$42,2,FALSE),FALSE)))</f>
        <v>0</v>
      </c>
      <c r="T2262" s="516">
        <f t="shared" si="250"/>
        <v>0</v>
      </c>
      <c r="U2262" s="55">
        <f t="shared" si="251"/>
        <v>0</v>
      </c>
      <c r="V2262" s="527"/>
      <c r="X2262" s="529">
        <f t="shared" si="249"/>
        <v>1337.44</v>
      </c>
    </row>
    <row r="2263" spans="1:24" ht="14.1" customHeight="1">
      <c r="A2263" s="460">
        <v>2263</v>
      </c>
      <c r="B2263" s="467" t="s">
        <v>239</v>
      </c>
      <c r="C2263" s="466" t="s">
        <v>379</v>
      </c>
      <c r="D2263" s="473">
        <v>15</v>
      </c>
      <c r="E2263" s="475">
        <v>1</v>
      </c>
      <c r="F2263" s="475" t="s">
        <v>930</v>
      </c>
      <c r="G2263" s="494" t="s">
        <v>916</v>
      </c>
      <c r="H2263" s="494" t="s">
        <v>4033</v>
      </c>
      <c r="I2263" s="494" t="s">
        <v>3999</v>
      </c>
      <c r="J2263" s="502">
        <v>165.4</v>
      </c>
      <c r="K2263" s="494" t="s">
        <v>4033</v>
      </c>
      <c r="L2263" s="512">
        <f t="shared" si="245"/>
        <v>104</v>
      </c>
      <c r="M2263" s="514">
        <v>104</v>
      </c>
      <c r="N2263" s="514"/>
      <c r="O2263" s="514"/>
      <c r="P2263" s="515" t="e">
        <f t="shared" si="246"/>
        <v>#DIV/0!</v>
      </c>
      <c r="Q2263" s="515">
        <f t="shared" si="247"/>
        <v>0</v>
      </c>
      <c r="R2263" s="515">
        <f t="shared" si="248"/>
        <v>0</v>
      </c>
      <c r="S2263" s="516">
        <f>IF(M2263="nio",0,IF(M2263&gt;0,VLOOKUP(H2263,'3-Productie normen'!A:L,VLOOKUP(M2263,'3-Productie normen'!$B$36:$C$42,2,FALSE),FALSE)))</f>
        <v>0</v>
      </c>
      <c r="T2263" s="516">
        <f t="shared" si="250"/>
        <v>0</v>
      </c>
      <c r="U2263" s="55">
        <f t="shared" si="251"/>
        <v>0</v>
      </c>
      <c r="V2263" s="527"/>
      <c r="X2263" s="529">
        <f t="shared" si="249"/>
        <v>17201.600000000002</v>
      </c>
    </row>
    <row r="2264" spans="1:24" ht="14.1" customHeight="1">
      <c r="A2264" s="460">
        <v>2264</v>
      </c>
      <c r="B2264" s="467" t="s">
        <v>239</v>
      </c>
      <c r="C2264" s="466" t="s">
        <v>379</v>
      </c>
      <c r="D2264" s="473">
        <v>15</v>
      </c>
      <c r="E2264" s="475">
        <v>1</v>
      </c>
      <c r="F2264" s="475" t="s">
        <v>937</v>
      </c>
      <c r="G2264" s="494" t="s">
        <v>916</v>
      </c>
      <c r="H2264" s="494" t="s">
        <v>4033</v>
      </c>
      <c r="I2264" s="494" t="s">
        <v>3999</v>
      </c>
      <c r="J2264" s="502">
        <v>100.6</v>
      </c>
      <c r="K2264" s="494" t="s">
        <v>4033</v>
      </c>
      <c r="L2264" s="512">
        <f t="shared" si="245"/>
        <v>104</v>
      </c>
      <c r="M2264" s="514">
        <v>104</v>
      </c>
      <c r="N2264" s="514"/>
      <c r="O2264" s="514"/>
      <c r="P2264" s="515" t="e">
        <f t="shared" si="246"/>
        <v>#DIV/0!</v>
      </c>
      <c r="Q2264" s="515">
        <f t="shared" si="247"/>
        <v>0</v>
      </c>
      <c r="R2264" s="515">
        <f t="shared" si="248"/>
        <v>0</v>
      </c>
      <c r="S2264" s="516">
        <f>IF(M2264="nio",0,IF(M2264&gt;0,VLOOKUP(H2264,'3-Productie normen'!A:L,VLOOKUP(M2264,'3-Productie normen'!$B$36:$C$42,2,FALSE),FALSE)))</f>
        <v>0</v>
      </c>
      <c r="T2264" s="516">
        <f t="shared" si="250"/>
        <v>0</v>
      </c>
      <c r="U2264" s="55">
        <f t="shared" si="251"/>
        <v>0</v>
      </c>
      <c r="V2264" s="527"/>
      <c r="X2264" s="529">
        <f t="shared" si="249"/>
        <v>10462.4</v>
      </c>
    </row>
    <row r="2265" spans="1:24" ht="14.1" customHeight="1">
      <c r="A2265" s="567">
        <v>2265</v>
      </c>
      <c r="B2265" s="467" t="s">
        <v>239</v>
      </c>
      <c r="C2265" s="466" t="s">
        <v>379</v>
      </c>
      <c r="D2265" s="473">
        <v>15</v>
      </c>
      <c r="E2265" s="475">
        <v>1</v>
      </c>
      <c r="F2265" s="475" t="s">
        <v>2307</v>
      </c>
      <c r="G2265" s="494" t="s">
        <v>559</v>
      </c>
      <c r="H2265" s="494" t="s">
        <v>4026</v>
      </c>
      <c r="I2265" s="494" t="s">
        <v>3999</v>
      </c>
      <c r="J2265" s="502">
        <v>9.7200000000000006</v>
      </c>
      <c r="K2265" s="494" t="s">
        <v>4026</v>
      </c>
      <c r="L2265" s="512">
        <f t="shared" si="245"/>
        <v>0</v>
      </c>
      <c r="M2265" s="513" t="s">
        <v>4037</v>
      </c>
      <c r="N2265" s="514"/>
      <c r="O2265" s="514"/>
      <c r="P2265" s="515">
        <f t="shared" si="246"/>
        <v>0</v>
      </c>
      <c r="Q2265" s="515">
        <f t="shared" si="247"/>
        <v>0</v>
      </c>
      <c r="R2265" s="515">
        <f t="shared" si="248"/>
        <v>0</v>
      </c>
      <c r="S2265" s="516">
        <f>IF(M2265="nio",0,IF(M2265&gt;0,VLOOKUP(H2265,'3-Productie normen'!A:L,VLOOKUP(M2265,'3-Productie normen'!$B$36:$C$42,2,FALSE),FALSE)))</f>
        <v>0</v>
      </c>
      <c r="T2265" s="516">
        <f t="shared" si="250"/>
        <v>0</v>
      </c>
      <c r="U2265" s="55">
        <f t="shared" si="251"/>
        <v>0</v>
      </c>
      <c r="V2265" s="527"/>
      <c r="X2265" s="529">
        <f t="shared" si="249"/>
        <v>0</v>
      </c>
    </row>
    <row r="2266" spans="1:24" ht="14.1" customHeight="1">
      <c r="A2266" s="460">
        <v>2266</v>
      </c>
      <c r="B2266" s="467" t="s">
        <v>239</v>
      </c>
      <c r="C2266" s="466" t="s">
        <v>379</v>
      </c>
      <c r="D2266" s="473">
        <v>15</v>
      </c>
      <c r="E2266" s="475">
        <v>1</v>
      </c>
      <c r="F2266" s="475" t="s">
        <v>2229</v>
      </c>
      <c r="G2266" s="494" t="s">
        <v>559</v>
      </c>
      <c r="H2266" s="491" t="s">
        <v>286</v>
      </c>
      <c r="I2266" s="494" t="s">
        <v>3983</v>
      </c>
      <c r="J2266" s="502">
        <v>9.7200000000000006</v>
      </c>
      <c r="K2266" s="494" t="s">
        <v>4027</v>
      </c>
      <c r="L2266" s="512">
        <f t="shared" si="245"/>
        <v>0</v>
      </c>
      <c r="M2266" s="513" t="s">
        <v>4037</v>
      </c>
      <c r="N2266" s="514"/>
      <c r="O2266" s="514"/>
      <c r="P2266" s="515">
        <f t="shared" si="246"/>
        <v>0</v>
      </c>
      <c r="Q2266" s="515">
        <f t="shared" si="247"/>
        <v>0</v>
      </c>
      <c r="R2266" s="515">
        <f t="shared" si="248"/>
        <v>0</v>
      </c>
      <c r="S2266" s="516">
        <f>IF(M2266="nio",0,IF(M2266&gt;0,VLOOKUP(H2266,'3-Productie normen'!A:L,VLOOKUP(M2266,'3-Productie normen'!$B$36:$C$42,2,FALSE),FALSE)))</f>
        <v>0</v>
      </c>
      <c r="T2266" s="516">
        <f t="shared" si="250"/>
        <v>0</v>
      </c>
      <c r="U2266" s="55">
        <f t="shared" si="251"/>
        <v>0</v>
      </c>
      <c r="V2266" s="527"/>
      <c r="X2266" s="529">
        <f t="shared" si="249"/>
        <v>0</v>
      </c>
    </row>
    <row r="2267" spans="1:24" ht="14.1" customHeight="1">
      <c r="A2267" s="460">
        <v>2267</v>
      </c>
      <c r="B2267" s="467" t="s">
        <v>239</v>
      </c>
      <c r="C2267" s="466" t="s">
        <v>379</v>
      </c>
      <c r="D2267" s="473">
        <v>15</v>
      </c>
      <c r="E2267" s="475">
        <v>1</v>
      </c>
      <c r="F2267" s="475" t="s">
        <v>2308</v>
      </c>
      <c r="G2267" s="494" t="s">
        <v>566</v>
      </c>
      <c r="H2267" s="494" t="s">
        <v>4026</v>
      </c>
      <c r="I2267" s="494" t="s">
        <v>3999</v>
      </c>
      <c r="J2267" s="502">
        <v>12.86</v>
      </c>
      <c r="K2267" s="494" t="s">
        <v>4026</v>
      </c>
      <c r="L2267" s="512">
        <f t="shared" si="245"/>
        <v>0</v>
      </c>
      <c r="M2267" s="513" t="s">
        <v>4037</v>
      </c>
      <c r="N2267" s="514"/>
      <c r="O2267" s="514"/>
      <c r="P2267" s="515">
        <f t="shared" si="246"/>
        <v>0</v>
      </c>
      <c r="Q2267" s="515">
        <f t="shared" si="247"/>
        <v>0</v>
      </c>
      <c r="R2267" s="515">
        <f t="shared" si="248"/>
        <v>0</v>
      </c>
      <c r="S2267" s="516">
        <f>IF(M2267="nio",0,IF(M2267&gt;0,VLOOKUP(H2267,'3-Productie normen'!A:L,VLOOKUP(M2267,'3-Productie normen'!$B$36:$C$42,2,FALSE),FALSE)))</f>
        <v>0</v>
      </c>
      <c r="T2267" s="516">
        <f t="shared" si="250"/>
        <v>0</v>
      </c>
      <c r="U2267" s="55">
        <f t="shared" si="251"/>
        <v>0</v>
      </c>
      <c r="V2267" s="527"/>
      <c r="X2267" s="529">
        <f t="shared" si="249"/>
        <v>0</v>
      </c>
    </row>
    <row r="2268" spans="1:24" ht="14.1" customHeight="1">
      <c r="A2268" s="460">
        <v>2268</v>
      </c>
      <c r="B2268" s="467" t="s">
        <v>239</v>
      </c>
      <c r="C2268" s="466" t="s">
        <v>379</v>
      </c>
      <c r="D2268" s="473">
        <v>15</v>
      </c>
      <c r="E2268" s="475">
        <v>2</v>
      </c>
      <c r="F2268" s="475" t="s">
        <v>2309</v>
      </c>
      <c r="G2268" s="494" t="s">
        <v>559</v>
      </c>
      <c r="H2268" s="494" t="s">
        <v>4026</v>
      </c>
      <c r="I2268" s="494" t="s">
        <v>3983</v>
      </c>
      <c r="J2268" s="502">
        <v>544.30999999999995</v>
      </c>
      <c r="K2268" s="494" t="s">
        <v>4026</v>
      </c>
      <c r="L2268" s="512">
        <f t="shared" si="245"/>
        <v>0</v>
      </c>
      <c r="M2268" s="513" t="s">
        <v>4037</v>
      </c>
      <c r="N2268" s="514"/>
      <c r="O2268" s="514"/>
      <c r="P2268" s="515">
        <f t="shared" si="246"/>
        <v>0</v>
      </c>
      <c r="Q2268" s="515">
        <f t="shared" si="247"/>
        <v>0</v>
      </c>
      <c r="R2268" s="515">
        <f t="shared" si="248"/>
        <v>0</v>
      </c>
      <c r="S2268" s="516">
        <f>IF(M2268="nio",0,IF(M2268&gt;0,VLOOKUP(H2268,'3-Productie normen'!A:L,VLOOKUP(M2268,'3-Productie normen'!$B$36:$C$42,2,FALSE),FALSE)))</f>
        <v>0</v>
      </c>
      <c r="T2268" s="516">
        <f t="shared" si="250"/>
        <v>0</v>
      </c>
      <c r="U2268" s="55">
        <f t="shared" si="251"/>
        <v>0</v>
      </c>
      <c r="V2268" s="527"/>
      <c r="X2268" s="529">
        <f t="shared" si="249"/>
        <v>0</v>
      </c>
    </row>
    <row r="2269" spans="1:24" ht="14.1" customHeight="1">
      <c r="A2269" s="460">
        <v>2269</v>
      </c>
      <c r="B2269" s="467" t="s">
        <v>239</v>
      </c>
      <c r="C2269" s="466" t="s">
        <v>379</v>
      </c>
      <c r="D2269" s="473">
        <v>16</v>
      </c>
      <c r="E2269" s="475">
        <v>0</v>
      </c>
      <c r="F2269" s="475" t="s">
        <v>2310</v>
      </c>
      <c r="G2269" s="494" t="s">
        <v>594</v>
      </c>
      <c r="H2269" s="494" t="s">
        <v>255</v>
      </c>
      <c r="I2269" s="494" t="s">
        <v>3999</v>
      </c>
      <c r="J2269" s="502">
        <v>9.9600000000000009</v>
      </c>
      <c r="K2269" s="494" t="s">
        <v>255</v>
      </c>
      <c r="L2269" s="512">
        <f t="shared" si="245"/>
        <v>104</v>
      </c>
      <c r="M2269" s="514">
        <v>104</v>
      </c>
      <c r="N2269" s="514"/>
      <c r="O2269" s="514"/>
      <c r="P2269" s="515" t="e">
        <f t="shared" si="246"/>
        <v>#DIV/0!</v>
      </c>
      <c r="Q2269" s="515">
        <f t="shared" si="247"/>
        <v>0</v>
      </c>
      <c r="R2269" s="515">
        <f t="shared" si="248"/>
        <v>0</v>
      </c>
      <c r="S2269" s="516">
        <f>IF(M2269="nio",0,IF(M2269&gt;0,VLOOKUP(H2269,'3-Productie normen'!A:L,VLOOKUP(M2269,'3-Productie normen'!$B$36:$C$42,2,FALSE),FALSE)))</f>
        <v>0</v>
      </c>
      <c r="T2269" s="516">
        <f t="shared" si="250"/>
        <v>0</v>
      </c>
      <c r="U2269" s="55">
        <f t="shared" si="251"/>
        <v>0</v>
      </c>
      <c r="V2269" s="527"/>
      <c r="X2269" s="529">
        <f t="shared" si="249"/>
        <v>1035.8400000000001</v>
      </c>
    </row>
    <row r="2270" spans="1:24" ht="14.1" customHeight="1">
      <c r="A2270" s="460">
        <v>2270</v>
      </c>
      <c r="B2270" s="467" t="s">
        <v>239</v>
      </c>
      <c r="C2270" s="466" t="s">
        <v>379</v>
      </c>
      <c r="D2270" s="473">
        <v>16</v>
      </c>
      <c r="E2270" s="475">
        <v>0</v>
      </c>
      <c r="F2270" s="475" t="s">
        <v>2311</v>
      </c>
      <c r="G2270" s="494" t="s">
        <v>592</v>
      </c>
      <c r="H2270" s="487" t="s">
        <v>348</v>
      </c>
      <c r="I2270" s="494" t="s">
        <v>3983</v>
      </c>
      <c r="J2270" s="502">
        <v>1.2</v>
      </c>
      <c r="K2270" s="487" t="s">
        <v>348</v>
      </c>
      <c r="L2270" s="512">
        <f t="shared" si="245"/>
        <v>255</v>
      </c>
      <c r="M2270" s="514">
        <v>255</v>
      </c>
      <c r="N2270" s="514"/>
      <c r="O2270" s="514"/>
      <c r="P2270" s="515" t="e">
        <f t="shared" si="246"/>
        <v>#DIV/0!</v>
      </c>
      <c r="Q2270" s="515">
        <f t="shared" si="247"/>
        <v>0</v>
      </c>
      <c r="R2270" s="515">
        <f t="shared" si="248"/>
        <v>0</v>
      </c>
      <c r="S2270" s="516">
        <f>IF(M2270="nio",0,IF(M2270&gt;0,VLOOKUP(H2270,'3-Productie normen'!A:L,VLOOKUP(M2270,'3-Productie normen'!$B$36:$C$42,2,FALSE),FALSE)))</f>
        <v>0</v>
      </c>
      <c r="T2270" s="516">
        <f t="shared" si="250"/>
        <v>0</v>
      </c>
      <c r="U2270" s="55">
        <f t="shared" si="251"/>
        <v>0</v>
      </c>
      <c r="V2270" s="527"/>
      <c r="X2270" s="529">
        <f t="shared" si="249"/>
        <v>306</v>
      </c>
    </row>
    <row r="2271" spans="1:24" ht="14.1" customHeight="1">
      <c r="A2271" s="460">
        <v>2271</v>
      </c>
      <c r="B2271" s="467" t="s">
        <v>239</v>
      </c>
      <c r="C2271" s="466" t="s">
        <v>379</v>
      </c>
      <c r="D2271" s="473">
        <v>16</v>
      </c>
      <c r="E2271" s="475">
        <v>0</v>
      </c>
      <c r="F2271" s="475" t="s">
        <v>2312</v>
      </c>
      <c r="G2271" s="494" t="s">
        <v>559</v>
      </c>
      <c r="H2271" s="494" t="s">
        <v>4026</v>
      </c>
      <c r="I2271" s="494" t="s">
        <v>3983</v>
      </c>
      <c r="J2271" s="502">
        <v>12.59</v>
      </c>
      <c r="K2271" s="494" t="s">
        <v>4026</v>
      </c>
      <c r="L2271" s="512">
        <f t="shared" si="245"/>
        <v>0</v>
      </c>
      <c r="M2271" s="513" t="s">
        <v>4037</v>
      </c>
      <c r="N2271" s="514"/>
      <c r="O2271" s="514"/>
      <c r="P2271" s="515">
        <f t="shared" si="246"/>
        <v>0</v>
      </c>
      <c r="Q2271" s="515">
        <f t="shared" si="247"/>
        <v>0</v>
      </c>
      <c r="R2271" s="515">
        <f t="shared" si="248"/>
        <v>0</v>
      </c>
      <c r="S2271" s="516">
        <f>IF(M2271="nio",0,IF(M2271&gt;0,VLOOKUP(H2271,'3-Productie normen'!A:L,VLOOKUP(M2271,'3-Productie normen'!$B$36:$C$42,2,FALSE),FALSE)))</f>
        <v>0</v>
      </c>
      <c r="T2271" s="516">
        <f t="shared" si="250"/>
        <v>0</v>
      </c>
      <c r="U2271" s="55">
        <f t="shared" si="251"/>
        <v>0</v>
      </c>
      <c r="V2271" s="527"/>
      <c r="X2271" s="529">
        <f t="shared" si="249"/>
        <v>0</v>
      </c>
    </row>
    <row r="2272" spans="1:24" ht="14.1" customHeight="1">
      <c r="A2272" s="460">
        <v>2272</v>
      </c>
      <c r="B2272" s="467" t="s">
        <v>239</v>
      </c>
      <c r="C2272" s="466" t="s">
        <v>379</v>
      </c>
      <c r="D2272" s="473">
        <v>16</v>
      </c>
      <c r="E2272" s="475">
        <v>0</v>
      </c>
      <c r="F2272" s="475" t="s">
        <v>631</v>
      </c>
      <c r="G2272" s="494" t="s">
        <v>2204</v>
      </c>
      <c r="H2272" s="494" t="s">
        <v>4026</v>
      </c>
      <c r="I2272" s="494" t="s">
        <v>3983</v>
      </c>
      <c r="J2272" s="502">
        <v>6.05</v>
      </c>
      <c r="K2272" s="494" t="s">
        <v>4026</v>
      </c>
      <c r="L2272" s="512">
        <f t="shared" si="245"/>
        <v>0</v>
      </c>
      <c r="M2272" s="513" t="s">
        <v>4037</v>
      </c>
      <c r="N2272" s="514"/>
      <c r="O2272" s="514"/>
      <c r="P2272" s="515">
        <f t="shared" si="246"/>
        <v>0</v>
      </c>
      <c r="Q2272" s="515">
        <f t="shared" si="247"/>
        <v>0</v>
      </c>
      <c r="R2272" s="515">
        <f t="shared" si="248"/>
        <v>0</v>
      </c>
      <c r="S2272" s="516">
        <f>IF(M2272="nio",0,IF(M2272&gt;0,VLOOKUP(H2272,'3-Productie normen'!A:L,VLOOKUP(M2272,'3-Productie normen'!$B$36:$C$42,2,FALSE),FALSE)))</f>
        <v>0</v>
      </c>
      <c r="T2272" s="516">
        <f t="shared" si="250"/>
        <v>0</v>
      </c>
      <c r="U2272" s="55">
        <f t="shared" si="251"/>
        <v>0</v>
      </c>
      <c r="V2272" s="527"/>
      <c r="X2272" s="529">
        <f t="shared" si="249"/>
        <v>0</v>
      </c>
    </row>
    <row r="2273" spans="1:24" ht="14.1" customHeight="1">
      <c r="A2273" s="567">
        <v>2273</v>
      </c>
      <c r="B2273" s="467" t="s">
        <v>239</v>
      </c>
      <c r="C2273" s="466" t="s">
        <v>379</v>
      </c>
      <c r="D2273" s="473">
        <v>16</v>
      </c>
      <c r="E2273" s="475">
        <v>0</v>
      </c>
      <c r="F2273" s="475" t="s">
        <v>632</v>
      </c>
      <c r="G2273" s="494" t="s">
        <v>2204</v>
      </c>
      <c r="H2273" s="494" t="s">
        <v>4026</v>
      </c>
      <c r="I2273" s="494" t="s">
        <v>3999</v>
      </c>
      <c r="J2273" s="502">
        <v>60.4</v>
      </c>
      <c r="K2273" s="494" t="s">
        <v>4026</v>
      </c>
      <c r="L2273" s="512">
        <f t="shared" si="245"/>
        <v>0</v>
      </c>
      <c r="M2273" s="513" t="s">
        <v>4037</v>
      </c>
      <c r="N2273" s="514"/>
      <c r="O2273" s="514"/>
      <c r="P2273" s="515">
        <f t="shared" si="246"/>
        <v>0</v>
      </c>
      <c r="Q2273" s="515">
        <f t="shared" si="247"/>
        <v>0</v>
      </c>
      <c r="R2273" s="515">
        <f t="shared" si="248"/>
        <v>0</v>
      </c>
      <c r="S2273" s="516">
        <f>IF(M2273="nio",0,IF(M2273&gt;0,VLOOKUP(H2273,'3-Productie normen'!A:L,VLOOKUP(M2273,'3-Productie normen'!$B$36:$C$42,2,FALSE),FALSE)))</f>
        <v>0</v>
      </c>
      <c r="T2273" s="516">
        <f t="shared" si="250"/>
        <v>0</v>
      </c>
      <c r="U2273" s="55">
        <f t="shared" si="251"/>
        <v>0</v>
      </c>
      <c r="V2273" s="527"/>
      <c r="X2273" s="529">
        <f t="shared" si="249"/>
        <v>0</v>
      </c>
    </row>
    <row r="2274" spans="1:24" ht="14.1" customHeight="1">
      <c r="A2274" s="460">
        <v>2274</v>
      </c>
      <c r="B2274" s="467" t="s">
        <v>239</v>
      </c>
      <c r="C2274" s="466" t="s">
        <v>379</v>
      </c>
      <c r="D2274" s="473">
        <v>16</v>
      </c>
      <c r="E2274" s="475">
        <v>0</v>
      </c>
      <c r="F2274" s="475" t="s">
        <v>635</v>
      </c>
      <c r="G2274" s="494" t="s">
        <v>2204</v>
      </c>
      <c r="H2274" s="494" t="s">
        <v>4026</v>
      </c>
      <c r="I2274" s="494" t="s">
        <v>3983</v>
      </c>
      <c r="J2274" s="502">
        <v>29.83</v>
      </c>
      <c r="K2274" s="494" t="s">
        <v>4026</v>
      </c>
      <c r="L2274" s="512">
        <f t="shared" si="245"/>
        <v>0</v>
      </c>
      <c r="M2274" s="513" t="s">
        <v>4037</v>
      </c>
      <c r="N2274" s="514"/>
      <c r="O2274" s="514"/>
      <c r="P2274" s="515">
        <f t="shared" si="246"/>
        <v>0</v>
      </c>
      <c r="Q2274" s="515">
        <f t="shared" si="247"/>
        <v>0</v>
      </c>
      <c r="R2274" s="515">
        <f t="shared" si="248"/>
        <v>0</v>
      </c>
      <c r="S2274" s="516">
        <f>IF(M2274="nio",0,IF(M2274&gt;0,VLOOKUP(H2274,'3-Productie normen'!A:L,VLOOKUP(M2274,'3-Productie normen'!$B$36:$C$42,2,FALSE),FALSE)))</f>
        <v>0</v>
      </c>
      <c r="T2274" s="516">
        <f t="shared" si="250"/>
        <v>0</v>
      </c>
      <c r="U2274" s="55">
        <f t="shared" si="251"/>
        <v>0</v>
      </c>
      <c r="V2274" s="527"/>
      <c r="X2274" s="529">
        <f t="shared" si="249"/>
        <v>0</v>
      </c>
    </row>
    <row r="2275" spans="1:24" ht="14.1" customHeight="1">
      <c r="A2275" s="460">
        <v>2275</v>
      </c>
      <c r="B2275" s="467" t="s">
        <v>239</v>
      </c>
      <c r="C2275" s="466" t="s">
        <v>379</v>
      </c>
      <c r="D2275" s="473">
        <v>16</v>
      </c>
      <c r="E2275" s="475">
        <v>0</v>
      </c>
      <c r="F2275" s="475" t="s">
        <v>637</v>
      </c>
      <c r="G2275" s="494" t="s">
        <v>2204</v>
      </c>
      <c r="H2275" s="494" t="s">
        <v>4026</v>
      </c>
      <c r="I2275" s="494" t="s">
        <v>3983</v>
      </c>
      <c r="J2275" s="502">
        <v>125.1</v>
      </c>
      <c r="K2275" s="494" t="s">
        <v>4026</v>
      </c>
      <c r="L2275" s="512">
        <f t="shared" si="245"/>
        <v>0</v>
      </c>
      <c r="M2275" s="513" t="s">
        <v>4037</v>
      </c>
      <c r="N2275" s="514"/>
      <c r="O2275" s="514"/>
      <c r="P2275" s="515">
        <f t="shared" si="246"/>
        <v>0</v>
      </c>
      <c r="Q2275" s="515">
        <f t="shared" si="247"/>
        <v>0</v>
      </c>
      <c r="R2275" s="515">
        <f t="shared" si="248"/>
        <v>0</v>
      </c>
      <c r="S2275" s="516">
        <f>IF(M2275="nio",0,IF(M2275&gt;0,VLOOKUP(H2275,'3-Productie normen'!A:L,VLOOKUP(M2275,'3-Productie normen'!$B$36:$C$42,2,FALSE),FALSE)))</f>
        <v>0</v>
      </c>
      <c r="T2275" s="516">
        <f t="shared" si="250"/>
        <v>0</v>
      </c>
      <c r="U2275" s="55">
        <f t="shared" si="251"/>
        <v>0</v>
      </c>
      <c r="V2275" s="527"/>
      <c r="X2275" s="529">
        <f t="shared" si="249"/>
        <v>0</v>
      </c>
    </row>
    <row r="2276" spans="1:24" ht="14.1" customHeight="1">
      <c r="A2276" s="460">
        <v>2276</v>
      </c>
      <c r="B2276" s="467" t="s">
        <v>239</v>
      </c>
      <c r="C2276" s="466" t="s">
        <v>379</v>
      </c>
      <c r="D2276" s="473">
        <v>16</v>
      </c>
      <c r="E2276" s="475">
        <v>0</v>
      </c>
      <c r="F2276" s="475" t="s">
        <v>638</v>
      </c>
      <c r="G2276" s="494" t="s">
        <v>2204</v>
      </c>
      <c r="H2276" s="494" t="s">
        <v>4026</v>
      </c>
      <c r="I2276" s="494" t="s">
        <v>3983</v>
      </c>
      <c r="J2276" s="502">
        <v>17.98</v>
      </c>
      <c r="K2276" s="494" t="s">
        <v>4026</v>
      </c>
      <c r="L2276" s="512">
        <f t="shared" si="245"/>
        <v>0</v>
      </c>
      <c r="M2276" s="513" t="s">
        <v>4037</v>
      </c>
      <c r="N2276" s="514"/>
      <c r="O2276" s="514"/>
      <c r="P2276" s="515">
        <f t="shared" si="246"/>
        <v>0</v>
      </c>
      <c r="Q2276" s="515">
        <f t="shared" si="247"/>
        <v>0</v>
      </c>
      <c r="R2276" s="515">
        <f t="shared" si="248"/>
        <v>0</v>
      </c>
      <c r="S2276" s="516">
        <f>IF(M2276="nio",0,IF(M2276&gt;0,VLOOKUP(H2276,'3-Productie normen'!A:L,VLOOKUP(M2276,'3-Productie normen'!$B$36:$C$42,2,FALSE),FALSE)))</f>
        <v>0</v>
      </c>
      <c r="T2276" s="516">
        <f t="shared" si="250"/>
        <v>0</v>
      </c>
      <c r="U2276" s="55">
        <f t="shared" si="251"/>
        <v>0</v>
      </c>
      <c r="V2276" s="527"/>
      <c r="X2276" s="529">
        <f t="shared" si="249"/>
        <v>0</v>
      </c>
    </row>
    <row r="2277" spans="1:24" ht="14.1" customHeight="1">
      <c r="A2277" s="460">
        <v>2277</v>
      </c>
      <c r="B2277" s="467" t="s">
        <v>239</v>
      </c>
      <c r="C2277" s="466" t="s">
        <v>379</v>
      </c>
      <c r="D2277" s="473">
        <v>16</v>
      </c>
      <c r="E2277" s="475">
        <v>0</v>
      </c>
      <c r="F2277" s="475" t="s">
        <v>612</v>
      </c>
      <c r="G2277" s="494" t="s">
        <v>2204</v>
      </c>
      <c r="H2277" s="494" t="s">
        <v>255</v>
      </c>
      <c r="I2277" s="494" t="s">
        <v>3999</v>
      </c>
      <c r="J2277" s="502">
        <v>24.34</v>
      </c>
      <c r="K2277" s="494" t="s">
        <v>255</v>
      </c>
      <c r="L2277" s="512">
        <f t="shared" si="245"/>
        <v>104</v>
      </c>
      <c r="M2277" s="514">
        <v>104</v>
      </c>
      <c r="N2277" s="514"/>
      <c r="O2277" s="514"/>
      <c r="P2277" s="515" t="e">
        <f t="shared" si="246"/>
        <v>#DIV/0!</v>
      </c>
      <c r="Q2277" s="515">
        <f t="shared" si="247"/>
        <v>0</v>
      </c>
      <c r="R2277" s="515">
        <f t="shared" si="248"/>
        <v>0</v>
      </c>
      <c r="S2277" s="516">
        <f>IF(M2277="nio",0,IF(M2277&gt;0,VLOOKUP(H2277,'3-Productie normen'!A:L,VLOOKUP(M2277,'3-Productie normen'!$B$36:$C$42,2,FALSE),FALSE)))</f>
        <v>0</v>
      </c>
      <c r="T2277" s="516">
        <f t="shared" si="250"/>
        <v>0</v>
      </c>
      <c r="U2277" s="55">
        <f t="shared" si="251"/>
        <v>0</v>
      </c>
      <c r="V2277" s="527"/>
      <c r="X2277" s="529">
        <f t="shared" si="249"/>
        <v>2531.36</v>
      </c>
    </row>
    <row r="2278" spans="1:24" ht="14.1" customHeight="1">
      <c r="A2278" s="460">
        <v>2278</v>
      </c>
      <c r="B2278" s="467" t="s">
        <v>239</v>
      </c>
      <c r="C2278" s="466" t="s">
        <v>379</v>
      </c>
      <c r="D2278" s="473">
        <v>16</v>
      </c>
      <c r="E2278" s="475">
        <v>0</v>
      </c>
      <c r="F2278" s="475" t="s">
        <v>613</v>
      </c>
      <c r="G2278" s="494" t="s">
        <v>594</v>
      </c>
      <c r="H2278" s="494" t="s">
        <v>4026</v>
      </c>
      <c r="I2278" s="494" t="s">
        <v>3999</v>
      </c>
      <c r="J2278" s="502">
        <v>3.64</v>
      </c>
      <c r="K2278" s="494" t="s">
        <v>4026</v>
      </c>
      <c r="L2278" s="512">
        <f t="shared" si="245"/>
        <v>0</v>
      </c>
      <c r="M2278" s="513" t="s">
        <v>4037</v>
      </c>
      <c r="N2278" s="514"/>
      <c r="O2278" s="514"/>
      <c r="P2278" s="515">
        <f t="shared" si="246"/>
        <v>0</v>
      </c>
      <c r="Q2278" s="515">
        <f t="shared" si="247"/>
        <v>0</v>
      </c>
      <c r="R2278" s="515">
        <f t="shared" si="248"/>
        <v>0</v>
      </c>
      <c r="S2278" s="516">
        <f>IF(M2278="nio",0,IF(M2278&gt;0,VLOOKUP(H2278,'3-Productie normen'!A:L,VLOOKUP(M2278,'3-Productie normen'!$B$36:$C$42,2,FALSE),FALSE)))</f>
        <v>0</v>
      </c>
      <c r="T2278" s="516">
        <f t="shared" si="250"/>
        <v>0</v>
      </c>
      <c r="U2278" s="55">
        <f t="shared" si="251"/>
        <v>0</v>
      </c>
      <c r="V2278" s="527"/>
      <c r="X2278" s="529">
        <f t="shared" si="249"/>
        <v>0</v>
      </c>
    </row>
    <row r="2279" spans="1:24" ht="14.1" customHeight="1">
      <c r="A2279" s="460">
        <v>2279</v>
      </c>
      <c r="B2279" s="467" t="s">
        <v>239</v>
      </c>
      <c r="C2279" s="466" t="s">
        <v>379</v>
      </c>
      <c r="D2279" s="473">
        <v>16</v>
      </c>
      <c r="E2279" s="475">
        <v>0</v>
      </c>
      <c r="F2279" s="475" t="s">
        <v>614</v>
      </c>
      <c r="G2279" s="494" t="s">
        <v>2204</v>
      </c>
      <c r="H2279" s="494" t="s">
        <v>4026</v>
      </c>
      <c r="I2279" s="494" t="s">
        <v>3983</v>
      </c>
      <c r="J2279" s="502">
        <v>11.12</v>
      </c>
      <c r="K2279" s="494" t="s">
        <v>4026</v>
      </c>
      <c r="L2279" s="512">
        <f t="shared" si="245"/>
        <v>0</v>
      </c>
      <c r="M2279" s="513" t="s">
        <v>4037</v>
      </c>
      <c r="N2279" s="514"/>
      <c r="O2279" s="514"/>
      <c r="P2279" s="515">
        <f t="shared" si="246"/>
        <v>0</v>
      </c>
      <c r="Q2279" s="515">
        <f t="shared" si="247"/>
        <v>0</v>
      </c>
      <c r="R2279" s="515">
        <f t="shared" si="248"/>
        <v>0</v>
      </c>
      <c r="S2279" s="516">
        <f>IF(M2279="nio",0,IF(M2279&gt;0,VLOOKUP(H2279,'3-Productie normen'!A:L,VLOOKUP(M2279,'3-Productie normen'!$B$36:$C$42,2,FALSE),FALSE)))</f>
        <v>0</v>
      </c>
      <c r="T2279" s="516">
        <f t="shared" si="250"/>
        <v>0</v>
      </c>
      <c r="U2279" s="55">
        <f t="shared" si="251"/>
        <v>0</v>
      </c>
      <c r="V2279" s="527"/>
      <c r="X2279" s="529">
        <f t="shared" si="249"/>
        <v>0</v>
      </c>
    </row>
    <row r="2280" spans="1:24" ht="14.1" customHeight="1">
      <c r="A2280" s="460">
        <v>2280</v>
      </c>
      <c r="B2280" s="467" t="s">
        <v>239</v>
      </c>
      <c r="C2280" s="466" t="s">
        <v>379</v>
      </c>
      <c r="D2280" s="473">
        <v>16</v>
      </c>
      <c r="E2280" s="475">
        <v>0</v>
      </c>
      <c r="F2280" s="475" t="s">
        <v>917</v>
      </c>
      <c r="G2280" s="494" t="s">
        <v>2204</v>
      </c>
      <c r="H2280" s="494" t="s">
        <v>255</v>
      </c>
      <c r="I2280" s="494" t="s">
        <v>3999</v>
      </c>
      <c r="J2280" s="502">
        <v>12.25</v>
      </c>
      <c r="K2280" s="494" t="s">
        <v>255</v>
      </c>
      <c r="L2280" s="512">
        <f t="shared" si="245"/>
        <v>104</v>
      </c>
      <c r="M2280" s="514">
        <v>104</v>
      </c>
      <c r="N2280" s="514"/>
      <c r="O2280" s="514"/>
      <c r="P2280" s="515" t="e">
        <f t="shared" si="246"/>
        <v>#DIV/0!</v>
      </c>
      <c r="Q2280" s="515">
        <f t="shared" si="247"/>
        <v>0</v>
      </c>
      <c r="R2280" s="515">
        <f t="shared" si="248"/>
        <v>0</v>
      </c>
      <c r="S2280" s="516">
        <f>IF(M2280="nio",0,IF(M2280&gt;0,VLOOKUP(H2280,'3-Productie normen'!A:L,VLOOKUP(M2280,'3-Productie normen'!$B$36:$C$42,2,FALSE),FALSE)))</f>
        <v>0</v>
      </c>
      <c r="T2280" s="516">
        <f t="shared" si="250"/>
        <v>0</v>
      </c>
      <c r="U2280" s="55">
        <f t="shared" si="251"/>
        <v>0</v>
      </c>
      <c r="V2280" s="527"/>
      <c r="X2280" s="529">
        <f t="shared" si="249"/>
        <v>1274</v>
      </c>
    </row>
    <row r="2281" spans="1:24" ht="14.1" customHeight="1">
      <c r="A2281" s="567">
        <v>2281</v>
      </c>
      <c r="B2281" s="467" t="s">
        <v>239</v>
      </c>
      <c r="C2281" s="466" t="s">
        <v>379</v>
      </c>
      <c r="D2281" s="473">
        <v>16</v>
      </c>
      <c r="E2281" s="475">
        <v>0</v>
      </c>
      <c r="F2281" s="475" t="s">
        <v>919</v>
      </c>
      <c r="G2281" s="494" t="s">
        <v>2204</v>
      </c>
      <c r="H2281" s="494" t="s">
        <v>255</v>
      </c>
      <c r="I2281" s="494" t="s">
        <v>3999</v>
      </c>
      <c r="J2281" s="502">
        <v>30.75</v>
      </c>
      <c r="K2281" s="494" t="s">
        <v>255</v>
      </c>
      <c r="L2281" s="512">
        <f t="shared" si="245"/>
        <v>104</v>
      </c>
      <c r="M2281" s="514">
        <v>104</v>
      </c>
      <c r="N2281" s="514"/>
      <c r="O2281" s="514"/>
      <c r="P2281" s="515" t="e">
        <f t="shared" si="246"/>
        <v>#DIV/0!</v>
      </c>
      <c r="Q2281" s="515">
        <f t="shared" si="247"/>
        <v>0</v>
      </c>
      <c r="R2281" s="515">
        <f t="shared" si="248"/>
        <v>0</v>
      </c>
      <c r="S2281" s="516">
        <f>IF(M2281="nio",0,IF(M2281&gt;0,VLOOKUP(H2281,'3-Productie normen'!A:L,VLOOKUP(M2281,'3-Productie normen'!$B$36:$C$42,2,FALSE),FALSE)))</f>
        <v>0</v>
      </c>
      <c r="T2281" s="516">
        <f t="shared" si="250"/>
        <v>0</v>
      </c>
      <c r="U2281" s="55">
        <f t="shared" si="251"/>
        <v>0</v>
      </c>
      <c r="V2281" s="527"/>
      <c r="X2281" s="529">
        <f t="shared" si="249"/>
        <v>3198</v>
      </c>
    </row>
    <row r="2282" spans="1:24" ht="14.1" customHeight="1">
      <c r="A2282" s="460">
        <v>2282</v>
      </c>
      <c r="B2282" s="467" t="s">
        <v>239</v>
      </c>
      <c r="C2282" s="466" t="s">
        <v>379</v>
      </c>
      <c r="D2282" s="473">
        <v>16</v>
      </c>
      <c r="E2282" s="475">
        <v>0</v>
      </c>
      <c r="F2282" s="475" t="s">
        <v>922</v>
      </c>
      <c r="G2282" s="494" t="s">
        <v>594</v>
      </c>
      <c r="H2282" s="494" t="s">
        <v>4026</v>
      </c>
      <c r="I2282" s="494" t="s">
        <v>3999</v>
      </c>
      <c r="J2282" s="502">
        <v>17.36</v>
      </c>
      <c r="K2282" s="494" t="s">
        <v>4026</v>
      </c>
      <c r="L2282" s="512">
        <f t="shared" si="245"/>
        <v>0</v>
      </c>
      <c r="M2282" s="513" t="s">
        <v>4037</v>
      </c>
      <c r="N2282" s="514"/>
      <c r="O2282" s="514"/>
      <c r="P2282" s="515">
        <f t="shared" si="246"/>
        <v>0</v>
      </c>
      <c r="Q2282" s="515">
        <f t="shared" si="247"/>
        <v>0</v>
      </c>
      <c r="R2282" s="515">
        <f t="shared" si="248"/>
        <v>0</v>
      </c>
      <c r="S2282" s="516">
        <f>IF(M2282="nio",0,IF(M2282&gt;0,VLOOKUP(H2282,'3-Productie normen'!A:L,VLOOKUP(M2282,'3-Productie normen'!$B$36:$C$42,2,FALSE),FALSE)))</f>
        <v>0</v>
      </c>
      <c r="T2282" s="516">
        <f t="shared" si="250"/>
        <v>0</v>
      </c>
      <c r="U2282" s="55">
        <f t="shared" si="251"/>
        <v>0</v>
      </c>
      <c r="V2282" s="527"/>
      <c r="X2282" s="529">
        <f t="shared" si="249"/>
        <v>0</v>
      </c>
    </row>
    <row r="2283" spans="1:24" ht="14.1" customHeight="1">
      <c r="A2283" s="460">
        <v>2283</v>
      </c>
      <c r="B2283" s="467" t="s">
        <v>239</v>
      </c>
      <c r="C2283" s="466" t="s">
        <v>379</v>
      </c>
      <c r="D2283" s="473">
        <v>16</v>
      </c>
      <c r="E2283" s="475">
        <v>0</v>
      </c>
      <c r="F2283" s="475" t="s">
        <v>923</v>
      </c>
      <c r="G2283" s="494" t="s">
        <v>2204</v>
      </c>
      <c r="H2283" s="494" t="s">
        <v>4026</v>
      </c>
      <c r="I2283" s="494" t="s">
        <v>3999</v>
      </c>
      <c r="J2283" s="502">
        <v>3.3</v>
      </c>
      <c r="K2283" s="494" t="s">
        <v>4026</v>
      </c>
      <c r="L2283" s="512">
        <f t="shared" si="245"/>
        <v>0</v>
      </c>
      <c r="M2283" s="513" t="s">
        <v>4037</v>
      </c>
      <c r="N2283" s="514"/>
      <c r="O2283" s="514"/>
      <c r="P2283" s="515">
        <f t="shared" si="246"/>
        <v>0</v>
      </c>
      <c r="Q2283" s="515">
        <f t="shared" si="247"/>
        <v>0</v>
      </c>
      <c r="R2283" s="515">
        <f t="shared" si="248"/>
        <v>0</v>
      </c>
      <c r="S2283" s="516">
        <f>IF(M2283="nio",0,IF(M2283&gt;0,VLOOKUP(H2283,'3-Productie normen'!A:L,VLOOKUP(M2283,'3-Productie normen'!$B$36:$C$42,2,FALSE),FALSE)))</f>
        <v>0</v>
      </c>
      <c r="T2283" s="516">
        <f t="shared" si="250"/>
        <v>0</v>
      </c>
      <c r="U2283" s="55">
        <f t="shared" si="251"/>
        <v>0</v>
      </c>
      <c r="V2283" s="527"/>
      <c r="X2283" s="529">
        <f t="shared" si="249"/>
        <v>0</v>
      </c>
    </row>
    <row r="2284" spans="1:24" ht="14.1" customHeight="1">
      <c r="A2284" s="460">
        <v>2284</v>
      </c>
      <c r="B2284" s="467" t="s">
        <v>239</v>
      </c>
      <c r="C2284" s="466" t="s">
        <v>379</v>
      </c>
      <c r="D2284" s="473">
        <v>16</v>
      </c>
      <c r="E2284" s="475">
        <v>0</v>
      </c>
      <c r="F2284" s="475" t="s">
        <v>616</v>
      </c>
      <c r="G2284" s="494" t="s">
        <v>2204</v>
      </c>
      <c r="H2284" s="494" t="s">
        <v>255</v>
      </c>
      <c r="I2284" s="494" t="s">
        <v>3999</v>
      </c>
      <c r="J2284" s="502">
        <v>52.76</v>
      </c>
      <c r="K2284" s="494" t="s">
        <v>255</v>
      </c>
      <c r="L2284" s="512">
        <f t="shared" si="245"/>
        <v>104</v>
      </c>
      <c r="M2284" s="514">
        <v>104</v>
      </c>
      <c r="N2284" s="514"/>
      <c r="O2284" s="514"/>
      <c r="P2284" s="515" t="e">
        <f t="shared" si="246"/>
        <v>#DIV/0!</v>
      </c>
      <c r="Q2284" s="515">
        <f t="shared" si="247"/>
        <v>0</v>
      </c>
      <c r="R2284" s="515">
        <f t="shared" si="248"/>
        <v>0</v>
      </c>
      <c r="S2284" s="516">
        <f>IF(M2284="nio",0,IF(M2284&gt;0,VLOOKUP(H2284,'3-Productie normen'!A:L,VLOOKUP(M2284,'3-Productie normen'!$B$36:$C$42,2,FALSE),FALSE)))</f>
        <v>0</v>
      </c>
      <c r="T2284" s="516">
        <f t="shared" si="250"/>
        <v>0</v>
      </c>
      <c r="U2284" s="55">
        <f t="shared" si="251"/>
        <v>0</v>
      </c>
      <c r="V2284" s="527"/>
      <c r="X2284" s="529">
        <f t="shared" si="249"/>
        <v>5487.04</v>
      </c>
    </row>
    <row r="2285" spans="1:24" ht="14.1" customHeight="1">
      <c r="A2285" s="460">
        <v>2285</v>
      </c>
      <c r="B2285" s="467" t="s">
        <v>239</v>
      </c>
      <c r="C2285" s="466" t="s">
        <v>379</v>
      </c>
      <c r="D2285" s="473">
        <v>16</v>
      </c>
      <c r="E2285" s="477">
        <v>0</v>
      </c>
      <c r="F2285" s="477" t="s">
        <v>624</v>
      </c>
      <c r="G2285" s="495" t="s">
        <v>2204</v>
      </c>
      <c r="H2285" s="495" t="s">
        <v>4026</v>
      </c>
      <c r="I2285" s="495" t="s">
        <v>3983</v>
      </c>
      <c r="J2285" s="503">
        <v>24.29</v>
      </c>
      <c r="K2285" s="495" t="s">
        <v>4026</v>
      </c>
      <c r="L2285" s="512">
        <f t="shared" si="245"/>
        <v>0</v>
      </c>
      <c r="M2285" s="513" t="s">
        <v>4037</v>
      </c>
      <c r="N2285" s="514"/>
      <c r="O2285" s="514"/>
      <c r="P2285" s="515">
        <f t="shared" si="246"/>
        <v>0</v>
      </c>
      <c r="Q2285" s="515">
        <f t="shared" si="247"/>
        <v>0</v>
      </c>
      <c r="R2285" s="515">
        <f t="shared" si="248"/>
        <v>0</v>
      </c>
      <c r="S2285" s="516">
        <f>IF(M2285="nio",0,IF(M2285&gt;0,VLOOKUP(H2285,'3-Productie normen'!A:L,VLOOKUP(M2285,'3-Productie normen'!$B$36:$C$42,2,FALSE),FALSE)))</f>
        <v>0</v>
      </c>
      <c r="T2285" s="516">
        <f t="shared" si="250"/>
        <v>0</v>
      </c>
      <c r="U2285" s="55">
        <f t="shared" si="251"/>
        <v>0</v>
      </c>
      <c r="V2285" s="527"/>
      <c r="X2285" s="529">
        <f t="shared" si="249"/>
        <v>0</v>
      </c>
    </row>
    <row r="2286" spans="1:24" ht="14.1" customHeight="1">
      <c r="A2286" s="460">
        <v>2286</v>
      </c>
      <c r="B2286" s="467" t="s">
        <v>239</v>
      </c>
      <c r="C2286" s="466" t="s">
        <v>379</v>
      </c>
      <c r="D2286" s="473">
        <v>16</v>
      </c>
      <c r="E2286" s="477">
        <v>0</v>
      </c>
      <c r="F2286" s="477" t="s">
        <v>924</v>
      </c>
      <c r="G2286" s="495" t="s">
        <v>2204</v>
      </c>
      <c r="H2286" s="495" t="s">
        <v>255</v>
      </c>
      <c r="I2286" s="495" t="s">
        <v>3999</v>
      </c>
      <c r="J2286" s="503">
        <v>19.95</v>
      </c>
      <c r="K2286" s="495" t="s">
        <v>255</v>
      </c>
      <c r="L2286" s="512">
        <f t="shared" si="245"/>
        <v>104</v>
      </c>
      <c r="M2286" s="514">
        <v>104</v>
      </c>
      <c r="N2286" s="514"/>
      <c r="O2286" s="514"/>
      <c r="P2286" s="515" t="e">
        <f t="shared" si="246"/>
        <v>#DIV/0!</v>
      </c>
      <c r="Q2286" s="515">
        <f t="shared" si="247"/>
        <v>0</v>
      </c>
      <c r="R2286" s="515">
        <f t="shared" si="248"/>
        <v>0</v>
      </c>
      <c r="S2286" s="516">
        <f>IF(M2286="nio",0,IF(M2286&gt;0,VLOOKUP(H2286,'3-Productie normen'!A:L,VLOOKUP(M2286,'3-Productie normen'!$B$36:$C$42,2,FALSE),FALSE)))</f>
        <v>0</v>
      </c>
      <c r="T2286" s="516">
        <f t="shared" si="250"/>
        <v>0</v>
      </c>
      <c r="U2286" s="55">
        <f t="shared" si="251"/>
        <v>0</v>
      </c>
      <c r="V2286" s="527"/>
      <c r="X2286" s="529">
        <f t="shared" si="249"/>
        <v>2074.7999999999997</v>
      </c>
    </row>
    <row r="2287" spans="1:24" ht="14.1" customHeight="1">
      <c r="A2287" s="460">
        <v>2287</v>
      </c>
      <c r="B2287" s="467" t="s">
        <v>239</v>
      </c>
      <c r="C2287" s="466" t="s">
        <v>379</v>
      </c>
      <c r="D2287" s="473">
        <v>16</v>
      </c>
      <c r="E2287" s="477">
        <v>0</v>
      </c>
      <c r="F2287" s="477" t="s">
        <v>925</v>
      </c>
      <c r="G2287" s="495" t="s">
        <v>2204</v>
      </c>
      <c r="H2287" s="495" t="s">
        <v>255</v>
      </c>
      <c r="I2287" s="495" t="s">
        <v>3999</v>
      </c>
      <c r="J2287" s="503">
        <v>37.82</v>
      </c>
      <c r="K2287" s="495" t="s">
        <v>255</v>
      </c>
      <c r="L2287" s="512">
        <f t="shared" si="245"/>
        <v>104</v>
      </c>
      <c r="M2287" s="514">
        <v>104</v>
      </c>
      <c r="N2287" s="514"/>
      <c r="O2287" s="514"/>
      <c r="P2287" s="515" t="e">
        <f t="shared" si="246"/>
        <v>#DIV/0!</v>
      </c>
      <c r="Q2287" s="515">
        <f t="shared" si="247"/>
        <v>0</v>
      </c>
      <c r="R2287" s="515">
        <f t="shared" si="248"/>
        <v>0</v>
      </c>
      <c r="S2287" s="516">
        <f>IF(M2287="nio",0,IF(M2287&gt;0,VLOOKUP(H2287,'3-Productie normen'!A:L,VLOOKUP(M2287,'3-Productie normen'!$B$36:$C$42,2,FALSE),FALSE)))</f>
        <v>0</v>
      </c>
      <c r="T2287" s="516">
        <f t="shared" si="250"/>
        <v>0</v>
      </c>
      <c r="U2287" s="55">
        <f t="shared" si="251"/>
        <v>0</v>
      </c>
      <c r="V2287" s="527"/>
      <c r="X2287" s="529">
        <f t="shared" si="249"/>
        <v>3933.28</v>
      </c>
    </row>
    <row r="2288" spans="1:24" ht="14.1" customHeight="1">
      <c r="A2288" s="460">
        <v>2288</v>
      </c>
      <c r="B2288" s="467" t="s">
        <v>239</v>
      </c>
      <c r="C2288" s="466" t="s">
        <v>379</v>
      </c>
      <c r="D2288" s="473">
        <v>16</v>
      </c>
      <c r="E2288" s="477">
        <v>0</v>
      </c>
      <c r="F2288" s="477" t="s">
        <v>926</v>
      </c>
      <c r="G2288" s="495" t="s">
        <v>916</v>
      </c>
      <c r="H2288" s="494" t="s">
        <v>4033</v>
      </c>
      <c r="I2288" s="495" t="s">
        <v>3983</v>
      </c>
      <c r="J2288" s="503">
        <v>9.18</v>
      </c>
      <c r="K2288" s="494" t="s">
        <v>4033</v>
      </c>
      <c r="L2288" s="512">
        <f t="shared" si="245"/>
        <v>104</v>
      </c>
      <c r="M2288" s="514">
        <v>104</v>
      </c>
      <c r="N2288" s="514"/>
      <c r="O2288" s="514"/>
      <c r="P2288" s="515" t="e">
        <f t="shared" si="246"/>
        <v>#DIV/0!</v>
      </c>
      <c r="Q2288" s="515">
        <f t="shared" si="247"/>
        <v>0</v>
      </c>
      <c r="R2288" s="515">
        <f t="shared" si="248"/>
        <v>0</v>
      </c>
      <c r="S2288" s="516">
        <f>IF(M2288="nio",0,IF(M2288&gt;0,VLOOKUP(H2288,'3-Productie normen'!A:L,VLOOKUP(M2288,'3-Productie normen'!$B$36:$C$42,2,FALSE),FALSE)))</f>
        <v>0</v>
      </c>
      <c r="T2288" s="516">
        <f t="shared" si="250"/>
        <v>0</v>
      </c>
      <c r="U2288" s="55">
        <f t="shared" si="251"/>
        <v>0</v>
      </c>
      <c r="V2288" s="527"/>
      <c r="X2288" s="529">
        <f t="shared" si="249"/>
        <v>954.72</v>
      </c>
    </row>
    <row r="2289" spans="1:24" ht="14.1" customHeight="1">
      <c r="A2289" s="567">
        <v>2289</v>
      </c>
      <c r="B2289" s="467" t="s">
        <v>239</v>
      </c>
      <c r="C2289" s="466" t="s">
        <v>379</v>
      </c>
      <c r="D2289" s="473">
        <v>16</v>
      </c>
      <c r="E2289" s="477">
        <v>0</v>
      </c>
      <c r="F2289" s="477" t="s">
        <v>927</v>
      </c>
      <c r="G2289" s="495" t="s">
        <v>2206</v>
      </c>
      <c r="H2289" s="495" t="s">
        <v>4026</v>
      </c>
      <c r="I2289" s="495" t="s">
        <v>3983</v>
      </c>
      <c r="J2289" s="503">
        <v>6.82</v>
      </c>
      <c r="K2289" s="495" t="s">
        <v>4026</v>
      </c>
      <c r="L2289" s="512">
        <f t="shared" si="245"/>
        <v>0</v>
      </c>
      <c r="M2289" s="513" t="s">
        <v>4037</v>
      </c>
      <c r="N2289" s="514"/>
      <c r="O2289" s="514"/>
      <c r="P2289" s="515">
        <f t="shared" si="246"/>
        <v>0</v>
      </c>
      <c r="Q2289" s="515">
        <f t="shared" si="247"/>
        <v>0</v>
      </c>
      <c r="R2289" s="515">
        <f t="shared" si="248"/>
        <v>0</v>
      </c>
      <c r="S2289" s="516">
        <f>IF(M2289="nio",0,IF(M2289&gt;0,VLOOKUP(H2289,'3-Productie normen'!A:L,VLOOKUP(M2289,'3-Productie normen'!$B$36:$C$42,2,FALSE),FALSE)))</f>
        <v>0</v>
      </c>
      <c r="T2289" s="516">
        <f t="shared" si="250"/>
        <v>0</v>
      </c>
      <c r="U2289" s="55">
        <f t="shared" si="251"/>
        <v>0</v>
      </c>
      <c r="V2289" s="527"/>
      <c r="X2289" s="529">
        <f t="shared" si="249"/>
        <v>0</v>
      </c>
    </row>
    <row r="2290" spans="1:24" ht="14.1" customHeight="1">
      <c r="A2290" s="460">
        <v>2290</v>
      </c>
      <c r="B2290" s="467" t="s">
        <v>239</v>
      </c>
      <c r="C2290" s="466" t="s">
        <v>379</v>
      </c>
      <c r="D2290" s="473">
        <v>16</v>
      </c>
      <c r="E2290" s="477">
        <v>0</v>
      </c>
      <c r="F2290" s="477" t="s">
        <v>2210</v>
      </c>
      <c r="G2290" s="495" t="s">
        <v>594</v>
      </c>
      <c r="H2290" s="495" t="s">
        <v>4026</v>
      </c>
      <c r="I2290" s="495" t="s">
        <v>3983</v>
      </c>
      <c r="J2290" s="503">
        <v>24.92</v>
      </c>
      <c r="K2290" s="495" t="s">
        <v>4026</v>
      </c>
      <c r="L2290" s="512">
        <f t="shared" si="245"/>
        <v>0</v>
      </c>
      <c r="M2290" s="513" t="s">
        <v>4037</v>
      </c>
      <c r="N2290" s="514"/>
      <c r="O2290" s="514"/>
      <c r="P2290" s="515">
        <f t="shared" si="246"/>
        <v>0</v>
      </c>
      <c r="Q2290" s="515">
        <f t="shared" si="247"/>
        <v>0</v>
      </c>
      <c r="R2290" s="515">
        <f t="shared" si="248"/>
        <v>0</v>
      </c>
      <c r="S2290" s="516">
        <f>IF(M2290="nio",0,IF(M2290&gt;0,VLOOKUP(H2290,'3-Productie normen'!A:L,VLOOKUP(M2290,'3-Productie normen'!$B$36:$C$42,2,FALSE),FALSE)))</f>
        <v>0</v>
      </c>
      <c r="T2290" s="516">
        <f t="shared" si="250"/>
        <v>0</v>
      </c>
      <c r="U2290" s="55">
        <f t="shared" si="251"/>
        <v>0</v>
      </c>
      <c r="V2290" s="527"/>
      <c r="X2290" s="529">
        <f t="shared" si="249"/>
        <v>0</v>
      </c>
    </row>
    <row r="2291" spans="1:24" ht="14.1" customHeight="1">
      <c r="A2291" s="460">
        <v>2291</v>
      </c>
      <c r="B2291" s="467" t="s">
        <v>239</v>
      </c>
      <c r="C2291" s="466" t="s">
        <v>379</v>
      </c>
      <c r="D2291" s="473">
        <v>16</v>
      </c>
      <c r="E2291" s="477">
        <v>0</v>
      </c>
      <c r="F2291" s="477" t="s">
        <v>2211</v>
      </c>
      <c r="G2291" s="495" t="s">
        <v>2204</v>
      </c>
      <c r="H2291" s="495" t="s">
        <v>4026</v>
      </c>
      <c r="I2291" s="495" t="s">
        <v>3983</v>
      </c>
      <c r="J2291" s="503">
        <v>37.619999999999997</v>
      </c>
      <c r="K2291" s="495" t="s">
        <v>4026</v>
      </c>
      <c r="L2291" s="512">
        <f t="shared" si="245"/>
        <v>0</v>
      </c>
      <c r="M2291" s="513" t="s">
        <v>4037</v>
      </c>
      <c r="N2291" s="514"/>
      <c r="O2291" s="514"/>
      <c r="P2291" s="515">
        <f t="shared" si="246"/>
        <v>0</v>
      </c>
      <c r="Q2291" s="515">
        <f t="shared" si="247"/>
        <v>0</v>
      </c>
      <c r="R2291" s="515">
        <f t="shared" si="248"/>
        <v>0</v>
      </c>
      <c r="S2291" s="516">
        <f>IF(M2291="nio",0,IF(M2291&gt;0,VLOOKUP(H2291,'3-Productie normen'!A:L,VLOOKUP(M2291,'3-Productie normen'!$B$36:$C$42,2,FALSE),FALSE)))</f>
        <v>0</v>
      </c>
      <c r="T2291" s="516">
        <f t="shared" si="250"/>
        <v>0</v>
      </c>
      <c r="U2291" s="55">
        <f t="shared" si="251"/>
        <v>0</v>
      </c>
      <c r="V2291" s="527"/>
      <c r="X2291" s="529">
        <f t="shared" si="249"/>
        <v>0</v>
      </c>
    </row>
    <row r="2292" spans="1:24" ht="14.1" customHeight="1">
      <c r="A2292" s="460">
        <v>2292</v>
      </c>
      <c r="B2292" s="467" t="s">
        <v>239</v>
      </c>
      <c r="C2292" s="466" t="s">
        <v>379</v>
      </c>
      <c r="D2292" s="473">
        <v>16</v>
      </c>
      <c r="E2292" s="477">
        <v>0</v>
      </c>
      <c r="F2292" s="477" t="s">
        <v>2212</v>
      </c>
      <c r="G2292" s="495" t="s">
        <v>559</v>
      </c>
      <c r="H2292" s="495" t="s">
        <v>4026</v>
      </c>
      <c r="I2292" s="495" t="s">
        <v>3983</v>
      </c>
      <c r="J2292" s="503">
        <v>1.28</v>
      </c>
      <c r="K2292" s="495" t="s">
        <v>4026</v>
      </c>
      <c r="L2292" s="512">
        <f t="shared" si="245"/>
        <v>0</v>
      </c>
      <c r="M2292" s="513" t="s">
        <v>4037</v>
      </c>
      <c r="N2292" s="514"/>
      <c r="O2292" s="514"/>
      <c r="P2292" s="515">
        <f t="shared" si="246"/>
        <v>0</v>
      </c>
      <c r="Q2292" s="515">
        <f t="shared" si="247"/>
        <v>0</v>
      </c>
      <c r="R2292" s="515">
        <f t="shared" si="248"/>
        <v>0</v>
      </c>
      <c r="S2292" s="516">
        <f>IF(M2292="nio",0,IF(M2292&gt;0,VLOOKUP(H2292,'3-Productie normen'!A:L,VLOOKUP(M2292,'3-Productie normen'!$B$36:$C$42,2,FALSE),FALSE)))</f>
        <v>0</v>
      </c>
      <c r="T2292" s="516">
        <f t="shared" si="250"/>
        <v>0</v>
      </c>
      <c r="U2292" s="55">
        <f t="shared" si="251"/>
        <v>0</v>
      </c>
      <c r="V2292" s="527"/>
      <c r="X2292" s="529">
        <f t="shared" si="249"/>
        <v>0</v>
      </c>
    </row>
    <row r="2293" spans="1:24" ht="14.1" customHeight="1">
      <c r="A2293" s="460">
        <v>2293</v>
      </c>
      <c r="B2293" s="467" t="s">
        <v>239</v>
      </c>
      <c r="C2293" s="466" t="s">
        <v>379</v>
      </c>
      <c r="D2293" s="473">
        <v>16</v>
      </c>
      <c r="E2293" s="477">
        <v>0</v>
      </c>
      <c r="F2293" s="477" t="s">
        <v>2213</v>
      </c>
      <c r="G2293" s="495" t="s">
        <v>2204</v>
      </c>
      <c r="H2293" s="495" t="s">
        <v>255</v>
      </c>
      <c r="I2293" s="495" t="s">
        <v>3999</v>
      </c>
      <c r="J2293" s="503">
        <v>14.96</v>
      </c>
      <c r="K2293" s="495" t="s">
        <v>255</v>
      </c>
      <c r="L2293" s="512">
        <f t="shared" si="245"/>
        <v>104</v>
      </c>
      <c r="M2293" s="514">
        <v>104</v>
      </c>
      <c r="N2293" s="514"/>
      <c r="O2293" s="514"/>
      <c r="P2293" s="515" t="e">
        <f t="shared" si="246"/>
        <v>#DIV/0!</v>
      </c>
      <c r="Q2293" s="515">
        <f t="shared" si="247"/>
        <v>0</v>
      </c>
      <c r="R2293" s="515">
        <f t="shared" si="248"/>
        <v>0</v>
      </c>
      <c r="S2293" s="516">
        <f>IF(M2293="nio",0,IF(M2293&gt;0,VLOOKUP(H2293,'3-Productie normen'!A:L,VLOOKUP(M2293,'3-Productie normen'!$B$36:$C$42,2,FALSE),FALSE)))</f>
        <v>0</v>
      </c>
      <c r="T2293" s="516">
        <f t="shared" si="250"/>
        <v>0</v>
      </c>
      <c r="U2293" s="55">
        <f t="shared" si="251"/>
        <v>0</v>
      </c>
      <c r="V2293" s="527"/>
      <c r="X2293" s="529">
        <f t="shared" si="249"/>
        <v>1555.8400000000001</v>
      </c>
    </row>
    <row r="2294" spans="1:24" ht="14.1" customHeight="1">
      <c r="A2294" s="460">
        <v>2294</v>
      </c>
      <c r="B2294" s="467" t="s">
        <v>239</v>
      </c>
      <c r="C2294" s="466" t="s">
        <v>379</v>
      </c>
      <c r="D2294" s="473">
        <v>16</v>
      </c>
      <c r="E2294" s="477">
        <v>0</v>
      </c>
      <c r="F2294" s="477" t="s">
        <v>2214</v>
      </c>
      <c r="G2294" s="495" t="s">
        <v>2204</v>
      </c>
      <c r="H2294" s="495" t="s">
        <v>255</v>
      </c>
      <c r="I2294" s="495" t="s">
        <v>3999</v>
      </c>
      <c r="J2294" s="503">
        <v>19.84</v>
      </c>
      <c r="K2294" s="495" t="s">
        <v>255</v>
      </c>
      <c r="L2294" s="512">
        <f t="shared" si="245"/>
        <v>104</v>
      </c>
      <c r="M2294" s="514">
        <v>104</v>
      </c>
      <c r="N2294" s="514"/>
      <c r="O2294" s="514"/>
      <c r="P2294" s="515" t="e">
        <f t="shared" si="246"/>
        <v>#DIV/0!</v>
      </c>
      <c r="Q2294" s="515">
        <f t="shared" si="247"/>
        <v>0</v>
      </c>
      <c r="R2294" s="515">
        <f t="shared" si="248"/>
        <v>0</v>
      </c>
      <c r="S2294" s="516">
        <f>IF(M2294="nio",0,IF(M2294&gt;0,VLOOKUP(H2294,'3-Productie normen'!A:L,VLOOKUP(M2294,'3-Productie normen'!$B$36:$C$42,2,FALSE),FALSE)))</f>
        <v>0</v>
      </c>
      <c r="T2294" s="516">
        <f t="shared" si="250"/>
        <v>0</v>
      </c>
      <c r="U2294" s="55">
        <f t="shared" si="251"/>
        <v>0</v>
      </c>
      <c r="V2294" s="527"/>
      <c r="X2294" s="529">
        <f t="shared" si="249"/>
        <v>2063.36</v>
      </c>
    </row>
    <row r="2295" spans="1:24" ht="14.1" customHeight="1">
      <c r="A2295" s="460">
        <v>2295</v>
      </c>
      <c r="B2295" s="467" t="s">
        <v>239</v>
      </c>
      <c r="C2295" s="466" t="s">
        <v>379</v>
      </c>
      <c r="D2295" s="473">
        <v>16</v>
      </c>
      <c r="E2295" s="477">
        <v>0</v>
      </c>
      <c r="F2295" s="477" t="s">
        <v>2215</v>
      </c>
      <c r="G2295" s="495" t="s">
        <v>2204</v>
      </c>
      <c r="H2295" s="495" t="s">
        <v>255</v>
      </c>
      <c r="I2295" s="495" t="s">
        <v>3999</v>
      </c>
      <c r="J2295" s="503">
        <v>51.6</v>
      </c>
      <c r="K2295" s="495" t="s">
        <v>255</v>
      </c>
      <c r="L2295" s="512">
        <f t="shared" si="245"/>
        <v>104</v>
      </c>
      <c r="M2295" s="514">
        <v>104</v>
      </c>
      <c r="N2295" s="514"/>
      <c r="O2295" s="514"/>
      <c r="P2295" s="515" t="e">
        <f t="shared" si="246"/>
        <v>#DIV/0!</v>
      </c>
      <c r="Q2295" s="515">
        <f t="shared" si="247"/>
        <v>0</v>
      </c>
      <c r="R2295" s="515">
        <f t="shared" si="248"/>
        <v>0</v>
      </c>
      <c r="S2295" s="516">
        <f>IF(M2295="nio",0,IF(M2295&gt;0,VLOOKUP(H2295,'3-Productie normen'!A:L,VLOOKUP(M2295,'3-Productie normen'!$B$36:$C$42,2,FALSE),FALSE)))</f>
        <v>0</v>
      </c>
      <c r="T2295" s="516">
        <f t="shared" si="250"/>
        <v>0</v>
      </c>
      <c r="U2295" s="55">
        <f t="shared" si="251"/>
        <v>0</v>
      </c>
      <c r="V2295" s="527"/>
      <c r="X2295" s="529">
        <f t="shared" si="249"/>
        <v>5366.4000000000005</v>
      </c>
    </row>
    <row r="2296" spans="1:24" ht="14.1" customHeight="1">
      <c r="A2296" s="460">
        <v>2296</v>
      </c>
      <c r="B2296" s="467" t="s">
        <v>239</v>
      </c>
      <c r="C2296" s="466" t="s">
        <v>379</v>
      </c>
      <c r="D2296" s="473">
        <v>16</v>
      </c>
      <c r="E2296" s="477">
        <v>0</v>
      </c>
      <c r="F2296" s="477" t="s">
        <v>2271</v>
      </c>
      <c r="G2296" s="495" t="s">
        <v>594</v>
      </c>
      <c r="H2296" s="495" t="s">
        <v>4026</v>
      </c>
      <c r="I2296" s="495" t="s">
        <v>3983</v>
      </c>
      <c r="J2296" s="503">
        <v>21.84</v>
      </c>
      <c r="K2296" s="495" t="s">
        <v>4026</v>
      </c>
      <c r="L2296" s="512">
        <f t="shared" si="245"/>
        <v>0</v>
      </c>
      <c r="M2296" s="513" t="s">
        <v>4037</v>
      </c>
      <c r="N2296" s="514"/>
      <c r="O2296" s="514"/>
      <c r="P2296" s="515">
        <f t="shared" si="246"/>
        <v>0</v>
      </c>
      <c r="Q2296" s="515">
        <f t="shared" si="247"/>
        <v>0</v>
      </c>
      <c r="R2296" s="515">
        <f t="shared" si="248"/>
        <v>0</v>
      </c>
      <c r="S2296" s="516">
        <f>IF(M2296="nio",0,IF(M2296&gt;0,VLOOKUP(H2296,'3-Productie normen'!A:L,VLOOKUP(M2296,'3-Productie normen'!$B$36:$C$42,2,FALSE),FALSE)))</f>
        <v>0</v>
      </c>
      <c r="T2296" s="516">
        <f t="shared" si="250"/>
        <v>0</v>
      </c>
      <c r="U2296" s="55">
        <f t="shared" si="251"/>
        <v>0</v>
      </c>
      <c r="V2296" s="527"/>
      <c r="X2296" s="529">
        <f t="shared" si="249"/>
        <v>0</v>
      </c>
    </row>
    <row r="2297" spans="1:24" ht="14.1" customHeight="1">
      <c r="A2297" s="567">
        <v>2297</v>
      </c>
      <c r="B2297" s="467" t="s">
        <v>239</v>
      </c>
      <c r="C2297" s="466" t="s">
        <v>379</v>
      </c>
      <c r="D2297" s="473">
        <v>16</v>
      </c>
      <c r="E2297" s="477">
        <v>0</v>
      </c>
      <c r="F2297" s="477" t="s">
        <v>2272</v>
      </c>
      <c r="G2297" s="495" t="s">
        <v>2204</v>
      </c>
      <c r="H2297" s="495" t="s">
        <v>255</v>
      </c>
      <c r="I2297" s="495" t="s">
        <v>3999</v>
      </c>
      <c r="J2297" s="503">
        <v>41.4</v>
      </c>
      <c r="K2297" s="495" t="s">
        <v>255</v>
      </c>
      <c r="L2297" s="512">
        <f t="shared" si="245"/>
        <v>104</v>
      </c>
      <c r="M2297" s="514">
        <v>104</v>
      </c>
      <c r="N2297" s="514"/>
      <c r="O2297" s="514"/>
      <c r="P2297" s="515" t="e">
        <f t="shared" si="246"/>
        <v>#DIV/0!</v>
      </c>
      <c r="Q2297" s="515">
        <f t="shared" si="247"/>
        <v>0</v>
      </c>
      <c r="R2297" s="515">
        <f t="shared" si="248"/>
        <v>0</v>
      </c>
      <c r="S2297" s="516">
        <f>IF(M2297="nio",0,IF(M2297&gt;0,VLOOKUP(H2297,'3-Productie normen'!A:L,VLOOKUP(M2297,'3-Productie normen'!$B$36:$C$42,2,FALSE),FALSE)))</f>
        <v>0</v>
      </c>
      <c r="T2297" s="516">
        <f t="shared" si="250"/>
        <v>0</v>
      </c>
      <c r="U2297" s="55">
        <f t="shared" si="251"/>
        <v>0</v>
      </c>
      <c r="V2297" s="527"/>
      <c r="X2297" s="529">
        <f t="shared" si="249"/>
        <v>4305.5999999999995</v>
      </c>
    </row>
    <row r="2298" spans="1:24" ht="14.1" customHeight="1">
      <c r="A2298" s="460">
        <v>2298</v>
      </c>
      <c r="B2298" s="467" t="s">
        <v>239</v>
      </c>
      <c r="C2298" s="466" t="s">
        <v>379</v>
      </c>
      <c r="D2298" s="473">
        <v>16</v>
      </c>
      <c r="E2298" s="477">
        <v>0</v>
      </c>
      <c r="F2298" s="477" t="s">
        <v>2313</v>
      </c>
      <c r="G2298" s="495" t="s">
        <v>2204</v>
      </c>
      <c r="H2298" s="495" t="s">
        <v>4026</v>
      </c>
      <c r="I2298" s="495" t="s">
        <v>3983</v>
      </c>
      <c r="J2298" s="503">
        <v>26.13</v>
      </c>
      <c r="K2298" s="495" t="s">
        <v>4026</v>
      </c>
      <c r="L2298" s="512">
        <f t="shared" si="245"/>
        <v>0</v>
      </c>
      <c r="M2298" s="513" t="s">
        <v>4037</v>
      </c>
      <c r="N2298" s="514"/>
      <c r="O2298" s="514"/>
      <c r="P2298" s="515">
        <f t="shared" si="246"/>
        <v>0</v>
      </c>
      <c r="Q2298" s="515">
        <f t="shared" si="247"/>
        <v>0</v>
      </c>
      <c r="R2298" s="515">
        <f t="shared" si="248"/>
        <v>0</v>
      </c>
      <c r="S2298" s="516">
        <f>IF(M2298="nio",0,IF(M2298&gt;0,VLOOKUP(H2298,'3-Productie normen'!A:L,VLOOKUP(M2298,'3-Productie normen'!$B$36:$C$42,2,FALSE),FALSE)))</f>
        <v>0</v>
      </c>
      <c r="T2298" s="516">
        <f t="shared" si="250"/>
        <v>0</v>
      </c>
      <c r="U2298" s="55">
        <f t="shared" si="251"/>
        <v>0</v>
      </c>
      <c r="V2298" s="527"/>
      <c r="X2298" s="529">
        <f t="shared" si="249"/>
        <v>0</v>
      </c>
    </row>
    <row r="2299" spans="1:24" ht="14.1" customHeight="1">
      <c r="A2299" s="460">
        <v>2299</v>
      </c>
      <c r="B2299" s="467" t="s">
        <v>239</v>
      </c>
      <c r="C2299" s="466" t="s">
        <v>379</v>
      </c>
      <c r="D2299" s="473">
        <v>16</v>
      </c>
      <c r="E2299" s="477">
        <v>0</v>
      </c>
      <c r="F2299" s="477" t="s">
        <v>2314</v>
      </c>
      <c r="G2299" s="495" t="s">
        <v>2204</v>
      </c>
      <c r="H2299" s="495" t="s">
        <v>255</v>
      </c>
      <c r="I2299" s="495" t="s">
        <v>3999</v>
      </c>
      <c r="J2299" s="503">
        <v>5.32</v>
      </c>
      <c r="K2299" s="495" t="s">
        <v>255</v>
      </c>
      <c r="L2299" s="512">
        <f t="shared" si="245"/>
        <v>104</v>
      </c>
      <c r="M2299" s="514">
        <v>104</v>
      </c>
      <c r="N2299" s="514"/>
      <c r="O2299" s="514"/>
      <c r="P2299" s="515" t="e">
        <f t="shared" si="246"/>
        <v>#DIV/0!</v>
      </c>
      <c r="Q2299" s="515">
        <f t="shared" si="247"/>
        <v>0</v>
      </c>
      <c r="R2299" s="515">
        <f t="shared" si="248"/>
        <v>0</v>
      </c>
      <c r="S2299" s="516">
        <f>IF(M2299="nio",0,IF(M2299&gt;0,VLOOKUP(H2299,'3-Productie normen'!A:L,VLOOKUP(M2299,'3-Productie normen'!$B$36:$C$42,2,FALSE),FALSE)))</f>
        <v>0</v>
      </c>
      <c r="T2299" s="516">
        <f t="shared" si="250"/>
        <v>0</v>
      </c>
      <c r="U2299" s="55">
        <f t="shared" si="251"/>
        <v>0</v>
      </c>
      <c r="V2299" s="527"/>
      <c r="X2299" s="529">
        <f t="shared" si="249"/>
        <v>553.28</v>
      </c>
    </row>
    <row r="2300" spans="1:24" ht="14.1" customHeight="1">
      <c r="A2300" s="460">
        <v>2300</v>
      </c>
      <c r="B2300" s="467" t="s">
        <v>239</v>
      </c>
      <c r="C2300" s="466" t="s">
        <v>379</v>
      </c>
      <c r="D2300" s="473">
        <v>16</v>
      </c>
      <c r="E2300" s="477">
        <v>0</v>
      </c>
      <c r="F2300" s="477" t="s">
        <v>2315</v>
      </c>
      <c r="G2300" s="495" t="s">
        <v>916</v>
      </c>
      <c r="H2300" s="494" t="s">
        <v>4033</v>
      </c>
      <c r="I2300" s="495" t="s">
        <v>3983</v>
      </c>
      <c r="J2300" s="503">
        <v>240.76</v>
      </c>
      <c r="K2300" s="494" t="s">
        <v>4033</v>
      </c>
      <c r="L2300" s="512">
        <f t="shared" si="245"/>
        <v>104</v>
      </c>
      <c r="M2300" s="514">
        <v>104</v>
      </c>
      <c r="N2300" s="514"/>
      <c r="O2300" s="514"/>
      <c r="P2300" s="515" t="e">
        <f t="shared" si="246"/>
        <v>#DIV/0!</v>
      </c>
      <c r="Q2300" s="515">
        <f t="shared" si="247"/>
        <v>0</v>
      </c>
      <c r="R2300" s="515">
        <f t="shared" si="248"/>
        <v>0</v>
      </c>
      <c r="S2300" s="516">
        <f>IF(M2300="nio",0,IF(M2300&gt;0,VLOOKUP(H2300,'3-Productie normen'!A:L,VLOOKUP(M2300,'3-Productie normen'!$B$36:$C$42,2,FALSE),FALSE)))</f>
        <v>0</v>
      </c>
      <c r="T2300" s="516">
        <f t="shared" si="250"/>
        <v>0</v>
      </c>
      <c r="U2300" s="55">
        <f t="shared" si="251"/>
        <v>0</v>
      </c>
      <c r="V2300" s="527"/>
      <c r="X2300" s="529">
        <f t="shared" si="249"/>
        <v>25039.040000000001</v>
      </c>
    </row>
    <row r="2301" spans="1:24" ht="14.1" customHeight="1">
      <c r="A2301" s="460">
        <v>2301</v>
      </c>
      <c r="B2301" s="467" t="s">
        <v>239</v>
      </c>
      <c r="C2301" s="466" t="s">
        <v>379</v>
      </c>
      <c r="D2301" s="473">
        <v>16</v>
      </c>
      <c r="E2301" s="477">
        <v>0</v>
      </c>
      <c r="F2301" s="477" t="s">
        <v>2316</v>
      </c>
      <c r="G2301" s="495" t="s">
        <v>594</v>
      </c>
      <c r="H2301" s="495" t="s">
        <v>4026</v>
      </c>
      <c r="I2301" s="495" t="s">
        <v>3999</v>
      </c>
      <c r="J2301" s="503">
        <v>1.08</v>
      </c>
      <c r="K2301" s="495" t="s">
        <v>4026</v>
      </c>
      <c r="L2301" s="512">
        <f t="shared" si="245"/>
        <v>0</v>
      </c>
      <c r="M2301" s="513" t="s">
        <v>4037</v>
      </c>
      <c r="N2301" s="514"/>
      <c r="O2301" s="514"/>
      <c r="P2301" s="515">
        <f t="shared" si="246"/>
        <v>0</v>
      </c>
      <c r="Q2301" s="515">
        <f t="shared" si="247"/>
        <v>0</v>
      </c>
      <c r="R2301" s="515">
        <f t="shared" si="248"/>
        <v>0</v>
      </c>
      <c r="S2301" s="516">
        <f>IF(M2301="nio",0,IF(M2301&gt;0,VLOOKUP(H2301,'3-Productie normen'!A:L,VLOOKUP(M2301,'3-Productie normen'!$B$36:$C$42,2,FALSE),FALSE)))</f>
        <v>0</v>
      </c>
      <c r="T2301" s="516">
        <f t="shared" si="250"/>
        <v>0</v>
      </c>
      <c r="U2301" s="55">
        <f t="shared" si="251"/>
        <v>0</v>
      </c>
      <c r="V2301" s="527"/>
      <c r="X2301" s="529">
        <f t="shared" si="249"/>
        <v>0</v>
      </c>
    </row>
    <row r="2302" spans="1:24" ht="14.1" customHeight="1">
      <c r="A2302" s="460">
        <v>2302</v>
      </c>
      <c r="B2302" s="467" t="s">
        <v>239</v>
      </c>
      <c r="C2302" s="466" t="s">
        <v>379</v>
      </c>
      <c r="D2302" s="473">
        <v>16</v>
      </c>
      <c r="E2302" s="477">
        <v>0</v>
      </c>
      <c r="F2302" s="477" t="s">
        <v>2317</v>
      </c>
      <c r="G2302" s="495" t="s">
        <v>594</v>
      </c>
      <c r="H2302" s="494" t="s">
        <v>4026</v>
      </c>
      <c r="I2302" s="495" t="s">
        <v>3999</v>
      </c>
      <c r="J2302" s="503">
        <v>1.08</v>
      </c>
      <c r="K2302" s="494" t="s">
        <v>4033</v>
      </c>
      <c r="L2302" s="512">
        <f t="shared" si="245"/>
        <v>0</v>
      </c>
      <c r="M2302" s="513" t="s">
        <v>4037</v>
      </c>
      <c r="N2302" s="514"/>
      <c r="O2302" s="514"/>
      <c r="P2302" s="515">
        <f t="shared" si="246"/>
        <v>0</v>
      </c>
      <c r="Q2302" s="515">
        <f t="shared" si="247"/>
        <v>0</v>
      </c>
      <c r="R2302" s="515">
        <f t="shared" si="248"/>
        <v>0</v>
      </c>
      <c r="S2302" s="516">
        <f>IF(M2302="nio",0,IF(M2302&gt;0,VLOOKUP(H2302,'3-Productie normen'!A:L,VLOOKUP(M2302,'3-Productie normen'!$B$36:$C$42,2,FALSE),FALSE)))</f>
        <v>0</v>
      </c>
      <c r="T2302" s="516">
        <f t="shared" si="250"/>
        <v>0</v>
      </c>
      <c r="U2302" s="55">
        <f t="shared" si="251"/>
        <v>0</v>
      </c>
      <c r="V2302" s="527"/>
      <c r="X2302" s="529">
        <f t="shared" si="249"/>
        <v>0</v>
      </c>
    </row>
    <row r="2303" spans="1:24" ht="14.1" customHeight="1">
      <c r="A2303" s="460">
        <v>2303</v>
      </c>
      <c r="B2303" s="467" t="s">
        <v>239</v>
      </c>
      <c r="C2303" s="466" t="s">
        <v>379</v>
      </c>
      <c r="D2303" s="473">
        <v>16</v>
      </c>
      <c r="E2303" s="477">
        <v>0</v>
      </c>
      <c r="F2303" s="477" t="s">
        <v>2318</v>
      </c>
      <c r="G2303" s="495" t="s">
        <v>594</v>
      </c>
      <c r="H2303" s="495" t="s">
        <v>4026</v>
      </c>
      <c r="I2303" s="495" t="s">
        <v>3999</v>
      </c>
      <c r="J2303" s="503">
        <v>1.08</v>
      </c>
      <c r="K2303" s="495" t="s">
        <v>4026</v>
      </c>
      <c r="L2303" s="512">
        <f t="shared" si="245"/>
        <v>0</v>
      </c>
      <c r="M2303" s="513" t="s">
        <v>4037</v>
      </c>
      <c r="N2303" s="514"/>
      <c r="O2303" s="514"/>
      <c r="P2303" s="515">
        <f t="shared" si="246"/>
        <v>0</v>
      </c>
      <c r="Q2303" s="515">
        <f t="shared" si="247"/>
        <v>0</v>
      </c>
      <c r="R2303" s="515">
        <f t="shared" si="248"/>
        <v>0</v>
      </c>
      <c r="S2303" s="516">
        <f>IF(M2303="nio",0,IF(M2303&gt;0,VLOOKUP(H2303,'3-Productie normen'!A:L,VLOOKUP(M2303,'3-Productie normen'!$B$36:$C$42,2,FALSE),FALSE)))</f>
        <v>0</v>
      </c>
      <c r="T2303" s="516">
        <f t="shared" si="250"/>
        <v>0</v>
      </c>
      <c r="U2303" s="55">
        <f t="shared" si="251"/>
        <v>0</v>
      </c>
      <c r="V2303" s="527"/>
      <c r="X2303" s="529">
        <f t="shared" si="249"/>
        <v>0</v>
      </c>
    </row>
    <row r="2304" spans="1:24" ht="14.1" customHeight="1">
      <c r="A2304" s="460">
        <v>2304</v>
      </c>
      <c r="B2304" s="467" t="s">
        <v>239</v>
      </c>
      <c r="C2304" s="466" t="s">
        <v>379</v>
      </c>
      <c r="D2304" s="473">
        <v>16</v>
      </c>
      <c r="E2304" s="477">
        <v>0</v>
      </c>
      <c r="F2304" s="477" t="s">
        <v>2319</v>
      </c>
      <c r="G2304" s="495" t="s">
        <v>594</v>
      </c>
      <c r="H2304" s="495" t="s">
        <v>4026</v>
      </c>
      <c r="I2304" s="495" t="s">
        <v>3999</v>
      </c>
      <c r="J2304" s="503">
        <v>1.08</v>
      </c>
      <c r="K2304" s="495" t="s">
        <v>4026</v>
      </c>
      <c r="L2304" s="512">
        <f t="shared" si="245"/>
        <v>0</v>
      </c>
      <c r="M2304" s="513" t="s">
        <v>4037</v>
      </c>
      <c r="N2304" s="514"/>
      <c r="O2304" s="514"/>
      <c r="P2304" s="515">
        <f t="shared" si="246"/>
        <v>0</v>
      </c>
      <c r="Q2304" s="515">
        <f t="shared" si="247"/>
        <v>0</v>
      </c>
      <c r="R2304" s="515">
        <f t="shared" si="248"/>
        <v>0</v>
      </c>
      <c r="S2304" s="516">
        <f>IF(M2304="nio",0,IF(M2304&gt;0,VLOOKUP(H2304,'3-Productie normen'!A:L,VLOOKUP(M2304,'3-Productie normen'!$B$36:$C$42,2,FALSE),FALSE)))</f>
        <v>0</v>
      </c>
      <c r="T2304" s="516">
        <f t="shared" si="250"/>
        <v>0</v>
      </c>
      <c r="U2304" s="55">
        <f t="shared" si="251"/>
        <v>0</v>
      </c>
      <c r="V2304" s="527"/>
      <c r="X2304" s="529">
        <f t="shared" si="249"/>
        <v>0</v>
      </c>
    </row>
    <row r="2305" spans="1:24" ht="14.1" customHeight="1">
      <c r="A2305" s="567">
        <v>2305</v>
      </c>
      <c r="B2305" s="467" t="s">
        <v>239</v>
      </c>
      <c r="C2305" s="466" t="s">
        <v>379</v>
      </c>
      <c r="D2305" s="473">
        <v>16</v>
      </c>
      <c r="E2305" s="477">
        <v>0</v>
      </c>
      <c r="F2305" s="477" t="s">
        <v>2320</v>
      </c>
      <c r="G2305" s="495" t="s">
        <v>2204</v>
      </c>
      <c r="H2305" s="495" t="s">
        <v>255</v>
      </c>
      <c r="I2305" s="495" t="s">
        <v>3999</v>
      </c>
      <c r="J2305" s="503">
        <v>26.79</v>
      </c>
      <c r="K2305" s="495" t="s">
        <v>255</v>
      </c>
      <c r="L2305" s="512">
        <f t="shared" si="245"/>
        <v>104</v>
      </c>
      <c r="M2305" s="514">
        <v>104</v>
      </c>
      <c r="N2305" s="514"/>
      <c r="O2305" s="514"/>
      <c r="P2305" s="515" t="e">
        <f t="shared" si="246"/>
        <v>#DIV/0!</v>
      </c>
      <c r="Q2305" s="515">
        <f t="shared" si="247"/>
        <v>0</v>
      </c>
      <c r="R2305" s="515">
        <f t="shared" si="248"/>
        <v>0</v>
      </c>
      <c r="S2305" s="516">
        <f>IF(M2305="nio",0,IF(M2305&gt;0,VLOOKUP(H2305,'3-Productie normen'!A:L,VLOOKUP(M2305,'3-Productie normen'!$B$36:$C$42,2,FALSE),FALSE)))</f>
        <v>0</v>
      </c>
      <c r="T2305" s="516">
        <f t="shared" si="250"/>
        <v>0</v>
      </c>
      <c r="U2305" s="55">
        <f t="shared" si="251"/>
        <v>0</v>
      </c>
      <c r="V2305" s="527"/>
      <c r="X2305" s="529">
        <f t="shared" si="249"/>
        <v>2786.16</v>
      </c>
    </row>
    <row r="2306" spans="1:24" ht="14.1" customHeight="1">
      <c r="A2306" s="460">
        <v>2306</v>
      </c>
      <c r="B2306" s="467" t="s">
        <v>239</v>
      </c>
      <c r="C2306" s="466" t="s">
        <v>379</v>
      </c>
      <c r="D2306" s="473">
        <v>16</v>
      </c>
      <c r="E2306" s="477">
        <v>0</v>
      </c>
      <c r="F2306" s="477" t="s">
        <v>2321</v>
      </c>
      <c r="G2306" s="495" t="s">
        <v>2204</v>
      </c>
      <c r="H2306" s="495" t="s">
        <v>255</v>
      </c>
      <c r="I2306" s="495" t="s">
        <v>3999</v>
      </c>
      <c r="J2306" s="503">
        <v>5.99</v>
      </c>
      <c r="K2306" s="495" t="s">
        <v>255</v>
      </c>
      <c r="L2306" s="512">
        <f t="shared" si="245"/>
        <v>104</v>
      </c>
      <c r="M2306" s="514">
        <v>104</v>
      </c>
      <c r="N2306" s="514"/>
      <c r="O2306" s="514"/>
      <c r="P2306" s="515" t="e">
        <f t="shared" si="246"/>
        <v>#DIV/0!</v>
      </c>
      <c r="Q2306" s="515">
        <f t="shared" si="247"/>
        <v>0</v>
      </c>
      <c r="R2306" s="515">
        <f t="shared" si="248"/>
        <v>0</v>
      </c>
      <c r="S2306" s="516">
        <f>IF(M2306="nio",0,IF(M2306&gt;0,VLOOKUP(H2306,'3-Productie normen'!A:L,VLOOKUP(M2306,'3-Productie normen'!$B$36:$C$42,2,FALSE),FALSE)))</f>
        <v>0</v>
      </c>
      <c r="T2306" s="516">
        <f t="shared" si="250"/>
        <v>0</v>
      </c>
      <c r="U2306" s="55">
        <f t="shared" si="251"/>
        <v>0</v>
      </c>
      <c r="V2306" s="527"/>
      <c r="X2306" s="529">
        <f t="shared" si="249"/>
        <v>622.96</v>
      </c>
    </row>
    <row r="2307" spans="1:24" ht="14.1" customHeight="1">
      <c r="A2307" s="460">
        <v>2307</v>
      </c>
      <c r="B2307" s="467" t="s">
        <v>239</v>
      </c>
      <c r="C2307" s="466" t="s">
        <v>379</v>
      </c>
      <c r="D2307" s="473">
        <v>16</v>
      </c>
      <c r="E2307" s="475">
        <v>0</v>
      </c>
      <c r="F2307" s="475" t="s">
        <v>2322</v>
      </c>
      <c r="G2307" s="494" t="s">
        <v>2204</v>
      </c>
      <c r="H2307" s="494" t="s">
        <v>255</v>
      </c>
      <c r="I2307" s="494" t="s">
        <v>3999</v>
      </c>
      <c r="J2307" s="502">
        <v>5.99</v>
      </c>
      <c r="K2307" s="494" t="s">
        <v>255</v>
      </c>
      <c r="L2307" s="512">
        <f t="shared" ref="L2307:L2370" si="252">SUM(M2307:O2307)</f>
        <v>104</v>
      </c>
      <c r="M2307" s="514">
        <v>104</v>
      </c>
      <c r="N2307" s="514"/>
      <c r="O2307" s="514"/>
      <c r="P2307" s="515" t="e">
        <f t="shared" si="246"/>
        <v>#DIV/0!</v>
      </c>
      <c r="Q2307" s="515">
        <f t="shared" si="247"/>
        <v>0</v>
      </c>
      <c r="R2307" s="515">
        <f t="shared" si="248"/>
        <v>0</v>
      </c>
      <c r="S2307" s="516">
        <f>IF(M2307="nio",0,IF(M2307&gt;0,VLOOKUP(H2307,'3-Productie normen'!A:L,VLOOKUP(M2307,'3-Productie normen'!$B$36:$C$42,2,FALSE),FALSE)))</f>
        <v>0</v>
      </c>
      <c r="T2307" s="516">
        <f t="shared" si="250"/>
        <v>0</v>
      </c>
      <c r="U2307" s="55">
        <f t="shared" si="251"/>
        <v>0</v>
      </c>
      <c r="V2307" s="527"/>
      <c r="X2307" s="529">
        <f t="shared" si="249"/>
        <v>622.96</v>
      </c>
    </row>
    <row r="2308" spans="1:24" ht="14.1" customHeight="1">
      <c r="A2308" s="460">
        <v>2308</v>
      </c>
      <c r="B2308" s="467" t="s">
        <v>239</v>
      </c>
      <c r="C2308" s="466" t="s">
        <v>379</v>
      </c>
      <c r="D2308" s="473">
        <v>16</v>
      </c>
      <c r="E2308" s="475">
        <v>0</v>
      </c>
      <c r="F2308" s="475" t="s">
        <v>2323</v>
      </c>
      <c r="G2308" s="494" t="s">
        <v>594</v>
      </c>
      <c r="H2308" s="494" t="s">
        <v>4026</v>
      </c>
      <c r="I2308" s="494" t="s">
        <v>3999</v>
      </c>
      <c r="J2308" s="502">
        <v>5.99</v>
      </c>
      <c r="K2308" s="494" t="s">
        <v>4033</v>
      </c>
      <c r="L2308" s="512">
        <f t="shared" si="252"/>
        <v>0</v>
      </c>
      <c r="M2308" s="513" t="s">
        <v>4037</v>
      </c>
      <c r="N2308" s="514"/>
      <c r="O2308" s="514"/>
      <c r="P2308" s="515">
        <f t="shared" si="246"/>
        <v>0</v>
      </c>
      <c r="Q2308" s="515">
        <f t="shared" si="247"/>
        <v>0</v>
      </c>
      <c r="R2308" s="515">
        <f t="shared" si="248"/>
        <v>0</v>
      </c>
      <c r="S2308" s="516">
        <f>IF(M2308="nio",0,IF(M2308&gt;0,VLOOKUP(H2308,'3-Productie normen'!A:L,VLOOKUP(M2308,'3-Productie normen'!$B$36:$C$42,2,FALSE),FALSE)))</f>
        <v>0</v>
      </c>
      <c r="T2308" s="516">
        <f t="shared" si="250"/>
        <v>0</v>
      </c>
      <c r="U2308" s="55">
        <f t="shared" si="251"/>
        <v>0</v>
      </c>
      <c r="V2308" s="527"/>
      <c r="X2308" s="529">
        <f t="shared" si="249"/>
        <v>0</v>
      </c>
    </row>
    <row r="2309" spans="1:24" ht="14.1" customHeight="1">
      <c r="A2309" s="460">
        <v>2309</v>
      </c>
      <c r="B2309" s="467" t="s">
        <v>239</v>
      </c>
      <c r="C2309" s="466" t="s">
        <v>379</v>
      </c>
      <c r="D2309" s="473">
        <v>16</v>
      </c>
      <c r="E2309" s="475">
        <v>0</v>
      </c>
      <c r="F2309" s="475" t="s">
        <v>2324</v>
      </c>
      <c r="G2309" s="494" t="s">
        <v>2204</v>
      </c>
      <c r="H2309" s="494" t="s">
        <v>255</v>
      </c>
      <c r="I2309" s="494" t="s">
        <v>3999</v>
      </c>
      <c r="J2309" s="502">
        <v>28.96</v>
      </c>
      <c r="K2309" s="494" t="s">
        <v>255</v>
      </c>
      <c r="L2309" s="512">
        <f t="shared" si="252"/>
        <v>104</v>
      </c>
      <c r="M2309" s="514">
        <v>104</v>
      </c>
      <c r="N2309" s="514"/>
      <c r="O2309" s="514"/>
      <c r="P2309" s="515" t="e">
        <f t="shared" si="246"/>
        <v>#DIV/0!</v>
      </c>
      <c r="Q2309" s="515">
        <f t="shared" si="247"/>
        <v>0</v>
      </c>
      <c r="R2309" s="515">
        <f t="shared" si="248"/>
        <v>0</v>
      </c>
      <c r="S2309" s="516">
        <f>IF(M2309="nio",0,IF(M2309&gt;0,VLOOKUP(H2309,'3-Productie normen'!A:L,VLOOKUP(M2309,'3-Productie normen'!$B$36:$C$42,2,FALSE),FALSE)))</f>
        <v>0</v>
      </c>
      <c r="T2309" s="516">
        <f t="shared" si="250"/>
        <v>0</v>
      </c>
      <c r="U2309" s="55">
        <f t="shared" si="251"/>
        <v>0</v>
      </c>
      <c r="V2309" s="527"/>
      <c r="X2309" s="529">
        <f t="shared" si="249"/>
        <v>3011.84</v>
      </c>
    </row>
    <row r="2310" spans="1:24" ht="14.1" customHeight="1">
      <c r="A2310" s="460">
        <v>2310</v>
      </c>
      <c r="B2310" s="467" t="s">
        <v>239</v>
      </c>
      <c r="C2310" s="466" t="s">
        <v>379</v>
      </c>
      <c r="D2310" s="473">
        <v>16</v>
      </c>
      <c r="E2310" s="475">
        <v>0</v>
      </c>
      <c r="F2310" s="475" t="s">
        <v>2325</v>
      </c>
      <c r="G2310" s="494" t="s">
        <v>2204</v>
      </c>
      <c r="H2310" s="494" t="s">
        <v>255</v>
      </c>
      <c r="I2310" s="494" t="s">
        <v>3999</v>
      </c>
      <c r="J2310" s="502">
        <v>28.32</v>
      </c>
      <c r="K2310" s="494" t="s">
        <v>255</v>
      </c>
      <c r="L2310" s="512">
        <f t="shared" si="252"/>
        <v>104</v>
      </c>
      <c r="M2310" s="514">
        <v>104</v>
      </c>
      <c r="N2310" s="514"/>
      <c r="O2310" s="514"/>
      <c r="P2310" s="515" t="e">
        <f t="shared" si="246"/>
        <v>#DIV/0!</v>
      </c>
      <c r="Q2310" s="515">
        <f t="shared" si="247"/>
        <v>0</v>
      </c>
      <c r="R2310" s="515">
        <f t="shared" si="248"/>
        <v>0</v>
      </c>
      <c r="S2310" s="516">
        <f>IF(M2310="nio",0,IF(M2310&gt;0,VLOOKUP(H2310,'3-Productie normen'!A:L,VLOOKUP(M2310,'3-Productie normen'!$B$36:$C$42,2,FALSE),FALSE)))</f>
        <v>0</v>
      </c>
      <c r="T2310" s="516">
        <f t="shared" si="250"/>
        <v>0</v>
      </c>
      <c r="U2310" s="55">
        <f t="shared" si="251"/>
        <v>0</v>
      </c>
      <c r="V2310" s="527"/>
      <c r="X2310" s="529">
        <f t="shared" si="249"/>
        <v>2945.28</v>
      </c>
    </row>
    <row r="2311" spans="1:24" ht="14.1" customHeight="1">
      <c r="A2311" s="460">
        <v>2311</v>
      </c>
      <c r="B2311" s="467" t="s">
        <v>239</v>
      </c>
      <c r="C2311" s="466" t="s">
        <v>379</v>
      </c>
      <c r="D2311" s="473">
        <v>16</v>
      </c>
      <c r="E2311" s="475">
        <v>0</v>
      </c>
      <c r="F2311" s="475" t="s">
        <v>2326</v>
      </c>
      <c r="G2311" s="494" t="s">
        <v>2204</v>
      </c>
      <c r="H2311" s="494" t="s">
        <v>4026</v>
      </c>
      <c r="I2311" s="494" t="s">
        <v>3983</v>
      </c>
      <c r="J2311" s="502">
        <v>3.58</v>
      </c>
      <c r="K2311" s="494" t="s">
        <v>4026</v>
      </c>
      <c r="L2311" s="512">
        <f t="shared" si="252"/>
        <v>0</v>
      </c>
      <c r="M2311" s="513" t="s">
        <v>4037</v>
      </c>
      <c r="N2311" s="514"/>
      <c r="O2311" s="514"/>
      <c r="P2311" s="515">
        <f t="shared" si="246"/>
        <v>0</v>
      </c>
      <c r="Q2311" s="515">
        <f t="shared" si="247"/>
        <v>0</v>
      </c>
      <c r="R2311" s="515">
        <f t="shared" si="248"/>
        <v>0</v>
      </c>
      <c r="S2311" s="516">
        <f>IF(M2311="nio",0,IF(M2311&gt;0,VLOOKUP(H2311,'3-Productie normen'!A:L,VLOOKUP(M2311,'3-Productie normen'!$B$36:$C$42,2,FALSE),FALSE)))</f>
        <v>0</v>
      </c>
      <c r="T2311" s="516">
        <f t="shared" si="250"/>
        <v>0</v>
      </c>
      <c r="U2311" s="55">
        <f t="shared" si="251"/>
        <v>0</v>
      </c>
      <c r="V2311" s="527"/>
      <c r="X2311" s="529">
        <f t="shared" si="249"/>
        <v>0</v>
      </c>
    </row>
    <row r="2312" spans="1:24" ht="14.1" customHeight="1">
      <c r="A2312" s="460">
        <v>2312</v>
      </c>
      <c r="B2312" s="467" t="s">
        <v>239</v>
      </c>
      <c r="C2312" s="466" t="s">
        <v>379</v>
      </c>
      <c r="D2312" s="473">
        <v>16</v>
      </c>
      <c r="E2312" s="475">
        <v>0</v>
      </c>
      <c r="F2312" s="475" t="s">
        <v>2327</v>
      </c>
      <c r="G2312" s="494" t="s">
        <v>2204</v>
      </c>
      <c r="H2312" s="494" t="s">
        <v>4026</v>
      </c>
      <c r="I2312" s="494" t="s">
        <v>3983</v>
      </c>
      <c r="J2312" s="502">
        <v>5.64</v>
      </c>
      <c r="K2312" s="494" t="s">
        <v>4026</v>
      </c>
      <c r="L2312" s="512">
        <f t="shared" si="252"/>
        <v>0</v>
      </c>
      <c r="M2312" s="513" t="s">
        <v>4037</v>
      </c>
      <c r="N2312" s="514"/>
      <c r="O2312" s="514"/>
      <c r="P2312" s="515">
        <f t="shared" si="246"/>
        <v>0</v>
      </c>
      <c r="Q2312" s="515">
        <f t="shared" si="247"/>
        <v>0</v>
      </c>
      <c r="R2312" s="515">
        <f t="shared" si="248"/>
        <v>0</v>
      </c>
      <c r="S2312" s="516">
        <f>IF(M2312="nio",0,IF(M2312&gt;0,VLOOKUP(H2312,'3-Productie normen'!A:L,VLOOKUP(M2312,'3-Productie normen'!$B$36:$C$42,2,FALSE),FALSE)))</f>
        <v>0</v>
      </c>
      <c r="T2312" s="516">
        <f t="shared" si="250"/>
        <v>0</v>
      </c>
      <c r="U2312" s="55">
        <f t="shared" si="251"/>
        <v>0</v>
      </c>
      <c r="V2312" s="527"/>
      <c r="X2312" s="529">
        <f t="shared" si="249"/>
        <v>0</v>
      </c>
    </row>
    <row r="2313" spans="1:24" ht="14.1" customHeight="1">
      <c r="A2313" s="567">
        <v>2313</v>
      </c>
      <c r="B2313" s="467" t="s">
        <v>239</v>
      </c>
      <c r="C2313" s="466" t="s">
        <v>379</v>
      </c>
      <c r="D2313" s="473">
        <v>16</v>
      </c>
      <c r="E2313" s="475">
        <v>0</v>
      </c>
      <c r="F2313" s="475" t="s">
        <v>2328</v>
      </c>
      <c r="G2313" s="494" t="s">
        <v>2204</v>
      </c>
      <c r="H2313" s="494" t="s">
        <v>255</v>
      </c>
      <c r="I2313" s="494" t="s">
        <v>3999</v>
      </c>
      <c r="J2313" s="502">
        <v>5.82</v>
      </c>
      <c r="K2313" s="494" t="s">
        <v>255</v>
      </c>
      <c r="L2313" s="512">
        <f t="shared" si="252"/>
        <v>104</v>
      </c>
      <c r="M2313" s="514">
        <v>104</v>
      </c>
      <c r="N2313" s="514"/>
      <c r="O2313" s="514"/>
      <c r="P2313" s="515" t="e">
        <f t="shared" si="246"/>
        <v>#DIV/0!</v>
      </c>
      <c r="Q2313" s="515">
        <f t="shared" si="247"/>
        <v>0</v>
      </c>
      <c r="R2313" s="515">
        <f t="shared" si="248"/>
        <v>0</v>
      </c>
      <c r="S2313" s="516">
        <f>IF(M2313="nio",0,IF(M2313&gt;0,VLOOKUP(H2313,'3-Productie normen'!A:L,VLOOKUP(M2313,'3-Productie normen'!$B$36:$C$42,2,FALSE),FALSE)))</f>
        <v>0</v>
      </c>
      <c r="T2313" s="516">
        <f t="shared" si="250"/>
        <v>0</v>
      </c>
      <c r="U2313" s="55">
        <f t="shared" si="251"/>
        <v>0</v>
      </c>
      <c r="V2313" s="527"/>
      <c r="X2313" s="529">
        <f t="shared" si="249"/>
        <v>605.28</v>
      </c>
    </row>
    <row r="2314" spans="1:24" ht="14.1" customHeight="1">
      <c r="A2314" s="460">
        <v>2314</v>
      </c>
      <c r="B2314" s="467" t="s">
        <v>239</v>
      </c>
      <c r="C2314" s="466" t="s">
        <v>379</v>
      </c>
      <c r="D2314" s="473">
        <v>16</v>
      </c>
      <c r="E2314" s="475">
        <v>0</v>
      </c>
      <c r="F2314" s="475" t="s">
        <v>2329</v>
      </c>
      <c r="G2314" s="494" t="s">
        <v>594</v>
      </c>
      <c r="H2314" s="494" t="s">
        <v>255</v>
      </c>
      <c r="I2314" s="494" t="s">
        <v>3999</v>
      </c>
      <c r="J2314" s="502">
        <v>12.22</v>
      </c>
      <c r="K2314" s="494" t="s">
        <v>255</v>
      </c>
      <c r="L2314" s="512">
        <f t="shared" si="252"/>
        <v>104</v>
      </c>
      <c r="M2314" s="514">
        <v>104</v>
      </c>
      <c r="N2314" s="514"/>
      <c r="O2314" s="514"/>
      <c r="P2314" s="515" t="e">
        <f t="shared" si="246"/>
        <v>#DIV/0!</v>
      </c>
      <c r="Q2314" s="515">
        <f t="shared" si="247"/>
        <v>0</v>
      </c>
      <c r="R2314" s="515">
        <f t="shared" si="248"/>
        <v>0</v>
      </c>
      <c r="S2314" s="516">
        <f>IF(M2314="nio",0,IF(M2314&gt;0,VLOOKUP(H2314,'3-Productie normen'!A:L,VLOOKUP(M2314,'3-Productie normen'!$B$36:$C$42,2,FALSE),FALSE)))</f>
        <v>0</v>
      </c>
      <c r="T2314" s="516">
        <f t="shared" si="250"/>
        <v>0</v>
      </c>
      <c r="U2314" s="55">
        <f t="shared" si="251"/>
        <v>0</v>
      </c>
      <c r="V2314" s="527"/>
      <c r="X2314" s="529">
        <f t="shared" si="249"/>
        <v>1270.8800000000001</v>
      </c>
    </row>
    <row r="2315" spans="1:24" ht="14.1" customHeight="1">
      <c r="A2315" s="460">
        <v>2315</v>
      </c>
      <c r="B2315" s="467" t="s">
        <v>239</v>
      </c>
      <c r="C2315" s="466" t="s">
        <v>379</v>
      </c>
      <c r="D2315" s="473">
        <v>16</v>
      </c>
      <c r="E2315" s="475">
        <v>0</v>
      </c>
      <c r="F2315" s="475" t="s">
        <v>2216</v>
      </c>
      <c r="G2315" s="494" t="s">
        <v>568</v>
      </c>
      <c r="H2315" s="487" t="s">
        <v>17</v>
      </c>
      <c r="I2315" s="494" t="s">
        <v>3999</v>
      </c>
      <c r="J2315" s="502">
        <v>8.9700000000000006</v>
      </c>
      <c r="K2315" s="487" t="s">
        <v>17</v>
      </c>
      <c r="L2315" s="512">
        <f t="shared" si="252"/>
        <v>255</v>
      </c>
      <c r="M2315" s="514">
        <v>255</v>
      </c>
      <c r="N2315" s="514"/>
      <c r="O2315" s="514"/>
      <c r="P2315" s="515" t="e">
        <f t="shared" ref="P2315:P2378" si="253">IF(M2315="nio",0,IF(M2315&gt;0,M2315*J2315/S2315,0))</f>
        <v>#DIV/0!</v>
      </c>
      <c r="Q2315" s="515">
        <f t="shared" ref="Q2315:Q2378" si="254">IF(N2315&gt;0,N2315*J2315/T2315,0)</f>
        <v>0</v>
      </c>
      <c r="R2315" s="515">
        <f t="shared" ref="R2315:R2378" si="255">IF(O2315&gt;0,O2315*J2315/U2315,0)</f>
        <v>0</v>
      </c>
      <c r="S2315" s="516">
        <f>IF(M2315="nio",0,IF(M2315&gt;0,VLOOKUP(H2315,'3-Productie normen'!A:L,VLOOKUP(M2315,'3-Productie normen'!$B$36:$C$42,2,FALSE),FALSE)))</f>
        <v>0</v>
      </c>
      <c r="T2315" s="516">
        <f t="shared" si="250"/>
        <v>0</v>
      </c>
      <c r="U2315" s="55">
        <f t="shared" si="251"/>
        <v>0</v>
      </c>
      <c r="V2315" s="527"/>
      <c r="X2315" s="529">
        <f t="shared" ref="X2315:X2378" si="256">L2315*J2315</f>
        <v>2287.3500000000004</v>
      </c>
    </row>
    <row r="2316" spans="1:24" ht="14.1" customHeight="1">
      <c r="A2316" s="460">
        <v>2316</v>
      </c>
      <c r="B2316" s="467" t="s">
        <v>239</v>
      </c>
      <c r="C2316" s="466" t="s">
        <v>379</v>
      </c>
      <c r="D2316" s="473">
        <v>16</v>
      </c>
      <c r="E2316" s="475">
        <v>0</v>
      </c>
      <c r="F2316" s="475" t="s">
        <v>2217</v>
      </c>
      <c r="G2316" s="494" t="s">
        <v>568</v>
      </c>
      <c r="H2316" s="487" t="s">
        <v>17</v>
      </c>
      <c r="I2316" s="494" t="s">
        <v>3999</v>
      </c>
      <c r="J2316" s="502">
        <v>1.29</v>
      </c>
      <c r="K2316" s="487" t="s">
        <v>17</v>
      </c>
      <c r="L2316" s="512">
        <f t="shared" si="252"/>
        <v>255</v>
      </c>
      <c r="M2316" s="514">
        <v>255</v>
      </c>
      <c r="N2316" s="514"/>
      <c r="O2316" s="514"/>
      <c r="P2316" s="515" t="e">
        <f t="shared" si="253"/>
        <v>#DIV/0!</v>
      </c>
      <c r="Q2316" s="515">
        <f t="shared" si="254"/>
        <v>0</v>
      </c>
      <c r="R2316" s="515">
        <f t="shared" si="255"/>
        <v>0</v>
      </c>
      <c r="S2316" s="516">
        <f>IF(M2316="nio",0,IF(M2316&gt;0,VLOOKUP(H2316,'3-Productie normen'!A:L,VLOOKUP(M2316,'3-Productie normen'!$B$36:$C$42,2,FALSE),FALSE)))</f>
        <v>0</v>
      </c>
      <c r="T2316" s="516">
        <f t="shared" si="250"/>
        <v>0</v>
      </c>
      <c r="U2316" s="55">
        <f t="shared" si="251"/>
        <v>0</v>
      </c>
      <c r="V2316" s="527"/>
      <c r="X2316" s="529">
        <f t="shared" si="256"/>
        <v>328.95</v>
      </c>
    </row>
    <row r="2317" spans="1:24" ht="14.1" customHeight="1">
      <c r="A2317" s="460">
        <v>2317</v>
      </c>
      <c r="B2317" s="467" t="s">
        <v>239</v>
      </c>
      <c r="C2317" s="466" t="s">
        <v>379</v>
      </c>
      <c r="D2317" s="473">
        <v>16</v>
      </c>
      <c r="E2317" s="475">
        <v>0</v>
      </c>
      <c r="F2317" s="475" t="s">
        <v>2218</v>
      </c>
      <c r="G2317" s="494" t="s">
        <v>568</v>
      </c>
      <c r="H2317" s="487" t="s">
        <v>17</v>
      </c>
      <c r="I2317" s="494" t="s">
        <v>3999</v>
      </c>
      <c r="J2317" s="502">
        <v>1.29</v>
      </c>
      <c r="K2317" s="487" t="s">
        <v>17</v>
      </c>
      <c r="L2317" s="512">
        <f t="shared" si="252"/>
        <v>255</v>
      </c>
      <c r="M2317" s="514">
        <v>255</v>
      </c>
      <c r="N2317" s="514"/>
      <c r="O2317" s="514"/>
      <c r="P2317" s="515" t="e">
        <f t="shared" si="253"/>
        <v>#DIV/0!</v>
      </c>
      <c r="Q2317" s="515">
        <f t="shared" si="254"/>
        <v>0</v>
      </c>
      <c r="R2317" s="515">
        <f t="shared" si="255"/>
        <v>0</v>
      </c>
      <c r="S2317" s="516">
        <f>IF(M2317="nio",0,IF(M2317&gt;0,VLOOKUP(H2317,'3-Productie normen'!A:L,VLOOKUP(M2317,'3-Productie normen'!$B$36:$C$42,2,FALSE),FALSE)))</f>
        <v>0</v>
      </c>
      <c r="T2317" s="516">
        <f t="shared" si="250"/>
        <v>0</v>
      </c>
      <c r="U2317" s="55">
        <f t="shared" si="251"/>
        <v>0</v>
      </c>
      <c r="V2317" s="527"/>
      <c r="X2317" s="529">
        <f t="shared" si="256"/>
        <v>328.95</v>
      </c>
    </row>
    <row r="2318" spans="1:24" ht="14.1" customHeight="1">
      <c r="A2318" s="460">
        <v>2318</v>
      </c>
      <c r="B2318" s="467" t="s">
        <v>239</v>
      </c>
      <c r="C2318" s="466" t="s">
        <v>379</v>
      </c>
      <c r="D2318" s="473">
        <v>16</v>
      </c>
      <c r="E2318" s="475">
        <v>0</v>
      </c>
      <c r="F2318" s="475" t="s">
        <v>2219</v>
      </c>
      <c r="G2318" s="494" t="s">
        <v>568</v>
      </c>
      <c r="H2318" s="487" t="s">
        <v>17</v>
      </c>
      <c r="I2318" s="494" t="s">
        <v>3999</v>
      </c>
      <c r="J2318" s="502">
        <v>4.28</v>
      </c>
      <c r="K2318" s="487" t="s">
        <v>17</v>
      </c>
      <c r="L2318" s="512">
        <f t="shared" si="252"/>
        <v>255</v>
      </c>
      <c r="M2318" s="514">
        <v>255</v>
      </c>
      <c r="N2318" s="514"/>
      <c r="O2318" s="514"/>
      <c r="P2318" s="515" t="e">
        <f t="shared" si="253"/>
        <v>#DIV/0!</v>
      </c>
      <c r="Q2318" s="515">
        <f t="shared" si="254"/>
        <v>0</v>
      </c>
      <c r="R2318" s="515">
        <f t="shared" si="255"/>
        <v>0</v>
      </c>
      <c r="S2318" s="516">
        <f>IF(M2318="nio",0,IF(M2318&gt;0,VLOOKUP(H2318,'3-Productie normen'!A:L,VLOOKUP(M2318,'3-Productie normen'!$B$36:$C$42,2,FALSE),FALSE)))</f>
        <v>0</v>
      </c>
      <c r="T2318" s="516">
        <f t="shared" si="250"/>
        <v>0</v>
      </c>
      <c r="U2318" s="55">
        <f t="shared" si="251"/>
        <v>0</v>
      </c>
      <c r="V2318" s="527"/>
      <c r="X2318" s="529">
        <f t="shared" si="256"/>
        <v>1091.4000000000001</v>
      </c>
    </row>
    <row r="2319" spans="1:24" ht="14.1" customHeight="1">
      <c r="A2319" s="460">
        <v>2319</v>
      </c>
      <c r="B2319" s="467" t="s">
        <v>239</v>
      </c>
      <c r="C2319" s="466" t="s">
        <v>379</v>
      </c>
      <c r="D2319" s="473">
        <v>16</v>
      </c>
      <c r="E2319" s="475">
        <v>0</v>
      </c>
      <c r="F2319" s="475" t="s">
        <v>2221</v>
      </c>
      <c r="G2319" s="494" t="s">
        <v>568</v>
      </c>
      <c r="H2319" s="487" t="s">
        <v>17</v>
      </c>
      <c r="I2319" s="494" t="s">
        <v>3999</v>
      </c>
      <c r="J2319" s="502">
        <v>1.22</v>
      </c>
      <c r="K2319" s="487" t="s">
        <v>17</v>
      </c>
      <c r="L2319" s="512">
        <f t="shared" si="252"/>
        <v>255</v>
      </c>
      <c r="M2319" s="514">
        <v>255</v>
      </c>
      <c r="N2319" s="514"/>
      <c r="O2319" s="514"/>
      <c r="P2319" s="515" t="e">
        <f t="shared" si="253"/>
        <v>#DIV/0!</v>
      </c>
      <c r="Q2319" s="515">
        <f t="shared" si="254"/>
        <v>0</v>
      </c>
      <c r="R2319" s="515">
        <f t="shared" si="255"/>
        <v>0</v>
      </c>
      <c r="S2319" s="516">
        <f>IF(M2319="nio",0,IF(M2319&gt;0,VLOOKUP(H2319,'3-Productie normen'!A:L,VLOOKUP(M2319,'3-Productie normen'!$B$36:$C$42,2,FALSE),FALSE)))</f>
        <v>0</v>
      </c>
      <c r="T2319" s="516">
        <f t="shared" si="250"/>
        <v>0</v>
      </c>
      <c r="U2319" s="55">
        <f t="shared" si="251"/>
        <v>0</v>
      </c>
      <c r="V2319" s="527"/>
      <c r="X2319" s="529">
        <f t="shared" si="256"/>
        <v>311.09999999999997</v>
      </c>
    </row>
    <row r="2320" spans="1:24" ht="14.1" customHeight="1">
      <c r="A2320" s="460">
        <v>2320</v>
      </c>
      <c r="B2320" s="467" t="s">
        <v>239</v>
      </c>
      <c r="C2320" s="466" t="s">
        <v>379</v>
      </c>
      <c r="D2320" s="473">
        <v>16</v>
      </c>
      <c r="E2320" s="475">
        <v>0</v>
      </c>
      <c r="F2320" s="475" t="s">
        <v>2330</v>
      </c>
      <c r="G2320" s="494" t="s">
        <v>566</v>
      </c>
      <c r="H2320" s="494" t="s">
        <v>4026</v>
      </c>
      <c r="I2320" s="494" t="s">
        <v>3983</v>
      </c>
      <c r="J2320" s="502">
        <v>8.14</v>
      </c>
      <c r="K2320" s="494" t="s">
        <v>4026</v>
      </c>
      <c r="L2320" s="512">
        <f t="shared" si="252"/>
        <v>0</v>
      </c>
      <c r="M2320" s="513" t="s">
        <v>4037</v>
      </c>
      <c r="N2320" s="514"/>
      <c r="O2320" s="514"/>
      <c r="P2320" s="515">
        <f t="shared" si="253"/>
        <v>0</v>
      </c>
      <c r="Q2320" s="515">
        <f t="shared" si="254"/>
        <v>0</v>
      </c>
      <c r="R2320" s="515">
        <f t="shared" si="255"/>
        <v>0</v>
      </c>
      <c r="S2320" s="516">
        <f>IF(M2320="nio",0,IF(M2320&gt;0,VLOOKUP(H2320,'3-Productie normen'!A:L,VLOOKUP(M2320,'3-Productie normen'!$B$36:$C$42,2,FALSE),FALSE)))</f>
        <v>0</v>
      </c>
      <c r="T2320" s="516">
        <f t="shared" si="250"/>
        <v>0</v>
      </c>
      <c r="U2320" s="55">
        <f t="shared" si="251"/>
        <v>0</v>
      </c>
      <c r="V2320" s="527"/>
      <c r="X2320" s="529">
        <f t="shared" si="256"/>
        <v>0</v>
      </c>
    </row>
    <row r="2321" spans="1:24" ht="14.1" customHeight="1">
      <c r="A2321" s="567">
        <v>2321</v>
      </c>
      <c r="B2321" s="467" t="s">
        <v>239</v>
      </c>
      <c r="C2321" s="466" t="s">
        <v>379</v>
      </c>
      <c r="D2321" s="473">
        <v>16</v>
      </c>
      <c r="E2321" s="475">
        <v>0</v>
      </c>
      <c r="F2321" s="475" t="s">
        <v>2225</v>
      </c>
      <c r="G2321" s="494" t="s">
        <v>566</v>
      </c>
      <c r="H2321" s="494" t="s">
        <v>4026</v>
      </c>
      <c r="I2321" s="494" t="s">
        <v>3983</v>
      </c>
      <c r="J2321" s="502">
        <v>8.14</v>
      </c>
      <c r="K2321" s="494" t="s">
        <v>4026</v>
      </c>
      <c r="L2321" s="512">
        <f t="shared" si="252"/>
        <v>0</v>
      </c>
      <c r="M2321" s="513" t="s">
        <v>4037</v>
      </c>
      <c r="N2321" s="514"/>
      <c r="O2321" s="514"/>
      <c r="P2321" s="515">
        <f t="shared" si="253"/>
        <v>0</v>
      </c>
      <c r="Q2321" s="515">
        <f t="shared" si="254"/>
        <v>0</v>
      </c>
      <c r="R2321" s="515">
        <f t="shared" si="255"/>
        <v>0</v>
      </c>
      <c r="S2321" s="516">
        <f>IF(M2321="nio",0,IF(M2321&gt;0,VLOOKUP(H2321,'3-Productie normen'!A:L,VLOOKUP(M2321,'3-Productie normen'!$B$36:$C$42,2,FALSE),FALSE)))</f>
        <v>0</v>
      </c>
      <c r="T2321" s="516">
        <f t="shared" si="250"/>
        <v>0</v>
      </c>
      <c r="U2321" s="55">
        <f t="shared" si="251"/>
        <v>0</v>
      </c>
      <c r="V2321" s="527"/>
      <c r="X2321" s="529">
        <f t="shared" si="256"/>
        <v>0</v>
      </c>
    </row>
    <row r="2322" spans="1:24" ht="14.1" customHeight="1">
      <c r="A2322" s="460">
        <v>2322</v>
      </c>
      <c r="B2322" s="467" t="s">
        <v>239</v>
      </c>
      <c r="C2322" s="466" t="s">
        <v>379</v>
      </c>
      <c r="D2322" s="473">
        <v>16</v>
      </c>
      <c r="E2322" s="475">
        <v>0</v>
      </c>
      <c r="F2322" s="475" t="s">
        <v>2226</v>
      </c>
      <c r="G2322" s="494" t="s">
        <v>594</v>
      </c>
      <c r="H2322" s="494" t="s">
        <v>4026</v>
      </c>
      <c r="I2322" s="494" t="s">
        <v>3983</v>
      </c>
      <c r="J2322" s="502">
        <v>20.88</v>
      </c>
      <c r="K2322" s="494" t="s">
        <v>4026</v>
      </c>
      <c r="L2322" s="512">
        <f t="shared" si="252"/>
        <v>0</v>
      </c>
      <c r="M2322" s="513" t="s">
        <v>4037</v>
      </c>
      <c r="N2322" s="514"/>
      <c r="O2322" s="514"/>
      <c r="P2322" s="515">
        <f t="shared" si="253"/>
        <v>0</v>
      </c>
      <c r="Q2322" s="515">
        <f t="shared" si="254"/>
        <v>0</v>
      </c>
      <c r="R2322" s="515">
        <f t="shared" si="255"/>
        <v>0</v>
      </c>
      <c r="S2322" s="516">
        <f>IF(M2322="nio",0,IF(M2322&gt;0,VLOOKUP(H2322,'3-Productie normen'!A:L,VLOOKUP(M2322,'3-Productie normen'!$B$36:$C$42,2,FALSE),FALSE)))</f>
        <v>0</v>
      </c>
      <c r="T2322" s="516">
        <f t="shared" si="250"/>
        <v>0</v>
      </c>
      <c r="U2322" s="55">
        <f t="shared" si="251"/>
        <v>0</v>
      </c>
      <c r="V2322" s="527"/>
      <c r="X2322" s="529">
        <f t="shared" si="256"/>
        <v>0</v>
      </c>
    </row>
    <row r="2323" spans="1:24" ht="14.1" customHeight="1">
      <c r="A2323" s="460">
        <v>2323</v>
      </c>
      <c r="B2323" s="467" t="s">
        <v>239</v>
      </c>
      <c r="C2323" s="466" t="s">
        <v>379</v>
      </c>
      <c r="D2323" s="473">
        <v>16</v>
      </c>
      <c r="E2323" s="475">
        <v>0</v>
      </c>
      <c r="F2323" s="475" t="s">
        <v>2227</v>
      </c>
      <c r="G2323" s="494" t="s">
        <v>559</v>
      </c>
      <c r="H2323" s="494" t="s">
        <v>4026</v>
      </c>
      <c r="I2323" s="494" t="s">
        <v>3983</v>
      </c>
      <c r="J2323" s="502">
        <v>18.2</v>
      </c>
      <c r="K2323" s="494" t="s">
        <v>4026</v>
      </c>
      <c r="L2323" s="512">
        <f t="shared" si="252"/>
        <v>0</v>
      </c>
      <c r="M2323" s="513" t="s">
        <v>4037</v>
      </c>
      <c r="N2323" s="514"/>
      <c r="O2323" s="514"/>
      <c r="P2323" s="515">
        <f t="shared" si="253"/>
        <v>0</v>
      </c>
      <c r="Q2323" s="515">
        <f t="shared" si="254"/>
        <v>0</v>
      </c>
      <c r="R2323" s="515">
        <f t="shared" si="255"/>
        <v>0</v>
      </c>
      <c r="S2323" s="516">
        <f>IF(M2323="nio",0,IF(M2323&gt;0,VLOOKUP(H2323,'3-Productie normen'!A:L,VLOOKUP(M2323,'3-Productie normen'!$B$36:$C$42,2,FALSE),FALSE)))</f>
        <v>0</v>
      </c>
      <c r="T2323" s="516">
        <f t="shared" si="250"/>
        <v>0</v>
      </c>
      <c r="U2323" s="55">
        <f t="shared" si="251"/>
        <v>0</v>
      </c>
      <c r="V2323" s="527"/>
      <c r="X2323" s="529">
        <f t="shared" si="256"/>
        <v>0</v>
      </c>
    </row>
    <row r="2324" spans="1:24" ht="14.1" customHeight="1">
      <c r="A2324" s="460">
        <v>2324</v>
      </c>
      <c r="B2324" s="467" t="s">
        <v>239</v>
      </c>
      <c r="C2324" s="466" t="s">
        <v>379</v>
      </c>
      <c r="D2324" s="473">
        <v>16</v>
      </c>
      <c r="E2324" s="475">
        <v>0</v>
      </c>
      <c r="F2324" s="475" t="s">
        <v>2331</v>
      </c>
      <c r="G2324" s="494" t="s">
        <v>559</v>
      </c>
      <c r="H2324" s="494" t="s">
        <v>4026</v>
      </c>
      <c r="I2324" s="494" t="s">
        <v>3983</v>
      </c>
      <c r="J2324" s="502">
        <v>12.59</v>
      </c>
      <c r="K2324" s="494" t="s">
        <v>4026</v>
      </c>
      <c r="L2324" s="512">
        <f t="shared" si="252"/>
        <v>0</v>
      </c>
      <c r="M2324" s="513" t="s">
        <v>4037</v>
      </c>
      <c r="N2324" s="514"/>
      <c r="O2324" s="514"/>
      <c r="P2324" s="515">
        <f t="shared" si="253"/>
        <v>0</v>
      </c>
      <c r="Q2324" s="515">
        <f t="shared" si="254"/>
        <v>0</v>
      </c>
      <c r="R2324" s="515">
        <f t="shared" si="255"/>
        <v>0</v>
      </c>
      <c r="S2324" s="516">
        <f>IF(M2324="nio",0,IF(M2324&gt;0,VLOOKUP(H2324,'3-Productie normen'!A:L,VLOOKUP(M2324,'3-Productie normen'!$B$36:$C$42,2,FALSE),FALSE)))</f>
        <v>0</v>
      </c>
      <c r="T2324" s="516">
        <f t="shared" ref="T2324:T2387" si="257">IF(N2324&gt;0,S2324*$T$8,0)</f>
        <v>0</v>
      </c>
      <c r="U2324" s="55">
        <f t="shared" ref="U2324:U2387" si="258">IF((OR(O2324&gt;0,)),S2324*$U$8,0)</f>
        <v>0</v>
      </c>
      <c r="V2324" s="527"/>
      <c r="X2324" s="529">
        <f t="shared" si="256"/>
        <v>0</v>
      </c>
    </row>
    <row r="2325" spans="1:24" ht="14.1" customHeight="1">
      <c r="A2325" s="460">
        <v>2325</v>
      </c>
      <c r="B2325" s="467" t="s">
        <v>239</v>
      </c>
      <c r="C2325" s="466" t="s">
        <v>379</v>
      </c>
      <c r="D2325" s="473">
        <v>16</v>
      </c>
      <c r="E2325" s="475">
        <v>0</v>
      </c>
      <c r="F2325" s="475" t="s">
        <v>2332</v>
      </c>
      <c r="G2325" s="494" t="s">
        <v>2333</v>
      </c>
      <c r="H2325" s="491" t="s">
        <v>4026</v>
      </c>
      <c r="I2325" s="494" t="s">
        <v>3983</v>
      </c>
      <c r="J2325" s="502">
        <v>3.64</v>
      </c>
      <c r="K2325" s="491" t="s">
        <v>253</v>
      </c>
      <c r="L2325" s="512">
        <f t="shared" si="252"/>
        <v>0</v>
      </c>
      <c r="M2325" s="513" t="s">
        <v>4037</v>
      </c>
      <c r="N2325" s="514"/>
      <c r="O2325" s="514"/>
      <c r="P2325" s="515">
        <f t="shared" si="253"/>
        <v>0</v>
      </c>
      <c r="Q2325" s="515">
        <f t="shared" si="254"/>
        <v>0</v>
      </c>
      <c r="R2325" s="515">
        <f t="shared" si="255"/>
        <v>0</v>
      </c>
      <c r="S2325" s="516">
        <f>IF(M2325="nio",0,IF(M2325&gt;0,VLOOKUP(H2325,'3-Productie normen'!A:L,VLOOKUP(M2325,'3-Productie normen'!$B$36:$C$42,2,FALSE),FALSE)))</f>
        <v>0</v>
      </c>
      <c r="T2325" s="516">
        <f t="shared" si="257"/>
        <v>0</v>
      </c>
      <c r="U2325" s="55">
        <f t="shared" si="258"/>
        <v>0</v>
      </c>
      <c r="V2325" s="527"/>
      <c r="X2325" s="529">
        <f t="shared" si="256"/>
        <v>0</v>
      </c>
    </row>
    <row r="2326" spans="1:24" ht="14.1" customHeight="1">
      <c r="A2326" s="460">
        <v>2326</v>
      </c>
      <c r="B2326" s="467" t="s">
        <v>239</v>
      </c>
      <c r="C2326" s="466" t="s">
        <v>379</v>
      </c>
      <c r="D2326" s="473">
        <v>16</v>
      </c>
      <c r="E2326" s="475">
        <v>1</v>
      </c>
      <c r="F2326" s="475" t="s">
        <v>2228</v>
      </c>
      <c r="G2326" s="494" t="s">
        <v>566</v>
      </c>
      <c r="H2326" s="494" t="s">
        <v>4026</v>
      </c>
      <c r="I2326" s="494" t="s">
        <v>3983</v>
      </c>
      <c r="J2326" s="502">
        <v>8.2100000000000009</v>
      </c>
      <c r="K2326" s="494" t="s">
        <v>4026</v>
      </c>
      <c r="L2326" s="512">
        <f t="shared" si="252"/>
        <v>0</v>
      </c>
      <c r="M2326" s="513" t="s">
        <v>4037</v>
      </c>
      <c r="N2326" s="514"/>
      <c r="O2326" s="514"/>
      <c r="P2326" s="515">
        <f t="shared" si="253"/>
        <v>0</v>
      </c>
      <c r="Q2326" s="515">
        <f t="shared" si="254"/>
        <v>0</v>
      </c>
      <c r="R2326" s="515">
        <f t="shared" si="255"/>
        <v>0</v>
      </c>
      <c r="S2326" s="516">
        <f>IF(M2326="nio",0,IF(M2326&gt;0,VLOOKUP(H2326,'3-Productie normen'!A:L,VLOOKUP(M2326,'3-Productie normen'!$B$36:$C$42,2,FALSE),FALSE)))</f>
        <v>0</v>
      </c>
      <c r="T2326" s="516">
        <f t="shared" si="257"/>
        <v>0</v>
      </c>
      <c r="U2326" s="55">
        <f t="shared" si="258"/>
        <v>0</v>
      </c>
      <c r="V2326" s="527"/>
      <c r="X2326" s="529">
        <f t="shared" si="256"/>
        <v>0</v>
      </c>
    </row>
    <row r="2327" spans="1:24" ht="14.1" customHeight="1">
      <c r="A2327" s="460">
        <v>2327</v>
      </c>
      <c r="B2327" s="467" t="s">
        <v>239</v>
      </c>
      <c r="C2327" s="466" t="s">
        <v>379</v>
      </c>
      <c r="D2327" s="473">
        <v>16</v>
      </c>
      <c r="E2327" s="475">
        <v>1</v>
      </c>
      <c r="F2327" s="475" t="s">
        <v>2306</v>
      </c>
      <c r="G2327" s="494" t="s">
        <v>566</v>
      </c>
      <c r="H2327" s="494" t="s">
        <v>4026</v>
      </c>
      <c r="I2327" s="494" t="s">
        <v>3983</v>
      </c>
      <c r="J2327" s="502">
        <v>8.14</v>
      </c>
      <c r="K2327" s="494" t="s">
        <v>4026</v>
      </c>
      <c r="L2327" s="512">
        <f t="shared" si="252"/>
        <v>0</v>
      </c>
      <c r="M2327" s="513" t="s">
        <v>4037</v>
      </c>
      <c r="N2327" s="514"/>
      <c r="O2327" s="514"/>
      <c r="P2327" s="515">
        <f t="shared" si="253"/>
        <v>0</v>
      </c>
      <c r="Q2327" s="515">
        <f t="shared" si="254"/>
        <v>0</v>
      </c>
      <c r="R2327" s="515">
        <f t="shared" si="255"/>
        <v>0</v>
      </c>
      <c r="S2327" s="516">
        <f>IF(M2327="nio",0,IF(M2327&gt;0,VLOOKUP(H2327,'3-Productie normen'!A:L,VLOOKUP(M2327,'3-Productie normen'!$B$36:$C$42,2,FALSE),FALSE)))</f>
        <v>0</v>
      </c>
      <c r="T2327" s="516">
        <f t="shared" si="257"/>
        <v>0</v>
      </c>
      <c r="U2327" s="55">
        <f t="shared" si="258"/>
        <v>0</v>
      </c>
      <c r="V2327" s="527"/>
      <c r="X2327" s="529">
        <f t="shared" si="256"/>
        <v>0</v>
      </c>
    </row>
    <row r="2328" spans="1:24" ht="14.1" customHeight="1">
      <c r="A2328" s="460">
        <v>2328</v>
      </c>
      <c r="B2328" s="467" t="s">
        <v>239</v>
      </c>
      <c r="C2328" s="466" t="s">
        <v>379</v>
      </c>
      <c r="D2328" s="473">
        <v>16</v>
      </c>
      <c r="E2328" s="475">
        <v>1</v>
      </c>
      <c r="F2328" s="475" t="s">
        <v>2229</v>
      </c>
      <c r="G2328" s="494" t="s">
        <v>559</v>
      </c>
      <c r="H2328" s="494" t="s">
        <v>4026</v>
      </c>
      <c r="I2328" s="494" t="s">
        <v>3983</v>
      </c>
      <c r="J2328" s="502">
        <v>1162.6300000000001</v>
      </c>
      <c r="K2328" s="494" t="s">
        <v>4026</v>
      </c>
      <c r="L2328" s="512">
        <f t="shared" si="252"/>
        <v>0</v>
      </c>
      <c r="M2328" s="513" t="s">
        <v>4037</v>
      </c>
      <c r="N2328" s="514"/>
      <c r="O2328" s="514"/>
      <c r="P2328" s="515">
        <f t="shared" si="253"/>
        <v>0</v>
      </c>
      <c r="Q2328" s="515">
        <f t="shared" si="254"/>
        <v>0</v>
      </c>
      <c r="R2328" s="515">
        <f t="shared" si="255"/>
        <v>0</v>
      </c>
      <c r="S2328" s="516">
        <f>IF(M2328="nio",0,IF(M2328&gt;0,VLOOKUP(H2328,'3-Productie normen'!A:L,VLOOKUP(M2328,'3-Productie normen'!$B$36:$C$42,2,FALSE),FALSE)))</f>
        <v>0</v>
      </c>
      <c r="T2328" s="516">
        <f t="shared" si="257"/>
        <v>0</v>
      </c>
      <c r="U2328" s="55">
        <f t="shared" si="258"/>
        <v>0</v>
      </c>
      <c r="V2328" s="527"/>
      <c r="X2328" s="529">
        <f t="shared" si="256"/>
        <v>0</v>
      </c>
    </row>
    <row r="2329" spans="1:24" ht="14.1" customHeight="1">
      <c r="A2329" s="567">
        <v>2329</v>
      </c>
      <c r="B2329" s="467" t="s">
        <v>239</v>
      </c>
      <c r="C2329" s="466" t="s">
        <v>379</v>
      </c>
      <c r="D2329" s="473">
        <v>16</v>
      </c>
      <c r="E2329" s="475">
        <v>2</v>
      </c>
      <c r="F2329" s="475" t="s">
        <v>2334</v>
      </c>
      <c r="G2329" s="494" t="s">
        <v>566</v>
      </c>
      <c r="H2329" s="494" t="s">
        <v>4026</v>
      </c>
      <c r="I2329" s="494" t="s">
        <v>3983</v>
      </c>
      <c r="J2329" s="502">
        <v>1.02</v>
      </c>
      <c r="K2329" s="494" t="s">
        <v>4026</v>
      </c>
      <c r="L2329" s="512">
        <f t="shared" si="252"/>
        <v>0</v>
      </c>
      <c r="M2329" s="513" t="s">
        <v>4037</v>
      </c>
      <c r="N2329" s="514"/>
      <c r="O2329" s="514"/>
      <c r="P2329" s="515">
        <f t="shared" si="253"/>
        <v>0</v>
      </c>
      <c r="Q2329" s="515">
        <f t="shared" si="254"/>
        <v>0</v>
      </c>
      <c r="R2329" s="515">
        <f t="shared" si="255"/>
        <v>0</v>
      </c>
      <c r="S2329" s="516">
        <f>IF(M2329="nio",0,IF(M2329&gt;0,VLOOKUP(H2329,'3-Productie normen'!A:L,VLOOKUP(M2329,'3-Productie normen'!$B$36:$C$42,2,FALSE),FALSE)))</f>
        <v>0</v>
      </c>
      <c r="T2329" s="516">
        <f t="shared" si="257"/>
        <v>0</v>
      </c>
      <c r="U2329" s="55">
        <f t="shared" si="258"/>
        <v>0</v>
      </c>
      <c r="V2329" s="527"/>
      <c r="X2329" s="529">
        <f t="shared" si="256"/>
        <v>0</v>
      </c>
    </row>
    <row r="2330" spans="1:24" ht="14.1" customHeight="1">
      <c r="A2330" s="460">
        <v>2330</v>
      </c>
      <c r="B2330" s="467" t="s">
        <v>239</v>
      </c>
      <c r="C2330" s="466" t="s">
        <v>379</v>
      </c>
      <c r="D2330" s="473">
        <v>17</v>
      </c>
      <c r="E2330" s="475">
        <v>0</v>
      </c>
      <c r="F2330" s="475" t="s">
        <v>626</v>
      </c>
      <c r="G2330" s="494" t="s">
        <v>2256</v>
      </c>
      <c r="H2330" s="494" t="s">
        <v>4026</v>
      </c>
      <c r="I2330" s="494" t="s">
        <v>3983</v>
      </c>
      <c r="J2330" s="502">
        <v>53.45</v>
      </c>
      <c r="K2330" s="494" t="s">
        <v>4026</v>
      </c>
      <c r="L2330" s="512">
        <f t="shared" si="252"/>
        <v>0</v>
      </c>
      <c r="M2330" s="513" t="s">
        <v>4037</v>
      </c>
      <c r="N2330" s="514"/>
      <c r="O2330" s="514"/>
      <c r="P2330" s="515">
        <f t="shared" si="253"/>
        <v>0</v>
      </c>
      <c r="Q2330" s="515">
        <f t="shared" si="254"/>
        <v>0</v>
      </c>
      <c r="R2330" s="515">
        <f t="shared" si="255"/>
        <v>0</v>
      </c>
      <c r="S2330" s="516">
        <f>IF(M2330="nio",0,IF(M2330&gt;0,VLOOKUP(H2330,'3-Productie normen'!A:L,VLOOKUP(M2330,'3-Productie normen'!$B$36:$C$42,2,FALSE),FALSE)))</f>
        <v>0</v>
      </c>
      <c r="T2330" s="516">
        <f t="shared" si="257"/>
        <v>0</v>
      </c>
      <c r="U2330" s="55">
        <f t="shared" si="258"/>
        <v>0</v>
      </c>
      <c r="V2330" s="527"/>
      <c r="X2330" s="529">
        <f t="shared" si="256"/>
        <v>0</v>
      </c>
    </row>
    <row r="2331" spans="1:24" ht="14.1" customHeight="1">
      <c r="A2331" s="460">
        <v>2331</v>
      </c>
      <c r="B2331" s="467" t="s">
        <v>239</v>
      </c>
      <c r="C2331" s="466" t="s">
        <v>379</v>
      </c>
      <c r="D2331" s="473">
        <v>17</v>
      </c>
      <c r="E2331" s="475">
        <v>0</v>
      </c>
      <c r="F2331" s="475" t="s">
        <v>628</v>
      </c>
      <c r="G2331" s="494" t="s">
        <v>2256</v>
      </c>
      <c r="H2331" s="494" t="s">
        <v>4026</v>
      </c>
      <c r="I2331" s="494" t="s">
        <v>3999</v>
      </c>
      <c r="J2331" s="502">
        <v>2.94</v>
      </c>
      <c r="K2331" s="494" t="s">
        <v>4026</v>
      </c>
      <c r="L2331" s="512">
        <f t="shared" si="252"/>
        <v>0</v>
      </c>
      <c r="M2331" s="513" t="s">
        <v>4037</v>
      </c>
      <c r="N2331" s="514"/>
      <c r="O2331" s="514"/>
      <c r="P2331" s="515">
        <f t="shared" si="253"/>
        <v>0</v>
      </c>
      <c r="Q2331" s="515">
        <f t="shared" si="254"/>
        <v>0</v>
      </c>
      <c r="R2331" s="515">
        <f t="shared" si="255"/>
        <v>0</v>
      </c>
      <c r="S2331" s="516">
        <f>IF(M2331="nio",0,IF(M2331&gt;0,VLOOKUP(H2331,'3-Productie normen'!A:L,VLOOKUP(M2331,'3-Productie normen'!$B$36:$C$42,2,FALSE),FALSE)))</f>
        <v>0</v>
      </c>
      <c r="T2331" s="516">
        <f t="shared" si="257"/>
        <v>0</v>
      </c>
      <c r="U2331" s="55">
        <f t="shared" si="258"/>
        <v>0</v>
      </c>
      <c r="V2331" s="527"/>
      <c r="X2331" s="529">
        <f t="shared" si="256"/>
        <v>0</v>
      </c>
    </row>
    <row r="2332" spans="1:24" ht="14.1" customHeight="1">
      <c r="A2332" s="460">
        <v>2332</v>
      </c>
      <c r="B2332" s="467" t="s">
        <v>239</v>
      </c>
      <c r="C2332" s="466" t="s">
        <v>379</v>
      </c>
      <c r="D2332" s="473">
        <v>17</v>
      </c>
      <c r="E2332" s="475">
        <v>0</v>
      </c>
      <c r="F2332" s="475" t="s">
        <v>629</v>
      </c>
      <c r="G2332" s="494" t="s">
        <v>594</v>
      </c>
      <c r="H2332" s="494" t="s">
        <v>4026</v>
      </c>
      <c r="I2332" s="494" t="s">
        <v>3999</v>
      </c>
      <c r="J2332" s="502">
        <v>20.13</v>
      </c>
      <c r="K2332" s="494" t="s">
        <v>4026</v>
      </c>
      <c r="L2332" s="512">
        <f t="shared" si="252"/>
        <v>0</v>
      </c>
      <c r="M2332" s="513" t="s">
        <v>4037</v>
      </c>
      <c r="N2332" s="514"/>
      <c r="O2332" s="514"/>
      <c r="P2332" s="515">
        <f t="shared" si="253"/>
        <v>0</v>
      </c>
      <c r="Q2332" s="515">
        <f t="shared" si="254"/>
        <v>0</v>
      </c>
      <c r="R2332" s="515">
        <f t="shared" si="255"/>
        <v>0</v>
      </c>
      <c r="S2332" s="516">
        <f>IF(M2332="nio",0,IF(M2332&gt;0,VLOOKUP(H2332,'3-Productie normen'!A:L,VLOOKUP(M2332,'3-Productie normen'!$B$36:$C$42,2,FALSE),FALSE)))</f>
        <v>0</v>
      </c>
      <c r="T2332" s="516">
        <f t="shared" si="257"/>
        <v>0</v>
      </c>
      <c r="U2332" s="55">
        <f t="shared" si="258"/>
        <v>0</v>
      </c>
      <c r="V2332" s="527"/>
      <c r="X2332" s="529">
        <f t="shared" si="256"/>
        <v>0</v>
      </c>
    </row>
    <row r="2333" spans="1:24" ht="14.1" customHeight="1">
      <c r="A2333" s="460">
        <v>2333</v>
      </c>
      <c r="B2333" s="467" t="s">
        <v>239</v>
      </c>
      <c r="C2333" s="466" t="s">
        <v>379</v>
      </c>
      <c r="D2333" s="473">
        <v>17</v>
      </c>
      <c r="E2333" s="475">
        <v>0</v>
      </c>
      <c r="F2333" s="475" t="s">
        <v>630</v>
      </c>
      <c r="G2333" s="494" t="s">
        <v>2256</v>
      </c>
      <c r="H2333" s="494" t="s">
        <v>4026</v>
      </c>
      <c r="I2333" s="494" t="s">
        <v>3999</v>
      </c>
      <c r="J2333" s="502">
        <v>1.43</v>
      </c>
      <c r="K2333" s="494" t="s">
        <v>4026</v>
      </c>
      <c r="L2333" s="512">
        <f t="shared" si="252"/>
        <v>0</v>
      </c>
      <c r="M2333" s="513" t="s">
        <v>4037</v>
      </c>
      <c r="N2333" s="514"/>
      <c r="O2333" s="514"/>
      <c r="P2333" s="515">
        <f t="shared" si="253"/>
        <v>0</v>
      </c>
      <c r="Q2333" s="515">
        <f t="shared" si="254"/>
        <v>0</v>
      </c>
      <c r="R2333" s="515">
        <f t="shared" si="255"/>
        <v>0</v>
      </c>
      <c r="S2333" s="516">
        <f>IF(M2333="nio",0,IF(M2333&gt;0,VLOOKUP(H2333,'3-Productie normen'!A:L,VLOOKUP(M2333,'3-Productie normen'!$B$36:$C$42,2,FALSE),FALSE)))</f>
        <v>0</v>
      </c>
      <c r="T2333" s="516">
        <f t="shared" si="257"/>
        <v>0</v>
      </c>
      <c r="U2333" s="55">
        <f t="shared" si="258"/>
        <v>0</v>
      </c>
      <c r="V2333" s="527"/>
      <c r="X2333" s="529">
        <f t="shared" si="256"/>
        <v>0</v>
      </c>
    </row>
    <row r="2334" spans="1:24" ht="14.1" customHeight="1">
      <c r="A2334" s="460">
        <v>2334</v>
      </c>
      <c r="B2334" s="467" t="s">
        <v>239</v>
      </c>
      <c r="C2334" s="466" t="s">
        <v>379</v>
      </c>
      <c r="D2334" s="473">
        <v>17</v>
      </c>
      <c r="E2334" s="475">
        <v>0</v>
      </c>
      <c r="F2334" s="475" t="s">
        <v>631</v>
      </c>
      <c r="G2334" s="494" t="s">
        <v>559</v>
      </c>
      <c r="H2334" s="494" t="s">
        <v>4026</v>
      </c>
      <c r="I2334" s="494" t="s">
        <v>3999</v>
      </c>
      <c r="J2334" s="502">
        <v>9.75</v>
      </c>
      <c r="K2334" s="494" t="s">
        <v>4026</v>
      </c>
      <c r="L2334" s="512">
        <f t="shared" si="252"/>
        <v>0</v>
      </c>
      <c r="M2334" s="513" t="s">
        <v>4037</v>
      </c>
      <c r="N2334" s="514"/>
      <c r="O2334" s="514"/>
      <c r="P2334" s="515">
        <f t="shared" si="253"/>
        <v>0</v>
      </c>
      <c r="Q2334" s="515">
        <f t="shared" si="254"/>
        <v>0</v>
      </c>
      <c r="R2334" s="515">
        <f t="shared" si="255"/>
        <v>0</v>
      </c>
      <c r="S2334" s="516">
        <f>IF(M2334="nio",0,IF(M2334&gt;0,VLOOKUP(H2334,'3-Productie normen'!A:L,VLOOKUP(M2334,'3-Productie normen'!$B$36:$C$42,2,FALSE),FALSE)))</f>
        <v>0</v>
      </c>
      <c r="T2334" s="516">
        <f t="shared" si="257"/>
        <v>0</v>
      </c>
      <c r="U2334" s="55">
        <f t="shared" si="258"/>
        <v>0</v>
      </c>
      <c r="V2334" s="527"/>
      <c r="X2334" s="529">
        <f t="shared" si="256"/>
        <v>0</v>
      </c>
    </row>
    <row r="2335" spans="1:24" ht="14.1" customHeight="1">
      <c r="A2335" s="460">
        <v>2335</v>
      </c>
      <c r="B2335" s="467" t="s">
        <v>239</v>
      </c>
      <c r="C2335" s="466" t="s">
        <v>379</v>
      </c>
      <c r="D2335" s="473">
        <v>17</v>
      </c>
      <c r="E2335" s="475">
        <v>0</v>
      </c>
      <c r="F2335" s="475" t="s">
        <v>632</v>
      </c>
      <c r="G2335" s="494" t="s">
        <v>2256</v>
      </c>
      <c r="H2335" s="494" t="s">
        <v>4026</v>
      </c>
      <c r="I2335" s="494" t="s">
        <v>3999</v>
      </c>
      <c r="J2335" s="502">
        <v>2.94</v>
      </c>
      <c r="K2335" s="494" t="s">
        <v>4026</v>
      </c>
      <c r="L2335" s="512">
        <f t="shared" si="252"/>
        <v>0</v>
      </c>
      <c r="M2335" s="513" t="s">
        <v>4037</v>
      </c>
      <c r="N2335" s="514"/>
      <c r="O2335" s="514"/>
      <c r="P2335" s="515">
        <f t="shared" si="253"/>
        <v>0</v>
      </c>
      <c r="Q2335" s="515">
        <f t="shared" si="254"/>
        <v>0</v>
      </c>
      <c r="R2335" s="515">
        <f t="shared" si="255"/>
        <v>0</v>
      </c>
      <c r="S2335" s="516">
        <f>IF(M2335="nio",0,IF(M2335&gt;0,VLOOKUP(H2335,'3-Productie normen'!A:L,VLOOKUP(M2335,'3-Productie normen'!$B$36:$C$42,2,FALSE),FALSE)))</f>
        <v>0</v>
      </c>
      <c r="T2335" s="516">
        <f t="shared" si="257"/>
        <v>0</v>
      </c>
      <c r="U2335" s="55">
        <f t="shared" si="258"/>
        <v>0</v>
      </c>
      <c r="V2335" s="527"/>
      <c r="X2335" s="529">
        <f t="shared" si="256"/>
        <v>0</v>
      </c>
    </row>
    <row r="2336" spans="1:24" ht="14.1" customHeight="1">
      <c r="A2336" s="460">
        <v>2336</v>
      </c>
      <c r="B2336" s="467" t="s">
        <v>239</v>
      </c>
      <c r="C2336" s="466" t="s">
        <v>379</v>
      </c>
      <c r="D2336" s="473">
        <v>17</v>
      </c>
      <c r="E2336" s="475">
        <v>0</v>
      </c>
      <c r="F2336" s="475" t="s">
        <v>635</v>
      </c>
      <c r="G2336" s="494" t="s">
        <v>594</v>
      </c>
      <c r="H2336" s="494" t="s">
        <v>4026</v>
      </c>
      <c r="I2336" s="494" t="s">
        <v>3999</v>
      </c>
      <c r="J2336" s="502">
        <v>20.13</v>
      </c>
      <c r="K2336" s="494" t="s">
        <v>4026</v>
      </c>
      <c r="L2336" s="512">
        <f t="shared" si="252"/>
        <v>0</v>
      </c>
      <c r="M2336" s="513" t="s">
        <v>4037</v>
      </c>
      <c r="N2336" s="514"/>
      <c r="O2336" s="514"/>
      <c r="P2336" s="515">
        <f t="shared" si="253"/>
        <v>0</v>
      </c>
      <c r="Q2336" s="515">
        <f t="shared" si="254"/>
        <v>0</v>
      </c>
      <c r="R2336" s="515">
        <f t="shared" si="255"/>
        <v>0</v>
      </c>
      <c r="S2336" s="516">
        <f>IF(M2336="nio",0,IF(M2336&gt;0,VLOOKUP(H2336,'3-Productie normen'!A:L,VLOOKUP(M2336,'3-Productie normen'!$B$36:$C$42,2,FALSE),FALSE)))</f>
        <v>0</v>
      </c>
      <c r="T2336" s="516">
        <f t="shared" si="257"/>
        <v>0</v>
      </c>
      <c r="U2336" s="55">
        <f t="shared" si="258"/>
        <v>0</v>
      </c>
      <c r="V2336" s="527"/>
      <c r="X2336" s="529">
        <f t="shared" si="256"/>
        <v>0</v>
      </c>
    </row>
    <row r="2337" spans="1:24" ht="14.1" customHeight="1">
      <c r="A2337" s="567">
        <v>2337</v>
      </c>
      <c r="B2337" s="467" t="s">
        <v>239</v>
      </c>
      <c r="C2337" s="466" t="s">
        <v>379</v>
      </c>
      <c r="D2337" s="473">
        <v>17</v>
      </c>
      <c r="E2337" s="475">
        <v>0</v>
      </c>
      <c r="F2337" s="475" t="s">
        <v>636</v>
      </c>
      <c r="G2337" s="494" t="s">
        <v>2256</v>
      </c>
      <c r="H2337" s="494" t="s">
        <v>4026</v>
      </c>
      <c r="I2337" s="494" t="s">
        <v>3999</v>
      </c>
      <c r="J2337" s="502">
        <v>2.94</v>
      </c>
      <c r="K2337" s="494" t="s">
        <v>4026</v>
      </c>
      <c r="L2337" s="512">
        <f t="shared" si="252"/>
        <v>0</v>
      </c>
      <c r="M2337" s="513" t="s">
        <v>4037</v>
      </c>
      <c r="N2337" s="514"/>
      <c r="O2337" s="514"/>
      <c r="P2337" s="515">
        <f t="shared" si="253"/>
        <v>0</v>
      </c>
      <c r="Q2337" s="515">
        <f t="shared" si="254"/>
        <v>0</v>
      </c>
      <c r="R2337" s="515">
        <f t="shared" si="255"/>
        <v>0</v>
      </c>
      <c r="S2337" s="516">
        <f>IF(M2337="nio",0,IF(M2337&gt;0,VLOOKUP(H2337,'3-Productie normen'!A:L,VLOOKUP(M2337,'3-Productie normen'!$B$36:$C$42,2,FALSE),FALSE)))</f>
        <v>0</v>
      </c>
      <c r="T2337" s="516">
        <f t="shared" si="257"/>
        <v>0</v>
      </c>
      <c r="U2337" s="55">
        <f t="shared" si="258"/>
        <v>0</v>
      </c>
      <c r="V2337" s="527"/>
      <c r="X2337" s="529">
        <f t="shared" si="256"/>
        <v>0</v>
      </c>
    </row>
    <row r="2338" spans="1:24" ht="14.1" customHeight="1">
      <c r="A2338" s="460">
        <v>2338</v>
      </c>
      <c r="B2338" s="467" t="s">
        <v>239</v>
      </c>
      <c r="C2338" s="466" t="s">
        <v>379</v>
      </c>
      <c r="D2338" s="473">
        <v>17</v>
      </c>
      <c r="E2338" s="475">
        <v>0</v>
      </c>
      <c r="F2338" s="475" t="s">
        <v>637</v>
      </c>
      <c r="G2338" s="494" t="s">
        <v>594</v>
      </c>
      <c r="H2338" s="494" t="s">
        <v>4026</v>
      </c>
      <c r="I2338" s="494" t="s">
        <v>3999</v>
      </c>
      <c r="J2338" s="502">
        <v>20.13</v>
      </c>
      <c r="K2338" s="494" t="s">
        <v>4026</v>
      </c>
      <c r="L2338" s="512">
        <f t="shared" si="252"/>
        <v>0</v>
      </c>
      <c r="M2338" s="513" t="s">
        <v>4037</v>
      </c>
      <c r="N2338" s="514"/>
      <c r="O2338" s="514"/>
      <c r="P2338" s="515">
        <f t="shared" si="253"/>
        <v>0</v>
      </c>
      <c r="Q2338" s="515">
        <f t="shared" si="254"/>
        <v>0</v>
      </c>
      <c r="R2338" s="515">
        <f t="shared" si="255"/>
        <v>0</v>
      </c>
      <c r="S2338" s="516">
        <f>IF(M2338="nio",0,IF(M2338&gt;0,VLOOKUP(H2338,'3-Productie normen'!A:L,VLOOKUP(M2338,'3-Productie normen'!$B$36:$C$42,2,FALSE),FALSE)))</f>
        <v>0</v>
      </c>
      <c r="T2338" s="516">
        <f t="shared" si="257"/>
        <v>0</v>
      </c>
      <c r="U2338" s="55">
        <f t="shared" si="258"/>
        <v>0</v>
      </c>
      <c r="V2338" s="527"/>
      <c r="X2338" s="529">
        <f t="shared" si="256"/>
        <v>0</v>
      </c>
    </row>
    <row r="2339" spans="1:24" ht="14.1" customHeight="1">
      <c r="A2339" s="460">
        <v>2339</v>
      </c>
      <c r="B2339" s="467" t="s">
        <v>239</v>
      </c>
      <c r="C2339" s="466" t="s">
        <v>379</v>
      </c>
      <c r="D2339" s="473">
        <v>17</v>
      </c>
      <c r="E2339" s="475">
        <v>0</v>
      </c>
      <c r="F2339" s="475" t="s">
        <v>638</v>
      </c>
      <c r="G2339" s="494" t="s">
        <v>559</v>
      </c>
      <c r="H2339" s="494" t="s">
        <v>4026</v>
      </c>
      <c r="I2339" s="494" t="s">
        <v>3999</v>
      </c>
      <c r="J2339" s="502">
        <v>15.48</v>
      </c>
      <c r="K2339" s="494" t="s">
        <v>4026</v>
      </c>
      <c r="L2339" s="512">
        <f t="shared" si="252"/>
        <v>0</v>
      </c>
      <c r="M2339" s="513" t="s">
        <v>4037</v>
      </c>
      <c r="N2339" s="514"/>
      <c r="O2339" s="514"/>
      <c r="P2339" s="515">
        <f t="shared" si="253"/>
        <v>0</v>
      </c>
      <c r="Q2339" s="515">
        <f t="shared" si="254"/>
        <v>0</v>
      </c>
      <c r="R2339" s="515">
        <f t="shared" si="255"/>
        <v>0</v>
      </c>
      <c r="S2339" s="516">
        <f>IF(M2339="nio",0,IF(M2339&gt;0,VLOOKUP(H2339,'3-Productie normen'!A:L,VLOOKUP(M2339,'3-Productie normen'!$B$36:$C$42,2,FALSE),FALSE)))</f>
        <v>0</v>
      </c>
      <c r="T2339" s="516">
        <f t="shared" si="257"/>
        <v>0</v>
      </c>
      <c r="U2339" s="55">
        <f t="shared" si="258"/>
        <v>0</v>
      </c>
      <c r="V2339" s="527"/>
      <c r="X2339" s="529">
        <f t="shared" si="256"/>
        <v>0</v>
      </c>
    </row>
    <row r="2340" spans="1:24" ht="14.1" customHeight="1">
      <c r="A2340" s="460">
        <v>2340</v>
      </c>
      <c r="B2340" s="467" t="s">
        <v>239</v>
      </c>
      <c r="C2340" s="466" t="s">
        <v>379</v>
      </c>
      <c r="D2340" s="473">
        <v>17</v>
      </c>
      <c r="E2340" s="475">
        <v>0</v>
      </c>
      <c r="F2340" s="475" t="s">
        <v>612</v>
      </c>
      <c r="G2340" s="494" t="s">
        <v>2256</v>
      </c>
      <c r="H2340" s="494" t="s">
        <v>4026</v>
      </c>
      <c r="I2340" s="494" t="s">
        <v>3999</v>
      </c>
      <c r="J2340" s="502">
        <v>2.94</v>
      </c>
      <c r="K2340" s="494" t="s">
        <v>4026</v>
      </c>
      <c r="L2340" s="512">
        <f t="shared" si="252"/>
        <v>0</v>
      </c>
      <c r="M2340" s="513" t="s">
        <v>4037</v>
      </c>
      <c r="N2340" s="514"/>
      <c r="O2340" s="514"/>
      <c r="P2340" s="515">
        <f t="shared" si="253"/>
        <v>0</v>
      </c>
      <c r="Q2340" s="515">
        <f t="shared" si="254"/>
        <v>0</v>
      </c>
      <c r="R2340" s="515">
        <f t="shared" si="255"/>
        <v>0</v>
      </c>
      <c r="S2340" s="516">
        <f>IF(M2340="nio",0,IF(M2340&gt;0,VLOOKUP(H2340,'3-Productie normen'!A:L,VLOOKUP(M2340,'3-Productie normen'!$B$36:$C$42,2,FALSE),FALSE)))</f>
        <v>0</v>
      </c>
      <c r="T2340" s="516">
        <f t="shared" si="257"/>
        <v>0</v>
      </c>
      <c r="U2340" s="55">
        <f t="shared" si="258"/>
        <v>0</v>
      </c>
      <c r="V2340" s="527"/>
      <c r="X2340" s="529">
        <f t="shared" si="256"/>
        <v>0</v>
      </c>
    </row>
    <row r="2341" spans="1:24" ht="14.1" customHeight="1">
      <c r="A2341" s="460">
        <v>2341</v>
      </c>
      <c r="B2341" s="467" t="s">
        <v>239</v>
      </c>
      <c r="C2341" s="466" t="s">
        <v>379</v>
      </c>
      <c r="D2341" s="473">
        <v>17</v>
      </c>
      <c r="E2341" s="475">
        <v>0</v>
      </c>
      <c r="F2341" s="475" t="s">
        <v>613</v>
      </c>
      <c r="G2341" s="494" t="s">
        <v>2256</v>
      </c>
      <c r="H2341" s="494" t="s">
        <v>4026</v>
      </c>
      <c r="I2341" s="494" t="s">
        <v>3999</v>
      </c>
      <c r="J2341" s="502">
        <v>5.69</v>
      </c>
      <c r="K2341" s="494" t="s">
        <v>4026</v>
      </c>
      <c r="L2341" s="512">
        <f t="shared" si="252"/>
        <v>0</v>
      </c>
      <c r="M2341" s="513" t="s">
        <v>4037</v>
      </c>
      <c r="N2341" s="514"/>
      <c r="O2341" s="514"/>
      <c r="P2341" s="515">
        <f t="shared" si="253"/>
        <v>0</v>
      </c>
      <c r="Q2341" s="515">
        <f t="shared" si="254"/>
        <v>0</v>
      </c>
      <c r="R2341" s="515">
        <f t="shared" si="255"/>
        <v>0</v>
      </c>
      <c r="S2341" s="516">
        <f>IF(M2341="nio",0,IF(M2341&gt;0,VLOOKUP(H2341,'3-Productie normen'!A:L,VLOOKUP(M2341,'3-Productie normen'!$B$36:$C$42,2,FALSE),FALSE)))</f>
        <v>0</v>
      </c>
      <c r="T2341" s="516">
        <f t="shared" si="257"/>
        <v>0</v>
      </c>
      <c r="U2341" s="55">
        <f t="shared" si="258"/>
        <v>0</v>
      </c>
      <c r="V2341" s="527"/>
      <c r="X2341" s="529">
        <f t="shared" si="256"/>
        <v>0</v>
      </c>
    </row>
    <row r="2342" spans="1:24" ht="14.1" customHeight="1">
      <c r="A2342" s="460">
        <v>2342</v>
      </c>
      <c r="B2342" s="467" t="s">
        <v>239</v>
      </c>
      <c r="C2342" s="466" t="s">
        <v>379</v>
      </c>
      <c r="D2342" s="473">
        <v>17</v>
      </c>
      <c r="E2342" s="475">
        <v>0</v>
      </c>
      <c r="F2342" s="475" t="s">
        <v>614</v>
      </c>
      <c r="G2342" s="494" t="s">
        <v>594</v>
      </c>
      <c r="H2342" s="494" t="s">
        <v>4026</v>
      </c>
      <c r="I2342" s="494" t="s">
        <v>3999</v>
      </c>
      <c r="J2342" s="502">
        <v>3.27</v>
      </c>
      <c r="K2342" s="494" t="s">
        <v>4026</v>
      </c>
      <c r="L2342" s="512">
        <f t="shared" si="252"/>
        <v>0</v>
      </c>
      <c r="M2342" s="513" t="s">
        <v>4037</v>
      </c>
      <c r="N2342" s="514"/>
      <c r="O2342" s="514"/>
      <c r="P2342" s="515">
        <f t="shared" si="253"/>
        <v>0</v>
      </c>
      <c r="Q2342" s="515">
        <f t="shared" si="254"/>
        <v>0</v>
      </c>
      <c r="R2342" s="515">
        <f t="shared" si="255"/>
        <v>0</v>
      </c>
      <c r="S2342" s="516">
        <f>IF(M2342="nio",0,IF(M2342&gt;0,VLOOKUP(H2342,'3-Productie normen'!A:L,VLOOKUP(M2342,'3-Productie normen'!$B$36:$C$42,2,FALSE),FALSE)))</f>
        <v>0</v>
      </c>
      <c r="T2342" s="516">
        <f t="shared" si="257"/>
        <v>0</v>
      </c>
      <c r="U2342" s="55">
        <f t="shared" si="258"/>
        <v>0</v>
      </c>
      <c r="V2342" s="527"/>
      <c r="X2342" s="529">
        <f t="shared" si="256"/>
        <v>0</v>
      </c>
    </row>
    <row r="2343" spans="1:24" ht="14.1" customHeight="1">
      <c r="A2343" s="460">
        <v>2343</v>
      </c>
      <c r="B2343" s="467" t="s">
        <v>239</v>
      </c>
      <c r="C2343" s="466" t="s">
        <v>379</v>
      </c>
      <c r="D2343" s="473">
        <v>17</v>
      </c>
      <c r="E2343" s="475">
        <v>0</v>
      </c>
      <c r="F2343" s="475" t="s">
        <v>917</v>
      </c>
      <c r="G2343" s="494" t="s">
        <v>594</v>
      </c>
      <c r="H2343" s="494" t="s">
        <v>4026</v>
      </c>
      <c r="I2343" s="494" t="s">
        <v>3999</v>
      </c>
      <c r="J2343" s="502">
        <v>3.27</v>
      </c>
      <c r="K2343" s="494" t="s">
        <v>4026</v>
      </c>
      <c r="L2343" s="512">
        <f t="shared" si="252"/>
        <v>0</v>
      </c>
      <c r="M2343" s="513" t="s">
        <v>4037</v>
      </c>
      <c r="N2343" s="514"/>
      <c r="O2343" s="514"/>
      <c r="P2343" s="515">
        <f t="shared" si="253"/>
        <v>0</v>
      </c>
      <c r="Q2343" s="515">
        <f t="shared" si="254"/>
        <v>0</v>
      </c>
      <c r="R2343" s="515">
        <f t="shared" si="255"/>
        <v>0</v>
      </c>
      <c r="S2343" s="516">
        <f>IF(M2343="nio",0,IF(M2343&gt;0,VLOOKUP(H2343,'3-Productie normen'!A:L,VLOOKUP(M2343,'3-Productie normen'!$B$36:$C$42,2,FALSE),FALSE)))</f>
        <v>0</v>
      </c>
      <c r="T2343" s="516">
        <f t="shared" si="257"/>
        <v>0</v>
      </c>
      <c r="U2343" s="55">
        <f t="shared" si="258"/>
        <v>0</v>
      </c>
      <c r="V2343" s="527"/>
      <c r="X2343" s="529">
        <f t="shared" si="256"/>
        <v>0</v>
      </c>
    </row>
    <row r="2344" spans="1:24" ht="14.1" customHeight="1">
      <c r="A2344" s="460">
        <v>2344</v>
      </c>
      <c r="B2344" s="467" t="s">
        <v>239</v>
      </c>
      <c r="C2344" s="466" t="s">
        <v>379</v>
      </c>
      <c r="D2344" s="473">
        <v>17</v>
      </c>
      <c r="E2344" s="475">
        <v>0</v>
      </c>
      <c r="F2344" s="475" t="s">
        <v>918</v>
      </c>
      <c r="G2344" s="494" t="s">
        <v>594</v>
      </c>
      <c r="H2344" s="494" t="s">
        <v>4026</v>
      </c>
      <c r="I2344" s="494" t="s">
        <v>3999</v>
      </c>
      <c r="J2344" s="502">
        <v>3.27</v>
      </c>
      <c r="K2344" s="494" t="s">
        <v>4026</v>
      </c>
      <c r="L2344" s="512">
        <f t="shared" si="252"/>
        <v>0</v>
      </c>
      <c r="M2344" s="513" t="s">
        <v>4037</v>
      </c>
      <c r="N2344" s="514"/>
      <c r="O2344" s="514"/>
      <c r="P2344" s="515">
        <f t="shared" si="253"/>
        <v>0</v>
      </c>
      <c r="Q2344" s="515">
        <f t="shared" si="254"/>
        <v>0</v>
      </c>
      <c r="R2344" s="515">
        <f t="shared" si="255"/>
        <v>0</v>
      </c>
      <c r="S2344" s="516">
        <f>IF(M2344="nio",0,IF(M2344&gt;0,VLOOKUP(H2344,'3-Productie normen'!A:L,VLOOKUP(M2344,'3-Productie normen'!$B$36:$C$42,2,FALSE),FALSE)))</f>
        <v>0</v>
      </c>
      <c r="T2344" s="516">
        <f t="shared" si="257"/>
        <v>0</v>
      </c>
      <c r="U2344" s="55">
        <f t="shared" si="258"/>
        <v>0</v>
      </c>
      <c r="V2344" s="527"/>
      <c r="X2344" s="529">
        <f t="shared" si="256"/>
        <v>0</v>
      </c>
    </row>
    <row r="2345" spans="1:24" ht="14.1" customHeight="1">
      <c r="A2345" s="567">
        <v>2345</v>
      </c>
      <c r="B2345" s="467" t="s">
        <v>239</v>
      </c>
      <c r="C2345" s="466" t="s">
        <v>379</v>
      </c>
      <c r="D2345" s="473">
        <v>17</v>
      </c>
      <c r="E2345" s="475">
        <v>0</v>
      </c>
      <c r="F2345" s="475" t="s">
        <v>919</v>
      </c>
      <c r="G2345" s="494" t="s">
        <v>594</v>
      </c>
      <c r="H2345" s="494" t="s">
        <v>4026</v>
      </c>
      <c r="I2345" s="494" t="s">
        <v>3999</v>
      </c>
      <c r="J2345" s="502">
        <v>3.27</v>
      </c>
      <c r="K2345" s="494" t="s">
        <v>4026</v>
      </c>
      <c r="L2345" s="512">
        <f t="shared" si="252"/>
        <v>0</v>
      </c>
      <c r="M2345" s="513" t="s">
        <v>4037</v>
      </c>
      <c r="N2345" s="514"/>
      <c r="O2345" s="514"/>
      <c r="P2345" s="515">
        <f t="shared" si="253"/>
        <v>0</v>
      </c>
      <c r="Q2345" s="515">
        <f t="shared" si="254"/>
        <v>0</v>
      </c>
      <c r="R2345" s="515">
        <f t="shared" si="255"/>
        <v>0</v>
      </c>
      <c r="S2345" s="516">
        <f>IF(M2345="nio",0,IF(M2345&gt;0,VLOOKUP(H2345,'3-Productie normen'!A:L,VLOOKUP(M2345,'3-Productie normen'!$B$36:$C$42,2,FALSE),FALSE)))</f>
        <v>0</v>
      </c>
      <c r="T2345" s="516">
        <f t="shared" si="257"/>
        <v>0</v>
      </c>
      <c r="U2345" s="55">
        <f t="shared" si="258"/>
        <v>0</v>
      </c>
      <c r="V2345" s="527"/>
      <c r="X2345" s="529">
        <f t="shared" si="256"/>
        <v>0</v>
      </c>
    </row>
    <row r="2346" spans="1:24" ht="14.1" customHeight="1">
      <c r="A2346" s="460">
        <v>2346</v>
      </c>
      <c r="B2346" s="467" t="s">
        <v>239</v>
      </c>
      <c r="C2346" s="466" t="s">
        <v>379</v>
      </c>
      <c r="D2346" s="473">
        <v>18</v>
      </c>
      <c r="E2346" s="475">
        <v>0</v>
      </c>
      <c r="F2346" s="475" t="s">
        <v>2335</v>
      </c>
      <c r="G2346" s="494" t="s">
        <v>559</v>
      </c>
      <c r="H2346" s="494" t="s">
        <v>4026</v>
      </c>
      <c r="I2346" s="494" t="s">
        <v>3983</v>
      </c>
      <c r="J2346" s="502">
        <v>4.51</v>
      </c>
      <c r="K2346" s="494" t="s">
        <v>4026</v>
      </c>
      <c r="L2346" s="512">
        <f t="shared" si="252"/>
        <v>0</v>
      </c>
      <c r="M2346" s="513" t="s">
        <v>4037</v>
      </c>
      <c r="N2346" s="514"/>
      <c r="O2346" s="514"/>
      <c r="P2346" s="515">
        <f t="shared" si="253"/>
        <v>0</v>
      </c>
      <c r="Q2346" s="515">
        <f t="shared" si="254"/>
        <v>0</v>
      </c>
      <c r="R2346" s="515">
        <f t="shared" si="255"/>
        <v>0</v>
      </c>
      <c r="S2346" s="516">
        <f>IF(M2346="nio",0,IF(M2346&gt;0,VLOOKUP(H2346,'3-Productie normen'!A:L,VLOOKUP(M2346,'3-Productie normen'!$B$36:$C$42,2,FALSE),FALSE)))</f>
        <v>0</v>
      </c>
      <c r="T2346" s="516">
        <f t="shared" si="257"/>
        <v>0</v>
      </c>
      <c r="U2346" s="55">
        <f t="shared" si="258"/>
        <v>0</v>
      </c>
      <c r="V2346" s="527"/>
      <c r="X2346" s="529">
        <f t="shared" si="256"/>
        <v>0</v>
      </c>
    </row>
    <row r="2347" spans="1:24" ht="14.1" customHeight="1">
      <c r="A2347" s="460">
        <v>2347</v>
      </c>
      <c r="B2347" s="467" t="s">
        <v>239</v>
      </c>
      <c r="C2347" s="466" t="s">
        <v>379</v>
      </c>
      <c r="D2347" s="473">
        <v>18</v>
      </c>
      <c r="E2347" s="475">
        <v>0</v>
      </c>
      <c r="F2347" s="475" t="s">
        <v>626</v>
      </c>
      <c r="G2347" s="494" t="s">
        <v>594</v>
      </c>
      <c r="H2347" s="494" t="s">
        <v>4026</v>
      </c>
      <c r="I2347" s="494" t="s">
        <v>3999</v>
      </c>
      <c r="J2347" s="502">
        <v>69.930000000000007</v>
      </c>
      <c r="K2347" s="494" t="s">
        <v>4026</v>
      </c>
      <c r="L2347" s="512">
        <f t="shared" si="252"/>
        <v>0</v>
      </c>
      <c r="M2347" s="513" t="s">
        <v>4037</v>
      </c>
      <c r="N2347" s="514"/>
      <c r="O2347" s="514"/>
      <c r="P2347" s="515">
        <f t="shared" si="253"/>
        <v>0</v>
      </c>
      <c r="Q2347" s="515">
        <f t="shared" si="254"/>
        <v>0</v>
      </c>
      <c r="R2347" s="515">
        <f t="shared" si="255"/>
        <v>0</v>
      </c>
      <c r="S2347" s="516">
        <f>IF(M2347="nio",0,IF(M2347&gt;0,VLOOKUP(H2347,'3-Productie normen'!A:L,VLOOKUP(M2347,'3-Productie normen'!$B$36:$C$42,2,FALSE),FALSE)))</f>
        <v>0</v>
      </c>
      <c r="T2347" s="516">
        <f t="shared" si="257"/>
        <v>0</v>
      </c>
      <c r="U2347" s="55">
        <f t="shared" si="258"/>
        <v>0</v>
      </c>
      <c r="V2347" s="527"/>
      <c r="X2347" s="529">
        <f t="shared" si="256"/>
        <v>0</v>
      </c>
    </row>
    <row r="2348" spans="1:24" ht="14.1" customHeight="1">
      <c r="A2348" s="460">
        <v>2348</v>
      </c>
      <c r="B2348" s="467" t="s">
        <v>239</v>
      </c>
      <c r="C2348" s="466" t="s">
        <v>379</v>
      </c>
      <c r="D2348" s="473">
        <v>18</v>
      </c>
      <c r="E2348" s="475">
        <v>0</v>
      </c>
      <c r="F2348" s="475" t="s">
        <v>628</v>
      </c>
      <c r="G2348" s="494" t="s">
        <v>594</v>
      </c>
      <c r="H2348" s="494" t="s">
        <v>4026</v>
      </c>
      <c r="I2348" s="494" t="s">
        <v>3999</v>
      </c>
      <c r="J2348" s="502">
        <v>5.17</v>
      </c>
      <c r="K2348" s="494" t="s">
        <v>4026</v>
      </c>
      <c r="L2348" s="512">
        <f t="shared" si="252"/>
        <v>0</v>
      </c>
      <c r="M2348" s="513" t="s">
        <v>4037</v>
      </c>
      <c r="N2348" s="514"/>
      <c r="O2348" s="514"/>
      <c r="P2348" s="515">
        <f t="shared" si="253"/>
        <v>0</v>
      </c>
      <c r="Q2348" s="515">
        <f t="shared" si="254"/>
        <v>0</v>
      </c>
      <c r="R2348" s="515">
        <f t="shared" si="255"/>
        <v>0</v>
      </c>
      <c r="S2348" s="516">
        <f>IF(M2348="nio",0,IF(M2348&gt;0,VLOOKUP(H2348,'3-Productie normen'!A:L,VLOOKUP(M2348,'3-Productie normen'!$B$36:$C$42,2,FALSE),FALSE)))</f>
        <v>0</v>
      </c>
      <c r="T2348" s="516">
        <f t="shared" si="257"/>
        <v>0</v>
      </c>
      <c r="U2348" s="55">
        <f t="shared" si="258"/>
        <v>0</v>
      </c>
      <c r="V2348" s="527"/>
      <c r="X2348" s="529">
        <f t="shared" si="256"/>
        <v>0</v>
      </c>
    </row>
    <row r="2349" spans="1:24" ht="14.1" customHeight="1">
      <c r="A2349" s="460">
        <v>2349</v>
      </c>
      <c r="B2349" s="467" t="s">
        <v>239</v>
      </c>
      <c r="C2349" s="466" t="s">
        <v>379</v>
      </c>
      <c r="D2349" s="473">
        <v>18</v>
      </c>
      <c r="E2349" s="475">
        <v>0</v>
      </c>
      <c r="F2349" s="475" t="s">
        <v>629</v>
      </c>
      <c r="G2349" s="494" t="s">
        <v>594</v>
      </c>
      <c r="H2349" s="494" t="s">
        <v>4026</v>
      </c>
      <c r="I2349" s="494" t="s">
        <v>3999</v>
      </c>
      <c r="J2349" s="502">
        <v>5.17</v>
      </c>
      <c r="K2349" s="494" t="s">
        <v>4026</v>
      </c>
      <c r="L2349" s="512">
        <f t="shared" si="252"/>
        <v>0</v>
      </c>
      <c r="M2349" s="513" t="s">
        <v>4037</v>
      </c>
      <c r="N2349" s="514"/>
      <c r="O2349" s="514"/>
      <c r="P2349" s="515">
        <f t="shared" si="253"/>
        <v>0</v>
      </c>
      <c r="Q2349" s="515">
        <f t="shared" si="254"/>
        <v>0</v>
      </c>
      <c r="R2349" s="515">
        <f t="shared" si="255"/>
        <v>0</v>
      </c>
      <c r="S2349" s="516">
        <f>IF(M2349="nio",0,IF(M2349&gt;0,VLOOKUP(H2349,'3-Productie normen'!A:L,VLOOKUP(M2349,'3-Productie normen'!$B$36:$C$42,2,FALSE),FALSE)))</f>
        <v>0</v>
      </c>
      <c r="T2349" s="516">
        <f t="shared" si="257"/>
        <v>0</v>
      </c>
      <c r="U2349" s="55">
        <f t="shared" si="258"/>
        <v>0</v>
      </c>
      <c r="V2349" s="527"/>
      <c r="X2349" s="529">
        <f t="shared" si="256"/>
        <v>0</v>
      </c>
    </row>
    <row r="2350" spans="1:24" ht="14.1" customHeight="1">
      <c r="A2350" s="460">
        <v>2350</v>
      </c>
      <c r="B2350" s="467" t="s">
        <v>239</v>
      </c>
      <c r="C2350" s="466" t="s">
        <v>379</v>
      </c>
      <c r="D2350" s="473">
        <v>18</v>
      </c>
      <c r="E2350" s="475">
        <v>0</v>
      </c>
      <c r="F2350" s="475" t="s">
        <v>630</v>
      </c>
      <c r="G2350" s="494" t="s">
        <v>595</v>
      </c>
      <c r="H2350" s="494" t="s">
        <v>4026</v>
      </c>
      <c r="I2350" s="494" t="s">
        <v>3999</v>
      </c>
      <c r="J2350" s="502">
        <v>29.02</v>
      </c>
      <c r="K2350" s="494" t="s">
        <v>4026</v>
      </c>
      <c r="L2350" s="512">
        <f t="shared" si="252"/>
        <v>0</v>
      </c>
      <c r="M2350" s="513" t="s">
        <v>4037</v>
      </c>
      <c r="N2350" s="514"/>
      <c r="O2350" s="514"/>
      <c r="P2350" s="515">
        <f t="shared" si="253"/>
        <v>0</v>
      </c>
      <c r="Q2350" s="515">
        <f t="shared" si="254"/>
        <v>0</v>
      </c>
      <c r="R2350" s="515">
        <f t="shared" si="255"/>
        <v>0</v>
      </c>
      <c r="S2350" s="516">
        <f>IF(M2350="nio",0,IF(M2350&gt;0,VLOOKUP(H2350,'3-Productie normen'!A:L,VLOOKUP(M2350,'3-Productie normen'!$B$36:$C$42,2,FALSE),FALSE)))</f>
        <v>0</v>
      </c>
      <c r="T2350" s="516">
        <f t="shared" si="257"/>
        <v>0</v>
      </c>
      <c r="U2350" s="55">
        <f t="shared" si="258"/>
        <v>0</v>
      </c>
      <c r="V2350" s="527"/>
      <c r="X2350" s="529">
        <f t="shared" si="256"/>
        <v>0</v>
      </c>
    </row>
    <row r="2351" spans="1:24" ht="14.1" customHeight="1">
      <c r="A2351" s="460">
        <v>2351</v>
      </c>
      <c r="B2351" s="467" t="s">
        <v>239</v>
      </c>
      <c r="C2351" s="466" t="s">
        <v>379</v>
      </c>
      <c r="D2351" s="473">
        <v>18</v>
      </c>
      <c r="E2351" s="475">
        <v>0</v>
      </c>
      <c r="F2351" s="475" t="s">
        <v>631</v>
      </c>
      <c r="G2351" s="494" t="s">
        <v>582</v>
      </c>
      <c r="H2351" s="494" t="s">
        <v>4026</v>
      </c>
      <c r="I2351" s="494" t="s">
        <v>3999</v>
      </c>
      <c r="J2351" s="502">
        <v>16.260000000000002</v>
      </c>
      <c r="K2351" s="494" t="s">
        <v>4026</v>
      </c>
      <c r="L2351" s="512">
        <f t="shared" si="252"/>
        <v>0</v>
      </c>
      <c r="M2351" s="513" t="s">
        <v>4037</v>
      </c>
      <c r="N2351" s="514"/>
      <c r="O2351" s="514"/>
      <c r="P2351" s="515">
        <f t="shared" si="253"/>
        <v>0</v>
      </c>
      <c r="Q2351" s="515">
        <f t="shared" si="254"/>
        <v>0</v>
      </c>
      <c r="R2351" s="515">
        <f t="shared" si="255"/>
        <v>0</v>
      </c>
      <c r="S2351" s="516">
        <f>IF(M2351="nio",0,IF(M2351&gt;0,VLOOKUP(H2351,'3-Productie normen'!A:L,VLOOKUP(M2351,'3-Productie normen'!$B$36:$C$42,2,FALSE),FALSE)))</f>
        <v>0</v>
      </c>
      <c r="T2351" s="516">
        <f t="shared" si="257"/>
        <v>0</v>
      </c>
      <c r="U2351" s="55">
        <f t="shared" si="258"/>
        <v>0</v>
      </c>
      <c r="V2351" s="527"/>
      <c r="X2351" s="529">
        <f t="shared" si="256"/>
        <v>0</v>
      </c>
    </row>
    <row r="2352" spans="1:24" ht="14.1" customHeight="1">
      <c r="A2352" s="460">
        <v>2352</v>
      </c>
      <c r="B2352" s="467" t="s">
        <v>239</v>
      </c>
      <c r="C2352" s="466" t="s">
        <v>379</v>
      </c>
      <c r="D2352" s="473">
        <v>18</v>
      </c>
      <c r="E2352" s="475">
        <v>0</v>
      </c>
      <c r="F2352" s="475" t="s">
        <v>632</v>
      </c>
      <c r="G2352" s="494" t="s">
        <v>594</v>
      </c>
      <c r="H2352" s="494" t="s">
        <v>4026</v>
      </c>
      <c r="I2352" s="494" t="s">
        <v>3999</v>
      </c>
      <c r="J2352" s="502">
        <v>9.14</v>
      </c>
      <c r="K2352" s="494" t="s">
        <v>4026</v>
      </c>
      <c r="L2352" s="512">
        <f t="shared" si="252"/>
        <v>0</v>
      </c>
      <c r="M2352" s="513" t="s">
        <v>4037</v>
      </c>
      <c r="N2352" s="514"/>
      <c r="O2352" s="514"/>
      <c r="P2352" s="515">
        <f t="shared" si="253"/>
        <v>0</v>
      </c>
      <c r="Q2352" s="515">
        <f t="shared" si="254"/>
        <v>0</v>
      </c>
      <c r="R2352" s="515">
        <f t="shared" si="255"/>
        <v>0</v>
      </c>
      <c r="S2352" s="516">
        <f>IF(M2352="nio",0,IF(M2352&gt;0,VLOOKUP(H2352,'3-Productie normen'!A:L,VLOOKUP(M2352,'3-Productie normen'!$B$36:$C$42,2,FALSE),FALSE)))</f>
        <v>0</v>
      </c>
      <c r="T2352" s="516">
        <f t="shared" si="257"/>
        <v>0</v>
      </c>
      <c r="U2352" s="55">
        <f t="shared" si="258"/>
        <v>0</v>
      </c>
      <c r="V2352" s="527"/>
      <c r="X2352" s="529">
        <f t="shared" si="256"/>
        <v>0</v>
      </c>
    </row>
    <row r="2353" spans="1:24" ht="14.1" customHeight="1">
      <c r="A2353" s="567">
        <v>2353</v>
      </c>
      <c r="B2353" s="467" t="s">
        <v>239</v>
      </c>
      <c r="C2353" s="466" t="s">
        <v>379</v>
      </c>
      <c r="D2353" s="473">
        <v>18</v>
      </c>
      <c r="E2353" s="475">
        <v>0</v>
      </c>
      <c r="F2353" s="475" t="s">
        <v>635</v>
      </c>
      <c r="G2353" s="494" t="s">
        <v>594</v>
      </c>
      <c r="H2353" s="494" t="s">
        <v>4026</v>
      </c>
      <c r="I2353" s="494" t="s">
        <v>3999</v>
      </c>
      <c r="J2353" s="502">
        <v>69.930000000000007</v>
      </c>
      <c r="K2353" s="494" t="s">
        <v>4026</v>
      </c>
      <c r="L2353" s="512">
        <f t="shared" si="252"/>
        <v>0</v>
      </c>
      <c r="M2353" s="513" t="s">
        <v>4037</v>
      </c>
      <c r="N2353" s="514"/>
      <c r="O2353" s="514"/>
      <c r="P2353" s="515">
        <f t="shared" si="253"/>
        <v>0</v>
      </c>
      <c r="Q2353" s="515">
        <f t="shared" si="254"/>
        <v>0</v>
      </c>
      <c r="R2353" s="515">
        <f t="shared" si="255"/>
        <v>0</v>
      </c>
      <c r="S2353" s="516">
        <f>IF(M2353="nio",0,IF(M2353&gt;0,VLOOKUP(H2353,'3-Productie normen'!A:L,VLOOKUP(M2353,'3-Productie normen'!$B$36:$C$42,2,FALSE),FALSE)))</f>
        <v>0</v>
      </c>
      <c r="T2353" s="516">
        <f t="shared" si="257"/>
        <v>0</v>
      </c>
      <c r="U2353" s="55">
        <f t="shared" si="258"/>
        <v>0</v>
      </c>
      <c r="V2353" s="527"/>
      <c r="X2353" s="529">
        <f t="shared" si="256"/>
        <v>0</v>
      </c>
    </row>
    <row r="2354" spans="1:24" ht="14.1" customHeight="1">
      <c r="A2354" s="460">
        <v>2354</v>
      </c>
      <c r="B2354" s="467" t="s">
        <v>239</v>
      </c>
      <c r="C2354" s="466" t="s">
        <v>379</v>
      </c>
      <c r="D2354" s="473">
        <v>18</v>
      </c>
      <c r="E2354" s="475">
        <v>0</v>
      </c>
      <c r="F2354" s="475" t="s">
        <v>636</v>
      </c>
      <c r="G2354" s="494" t="s">
        <v>594</v>
      </c>
      <c r="H2354" s="494" t="s">
        <v>4026</v>
      </c>
      <c r="I2354" s="494" t="s">
        <v>3999</v>
      </c>
      <c r="J2354" s="502">
        <v>51.15</v>
      </c>
      <c r="K2354" s="494" t="s">
        <v>4026</v>
      </c>
      <c r="L2354" s="512">
        <f t="shared" si="252"/>
        <v>0</v>
      </c>
      <c r="M2354" s="513" t="s">
        <v>4037</v>
      </c>
      <c r="N2354" s="514"/>
      <c r="O2354" s="514"/>
      <c r="P2354" s="515">
        <f t="shared" si="253"/>
        <v>0</v>
      </c>
      <c r="Q2354" s="515">
        <f t="shared" si="254"/>
        <v>0</v>
      </c>
      <c r="R2354" s="515">
        <f t="shared" si="255"/>
        <v>0</v>
      </c>
      <c r="S2354" s="516">
        <f>IF(M2354="nio",0,IF(M2354&gt;0,VLOOKUP(H2354,'3-Productie normen'!A:L,VLOOKUP(M2354,'3-Productie normen'!$B$36:$C$42,2,FALSE),FALSE)))</f>
        <v>0</v>
      </c>
      <c r="T2354" s="516">
        <f t="shared" si="257"/>
        <v>0</v>
      </c>
      <c r="U2354" s="55">
        <f t="shared" si="258"/>
        <v>0</v>
      </c>
      <c r="V2354" s="527"/>
      <c r="X2354" s="529">
        <f t="shared" si="256"/>
        <v>0</v>
      </c>
    </row>
    <row r="2355" spans="1:24" ht="14.1" customHeight="1">
      <c r="A2355" s="460">
        <v>2355</v>
      </c>
      <c r="B2355" s="467" t="s">
        <v>239</v>
      </c>
      <c r="C2355" s="466" t="s">
        <v>379</v>
      </c>
      <c r="D2355" s="473">
        <v>18</v>
      </c>
      <c r="E2355" s="475">
        <v>0</v>
      </c>
      <c r="F2355" s="475" t="s">
        <v>637</v>
      </c>
      <c r="G2355" s="494" t="s">
        <v>594</v>
      </c>
      <c r="H2355" s="494" t="s">
        <v>4026</v>
      </c>
      <c r="I2355" s="494" t="s">
        <v>3999</v>
      </c>
      <c r="J2355" s="502">
        <v>47.25</v>
      </c>
      <c r="K2355" s="494" t="s">
        <v>4026</v>
      </c>
      <c r="L2355" s="512">
        <f t="shared" si="252"/>
        <v>0</v>
      </c>
      <c r="M2355" s="513" t="s">
        <v>4037</v>
      </c>
      <c r="N2355" s="514"/>
      <c r="O2355" s="514"/>
      <c r="P2355" s="515">
        <f t="shared" si="253"/>
        <v>0</v>
      </c>
      <c r="Q2355" s="515">
        <f t="shared" si="254"/>
        <v>0</v>
      </c>
      <c r="R2355" s="515">
        <f t="shared" si="255"/>
        <v>0</v>
      </c>
      <c r="S2355" s="516">
        <f>IF(M2355="nio",0,IF(M2355&gt;0,VLOOKUP(H2355,'3-Productie normen'!A:L,VLOOKUP(M2355,'3-Productie normen'!$B$36:$C$42,2,FALSE),FALSE)))</f>
        <v>0</v>
      </c>
      <c r="T2355" s="516">
        <f t="shared" si="257"/>
        <v>0</v>
      </c>
      <c r="U2355" s="55">
        <f t="shared" si="258"/>
        <v>0</v>
      </c>
      <c r="V2355" s="527"/>
      <c r="X2355" s="529">
        <f t="shared" si="256"/>
        <v>0</v>
      </c>
    </row>
    <row r="2356" spans="1:24" ht="14.1" customHeight="1">
      <c r="A2356" s="460">
        <v>2356</v>
      </c>
      <c r="B2356" s="467" t="s">
        <v>239</v>
      </c>
      <c r="C2356" s="466" t="s">
        <v>379</v>
      </c>
      <c r="D2356" s="473">
        <v>18</v>
      </c>
      <c r="E2356" s="475">
        <v>0</v>
      </c>
      <c r="F2356" s="475" t="s">
        <v>2330</v>
      </c>
      <c r="G2356" s="494" t="s">
        <v>566</v>
      </c>
      <c r="H2356" s="494" t="s">
        <v>4026</v>
      </c>
      <c r="I2356" s="494" t="s">
        <v>3980</v>
      </c>
      <c r="J2356" s="502">
        <v>8.08</v>
      </c>
      <c r="K2356" s="494" t="s">
        <v>4026</v>
      </c>
      <c r="L2356" s="512">
        <f t="shared" si="252"/>
        <v>0</v>
      </c>
      <c r="M2356" s="513" t="s">
        <v>4037</v>
      </c>
      <c r="N2356" s="514"/>
      <c r="O2356" s="514"/>
      <c r="P2356" s="515">
        <f t="shared" si="253"/>
        <v>0</v>
      </c>
      <c r="Q2356" s="515">
        <f t="shared" si="254"/>
        <v>0</v>
      </c>
      <c r="R2356" s="515">
        <f t="shared" si="255"/>
        <v>0</v>
      </c>
      <c r="S2356" s="516">
        <f>IF(M2356="nio",0,IF(M2356&gt;0,VLOOKUP(H2356,'3-Productie normen'!A:L,VLOOKUP(M2356,'3-Productie normen'!$B$36:$C$42,2,FALSE),FALSE)))</f>
        <v>0</v>
      </c>
      <c r="T2356" s="516">
        <f t="shared" si="257"/>
        <v>0</v>
      </c>
      <c r="U2356" s="55">
        <f t="shared" si="258"/>
        <v>0</v>
      </c>
      <c r="V2356" s="527"/>
      <c r="X2356" s="529">
        <f t="shared" si="256"/>
        <v>0</v>
      </c>
    </row>
    <row r="2357" spans="1:24" ht="14.1" customHeight="1">
      <c r="A2357" s="460">
        <v>2357</v>
      </c>
      <c r="B2357" s="467" t="s">
        <v>239</v>
      </c>
      <c r="C2357" s="466" t="s">
        <v>379</v>
      </c>
      <c r="D2357" s="473">
        <v>18</v>
      </c>
      <c r="E2357" s="475">
        <v>0</v>
      </c>
      <c r="F2357" s="475" t="s">
        <v>2226</v>
      </c>
      <c r="G2357" s="494" t="s">
        <v>559</v>
      </c>
      <c r="H2357" s="494" t="s">
        <v>4026</v>
      </c>
      <c r="I2357" s="494" t="s">
        <v>3983</v>
      </c>
      <c r="J2357" s="502">
        <v>14.87</v>
      </c>
      <c r="K2357" s="494" t="s">
        <v>4026</v>
      </c>
      <c r="L2357" s="512">
        <f t="shared" si="252"/>
        <v>0</v>
      </c>
      <c r="M2357" s="513" t="s">
        <v>4037</v>
      </c>
      <c r="N2357" s="514"/>
      <c r="O2357" s="514"/>
      <c r="P2357" s="515">
        <f t="shared" si="253"/>
        <v>0</v>
      </c>
      <c r="Q2357" s="515">
        <f t="shared" si="254"/>
        <v>0</v>
      </c>
      <c r="R2357" s="515">
        <f t="shared" si="255"/>
        <v>0</v>
      </c>
      <c r="S2357" s="516">
        <f>IF(M2357="nio",0,IF(M2357&gt;0,VLOOKUP(H2357,'3-Productie normen'!A:L,VLOOKUP(M2357,'3-Productie normen'!$B$36:$C$42,2,FALSE),FALSE)))</f>
        <v>0</v>
      </c>
      <c r="T2357" s="516">
        <f t="shared" si="257"/>
        <v>0</v>
      </c>
      <c r="U2357" s="55">
        <f t="shared" si="258"/>
        <v>0</v>
      </c>
      <c r="V2357" s="527"/>
      <c r="X2357" s="529">
        <f t="shared" si="256"/>
        <v>0</v>
      </c>
    </row>
    <row r="2358" spans="1:24" ht="14.1" customHeight="1">
      <c r="A2358" s="460">
        <v>2358</v>
      </c>
      <c r="B2358" s="467" t="s">
        <v>239</v>
      </c>
      <c r="C2358" s="466" t="s">
        <v>379</v>
      </c>
      <c r="D2358" s="473">
        <v>18</v>
      </c>
      <c r="E2358" s="475">
        <v>0</v>
      </c>
      <c r="F2358" s="475" t="s">
        <v>2229</v>
      </c>
      <c r="G2358" s="494" t="s">
        <v>559</v>
      </c>
      <c r="H2358" s="494" t="s">
        <v>4026</v>
      </c>
      <c r="I2358" s="494" t="s">
        <v>3983</v>
      </c>
      <c r="J2358" s="502">
        <v>86.3</v>
      </c>
      <c r="K2358" s="494" t="s">
        <v>4026</v>
      </c>
      <c r="L2358" s="512">
        <f t="shared" si="252"/>
        <v>0</v>
      </c>
      <c r="M2358" s="513" t="s">
        <v>4037</v>
      </c>
      <c r="N2358" s="514"/>
      <c r="O2358" s="514"/>
      <c r="P2358" s="515">
        <f t="shared" si="253"/>
        <v>0</v>
      </c>
      <c r="Q2358" s="515">
        <f t="shared" si="254"/>
        <v>0</v>
      </c>
      <c r="R2358" s="515">
        <f t="shared" si="255"/>
        <v>0</v>
      </c>
      <c r="S2358" s="516">
        <f>IF(M2358="nio",0,IF(M2358&gt;0,VLOOKUP(H2358,'3-Productie normen'!A:L,VLOOKUP(M2358,'3-Productie normen'!$B$36:$C$42,2,FALSE),FALSE)))</f>
        <v>0</v>
      </c>
      <c r="T2358" s="516">
        <f t="shared" si="257"/>
        <v>0</v>
      </c>
      <c r="U2358" s="55">
        <f t="shared" si="258"/>
        <v>0</v>
      </c>
      <c r="V2358" s="527"/>
      <c r="X2358" s="529">
        <f t="shared" si="256"/>
        <v>0</v>
      </c>
    </row>
    <row r="2359" spans="1:24" ht="14.1" customHeight="1">
      <c r="A2359" s="460">
        <v>2359</v>
      </c>
      <c r="B2359" s="467" t="s">
        <v>239</v>
      </c>
      <c r="C2359" s="466" t="s">
        <v>379</v>
      </c>
      <c r="D2359" s="473">
        <v>19</v>
      </c>
      <c r="E2359" s="475">
        <v>0</v>
      </c>
      <c r="F2359" s="475" t="s">
        <v>2228</v>
      </c>
      <c r="G2359" s="494" t="s">
        <v>2336</v>
      </c>
      <c r="H2359" s="494" t="s">
        <v>4026</v>
      </c>
      <c r="I2359" s="494" t="s">
        <v>3983</v>
      </c>
      <c r="J2359" s="502">
        <v>7.88</v>
      </c>
      <c r="K2359" s="494" t="s">
        <v>4026</v>
      </c>
      <c r="L2359" s="512">
        <f t="shared" si="252"/>
        <v>0</v>
      </c>
      <c r="M2359" s="513" t="s">
        <v>4037</v>
      </c>
      <c r="N2359" s="514"/>
      <c r="O2359" s="514"/>
      <c r="P2359" s="515">
        <f t="shared" si="253"/>
        <v>0</v>
      </c>
      <c r="Q2359" s="515">
        <f t="shared" si="254"/>
        <v>0</v>
      </c>
      <c r="R2359" s="515">
        <f t="shared" si="255"/>
        <v>0</v>
      </c>
      <c r="S2359" s="516">
        <f>IF(M2359="nio",0,IF(M2359&gt;0,VLOOKUP(H2359,'3-Productie normen'!A:L,VLOOKUP(M2359,'3-Productie normen'!$B$36:$C$42,2,FALSE),FALSE)))</f>
        <v>0</v>
      </c>
      <c r="T2359" s="516">
        <f t="shared" si="257"/>
        <v>0</v>
      </c>
      <c r="U2359" s="55">
        <f t="shared" si="258"/>
        <v>0</v>
      </c>
      <c r="V2359" s="527"/>
      <c r="X2359" s="529">
        <f t="shared" si="256"/>
        <v>0</v>
      </c>
    </row>
    <row r="2360" spans="1:24" ht="14.1" customHeight="1">
      <c r="A2360" s="460">
        <v>2360</v>
      </c>
      <c r="B2360" s="467" t="s">
        <v>239</v>
      </c>
      <c r="C2360" s="466" t="s">
        <v>379</v>
      </c>
      <c r="D2360" s="473">
        <v>19</v>
      </c>
      <c r="E2360" s="475">
        <v>0</v>
      </c>
      <c r="F2360" s="475" t="s">
        <v>2337</v>
      </c>
      <c r="G2360" s="494" t="s">
        <v>2231</v>
      </c>
      <c r="H2360" s="494" t="s">
        <v>4026</v>
      </c>
      <c r="I2360" s="494" t="s">
        <v>3983</v>
      </c>
      <c r="J2360" s="502">
        <v>19.12</v>
      </c>
      <c r="K2360" s="494" t="s">
        <v>4026</v>
      </c>
      <c r="L2360" s="512">
        <f t="shared" si="252"/>
        <v>0</v>
      </c>
      <c r="M2360" s="513" t="s">
        <v>4037</v>
      </c>
      <c r="N2360" s="514"/>
      <c r="O2360" s="514"/>
      <c r="P2360" s="515">
        <f t="shared" si="253"/>
        <v>0</v>
      </c>
      <c r="Q2360" s="515">
        <f t="shared" si="254"/>
        <v>0</v>
      </c>
      <c r="R2360" s="515">
        <f t="shared" si="255"/>
        <v>0</v>
      </c>
      <c r="S2360" s="516">
        <f>IF(M2360="nio",0,IF(M2360&gt;0,VLOOKUP(H2360,'3-Productie normen'!A:L,VLOOKUP(M2360,'3-Productie normen'!$B$36:$C$42,2,FALSE),FALSE)))</f>
        <v>0</v>
      </c>
      <c r="T2360" s="516">
        <f t="shared" si="257"/>
        <v>0</v>
      </c>
      <c r="U2360" s="55">
        <f t="shared" si="258"/>
        <v>0</v>
      </c>
      <c r="V2360" s="527"/>
      <c r="X2360" s="529">
        <f t="shared" si="256"/>
        <v>0</v>
      </c>
    </row>
    <row r="2361" spans="1:24" ht="14.1" customHeight="1">
      <c r="A2361" s="567">
        <v>2361</v>
      </c>
      <c r="B2361" s="467" t="s">
        <v>239</v>
      </c>
      <c r="C2361" s="466" t="s">
        <v>379</v>
      </c>
      <c r="D2361" s="473">
        <v>19</v>
      </c>
      <c r="E2361" s="475">
        <v>0</v>
      </c>
      <c r="F2361" s="475" t="s">
        <v>922</v>
      </c>
      <c r="G2361" s="494" t="s">
        <v>2264</v>
      </c>
      <c r="H2361" s="491" t="s">
        <v>253</v>
      </c>
      <c r="I2361" s="494" t="s">
        <v>4001</v>
      </c>
      <c r="J2361" s="502">
        <v>28.28</v>
      </c>
      <c r="K2361" s="491" t="s">
        <v>253</v>
      </c>
      <c r="L2361" s="512">
        <f t="shared" si="252"/>
        <v>104</v>
      </c>
      <c r="M2361" s="514">
        <v>104</v>
      </c>
      <c r="N2361" s="514"/>
      <c r="O2361" s="514"/>
      <c r="P2361" s="515" t="e">
        <f t="shared" si="253"/>
        <v>#DIV/0!</v>
      </c>
      <c r="Q2361" s="515">
        <f t="shared" si="254"/>
        <v>0</v>
      </c>
      <c r="R2361" s="515">
        <f t="shared" si="255"/>
        <v>0</v>
      </c>
      <c r="S2361" s="516">
        <f>IF(M2361="nio",0,IF(M2361&gt;0,VLOOKUP(H2361,'3-Productie normen'!A:L,VLOOKUP(M2361,'3-Productie normen'!$B$36:$C$42,2,FALSE),FALSE)))</f>
        <v>0</v>
      </c>
      <c r="T2361" s="516">
        <f t="shared" si="257"/>
        <v>0</v>
      </c>
      <c r="U2361" s="55">
        <f t="shared" si="258"/>
        <v>0</v>
      </c>
      <c r="V2361" s="527"/>
      <c r="X2361" s="529">
        <f t="shared" si="256"/>
        <v>2941.12</v>
      </c>
    </row>
    <row r="2362" spans="1:24" ht="14.1" customHeight="1">
      <c r="A2362" s="460">
        <v>2362</v>
      </c>
      <c r="B2362" s="467" t="s">
        <v>239</v>
      </c>
      <c r="C2362" s="466" t="s">
        <v>379</v>
      </c>
      <c r="D2362" s="473">
        <v>19</v>
      </c>
      <c r="E2362" s="475">
        <v>0</v>
      </c>
      <c r="F2362" s="475" t="s">
        <v>917</v>
      </c>
      <c r="G2362" s="494" t="s">
        <v>593</v>
      </c>
      <c r="H2362" s="494" t="s">
        <v>255</v>
      </c>
      <c r="I2362" s="494" t="s">
        <v>3983</v>
      </c>
      <c r="J2362" s="502">
        <v>101.86</v>
      </c>
      <c r="K2362" s="494" t="s">
        <v>255</v>
      </c>
      <c r="L2362" s="512">
        <f t="shared" si="252"/>
        <v>104</v>
      </c>
      <c r="M2362" s="514">
        <v>104</v>
      </c>
      <c r="N2362" s="514"/>
      <c r="O2362" s="514"/>
      <c r="P2362" s="515" t="e">
        <f t="shared" si="253"/>
        <v>#DIV/0!</v>
      </c>
      <c r="Q2362" s="515">
        <f t="shared" si="254"/>
        <v>0</v>
      </c>
      <c r="R2362" s="515">
        <f t="shared" si="255"/>
        <v>0</v>
      </c>
      <c r="S2362" s="516">
        <f>IF(M2362="nio",0,IF(M2362&gt;0,VLOOKUP(H2362,'3-Productie normen'!A:L,VLOOKUP(M2362,'3-Productie normen'!$B$36:$C$42,2,FALSE),FALSE)))</f>
        <v>0</v>
      </c>
      <c r="T2362" s="516">
        <f t="shared" si="257"/>
        <v>0</v>
      </c>
      <c r="U2362" s="55">
        <f t="shared" si="258"/>
        <v>0</v>
      </c>
      <c r="V2362" s="527"/>
      <c r="X2362" s="529">
        <f t="shared" si="256"/>
        <v>10593.44</v>
      </c>
    </row>
    <row r="2363" spans="1:24" ht="14.1" customHeight="1">
      <c r="A2363" s="460">
        <v>2363</v>
      </c>
      <c r="B2363" s="467" t="s">
        <v>239</v>
      </c>
      <c r="C2363" s="466" t="s">
        <v>379</v>
      </c>
      <c r="D2363" s="473">
        <v>19</v>
      </c>
      <c r="E2363" s="475">
        <v>0</v>
      </c>
      <c r="F2363" s="475" t="s">
        <v>636</v>
      </c>
      <c r="G2363" s="494" t="s">
        <v>2231</v>
      </c>
      <c r="H2363" s="494" t="s">
        <v>4026</v>
      </c>
      <c r="I2363" s="494" t="s">
        <v>3983</v>
      </c>
      <c r="J2363" s="502">
        <v>12.81</v>
      </c>
      <c r="K2363" s="494" t="s">
        <v>4026</v>
      </c>
      <c r="L2363" s="512">
        <f t="shared" si="252"/>
        <v>0</v>
      </c>
      <c r="M2363" s="513" t="s">
        <v>4037</v>
      </c>
      <c r="N2363" s="514"/>
      <c r="O2363" s="514"/>
      <c r="P2363" s="515">
        <f t="shared" si="253"/>
        <v>0</v>
      </c>
      <c r="Q2363" s="515">
        <f t="shared" si="254"/>
        <v>0</v>
      </c>
      <c r="R2363" s="515">
        <f t="shared" si="255"/>
        <v>0</v>
      </c>
      <c r="S2363" s="516">
        <f>IF(M2363="nio",0,IF(M2363&gt;0,VLOOKUP(H2363,'3-Productie normen'!A:L,VLOOKUP(M2363,'3-Productie normen'!$B$36:$C$42,2,FALSE),FALSE)))</f>
        <v>0</v>
      </c>
      <c r="T2363" s="516">
        <f t="shared" si="257"/>
        <v>0</v>
      </c>
      <c r="U2363" s="55">
        <f t="shared" si="258"/>
        <v>0</v>
      </c>
      <c r="V2363" s="527"/>
      <c r="X2363" s="529">
        <f t="shared" si="256"/>
        <v>0</v>
      </c>
    </row>
    <row r="2364" spans="1:24" ht="14.1" customHeight="1">
      <c r="A2364" s="460">
        <v>2364</v>
      </c>
      <c r="B2364" s="467" t="s">
        <v>239</v>
      </c>
      <c r="C2364" s="466" t="s">
        <v>379</v>
      </c>
      <c r="D2364" s="473">
        <v>19</v>
      </c>
      <c r="E2364" s="475">
        <v>0</v>
      </c>
      <c r="F2364" s="475" t="s">
        <v>2216</v>
      </c>
      <c r="G2364" s="494" t="s">
        <v>89</v>
      </c>
      <c r="H2364" s="487" t="s">
        <v>17</v>
      </c>
      <c r="I2364" s="494" t="s">
        <v>4006</v>
      </c>
      <c r="J2364" s="502">
        <v>6.06</v>
      </c>
      <c r="K2364" s="487" t="s">
        <v>17</v>
      </c>
      <c r="L2364" s="512">
        <f t="shared" si="252"/>
        <v>255</v>
      </c>
      <c r="M2364" s="514">
        <v>255</v>
      </c>
      <c r="N2364" s="514"/>
      <c r="O2364" s="514"/>
      <c r="P2364" s="515" t="e">
        <f t="shared" si="253"/>
        <v>#DIV/0!</v>
      </c>
      <c r="Q2364" s="515">
        <f t="shared" si="254"/>
        <v>0</v>
      </c>
      <c r="R2364" s="515">
        <f t="shared" si="255"/>
        <v>0</v>
      </c>
      <c r="S2364" s="516">
        <f>IF(M2364="nio",0,IF(M2364&gt;0,VLOOKUP(H2364,'3-Productie normen'!A:L,VLOOKUP(M2364,'3-Productie normen'!$B$36:$C$42,2,FALSE),FALSE)))</f>
        <v>0</v>
      </c>
      <c r="T2364" s="516">
        <f t="shared" si="257"/>
        <v>0</v>
      </c>
      <c r="U2364" s="55">
        <f t="shared" si="258"/>
        <v>0</v>
      </c>
      <c r="V2364" s="527"/>
      <c r="X2364" s="529">
        <f t="shared" si="256"/>
        <v>1545.3</v>
      </c>
    </row>
    <row r="2365" spans="1:24" ht="14.1" customHeight="1">
      <c r="A2365" s="460">
        <v>2365</v>
      </c>
      <c r="B2365" s="467" t="s">
        <v>239</v>
      </c>
      <c r="C2365" s="466" t="s">
        <v>379</v>
      </c>
      <c r="D2365" s="473">
        <v>19</v>
      </c>
      <c r="E2365" s="475">
        <v>0</v>
      </c>
      <c r="F2365" s="475" t="s">
        <v>2217</v>
      </c>
      <c r="G2365" s="494" t="s">
        <v>2338</v>
      </c>
      <c r="H2365" s="487" t="s">
        <v>17</v>
      </c>
      <c r="I2365" s="494" t="s">
        <v>4006</v>
      </c>
      <c r="J2365" s="502">
        <v>2.2999999999999998</v>
      </c>
      <c r="K2365" s="487" t="s">
        <v>17</v>
      </c>
      <c r="L2365" s="512">
        <f t="shared" si="252"/>
        <v>255</v>
      </c>
      <c r="M2365" s="514">
        <v>255</v>
      </c>
      <c r="N2365" s="514"/>
      <c r="O2365" s="514"/>
      <c r="P2365" s="515" t="e">
        <f t="shared" si="253"/>
        <v>#DIV/0!</v>
      </c>
      <c r="Q2365" s="515">
        <f t="shared" si="254"/>
        <v>0</v>
      </c>
      <c r="R2365" s="515">
        <f t="shared" si="255"/>
        <v>0</v>
      </c>
      <c r="S2365" s="516">
        <f>IF(M2365="nio",0,IF(M2365&gt;0,VLOOKUP(H2365,'3-Productie normen'!A:L,VLOOKUP(M2365,'3-Productie normen'!$B$36:$C$42,2,FALSE),FALSE)))</f>
        <v>0</v>
      </c>
      <c r="T2365" s="516">
        <f t="shared" si="257"/>
        <v>0</v>
      </c>
      <c r="U2365" s="55">
        <f t="shared" si="258"/>
        <v>0</v>
      </c>
      <c r="V2365" s="527"/>
      <c r="X2365" s="529">
        <f t="shared" si="256"/>
        <v>586.5</v>
      </c>
    </row>
    <row r="2366" spans="1:24" ht="14.1" customHeight="1">
      <c r="A2366" s="460">
        <v>2366</v>
      </c>
      <c r="B2366" s="467" t="s">
        <v>239</v>
      </c>
      <c r="C2366" s="466" t="s">
        <v>379</v>
      </c>
      <c r="D2366" s="473">
        <v>19</v>
      </c>
      <c r="E2366" s="475">
        <v>0</v>
      </c>
      <c r="F2366" s="475" t="s">
        <v>2339</v>
      </c>
      <c r="G2366" s="494" t="s">
        <v>2231</v>
      </c>
      <c r="H2366" s="494" t="s">
        <v>4026</v>
      </c>
      <c r="I2366" s="494" t="s">
        <v>3983</v>
      </c>
      <c r="J2366" s="502">
        <v>60.35</v>
      </c>
      <c r="K2366" s="494" t="s">
        <v>4026</v>
      </c>
      <c r="L2366" s="512">
        <f t="shared" si="252"/>
        <v>0</v>
      </c>
      <c r="M2366" s="513" t="s">
        <v>4037</v>
      </c>
      <c r="N2366" s="514"/>
      <c r="O2366" s="514"/>
      <c r="P2366" s="515">
        <f t="shared" si="253"/>
        <v>0</v>
      </c>
      <c r="Q2366" s="515">
        <f t="shared" si="254"/>
        <v>0</v>
      </c>
      <c r="R2366" s="515">
        <f t="shared" si="255"/>
        <v>0</v>
      </c>
      <c r="S2366" s="516">
        <f>IF(M2366="nio",0,IF(M2366&gt;0,VLOOKUP(H2366,'3-Productie normen'!A:L,VLOOKUP(M2366,'3-Productie normen'!$B$36:$C$42,2,FALSE),FALSE)))</f>
        <v>0</v>
      </c>
      <c r="T2366" s="516">
        <f t="shared" si="257"/>
        <v>0</v>
      </c>
      <c r="U2366" s="55">
        <f t="shared" si="258"/>
        <v>0</v>
      </c>
      <c r="V2366" s="527"/>
      <c r="X2366" s="529">
        <f t="shared" si="256"/>
        <v>0</v>
      </c>
    </row>
    <row r="2367" spans="1:24" ht="14.1" customHeight="1">
      <c r="A2367" s="460">
        <v>2367</v>
      </c>
      <c r="B2367" s="467" t="s">
        <v>239</v>
      </c>
      <c r="C2367" s="466" t="s">
        <v>379</v>
      </c>
      <c r="D2367" s="473">
        <v>19</v>
      </c>
      <c r="E2367" s="475">
        <v>0</v>
      </c>
      <c r="F2367" s="475" t="s">
        <v>630</v>
      </c>
      <c r="G2367" s="494" t="s">
        <v>2231</v>
      </c>
      <c r="H2367" s="494" t="s">
        <v>4026</v>
      </c>
      <c r="I2367" s="494" t="s">
        <v>3983</v>
      </c>
      <c r="J2367" s="502">
        <v>223.12</v>
      </c>
      <c r="K2367" s="494" t="s">
        <v>4026</v>
      </c>
      <c r="L2367" s="512">
        <f t="shared" si="252"/>
        <v>0</v>
      </c>
      <c r="M2367" s="513" t="s">
        <v>4037</v>
      </c>
      <c r="N2367" s="514"/>
      <c r="O2367" s="514"/>
      <c r="P2367" s="515">
        <f t="shared" si="253"/>
        <v>0</v>
      </c>
      <c r="Q2367" s="515">
        <f t="shared" si="254"/>
        <v>0</v>
      </c>
      <c r="R2367" s="515">
        <f t="shared" si="255"/>
        <v>0</v>
      </c>
      <c r="S2367" s="516">
        <f>IF(M2367="nio",0,IF(M2367&gt;0,VLOOKUP(H2367,'3-Productie normen'!A:L,VLOOKUP(M2367,'3-Productie normen'!$B$36:$C$42,2,FALSE),FALSE)))</f>
        <v>0</v>
      </c>
      <c r="T2367" s="516">
        <f t="shared" si="257"/>
        <v>0</v>
      </c>
      <c r="U2367" s="55">
        <f t="shared" si="258"/>
        <v>0</v>
      </c>
      <c r="V2367" s="527"/>
      <c r="X2367" s="529">
        <f t="shared" si="256"/>
        <v>0</v>
      </c>
    </row>
    <row r="2368" spans="1:24" ht="14.1" customHeight="1">
      <c r="A2368" s="460">
        <v>2368</v>
      </c>
      <c r="B2368" s="467" t="s">
        <v>239</v>
      </c>
      <c r="C2368" s="466" t="s">
        <v>379</v>
      </c>
      <c r="D2368" s="473">
        <v>19</v>
      </c>
      <c r="E2368" s="475">
        <v>0</v>
      </c>
      <c r="F2368" s="475" t="s">
        <v>635</v>
      </c>
      <c r="G2368" s="494" t="s">
        <v>2231</v>
      </c>
      <c r="H2368" s="494" t="s">
        <v>4026</v>
      </c>
      <c r="I2368" s="494" t="s">
        <v>3983</v>
      </c>
      <c r="J2368" s="502">
        <v>116.75</v>
      </c>
      <c r="K2368" s="494" t="s">
        <v>4026</v>
      </c>
      <c r="L2368" s="512">
        <f t="shared" si="252"/>
        <v>0</v>
      </c>
      <c r="M2368" s="513" t="s">
        <v>4037</v>
      </c>
      <c r="N2368" s="514"/>
      <c r="O2368" s="514"/>
      <c r="P2368" s="515">
        <f t="shared" si="253"/>
        <v>0</v>
      </c>
      <c r="Q2368" s="515">
        <f t="shared" si="254"/>
        <v>0</v>
      </c>
      <c r="R2368" s="515">
        <f t="shared" si="255"/>
        <v>0</v>
      </c>
      <c r="S2368" s="516">
        <f>IF(M2368="nio",0,IF(M2368&gt;0,VLOOKUP(H2368,'3-Productie normen'!A:L,VLOOKUP(M2368,'3-Productie normen'!$B$36:$C$42,2,FALSE),FALSE)))</f>
        <v>0</v>
      </c>
      <c r="T2368" s="516">
        <f t="shared" si="257"/>
        <v>0</v>
      </c>
      <c r="U2368" s="55">
        <f t="shared" si="258"/>
        <v>0</v>
      </c>
      <c r="V2368" s="527"/>
      <c r="X2368" s="529">
        <f t="shared" si="256"/>
        <v>0</v>
      </c>
    </row>
    <row r="2369" spans="1:24" ht="14.1" customHeight="1">
      <c r="A2369" s="567">
        <v>2369</v>
      </c>
      <c r="B2369" s="467" t="s">
        <v>239</v>
      </c>
      <c r="C2369" s="466" t="s">
        <v>379</v>
      </c>
      <c r="D2369" s="473">
        <v>19</v>
      </c>
      <c r="E2369" s="475">
        <v>0</v>
      </c>
      <c r="F2369" s="475" t="s">
        <v>2340</v>
      </c>
      <c r="G2369" s="494" t="s">
        <v>2341</v>
      </c>
      <c r="H2369" s="494" t="s">
        <v>4033</v>
      </c>
      <c r="I2369" s="494" t="s">
        <v>3983</v>
      </c>
      <c r="J2369" s="502">
        <v>3.36</v>
      </c>
      <c r="K2369" s="494" t="s">
        <v>4033</v>
      </c>
      <c r="L2369" s="512">
        <f t="shared" si="252"/>
        <v>104</v>
      </c>
      <c r="M2369" s="514">
        <v>104</v>
      </c>
      <c r="N2369" s="514"/>
      <c r="O2369" s="514"/>
      <c r="P2369" s="515" t="e">
        <f t="shared" si="253"/>
        <v>#DIV/0!</v>
      </c>
      <c r="Q2369" s="515">
        <f t="shared" si="254"/>
        <v>0</v>
      </c>
      <c r="R2369" s="515">
        <f t="shared" si="255"/>
        <v>0</v>
      </c>
      <c r="S2369" s="516">
        <f>IF(M2369="nio",0,IF(M2369&gt;0,VLOOKUP(H2369,'3-Productie normen'!A:L,VLOOKUP(M2369,'3-Productie normen'!$B$36:$C$42,2,FALSE),FALSE)))</f>
        <v>0</v>
      </c>
      <c r="T2369" s="516">
        <f t="shared" si="257"/>
        <v>0</v>
      </c>
      <c r="U2369" s="55">
        <f t="shared" si="258"/>
        <v>0</v>
      </c>
      <c r="V2369" s="527"/>
      <c r="X2369" s="529">
        <f t="shared" si="256"/>
        <v>349.44</v>
      </c>
    </row>
    <row r="2370" spans="1:24" ht="14.1" customHeight="1">
      <c r="A2370" s="460">
        <v>2370</v>
      </c>
      <c r="B2370" s="467" t="s">
        <v>239</v>
      </c>
      <c r="C2370" s="466" t="s">
        <v>379</v>
      </c>
      <c r="D2370" s="473">
        <v>19</v>
      </c>
      <c r="E2370" s="475">
        <v>0</v>
      </c>
      <c r="F2370" s="475" t="s">
        <v>2223</v>
      </c>
      <c r="G2370" s="494" t="s">
        <v>2342</v>
      </c>
      <c r="H2370" s="487" t="s">
        <v>17</v>
      </c>
      <c r="I2370" s="494" t="s">
        <v>4006</v>
      </c>
      <c r="J2370" s="502">
        <v>1.27</v>
      </c>
      <c r="K2370" s="487" t="s">
        <v>17</v>
      </c>
      <c r="L2370" s="512">
        <f t="shared" si="252"/>
        <v>255</v>
      </c>
      <c r="M2370" s="514">
        <v>255</v>
      </c>
      <c r="N2370" s="514"/>
      <c r="O2370" s="514"/>
      <c r="P2370" s="515" t="e">
        <f t="shared" si="253"/>
        <v>#DIV/0!</v>
      </c>
      <c r="Q2370" s="515">
        <f t="shared" si="254"/>
        <v>0</v>
      </c>
      <c r="R2370" s="515">
        <f t="shared" si="255"/>
        <v>0</v>
      </c>
      <c r="S2370" s="516">
        <f>IF(M2370="nio",0,IF(M2370&gt;0,VLOOKUP(H2370,'3-Productie normen'!A:L,VLOOKUP(M2370,'3-Productie normen'!$B$36:$C$42,2,FALSE),FALSE)))</f>
        <v>0</v>
      </c>
      <c r="T2370" s="516">
        <f t="shared" si="257"/>
        <v>0</v>
      </c>
      <c r="U2370" s="55">
        <f t="shared" si="258"/>
        <v>0</v>
      </c>
      <c r="V2370" s="527"/>
      <c r="X2370" s="529">
        <f t="shared" si="256"/>
        <v>323.85000000000002</v>
      </c>
    </row>
    <row r="2371" spans="1:24" ht="14.1" customHeight="1">
      <c r="A2371" s="460">
        <v>2371</v>
      </c>
      <c r="B2371" s="467" t="s">
        <v>239</v>
      </c>
      <c r="C2371" s="466" t="s">
        <v>379</v>
      </c>
      <c r="D2371" s="473">
        <v>19</v>
      </c>
      <c r="E2371" s="475">
        <v>0</v>
      </c>
      <c r="F2371" s="475" t="s">
        <v>2222</v>
      </c>
      <c r="G2371" s="494" t="s">
        <v>2342</v>
      </c>
      <c r="H2371" s="487" t="s">
        <v>17</v>
      </c>
      <c r="I2371" s="494" t="s">
        <v>4006</v>
      </c>
      <c r="J2371" s="502">
        <v>2.15</v>
      </c>
      <c r="K2371" s="487" t="s">
        <v>17</v>
      </c>
      <c r="L2371" s="512">
        <f t="shared" ref="L2371:L2435" si="259">SUM(M2371:O2371)</f>
        <v>255</v>
      </c>
      <c r="M2371" s="514">
        <v>255</v>
      </c>
      <c r="N2371" s="514"/>
      <c r="O2371" s="514"/>
      <c r="P2371" s="515" t="e">
        <f t="shared" si="253"/>
        <v>#DIV/0!</v>
      </c>
      <c r="Q2371" s="515">
        <f t="shared" si="254"/>
        <v>0</v>
      </c>
      <c r="R2371" s="515">
        <f t="shared" si="255"/>
        <v>0</v>
      </c>
      <c r="S2371" s="516">
        <f>IF(M2371="nio",0,IF(M2371&gt;0,VLOOKUP(H2371,'3-Productie normen'!A:L,VLOOKUP(M2371,'3-Productie normen'!$B$36:$C$42,2,FALSE),FALSE)))</f>
        <v>0</v>
      </c>
      <c r="T2371" s="516">
        <f t="shared" si="257"/>
        <v>0</v>
      </c>
      <c r="U2371" s="55">
        <f t="shared" si="258"/>
        <v>0</v>
      </c>
      <c r="V2371" s="527"/>
      <c r="X2371" s="529">
        <f t="shared" si="256"/>
        <v>548.25</v>
      </c>
    </row>
    <row r="2372" spans="1:24" ht="14.1" customHeight="1">
      <c r="A2372" s="460">
        <v>2372</v>
      </c>
      <c r="B2372" s="467" t="s">
        <v>239</v>
      </c>
      <c r="C2372" s="466" t="s">
        <v>379</v>
      </c>
      <c r="D2372" s="473">
        <v>19</v>
      </c>
      <c r="E2372" s="475">
        <v>0</v>
      </c>
      <c r="F2372" s="475" t="s">
        <v>2221</v>
      </c>
      <c r="G2372" s="494" t="s">
        <v>2343</v>
      </c>
      <c r="H2372" s="487" t="s">
        <v>17</v>
      </c>
      <c r="I2372" s="494" t="s">
        <v>4006</v>
      </c>
      <c r="J2372" s="502">
        <v>1.27</v>
      </c>
      <c r="K2372" s="487" t="s">
        <v>17</v>
      </c>
      <c r="L2372" s="512">
        <f t="shared" si="259"/>
        <v>255</v>
      </c>
      <c r="M2372" s="514">
        <v>255</v>
      </c>
      <c r="N2372" s="514"/>
      <c r="O2372" s="514"/>
      <c r="P2372" s="515" t="e">
        <f t="shared" si="253"/>
        <v>#DIV/0!</v>
      </c>
      <c r="Q2372" s="515">
        <f t="shared" si="254"/>
        <v>0</v>
      </c>
      <c r="R2372" s="515">
        <f t="shared" si="255"/>
        <v>0</v>
      </c>
      <c r="S2372" s="516">
        <f>IF(M2372="nio",0,IF(M2372&gt;0,VLOOKUP(H2372,'3-Productie normen'!A:L,VLOOKUP(M2372,'3-Productie normen'!$B$36:$C$42,2,FALSE),FALSE)))</f>
        <v>0</v>
      </c>
      <c r="T2372" s="516">
        <f t="shared" si="257"/>
        <v>0</v>
      </c>
      <c r="U2372" s="55">
        <f t="shared" si="258"/>
        <v>0</v>
      </c>
      <c r="V2372" s="527"/>
      <c r="X2372" s="529">
        <f t="shared" si="256"/>
        <v>323.85000000000002</v>
      </c>
    </row>
    <row r="2373" spans="1:24" ht="14.1" customHeight="1">
      <c r="A2373" s="460">
        <v>2373</v>
      </c>
      <c r="B2373" s="467" t="s">
        <v>239</v>
      </c>
      <c r="C2373" s="466" t="s">
        <v>379</v>
      </c>
      <c r="D2373" s="473">
        <v>19</v>
      </c>
      <c r="E2373" s="475">
        <v>0</v>
      </c>
      <c r="F2373" s="475" t="s">
        <v>2219</v>
      </c>
      <c r="G2373" s="494" t="s">
        <v>2343</v>
      </c>
      <c r="H2373" s="487" t="s">
        <v>17</v>
      </c>
      <c r="I2373" s="494" t="s">
        <v>4006</v>
      </c>
      <c r="J2373" s="502">
        <v>2.16</v>
      </c>
      <c r="K2373" s="487" t="s">
        <v>17</v>
      </c>
      <c r="L2373" s="512">
        <f t="shared" si="259"/>
        <v>255</v>
      </c>
      <c r="M2373" s="514">
        <v>255</v>
      </c>
      <c r="N2373" s="514"/>
      <c r="O2373" s="514"/>
      <c r="P2373" s="515" t="e">
        <f t="shared" si="253"/>
        <v>#DIV/0!</v>
      </c>
      <c r="Q2373" s="515">
        <f t="shared" si="254"/>
        <v>0</v>
      </c>
      <c r="R2373" s="515">
        <f t="shared" si="255"/>
        <v>0</v>
      </c>
      <c r="S2373" s="516">
        <f>IF(M2373="nio",0,IF(M2373&gt;0,VLOOKUP(H2373,'3-Productie normen'!A:L,VLOOKUP(M2373,'3-Productie normen'!$B$36:$C$42,2,FALSE),FALSE)))</f>
        <v>0</v>
      </c>
      <c r="T2373" s="516">
        <f t="shared" si="257"/>
        <v>0</v>
      </c>
      <c r="U2373" s="55">
        <f t="shared" si="258"/>
        <v>0</v>
      </c>
      <c r="V2373" s="527"/>
      <c r="X2373" s="529">
        <f t="shared" si="256"/>
        <v>550.80000000000007</v>
      </c>
    </row>
    <row r="2374" spans="1:24" ht="14.1" customHeight="1">
      <c r="A2374" s="460">
        <v>2374</v>
      </c>
      <c r="B2374" s="467" t="s">
        <v>239</v>
      </c>
      <c r="C2374" s="466" t="s">
        <v>379</v>
      </c>
      <c r="D2374" s="473">
        <v>19</v>
      </c>
      <c r="E2374" s="475">
        <v>0</v>
      </c>
      <c r="F2374" s="475" t="s">
        <v>921</v>
      </c>
      <c r="G2374" s="494" t="s">
        <v>529</v>
      </c>
      <c r="H2374" s="491" t="s">
        <v>253</v>
      </c>
      <c r="I2374" s="494" t="s">
        <v>3999</v>
      </c>
      <c r="J2374" s="502">
        <v>7.4</v>
      </c>
      <c r="K2374" s="491" t="s">
        <v>253</v>
      </c>
      <c r="L2374" s="512">
        <f t="shared" si="259"/>
        <v>104</v>
      </c>
      <c r="M2374" s="514">
        <v>104</v>
      </c>
      <c r="N2374" s="514"/>
      <c r="O2374" s="514"/>
      <c r="P2374" s="515" t="e">
        <f t="shared" si="253"/>
        <v>#DIV/0!</v>
      </c>
      <c r="Q2374" s="515">
        <f t="shared" si="254"/>
        <v>0</v>
      </c>
      <c r="R2374" s="515">
        <f t="shared" si="255"/>
        <v>0</v>
      </c>
      <c r="S2374" s="516">
        <f>IF(M2374="nio",0,IF(M2374&gt;0,VLOOKUP(H2374,'3-Productie normen'!A:L,VLOOKUP(M2374,'3-Productie normen'!$B$36:$C$42,2,FALSE),FALSE)))</f>
        <v>0</v>
      </c>
      <c r="T2374" s="516">
        <f t="shared" si="257"/>
        <v>0</v>
      </c>
      <c r="U2374" s="55">
        <f t="shared" si="258"/>
        <v>0</v>
      </c>
      <c r="V2374" s="527"/>
      <c r="X2374" s="529">
        <f t="shared" si="256"/>
        <v>769.6</v>
      </c>
    </row>
    <row r="2375" spans="1:24" ht="14.1" customHeight="1">
      <c r="A2375" s="460">
        <v>2375</v>
      </c>
      <c r="B2375" s="467" t="s">
        <v>239</v>
      </c>
      <c r="C2375" s="466" t="s">
        <v>379</v>
      </c>
      <c r="D2375" s="473">
        <v>19</v>
      </c>
      <c r="E2375" s="475">
        <v>0</v>
      </c>
      <c r="F2375" s="475" t="s">
        <v>919</v>
      </c>
      <c r="G2375" s="494" t="s">
        <v>593</v>
      </c>
      <c r="H2375" s="494" t="s">
        <v>255</v>
      </c>
      <c r="I2375" s="494" t="s">
        <v>4007</v>
      </c>
      <c r="J2375" s="502">
        <v>50.09</v>
      </c>
      <c r="K2375" s="494" t="s">
        <v>255</v>
      </c>
      <c r="L2375" s="512">
        <f t="shared" si="259"/>
        <v>104</v>
      </c>
      <c r="M2375" s="514">
        <v>104</v>
      </c>
      <c r="N2375" s="514"/>
      <c r="O2375" s="514"/>
      <c r="P2375" s="515" t="e">
        <f t="shared" si="253"/>
        <v>#DIV/0!</v>
      </c>
      <c r="Q2375" s="515">
        <f t="shared" si="254"/>
        <v>0</v>
      </c>
      <c r="R2375" s="515">
        <f t="shared" si="255"/>
        <v>0</v>
      </c>
      <c r="S2375" s="516">
        <f>IF(M2375="nio",0,IF(M2375&gt;0,VLOOKUP(H2375,'3-Productie normen'!A:L,VLOOKUP(M2375,'3-Productie normen'!$B$36:$C$42,2,FALSE),FALSE)))</f>
        <v>0</v>
      </c>
      <c r="T2375" s="516">
        <f t="shared" si="257"/>
        <v>0</v>
      </c>
      <c r="U2375" s="55">
        <f t="shared" si="258"/>
        <v>0</v>
      </c>
      <c r="V2375" s="527"/>
      <c r="X2375" s="529">
        <f t="shared" si="256"/>
        <v>5209.3600000000006</v>
      </c>
    </row>
    <row r="2376" spans="1:24" ht="14.1" customHeight="1">
      <c r="A2376" s="460">
        <v>2376</v>
      </c>
      <c r="B2376" s="467" t="s">
        <v>239</v>
      </c>
      <c r="C2376" s="466" t="s">
        <v>379</v>
      </c>
      <c r="D2376" s="473">
        <v>19</v>
      </c>
      <c r="E2376" s="475">
        <v>0</v>
      </c>
      <c r="F2376" s="475" t="s">
        <v>918</v>
      </c>
      <c r="G2376" s="494" t="s">
        <v>2231</v>
      </c>
      <c r="H2376" s="494" t="s">
        <v>4026</v>
      </c>
      <c r="I2376" s="494" t="s">
        <v>3983</v>
      </c>
      <c r="J2376" s="502">
        <v>126.07</v>
      </c>
      <c r="K2376" s="494" t="s">
        <v>4026</v>
      </c>
      <c r="L2376" s="512">
        <f t="shared" si="259"/>
        <v>0</v>
      </c>
      <c r="M2376" s="513" t="s">
        <v>4037</v>
      </c>
      <c r="N2376" s="514"/>
      <c r="O2376" s="514"/>
      <c r="P2376" s="515">
        <f t="shared" si="253"/>
        <v>0</v>
      </c>
      <c r="Q2376" s="515">
        <f t="shared" si="254"/>
        <v>0</v>
      </c>
      <c r="R2376" s="515">
        <f t="shared" si="255"/>
        <v>0</v>
      </c>
      <c r="S2376" s="516">
        <f>IF(M2376="nio",0,IF(M2376&gt;0,VLOOKUP(H2376,'3-Productie normen'!A:L,VLOOKUP(M2376,'3-Productie normen'!$B$36:$C$42,2,FALSE),FALSE)))</f>
        <v>0</v>
      </c>
      <c r="T2376" s="516">
        <f t="shared" si="257"/>
        <v>0</v>
      </c>
      <c r="U2376" s="55">
        <f t="shared" si="258"/>
        <v>0</v>
      </c>
      <c r="V2376" s="527"/>
      <c r="X2376" s="529">
        <f t="shared" si="256"/>
        <v>0</v>
      </c>
    </row>
    <row r="2377" spans="1:24" ht="14.1" customHeight="1">
      <c r="A2377" s="567">
        <v>2377</v>
      </c>
      <c r="B2377" s="467" t="s">
        <v>239</v>
      </c>
      <c r="C2377" s="466" t="s">
        <v>379</v>
      </c>
      <c r="D2377" s="473">
        <v>19</v>
      </c>
      <c r="E2377" s="475">
        <v>0</v>
      </c>
      <c r="F2377" s="475" t="s">
        <v>920</v>
      </c>
      <c r="G2377" s="494" t="s">
        <v>2264</v>
      </c>
      <c r="H2377" s="491" t="s">
        <v>253</v>
      </c>
      <c r="I2377" s="494" t="s">
        <v>4001</v>
      </c>
      <c r="J2377" s="502">
        <v>37.369999999999997</v>
      </c>
      <c r="K2377" s="491" t="s">
        <v>253</v>
      </c>
      <c r="L2377" s="512">
        <f t="shared" si="259"/>
        <v>104</v>
      </c>
      <c r="M2377" s="514">
        <v>104</v>
      </c>
      <c r="N2377" s="514"/>
      <c r="O2377" s="514"/>
      <c r="P2377" s="515" t="e">
        <f t="shared" si="253"/>
        <v>#DIV/0!</v>
      </c>
      <c r="Q2377" s="515">
        <f t="shared" si="254"/>
        <v>0</v>
      </c>
      <c r="R2377" s="515">
        <f t="shared" si="255"/>
        <v>0</v>
      </c>
      <c r="S2377" s="516">
        <f>IF(M2377="nio",0,IF(M2377&gt;0,VLOOKUP(H2377,'3-Productie normen'!A:L,VLOOKUP(M2377,'3-Productie normen'!$B$36:$C$42,2,FALSE),FALSE)))</f>
        <v>0</v>
      </c>
      <c r="T2377" s="516">
        <f t="shared" si="257"/>
        <v>0</v>
      </c>
      <c r="U2377" s="55">
        <f t="shared" si="258"/>
        <v>0</v>
      </c>
      <c r="V2377" s="527"/>
      <c r="X2377" s="529">
        <f t="shared" si="256"/>
        <v>3886.4799999999996</v>
      </c>
    </row>
    <row r="2378" spans="1:24" ht="14.1" customHeight="1">
      <c r="A2378" s="460">
        <v>2378</v>
      </c>
      <c r="B2378" s="467" t="s">
        <v>239</v>
      </c>
      <c r="C2378" s="466" t="s">
        <v>379</v>
      </c>
      <c r="D2378" s="473">
        <v>19</v>
      </c>
      <c r="E2378" s="475">
        <v>0</v>
      </c>
      <c r="F2378" s="475" t="s">
        <v>2244</v>
      </c>
      <c r="G2378" s="494" t="s">
        <v>916</v>
      </c>
      <c r="H2378" s="494" t="s">
        <v>4033</v>
      </c>
      <c r="I2378" s="494"/>
      <c r="J2378" s="502">
        <v>200</v>
      </c>
      <c r="K2378" s="494" t="s">
        <v>4033</v>
      </c>
      <c r="L2378" s="512">
        <f t="shared" si="259"/>
        <v>104</v>
      </c>
      <c r="M2378" s="514">
        <v>104</v>
      </c>
      <c r="N2378" s="514"/>
      <c r="O2378" s="514"/>
      <c r="P2378" s="515" t="e">
        <f t="shared" si="253"/>
        <v>#DIV/0!</v>
      </c>
      <c r="Q2378" s="515">
        <f t="shared" si="254"/>
        <v>0</v>
      </c>
      <c r="R2378" s="515">
        <f t="shared" si="255"/>
        <v>0</v>
      </c>
      <c r="S2378" s="516">
        <f>IF(M2378="nio",0,IF(M2378&gt;0,VLOOKUP(H2378,'3-Productie normen'!A:L,VLOOKUP(M2378,'3-Productie normen'!$B$36:$C$42,2,FALSE),FALSE)))</f>
        <v>0</v>
      </c>
      <c r="T2378" s="516">
        <f t="shared" si="257"/>
        <v>0</v>
      </c>
      <c r="U2378" s="55">
        <f t="shared" si="258"/>
        <v>0</v>
      </c>
      <c r="V2378" s="527"/>
      <c r="X2378" s="529">
        <f t="shared" si="256"/>
        <v>20800</v>
      </c>
    </row>
    <row r="2379" spans="1:24" ht="14.1" customHeight="1">
      <c r="A2379" s="460">
        <v>2379</v>
      </c>
      <c r="B2379" s="467" t="s">
        <v>239</v>
      </c>
      <c r="C2379" s="466" t="s">
        <v>379</v>
      </c>
      <c r="D2379" s="473">
        <v>19</v>
      </c>
      <c r="E2379" s="475">
        <v>0</v>
      </c>
      <c r="F2379" s="475" t="s">
        <v>637</v>
      </c>
      <c r="G2379" s="494" t="s">
        <v>2344</v>
      </c>
      <c r="H2379" s="487" t="s">
        <v>348</v>
      </c>
      <c r="I2379" s="494" t="s">
        <v>3998</v>
      </c>
      <c r="J2379" s="502">
        <v>5.64</v>
      </c>
      <c r="K2379" s="487" t="s">
        <v>348</v>
      </c>
      <c r="L2379" s="512">
        <f t="shared" si="259"/>
        <v>255</v>
      </c>
      <c r="M2379" s="514">
        <v>255</v>
      </c>
      <c r="N2379" s="514"/>
      <c r="O2379" s="514"/>
      <c r="P2379" s="515" t="e">
        <f t="shared" ref="P2379:P2442" si="260">IF(M2379="nio",0,IF(M2379&gt;0,M2379*J2379/S2379,0))</f>
        <v>#DIV/0!</v>
      </c>
      <c r="Q2379" s="515">
        <f t="shared" ref="Q2379:Q2442" si="261">IF(N2379&gt;0,N2379*J2379/T2379,0)</f>
        <v>0</v>
      </c>
      <c r="R2379" s="515">
        <f t="shared" ref="R2379:R2442" si="262">IF(O2379&gt;0,O2379*J2379/U2379,0)</f>
        <v>0</v>
      </c>
      <c r="S2379" s="516">
        <f>IF(M2379="nio",0,IF(M2379&gt;0,VLOOKUP(H2379,'3-Productie normen'!A:L,VLOOKUP(M2379,'3-Productie normen'!$B$36:$C$42,2,FALSE),FALSE)))</f>
        <v>0</v>
      </c>
      <c r="T2379" s="516">
        <f t="shared" si="257"/>
        <v>0</v>
      </c>
      <c r="U2379" s="55">
        <f t="shared" si="258"/>
        <v>0</v>
      </c>
      <c r="V2379" s="527"/>
      <c r="X2379" s="529">
        <f t="shared" ref="X2379:X2442" si="263">L2379*J2379</f>
        <v>1438.1999999999998</v>
      </c>
    </row>
    <row r="2380" spans="1:24" ht="14.1" customHeight="1">
      <c r="A2380" s="460">
        <v>2380</v>
      </c>
      <c r="B2380" s="467" t="s">
        <v>239</v>
      </c>
      <c r="C2380" s="466" t="s">
        <v>379</v>
      </c>
      <c r="D2380" s="473">
        <v>19</v>
      </c>
      <c r="E2380" s="475">
        <v>0</v>
      </c>
      <c r="F2380" s="475" t="s">
        <v>612</v>
      </c>
      <c r="G2380" s="494" t="s">
        <v>2264</v>
      </c>
      <c r="H2380" s="491" t="s">
        <v>253</v>
      </c>
      <c r="I2380" s="494" t="s">
        <v>3999</v>
      </c>
      <c r="J2380" s="502">
        <v>12.67</v>
      </c>
      <c r="K2380" s="491" t="s">
        <v>253</v>
      </c>
      <c r="L2380" s="512">
        <f t="shared" si="259"/>
        <v>104</v>
      </c>
      <c r="M2380" s="514">
        <v>104</v>
      </c>
      <c r="N2380" s="514"/>
      <c r="O2380" s="514"/>
      <c r="P2380" s="515" t="e">
        <f t="shared" si="260"/>
        <v>#DIV/0!</v>
      </c>
      <c r="Q2380" s="515">
        <f t="shared" si="261"/>
        <v>0</v>
      </c>
      <c r="R2380" s="515">
        <f t="shared" si="262"/>
        <v>0</v>
      </c>
      <c r="S2380" s="516">
        <f>IF(M2380="nio",0,IF(M2380&gt;0,VLOOKUP(H2380,'3-Productie normen'!A:L,VLOOKUP(M2380,'3-Productie normen'!$B$36:$C$42,2,FALSE),FALSE)))</f>
        <v>0</v>
      </c>
      <c r="T2380" s="516">
        <f t="shared" si="257"/>
        <v>0</v>
      </c>
      <c r="U2380" s="55">
        <f t="shared" si="258"/>
        <v>0</v>
      </c>
      <c r="V2380" s="527"/>
      <c r="X2380" s="529">
        <f t="shared" si="263"/>
        <v>1317.68</v>
      </c>
    </row>
    <row r="2381" spans="1:24" ht="14.1" customHeight="1">
      <c r="A2381" s="460">
        <v>2381</v>
      </c>
      <c r="B2381" s="467" t="s">
        <v>239</v>
      </c>
      <c r="C2381" s="466" t="s">
        <v>379</v>
      </c>
      <c r="D2381" s="473">
        <v>19</v>
      </c>
      <c r="E2381" s="475">
        <v>0</v>
      </c>
      <c r="F2381" s="475" t="s">
        <v>613</v>
      </c>
      <c r="G2381" s="494" t="s">
        <v>529</v>
      </c>
      <c r="H2381" s="491" t="s">
        <v>253</v>
      </c>
      <c r="I2381" s="494" t="s">
        <v>3999</v>
      </c>
      <c r="J2381" s="502">
        <v>6.52</v>
      </c>
      <c r="K2381" s="491" t="s">
        <v>253</v>
      </c>
      <c r="L2381" s="512">
        <f t="shared" si="259"/>
        <v>104</v>
      </c>
      <c r="M2381" s="514">
        <v>104</v>
      </c>
      <c r="N2381" s="514"/>
      <c r="O2381" s="514"/>
      <c r="P2381" s="515" t="e">
        <f t="shared" si="260"/>
        <v>#DIV/0!</v>
      </c>
      <c r="Q2381" s="515">
        <f t="shared" si="261"/>
        <v>0</v>
      </c>
      <c r="R2381" s="515">
        <f t="shared" si="262"/>
        <v>0</v>
      </c>
      <c r="S2381" s="516">
        <f>IF(M2381="nio",0,IF(M2381&gt;0,VLOOKUP(H2381,'3-Productie normen'!A:L,VLOOKUP(M2381,'3-Productie normen'!$B$36:$C$42,2,FALSE),FALSE)))</f>
        <v>0</v>
      </c>
      <c r="T2381" s="516">
        <f t="shared" si="257"/>
        <v>0</v>
      </c>
      <c r="U2381" s="55">
        <f t="shared" si="258"/>
        <v>0</v>
      </c>
      <c r="V2381" s="527"/>
      <c r="X2381" s="529">
        <f t="shared" si="263"/>
        <v>678.07999999999993</v>
      </c>
    </row>
    <row r="2382" spans="1:24" ht="14.1" customHeight="1">
      <c r="A2382" s="460">
        <v>2382</v>
      </c>
      <c r="B2382" s="467" t="s">
        <v>239</v>
      </c>
      <c r="C2382" s="466" t="s">
        <v>379</v>
      </c>
      <c r="D2382" s="473">
        <v>19</v>
      </c>
      <c r="E2382" s="475">
        <v>0</v>
      </c>
      <c r="F2382" s="475" t="s">
        <v>631</v>
      </c>
      <c r="G2382" s="494" t="s">
        <v>529</v>
      </c>
      <c r="H2382" s="491" t="s">
        <v>253</v>
      </c>
      <c r="I2382" s="494" t="s">
        <v>3983</v>
      </c>
      <c r="J2382" s="502">
        <v>36.69</v>
      </c>
      <c r="K2382" s="491" t="s">
        <v>253</v>
      </c>
      <c r="L2382" s="512">
        <f t="shared" si="259"/>
        <v>104</v>
      </c>
      <c r="M2382" s="514">
        <v>104</v>
      </c>
      <c r="N2382" s="514"/>
      <c r="O2382" s="514"/>
      <c r="P2382" s="515" t="e">
        <f t="shared" si="260"/>
        <v>#DIV/0!</v>
      </c>
      <c r="Q2382" s="515">
        <f t="shared" si="261"/>
        <v>0</v>
      </c>
      <c r="R2382" s="515">
        <f t="shared" si="262"/>
        <v>0</v>
      </c>
      <c r="S2382" s="516">
        <f>IF(M2382="nio",0,IF(M2382&gt;0,VLOOKUP(H2382,'3-Productie normen'!A:L,VLOOKUP(M2382,'3-Productie normen'!$B$36:$C$42,2,FALSE),FALSE)))</f>
        <v>0</v>
      </c>
      <c r="T2382" s="516">
        <f t="shared" si="257"/>
        <v>0</v>
      </c>
      <c r="U2382" s="55">
        <f t="shared" si="258"/>
        <v>0</v>
      </c>
      <c r="V2382" s="527"/>
      <c r="X2382" s="529">
        <f t="shared" si="263"/>
        <v>3815.7599999999998</v>
      </c>
    </row>
    <row r="2383" spans="1:24" ht="14.1" customHeight="1">
      <c r="A2383" s="460">
        <v>2383</v>
      </c>
      <c r="B2383" s="467" t="s">
        <v>239</v>
      </c>
      <c r="C2383" s="466" t="s">
        <v>379</v>
      </c>
      <c r="D2383" s="473">
        <v>19</v>
      </c>
      <c r="E2383" s="475">
        <v>0</v>
      </c>
      <c r="F2383" s="475" t="s">
        <v>628</v>
      </c>
      <c r="G2383" s="494" t="s">
        <v>2231</v>
      </c>
      <c r="H2383" s="494" t="s">
        <v>4026</v>
      </c>
      <c r="I2383" s="494" t="s">
        <v>3999</v>
      </c>
      <c r="J2383" s="502">
        <v>45.44</v>
      </c>
      <c r="K2383" s="494" t="s">
        <v>4026</v>
      </c>
      <c r="L2383" s="512">
        <f t="shared" si="259"/>
        <v>0</v>
      </c>
      <c r="M2383" s="513" t="s">
        <v>4037</v>
      </c>
      <c r="N2383" s="514"/>
      <c r="O2383" s="514"/>
      <c r="P2383" s="515">
        <f t="shared" si="260"/>
        <v>0</v>
      </c>
      <c r="Q2383" s="515">
        <f t="shared" si="261"/>
        <v>0</v>
      </c>
      <c r="R2383" s="515">
        <f t="shared" si="262"/>
        <v>0</v>
      </c>
      <c r="S2383" s="516">
        <f>IF(M2383="nio",0,IF(M2383&gt;0,VLOOKUP(H2383,'3-Productie normen'!A:L,VLOOKUP(M2383,'3-Productie normen'!$B$36:$C$42,2,FALSE),FALSE)))</f>
        <v>0</v>
      </c>
      <c r="T2383" s="516">
        <f t="shared" si="257"/>
        <v>0</v>
      </c>
      <c r="U2383" s="55">
        <f t="shared" si="258"/>
        <v>0</v>
      </c>
      <c r="V2383" s="527"/>
      <c r="X2383" s="529">
        <f t="shared" si="263"/>
        <v>0</v>
      </c>
    </row>
    <row r="2384" spans="1:24" ht="14.1" customHeight="1">
      <c r="A2384" s="460">
        <v>2384</v>
      </c>
      <c r="B2384" s="467" t="s">
        <v>239</v>
      </c>
      <c r="C2384" s="466" t="s">
        <v>379</v>
      </c>
      <c r="D2384" s="473">
        <v>19</v>
      </c>
      <c r="E2384" s="475">
        <v>0</v>
      </c>
      <c r="F2384" s="475" t="s">
        <v>629</v>
      </c>
      <c r="G2384" s="494" t="s">
        <v>2264</v>
      </c>
      <c r="H2384" s="491" t="s">
        <v>253</v>
      </c>
      <c r="I2384" s="494" t="s">
        <v>3999</v>
      </c>
      <c r="J2384" s="502">
        <v>15.81</v>
      </c>
      <c r="K2384" s="491" t="s">
        <v>253</v>
      </c>
      <c r="L2384" s="512">
        <f t="shared" si="259"/>
        <v>104</v>
      </c>
      <c r="M2384" s="514">
        <v>104</v>
      </c>
      <c r="N2384" s="514"/>
      <c r="O2384" s="514"/>
      <c r="P2384" s="515" t="e">
        <f t="shared" si="260"/>
        <v>#DIV/0!</v>
      </c>
      <c r="Q2384" s="515">
        <f t="shared" si="261"/>
        <v>0</v>
      </c>
      <c r="R2384" s="515">
        <f t="shared" si="262"/>
        <v>0</v>
      </c>
      <c r="S2384" s="516">
        <f>IF(M2384="nio",0,IF(M2384&gt;0,VLOOKUP(H2384,'3-Productie normen'!A:L,VLOOKUP(M2384,'3-Productie normen'!$B$36:$C$42,2,FALSE),FALSE)))</f>
        <v>0</v>
      </c>
      <c r="T2384" s="516">
        <f t="shared" si="257"/>
        <v>0</v>
      </c>
      <c r="U2384" s="55">
        <f t="shared" si="258"/>
        <v>0</v>
      </c>
      <c r="V2384" s="527"/>
      <c r="X2384" s="529">
        <f t="shared" si="263"/>
        <v>1644.24</v>
      </c>
    </row>
    <row r="2385" spans="1:24" ht="14.1" customHeight="1">
      <c r="A2385" s="567">
        <v>2385</v>
      </c>
      <c r="B2385" s="467" t="s">
        <v>239</v>
      </c>
      <c r="C2385" s="466" t="s">
        <v>379</v>
      </c>
      <c r="D2385" s="473">
        <v>19</v>
      </c>
      <c r="E2385" s="475">
        <v>0</v>
      </c>
      <c r="F2385" s="475" t="s">
        <v>2345</v>
      </c>
      <c r="G2385" s="494" t="s">
        <v>2231</v>
      </c>
      <c r="H2385" s="494" t="s">
        <v>4026</v>
      </c>
      <c r="I2385" s="494" t="s">
        <v>3983</v>
      </c>
      <c r="J2385" s="502">
        <v>14.74</v>
      </c>
      <c r="K2385" s="494" t="s">
        <v>4026</v>
      </c>
      <c r="L2385" s="512">
        <f t="shared" si="259"/>
        <v>0</v>
      </c>
      <c r="M2385" s="513" t="s">
        <v>4037</v>
      </c>
      <c r="N2385" s="514"/>
      <c r="O2385" s="514"/>
      <c r="P2385" s="515">
        <f t="shared" si="260"/>
        <v>0</v>
      </c>
      <c r="Q2385" s="515">
        <f t="shared" si="261"/>
        <v>0</v>
      </c>
      <c r="R2385" s="515">
        <f t="shared" si="262"/>
        <v>0</v>
      </c>
      <c r="S2385" s="516">
        <f>IF(M2385="nio",0,IF(M2385&gt;0,VLOOKUP(H2385,'3-Productie normen'!A:L,VLOOKUP(M2385,'3-Productie normen'!$B$36:$C$42,2,FALSE),FALSE)))</f>
        <v>0</v>
      </c>
      <c r="T2385" s="516">
        <f t="shared" si="257"/>
        <v>0</v>
      </c>
      <c r="U2385" s="55">
        <f t="shared" si="258"/>
        <v>0</v>
      </c>
      <c r="V2385" s="527"/>
      <c r="X2385" s="529">
        <f t="shared" si="263"/>
        <v>0</v>
      </c>
    </row>
    <row r="2386" spans="1:24" ht="14.1" customHeight="1">
      <c r="A2386" s="460">
        <v>2386</v>
      </c>
      <c r="B2386" s="467" t="s">
        <v>239</v>
      </c>
      <c r="C2386" s="466" t="s">
        <v>379</v>
      </c>
      <c r="D2386" s="473">
        <v>19</v>
      </c>
      <c r="E2386" s="475">
        <v>0</v>
      </c>
      <c r="F2386" s="475" t="s">
        <v>2346</v>
      </c>
      <c r="G2386" s="494" t="s">
        <v>2336</v>
      </c>
      <c r="H2386" s="494" t="s">
        <v>4026</v>
      </c>
      <c r="I2386" s="494" t="s">
        <v>3983</v>
      </c>
      <c r="J2386" s="502">
        <v>6.69</v>
      </c>
      <c r="K2386" s="494" t="s">
        <v>4026</v>
      </c>
      <c r="L2386" s="512">
        <f t="shared" si="259"/>
        <v>0</v>
      </c>
      <c r="M2386" s="513" t="s">
        <v>4037</v>
      </c>
      <c r="N2386" s="514"/>
      <c r="O2386" s="514"/>
      <c r="P2386" s="515">
        <f t="shared" si="260"/>
        <v>0</v>
      </c>
      <c r="Q2386" s="515">
        <f t="shared" si="261"/>
        <v>0</v>
      </c>
      <c r="R2386" s="515">
        <f t="shared" si="262"/>
        <v>0</v>
      </c>
      <c r="S2386" s="516">
        <f>IF(M2386="nio",0,IF(M2386&gt;0,VLOOKUP(H2386,'3-Productie normen'!A:L,VLOOKUP(M2386,'3-Productie normen'!$B$36:$C$42,2,FALSE),FALSE)))</f>
        <v>0</v>
      </c>
      <c r="T2386" s="516">
        <f t="shared" si="257"/>
        <v>0</v>
      </c>
      <c r="U2386" s="55">
        <f t="shared" si="258"/>
        <v>0</v>
      </c>
      <c r="V2386" s="527"/>
      <c r="X2386" s="529">
        <f t="shared" si="263"/>
        <v>0</v>
      </c>
    </row>
    <row r="2387" spans="1:24" ht="14.1" customHeight="1">
      <c r="A2387" s="460">
        <v>2387</v>
      </c>
      <c r="B2387" s="467" t="s">
        <v>239</v>
      </c>
      <c r="C2387" s="466" t="s">
        <v>379</v>
      </c>
      <c r="D2387" s="473">
        <v>19</v>
      </c>
      <c r="E2387" s="475">
        <v>0</v>
      </c>
      <c r="F2387" s="475" t="s">
        <v>2226</v>
      </c>
      <c r="G2387" s="494" t="s">
        <v>2336</v>
      </c>
      <c r="H2387" s="494" t="s">
        <v>4026</v>
      </c>
      <c r="I2387" s="494" t="s">
        <v>3983</v>
      </c>
      <c r="J2387" s="502">
        <v>18.53</v>
      </c>
      <c r="K2387" s="494" t="s">
        <v>4026</v>
      </c>
      <c r="L2387" s="512">
        <f t="shared" si="259"/>
        <v>0</v>
      </c>
      <c r="M2387" s="513" t="s">
        <v>4037</v>
      </c>
      <c r="N2387" s="514"/>
      <c r="O2387" s="514"/>
      <c r="P2387" s="515">
        <f t="shared" si="260"/>
        <v>0</v>
      </c>
      <c r="Q2387" s="515">
        <f t="shared" si="261"/>
        <v>0</v>
      </c>
      <c r="R2387" s="515">
        <f t="shared" si="262"/>
        <v>0</v>
      </c>
      <c r="S2387" s="516">
        <f>IF(M2387="nio",0,IF(M2387&gt;0,VLOOKUP(H2387,'3-Productie normen'!A:L,VLOOKUP(M2387,'3-Productie normen'!$B$36:$C$42,2,FALSE),FALSE)))</f>
        <v>0</v>
      </c>
      <c r="T2387" s="516">
        <f t="shared" si="257"/>
        <v>0</v>
      </c>
      <c r="U2387" s="55">
        <f t="shared" si="258"/>
        <v>0</v>
      </c>
      <c r="V2387" s="527"/>
      <c r="X2387" s="529">
        <f t="shared" si="263"/>
        <v>0</v>
      </c>
    </row>
    <row r="2388" spans="1:24" ht="14.1" customHeight="1">
      <c r="A2388" s="460">
        <v>2388</v>
      </c>
      <c r="B2388" s="467" t="s">
        <v>239</v>
      </c>
      <c r="C2388" s="466" t="s">
        <v>379</v>
      </c>
      <c r="D2388" s="473">
        <v>19</v>
      </c>
      <c r="E2388" s="475">
        <v>0</v>
      </c>
      <c r="F2388" s="475" t="s">
        <v>2227</v>
      </c>
      <c r="G2388" s="494" t="s">
        <v>2336</v>
      </c>
      <c r="H2388" s="494" t="s">
        <v>4026</v>
      </c>
      <c r="I2388" s="494" t="s">
        <v>3983</v>
      </c>
      <c r="J2388" s="502">
        <v>12.4</v>
      </c>
      <c r="K2388" s="494" t="s">
        <v>4026</v>
      </c>
      <c r="L2388" s="512">
        <f t="shared" si="259"/>
        <v>0</v>
      </c>
      <c r="M2388" s="513" t="s">
        <v>4037</v>
      </c>
      <c r="N2388" s="514"/>
      <c r="O2388" s="514"/>
      <c r="P2388" s="515">
        <f t="shared" si="260"/>
        <v>0</v>
      </c>
      <c r="Q2388" s="515">
        <f t="shared" si="261"/>
        <v>0</v>
      </c>
      <c r="R2388" s="515">
        <f t="shared" si="262"/>
        <v>0</v>
      </c>
      <c r="S2388" s="516">
        <f>IF(M2388="nio",0,IF(M2388&gt;0,VLOOKUP(H2388,'3-Productie normen'!A:L,VLOOKUP(M2388,'3-Productie normen'!$B$36:$C$42,2,FALSE),FALSE)))</f>
        <v>0</v>
      </c>
      <c r="T2388" s="516">
        <f t="shared" ref="T2388:T2452" si="264">IF(N2388&gt;0,S2388*$T$8,0)</f>
        <v>0</v>
      </c>
      <c r="U2388" s="55">
        <f t="shared" ref="U2388:U2452" si="265">IF((OR(O2388&gt;0,)),S2388*$U$8,0)</f>
        <v>0</v>
      </c>
      <c r="V2388" s="527"/>
      <c r="X2388" s="529">
        <f t="shared" si="263"/>
        <v>0</v>
      </c>
    </row>
    <row r="2389" spans="1:24" ht="14.1" customHeight="1">
      <c r="A2389" s="460">
        <v>2389</v>
      </c>
      <c r="B2389" s="467" t="s">
        <v>239</v>
      </c>
      <c r="C2389" s="466" t="s">
        <v>379</v>
      </c>
      <c r="D2389" s="473">
        <v>19</v>
      </c>
      <c r="E2389" s="475">
        <v>0</v>
      </c>
      <c r="F2389" s="475" t="s">
        <v>2331</v>
      </c>
      <c r="G2389" s="494" t="s">
        <v>2336</v>
      </c>
      <c r="H2389" s="494" t="s">
        <v>4026</v>
      </c>
      <c r="I2389" s="494" t="s">
        <v>3983</v>
      </c>
      <c r="J2389" s="502">
        <v>91.62</v>
      </c>
      <c r="K2389" s="494" t="s">
        <v>4026</v>
      </c>
      <c r="L2389" s="512">
        <f t="shared" si="259"/>
        <v>0</v>
      </c>
      <c r="M2389" s="513" t="s">
        <v>4037</v>
      </c>
      <c r="N2389" s="514"/>
      <c r="O2389" s="514"/>
      <c r="P2389" s="515">
        <f t="shared" si="260"/>
        <v>0</v>
      </c>
      <c r="Q2389" s="515">
        <f t="shared" si="261"/>
        <v>0</v>
      </c>
      <c r="R2389" s="515">
        <f t="shared" si="262"/>
        <v>0</v>
      </c>
      <c r="S2389" s="516">
        <f>IF(M2389="nio",0,IF(M2389&gt;0,VLOOKUP(H2389,'3-Productie normen'!A:L,VLOOKUP(M2389,'3-Productie normen'!$B$36:$C$42,2,FALSE),FALSE)))</f>
        <v>0</v>
      </c>
      <c r="T2389" s="516">
        <f t="shared" si="264"/>
        <v>0</v>
      </c>
      <c r="U2389" s="55">
        <f t="shared" si="265"/>
        <v>0</v>
      </c>
      <c r="V2389" s="527"/>
      <c r="X2389" s="529">
        <f t="shared" si="263"/>
        <v>0</v>
      </c>
    </row>
    <row r="2390" spans="1:24" ht="14.1" customHeight="1">
      <c r="A2390" s="460">
        <v>2390</v>
      </c>
      <c r="B2390" s="467" t="s">
        <v>239</v>
      </c>
      <c r="C2390" s="466" t="s">
        <v>379</v>
      </c>
      <c r="D2390" s="473">
        <v>19</v>
      </c>
      <c r="E2390" s="475">
        <v>0</v>
      </c>
      <c r="F2390" s="475" t="s">
        <v>2332</v>
      </c>
      <c r="G2390" s="494" t="s">
        <v>2336</v>
      </c>
      <c r="H2390" s="494" t="s">
        <v>4026</v>
      </c>
      <c r="I2390" s="494" t="s">
        <v>3983</v>
      </c>
      <c r="J2390" s="502">
        <v>17.100000000000001</v>
      </c>
      <c r="K2390" s="494" t="s">
        <v>4026</v>
      </c>
      <c r="L2390" s="512">
        <f t="shared" si="259"/>
        <v>0</v>
      </c>
      <c r="M2390" s="513" t="s">
        <v>4037</v>
      </c>
      <c r="N2390" s="514"/>
      <c r="O2390" s="514"/>
      <c r="P2390" s="515">
        <f t="shared" si="260"/>
        <v>0</v>
      </c>
      <c r="Q2390" s="515">
        <f t="shared" si="261"/>
        <v>0</v>
      </c>
      <c r="R2390" s="515">
        <f t="shared" si="262"/>
        <v>0</v>
      </c>
      <c r="S2390" s="516">
        <f>IF(M2390="nio",0,IF(M2390&gt;0,VLOOKUP(H2390,'3-Productie normen'!A:L,VLOOKUP(M2390,'3-Productie normen'!$B$36:$C$42,2,FALSE),FALSE)))</f>
        <v>0</v>
      </c>
      <c r="T2390" s="516">
        <f t="shared" si="264"/>
        <v>0</v>
      </c>
      <c r="U2390" s="55">
        <f t="shared" si="265"/>
        <v>0</v>
      </c>
      <c r="V2390" s="527"/>
      <c r="X2390" s="529">
        <f t="shared" si="263"/>
        <v>0</v>
      </c>
    </row>
    <row r="2391" spans="1:24" ht="14.1" customHeight="1">
      <c r="A2391" s="460">
        <v>2391</v>
      </c>
      <c r="B2391" s="467" t="s">
        <v>239</v>
      </c>
      <c r="C2391" s="466" t="s">
        <v>379</v>
      </c>
      <c r="D2391" s="473">
        <v>19</v>
      </c>
      <c r="E2391" s="475">
        <v>0</v>
      </c>
      <c r="F2391" s="475" t="s">
        <v>926</v>
      </c>
      <c r="G2391" s="494" t="s">
        <v>2231</v>
      </c>
      <c r="H2391" s="494" t="s">
        <v>4026</v>
      </c>
      <c r="I2391" s="494" t="s">
        <v>3983</v>
      </c>
      <c r="J2391" s="502">
        <v>79.86</v>
      </c>
      <c r="K2391" s="494" t="s">
        <v>4026</v>
      </c>
      <c r="L2391" s="512">
        <f t="shared" si="259"/>
        <v>0</v>
      </c>
      <c r="M2391" s="513" t="s">
        <v>4037</v>
      </c>
      <c r="N2391" s="514"/>
      <c r="O2391" s="514"/>
      <c r="P2391" s="515">
        <f t="shared" si="260"/>
        <v>0</v>
      </c>
      <c r="Q2391" s="515">
        <f t="shared" si="261"/>
        <v>0</v>
      </c>
      <c r="R2391" s="515">
        <f t="shared" si="262"/>
        <v>0</v>
      </c>
      <c r="S2391" s="516">
        <f>IF(M2391="nio",0,IF(M2391&gt;0,VLOOKUP(H2391,'3-Productie normen'!A:L,VLOOKUP(M2391,'3-Productie normen'!$B$36:$C$42,2,FALSE),FALSE)))</f>
        <v>0</v>
      </c>
      <c r="T2391" s="516">
        <f t="shared" si="264"/>
        <v>0</v>
      </c>
      <c r="U2391" s="55">
        <f t="shared" si="265"/>
        <v>0</v>
      </c>
      <c r="V2391" s="527"/>
      <c r="X2391" s="529">
        <f t="shared" si="263"/>
        <v>0</v>
      </c>
    </row>
    <row r="2392" spans="1:24" ht="14.1" customHeight="1">
      <c r="A2392" s="460">
        <v>2392</v>
      </c>
      <c r="B2392" s="467" t="s">
        <v>239</v>
      </c>
      <c r="C2392" s="466" t="s">
        <v>379</v>
      </c>
      <c r="D2392" s="473">
        <v>19</v>
      </c>
      <c r="E2392" s="475">
        <v>0</v>
      </c>
      <c r="F2392" s="475" t="s">
        <v>927</v>
      </c>
      <c r="G2392" s="494" t="s">
        <v>2231</v>
      </c>
      <c r="H2392" s="494" t="s">
        <v>4026</v>
      </c>
      <c r="I2392" s="494" t="s">
        <v>3983</v>
      </c>
      <c r="J2392" s="502">
        <v>34.049999999999997</v>
      </c>
      <c r="K2392" s="494" t="s">
        <v>4026</v>
      </c>
      <c r="L2392" s="512">
        <f t="shared" si="259"/>
        <v>0</v>
      </c>
      <c r="M2392" s="513" t="s">
        <v>4037</v>
      </c>
      <c r="N2392" s="514"/>
      <c r="O2392" s="514"/>
      <c r="P2392" s="515">
        <f t="shared" si="260"/>
        <v>0</v>
      </c>
      <c r="Q2392" s="515">
        <f t="shared" si="261"/>
        <v>0</v>
      </c>
      <c r="R2392" s="515">
        <f t="shared" si="262"/>
        <v>0</v>
      </c>
      <c r="S2392" s="516">
        <f>IF(M2392="nio",0,IF(M2392&gt;0,VLOOKUP(H2392,'3-Productie normen'!A:L,VLOOKUP(M2392,'3-Productie normen'!$B$36:$C$42,2,FALSE),FALSE)))</f>
        <v>0</v>
      </c>
      <c r="T2392" s="516">
        <f t="shared" si="264"/>
        <v>0</v>
      </c>
      <c r="U2392" s="55">
        <f t="shared" si="265"/>
        <v>0</v>
      </c>
      <c r="V2392" s="527"/>
      <c r="X2392" s="529">
        <f t="shared" si="263"/>
        <v>0</v>
      </c>
    </row>
    <row r="2393" spans="1:24" ht="14.1" customHeight="1">
      <c r="A2393" s="567">
        <v>2393</v>
      </c>
      <c r="B2393" s="467" t="s">
        <v>239</v>
      </c>
      <c r="C2393" s="466" t="s">
        <v>379</v>
      </c>
      <c r="D2393" s="473">
        <v>19</v>
      </c>
      <c r="E2393" s="475">
        <v>0</v>
      </c>
      <c r="F2393" s="475" t="s">
        <v>923</v>
      </c>
      <c r="G2393" s="494" t="s">
        <v>2231</v>
      </c>
      <c r="H2393" s="494" t="s">
        <v>4026</v>
      </c>
      <c r="I2393" s="494" t="s">
        <v>3983</v>
      </c>
      <c r="J2393" s="502">
        <v>309.60000000000002</v>
      </c>
      <c r="K2393" s="494" t="s">
        <v>4026</v>
      </c>
      <c r="L2393" s="512">
        <f t="shared" si="259"/>
        <v>0</v>
      </c>
      <c r="M2393" s="513" t="s">
        <v>4037</v>
      </c>
      <c r="N2393" s="514"/>
      <c r="O2393" s="514"/>
      <c r="P2393" s="515">
        <f t="shared" si="260"/>
        <v>0</v>
      </c>
      <c r="Q2393" s="515">
        <f t="shared" si="261"/>
        <v>0</v>
      </c>
      <c r="R2393" s="515">
        <f t="shared" si="262"/>
        <v>0</v>
      </c>
      <c r="S2393" s="516">
        <f>IF(M2393="nio",0,IF(M2393&gt;0,VLOOKUP(H2393,'3-Productie normen'!A:L,VLOOKUP(M2393,'3-Productie normen'!$B$36:$C$42,2,FALSE),FALSE)))</f>
        <v>0</v>
      </c>
      <c r="T2393" s="516">
        <f t="shared" si="264"/>
        <v>0</v>
      </c>
      <c r="U2393" s="55">
        <f t="shared" si="265"/>
        <v>0</v>
      </c>
      <c r="V2393" s="527"/>
      <c r="X2393" s="529">
        <f t="shared" si="263"/>
        <v>0</v>
      </c>
    </row>
    <row r="2394" spans="1:24" ht="14.1" customHeight="1">
      <c r="A2394" s="460">
        <v>2394</v>
      </c>
      <c r="B2394" s="467" t="s">
        <v>239</v>
      </c>
      <c r="C2394" s="466" t="s">
        <v>379</v>
      </c>
      <c r="D2394" s="473">
        <v>19</v>
      </c>
      <c r="E2394" s="475">
        <v>0</v>
      </c>
      <c r="F2394" s="475" t="s">
        <v>616</v>
      </c>
      <c r="G2394" s="494" t="s">
        <v>2231</v>
      </c>
      <c r="H2394" s="494" t="s">
        <v>4026</v>
      </c>
      <c r="I2394" s="494"/>
      <c r="J2394" s="502">
        <v>89.69</v>
      </c>
      <c r="K2394" s="494" t="s">
        <v>4026</v>
      </c>
      <c r="L2394" s="512">
        <f t="shared" si="259"/>
        <v>0</v>
      </c>
      <c r="M2394" s="513" t="s">
        <v>4037</v>
      </c>
      <c r="N2394" s="514"/>
      <c r="O2394" s="514"/>
      <c r="P2394" s="515">
        <f t="shared" si="260"/>
        <v>0</v>
      </c>
      <c r="Q2394" s="515">
        <f t="shared" si="261"/>
        <v>0</v>
      </c>
      <c r="R2394" s="515">
        <f t="shared" si="262"/>
        <v>0</v>
      </c>
      <c r="S2394" s="516">
        <f>IF(M2394="nio",0,IF(M2394&gt;0,VLOOKUP(H2394,'3-Productie normen'!A:L,VLOOKUP(M2394,'3-Productie normen'!$B$36:$C$42,2,FALSE),FALSE)))</f>
        <v>0</v>
      </c>
      <c r="T2394" s="516">
        <f t="shared" si="264"/>
        <v>0</v>
      </c>
      <c r="U2394" s="55">
        <f t="shared" si="265"/>
        <v>0</v>
      </c>
      <c r="V2394" s="527"/>
      <c r="X2394" s="529">
        <f t="shared" si="263"/>
        <v>0</v>
      </c>
    </row>
    <row r="2395" spans="1:24" ht="14.1" customHeight="1">
      <c r="A2395" s="460">
        <v>2395</v>
      </c>
      <c r="B2395" s="467" t="s">
        <v>239</v>
      </c>
      <c r="C2395" s="466" t="s">
        <v>379</v>
      </c>
      <c r="D2395" s="473">
        <v>19</v>
      </c>
      <c r="E2395" s="475">
        <v>0</v>
      </c>
      <c r="F2395" s="475" t="s">
        <v>2347</v>
      </c>
      <c r="G2395" s="494" t="s">
        <v>2231</v>
      </c>
      <c r="H2395" s="494" t="s">
        <v>4026</v>
      </c>
      <c r="I2395" s="494" t="s">
        <v>3983</v>
      </c>
      <c r="J2395" s="502">
        <v>291</v>
      </c>
      <c r="K2395" s="494" t="s">
        <v>4026</v>
      </c>
      <c r="L2395" s="512">
        <f t="shared" si="259"/>
        <v>0</v>
      </c>
      <c r="M2395" s="513" t="s">
        <v>4037</v>
      </c>
      <c r="N2395" s="514"/>
      <c r="O2395" s="514"/>
      <c r="P2395" s="515">
        <f t="shared" si="260"/>
        <v>0</v>
      </c>
      <c r="Q2395" s="515">
        <f t="shared" si="261"/>
        <v>0</v>
      </c>
      <c r="R2395" s="515">
        <f t="shared" si="262"/>
        <v>0</v>
      </c>
      <c r="S2395" s="516">
        <f>IF(M2395="nio",0,IF(M2395&gt;0,VLOOKUP(H2395,'3-Productie normen'!A:L,VLOOKUP(M2395,'3-Productie normen'!$B$36:$C$42,2,FALSE),FALSE)))</f>
        <v>0</v>
      </c>
      <c r="T2395" s="516">
        <f t="shared" si="264"/>
        <v>0</v>
      </c>
      <c r="U2395" s="55">
        <f t="shared" si="265"/>
        <v>0</v>
      </c>
      <c r="V2395" s="527"/>
      <c r="X2395" s="529">
        <f t="shared" si="263"/>
        <v>0</v>
      </c>
    </row>
    <row r="2396" spans="1:24" ht="14.1" customHeight="1">
      <c r="A2396" s="460">
        <v>2396</v>
      </c>
      <c r="B2396" s="467" t="s">
        <v>239</v>
      </c>
      <c r="C2396" s="466" t="s">
        <v>379</v>
      </c>
      <c r="D2396" s="473">
        <v>19</v>
      </c>
      <c r="E2396" s="475">
        <v>0</v>
      </c>
      <c r="F2396" s="475" t="s">
        <v>632</v>
      </c>
      <c r="G2396" s="494" t="s">
        <v>2341</v>
      </c>
      <c r="H2396" s="494" t="s">
        <v>4026</v>
      </c>
      <c r="I2396" s="494" t="s">
        <v>3983</v>
      </c>
      <c r="J2396" s="502">
        <v>11.4</v>
      </c>
      <c r="K2396" s="494" t="s">
        <v>4026</v>
      </c>
      <c r="L2396" s="512">
        <f t="shared" si="259"/>
        <v>0</v>
      </c>
      <c r="M2396" s="513" t="s">
        <v>4037</v>
      </c>
      <c r="N2396" s="514"/>
      <c r="O2396" s="514"/>
      <c r="P2396" s="515">
        <f t="shared" si="260"/>
        <v>0</v>
      </c>
      <c r="Q2396" s="515">
        <f t="shared" si="261"/>
        <v>0</v>
      </c>
      <c r="R2396" s="515">
        <f t="shared" si="262"/>
        <v>0</v>
      </c>
      <c r="S2396" s="516">
        <f>IF(M2396="nio",0,IF(M2396&gt;0,VLOOKUP(H2396,'3-Productie normen'!A:L,VLOOKUP(M2396,'3-Productie normen'!$B$36:$C$42,2,FALSE),FALSE)))</f>
        <v>0</v>
      </c>
      <c r="T2396" s="516">
        <f t="shared" si="264"/>
        <v>0</v>
      </c>
      <c r="U2396" s="55">
        <f t="shared" si="265"/>
        <v>0</v>
      </c>
      <c r="V2396" s="527"/>
      <c r="X2396" s="529">
        <f t="shared" si="263"/>
        <v>0</v>
      </c>
    </row>
    <row r="2397" spans="1:24" ht="14.1" customHeight="1">
      <c r="A2397" s="460">
        <v>2397</v>
      </c>
      <c r="B2397" s="467" t="s">
        <v>239</v>
      </c>
      <c r="C2397" s="466" t="s">
        <v>379</v>
      </c>
      <c r="D2397" s="473">
        <v>19</v>
      </c>
      <c r="E2397" s="475">
        <v>0</v>
      </c>
      <c r="F2397" s="475" t="s">
        <v>614</v>
      </c>
      <c r="G2397" s="494" t="s">
        <v>2341</v>
      </c>
      <c r="H2397" s="494" t="s">
        <v>4033</v>
      </c>
      <c r="I2397" s="494" t="s">
        <v>3983</v>
      </c>
      <c r="J2397" s="502">
        <v>23.76</v>
      </c>
      <c r="K2397" s="494" t="s">
        <v>4033</v>
      </c>
      <c r="L2397" s="512">
        <f t="shared" si="259"/>
        <v>104</v>
      </c>
      <c r="M2397" s="514">
        <v>104</v>
      </c>
      <c r="N2397" s="514"/>
      <c r="O2397" s="514"/>
      <c r="P2397" s="515" t="e">
        <f t="shared" si="260"/>
        <v>#DIV/0!</v>
      </c>
      <c r="Q2397" s="515">
        <f t="shared" si="261"/>
        <v>0</v>
      </c>
      <c r="R2397" s="515">
        <f t="shared" si="262"/>
        <v>0</v>
      </c>
      <c r="S2397" s="516">
        <f>IF(M2397="nio",0,IF(M2397&gt;0,VLOOKUP(H2397,'3-Productie normen'!A:L,VLOOKUP(M2397,'3-Productie normen'!$B$36:$C$42,2,FALSE),FALSE)))</f>
        <v>0</v>
      </c>
      <c r="T2397" s="516">
        <f t="shared" si="264"/>
        <v>0</v>
      </c>
      <c r="U2397" s="55">
        <f t="shared" si="265"/>
        <v>0</v>
      </c>
      <c r="V2397" s="527"/>
      <c r="X2397" s="529">
        <f t="shared" si="263"/>
        <v>2471.04</v>
      </c>
    </row>
    <row r="2398" spans="1:24" ht="14.1" customHeight="1">
      <c r="A2398" s="460">
        <v>2398</v>
      </c>
      <c r="B2398" s="467" t="s">
        <v>239</v>
      </c>
      <c r="C2398" s="466" t="s">
        <v>379</v>
      </c>
      <c r="D2398" s="473">
        <v>19</v>
      </c>
      <c r="E2398" s="475">
        <v>0</v>
      </c>
      <c r="F2398" s="475" t="s">
        <v>2330</v>
      </c>
      <c r="G2398" s="494" t="s">
        <v>2336</v>
      </c>
      <c r="H2398" s="492" t="s">
        <v>216</v>
      </c>
      <c r="I2398" s="494" t="s">
        <v>3999</v>
      </c>
      <c r="J2398" s="502">
        <v>10.75</v>
      </c>
      <c r="K2398" s="505" t="s">
        <v>216</v>
      </c>
      <c r="L2398" s="512">
        <f t="shared" si="259"/>
        <v>104</v>
      </c>
      <c r="M2398" s="514">
        <v>104</v>
      </c>
      <c r="N2398" s="514"/>
      <c r="O2398" s="514"/>
      <c r="P2398" s="515" t="e">
        <f t="shared" si="260"/>
        <v>#DIV/0!</v>
      </c>
      <c r="Q2398" s="515">
        <f t="shared" si="261"/>
        <v>0</v>
      </c>
      <c r="R2398" s="515">
        <f t="shared" si="262"/>
        <v>0</v>
      </c>
      <c r="S2398" s="516">
        <f>IF(M2398="nio",0,IF(M2398&gt;0,VLOOKUP(H2398,'3-Productie normen'!A:L,VLOOKUP(M2398,'3-Productie normen'!$B$36:$C$42,2,FALSE),FALSE)))</f>
        <v>0</v>
      </c>
      <c r="T2398" s="516">
        <f t="shared" si="264"/>
        <v>0</v>
      </c>
      <c r="U2398" s="55">
        <f t="shared" si="265"/>
        <v>0</v>
      </c>
      <c r="V2398" s="527"/>
      <c r="X2398" s="529">
        <f t="shared" si="263"/>
        <v>1118</v>
      </c>
    </row>
    <row r="2399" spans="1:24" ht="14.1" customHeight="1">
      <c r="A2399" s="460">
        <v>2399</v>
      </c>
      <c r="B2399" s="467" t="s">
        <v>239</v>
      </c>
      <c r="C2399" s="466" t="s">
        <v>379</v>
      </c>
      <c r="D2399" s="473">
        <v>19</v>
      </c>
      <c r="E2399" s="475">
        <v>0</v>
      </c>
      <c r="F2399" s="475" t="s">
        <v>626</v>
      </c>
      <c r="G2399" s="494" t="s">
        <v>2341</v>
      </c>
      <c r="H2399" s="494" t="s">
        <v>4026</v>
      </c>
      <c r="I2399" s="494" t="s">
        <v>3999</v>
      </c>
      <c r="J2399" s="502">
        <v>4.38</v>
      </c>
      <c r="K2399" s="494" t="s">
        <v>4026</v>
      </c>
      <c r="L2399" s="512">
        <f t="shared" si="259"/>
        <v>0</v>
      </c>
      <c r="M2399" s="513" t="s">
        <v>4037</v>
      </c>
      <c r="N2399" s="514"/>
      <c r="O2399" s="514"/>
      <c r="P2399" s="515">
        <f t="shared" si="260"/>
        <v>0</v>
      </c>
      <c r="Q2399" s="515">
        <f t="shared" si="261"/>
        <v>0</v>
      </c>
      <c r="R2399" s="515">
        <f t="shared" si="262"/>
        <v>0</v>
      </c>
      <c r="S2399" s="516">
        <f>IF(M2399="nio",0,IF(M2399&gt;0,VLOOKUP(H2399,'3-Productie normen'!A:L,VLOOKUP(M2399,'3-Productie normen'!$B$36:$C$42,2,FALSE),FALSE)))</f>
        <v>0</v>
      </c>
      <c r="T2399" s="516">
        <f t="shared" si="264"/>
        <v>0</v>
      </c>
      <c r="U2399" s="55">
        <f t="shared" si="265"/>
        <v>0</v>
      </c>
      <c r="V2399" s="527"/>
      <c r="X2399" s="529">
        <f t="shared" si="263"/>
        <v>0</v>
      </c>
    </row>
    <row r="2400" spans="1:24" ht="14.1" customHeight="1">
      <c r="A2400" s="460">
        <v>2400</v>
      </c>
      <c r="B2400" s="467" t="s">
        <v>239</v>
      </c>
      <c r="C2400" s="466" t="s">
        <v>379</v>
      </c>
      <c r="D2400" s="473">
        <v>19</v>
      </c>
      <c r="E2400" s="475">
        <v>0</v>
      </c>
      <c r="F2400" s="475" t="s">
        <v>638</v>
      </c>
      <c r="G2400" s="494" t="s">
        <v>2341</v>
      </c>
      <c r="H2400" s="494" t="s">
        <v>4026</v>
      </c>
      <c r="I2400" s="494" t="s">
        <v>3983</v>
      </c>
      <c r="J2400" s="502">
        <v>52.26</v>
      </c>
      <c r="K2400" s="494" t="s">
        <v>4026</v>
      </c>
      <c r="L2400" s="512">
        <f t="shared" si="259"/>
        <v>0</v>
      </c>
      <c r="M2400" s="513" t="s">
        <v>4037</v>
      </c>
      <c r="N2400" s="514"/>
      <c r="O2400" s="514"/>
      <c r="P2400" s="515">
        <f t="shared" si="260"/>
        <v>0</v>
      </c>
      <c r="Q2400" s="515">
        <f t="shared" si="261"/>
        <v>0</v>
      </c>
      <c r="R2400" s="515">
        <f t="shared" si="262"/>
        <v>0</v>
      </c>
      <c r="S2400" s="516">
        <f>IF(M2400="nio",0,IF(M2400&gt;0,VLOOKUP(H2400,'3-Productie normen'!A:L,VLOOKUP(M2400,'3-Productie normen'!$B$36:$C$42,2,FALSE),FALSE)))</f>
        <v>0</v>
      </c>
      <c r="T2400" s="516">
        <f t="shared" si="264"/>
        <v>0</v>
      </c>
      <c r="U2400" s="55">
        <f t="shared" si="265"/>
        <v>0</v>
      </c>
      <c r="V2400" s="527"/>
      <c r="X2400" s="529">
        <f t="shared" si="263"/>
        <v>0</v>
      </c>
    </row>
    <row r="2401" spans="1:24" ht="14.1" customHeight="1">
      <c r="A2401" s="567">
        <v>2401</v>
      </c>
      <c r="B2401" s="467" t="s">
        <v>239</v>
      </c>
      <c r="C2401" s="466" t="s">
        <v>379</v>
      </c>
      <c r="D2401" s="473">
        <v>19</v>
      </c>
      <c r="E2401" s="475">
        <v>1</v>
      </c>
      <c r="F2401" s="475" t="s">
        <v>643</v>
      </c>
      <c r="G2401" s="494" t="s">
        <v>2231</v>
      </c>
      <c r="H2401" s="494" t="s">
        <v>4026</v>
      </c>
      <c r="I2401" s="494" t="s">
        <v>3983</v>
      </c>
      <c r="J2401" s="502">
        <v>63.66</v>
      </c>
      <c r="K2401" s="494" t="s">
        <v>4026</v>
      </c>
      <c r="L2401" s="512">
        <f t="shared" si="259"/>
        <v>0</v>
      </c>
      <c r="M2401" s="513" t="s">
        <v>4037</v>
      </c>
      <c r="N2401" s="514"/>
      <c r="O2401" s="514"/>
      <c r="P2401" s="515">
        <f t="shared" si="260"/>
        <v>0</v>
      </c>
      <c r="Q2401" s="515">
        <f t="shared" si="261"/>
        <v>0</v>
      </c>
      <c r="R2401" s="515">
        <f t="shared" si="262"/>
        <v>0</v>
      </c>
      <c r="S2401" s="516">
        <f>IF(M2401="nio",0,IF(M2401&gt;0,VLOOKUP(H2401,'3-Productie normen'!A:L,VLOOKUP(M2401,'3-Productie normen'!$B$36:$C$42,2,FALSE),FALSE)))</f>
        <v>0</v>
      </c>
      <c r="T2401" s="516">
        <f t="shared" si="264"/>
        <v>0</v>
      </c>
      <c r="U2401" s="55">
        <f t="shared" si="265"/>
        <v>0</v>
      </c>
      <c r="V2401" s="527"/>
      <c r="X2401" s="529">
        <f t="shared" si="263"/>
        <v>0</v>
      </c>
    </row>
    <row r="2402" spans="1:24" ht="14.1" customHeight="1">
      <c r="A2402" s="460">
        <v>2402</v>
      </c>
      <c r="B2402" s="467" t="s">
        <v>239</v>
      </c>
      <c r="C2402" s="466" t="s">
        <v>379</v>
      </c>
      <c r="D2402" s="473">
        <v>19</v>
      </c>
      <c r="E2402" s="475">
        <v>1</v>
      </c>
      <c r="F2402" s="475" t="s">
        <v>642</v>
      </c>
      <c r="G2402" s="494" t="s">
        <v>529</v>
      </c>
      <c r="H2402" s="494" t="s">
        <v>4026</v>
      </c>
      <c r="I2402" s="494" t="s">
        <v>3983</v>
      </c>
      <c r="J2402" s="502">
        <v>13.78</v>
      </c>
      <c r="K2402" s="494" t="s">
        <v>4026</v>
      </c>
      <c r="L2402" s="512">
        <f t="shared" si="259"/>
        <v>0</v>
      </c>
      <c r="M2402" s="513" t="s">
        <v>4037</v>
      </c>
      <c r="N2402" s="514"/>
      <c r="O2402" s="514"/>
      <c r="P2402" s="515">
        <f t="shared" si="260"/>
        <v>0</v>
      </c>
      <c r="Q2402" s="515">
        <f t="shared" si="261"/>
        <v>0</v>
      </c>
      <c r="R2402" s="515">
        <f t="shared" si="262"/>
        <v>0</v>
      </c>
      <c r="S2402" s="516">
        <f>IF(M2402="nio",0,IF(M2402&gt;0,VLOOKUP(H2402,'3-Productie normen'!A:L,VLOOKUP(M2402,'3-Productie normen'!$B$36:$C$42,2,FALSE),FALSE)))</f>
        <v>0</v>
      </c>
      <c r="T2402" s="516">
        <f t="shared" si="264"/>
        <v>0</v>
      </c>
      <c r="U2402" s="55">
        <f t="shared" si="265"/>
        <v>0</v>
      </c>
      <c r="V2402" s="527"/>
      <c r="X2402" s="529">
        <f t="shared" si="263"/>
        <v>0</v>
      </c>
    </row>
    <row r="2403" spans="1:24" ht="14.1" customHeight="1">
      <c r="A2403" s="460">
        <v>2403</v>
      </c>
      <c r="B2403" s="467" t="s">
        <v>239</v>
      </c>
      <c r="C2403" s="466" t="s">
        <v>379</v>
      </c>
      <c r="D2403" s="473">
        <v>19</v>
      </c>
      <c r="E2403" s="475">
        <v>1</v>
      </c>
      <c r="F2403" s="475" t="s">
        <v>928</v>
      </c>
      <c r="G2403" s="494" t="s">
        <v>2336</v>
      </c>
      <c r="H2403" s="494" t="s">
        <v>4026</v>
      </c>
      <c r="I2403" s="494" t="s">
        <v>3983</v>
      </c>
      <c r="J2403" s="502">
        <v>116.84</v>
      </c>
      <c r="K2403" s="494" t="s">
        <v>346</v>
      </c>
      <c r="L2403" s="512">
        <f t="shared" si="259"/>
        <v>0</v>
      </c>
      <c r="M2403" s="513" t="s">
        <v>4037</v>
      </c>
      <c r="N2403" s="514"/>
      <c r="O2403" s="514"/>
      <c r="P2403" s="515">
        <f t="shared" si="260"/>
        <v>0</v>
      </c>
      <c r="Q2403" s="515">
        <f t="shared" si="261"/>
        <v>0</v>
      </c>
      <c r="R2403" s="515">
        <f t="shared" si="262"/>
        <v>0</v>
      </c>
      <c r="S2403" s="516">
        <f>IF(M2403="nio",0,IF(M2403&gt;0,VLOOKUP(H2403,'3-Productie normen'!A:L,VLOOKUP(M2403,'3-Productie normen'!$B$36:$C$42,2,FALSE),FALSE)))</f>
        <v>0</v>
      </c>
      <c r="T2403" s="516">
        <f t="shared" si="264"/>
        <v>0</v>
      </c>
      <c r="U2403" s="55">
        <f t="shared" si="265"/>
        <v>0</v>
      </c>
      <c r="V2403" s="527"/>
      <c r="X2403" s="529">
        <f t="shared" si="263"/>
        <v>0</v>
      </c>
    </row>
    <row r="2404" spans="1:24" s="56" customFormat="1" ht="13.8" customHeight="1">
      <c r="A2404" s="460">
        <v>2404</v>
      </c>
      <c r="B2404" s="467" t="s">
        <v>240</v>
      </c>
      <c r="C2404" s="466" t="s">
        <v>380</v>
      </c>
      <c r="D2404" s="473"/>
      <c r="E2404" s="475">
        <v>0</v>
      </c>
      <c r="F2404" s="474">
        <v>0</v>
      </c>
      <c r="G2404" s="491" t="s">
        <v>254</v>
      </c>
      <c r="H2404" s="491" t="s">
        <v>254</v>
      </c>
      <c r="I2404" s="492"/>
      <c r="J2404" s="501">
        <v>15</v>
      </c>
      <c r="K2404" s="491"/>
      <c r="L2404" s="512">
        <f>SUM(M2404:O2404)</f>
        <v>255</v>
      </c>
      <c r="M2404" s="513">
        <v>255</v>
      </c>
      <c r="N2404" s="514"/>
      <c r="O2404" s="514"/>
      <c r="P2404" s="515" t="e">
        <f t="shared" si="260"/>
        <v>#DIV/0!</v>
      </c>
      <c r="Q2404" s="515">
        <f t="shared" si="261"/>
        <v>0</v>
      </c>
      <c r="R2404" s="515">
        <f t="shared" si="262"/>
        <v>0</v>
      </c>
      <c r="S2404" s="516">
        <f>IF(M2404="nio",0,IF(M2404&gt;0,VLOOKUP(H2404,'3-Productie normen'!A:L,VLOOKUP(M2404,'3-Productie normen'!$B$36:$C$42,2,FALSE),FALSE)))</f>
        <v>0</v>
      </c>
      <c r="T2404" s="516">
        <f t="shared" si="264"/>
        <v>0</v>
      </c>
      <c r="U2404" s="55">
        <f t="shared" si="265"/>
        <v>0</v>
      </c>
      <c r="V2404" s="527"/>
      <c r="W2404" s="3"/>
      <c r="X2404" s="529">
        <f t="shared" si="263"/>
        <v>3825</v>
      </c>
    </row>
    <row r="2405" spans="1:24" ht="14.1" customHeight="1">
      <c r="A2405" s="460">
        <v>2405</v>
      </c>
      <c r="B2405" s="467" t="s">
        <v>240</v>
      </c>
      <c r="C2405" s="466" t="s">
        <v>380</v>
      </c>
      <c r="D2405" s="473"/>
      <c r="E2405" s="475"/>
      <c r="F2405" s="475" t="s">
        <v>2348</v>
      </c>
      <c r="G2405" s="494" t="s">
        <v>536</v>
      </c>
      <c r="H2405" s="491" t="s">
        <v>4038</v>
      </c>
      <c r="I2405" s="494" t="s">
        <v>3975</v>
      </c>
      <c r="J2405" s="502">
        <v>39.64</v>
      </c>
      <c r="K2405" s="491" t="s">
        <v>4038</v>
      </c>
      <c r="L2405" s="512">
        <f t="shared" si="259"/>
        <v>255</v>
      </c>
      <c r="M2405" s="514">
        <v>255</v>
      </c>
      <c r="N2405" s="514"/>
      <c r="O2405" s="514"/>
      <c r="P2405" s="515" t="e">
        <f t="shared" si="260"/>
        <v>#DIV/0!</v>
      </c>
      <c r="Q2405" s="515">
        <f t="shared" si="261"/>
        <v>0</v>
      </c>
      <c r="R2405" s="515">
        <f t="shared" si="262"/>
        <v>0</v>
      </c>
      <c r="S2405" s="516">
        <f>IF(M2405="nio",0,IF(M2405&gt;0,VLOOKUP(H2405,'3-Productie normen'!A:L,VLOOKUP(M2405,'3-Productie normen'!$B$36:$C$42,2,FALSE),FALSE)))</f>
        <v>0</v>
      </c>
      <c r="T2405" s="516">
        <f t="shared" si="264"/>
        <v>0</v>
      </c>
      <c r="U2405" s="55">
        <f t="shared" si="265"/>
        <v>0</v>
      </c>
      <c r="V2405" s="527"/>
      <c r="X2405" s="529">
        <f t="shared" si="263"/>
        <v>10108.200000000001</v>
      </c>
    </row>
    <row r="2406" spans="1:24" ht="14.1" customHeight="1">
      <c r="A2406" s="460">
        <v>2406</v>
      </c>
      <c r="B2406" s="467" t="s">
        <v>240</v>
      </c>
      <c r="C2406" s="466" t="s">
        <v>380</v>
      </c>
      <c r="D2406" s="473"/>
      <c r="E2406" s="475"/>
      <c r="F2406" s="475" t="s">
        <v>2349</v>
      </c>
      <c r="G2406" s="494" t="s">
        <v>536</v>
      </c>
      <c r="H2406" s="491" t="s">
        <v>4038</v>
      </c>
      <c r="I2406" s="494" t="s">
        <v>3975</v>
      </c>
      <c r="J2406" s="502">
        <v>28.94</v>
      </c>
      <c r="K2406" s="491" t="s">
        <v>4038</v>
      </c>
      <c r="L2406" s="512">
        <f t="shared" si="259"/>
        <v>255</v>
      </c>
      <c r="M2406" s="514">
        <v>255</v>
      </c>
      <c r="N2406" s="514"/>
      <c r="O2406" s="514"/>
      <c r="P2406" s="515" t="e">
        <f t="shared" si="260"/>
        <v>#DIV/0!</v>
      </c>
      <c r="Q2406" s="515">
        <f t="shared" si="261"/>
        <v>0</v>
      </c>
      <c r="R2406" s="515">
        <f t="shared" si="262"/>
        <v>0</v>
      </c>
      <c r="S2406" s="516">
        <f>IF(M2406="nio",0,IF(M2406&gt;0,VLOOKUP(H2406,'3-Productie normen'!A:L,VLOOKUP(M2406,'3-Productie normen'!$B$36:$C$42,2,FALSE),FALSE)))</f>
        <v>0</v>
      </c>
      <c r="T2406" s="516">
        <f t="shared" si="264"/>
        <v>0</v>
      </c>
      <c r="U2406" s="55">
        <f t="shared" si="265"/>
        <v>0</v>
      </c>
      <c r="V2406" s="527"/>
      <c r="X2406" s="529">
        <f t="shared" si="263"/>
        <v>7379.7000000000007</v>
      </c>
    </row>
    <row r="2407" spans="1:24" ht="14.1" customHeight="1">
      <c r="A2407" s="460">
        <v>2407</v>
      </c>
      <c r="B2407" s="467" t="s">
        <v>240</v>
      </c>
      <c r="C2407" s="466" t="s">
        <v>380</v>
      </c>
      <c r="D2407" s="473"/>
      <c r="E2407" s="475"/>
      <c r="F2407" s="475" t="s">
        <v>2350</v>
      </c>
      <c r="G2407" s="494" t="s">
        <v>1045</v>
      </c>
      <c r="H2407" s="491" t="s">
        <v>253</v>
      </c>
      <c r="I2407" s="494" t="s">
        <v>3975</v>
      </c>
      <c r="J2407" s="502">
        <v>28.94</v>
      </c>
      <c r="K2407" s="491" t="s">
        <v>253</v>
      </c>
      <c r="L2407" s="512">
        <f t="shared" si="259"/>
        <v>104</v>
      </c>
      <c r="M2407" s="514">
        <v>104</v>
      </c>
      <c r="N2407" s="514"/>
      <c r="O2407" s="514"/>
      <c r="P2407" s="515" t="e">
        <f t="shared" si="260"/>
        <v>#DIV/0!</v>
      </c>
      <c r="Q2407" s="515">
        <f t="shared" si="261"/>
        <v>0</v>
      </c>
      <c r="R2407" s="515">
        <f t="shared" si="262"/>
        <v>0</v>
      </c>
      <c r="S2407" s="516">
        <f>IF(M2407="nio",0,IF(M2407&gt;0,VLOOKUP(H2407,'3-Productie normen'!A:L,VLOOKUP(M2407,'3-Productie normen'!$B$36:$C$42,2,FALSE),FALSE)))</f>
        <v>0</v>
      </c>
      <c r="T2407" s="516">
        <f t="shared" si="264"/>
        <v>0</v>
      </c>
      <c r="U2407" s="55">
        <f t="shared" si="265"/>
        <v>0</v>
      </c>
      <c r="V2407" s="527"/>
      <c r="X2407" s="529">
        <f t="shared" si="263"/>
        <v>3009.76</v>
      </c>
    </row>
    <row r="2408" spans="1:24" ht="14.1" customHeight="1">
      <c r="A2408" s="460">
        <v>2408</v>
      </c>
      <c r="B2408" s="467" t="s">
        <v>240</v>
      </c>
      <c r="C2408" s="466" t="s">
        <v>380</v>
      </c>
      <c r="D2408" s="473"/>
      <c r="E2408" s="475"/>
      <c r="F2408" s="475" t="s">
        <v>2351</v>
      </c>
      <c r="G2408" s="494" t="s">
        <v>529</v>
      </c>
      <c r="H2408" s="491" t="s">
        <v>253</v>
      </c>
      <c r="I2408" s="494" t="s">
        <v>3975</v>
      </c>
      <c r="J2408" s="502">
        <v>19.13</v>
      </c>
      <c r="K2408" s="491" t="s">
        <v>253</v>
      </c>
      <c r="L2408" s="512">
        <f t="shared" si="259"/>
        <v>104</v>
      </c>
      <c r="M2408" s="514">
        <v>104</v>
      </c>
      <c r="N2408" s="514"/>
      <c r="O2408" s="514"/>
      <c r="P2408" s="515" t="e">
        <f t="shared" si="260"/>
        <v>#DIV/0!</v>
      </c>
      <c r="Q2408" s="515">
        <f t="shared" si="261"/>
        <v>0</v>
      </c>
      <c r="R2408" s="515">
        <f t="shared" si="262"/>
        <v>0</v>
      </c>
      <c r="S2408" s="516">
        <f>IF(M2408="nio",0,IF(M2408&gt;0,VLOOKUP(H2408,'3-Productie normen'!A:L,VLOOKUP(M2408,'3-Productie normen'!$B$36:$C$42,2,FALSE),FALSE)))</f>
        <v>0</v>
      </c>
      <c r="T2408" s="516">
        <f t="shared" si="264"/>
        <v>0</v>
      </c>
      <c r="U2408" s="55">
        <f t="shared" si="265"/>
        <v>0</v>
      </c>
      <c r="V2408" s="527"/>
      <c r="X2408" s="529">
        <f t="shared" si="263"/>
        <v>1989.52</v>
      </c>
    </row>
    <row r="2409" spans="1:24" ht="14.1" customHeight="1">
      <c r="A2409" s="567">
        <v>2409</v>
      </c>
      <c r="B2409" s="467" t="s">
        <v>240</v>
      </c>
      <c r="C2409" s="466" t="s">
        <v>380</v>
      </c>
      <c r="D2409" s="473"/>
      <c r="E2409" s="475"/>
      <c r="F2409" s="475" t="s">
        <v>2352</v>
      </c>
      <c r="G2409" s="494" t="s">
        <v>916</v>
      </c>
      <c r="H2409" s="494" t="s">
        <v>4033</v>
      </c>
      <c r="I2409" s="494" t="s">
        <v>3982</v>
      </c>
      <c r="J2409" s="502">
        <v>79.52</v>
      </c>
      <c r="K2409" s="494" t="s">
        <v>4033</v>
      </c>
      <c r="L2409" s="512">
        <f t="shared" si="259"/>
        <v>104</v>
      </c>
      <c r="M2409" s="514">
        <v>104</v>
      </c>
      <c r="N2409" s="514"/>
      <c r="O2409" s="514"/>
      <c r="P2409" s="515" t="e">
        <f t="shared" si="260"/>
        <v>#DIV/0!</v>
      </c>
      <c r="Q2409" s="515">
        <f t="shared" si="261"/>
        <v>0</v>
      </c>
      <c r="R2409" s="515">
        <f t="shared" si="262"/>
        <v>0</v>
      </c>
      <c r="S2409" s="516">
        <f>IF(M2409="nio",0,IF(M2409&gt;0,VLOOKUP(H2409,'3-Productie normen'!A:L,VLOOKUP(M2409,'3-Productie normen'!$B$36:$C$42,2,FALSE),FALSE)))</f>
        <v>0</v>
      </c>
      <c r="T2409" s="516">
        <f t="shared" si="264"/>
        <v>0</v>
      </c>
      <c r="U2409" s="55">
        <f t="shared" si="265"/>
        <v>0</v>
      </c>
      <c r="V2409" s="527"/>
      <c r="X2409" s="529">
        <f t="shared" si="263"/>
        <v>8270.08</v>
      </c>
    </row>
    <row r="2410" spans="1:24" ht="14.1" customHeight="1">
      <c r="A2410" s="460">
        <v>2410</v>
      </c>
      <c r="B2410" s="467" t="s">
        <v>240</v>
      </c>
      <c r="C2410" s="466" t="s">
        <v>380</v>
      </c>
      <c r="D2410" s="473"/>
      <c r="E2410" s="475"/>
      <c r="F2410" s="475" t="s">
        <v>2353</v>
      </c>
      <c r="G2410" s="494" t="s">
        <v>529</v>
      </c>
      <c r="H2410" s="491" t="s">
        <v>253</v>
      </c>
      <c r="I2410" s="494" t="s">
        <v>3975</v>
      </c>
      <c r="J2410" s="502">
        <v>39.64</v>
      </c>
      <c r="K2410" s="491" t="s">
        <v>253</v>
      </c>
      <c r="L2410" s="512">
        <f t="shared" si="259"/>
        <v>104</v>
      </c>
      <c r="M2410" s="514">
        <v>104</v>
      </c>
      <c r="N2410" s="514"/>
      <c r="O2410" s="514"/>
      <c r="P2410" s="515" t="e">
        <f t="shared" si="260"/>
        <v>#DIV/0!</v>
      </c>
      <c r="Q2410" s="515">
        <f t="shared" si="261"/>
        <v>0</v>
      </c>
      <c r="R2410" s="515">
        <f t="shared" si="262"/>
        <v>0</v>
      </c>
      <c r="S2410" s="516">
        <f>IF(M2410="nio",0,IF(M2410&gt;0,VLOOKUP(H2410,'3-Productie normen'!A:L,VLOOKUP(M2410,'3-Productie normen'!$B$36:$C$42,2,FALSE),FALSE)))</f>
        <v>0</v>
      </c>
      <c r="T2410" s="516">
        <f t="shared" si="264"/>
        <v>0</v>
      </c>
      <c r="U2410" s="55">
        <f t="shared" si="265"/>
        <v>0</v>
      </c>
      <c r="V2410" s="527"/>
      <c r="X2410" s="529">
        <f t="shared" si="263"/>
        <v>4122.5600000000004</v>
      </c>
    </row>
    <row r="2411" spans="1:24" ht="14.1" customHeight="1">
      <c r="A2411" s="460">
        <v>2411</v>
      </c>
      <c r="B2411" s="467" t="s">
        <v>240</v>
      </c>
      <c r="C2411" s="466" t="s">
        <v>380</v>
      </c>
      <c r="D2411" s="473"/>
      <c r="E2411" s="475"/>
      <c r="F2411" s="475" t="s">
        <v>2354</v>
      </c>
      <c r="G2411" s="494" t="s">
        <v>529</v>
      </c>
      <c r="H2411" s="491" t="s">
        <v>253</v>
      </c>
      <c r="I2411" s="494" t="s">
        <v>3975</v>
      </c>
      <c r="J2411" s="502">
        <v>28.94</v>
      </c>
      <c r="K2411" s="491" t="s">
        <v>253</v>
      </c>
      <c r="L2411" s="512">
        <f t="shared" si="259"/>
        <v>104</v>
      </c>
      <c r="M2411" s="514">
        <v>104</v>
      </c>
      <c r="N2411" s="514"/>
      <c r="O2411" s="514"/>
      <c r="P2411" s="515" t="e">
        <f t="shared" si="260"/>
        <v>#DIV/0!</v>
      </c>
      <c r="Q2411" s="515">
        <f t="shared" si="261"/>
        <v>0</v>
      </c>
      <c r="R2411" s="515">
        <f t="shared" si="262"/>
        <v>0</v>
      </c>
      <c r="S2411" s="516">
        <f>IF(M2411="nio",0,IF(M2411&gt;0,VLOOKUP(H2411,'3-Productie normen'!A:L,VLOOKUP(M2411,'3-Productie normen'!$B$36:$C$42,2,FALSE),FALSE)))</f>
        <v>0</v>
      </c>
      <c r="T2411" s="516">
        <f t="shared" si="264"/>
        <v>0</v>
      </c>
      <c r="U2411" s="55">
        <f t="shared" si="265"/>
        <v>0</v>
      </c>
      <c r="V2411" s="527"/>
      <c r="X2411" s="529">
        <f t="shared" si="263"/>
        <v>3009.76</v>
      </c>
    </row>
    <row r="2412" spans="1:24" ht="14.1" customHeight="1">
      <c r="A2412" s="460">
        <v>2412</v>
      </c>
      <c r="B2412" s="467" t="s">
        <v>240</v>
      </c>
      <c r="C2412" s="466" t="s">
        <v>380</v>
      </c>
      <c r="D2412" s="473"/>
      <c r="E2412" s="475"/>
      <c r="F2412" s="475" t="s">
        <v>2355</v>
      </c>
      <c r="G2412" s="494" t="s">
        <v>529</v>
      </c>
      <c r="H2412" s="491" t="s">
        <v>253</v>
      </c>
      <c r="I2412" s="494" t="s">
        <v>3975</v>
      </c>
      <c r="J2412" s="502">
        <v>19.14</v>
      </c>
      <c r="K2412" s="491" t="s">
        <v>253</v>
      </c>
      <c r="L2412" s="512">
        <f t="shared" si="259"/>
        <v>104</v>
      </c>
      <c r="M2412" s="514">
        <v>104</v>
      </c>
      <c r="N2412" s="514"/>
      <c r="O2412" s="514"/>
      <c r="P2412" s="515" t="e">
        <f t="shared" si="260"/>
        <v>#DIV/0!</v>
      </c>
      <c r="Q2412" s="515">
        <f t="shared" si="261"/>
        <v>0</v>
      </c>
      <c r="R2412" s="515">
        <f t="shared" si="262"/>
        <v>0</v>
      </c>
      <c r="S2412" s="516">
        <f>IF(M2412="nio",0,IF(M2412&gt;0,VLOOKUP(H2412,'3-Productie normen'!A:L,VLOOKUP(M2412,'3-Productie normen'!$B$36:$C$42,2,FALSE),FALSE)))</f>
        <v>0</v>
      </c>
      <c r="T2412" s="516">
        <f t="shared" si="264"/>
        <v>0</v>
      </c>
      <c r="U2412" s="55">
        <f t="shared" si="265"/>
        <v>0</v>
      </c>
      <c r="V2412" s="527"/>
      <c r="X2412" s="529">
        <f t="shared" si="263"/>
        <v>1990.56</v>
      </c>
    </row>
    <row r="2413" spans="1:24" ht="14.1" customHeight="1">
      <c r="A2413" s="460">
        <v>2413</v>
      </c>
      <c r="B2413" s="467" t="s">
        <v>240</v>
      </c>
      <c r="C2413" s="466" t="s">
        <v>380</v>
      </c>
      <c r="D2413" s="473"/>
      <c r="E2413" s="475"/>
      <c r="F2413" s="475" t="s">
        <v>2356</v>
      </c>
      <c r="G2413" s="494" t="s">
        <v>529</v>
      </c>
      <c r="H2413" s="491" t="s">
        <v>253</v>
      </c>
      <c r="I2413" s="494" t="s">
        <v>3975</v>
      </c>
      <c r="J2413" s="502">
        <v>19.13</v>
      </c>
      <c r="K2413" s="491" t="s">
        <v>253</v>
      </c>
      <c r="L2413" s="512">
        <f t="shared" si="259"/>
        <v>104</v>
      </c>
      <c r="M2413" s="514">
        <v>104</v>
      </c>
      <c r="N2413" s="514"/>
      <c r="O2413" s="514"/>
      <c r="P2413" s="515" t="e">
        <f t="shared" si="260"/>
        <v>#DIV/0!</v>
      </c>
      <c r="Q2413" s="515">
        <f t="shared" si="261"/>
        <v>0</v>
      </c>
      <c r="R2413" s="515">
        <f t="shared" si="262"/>
        <v>0</v>
      </c>
      <c r="S2413" s="516">
        <f>IF(M2413="nio",0,IF(M2413&gt;0,VLOOKUP(H2413,'3-Productie normen'!A:L,VLOOKUP(M2413,'3-Productie normen'!$B$36:$C$42,2,FALSE),FALSE)))</f>
        <v>0</v>
      </c>
      <c r="T2413" s="516">
        <f t="shared" si="264"/>
        <v>0</v>
      </c>
      <c r="U2413" s="55">
        <f t="shared" si="265"/>
        <v>0</v>
      </c>
      <c r="V2413" s="527"/>
      <c r="X2413" s="529">
        <f t="shared" si="263"/>
        <v>1989.52</v>
      </c>
    </row>
    <row r="2414" spans="1:24" ht="14.1" customHeight="1">
      <c r="A2414" s="460">
        <v>2414</v>
      </c>
      <c r="B2414" s="467" t="s">
        <v>240</v>
      </c>
      <c r="C2414" s="466" t="s">
        <v>380</v>
      </c>
      <c r="D2414" s="473"/>
      <c r="E2414" s="475"/>
      <c r="F2414" s="475" t="s">
        <v>2357</v>
      </c>
      <c r="G2414" s="494" t="s">
        <v>529</v>
      </c>
      <c r="H2414" s="491" t="s">
        <v>253</v>
      </c>
      <c r="I2414" s="494" t="s">
        <v>3975</v>
      </c>
      <c r="J2414" s="502">
        <v>29.47</v>
      </c>
      <c r="K2414" s="491" t="s">
        <v>253</v>
      </c>
      <c r="L2414" s="512">
        <f t="shared" si="259"/>
        <v>104</v>
      </c>
      <c r="M2414" s="514">
        <v>104</v>
      </c>
      <c r="N2414" s="514"/>
      <c r="O2414" s="514"/>
      <c r="P2414" s="515" t="e">
        <f t="shared" si="260"/>
        <v>#DIV/0!</v>
      </c>
      <c r="Q2414" s="515">
        <f t="shared" si="261"/>
        <v>0</v>
      </c>
      <c r="R2414" s="515">
        <f t="shared" si="262"/>
        <v>0</v>
      </c>
      <c r="S2414" s="516">
        <f>IF(M2414="nio",0,IF(M2414&gt;0,VLOOKUP(H2414,'3-Productie normen'!A:L,VLOOKUP(M2414,'3-Productie normen'!$B$36:$C$42,2,FALSE),FALSE)))</f>
        <v>0</v>
      </c>
      <c r="T2414" s="516">
        <f t="shared" si="264"/>
        <v>0</v>
      </c>
      <c r="U2414" s="55">
        <f t="shared" si="265"/>
        <v>0</v>
      </c>
      <c r="V2414" s="527"/>
      <c r="X2414" s="529">
        <f t="shared" si="263"/>
        <v>3064.88</v>
      </c>
    </row>
    <row r="2415" spans="1:24" ht="14.1" customHeight="1">
      <c r="A2415" s="460">
        <v>2415</v>
      </c>
      <c r="B2415" s="467" t="s">
        <v>240</v>
      </c>
      <c r="C2415" s="466" t="s">
        <v>380</v>
      </c>
      <c r="D2415" s="473"/>
      <c r="E2415" s="475"/>
      <c r="F2415" s="475" t="s">
        <v>2358</v>
      </c>
      <c r="G2415" s="494" t="s">
        <v>529</v>
      </c>
      <c r="H2415" s="491" t="s">
        <v>253</v>
      </c>
      <c r="I2415" s="494" t="s">
        <v>3975</v>
      </c>
      <c r="J2415" s="502">
        <v>28.94</v>
      </c>
      <c r="K2415" s="491" t="s">
        <v>253</v>
      </c>
      <c r="L2415" s="512">
        <f t="shared" si="259"/>
        <v>104</v>
      </c>
      <c r="M2415" s="514">
        <v>104</v>
      </c>
      <c r="N2415" s="514"/>
      <c r="O2415" s="514"/>
      <c r="P2415" s="515" t="e">
        <f t="shared" si="260"/>
        <v>#DIV/0!</v>
      </c>
      <c r="Q2415" s="515">
        <f t="shared" si="261"/>
        <v>0</v>
      </c>
      <c r="R2415" s="515">
        <f t="shared" si="262"/>
        <v>0</v>
      </c>
      <c r="S2415" s="516">
        <f>IF(M2415="nio",0,IF(M2415&gt;0,VLOOKUP(H2415,'3-Productie normen'!A:L,VLOOKUP(M2415,'3-Productie normen'!$B$36:$C$42,2,FALSE),FALSE)))</f>
        <v>0</v>
      </c>
      <c r="T2415" s="516">
        <f t="shared" si="264"/>
        <v>0</v>
      </c>
      <c r="U2415" s="55">
        <f t="shared" si="265"/>
        <v>0</v>
      </c>
      <c r="V2415" s="527"/>
      <c r="X2415" s="529">
        <f t="shared" si="263"/>
        <v>3009.76</v>
      </c>
    </row>
    <row r="2416" spans="1:24" ht="14.1" customHeight="1">
      <c r="A2416" s="460">
        <v>2416</v>
      </c>
      <c r="B2416" s="467" t="s">
        <v>240</v>
      </c>
      <c r="C2416" s="466" t="s">
        <v>380</v>
      </c>
      <c r="D2416" s="473"/>
      <c r="E2416" s="475"/>
      <c r="F2416" s="475" t="s">
        <v>2359</v>
      </c>
      <c r="G2416" s="494" t="s">
        <v>529</v>
      </c>
      <c r="H2416" s="491" t="s">
        <v>253</v>
      </c>
      <c r="I2416" s="494" t="s">
        <v>3975</v>
      </c>
      <c r="J2416" s="502">
        <v>10.73</v>
      </c>
      <c r="K2416" s="491" t="s">
        <v>253</v>
      </c>
      <c r="L2416" s="512">
        <f t="shared" si="259"/>
        <v>104</v>
      </c>
      <c r="M2416" s="514">
        <v>104</v>
      </c>
      <c r="N2416" s="514"/>
      <c r="O2416" s="514"/>
      <c r="P2416" s="515" t="e">
        <f t="shared" si="260"/>
        <v>#DIV/0!</v>
      </c>
      <c r="Q2416" s="515">
        <f t="shared" si="261"/>
        <v>0</v>
      </c>
      <c r="R2416" s="515">
        <f t="shared" si="262"/>
        <v>0</v>
      </c>
      <c r="S2416" s="516">
        <f>IF(M2416="nio",0,IF(M2416&gt;0,VLOOKUP(H2416,'3-Productie normen'!A:L,VLOOKUP(M2416,'3-Productie normen'!$B$36:$C$42,2,FALSE),FALSE)))</f>
        <v>0</v>
      </c>
      <c r="T2416" s="516">
        <f t="shared" si="264"/>
        <v>0</v>
      </c>
      <c r="U2416" s="55">
        <f t="shared" si="265"/>
        <v>0</v>
      </c>
      <c r="V2416" s="527"/>
      <c r="X2416" s="529">
        <f t="shared" si="263"/>
        <v>1115.92</v>
      </c>
    </row>
    <row r="2417" spans="1:24" ht="14.1" customHeight="1">
      <c r="A2417" s="567">
        <v>2417</v>
      </c>
      <c r="B2417" s="467" t="s">
        <v>240</v>
      </c>
      <c r="C2417" s="466" t="s">
        <v>380</v>
      </c>
      <c r="D2417" s="473"/>
      <c r="E2417" s="475"/>
      <c r="F2417" s="475" t="s">
        <v>2360</v>
      </c>
      <c r="G2417" s="494" t="s">
        <v>529</v>
      </c>
      <c r="H2417" s="491" t="s">
        <v>253</v>
      </c>
      <c r="I2417" s="494" t="s">
        <v>3975</v>
      </c>
      <c r="J2417" s="502">
        <v>10.73</v>
      </c>
      <c r="K2417" s="491" t="s">
        <v>253</v>
      </c>
      <c r="L2417" s="512">
        <f t="shared" si="259"/>
        <v>104</v>
      </c>
      <c r="M2417" s="514">
        <v>104</v>
      </c>
      <c r="N2417" s="514"/>
      <c r="O2417" s="514"/>
      <c r="P2417" s="515" t="e">
        <f t="shared" si="260"/>
        <v>#DIV/0!</v>
      </c>
      <c r="Q2417" s="515">
        <f t="shared" si="261"/>
        <v>0</v>
      </c>
      <c r="R2417" s="515">
        <f t="shared" si="262"/>
        <v>0</v>
      </c>
      <c r="S2417" s="516">
        <f>IF(M2417="nio",0,IF(M2417&gt;0,VLOOKUP(H2417,'3-Productie normen'!A:L,VLOOKUP(M2417,'3-Productie normen'!$B$36:$C$42,2,FALSE),FALSE)))</f>
        <v>0</v>
      </c>
      <c r="T2417" s="516">
        <f t="shared" si="264"/>
        <v>0</v>
      </c>
      <c r="U2417" s="55">
        <f t="shared" si="265"/>
        <v>0</v>
      </c>
      <c r="V2417" s="527"/>
      <c r="X2417" s="529">
        <f t="shared" si="263"/>
        <v>1115.92</v>
      </c>
    </row>
    <row r="2418" spans="1:24" ht="14.1" customHeight="1">
      <c r="A2418" s="460">
        <v>2418</v>
      </c>
      <c r="B2418" s="467" t="s">
        <v>240</v>
      </c>
      <c r="C2418" s="466" t="s">
        <v>380</v>
      </c>
      <c r="D2418" s="473"/>
      <c r="E2418" s="475"/>
      <c r="F2418" s="475" t="s">
        <v>2361</v>
      </c>
      <c r="G2418" s="494" t="s">
        <v>529</v>
      </c>
      <c r="H2418" s="491" t="s">
        <v>253</v>
      </c>
      <c r="I2418" s="494" t="s">
        <v>3975</v>
      </c>
      <c r="J2418" s="502">
        <v>39.64</v>
      </c>
      <c r="K2418" s="491" t="s">
        <v>253</v>
      </c>
      <c r="L2418" s="512">
        <f t="shared" si="259"/>
        <v>104</v>
      </c>
      <c r="M2418" s="514">
        <v>104</v>
      </c>
      <c r="N2418" s="514"/>
      <c r="O2418" s="514"/>
      <c r="P2418" s="515" t="e">
        <f t="shared" si="260"/>
        <v>#DIV/0!</v>
      </c>
      <c r="Q2418" s="515">
        <f t="shared" si="261"/>
        <v>0</v>
      </c>
      <c r="R2418" s="515">
        <f t="shared" si="262"/>
        <v>0</v>
      </c>
      <c r="S2418" s="516">
        <f>IF(M2418="nio",0,IF(M2418&gt;0,VLOOKUP(H2418,'3-Productie normen'!A:L,VLOOKUP(M2418,'3-Productie normen'!$B$36:$C$42,2,FALSE),FALSE)))</f>
        <v>0</v>
      </c>
      <c r="T2418" s="516">
        <f t="shared" si="264"/>
        <v>0</v>
      </c>
      <c r="U2418" s="55">
        <f t="shared" si="265"/>
        <v>0</v>
      </c>
      <c r="V2418" s="527"/>
      <c r="X2418" s="529">
        <f t="shared" si="263"/>
        <v>4122.5600000000004</v>
      </c>
    </row>
    <row r="2419" spans="1:24" ht="14.1" customHeight="1">
      <c r="A2419" s="460">
        <v>2419</v>
      </c>
      <c r="B2419" s="467" t="s">
        <v>240</v>
      </c>
      <c r="C2419" s="466" t="s">
        <v>380</v>
      </c>
      <c r="D2419" s="473"/>
      <c r="E2419" s="475"/>
      <c r="F2419" s="475" t="s">
        <v>2362</v>
      </c>
      <c r="G2419" s="494" t="s">
        <v>529</v>
      </c>
      <c r="H2419" s="491" t="s">
        <v>253</v>
      </c>
      <c r="I2419" s="494" t="s">
        <v>3975</v>
      </c>
      <c r="J2419" s="502">
        <v>19.100000000000001</v>
      </c>
      <c r="K2419" s="491" t="s">
        <v>253</v>
      </c>
      <c r="L2419" s="512">
        <f t="shared" si="259"/>
        <v>104</v>
      </c>
      <c r="M2419" s="514">
        <v>104</v>
      </c>
      <c r="N2419" s="514"/>
      <c r="O2419" s="514"/>
      <c r="P2419" s="515" t="e">
        <f t="shared" si="260"/>
        <v>#DIV/0!</v>
      </c>
      <c r="Q2419" s="515">
        <f t="shared" si="261"/>
        <v>0</v>
      </c>
      <c r="R2419" s="515">
        <f t="shared" si="262"/>
        <v>0</v>
      </c>
      <c r="S2419" s="516">
        <f>IF(M2419="nio",0,IF(M2419&gt;0,VLOOKUP(H2419,'3-Productie normen'!A:L,VLOOKUP(M2419,'3-Productie normen'!$B$36:$C$42,2,FALSE),FALSE)))</f>
        <v>0</v>
      </c>
      <c r="T2419" s="516">
        <f t="shared" si="264"/>
        <v>0</v>
      </c>
      <c r="U2419" s="55">
        <f t="shared" si="265"/>
        <v>0</v>
      </c>
      <c r="V2419" s="527"/>
      <c r="X2419" s="529">
        <f t="shared" si="263"/>
        <v>1986.4</v>
      </c>
    </row>
    <row r="2420" spans="1:24" ht="14.1" customHeight="1">
      <c r="A2420" s="460">
        <v>2420</v>
      </c>
      <c r="B2420" s="467" t="s">
        <v>240</v>
      </c>
      <c r="C2420" s="466" t="s">
        <v>380</v>
      </c>
      <c r="D2420" s="473"/>
      <c r="E2420" s="475"/>
      <c r="F2420" s="475" t="s">
        <v>2363</v>
      </c>
      <c r="G2420" s="494" t="s">
        <v>529</v>
      </c>
      <c r="H2420" s="491" t="s">
        <v>253</v>
      </c>
      <c r="I2420" s="494" t="s">
        <v>3975</v>
      </c>
      <c r="J2420" s="502">
        <v>28.94</v>
      </c>
      <c r="K2420" s="491" t="s">
        <v>253</v>
      </c>
      <c r="L2420" s="512">
        <f t="shared" si="259"/>
        <v>104</v>
      </c>
      <c r="M2420" s="514">
        <v>104</v>
      </c>
      <c r="N2420" s="514"/>
      <c r="O2420" s="514"/>
      <c r="P2420" s="515" t="e">
        <f t="shared" si="260"/>
        <v>#DIV/0!</v>
      </c>
      <c r="Q2420" s="515">
        <f t="shared" si="261"/>
        <v>0</v>
      </c>
      <c r="R2420" s="515">
        <f t="shared" si="262"/>
        <v>0</v>
      </c>
      <c r="S2420" s="516">
        <f>IF(M2420="nio",0,IF(M2420&gt;0,VLOOKUP(H2420,'3-Productie normen'!A:L,VLOOKUP(M2420,'3-Productie normen'!$B$36:$C$42,2,FALSE),FALSE)))</f>
        <v>0</v>
      </c>
      <c r="T2420" s="516">
        <f t="shared" si="264"/>
        <v>0</v>
      </c>
      <c r="U2420" s="55">
        <f t="shared" si="265"/>
        <v>0</v>
      </c>
      <c r="V2420" s="527"/>
      <c r="X2420" s="529">
        <f t="shared" si="263"/>
        <v>3009.76</v>
      </c>
    </row>
    <row r="2421" spans="1:24" ht="14.1" customHeight="1">
      <c r="A2421" s="460">
        <v>2421</v>
      </c>
      <c r="B2421" s="467" t="s">
        <v>240</v>
      </c>
      <c r="C2421" s="466" t="s">
        <v>380</v>
      </c>
      <c r="D2421" s="473"/>
      <c r="E2421" s="475"/>
      <c r="F2421" s="475" t="s">
        <v>646</v>
      </c>
      <c r="G2421" s="494" t="s">
        <v>916</v>
      </c>
      <c r="H2421" s="494" t="s">
        <v>4033</v>
      </c>
      <c r="I2421" s="494" t="s">
        <v>3982</v>
      </c>
      <c r="J2421" s="502">
        <v>59.5</v>
      </c>
      <c r="K2421" s="494" t="s">
        <v>4033</v>
      </c>
      <c r="L2421" s="512">
        <f t="shared" si="259"/>
        <v>104</v>
      </c>
      <c r="M2421" s="514">
        <v>104</v>
      </c>
      <c r="N2421" s="514"/>
      <c r="O2421" s="514"/>
      <c r="P2421" s="515" t="e">
        <f t="shared" si="260"/>
        <v>#DIV/0!</v>
      </c>
      <c r="Q2421" s="515">
        <f t="shared" si="261"/>
        <v>0</v>
      </c>
      <c r="R2421" s="515">
        <f t="shared" si="262"/>
        <v>0</v>
      </c>
      <c r="S2421" s="516">
        <f>IF(M2421="nio",0,IF(M2421&gt;0,VLOOKUP(H2421,'3-Productie normen'!A:L,VLOOKUP(M2421,'3-Productie normen'!$B$36:$C$42,2,FALSE),FALSE)))</f>
        <v>0</v>
      </c>
      <c r="T2421" s="516">
        <f t="shared" si="264"/>
        <v>0</v>
      </c>
      <c r="U2421" s="55">
        <f t="shared" si="265"/>
        <v>0</v>
      </c>
      <c r="V2421" s="527"/>
      <c r="X2421" s="529">
        <f t="shared" si="263"/>
        <v>6188</v>
      </c>
    </row>
    <row r="2422" spans="1:24" ht="14.1" customHeight="1">
      <c r="A2422" s="460">
        <v>2422</v>
      </c>
      <c r="B2422" s="467" t="s">
        <v>240</v>
      </c>
      <c r="C2422" s="466" t="s">
        <v>380</v>
      </c>
      <c r="D2422" s="473"/>
      <c r="E2422" s="475"/>
      <c r="F2422" s="475" t="s">
        <v>648</v>
      </c>
      <c r="G2422" s="494" t="s">
        <v>529</v>
      </c>
      <c r="H2422" s="491" t="s">
        <v>253</v>
      </c>
      <c r="I2422" s="494" t="s">
        <v>3975</v>
      </c>
      <c r="J2422" s="502">
        <v>28.94</v>
      </c>
      <c r="K2422" s="491" t="s">
        <v>253</v>
      </c>
      <c r="L2422" s="512">
        <f t="shared" si="259"/>
        <v>104</v>
      </c>
      <c r="M2422" s="514">
        <v>104</v>
      </c>
      <c r="N2422" s="514"/>
      <c r="O2422" s="514"/>
      <c r="P2422" s="515" t="e">
        <f t="shared" si="260"/>
        <v>#DIV/0!</v>
      </c>
      <c r="Q2422" s="515">
        <f t="shared" si="261"/>
        <v>0</v>
      </c>
      <c r="R2422" s="515">
        <f t="shared" si="262"/>
        <v>0</v>
      </c>
      <c r="S2422" s="516">
        <f>IF(M2422="nio",0,IF(M2422&gt;0,VLOOKUP(H2422,'3-Productie normen'!A:L,VLOOKUP(M2422,'3-Productie normen'!$B$36:$C$42,2,FALSE),FALSE)))</f>
        <v>0</v>
      </c>
      <c r="T2422" s="516">
        <f t="shared" si="264"/>
        <v>0</v>
      </c>
      <c r="U2422" s="55">
        <f t="shared" si="265"/>
        <v>0</v>
      </c>
      <c r="V2422" s="527"/>
      <c r="X2422" s="529">
        <f t="shared" si="263"/>
        <v>3009.76</v>
      </c>
    </row>
    <row r="2423" spans="1:24" ht="14.1" customHeight="1">
      <c r="A2423" s="460">
        <v>2423</v>
      </c>
      <c r="B2423" s="467" t="s">
        <v>240</v>
      </c>
      <c r="C2423" s="466" t="s">
        <v>380</v>
      </c>
      <c r="D2423" s="473"/>
      <c r="E2423" s="475"/>
      <c r="F2423" s="475" t="s">
        <v>645</v>
      </c>
      <c r="G2423" s="494" t="s">
        <v>916</v>
      </c>
      <c r="H2423" s="494" t="s">
        <v>4033</v>
      </c>
      <c r="I2423" s="494" t="s">
        <v>3982</v>
      </c>
      <c r="J2423" s="502">
        <v>73.16</v>
      </c>
      <c r="K2423" s="494" t="s">
        <v>4033</v>
      </c>
      <c r="L2423" s="512">
        <f t="shared" si="259"/>
        <v>104</v>
      </c>
      <c r="M2423" s="514">
        <v>104</v>
      </c>
      <c r="N2423" s="514"/>
      <c r="O2423" s="514"/>
      <c r="P2423" s="515" t="e">
        <f t="shared" si="260"/>
        <v>#DIV/0!</v>
      </c>
      <c r="Q2423" s="515">
        <f t="shared" si="261"/>
        <v>0</v>
      </c>
      <c r="R2423" s="515">
        <f t="shared" si="262"/>
        <v>0</v>
      </c>
      <c r="S2423" s="516">
        <f>IF(M2423="nio",0,IF(M2423&gt;0,VLOOKUP(H2423,'3-Productie normen'!A:L,VLOOKUP(M2423,'3-Productie normen'!$B$36:$C$42,2,FALSE),FALSE)))</f>
        <v>0</v>
      </c>
      <c r="T2423" s="516">
        <f t="shared" si="264"/>
        <v>0</v>
      </c>
      <c r="U2423" s="55">
        <f t="shared" si="265"/>
        <v>0</v>
      </c>
      <c r="V2423" s="527"/>
      <c r="X2423" s="529">
        <f t="shared" si="263"/>
        <v>7608.6399999999994</v>
      </c>
    </row>
    <row r="2424" spans="1:24" ht="14.1" customHeight="1">
      <c r="A2424" s="460">
        <v>2424</v>
      </c>
      <c r="B2424" s="467" t="s">
        <v>240</v>
      </c>
      <c r="C2424" s="466" t="s">
        <v>380</v>
      </c>
      <c r="D2424" s="473"/>
      <c r="E2424" s="475"/>
      <c r="F2424" s="475" t="s">
        <v>2364</v>
      </c>
      <c r="G2424" s="494" t="s">
        <v>536</v>
      </c>
      <c r="H2424" s="491" t="s">
        <v>4038</v>
      </c>
      <c r="I2424" s="494" t="s">
        <v>3975</v>
      </c>
      <c r="J2424" s="502">
        <v>19</v>
      </c>
      <c r="K2424" s="491" t="s">
        <v>4038</v>
      </c>
      <c r="L2424" s="512">
        <f t="shared" si="259"/>
        <v>255</v>
      </c>
      <c r="M2424" s="514">
        <v>255</v>
      </c>
      <c r="N2424" s="514"/>
      <c r="O2424" s="514"/>
      <c r="P2424" s="515" t="e">
        <f t="shared" si="260"/>
        <v>#DIV/0!</v>
      </c>
      <c r="Q2424" s="515">
        <f t="shared" si="261"/>
        <v>0</v>
      </c>
      <c r="R2424" s="515">
        <f t="shared" si="262"/>
        <v>0</v>
      </c>
      <c r="S2424" s="516">
        <f>IF(M2424="nio",0,IF(M2424&gt;0,VLOOKUP(H2424,'3-Productie normen'!A:L,VLOOKUP(M2424,'3-Productie normen'!$B$36:$C$42,2,FALSE),FALSE)))</f>
        <v>0</v>
      </c>
      <c r="T2424" s="516">
        <f t="shared" si="264"/>
        <v>0</v>
      </c>
      <c r="U2424" s="55">
        <f t="shared" si="265"/>
        <v>0</v>
      </c>
      <c r="V2424" s="527"/>
      <c r="X2424" s="529">
        <f t="shared" si="263"/>
        <v>4845</v>
      </c>
    </row>
    <row r="2425" spans="1:24" ht="14.1" customHeight="1">
      <c r="A2425" s="567">
        <v>2425</v>
      </c>
      <c r="B2425" s="467" t="s">
        <v>240</v>
      </c>
      <c r="C2425" s="466" t="s">
        <v>380</v>
      </c>
      <c r="D2425" s="473"/>
      <c r="E2425" s="475"/>
      <c r="F2425" s="475" t="s">
        <v>2365</v>
      </c>
      <c r="G2425" s="494" t="s">
        <v>2366</v>
      </c>
      <c r="H2425" s="491" t="s">
        <v>4038</v>
      </c>
      <c r="I2425" s="494" t="s">
        <v>3975</v>
      </c>
      <c r="J2425" s="502">
        <v>2.0499999999999998</v>
      </c>
      <c r="K2425" s="491" t="s">
        <v>4038</v>
      </c>
      <c r="L2425" s="512">
        <f t="shared" si="259"/>
        <v>255</v>
      </c>
      <c r="M2425" s="514">
        <v>255</v>
      </c>
      <c r="N2425" s="514"/>
      <c r="O2425" s="514"/>
      <c r="P2425" s="515" t="e">
        <f t="shared" si="260"/>
        <v>#DIV/0!</v>
      </c>
      <c r="Q2425" s="515">
        <f t="shared" si="261"/>
        <v>0</v>
      </c>
      <c r="R2425" s="515">
        <f t="shared" si="262"/>
        <v>0</v>
      </c>
      <c r="S2425" s="516">
        <f>IF(M2425="nio",0,IF(M2425&gt;0,VLOOKUP(H2425,'3-Productie normen'!A:L,VLOOKUP(M2425,'3-Productie normen'!$B$36:$C$42,2,FALSE),FALSE)))</f>
        <v>0</v>
      </c>
      <c r="T2425" s="516">
        <f t="shared" si="264"/>
        <v>0</v>
      </c>
      <c r="U2425" s="55">
        <f t="shared" si="265"/>
        <v>0</v>
      </c>
      <c r="V2425" s="527"/>
      <c r="X2425" s="529">
        <f t="shared" si="263"/>
        <v>522.75</v>
      </c>
    </row>
    <row r="2426" spans="1:24" ht="14.1" customHeight="1">
      <c r="A2426" s="460">
        <v>2426</v>
      </c>
      <c r="B2426" s="467" t="s">
        <v>240</v>
      </c>
      <c r="C2426" s="466" t="s">
        <v>380</v>
      </c>
      <c r="D2426" s="473"/>
      <c r="E2426" s="475"/>
      <c r="F2426" s="475" t="s">
        <v>939</v>
      </c>
      <c r="G2426" s="494" t="s">
        <v>536</v>
      </c>
      <c r="H2426" s="491" t="s">
        <v>4038</v>
      </c>
      <c r="I2426" s="494" t="s">
        <v>3975</v>
      </c>
      <c r="J2426" s="502">
        <v>11.16</v>
      </c>
      <c r="K2426" s="491" t="s">
        <v>4038</v>
      </c>
      <c r="L2426" s="512">
        <f t="shared" si="259"/>
        <v>255</v>
      </c>
      <c r="M2426" s="514">
        <v>255</v>
      </c>
      <c r="N2426" s="514"/>
      <c r="O2426" s="514"/>
      <c r="P2426" s="515" t="e">
        <f t="shared" si="260"/>
        <v>#DIV/0!</v>
      </c>
      <c r="Q2426" s="515">
        <f t="shared" si="261"/>
        <v>0</v>
      </c>
      <c r="R2426" s="515">
        <f t="shared" si="262"/>
        <v>0</v>
      </c>
      <c r="S2426" s="516">
        <f>IF(M2426="nio",0,IF(M2426&gt;0,VLOOKUP(H2426,'3-Productie normen'!A:L,VLOOKUP(M2426,'3-Productie normen'!$B$36:$C$42,2,FALSE),FALSE)))</f>
        <v>0</v>
      </c>
      <c r="T2426" s="516">
        <f t="shared" si="264"/>
        <v>0</v>
      </c>
      <c r="U2426" s="55">
        <f t="shared" si="265"/>
        <v>0</v>
      </c>
      <c r="V2426" s="527"/>
      <c r="X2426" s="529">
        <f t="shared" si="263"/>
        <v>2845.8</v>
      </c>
    </row>
    <row r="2427" spans="1:24" ht="14.1" customHeight="1">
      <c r="A2427" s="460">
        <v>2427</v>
      </c>
      <c r="B2427" s="467" t="s">
        <v>240</v>
      </c>
      <c r="C2427" s="466" t="s">
        <v>380</v>
      </c>
      <c r="D2427" s="473"/>
      <c r="E2427" s="475"/>
      <c r="F2427" s="475" t="s">
        <v>650</v>
      </c>
      <c r="G2427" s="494" t="s">
        <v>536</v>
      </c>
      <c r="H2427" s="491" t="s">
        <v>4038</v>
      </c>
      <c r="I2427" s="494" t="s">
        <v>3975</v>
      </c>
      <c r="J2427" s="502">
        <v>11.16</v>
      </c>
      <c r="K2427" s="491" t="s">
        <v>4038</v>
      </c>
      <c r="L2427" s="512">
        <f t="shared" si="259"/>
        <v>255</v>
      </c>
      <c r="M2427" s="514">
        <v>255</v>
      </c>
      <c r="N2427" s="514"/>
      <c r="O2427" s="514"/>
      <c r="P2427" s="515" t="e">
        <f t="shared" si="260"/>
        <v>#DIV/0!</v>
      </c>
      <c r="Q2427" s="515">
        <f t="shared" si="261"/>
        <v>0</v>
      </c>
      <c r="R2427" s="515">
        <f t="shared" si="262"/>
        <v>0</v>
      </c>
      <c r="S2427" s="516">
        <f>IF(M2427="nio",0,IF(M2427&gt;0,VLOOKUP(H2427,'3-Productie normen'!A:L,VLOOKUP(M2427,'3-Productie normen'!$B$36:$C$42,2,FALSE),FALSE)))</f>
        <v>0</v>
      </c>
      <c r="T2427" s="516">
        <f t="shared" si="264"/>
        <v>0</v>
      </c>
      <c r="U2427" s="55">
        <f t="shared" si="265"/>
        <v>0</v>
      </c>
      <c r="V2427" s="527"/>
      <c r="X2427" s="529">
        <f t="shared" si="263"/>
        <v>2845.8</v>
      </c>
    </row>
    <row r="2428" spans="1:24" ht="14.1" customHeight="1">
      <c r="A2428" s="460">
        <v>2428</v>
      </c>
      <c r="B2428" s="467" t="s">
        <v>240</v>
      </c>
      <c r="C2428" s="466" t="s">
        <v>380</v>
      </c>
      <c r="D2428" s="473"/>
      <c r="E2428" s="475"/>
      <c r="F2428" s="475" t="s">
        <v>938</v>
      </c>
      <c r="G2428" s="494" t="s">
        <v>529</v>
      </c>
      <c r="H2428" s="491" t="s">
        <v>253</v>
      </c>
      <c r="I2428" s="494" t="s">
        <v>3975</v>
      </c>
      <c r="J2428" s="502">
        <v>10.7</v>
      </c>
      <c r="K2428" s="491" t="s">
        <v>253</v>
      </c>
      <c r="L2428" s="512">
        <f t="shared" si="259"/>
        <v>104</v>
      </c>
      <c r="M2428" s="514">
        <v>104</v>
      </c>
      <c r="N2428" s="514"/>
      <c r="O2428" s="514"/>
      <c r="P2428" s="515" t="e">
        <f t="shared" si="260"/>
        <v>#DIV/0!</v>
      </c>
      <c r="Q2428" s="515">
        <f t="shared" si="261"/>
        <v>0</v>
      </c>
      <c r="R2428" s="515">
        <f t="shared" si="262"/>
        <v>0</v>
      </c>
      <c r="S2428" s="516">
        <f>IF(M2428="nio",0,IF(M2428&gt;0,VLOOKUP(H2428,'3-Productie normen'!A:L,VLOOKUP(M2428,'3-Productie normen'!$B$36:$C$42,2,FALSE),FALSE)))</f>
        <v>0</v>
      </c>
      <c r="T2428" s="516">
        <f t="shared" si="264"/>
        <v>0</v>
      </c>
      <c r="U2428" s="55">
        <f t="shared" si="265"/>
        <v>0</v>
      </c>
      <c r="V2428" s="527"/>
      <c r="X2428" s="529">
        <f t="shared" si="263"/>
        <v>1112.8</v>
      </c>
    </row>
    <row r="2429" spans="1:24" ht="14.1" customHeight="1">
      <c r="A2429" s="460">
        <v>2429</v>
      </c>
      <c r="B2429" s="467" t="s">
        <v>240</v>
      </c>
      <c r="C2429" s="466" t="s">
        <v>380</v>
      </c>
      <c r="D2429" s="473"/>
      <c r="E2429" s="475"/>
      <c r="F2429" s="475" t="s">
        <v>940</v>
      </c>
      <c r="G2429" s="494" t="s">
        <v>529</v>
      </c>
      <c r="H2429" s="491" t="s">
        <v>253</v>
      </c>
      <c r="I2429" s="494" t="s">
        <v>3975</v>
      </c>
      <c r="J2429" s="502">
        <v>10.7</v>
      </c>
      <c r="K2429" s="491" t="s">
        <v>253</v>
      </c>
      <c r="L2429" s="512">
        <f t="shared" si="259"/>
        <v>104</v>
      </c>
      <c r="M2429" s="514">
        <v>104</v>
      </c>
      <c r="N2429" s="514"/>
      <c r="O2429" s="514"/>
      <c r="P2429" s="515" t="e">
        <f t="shared" si="260"/>
        <v>#DIV/0!</v>
      </c>
      <c r="Q2429" s="515">
        <f t="shared" si="261"/>
        <v>0</v>
      </c>
      <c r="R2429" s="515">
        <f t="shared" si="262"/>
        <v>0</v>
      </c>
      <c r="S2429" s="516">
        <f>IF(M2429="nio",0,IF(M2429&gt;0,VLOOKUP(H2429,'3-Productie normen'!A:L,VLOOKUP(M2429,'3-Productie normen'!$B$36:$C$42,2,FALSE),FALSE)))</f>
        <v>0</v>
      </c>
      <c r="T2429" s="516">
        <f t="shared" si="264"/>
        <v>0</v>
      </c>
      <c r="U2429" s="55">
        <f t="shared" si="265"/>
        <v>0</v>
      </c>
      <c r="V2429" s="527"/>
      <c r="X2429" s="529">
        <f t="shared" si="263"/>
        <v>1112.8</v>
      </c>
    </row>
    <row r="2430" spans="1:24" ht="14.1" customHeight="1">
      <c r="A2430" s="460">
        <v>2430</v>
      </c>
      <c r="B2430" s="467" t="s">
        <v>240</v>
      </c>
      <c r="C2430" s="466" t="s">
        <v>380</v>
      </c>
      <c r="D2430" s="473"/>
      <c r="E2430" s="475"/>
      <c r="F2430" s="475" t="s">
        <v>2367</v>
      </c>
      <c r="G2430" s="494" t="s">
        <v>1045</v>
      </c>
      <c r="H2430" s="491" t="s">
        <v>253</v>
      </c>
      <c r="I2430" s="494" t="s">
        <v>3975</v>
      </c>
      <c r="J2430" s="502">
        <v>28.96</v>
      </c>
      <c r="K2430" s="491" t="s">
        <v>253</v>
      </c>
      <c r="L2430" s="512">
        <f t="shared" si="259"/>
        <v>104</v>
      </c>
      <c r="M2430" s="514">
        <v>104</v>
      </c>
      <c r="N2430" s="514"/>
      <c r="O2430" s="514"/>
      <c r="P2430" s="515" t="e">
        <f t="shared" si="260"/>
        <v>#DIV/0!</v>
      </c>
      <c r="Q2430" s="515">
        <f t="shared" si="261"/>
        <v>0</v>
      </c>
      <c r="R2430" s="515">
        <f t="shared" si="262"/>
        <v>0</v>
      </c>
      <c r="S2430" s="516">
        <f>IF(M2430="nio",0,IF(M2430&gt;0,VLOOKUP(H2430,'3-Productie normen'!A:L,VLOOKUP(M2430,'3-Productie normen'!$B$36:$C$42,2,FALSE),FALSE)))</f>
        <v>0</v>
      </c>
      <c r="T2430" s="516">
        <f t="shared" si="264"/>
        <v>0</v>
      </c>
      <c r="U2430" s="55">
        <f t="shared" si="265"/>
        <v>0</v>
      </c>
      <c r="V2430" s="527"/>
      <c r="X2430" s="529">
        <f t="shared" si="263"/>
        <v>3011.84</v>
      </c>
    </row>
    <row r="2431" spans="1:24" ht="14.1" customHeight="1">
      <c r="A2431" s="460">
        <v>2431</v>
      </c>
      <c r="B2431" s="467" t="s">
        <v>240</v>
      </c>
      <c r="C2431" s="466" t="s">
        <v>380</v>
      </c>
      <c r="D2431" s="473"/>
      <c r="E2431" s="475"/>
      <c r="F2431" s="475" t="s">
        <v>2368</v>
      </c>
      <c r="G2431" s="494" t="s">
        <v>2369</v>
      </c>
      <c r="H2431" s="491" t="s">
        <v>253</v>
      </c>
      <c r="I2431" s="494" t="s">
        <v>3975</v>
      </c>
      <c r="J2431" s="502">
        <v>3.6</v>
      </c>
      <c r="K2431" s="491" t="s">
        <v>253</v>
      </c>
      <c r="L2431" s="512">
        <f t="shared" si="259"/>
        <v>104</v>
      </c>
      <c r="M2431" s="514">
        <v>104</v>
      </c>
      <c r="N2431" s="514"/>
      <c r="O2431" s="514"/>
      <c r="P2431" s="515" t="e">
        <f t="shared" si="260"/>
        <v>#DIV/0!</v>
      </c>
      <c r="Q2431" s="515">
        <f t="shared" si="261"/>
        <v>0</v>
      </c>
      <c r="R2431" s="515">
        <f t="shared" si="262"/>
        <v>0</v>
      </c>
      <c r="S2431" s="516">
        <f>IF(M2431="nio",0,IF(M2431&gt;0,VLOOKUP(H2431,'3-Productie normen'!A:L,VLOOKUP(M2431,'3-Productie normen'!$B$36:$C$42,2,FALSE),FALSE)))</f>
        <v>0</v>
      </c>
      <c r="T2431" s="516">
        <f t="shared" si="264"/>
        <v>0</v>
      </c>
      <c r="U2431" s="55">
        <f t="shared" si="265"/>
        <v>0</v>
      </c>
      <c r="V2431" s="527"/>
      <c r="X2431" s="529">
        <f t="shared" si="263"/>
        <v>374.40000000000003</v>
      </c>
    </row>
    <row r="2432" spans="1:24" ht="14.1" customHeight="1">
      <c r="A2432" s="460">
        <v>2432</v>
      </c>
      <c r="B2432" s="467" t="s">
        <v>240</v>
      </c>
      <c r="C2432" s="466" t="s">
        <v>380</v>
      </c>
      <c r="D2432" s="473"/>
      <c r="E2432" s="475"/>
      <c r="F2432" s="475" t="s">
        <v>2370</v>
      </c>
      <c r="G2432" s="494" t="s">
        <v>2369</v>
      </c>
      <c r="H2432" s="491" t="s">
        <v>253</v>
      </c>
      <c r="I2432" s="494" t="s">
        <v>3975</v>
      </c>
      <c r="J2432" s="502">
        <v>3.71</v>
      </c>
      <c r="K2432" s="491" t="s">
        <v>253</v>
      </c>
      <c r="L2432" s="512">
        <f t="shared" si="259"/>
        <v>104</v>
      </c>
      <c r="M2432" s="514">
        <v>104</v>
      </c>
      <c r="N2432" s="514"/>
      <c r="O2432" s="514"/>
      <c r="P2432" s="515" t="e">
        <f t="shared" si="260"/>
        <v>#DIV/0!</v>
      </c>
      <c r="Q2432" s="515">
        <f t="shared" si="261"/>
        <v>0</v>
      </c>
      <c r="R2432" s="515">
        <f t="shared" si="262"/>
        <v>0</v>
      </c>
      <c r="S2432" s="516">
        <f>IF(M2432="nio",0,IF(M2432&gt;0,VLOOKUP(H2432,'3-Productie normen'!A:L,VLOOKUP(M2432,'3-Productie normen'!$B$36:$C$42,2,FALSE),FALSE)))</f>
        <v>0</v>
      </c>
      <c r="T2432" s="516">
        <f t="shared" si="264"/>
        <v>0</v>
      </c>
      <c r="U2432" s="55">
        <f t="shared" si="265"/>
        <v>0</v>
      </c>
      <c r="V2432" s="527"/>
      <c r="X2432" s="529">
        <f t="shared" si="263"/>
        <v>385.84</v>
      </c>
    </row>
    <row r="2433" spans="1:24" ht="14.1" customHeight="1">
      <c r="A2433" s="567">
        <v>2433</v>
      </c>
      <c r="B2433" s="467" t="s">
        <v>240</v>
      </c>
      <c r="C2433" s="466" t="s">
        <v>380</v>
      </c>
      <c r="D2433" s="473"/>
      <c r="E2433" s="475"/>
      <c r="F2433" s="475" t="s">
        <v>2371</v>
      </c>
      <c r="G2433" s="494" t="s">
        <v>2369</v>
      </c>
      <c r="H2433" s="491" t="s">
        <v>253</v>
      </c>
      <c r="I2433" s="494" t="s">
        <v>3975</v>
      </c>
      <c r="J2433" s="502">
        <v>3.71</v>
      </c>
      <c r="K2433" s="491" t="s">
        <v>253</v>
      </c>
      <c r="L2433" s="512">
        <f t="shared" si="259"/>
        <v>104</v>
      </c>
      <c r="M2433" s="514">
        <v>104</v>
      </c>
      <c r="N2433" s="514"/>
      <c r="O2433" s="514"/>
      <c r="P2433" s="515" t="e">
        <f t="shared" si="260"/>
        <v>#DIV/0!</v>
      </c>
      <c r="Q2433" s="515">
        <f t="shared" si="261"/>
        <v>0</v>
      </c>
      <c r="R2433" s="515">
        <f t="shared" si="262"/>
        <v>0</v>
      </c>
      <c r="S2433" s="516">
        <f>IF(M2433="nio",0,IF(M2433&gt;0,VLOOKUP(H2433,'3-Productie normen'!A:L,VLOOKUP(M2433,'3-Productie normen'!$B$36:$C$42,2,FALSE),FALSE)))</f>
        <v>0</v>
      </c>
      <c r="T2433" s="516">
        <f t="shared" si="264"/>
        <v>0</v>
      </c>
      <c r="U2433" s="55">
        <f t="shared" si="265"/>
        <v>0</v>
      </c>
      <c r="V2433" s="527"/>
      <c r="X2433" s="529">
        <f t="shared" si="263"/>
        <v>385.84</v>
      </c>
    </row>
    <row r="2434" spans="1:24" ht="14.1" customHeight="1">
      <c r="A2434" s="460">
        <v>2434</v>
      </c>
      <c r="B2434" s="467" t="s">
        <v>240</v>
      </c>
      <c r="C2434" s="466" t="s">
        <v>380</v>
      </c>
      <c r="D2434" s="473"/>
      <c r="E2434" s="475"/>
      <c r="F2434" s="475" t="s">
        <v>2372</v>
      </c>
      <c r="G2434" s="494" t="s">
        <v>916</v>
      </c>
      <c r="H2434" s="494" t="s">
        <v>4033</v>
      </c>
      <c r="I2434" s="494" t="s">
        <v>3982</v>
      </c>
      <c r="J2434" s="502">
        <v>19.760000000000002</v>
      </c>
      <c r="K2434" s="494" t="s">
        <v>4033</v>
      </c>
      <c r="L2434" s="512">
        <f t="shared" si="259"/>
        <v>104</v>
      </c>
      <c r="M2434" s="514">
        <v>104</v>
      </c>
      <c r="N2434" s="514"/>
      <c r="O2434" s="514"/>
      <c r="P2434" s="515" t="e">
        <f t="shared" si="260"/>
        <v>#DIV/0!</v>
      </c>
      <c r="Q2434" s="515">
        <f t="shared" si="261"/>
        <v>0</v>
      </c>
      <c r="R2434" s="515">
        <f t="shared" si="262"/>
        <v>0</v>
      </c>
      <c r="S2434" s="516">
        <f>IF(M2434="nio",0,IF(M2434&gt;0,VLOOKUP(H2434,'3-Productie normen'!A:L,VLOOKUP(M2434,'3-Productie normen'!$B$36:$C$42,2,FALSE),FALSE)))</f>
        <v>0</v>
      </c>
      <c r="T2434" s="516">
        <f t="shared" si="264"/>
        <v>0</v>
      </c>
      <c r="U2434" s="55">
        <f t="shared" si="265"/>
        <v>0</v>
      </c>
      <c r="V2434" s="527"/>
      <c r="X2434" s="529">
        <f t="shared" si="263"/>
        <v>2055.04</v>
      </c>
    </row>
    <row r="2435" spans="1:24" ht="14.1" customHeight="1">
      <c r="A2435" s="460">
        <v>2435</v>
      </c>
      <c r="B2435" s="467" t="s">
        <v>240</v>
      </c>
      <c r="C2435" s="466" t="s">
        <v>380</v>
      </c>
      <c r="D2435" s="473"/>
      <c r="E2435" s="475"/>
      <c r="F2435" s="475" t="s">
        <v>2373</v>
      </c>
      <c r="G2435" s="494" t="s">
        <v>2374</v>
      </c>
      <c r="H2435" s="491" t="s">
        <v>253</v>
      </c>
      <c r="I2435" s="494" t="s">
        <v>3975</v>
      </c>
      <c r="J2435" s="502">
        <v>22.32</v>
      </c>
      <c r="K2435" s="491" t="s">
        <v>253</v>
      </c>
      <c r="L2435" s="512">
        <f t="shared" si="259"/>
        <v>104</v>
      </c>
      <c r="M2435" s="514">
        <v>104</v>
      </c>
      <c r="N2435" s="514"/>
      <c r="O2435" s="514"/>
      <c r="P2435" s="515" t="e">
        <f t="shared" si="260"/>
        <v>#DIV/0!</v>
      </c>
      <c r="Q2435" s="515">
        <f t="shared" si="261"/>
        <v>0</v>
      </c>
      <c r="R2435" s="515">
        <f t="shared" si="262"/>
        <v>0</v>
      </c>
      <c r="S2435" s="516">
        <f>IF(M2435="nio",0,IF(M2435&gt;0,VLOOKUP(H2435,'3-Productie normen'!A:L,VLOOKUP(M2435,'3-Productie normen'!$B$36:$C$42,2,FALSE),FALSE)))</f>
        <v>0</v>
      </c>
      <c r="T2435" s="516">
        <f t="shared" si="264"/>
        <v>0</v>
      </c>
      <c r="U2435" s="55">
        <f t="shared" si="265"/>
        <v>0</v>
      </c>
      <c r="V2435" s="527"/>
      <c r="X2435" s="529">
        <f t="shared" si="263"/>
        <v>2321.2800000000002</v>
      </c>
    </row>
    <row r="2436" spans="1:24" ht="14.1" customHeight="1">
      <c r="A2436" s="460">
        <v>2436</v>
      </c>
      <c r="B2436" s="467" t="s">
        <v>240</v>
      </c>
      <c r="C2436" s="466" t="s">
        <v>380</v>
      </c>
      <c r="D2436" s="473"/>
      <c r="E2436" s="475"/>
      <c r="F2436" s="475" t="s">
        <v>2375</v>
      </c>
      <c r="G2436" s="494" t="s">
        <v>2374</v>
      </c>
      <c r="H2436" s="491" t="s">
        <v>253</v>
      </c>
      <c r="I2436" s="494" t="s">
        <v>3975</v>
      </c>
      <c r="J2436" s="502">
        <v>13.56</v>
      </c>
      <c r="K2436" s="491" t="s">
        <v>253</v>
      </c>
      <c r="L2436" s="512">
        <f t="shared" ref="L2436:L2501" si="266">SUM(M2436:O2436)</f>
        <v>104</v>
      </c>
      <c r="M2436" s="514">
        <v>104</v>
      </c>
      <c r="N2436" s="514"/>
      <c r="O2436" s="514"/>
      <c r="P2436" s="515" t="e">
        <f t="shared" si="260"/>
        <v>#DIV/0!</v>
      </c>
      <c r="Q2436" s="515">
        <f t="shared" si="261"/>
        <v>0</v>
      </c>
      <c r="R2436" s="515">
        <f t="shared" si="262"/>
        <v>0</v>
      </c>
      <c r="S2436" s="516">
        <f>IF(M2436="nio",0,IF(M2436&gt;0,VLOOKUP(H2436,'3-Productie normen'!A:L,VLOOKUP(M2436,'3-Productie normen'!$B$36:$C$42,2,FALSE),FALSE)))</f>
        <v>0</v>
      </c>
      <c r="T2436" s="516">
        <f t="shared" si="264"/>
        <v>0</v>
      </c>
      <c r="U2436" s="55">
        <f t="shared" si="265"/>
        <v>0</v>
      </c>
      <c r="V2436" s="527"/>
      <c r="X2436" s="529">
        <f t="shared" si="263"/>
        <v>1410.24</v>
      </c>
    </row>
    <row r="2437" spans="1:24" ht="14.1" customHeight="1">
      <c r="A2437" s="460">
        <v>2437</v>
      </c>
      <c r="B2437" s="467" t="s">
        <v>240</v>
      </c>
      <c r="C2437" s="466" t="s">
        <v>380</v>
      </c>
      <c r="D2437" s="473"/>
      <c r="E2437" s="475"/>
      <c r="F2437" s="475" t="s">
        <v>2376</v>
      </c>
      <c r="G2437" s="494" t="s">
        <v>2377</v>
      </c>
      <c r="H2437" s="494" t="s">
        <v>4033</v>
      </c>
      <c r="I2437" s="494" t="s">
        <v>3982</v>
      </c>
      <c r="J2437" s="502">
        <v>10.210000000000001</v>
      </c>
      <c r="K2437" s="494" t="s">
        <v>4033</v>
      </c>
      <c r="L2437" s="512">
        <f t="shared" si="266"/>
        <v>104</v>
      </c>
      <c r="M2437" s="514">
        <v>104</v>
      </c>
      <c r="N2437" s="514"/>
      <c r="O2437" s="514"/>
      <c r="P2437" s="515" t="e">
        <f t="shared" si="260"/>
        <v>#DIV/0!</v>
      </c>
      <c r="Q2437" s="515">
        <f t="shared" si="261"/>
        <v>0</v>
      </c>
      <c r="R2437" s="515">
        <f t="shared" si="262"/>
        <v>0</v>
      </c>
      <c r="S2437" s="516">
        <f>IF(M2437="nio",0,IF(M2437&gt;0,VLOOKUP(H2437,'3-Productie normen'!A:L,VLOOKUP(M2437,'3-Productie normen'!$B$36:$C$42,2,FALSE),FALSE)))</f>
        <v>0</v>
      </c>
      <c r="T2437" s="516">
        <f t="shared" si="264"/>
        <v>0</v>
      </c>
      <c r="U2437" s="55">
        <f t="shared" si="265"/>
        <v>0</v>
      </c>
      <c r="V2437" s="527"/>
      <c r="X2437" s="529">
        <f t="shared" si="263"/>
        <v>1061.8400000000001</v>
      </c>
    </row>
    <row r="2438" spans="1:24" ht="14.1" customHeight="1">
      <c r="A2438" s="460">
        <v>2438</v>
      </c>
      <c r="B2438" s="467" t="s">
        <v>240</v>
      </c>
      <c r="C2438" s="466" t="s">
        <v>380</v>
      </c>
      <c r="D2438" s="473"/>
      <c r="E2438" s="475"/>
      <c r="F2438" s="475" t="s">
        <v>2378</v>
      </c>
      <c r="G2438" s="494" t="s">
        <v>529</v>
      </c>
      <c r="H2438" s="491" t="s">
        <v>253</v>
      </c>
      <c r="I2438" s="494" t="s">
        <v>3975</v>
      </c>
      <c r="J2438" s="502">
        <v>29.46</v>
      </c>
      <c r="K2438" s="491" t="s">
        <v>253</v>
      </c>
      <c r="L2438" s="512">
        <f t="shared" si="266"/>
        <v>104</v>
      </c>
      <c r="M2438" s="514">
        <v>104</v>
      </c>
      <c r="N2438" s="514"/>
      <c r="O2438" s="514"/>
      <c r="P2438" s="515" t="e">
        <f t="shared" si="260"/>
        <v>#DIV/0!</v>
      </c>
      <c r="Q2438" s="515">
        <f t="shared" si="261"/>
        <v>0</v>
      </c>
      <c r="R2438" s="515">
        <f t="shared" si="262"/>
        <v>0</v>
      </c>
      <c r="S2438" s="516">
        <f>IF(M2438="nio",0,IF(M2438&gt;0,VLOOKUP(H2438,'3-Productie normen'!A:L,VLOOKUP(M2438,'3-Productie normen'!$B$36:$C$42,2,FALSE),FALSE)))</f>
        <v>0</v>
      </c>
      <c r="T2438" s="516">
        <f t="shared" si="264"/>
        <v>0</v>
      </c>
      <c r="U2438" s="55">
        <f t="shared" si="265"/>
        <v>0</v>
      </c>
      <c r="V2438" s="527"/>
      <c r="X2438" s="529">
        <f t="shared" si="263"/>
        <v>3063.84</v>
      </c>
    </row>
    <row r="2439" spans="1:24" ht="14.1" customHeight="1">
      <c r="A2439" s="460">
        <v>2439</v>
      </c>
      <c r="B2439" s="467" t="s">
        <v>240</v>
      </c>
      <c r="C2439" s="466" t="s">
        <v>380</v>
      </c>
      <c r="D2439" s="473"/>
      <c r="E2439" s="475"/>
      <c r="F2439" s="475" t="s">
        <v>2379</v>
      </c>
      <c r="G2439" s="494" t="s">
        <v>529</v>
      </c>
      <c r="H2439" s="491" t="s">
        <v>253</v>
      </c>
      <c r="I2439" s="494" t="s">
        <v>3975</v>
      </c>
      <c r="J2439" s="502">
        <v>19.13</v>
      </c>
      <c r="K2439" s="491" t="s">
        <v>253</v>
      </c>
      <c r="L2439" s="512">
        <f t="shared" si="266"/>
        <v>104</v>
      </c>
      <c r="M2439" s="514">
        <v>104</v>
      </c>
      <c r="N2439" s="514"/>
      <c r="O2439" s="514"/>
      <c r="P2439" s="515" t="e">
        <f t="shared" si="260"/>
        <v>#DIV/0!</v>
      </c>
      <c r="Q2439" s="515">
        <f t="shared" si="261"/>
        <v>0</v>
      </c>
      <c r="R2439" s="515">
        <f t="shared" si="262"/>
        <v>0</v>
      </c>
      <c r="S2439" s="516">
        <f>IF(M2439="nio",0,IF(M2439&gt;0,VLOOKUP(H2439,'3-Productie normen'!A:L,VLOOKUP(M2439,'3-Productie normen'!$B$36:$C$42,2,FALSE),FALSE)))</f>
        <v>0</v>
      </c>
      <c r="T2439" s="516">
        <f t="shared" si="264"/>
        <v>0</v>
      </c>
      <c r="U2439" s="55">
        <f t="shared" si="265"/>
        <v>0</v>
      </c>
      <c r="V2439" s="527"/>
      <c r="X2439" s="529">
        <f t="shared" si="263"/>
        <v>1989.52</v>
      </c>
    </row>
    <row r="2440" spans="1:24" ht="14.1" customHeight="1">
      <c r="A2440" s="460">
        <v>2440</v>
      </c>
      <c r="B2440" s="467" t="s">
        <v>240</v>
      </c>
      <c r="C2440" s="466" t="s">
        <v>380</v>
      </c>
      <c r="D2440" s="473"/>
      <c r="E2440" s="475"/>
      <c r="F2440" s="475" t="s">
        <v>2380</v>
      </c>
      <c r="G2440" s="494" t="s">
        <v>529</v>
      </c>
      <c r="H2440" s="491" t="s">
        <v>253</v>
      </c>
      <c r="I2440" s="494" t="s">
        <v>3975</v>
      </c>
      <c r="J2440" s="502">
        <v>39.64</v>
      </c>
      <c r="K2440" s="491" t="s">
        <v>253</v>
      </c>
      <c r="L2440" s="512">
        <f t="shared" si="266"/>
        <v>104</v>
      </c>
      <c r="M2440" s="514">
        <v>104</v>
      </c>
      <c r="N2440" s="514"/>
      <c r="O2440" s="514"/>
      <c r="P2440" s="515" t="e">
        <f t="shared" si="260"/>
        <v>#DIV/0!</v>
      </c>
      <c r="Q2440" s="515">
        <f t="shared" si="261"/>
        <v>0</v>
      </c>
      <c r="R2440" s="515">
        <f t="shared" si="262"/>
        <v>0</v>
      </c>
      <c r="S2440" s="516">
        <f>IF(M2440="nio",0,IF(M2440&gt;0,VLOOKUP(H2440,'3-Productie normen'!A:L,VLOOKUP(M2440,'3-Productie normen'!$B$36:$C$42,2,FALSE),FALSE)))</f>
        <v>0</v>
      </c>
      <c r="T2440" s="516">
        <f t="shared" si="264"/>
        <v>0</v>
      </c>
      <c r="U2440" s="55">
        <f t="shared" si="265"/>
        <v>0</v>
      </c>
      <c r="V2440" s="527"/>
      <c r="X2440" s="529">
        <f t="shared" si="263"/>
        <v>4122.5600000000004</v>
      </c>
    </row>
    <row r="2441" spans="1:24" ht="14.1" customHeight="1">
      <c r="A2441" s="567">
        <v>2441</v>
      </c>
      <c r="B2441" s="467" t="s">
        <v>240</v>
      </c>
      <c r="C2441" s="466" t="s">
        <v>380</v>
      </c>
      <c r="D2441" s="473"/>
      <c r="E2441" s="475"/>
      <c r="F2441" s="475" t="s">
        <v>2381</v>
      </c>
      <c r="G2441" s="494" t="s">
        <v>2369</v>
      </c>
      <c r="H2441" s="491" t="s">
        <v>253</v>
      </c>
      <c r="I2441" s="494" t="s">
        <v>3975</v>
      </c>
      <c r="J2441" s="502">
        <v>3.68</v>
      </c>
      <c r="K2441" s="491" t="s">
        <v>253</v>
      </c>
      <c r="L2441" s="512">
        <f t="shared" si="266"/>
        <v>104</v>
      </c>
      <c r="M2441" s="514">
        <v>104</v>
      </c>
      <c r="N2441" s="514"/>
      <c r="O2441" s="514"/>
      <c r="P2441" s="515" t="e">
        <f t="shared" si="260"/>
        <v>#DIV/0!</v>
      </c>
      <c r="Q2441" s="515">
        <f t="shared" si="261"/>
        <v>0</v>
      </c>
      <c r="R2441" s="515">
        <f t="shared" si="262"/>
        <v>0</v>
      </c>
      <c r="S2441" s="516">
        <f>IF(M2441="nio",0,IF(M2441&gt;0,VLOOKUP(H2441,'3-Productie normen'!A:L,VLOOKUP(M2441,'3-Productie normen'!$B$36:$C$42,2,FALSE),FALSE)))</f>
        <v>0</v>
      </c>
      <c r="T2441" s="516">
        <f t="shared" si="264"/>
        <v>0</v>
      </c>
      <c r="U2441" s="55">
        <f t="shared" si="265"/>
        <v>0</v>
      </c>
      <c r="V2441" s="527"/>
      <c r="X2441" s="529">
        <f t="shared" si="263"/>
        <v>382.72</v>
      </c>
    </row>
    <row r="2442" spans="1:24" ht="14.1" customHeight="1">
      <c r="A2442" s="460">
        <v>2442</v>
      </c>
      <c r="B2442" s="467" t="s">
        <v>240</v>
      </c>
      <c r="C2442" s="466" t="s">
        <v>380</v>
      </c>
      <c r="D2442" s="473"/>
      <c r="E2442" s="475"/>
      <c r="F2442" s="475" t="s">
        <v>2382</v>
      </c>
      <c r="G2442" s="494" t="s">
        <v>2369</v>
      </c>
      <c r="H2442" s="491" t="s">
        <v>253</v>
      </c>
      <c r="I2442" s="494" t="s">
        <v>3975</v>
      </c>
      <c r="J2442" s="502">
        <v>3.69</v>
      </c>
      <c r="K2442" s="491" t="s">
        <v>253</v>
      </c>
      <c r="L2442" s="512">
        <f t="shared" si="266"/>
        <v>104</v>
      </c>
      <c r="M2442" s="514">
        <v>104</v>
      </c>
      <c r="N2442" s="514"/>
      <c r="O2442" s="514"/>
      <c r="P2442" s="515" t="e">
        <f t="shared" si="260"/>
        <v>#DIV/0!</v>
      </c>
      <c r="Q2442" s="515">
        <f t="shared" si="261"/>
        <v>0</v>
      </c>
      <c r="R2442" s="515">
        <f t="shared" si="262"/>
        <v>0</v>
      </c>
      <c r="S2442" s="516">
        <f>IF(M2442="nio",0,IF(M2442&gt;0,VLOOKUP(H2442,'3-Productie normen'!A:L,VLOOKUP(M2442,'3-Productie normen'!$B$36:$C$42,2,FALSE),FALSE)))</f>
        <v>0</v>
      </c>
      <c r="T2442" s="516">
        <f t="shared" si="264"/>
        <v>0</v>
      </c>
      <c r="U2442" s="55">
        <f t="shared" si="265"/>
        <v>0</v>
      </c>
      <c r="V2442" s="527"/>
      <c r="X2442" s="529">
        <f t="shared" si="263"/>
        <v>383.76</v>
      </c>
    </row>
    <row r="2443" spans="1:24" ht="14.1" customHeight="1">
      <c r="A2443" s="460">
        <v>2443</v>
      </c>
      <c r="B2443" s="467" t="s">
        <v>240</v>
      </c>
      <c r="C2443" s="466" t="s">
        <v>380</v>
      </c>
      <c r="D2443" s="473"/>
      <c r="E2443" s="475"/>
      <c r="F2443" s="475" t="s">
        <v>2383</v>
      </c>
      <c r="G2443" s="494" t="s">
        <v>2384</v>
      </c>
      <c r="H2443" s="491" t="s">
        <v>253</v>
      </c>
      <c r="I2443" s="494" t="s">
        <v>3975</v>
      </c>
      <c r="J2443" s="502">
        <v>16.41</v>
      </c>
      <c r="K2443" s="491" t="s">
        <v>4038</v>
      </c>
      <c r="L2443" s="512">
        <f t="shared" si="266"/>
        <v>104</v>
      </c>
      <c r="M2443" s="514">
        <v>104</v>
      </c>
      <c r="N2443" s="514"/>
      <c r="O2443" s="514"/>
      <c r="P2443" s="515" t="e">
        <f t="shared" ref="P2443:P2506" si="267">IF(M2443="nio",0,IF(M2443&gt;0,M2443*J2443/S2443,0))</f>
        <v>#DIV/0!</v>
      </c>
      <c r="Q2443" s="515">
        <f t="shared" ref="Q2443:Q2506" si="268">IF(N2443&gt;0,N2443*J2443/T2443,0)</f>
        <v>0</v>
      </c>
      <c r="R2443" s="515">
        <f t="shared" ref="R2443:R2506" si="269">IF(O2443&gt;0,O2443*J2443/U2443,0)</f>
        <v>0</v>
      </c>
      <c r="S2443" s="516">
        <f>IF(M2443="nio",0,IF(M2443&gt;0,VLOOKUP(H2443,'3-Productie normen'!A:L,VLOOKUP(M2443,'3-Productie normen'!$B$36:$C$42,2,FALSE),FALSE)))</f>
        <v>0</v>
      </c>
      <c r="T2443" s="516">
        <f t="shared" si="264"/>
        <v>0</v>
      </c>
      <c r="U2443" s="55">
        <f t="shared" si="265"/>
        <v>0</v>
      </c>
      <c r="V2443" s="527"/>
      <c r="X2443" s="529">
        <f t="shared" ref="X2443:X2506" si="270">L2443*J2443</f>
        <v>1706.64</v>
      </c>
    </row>
    <row r="2444" spans="1:24" ht="14.1" customHeight="1">
      <c r="A2444" s="460">
        <v>2444</v>
      </c>
      <c r="B2444" s="467" t="s">
        <v>240</v>
      </c>
      <c r="C2444" s="466" t="s">
        <v>380</v>
      </c>
      <c r="D2444" s="473"/>
      <c r="E2444" s="475"/>
      <c r="F2444" s="475" t="s">
        <v>2385</v>
      </c>
      <c r="G2444" s="494" t="s">
        <v>536</v>
      </c>
      <c r="H2444" s="491" t="s">
        <v>4038</v>
      </c>
      <c r="I2444" s="494" t="s">
        <v>3975</v>
      </c>
      <c r="J2444" s="502">
        <v>27.93</v>
      </c>
      <c r="K2444" s="491" t="s">
        <v>4038</v>
      </c>
      <c r="L2444" s="512">
        <f t="shared" si="266"/>
        <v>255</v>
      </c>
      <c r="M2444" s="514">
        <v>255</v>
      </c>
      <c r="N2444" s="514"/>
      <c r="O2444" s="514"/>
      <c r="P2444" s="515" t="e">
        <f t="shared" si="267"/>
        <v>#DIV/0!</v>
      </c>
      <c r="Q2444" s="515">
        <f t="shared" si="268"/>
        <v>0</v>
      </c>
      <c r="R2444" s="515">
        <f t="shared" si="269"/>
        <v>0</v>
      </c>
      <c r="S2444" s="516">
        <f>IF(M2444="nio",0,IF(M2444&gt;0,VLOOKUP(H2444,'3-Productie normen'!A:L,VLOOKUP(M2444,'3-Productie normen'!$B$36:$C$42,2,FALSE),FALSE)))</f>
        <v>0</v>
      </c>
      <c r="T2444" s="516">
        <f t="shared" si="264"/>
        <v>0</v>
      </c>
      <c r="U2444" s="55">
        <f t="shared" si="265"/>
        <v>0</v>
      </c>
      <c r="V2444" s="527"/>
      <c r="X2444" s="529">
        <f t="shared" si="270"/>
        <v>7122.15</v>
      </c>
    </row>
    <row r="2445" spans="1:24" ht="14.1" customHeight="1">
      <c r="A2445" s="460">
        <v>2445</v>
      </c>
      <c r="B2445" s="467" t="s">
        <v>240</v>
      </c>
      <c r="C2445" s="466" t="s">
        <v>380</v>
      </c>
      <c r="D2445" s="473"/>
      <c r="E2445" s="475"/>
      <c r="F2445" s="475" t="s">
        <v>2386</v>
      </c>
      <c r="G2445" s="494" t="s">
        <v>589</v>
      </c>
      <c r="H2445" s="491" t="s">
        <v>253</v>
      </c>
      <c r="I2445" s="494" t="s">
        <v>3982</v>
      </c>
      <c r="J2445" s="502">
        <v>7.87</v>
      </c>
      <c r="K2445" s="491" t="s">
        <v>253</v>
      </c>
      <c r="L2445" s="512">
        <f t="shared" si="266"/>
        <v>104</v>
      </c>
      <c r="M2445" s="514">
        <v>104</v>
      </c>
      <c r="N2445" s="514"/>
      <c r="O2445" s="514"/>
      <c r="P2445" s="515" t="e">
        <f t="shared" si="267"/>
        <v>#DIV/0!</v>
      </c>
      <c r="Q2445" s="515">
        <f t="shared" si="268"/>
        <v>0</v>
      </c>
      <c r="R2445" s="515">
        <f t="shared" si="269"/>
        <v>0</v>
      </c>
      <c r="S2445" s="516">
        <f>IF(M2445="nio",0,IF(M2445&gt;0,VLOOKUP(H2445,'3-Productie normen'!A:L,VLOOKUP(M2445,'3-Productie normen'!$B$36:$C$42,2,FALSE),FALSE)))</f>
        <v>0</v>
      </c>
      <c r="T2445" s="516">
        <f t="shared" si="264"/>
        <v>0</v>
      </c>
      <c r="U2445" s="55">
        <f t="shared" si="265"/>
        <v>0</v>
      </c>
      <c r="V2445" s="527"/>
      <c r="X2445" s="529">
        <f t="shared" si="270"/>
        <v>818.48</v>
      </c>
    </row>
    <row r="2446" spans="1:24" ht="14.1" customHeight="1">
      <c r="A2446" s="460">
        <v>2446</v>
      </c>
      <c r="B2446" s="467" t="s">
        <v>240</v>
      </c>
      <c r="C2446" s="466" t="s">
        <v>380</v>
      </c>
      <c r="D2446" s="473"/>
      <c r="E2446" s="475"/>
      <c r="F2446" s="475" t="s">
        <v>2387</v>
      </c>
      <c r="G2446" s="494" t="s">
        <v>2366</v>
      </c>
      <c r="H2446" s="491" t="s">
        <v>4038</v>
      </c>
      <c r="I2446" s="494" t="s">
        <v>3975</v>
      </c>
      <c r="J2446" s="502">
        <v>2.0499999999999998</v>
      </c>
      <c r="K2446" s="491" t="s">
        <v>4038</v>
      </c>
      <c r="L2446" s="512">
        <f t="shared" si="266"/>
        <v>255</v>
      </c>
      <c r="M2446" s="514">
        <v>255</v>
      </c>
      <c r="N2446" s="514"/>
      <c r="O2446" s="514"/>
      <c r="P2446" s="515" t="e">
        <f t="shared" si="267"/>
        <v>#DIV/0!</v>
      </c>
      <c r="Q2446" s="515">
        <f t="shared" si="268"/>
        <v>0</v>
      </c>
      <c r="R2446" s="515">
        <f t="shared" si="269"/>
        <v>0</v>
      </c>
      <c r="S2446" s="516">
        <f>IF(M2446="nio",0,IF(M2446&gt;0,VLOOKUP(H2446,'3-Productie normen'!A:L,VLOOKUP(M2446,'3-Productie normen'!$B$36:$C$42,2,FALSE),FALSE)))</f>
        <v>0</v>
      </c>
      <c r="T2446" s="516">
        <f t="shared" si="264"/>
        <v>0</v>
      </c>
      <c r="U2446" s="55">
        <f t="shared" si="265"/>
        <v>0</v>
      </c>
      <c r="V2446" s="527"/>
      <c r="X2446" s="529">
        <f t="shared" si="270"/>
        <v>522.75</v>
      </c>
    </row>
    <row r="2447" spans="1:24" ht="14.1" customHeight="1">
      <c r="A2447" s="460">
        <v>2447</v>
      </c>
      <c r="B2447" s="467" t="s">
        <v>240</v>
      </c>
      <c r="C2447" s="466" t="s">
        <v>380</v>
      </c>
      <c r="D2447" s="473"/>
      <c r="E2447" s="475"/>
      <c r="F2447" s="475" t="s">
        <v>2388</v>
      </c>
      <c r="G2447" s="494" t="s">
        <v>2366</v>
      </c>
      <c r="H2447" s="491" t="s">
        <v>4038</v>
      </c>
      <c r="I2447" s="494" t="s">
        <v>3975</v>
      </c>
      <c r="J2447" s="502">
        <v>2.0499999999999998</v>
      </c>
      <c r="K2447" s="491" t="s">
        <v>4038</v>
      </c>
      <c r="L2447" s="512">
        <f t="shared" si="266"/>
        <v>255</v>
      </c>
      <c r="M2447" s="514">
        <v>255</v>
      </c>
      <c r="N2447" s="514"/>
      <c r="O2447" s="514"/>
      <c r="P2447" s="515" t="e">
        <f t="shared" si="267"/>
        <v>#DIV/0!</v>
      </c>
      <c r="Q2447" s="515">
        <f t="shared" si="268"/>
        <v>0</v>
      </c>
      <c r="R2447" s="515">
        <f t="shared" si="269"/>
        <v>0</v>
      </c>
      <c r="S2447" s="516">
        <f>IF(M2447="nio",0,IF(M2447&gt;0,VLOOKUP(H2447,'3-Productie normen'!A:L,VLOOKUP(M2447,'3-Productie normen'!$B$36:$C$42,2,FALSE),FALSE)))</f>
        <v>0</v>
      </c>
      <c r="T2447" s="516">
        <f t="shared" si="264"/>
        <v>0</v>
      </c>
      <c r="U2447" s="55">
        <f t="shared" si="265"/>
        <v>0</v>
      </c>
      <c r="V2447" s="527"/>
      <c r="X2447" s="529">
        <f t="shared" si="270"/>
        <v>522.75</v>
      </c>
    </row>
    <row r="2448" spans="1:24" ht="14.1" customHeight="1">
      <c r="A2448" s="460">
        <v>2448</v>
      </c>
      <c r="B2448" s="467" t="s">
        <v>240</v>
      </c>
      <c r="C2448" s="466" t="s">
        <v>380</v>
      </c>
      <c r="D2448" s="473"/>
      <c r="E2448" s="475"/>
      <c r="F2448" s="475" t="s">
        <v>2389</v>
      </c>
      <c r="G2448" s="494" t="s">
        <v>536</v>
      </c>
      <c r="H2448" s="491" t="s">
        <v>4038</v>
      </c>
      <c r="I2448" s="494" t="s">
        <v>3975</v>
      </c>
      <c r="J2448" s="502">
        <v>13.28</v>
      </c>
      <c r="K2448" s="491" t="s">
        <v>4038</v>
      </c>
      <c r="L2448" s="512">
        <f t="shared" si="266"/>
        <v>255</v>
      </c>
      <c r="M2448" s="514">
        <v>255</v>
      </c>
      <c r="N2448" s="514"/>
      <c r="O2448" s="514"/>
      <c r="P2448" s="515" t="e">
        <f t="shared" si="267"/>
        <v>#DIV/0!</v>
      </c>
      <c r="Q2448" s="515">
        <f t="shared" si="268"/>
        <v>0</v>
      </c>
      <c r="R2448" s="515">
        <f t="shared" si="269"/>
        <v>0</v>
      </c>
      <c r="S2448" s="516">
        <f>IF(M2448="nio",0,IF(M2448&gt;0,VLOOKUP(H2448,'3-Productie normen'!A:L,VLOOKUP(M2448,'3-Productie normen'!$B$36:$C$42,2,FALSE),FALSE)))</f>
        <v>0</v>
      </c>
      <c r="T2448" s="516">
        <f t="shared" si="264"/>
        <v>0</v>
      </c>
      <c r="U2448" s="55">
        <f t="shared" si="265"/>
        <v>0</v>
      </c>
      <c r="V2448" s="527"/>
      <c r="X2448" s="529">
        <f t="shared" si="270"/>
        <v>3386.3999999999996</v>
      </c>
    </row>
    <row r="2449" spans="1:24" ht="14.1" customHeight="1">
      <c r="A2449" s="567">
        <v>2449</v>
      </c>
      <c r="B2449" s="467" t="s">
        <v>240</v>
      </c>
      <c r="C2449" s="466" t="s">
        <v>380</v>
      </c>
      <c r="D2449" s="473"/>
      <c r="E2449" s="475"/>
      <c r="F2449" s="475" t="s">
        <v>2390</v>
      </c>
      <c r="G2449" s="494" t="s">
        <v>2391</v>
      </c>
      <c r="H2449" s="494" t="s">
        <v>255</v>
      </c>
      <c r="I2449" s="494" t="s">
        <v>3975</v>
      </c>
      <c r="J2449" s="502">
        <v>22.94</v>
      </c>
      <c r="K2449" s="494" t="s">
        <v>255</v>
      </c>
      <c r="L2449" s="512">
        <f t="shared" si="266"/>
        <v>104</v>
      </c>
      <c r="M2449" s="514">
        <v>104</v>
      </c>
      <c r="N2449" s="514"/>
      <c r="O2449" s="514"/>
      <c r="P2449" s="515" t="e">
        <f t="shared" si="267"/>
        <v>#DIV/0!</v>
      </c>
      <c r="Q2449" s="515">
        <f t="shared" si="268"/>
        <v>0</v>
      </c>
      <c r="R2449" s="515">
        <f t="shared" si="269"/>
        <v>0</v>
      </c>
      <c r="S2449" s="516">
        <f>IF(M2449="nio",0,IF(M2449&gt;0,VLOOKUP(H2449,'3-Productie normen'!A:L,VLOOKUP(M2449,'3-Productie normen'!$B$36:$C$42,2,FALSE),FALSE)))</f>
        <v>0</v>
      </c>
      <c r="T2449" s="516">
        <f t="shared" si="264"/>
        <v>0</v>
      </c>
      <c r="U2449" s="55">
        <f t="shared" si="265"/>
        <v>0</v>
      </c>
      <c r="V2449" s="527"/>
      <c r="X2449" s="529">
        <f t="shared" si="270"/>
        <v>2385.7600000000002</v>
      </c>
    </row>
    <row r="2450" spans="1:24" ht="14.1" customHeight="1">
      <c r="A2450" s="460">
        <v>2450</v>
      </c>
      <c r="B2450" s="467" t="s">
        <v>240</v>
      </c>
      <c r="C2450" s="466" t="s">
        <v>380</v>
      </c>
      <c r="D2450" s="473"/>
      <c r="E2450" s="475"/>
      <c r="F2450" s="475" t="s">
        <v>2392</v>
      </c>
      <c r="G2450" s="494" t="s">
        <v>2393</v>
      </c>
      <c r="H2450" s="494" t="s">
        <v>255</v>
      </c>
      <c r="I2450" s="494" t="s">
        <v>3982</v>
      </c>
      <c r="J2450" s="502">
        <v>26.51</v>
      </c>
      <c r="K2450" s="494" t="s">
        <v>255</v>
      </c>
      <c r="L2450" s="512">
        <f t="shared" si="266"/>
        <v>104</v>
      </c>
      <c r="M2450" s="514">
        <v>104</v>
      </c>
      <c r="N2450" s="514"/>
      <c r="O2450" s="514"/>
      <c r="P2450" s="515" t="e">
        <f t="shared" si="267"/>
        <v>#DIV/0!</v>
      </c>
      <c r="Q2450" s="515">
        <f t="shared" si="268"/>
        <v>0</v>
      </c>
      <c r="R2450" s="515">
        <f t="shared" si="269"/>
        <v>0</v>
      </c>
      <c r="S2450" s="516">
        <f>IF(M2450="nio",0,IF(M2450&gt;0,VLOOKUP(H2450,'3-Productie normen'!A:L,VLOOKUP(M2450,'3-Productie normen'!$B$36:$C$42,2,FALSE),FALSE)))</f>
        <v>0</v>
      </c>
      <c r="T2450" s="516">
        <f t="shared" si="264"/>
        <v>0</v>
      </c>
      <c r="U2450" s="55">
        <f t="shared" si="265"/>
        <v>0</v>
      </c>
      <c r="V2450" s="527"/>
      <c r="X2450" s="529">
        <f t="shared" si="270"/>
        <v>2757.04</v>
      </c>
    </row>
    <row r="2451" spans="1:24" ht="14.1" customHeight="1">
      <c r="A2451" s="460">
        <v>2451</v>
      </c>
      <c r="B2451" s="467" t="s">
        <v>240</v>
      </c>
      <c r="C2451" s="466" t="s">
        <v>380</v>
      </c>
      <c r="D2451" s="473"/>
      <c r="E2451" s="475"/>
      <c r="F2451" s="475" t="s">
        <v>2394</v>
      </c>
      <c r="G2451" s="494" t="s">
        <v>2366</v>
      </c>
      <c r="H2451" s="491" t="s">
        <v>4038</v>
      </c>
      <c r="I2451" s="494" t="s">
        <v>3975</v>
      </c>
      <c r="J2451" s="502">
        <v>2.0499999999999998</v>
      </c>
      <c r="K2451" s="491" t="s">
        <v>4038</v>
      </c>
      <c r="L2451" s="512">
        <f t="shared" si="266"/>
        <v>255</v>
      </c>
      <c r="M2451" s="514">
        <v>255</v>
      </c>
      <c r="N2451" s="514"/>
      <c r="O2451" s="514"/>
      <c r="P2451" s="515" t="e">
        <f t="shared" si="267"/>
        <v>#DIV/0!</v>
      </c>
      <c r="Q2451" s="515">
        <f t="shared" si="268"/>
        <v>0</v>
      </c>
      <c r="R2451" s="515">
        <f t="shared" si="269"/>
        <v>0</v>
      </c>
      <c r="S2451" s="516">
        <f>IF(M2451="nio",0,IF(M2451&gt;0,VLOOKUP(H2451,'3-Productie normen'!A:L,VLOOKUP(M2451,'3-Productie normen'!$B$36:$C$42,2,FALSE),FALSE)))</f>
        <v>0</v>
      </c>
      <c r="T2451" s="516">
        <f t="shared" si="264"/>
        <v>0</v>
      </c>
      <c r="U2451" s="55">
        <f t="shared" si="265"/>
        <v>0</v>
      </c>
      <c r="V2451" s="527"/>
      <c r="X2451" s="529">
        <f t="shared" si="270"/>
        <v>522.75</v>
      </c>
    </row>
    <row r="2452" spans="1:24" ht="14.1" customHeight="1">
      <c r="A2452" s="460">
        <v>2452</v>
      </c>
      <c r="B2452" s="467" t="s">
        <v>240</v>
      </c>
      <c r="C2452" s="466" t="s">
        <v>380</v>
      </c>
      <c r="D2452" s="473"/>
      <c r="E2452" s="475"/>
      <c r="F2452" s="475" t="s">
        <v>2395</v>
      </c>
      <c r="G2452" s="494" t="s">
        <v>916</v>
      </c>
      <c r="H2452" s="494" t="s">
        <v>4033</v>
      </c>
      <c r="I2452" s="494" t="s">
        <v>3982</v>
      </c>
      <c r="J2452" s="502">
        <v>81.33</v>
      </c>
      <c r="K2452" s="494" t="s">
        <v>4033</v>
      </c>
      <c r="L2452" s="512">
        <f t="shared" si="266"/>
        <v>104</v>
      </c>
      <c r="M2452" s="514">
        <v>104</v>
      </c>
      <c r="N2452" s="514"/>
      <c r="O2452" s="514"/>
      <c r="P2452" s="515" t="e">
        <f t="shared" si="267"/>
        <v>#DIV/0!</v>
      </c>
      <c r="Q2452" s="515">
        <f t="shared" si="268"/>
        <v>0</v>
      </c>
      <c r="R2452" s="515">
        <f t="shared" si="269"/>
        <v>0</v>
      </c>
      <c r="S2452" s="516">
        <f>IF(M2452="nio",0,IF(M2452&gt;0,VLOOKUP(H2452,'3-Productie normen'!A:L,VLOOKUP(M2452,'3-Productie normen'!$B$36:$C$42,2,FALSE),FALSE)))</f>
        <v>0</v>
      </c>
      <c r="T2452" s="516">
        <f t="shared" si="264"/>
        <v>0</v>
      </c>
      <c r="U2452" s="55">
        <f t="shared" si="265"/>
        <v>0</v>
      </c>
      <c r="V2452" s="527"/>
      <c r="X2452" s="529">
        <f t="shared" si="270"/>
        <v>8458.32</v>
      </c>
    </row>
    <row r="2453" spans="1:24" ht="14.1" customHeight="1">
      <c r="A2453" s="460">
        <v>2453</v>
      </c>
      <c r="B2453" s="467" t="s">
        <v>240</v>
      </c>
      <c r="C2453" s="466" t="s">
        <v>380</v>
      </c>
      <c r="D2453" s="473"/>
      <c r="E2453" s="475"/>
      <c r="F2453" s="475" t="s">
        <v>2396</v>
      </c>
      <c r="G2453" s="494" t="s">
        <v>2391</v>
      </c>
      <c r="H2453" s="494" t="s">
        <v>255</v>
      </c>
      <c r="I2453" s="494" t="s">
        <v>3982</v>
      </c>
      <c r="J2453" s="502">
        <v>21.71</v>
      </c>
      <c r="K2453" s="494" t="s">
        <v>255</v>
      </c>
      <c r="L2453" s="512">
        <f t="shared" si="266"/>
        <v>104</v>
      </c>
      <c r="M2453" s="514">
        <v>104</v>
      </c>
      <c r="N2453" s="514"/>
      <c r="O2453" s="514"/>
      <c r="P2453" s="515" t="e">
        <f t="shared" si="267"/>
        <v>#DIV/0!</v>
      </c>
      <c r="Q2453" s="515">
        <f t="shared" si="268"/>
        <v>0</v>
      </c>
      <c r="R2453" s="515">
        <f t="shared" si="269"/>
        <v>0</v>
      </c>
      <c r="S2453" s="516">
        <f>IF(M2453="nio",0,IF(M2453&gt;0,VLOOKUP(H2453,'3-Productie normen'!A:L,VLOOKUP(M2453,'3-Productie normen'!$B$36:$C$42,2,FALSE),FALSE)))</f>
        <v>0</v>
      </c>
      <c r="T2453" s="516">
        <f t="shared" ref="T2453:T2518" si="271">IF(N2453&gt;0,S2453*$T$8,0)</f>
        <v>0</v>
      </c>
      <c r="U2453" s="55">
        <f t="shared" ref="U2453:U2518" si="272">IF((OR(O2453&gt;0,)),S2453*$U$8,0)</f>
        <v>0</v>
      </c>
      <c r="V2453" s="527"/>
      <c r="X2453" s="529">
        <f t="shared" si="270"/>
        <v>2257.84</v>
      </c>
    </row>
    <row r="2454" spans="1:24" ht="14.1" customHeight="1">
      <c r="A2454" s="460">
        <v>2454</v>
      </c>
      <c r="B2454" s="467" t="s">
        <v>240</v>
      </c>
      <c r="C2454" s="466" t="s">
        <v>380</v>
      </c>
      <c r="D2454" s="473"/>
      <c r="E2454" s="475"/>
      <c r="F2454" s="475" t="s">
        <v>2397</v>
      </c>
      <c r="G2454" s="494" t="s">
        <v>916</v>
      </c>
      <c r="H2454" s="494" t="s">
        <v>4033</v>
      </c>
      <c r="I2454" s="494" t="s">
        <v>3982</v>
      </c>
      <c r="J2454" s="502">
        <v>86.22</v>
      </c>
      <c r="K2454" s="494" t="s">
        <v>4033</v>
      </c>
      <c r="L2454" s="512">
        <f t="shared" si="266"/>
        <v>104</v>
      </c>
      <c r="M2454" s="514">
        <v>104</v>
      </c>
      <c r="N2454" s="514"/>
      <c r="O2454" s="514"/>
      <c r="P2454" s="515" t="e">
        <f t="shared" si="267"/>
        <v>#DIV/0!</v>
      </c>
      <c r="Q2454" s="515">
        <f t="shared" si="268"/>
        <v>0</v>
      </c>
      <c r="R2454" s="515">
        <f t="shared" si="269"/>
        <v>0</v>
      </c>
      <c r="S2454" s="516">
        <f>IF(M2454="nio",0,IF(M2454&gt;0,VLOOKUP(H2454,'3-Productie normen'!A:L,VLOOKUP(M2454,'3-Productie normen'!$B$36:$C$42,2,FALSE),FALSE)))</f>
        <v>0</v>
      </c>
      <c r="T2454" s="516">
        <f t="shared" si="271"/>
        <v>0</v>
      </c>
      <c r="U2454" s="55">
        <f t="shared" si="272"/>
        <v>0</v>
      </c>
      <c r="V2454" s="527"/>
      <c r="X2454" s="529">
        <f t="shared" si="270"/>
        <v>8966.8799999999992</v>
      </c>
    </row>
    <row r="2455" spans="1:24" ht="14.1" customHeight="1">
      <c r="A2455" s="460">
        <v>2455</v>
      </c>
      <c r="B2455" s="467" t="s">
        <v>240</v>
      </c>
      <c r="C2455" s="466" t="s">
        <v>380</v>
      </c>
      <c r="D2455" s="473"/>
      <c r="E2455" s="475"/>
      <c r="F2455" s="475" t="s">
        <v>2398</v>
      </c>
      <c r="G2455" s="494" t="s">
        <v>916</v>
      </c>
      <c r="H2455" s="494" t="s">
        <v>4033</v>
      </c>
      <c r="I2455" s="494" t="s">
        <v>3982</v>
      </c>
      <c r="J2455" s="502">
        <v>88.95</v>
      </c>
      <c r="K2455" s="494" t="s">
        <v>4033</v>
      </c>
      <c r="L2455" s="512">
        <f t="shared" si="266"/>
        <v>104</v>
      </c>
      <c r="M2455" s="514">
        <v>104</v>
      </c>
      <c r="N2455" s="514"/>
      <c r="O2455" s="514"/>
      <c r="P2455" s="515" t="e">
        <f t="shared" si="267"/>
        <v>#DIV/0!</v>
      </c>
      <c r="Q2455" s="515">
        <f t="shared" si="268"/>
        <v>0</v>
      </c>
      <c r="R2455" s="515">
        <f t="shared" si="269"/>
        <v>0</v>
      </c>
      <c r="S2455" s="516">
        <f>IF(M2455="nio",0,IF(M2455&gt;0,VLOOKUP(H2455,'3-Productie normen'!A:L,VLOOKUP(M2455,'3-Productie normen'!$B$36:$C$42,2,FALSE),FALSE)))</f>
        <v>0</v>
      </c>
      <c r="T2455" s="516">
        <f t="shared" si="271"/>
        <v>0</v>
      </c>
      <c r="U2455" s="55">
        <f t="shared" si="272"/>
        <v>0</v>
      </c>
      <c r="V2455" s="527"/>
      <c r="X2455" s="529">
        <f t="shared" si="270"/>
        <v>9250.8000000000011</v>
      </c>
    </row>
    <row r="2456" spans="1:24" ht="14.1" customHeight="1">
      <c r="A2456" s="460">
        <v>2456</v>
      </c>
      <c r="B2456" s="467" t="s">
        <v>240</v>
      </c>
      <c r="C2456" s="466" t="s">
        <v>380</v>
      </c>
      <c r="D2456" s="473"/>
      <c r="E2456" s="475"/>
      <c r="F2456" s="475" t="s">
        <v>2399</v>
      </c>
      <c r="G2456" s="494" t="s">
        <v>916</v>
      </c>
      <c r="H2456" s="491" t="s">
        <v>4033</v>
      </c>
      <c r="I2456" s="494" t="s">
        <v>3982</v>
      </c>
      <c r="J2456" s="502">
        <v>95.42</v>
      </c>
      <c r="K2456" s="491" t="s">
        <v>4038</v>
      </c>
      <c r="L2456" s="512">
        <f t="shared" si="266"/>
        <v>255</v>
      </c>
      <c r="M2456" s="514">
        <v>255</v>
      </c>
      <c r="N2456" s="514"/>
      <c r="O2456" s="514"/>
      <c r="P2456" s="515" t="e">
        <f t="shared" si="267"/>
        <v>#DIV/0!</v>
      </c>
      <c r="Q2456" s="515">
        <f t="shared" si="268"/>
        <v>0</v>
      </c>
      <c r="R2456" s="515">
        <f t="shared" si="269"/>
        <v>0</v>
      </c>
      <c r="S2456" s="516">
        <f>IF(M2456="nio",0,IF(M2456&gt;0,VLOOKUP(H2456,'3-Productie normen'!A:L,VLOOKUP(M2456,'3-Productie normen'!$B$36:$C$42,2,FALSE),FALSE)))</f>
        <v>0</v>
      </c>
      <c r="T2456" s="516">
        <f t="shared" si="271"/>
        <v>0</v>
      </c>
      <c r="U2456" s="55">
        <f t="shared" si="272"/>
        <v>0</v>
      </c>
      <c r="V2456" s="527"/>
      <c r="X2456" s="529">
        <f t="shared" si="270"/>
        <v>24332.100000000002</v>
      </c>
    </row>
    <row r="2457" spans="1:24" ht="14.1" customHeight="1">
      <c r="A2457" s="567">
        <v>2457</v>
      </c>
      <c r="B2457" s="467" t="s">
        <v>240</v>
      </c>
      <c r="C2457" s="466" t="s">
        <v>380</v>
      </c>
      <c r="D2457" s="473"/>
      <c r="E2457" s="475"/>
      <c r="F2457" s="475" t="s">
        <v>2400</v>
      </c>
      <c r="G2457" s="494" t="s">
        <v>536</v>
      </c>
      <c r="H2457" s="491" t="s">
        <v>4038</v>
      </c>
      <c r="I2457" s="494" t="s">
        <v>3975</v>
      </c>
      <c r="J2457" s="502">
        <v>13.61</v>
      </c>
      <c r="K2457" s="491" t="s">
        <v>4038</v>
      </c>
      <c r="L2457" s="512">
        <f t="shared" si="266"/>
        <v>255</v>
      </c>
      <c r="M2457" s="514">
        <v>255</v>
      </c>
      <c r="N2457" s="514"/>
      <c r="O2457" s="514"/>
      <c r="P2457" s="515" t="e">
        <f t="shared" si="267"/>
        <v>#DIV/0!</v>
      </c>
      <c r="Q2457" s="515">
        <f t="shared" si="268"/>
        <v>0</v>
      </c>
      <c r="R2457" s="515">
        <f t="shared" si="269"/>
        <v>0</v>
      </c>
      <c r="S2457" s="516">
        <f>IF(M2457="nio",0,IF(M2457&gt;0,VLOOKUP(H2457,'3-Productie normen'!A:L,VLOOKUP(M2457,'3-Productie normen'!$B$36:$C$42,2,FALSE),FALSE)))</f>
        <v>0</v>
      </c>
      <c r="T2457" s="516">
        <f t="shared" si="271"/>
        <v>0</v>
      </c>
      <c r="U2457" s="55">
        <f t="shared" si="272"/>
        <v>0</v>
      </c>
      <c r="V2457" s="527"/>
      <c r="X2457" s="529">
        <f t="shared" si="270"/>
        <v>3470.5499999999997</v>
      </c>
    </row>
    <row r="2458" spans="1:24" s="56" customFormat="1" ht="13.8" customHeight="1">
      <c r="A2458" s="460">
        <v>2458</v>
      </c>
      <c r="B2458" s="467" t="s">
        <v>241</v>
      </c>
      <c r="C2458" s="466" t="s">
        <v>381</v>
      </c>
      <c r="D2458" s="473" t="s">
        <v>466</v>
      </c>
      <c r="E2458" s="475">
        <v>0</v>
      </c>
      <c r="F2458" s="474">
        <v>0</v>
      </c>
      <c r="G2458" s="491" t="s">
        <v>254</v>
      </c>
      <c r="H2458" s="491" t="s">
        <v>254</v>
      </c>
      <c r="I2458" s="492"/>
      <c r="J2458" s="501">
        <v>15</v>
      </c>
      <c r="K2458" s="491"/>
      <c r="L2458" s="512">
        <f>SUM(M2458:O2458)</f>
        <v>255</v>
      </c>
      <c r="M2458" s="513">
        <v>255</v>
      </c>
      <c r="N2458" s="514"/>
      <c r="O2458" s="514"/>
      <c r="P2458" s="515" t="e">
        <f t="shared" si="267"/>
        <v>#DIV/0!</v>
      </c>
      <c r="Q2458" s="515">
        <f t="shared" si="268"/>
        <v>0</v>
      </c>
      <c r="R2458" s="515">
        <f t="shared" si="269"/>
        <v>0</v>
      </c>
      <c r="S2458" s="516">
        <f>IF(M2458="nio",0,IF(M2458&gt;0,VLOOKUP(H2458,'3-Productie normen'!A:L,VLOOKUP(M2458,'3-Productie normen'!$B$36:$C$42,2,FALSE),FALSE)))</f>
        <v>0</v>
      </c>
      <c r="T2458" s="516">
        <f t="shared" si="271"/>
        <v>0</v>
      </c>
      <c r="U2458" s="55">
        <f t="shared" si="272"/>
        <v>0</v>
      </c>
      <c r="V2458" s="527"/>
      <c r="W2458" s="3"/>
      <c r="X2458" s="529">
        <f t="shared" si="270"/>
        <v>3825</v>
      </c>
    </row>
    <row r="2459" spans="1:24" ht="14.1" customHeight="1">
      <c r="A2459" s="460">
        <v>2459</v>
      </c>
      <c r="B2459" s="467" t="s">
        <v>241</v>
      </c>
      <c r="C2459" s="466" t="s">
        <v>381</v>
      </c>
      <c r="D2459" s="473" t="s">
        <v>466</v>
      </c>
      <c r="E2459" s="475">
        <v>0</v>
      </c>
      <c r="F2459" s="475" t="s">
        <v>2401</v>
      </c>
      <c r="G2459" s="494" t="s">
        <v>529</v>
      </c>
      <c r="H2459" s="491" t="s">
        <v>253</v>
      </c>
      <c r="I2459" s="494" t="s">
        <v>3974</v>
      </c>
      <c r="J2459" s="502">
        <v>46.28</v>
      </c>
      <c r="K2459" s="491" t="s">
        <v>253</v>
      </c>
      <c r="L2459" s="512">
        <f t="shared" si="266"/>
        <v>104</v>
      </c>
      <c r="M2459" s="514">
        <v>104</v>
      </c>
      <c r="N2459" s="514"/>
      <c r="O2459" s="514"/>
      <c r="P2459" s="515" t="e">
        <f t="shared" si="267"/>
        <v>#DIV/0!</v>
      </c>
      <c r="Q2459" s="515">
        <f t="shared" si="268"/>
        <v>0</v>
      </c>
      <c r="R2459" s="515">
        <f t="shared" si="269"/>
        <v>0</v>
      </c>
      <c r="S2459" s="516">
        <f>IF(M2459="nio",0,IF(M2459&gt;0,VLOOKUP(H2459,'3-Productie normen'!A:L,VLOOKUP(M2459,'3-Productie normen'!$B$36:$C$42,2,FALSE),FALSE)))</f>
        <v>0</v>
      </c>
      <c r="T2459" s="516">
        <f t="shared" si="271"/>
        <v>0</v>
      </c>
      <c r="U2459" s="55">
        <f t="shared" si="272"/>
        <v>0</v>
      </c>
      <c r="V2459" s="527"/>
      <c r="X2459" s="529">
        <f t="shared" si="270"/>
        <v>4813.12</v>
      </c>
    </row>
    <row r="2460" spans="1:24" ht="14.1" customHeight="1">
      <c r="A2460" s="460">
        <v>2460</v>
      </c>
      <c r="B2460" s="467" t="s">
        <v>241</v>
      </c>
      <c r="C2460" s="466" t="s">
        <v>381</v>
      </c>
      <c r="D2460" s="473" t="s">
        <v>466</v>
      </c>
      <c r="E2460" s="475">
        <v>0</v>
      </c>
      <c r="F2460" s="475" t="s">
        <v>2402</v>
      </c>
      <c r="G2460" s="494" t="s">
        <v>592</v>
      </c>
      <c r="H2460" s="487" t="s">
        <v>348</v>
      </c>
      <c r="I2460" s="494" t="s">
        <v>3974</v>
      </c>
      <c r="J2460" s="502">
        <v>5.07</v>
      </c>
      <c r="K2460" s="487" t="s">
        <v>348</v>
      </c>
      <c r="L2460" s="512">
        <f t="shared" si="266"/>
        <v>255</v>
      </c>
      <c r="M2460" s="514">
        <v>255</v>
      </c>
      <c r="N2460" s="514"/>
      <c r="O2460" s="514"/>
      <c r="P2460" s="515" t="e">
        <f t="shared" si="267"/>
        <v>#DIV/0!</v>
      </c>
      <c r="Q2460" s="515">
        <f t="shared" si="268"/>
        <v>0</v>
      </c>
      <c r="R2460" s="515">
        <f t="shared" si="269"/>
        <v>0</v>
      </c>
      <c r="S2460" s="516">
        <f>IF(M2460="nio",0,IF(M2460&gt;0,VLOOKUP(H2460,'3-Productie normen'!A:L,VLOOKUP(M2460,'3-Productie normen'!$B$36:$C$42,2,FALSE),FALSE)))</f>
        <v>0</v>
      </c>
      <c r="T2460" s="516">
        <f t="shared" si="271"/>
        <v>0</v>
      </c>
      <c r="U2460" s="55">
        <f t="shared" si="272"/>
        <v>0</v>
      </c>
      <c r="V2460" s="527"/>
      <c r="X2460" s="529">
        <f t="shared" si="270"/>
        <v>1292.8500000000001</v>
      </c>
    </row>
    <row r="2461" spans="1:24" ht="14.1" customHeight="1">
      <c r="A2461" s="460">
        <v>2461</v>
      </c>
      <c r="B2461" s="467" t="s">
        <v>241</v>
      </c>
      <c r="C2461" s="466" t="s">
        <v>381</v>
      </c>
      <c r="D2461" s="473" t="s">
        <v>466</v>
      </c>
      <c r="E2461" s="475">
        <v>0</v>
      </c>
      <c r="F2461" s="475" t="s">
        <v>2403</v>
      </c>
      <c r="G2461" s="494" t="s">
        <v>627</v>
      </c>
      <c r="H2461" s="494" t="s">
        <v>255</v>
      </c>
      <c r="I2461" s="494" t="s">
        <v>3983</v>
      </c>
      <c r="J2461" s="502">
        <v>216.34</v>
      </c>
      <c r="K2461" s="491" t="s">
        <v>253</v>
      </c>
      <c r="L2461" s="512">
        <f t="shared" si="266"/>
        <v>104</v>
      </c>
      <c r="M2461" s="514">
        <v>104</v>
      </c>
      <c r="N2461" s="514"/>
      <c r="O2461" s="514"/>
      <c r="P2461" s="515" t="e">
        <f t="shared" si="267"/>
        <v>#DIV/0!</v>
      </c>
      <c r="Q2461" s="515">
        <f t="shared" si="268"/>
        <v>0</v>
      </c>
      <c r="R2461" s="515">
        <f t="shared" si="269"/>
        <v>0</v>
      </c>
      <c r="S2461" s="516">
        <f>IF(M2461="nio",0,IF(M2461&gt;0,VLOOKUP(H2461,'3-Productie normen'!A:L,VLOOKUP(M2461,'3-Productie normen'!$B$36:$C$42,2,FALSE),FALSE)))</f>
        <v>0</v>
      </c>
      <c r="T2461" s="516">
        <f t="shared" si="271"/>
        <v>0</v>
      </c>
      <c r="U2461" s="55">
        <f t="shared" si="272"/>
        <v>0</v>
      </c>
      <c r="V2461" s="527"/>
      <c r="X2461" s="529">
        <f t="shared" si="270"/>
        <v>22499.360000000001</v>
      </c>
    </row>
    <row r="2462" spans="1:24" ht="14.1" customHeight="1">
      <c r="A2462" s="460">
        <v>2462</v>
      </c>
      <c r="B2462" s="467" t="s">
        <v>241</v>
      </c>
      <c r="C2462" s="466" t="s">
        <v>381</v>
      </c>
      <c r="D2462" s="473" t="s">
        <v>466</v>
      </c>
      <c r="E2462" s="475">
        <v>0</v>
      </c>
      <c r="F2462" s="475" t="s">
        <v>2404</v>
      </c>
      <c r="G2462" s="494" t="s">
        <v>627</v>
      </c>
      <c r="H2462" s="491" t="s">
        <v>286</v>
      </c>
      <c r="I2462" s="494" t="s">
        <v>3983</v>
      </c>
      <c r="J2462" s="502">
        <v>20.22</v>
      </c>
      <c r="K2462" s="494" t="s">
        <v>4027</v>
      </c>
      <c r="L2462" s="512">
        <f t="shared" si="266"/>
        <v>0</v>
      </c>
      <c r="M2462" s="513" t="s">
        <v>4037</v>
      </c>
      <c r="N2462" s="514"/>
      <c r="O2462" s="514"/>
      <c r="P2462" s="515">
        <f t="shared" si="267"/>
        <v>0</v>
      </c>
      <c r="Q2462" s="515">
        <f t="shared" si="268"/>
        <v>0</v>
      </c>
      <c r="R2462" s="515">
        <f t="shared" si="269"/>
        <v>0</v>
      </c>
      <c r="S2462" s="516">
        <f>IF(M2462="nio",0,IF(M2462&gt;0,VLOOKUP(H2462,'3-Productie normen'!A:L,VLOOKUP(M2462,'3-Productie normen'!$B$36:$C$42,2,FALSE),FALSE)))</f>
        <v>0</v>
      </c>
      <c r="T2462" s="516">
        <f t="shared" si="271"/>
        <v>0</v>
      </c>
      <c r="U2462" s="55">
        <f t="shared" si="272"/>
        <v>0</v>
      </c>
      <c r="V2462" s="527"/>
      <c r="X2462" s="529">
        <f t="shared" si="270"/>
        <v>0</v>
      </c>
    </row>
    <row r="2463" spans="1:24" ht="14.1" customHeight="1">
      <c r="A2463" s="460">
        <v>2463</v>
      </c>
      <c r="B2463" s="467" t="s">
        <v>241</v>
      </c>
      <c r="C2463" s="466" t="s">
        <v>381</v>
      </c>
      <c r="D2463" s="473" t="s">
        <v>466</v>
      </c>
      <c r="E2463" s="475">
        <v>0</v>
      </c>
      <c r="F2463" s="475" t="s">
        <v>2405</v>
      </c>
      <c r="G2463" s="494" t="s">
        <v>627</v>
      </c>
      <c r="H2463" s="491" t="s">
        <v>286</v>
      </c>
      <c r="I2463" s="494" t="s">
        <v>4008</v>
      </c>
      <c r="J2463" s="502">
        <v>20.47</v>
      </c>
      <c r="K2463" s="494" t="s">
        <v>4027</v>
      </c>
      <c r="L2463" s="512">
        <f t="shared" si="266"/>
        <v>0</v>
      </c>
      <c r="M2463" s="513" t="s">
        <v>4037</v>
      </c>
      <c r="N2463" s="514"/>
      <c r="O2463" s="514"/>
      <c r="P2463" s="515">
        <f t="shared" si="267"/>
        <v>0</v>
      </c>
      <c r="Q2463" s="515">
        <f t="shared" si="268"/>
        <v>0</v>
      </c>
      <c r="R2463" s="515">
        <f t="shared" si="269"/>
        <v>0</v>
      </c>
      <c r="S2463" s="516">
        <f>IF(M2463="nio",0,IF(M2463&gt;0,VLOOKUP(H2463,'3-Productie normen'!A:L,VLOOKUP(M2463,'3-Productie normen'!$B$36:$C$42,2,FALSE),FALSE)))</f>
        <v>0</v>
      </c>
      <c r="T2463" s="516">
        <f t="shared" si="271"/>
        <v>0</v>
      </c>
      <c r="U2463" s="55">
        <f t="shared" si="272"/>
        <v>0</v>
      </c>
      <c r="V2463" s="527"/>
      <c r="X2463" s="529">
        <f t="shared" si="270"/>
        <v>0</v>
      </c>
    </row>
    <row r="2464" spans="1:24" ht="14.1" customHeight="1">
      <c r="A2464" s="460">
        <v>2464</v>
      </c>
      <c r="B2464" s="467" t="s">
        <v>241</v>
      </c>
      <c r="C2464" s="466" t="s">
        <v>381</v>
      </c>
      <c r="D2464" s="473" t="s">
        <v>466</v>
      </c>
      <c r="E2464" s="475">
        <v>0</v>
      </c>
      <c r="F2464" s="475" t="s">
        <v>2406</v>
      </c>
      <c r="G2464" s="494" t="s">
        <v>596</v>
      </c>
      <c r="H2464" s="491" t="s">
        <v>286</v>
      </c>
      <c r="I2464" s="494" t="s">
        <v>3983</v>
      </c>
      <c r="J2464" s="502">
        <v>278.61</v>
      </c>
      <c r="K2464" s="494" t="s">
        <v>4027</v>
      </c>
      <c r="L2464" s="512">
        <f t="shared" si="266"/>
        <v>0</v>
      </c>
      <c r="M2464" s="513" t="s">
        <v>4037</v>
      </c>
      <c r="N2464" s="514"/>
      <c r="O2464" s="514"/>
      <c r="P2464" s="515">
        <f t="shared" si="267"/>
        <v>0</v>
      </c>
      <c r="Q2464" s="515">
        <f t="shared" si="268"/>
        <v>0</v>
      </c>
      <c r="R2464" s="515">
        <f t="shared" si="269"/>
        <v>0</v>
      </c>
      <c r="S2464" s="516">
        <f>IF(M2464="nio",0,IF(M2464&gt;0,VLOOKUP(H2464,'3-Productie normen'!A:L,VLOOKUP(M2464,'3-Productie normen'!$B$36:$C$42,2,FALSE),FALSE)))</f>
        <v>0</v>
      </c>
      <c r="T2464" s="516">
        <f t="shared" si="271"/>
        <v>0</v>
      </c>
      <c r="U2464" s="55">
        <f t="shared" si="272"/>
        <v>0</v>
      </c>
      <c r="V2464" s="527"/>
      <c r="X2464" s="529">
        <f t="shared" si="270"/>
        <v>0</v>
      </c>
    </row>
    <row r="2465" spans="1:24" ht="14.1" customHeight="1">
      <c r="A2465" s="567">
        <v>2465</v>
      </c>
      <c r="B2465" s="467" t="s">
        <v>241</v>
      </c>
      <c r="C2465" s="466" t="s">
        <v>381</v>
      </c>
      <c r="D2465" s="473" t="s">
        <v>466</v>
      </c>
      <c r="E2465" s="475">
        <v>0</v>
      </c>
      <c r="F2465" s="475" t="s">
        <v>2407</v>
      </c>
      <c r="G2465" s="494" t="s">
        <v>627</v>
      </c>
      <c r="H2465" s="491" t="s">
        <v>286</v>
      </c>
      <c r="I2465" s="494" t="s">
        <v>3981</v>
      </c>
      <c r="J2465" s="502">
        <v>2.2400000000000002</v>
      </c>
      <c r="K2465" s="494" t="s">
        <v>4027</v>
      </c>
      <c r="L2465" s="512">
        <f t="shared" si="266"/>
        <v>0</v>
      </c>
      <c r="M2465" s="513" t="s">
        <v>4037</v>
      </c>
      <c r="N2465" s="514"/>
      <c r="O2465" s="514"/>
      <c r="P2465" s="515">
        <f t="shared" si="267"/>
        <v>0</v>
      </c>
      <c r="Q2465" s="515">
        <f t="shared" si="268"/>
        <v>0</v>
      </c>
      <c r="R2465" s="515">
        <f t="shared" si="269"/>
        <v>0</v>
      </c>
      <c r="S2465" s="516">
        <f>IF(M2465="nio",0,IF(M2465&gt;0,VLOOKUP(H2465,'3-Productie normen'!A:L,VLOOKUP(M2465,'3-Productie normen'!$B$36:$C$42,2,FALSE),FALSE)))</f>
        <v>0</v>
      </c>
      <c r="T2465" s="516">
        <f t="shared" si="271"/>
        <v>0</v>
      </c>
      <c r="U2465" s="55">
        <f t="shared" si="272"/>
        <v>0</v>
      </c>
      <c r="V2465" s="527"/>
      <c r="X2465" s="529">
        <f t="shared" si="270"/>
        <v>0</v>
      </c>
    </row>
    <row r="2466" spans="1:24" ht="14.1" customHeight="1">
      <c r="A2466" s="460">
        <v>2466</v>
      </c>
      <c r="B2466" s="467" t="s">
        <v>241</v>
      </c>
      <c r="C2466" s="466" t="s">
        <v>381</v>
      </c>
      <c r="D2466" s="473" t="s">
        <v>466</v>
      </c>
      <c r="E2466" s="475">
        <v>0</v>
      </c>
      <c r="F2466" s="475" t="s">
        <v>2408</v>
      </c>
      <c r="G2466" s="494" t="s">
        <v>606</v>
      </c>
      <c r="H2466" s="491" t="s">
        <v>286</v>
      </c>
      <c r="I2466" s="494" t="s">
        <v>3983</v>
      </c>
      <c r="J2466" s="502">
        <v>5.88</v>
      </c>
      <c r="K2466" s="494" t="s">
        <v>4027</v>
      </c>
      <c r="L2466" s="512">
        <f t="shared" si="266"/>
        <v>0</v>
      </c>
      <c r="M2466" s="513" t="s">
        <v>4037</v>
      </c>
      <c r="N2466" s="514"/>
      <c r="O2466" s="514"/>
      <c r="P2466" s="515">
        <f t="shared" si="267"/>
        <v>0</v>
      </c>
      <c r="Q2466" s="515">
        <f t="shared" si="268"/>
        <v>0</v>
      </c>
      <c r="R2466" s="515">
        <f t="shared" si="269"/>
        <v>0</v>
      </c>
      <c r="S2466" s="516">
        <f>IF(M2466="nio",0,IF(M2466&gt;0,VLOOKUP(H2466,'3-Productie normen'!A:L,VLOOKUP(M2466,'3-Productie normen'!$B$36:$C$42,2,FALSE),FALSE)))</f>
        <v>0</v>
      </c>
      <c r="T2466" s="516">
        <f t="shared" si="271"/>
        <v>0</v>
      </c>
      <c r="U2466" s="55">
        <f t="shared" si="272"/>
        <v>0</v>
      </c>
      <c r="V2466" s="527"/>
      <c r="X2466" s="529">
        <f t="shared" si="270"/>
        <v>0</v>
      </c>
    </row>
    <row r="2467" spans="1:24" ht="14.1" customHeight="1">
      <c r="A2467" s="460">
        <v>2467</v>
      </c>
      <c r="B2467" s="467" t="s">
        <v>241</v>
      </c>
      <c r="C2467" s="466" t="s">
        <v>381</v>
      </c>
      <c r="D2467" s="473" t="s">
        <v>466</v>
      </c>
      <c r="E2467" s="475">
        <v>0</v>
      </c>
      <c r="F2467" s="475" t="s">
        <v>2409</v>
      </c>
      <c r="G2467" s="494" t="s">
        <v>606</v>
      </c>
      <c r="H2467" s="491" t="s">
        <v>286</v>
      </c>
      <c r="I2467" s="494" t="s">
        <v>3983</v>
      </c>
      <c r="J2467" s="502">
        <v>11.17</v>
      </c>
      <c r="K2467" s="494" t="s">
        <v>4027</v>
      </c>
      <c r="L2467" s="512">
        <f t="shared" si="266"/>
        <v>0</v>
      </c>
      <c r="M2467" s="513" t="s">
        <v>4037</v>
      </c>
      <c r="N2467" s="514"/>
      <c r="O2467" s="514"/>
      <c r="P2467" s="515">
        <f t="shared" si="267"/>
        <v>0</v>
      </c>
      <c r="Q2467" s="515">
        <f t="shared" si="268"/>
        <v>0</v>
      </c>
      <c r="R2467" s="515">
        <f t="shared" si="269"/>
        <v>0</v>
      </c>
      <c r="S2467" s="516">
        <f>IF(M2467="nio",0,IF(M2467&gt;0,VLOOKUP(H2467,'3-Productie normen'!A:L,VLOOKUP(M2467,'3-Productie normen'!$B$36:$C$42,2,FALSE),FALSE)))</f>
        <v>0</v>
      </c>
      <c r="T2467" s="516">
        <f t="shared" si="271"/>
        <v>0</v>
      </c>
      <c r="U2467" s="55">
        <f t="shared" si="272"/>
        <v>0</v>
      </c>
      <c r="V2467" s="527"/>
      <c r="X2467" s="529">
        <f t="shared" si="270"/>
        <v>0</v>
      </c>
    </row>
    <row r="2468" spans="1:24" ht="14.1" customHeight="1">
      <c r="A2468" s="460">
        <v>2468</v>
      </c>
      <c r="B2468" s="467" t="s">
        <v>241</v>
      </c>
      <c r="C2468" s="466" t="s">
        <v>381</v>
      </c>
      <c r="D2468" s="473" t="s">
        <v>466</v>
      </c>
      <c r="E2468" s="475">
        <v>0</v>
      </c>
      <c r="F2468" s="475" t="s">
        <v>2410</v>
      </c>
      <c r="G2468" s="494" t="s">
        <v>598</v>
      </c>
      <c r="H2468" s="487" t="s">
        <v>17</v>
      </c>
      <c r="I2468" s="494" t="s">
        <v>3987</v>
      </c>
      <c r="J2468" s="502">
        <v>6.33</v>
      </c>
      <c r="K2468" s="487" t="s">
        <v>17</v>
      </c>
      <c r="L2468" s="512">
        <f t="shared" si="266"/>
        <v>255</v>
      </c>
      <c r="M2468" s="514">
        <v>255</v>
      </c>
      <c r="N2468" s="514"/>
      <c r="O2468" s="514"/>
      <c r="P2468" s="515" t="e">
        <f t="shared" si="267"/>
        <v>#DIV/0!</v>
      </c>
      <c r="Q2468" s="515">
        <f t="shared" si="268"/>
        <v>0</v>
      </c>
      <c r="R2468" s="515">
        <f t="shared" si="269"/>
        <v>0</v>
      </c>
      <c r="S2468" s="516">
        <f>IF(M2468="nio",0,IF(M2468&gt;0,VLOOKUP(H2468,'3-Productie normen'!A:L,VLOOKUP(M2468,'3-Productie normen'!$B$36:$C$42,2,FALSE),FALSE)))</f>
        <v>0</v>
      </c>
      <c r="T2468" s="516">
        <f t="shared" si="271"/>
        <v>0</v>
      </c>
      <c r="U2468" s="55">
        <f t="shared" si="272"/>
        <v>0</v>
      </c>
      <c r="V2468" s="527"/>
      <c r="X2468" s="529">
        <f t="shared" si="270"/>
        <v>1614.15</v>
      </c>
    </row>
    <row r="2469" spans="1:24" ht="14.1" customHeight="1">
      <c r="A2469" s="460">
        <v>2469</v>
      </c>
      <c r="B2469" s="467" t="s">
        <v>241</v>
      </c>
      <c r="C2469" s="466" t="s">
        <v>381</v>
      </c>
      <c r="D2469" s="473" t="s">
        <v>466</v>
      </c>
      <c r="E2469" s="475">
        <v>0</v>
      </c>
      <c r="F2469" s="475" t="s">
        <v>2411</v>
      </c>
      <c r="G2469" s="494" t="s">
        <v>598</v>
      </c>
      <c r="H2469" s="487" t="s">
        <v>17</v>
      </c>
      <c r="I2469" s="494" t="s">
        <v>3987</v>
      </c>
      <c r="J2469" s="502">
        <v>4.08</v>
      </c>
      <c r="K2469" s="487" t="s">
        <v>17</v>
      </c>
      <c r="L2469" s="512">
        <f t="shared" si="266"/>
        <v>255</v>
      </c>
      <c r="M2469" s="514">
        <v>255</v>
      </c>
      <c r="N2469" s="514"/>
      <c r="O2469" s="514"/>
      <c r="P2469" s="515" t="e">
        <f t="shared" si="267"/>
        <v>#DIV/0!</v>
      </c>
      <c r="Q2469" s="515">
        <f t="shared" si="268"/>
        <v>0</v>
      </c>
      <c r="R2469" s="515">
        <f t="shared" si="269"/>
        <v>0</v>
      </c>
      <c r="S2469" s="516">
        <f>IF(M2469="nio",0,IF(M2469&gt;0,VLOOKUP(H2469,'3-Productie normen'!A:L,VLOOKUP(M2469,'3-Productie normen'!$B$36:$C$42,2,FALSE),FALSE)))</f>
        <v>0</v>
      </c>
      <c r="T2469" s="516">
        <f t="shared" si="271"/>
        <v>0</v>
      </c>
      <c r="U2469" s="55">
        <f t="shared" si="272"/>
        <v>0</v>
      </c>
      <c r="V2469" s="527"/>
      <c r="X2469" s="529">
        <f t="shared" si="270"/>
        <v>1040.4000000000001</v>
      </c>
    </row>
    <row r="2470" spans="1:24" ht="14.1" customHeight="1">
      <c r="A2470" s="460">
        <v>2470</v>
      </c>
      <c r="B2470" s="467" t="s">
        <v>241</v>
      </c>
      <c r="C2470" s="466" t="s">
        <v>381</v>
      </c>
      <c r="D2470" s="473" t="s">
        <v>466</v>
      </c>
      <c r="E2470" s="475">
        <v>0</v>
      </c>
      <c r="F2470" s="475" t="s">
        <v>2412</v>
      </c>
      <c r="G2470" s="494" t="s">
        <v>598</v>
      </c>
      <c r="H2470" s="487" t="s">
        <v>17</v>
      </c>
      <c r="I2470" s="494" t="s">
        <v>3987</v>
      </c>
      <c r="J2470" s="502">
        <v>2.62</v>
      </c>
      <c r="K2470" s="487" t="s">
        <v>17</v>
      </c>
      <c r="L2470" s="512">
        <f t="shared" si="266"/>
        <v>255</v>
      </c>
      <c r="M2470" s="514">
        <v>255</v>
      </c>
      <c r="N2470" s="514"/>
      <c r="O2470" s="514"/>
      <c r="P2470" s="515" t="e">
        <f t="shared" si="267"/>
        <v>#DIV/0!</v>
      </c>
      <c r="Q2470" s="515">
        <f t="shared" si="268"/>
        <v>0</v>
      </c>
      <c r="R2470" s="515">
        <f t="shared" si="269"/>
        <v>0</v>
      </c>
      <c r="S2470" s="516">
        <f>IF(M2470="nio",0,IF(M2470&gt;0,VLOOKUP(H2470,'3-Productie normen'!A:L,VLOOKUP(M2470,'3-Productie normen'!$B$36:$C$42,2,FALSE),FALSE)))</f>
        <v>0</v>
      </c>
      <c r="T2470" s="516">
        <f t="shared" si="271"/>
        <v>0</v>
      </c>
      <c r="U2470" s="55">
        <f t="shared" si="272"/>
        <v>0</v>
      </c>
      <c r="V2470" s="527"/>
      <c r="X2470" s="529">
        <f t="shared" si="270"/>
        <v>668.1</v>
      </c>
    </row>
    <row r="2471" spans="1:24" ht="14.1" customHeight="1">
      <c r="A2471" s="460">
        <v>2471</v>
      </c>
      <c r="B2471" s="467" t="s">
        <v>241</v>
      </c>
      <c r="C2471" s="466" t="s">
        <v>381</v>
      </c>
      <c r="D2471" s="473" t="s">
        <v>466</v>
      </c>
      <c r="E2471" s="475">
        <v>0</v>
      </c>
      <c r="F2471" s="475" t="s">
        <v>2413</v>
      </c>
      <c r="G2471" s="494" t="s">
        <v>2204</v>
      </c>
      <c r="H2471" s="491" t="s">
        <v>286</v>
      </c>
      <c r="I2471" s="494" t="s">
        <v>3983</v>
      </c>
      <c r="J2471" s="502">
        <v>7910.2</v>
      </c>
      <c r="K2471" s="494" t="s">
        <v>4027</v>
      </c>
      <c r="L2471" s="512">
        <f t="shared" si="266"/>
        <v>0</v>
      </c>
      <c r="M2471" s="513" t="s">
        <v>4037</v>
      </c>
      <c r="N2471" s="514"/>
      <c r="O2471" s="514"/>
      <c r="P2471" s="515">
        <f t="shared" si="267"/>
        <v>0</v>
      </c>
      <c r="Q2471" s="515">
        <f t="shared" si="268"/>
        <v>0</v>
      </c>
      <c r="R2471" s="515">
        <f t="shared" si="269"/>
        <v>0</v>
      </c>
      <c r="S2471" s="516">
        <f>IF(M2471="nio",0,IF(M2471&gt;0,VLOOKUP(H2471,'3-Productie normen'!A:L,VLOOKUP(M2471,'3-Productie normen'!$B$36:$C$42,2,FALSE),FALSE)))</f>
        <v>0</v>
      </c>
      <c r="T2471" s="516">
        <f t="shared" si="271"/>
        <v>0</v>
      </c>
      <c r="U2471" s="55">
        <f t="shared" si="272"/>
        <v>0</v>
      </c>
      <c r="V2471" s="527"/>
      <c r="X2471" s="529">
        <f t="shared" si="270"/>
        <v>0</v>
      </c>
    </row>
    <row r="2472" spans="1:24" ht="14.1" customHeight="1">
      <c r="A2472" s="460">
        <v>2472</v>
      </c>
      <c r="B2472" s="467" t="s">
        <v>241</v>
      </c>
      <c r="C2472" s="466" t="s">
        <v>381</v>
      </c>
      <c r="D2472" s="473" t="s">
        <v>466</v>
      </c>
      <c r="E2472" s="475">
        <v>0</v>
      </c>
      <c r="F2472" s="475" t="s">
        <v>2414</v>
      </c>
      <c r="G2472" s="494" t="s">
        <v>606</v>
      </c>
      <c r="H2472" s="491" t="s">
        <v>286</v>
      </c>
      <c r="I2472" s="494" t="s">
        <v>3983</v>
      </c>
      <c r="J2472" s="502">
        <v>0.82</v>
      </c>
      <c r="K2472" s="494" t="s">
        <v>4027</v>
      </c>
      <c r="L2472" s="512">
        <f t="shared" si="266"/>
        <v>0</v>
      </c>
      <c r="M2472" s="513" t="s">
        <v>4037</v>
      </c>
      <c r="N2472" s="514"/>
      <c r="O2472" s="514"/>
      <c r="P2472" s="515">
        <f t="shared" si="267"/>
        <v>0</v>
      </c>
      <c r="Q2472" s="515">
        <f t="shared" si="268"/>
        <v>0</v>
      </c>
      <c r="R2472" s="515">
        <f t="shared" si="269"/>
        <v>0</v>
      </c>
      <c r="S2472" s="516">
        <f>IF(M2472="nio",0,IF(M2472&gt;0,VLOOKUP(H2472,'3-Productie normen'!A:L,VLOOKUP(M2472,'3-Productie normen'!$B$36:$C$42,2,FALSE),FALSE)))</f>
        <v>0</v>
      </c>
      <c r="T2472" s="516">
        <f t="shared" si="271"/>
        <v>0</v>
      </c>
      <c r="U2472" s="55">
        <f t="shared" si="272"/>
        <v>0</v>
      </c>
      <c r="V2472" s="527"/>
      <c r="X2472" s="529">
        <f t="shared" si="270"/>
        <v>0</v>
      </c>
    </row>
    <row r="2473" spans="1:24" ht="14.1" customHeight="1">
      <c r="A2473" s="567">
        <v>2473</v>
      </c>
      <c r="B2473" s="467" t="s">
        <v>241</v>
      </c>
      <c r="C2473" s="466" t="s">
        <v>381</v>
      </c>
      <c r="D2473" s="473" t="s">
        <v>466</v>
      </c>
      <c r="E2473" s="475">
        <v>0</v>
      </c>
      <c r="F2473" s="475" t="s">
        <v>2415</v>
      </c>
      <c r="G2473" s="494" t="s">
        <v>600</v>
      </c>
      <c r="H2473" s="491" t="s">
        <v>286</v>
      </c>
      <c r="I2473" s="494" t="s">
        <v>3983</v>
      </c>
      <c r="J2473" s="502">
        <v>71.489999999999995</v>
      </c>
      <c r="K2473" s="494" t="s">
        <v>4027</v>
      </c>
      <c r="L2473" s="512">
        <f t="shared" si="266"/>
        <v>0</v>
      </c>
      <c r="M2473" s="513" t="s">
        <v>4037</v>
      </c>
      <c r="N2473" s="514"/>
      <c r="O2473" s="514"/>
      <c r="P2473" s="515">
        <f t="shared" si="267"/>
        <v>0</v>
      </c>
      <c r="Q2473" s="515">
        <f t="shared" si="268"/>
        <v>0</v>
      </c>
      <c r="R2473" s="515">
        <f t="shared" si="269"/>
        <v>0</v>
      </c>
      <c r="S2473" s="516">
        <f>IF(M2473="nio",0,IF(M2473&gt;0,VLOOKUP(H2473,'3-Productie normen'!A:L,VLOOKUP(M2473,'3-Productie normen'!$B$36:$C$42,2,FALSE),FALSE)))</f>
        <v>0</v>
      </c>
      <c r="T2473" s="516">
        <f t="shared" si="271"/>
        <v>0</v>
      </c>
      <c r="U2473" s="55">
        <f t="shared" si="272"/>
        <v>0</v>
      </c>
      <c r="V2473" s="527"/>
      <c r="X2473" s="529">
        <f t="shared" si="270"/>
        <v>0</v>
      </c>
    </row>
    <row r="2474" spans="1:24" ht="14.1" customHeight="1">
      <c r="A2474" s="460">
        <v>2474</v>
      </c>
      <c r="B2474" s="467" t="s">
        <v>241</v>
      </c>
      <c r="C2474" s="466" t="s">
        <v>381</v>
      </c>
      <c r="D2474" s="473" t="s">
        <v>466</v>
      </c>
      <c r="E2474" s="475">
        <v>0</v>
      </c>
      <c r="F2474" s="475" t="s">
        <v>2416</v>
      </c>
      <c r="G2474" s="494" t="s">
        <v>600</v>
      </c>
      <c r="H2474" s="491" t="s">
        <v>286</v>
      </c>
      <c r="I2474" s="494" t="s">
        <v>3983</v>
      </c>
      <c r="J2474" s="502">
        <v>117.84</v>
      </c>
      <c r="K2474" s="494" t="s">
        <v>4027</v>
      </c>
      <c r="L2474" s="512">
        <f t="shared" si="266"/>
        <v>0</v>
      </c>
      <c r="M2474" s="513" t="s">
        <v>4037</v>
      </c>
      <c r="N2474" s="514"/>
      <c r="O2474" s="514"/>
      <c r="P2474" s="515">
        <f t="shared" si="267"/>
        <v>0</v>
      </c>
      <c r="Q2474" s="515">
        <f t="shared" si="268"/>
        <v>0</v>
      </c>
      <c r="R2474" s="515">
        <f t="shared" si="269"/>
        <v>0</v>
      </c>
      <c r="S2474" s="516">
        <f>IF(M2474="nio",0,IF(M2474&gt;0,VLOOKUP(H2474,'3-Productie normen'!A:L,VLOOKUP(M2474,'3-Productie normen'!$B$36:$C$42,2,FALSE),FALSE)))</f>
        <v>0</v>
      </c>
      <c r="T2474" s="516">
        <f t="shared" si="271"/>
        <v>0</v>
      </c>
      <c r="U2474" s="55">
        <f t="shared" si="272"/>
        <v>0</v>
      </c>
      <c r="V2474" s="527"/>
      <c r="X2474" s="529">
        <f t="shared" si="270"/>
        <v>0</v>
      </c>
    </row>
    <row r="2475" spans="1:24" ht="14.1" customHeight="1">
      <c r="A2475" s="460">
        <v>2475</v>
      </c>
      <c r="B2475" s="467" t="s">
        <v>241</v>
      </c>
      <c r="C2475" s="466" t="s">
        <v>381</v>
      </c>
      <c r="D2475" s="473" t="s">
        <v>466</v>
      </c>
      <c r="E2475" s="475">
        <v>0</v>
      </c>
      <c r="F2475" s="475" t="s">
        <v>2417</v>
      </c>
      <c r="G2475" s="494" t="s">
        <v>600</v>
      </c>
      <c r="H2475" s="491" t="s">
        <v>286</v>
      </c>
      <c r="I2475" s="494" t="s">
        <v>3983</v>
      </c>
      <c r="J2475" s="502">
        <v>56.36</v>
      </c>
      <c r="K2475" s="494" t="s">
        <v>4027</v>
      </c>
      <c r="L2475" s="512">
        <f t="shared" si="266"/>
        <v>0</v>
      </c>
      <c r="M2475" s="513" t="s">
        <v>4037</v>
      </c>
      <c r="N2475" s="514"/>
      <c r="O2475" s="514"/>
      <c r="P2475" s="515">
        <f t="shared" si="267"/>
        <v>0</v>
      </c>
      <c r="Q2475" s="515">
        <f t="shared" si="268"/>
        <v>0</v>
      </c>
      <c r="R2475" s="515">
        <f t="shared" si="269"/>
        <v>0</v>
      </c>
      <c r="S2475" s="516">
        <f>IF(M2475="nio",0,IF(M2475&gt;0,VLOOKUP(H2475,'3-Productie normen'!A:L,VLOOKUP(M2475,'3-Productie normen'!$B$36:$C$42,2,FALSE),FALSE)))</f>
        <v>0</v>
      </c>
      <c r="T2475" s="516">
        <f t="shared" si="271"/>
        <v>0</v>
      </c>
      <c r="U2475" s="55">
        <f t="shared" si="272"/>
        <v>0</v>
      </c>
      <c r="V2475" s="527"/>
      <c r="X2475" s="529">
        <f t="shared" si="270"/>
        <v>0</v>
      </c>
    </row>
    <row r="2476" spans="1:24" ht="14.1" customHeight="1">
      <c r="A2476" s="460">
        <v>2476</v>
      </c>
      <c r="B2476" s="467" t="s">
        <v>241</v>
      </c>
      <c r="C2476" s="466" t="s">
        <v>381</v>
      </c>
      <c r="D2476" s="473" t="s">
        <v>466</v>
      </c>
      <c r="E2476" s="475">
        <v>0</v>
      </c>
      <c r="F2476" s="475" t="s">
        <v>2418</v>
      </c>
      <c r="G2476" s="494" t="s">
        <v>2204</v>
      </c>
      <c r="H2476" s="491" t="s">
        <v>286</v>
      </c>
      <c r="I2476" s="494" t="s">
        <v>3983</v>
      </c>
      <c r="J2476" s="502">
        <v>154</v>
      </c>
      <c r="K2476" s="494" t="s">
        <v>4027</v>
      </c>
      <c r="L2476" s="512">
        <f t="shared" si="266"/>
        <v>0</v>
      </c>
      <c r="M2476" s="513" t="s">
        <v>4037</v>
      </c>
      <c r="N2476" s="514"/>
      <c r="O2476" s="514"/>
      <c r="P2476" s="515">
        <f t="shared" si="267"/>
        <v>0</v>
      </c>
      <c r="Q2476" s="515">
        <f t="shared" si="268"/>
        <v>0</v>
      </c>
      <c r="R2476" s="515">
        <f t="shared" si="269"/>
        <v>0</v>
      </c>
      <c r="S2476" s="516">
        <f>IF(M2476="nio",0,IF(M2476&gt;0,VLOOKUP(H2476,'3-Productie normen'!A:L,VLOOKUP(M2476,'3-Productie normen'!$B$36:$C$42,2,FALSE),FALSE)))</f>
        <v>0</v>
      </c>
      <c r="T2476" s="516">
        <f t="shared" si="271"/>
        <v>0</v>
      </c>
      <c r="U2476" s="55">
        <f t="shared" si="272"/>
        <v>0</v>
      </c>
      <c r="V2476" s="527"/>
      <c r="X2476" s="529">
        <f t="shared" si="270"/>
        <v>0</v>
      </c>
    </row>
    <row r="2477" spans="1:24" ht="14.1" customHeight="1">
      <c r="A2477" s="460">
        <v>2477</v>
      </c>
      <c r="B2477" s="467" t="s">
        <v>241</v>
      </c>
      <c r="C2477" s="466" t="s">
        <v>381</v>
      </c>
      <c r="D2477" s="473" t="s">
        <v>466</v>
      </c>
      <c r="E2477" s="475">
        <v>1</v>
      </c>
      <c r="F2477" s="475" t="s">
        <v>2419</v>
      </c>
      <c r="G2477" s="494" t="s">
        <v>600</v>
      </c>
      <c r="H2477" s="494" t="s">
        <v>4033</v>
      </c>
      <c r="I2477" s="494" t="s">
        <v>3974</v>
      </c>
      <c r="J2477" s="502">
        <v>15.05</v>
      </c>
      <c r="K2477" s="494" t="s">
        <v>4033</v>
      </c>
      <c r="L2477" s="512">
        <f t="shared" si="266"/>
        <v>104</v>
      </c>
      <c r="M2477" s="514">
        <v>104</v>
      </c>
      <c r="N2477" s="514"/>
      <c r="O2477" s="514"/>
      <c r="P2477" s="515" t="e">
        <f t="shared" si="267"/>
        <v>#DIV/0!</v>
      </c>
      <c r="Q2477" s="515">
        <f t="shared" si="268"/>
        <v>0</v>
      </c>
      <c r="R2477" s="515">
        <f t="shared" si="269"/>
        <v>0</v>
      </c>
      <c r="S2477" s="516">
        <f>IF(M2477="nio",0,IF(M2477&gt;0,VLOOKUP(H2477,'3-Productie normen'!A:L,VLOOKUP(M2477,'3-Productie normen'!$B$36:$C$42,2,FALSE),FALSE)))</f>
        <v>0</v>
      </c>
      <c r="T2477" s="516">
        <f t="shared" si="271"/>
        <v>0</v>
      </c>
      <c r="U2477" s="55">
        <f t="shared" si="272"/>
        <v>0</v>
      </c>
      <c r="V2477" s="527"/>
      <c r="X2477" s="529">
        <f t="shared" si="270"/>
        <v>1565.2</v>
      </c>
    </row>
    <row r="2478" spans="1:24" ht="14.1" customHeight="1">
      <c r="A2478" s="460">
        <v>2478</v>
      </c>
      <c r="B2478" s="467" t="s">
        <v>241</v>
      </c>
      <c r="C2478" s="466" t="s">
        <v>381</v>
      </c>
      <c r="D2478" s="473" t="s">
        <v>466</v>
      </c>
      <c r="E2478" s="475">
        <v>1</v>
      </c>
      <c r="F2478" s="475" t="s">
        <v>2420</v>
      </c>
      <c r="G2478" s="494" t="s">
        <v>598</v>
      </c>
      <c r="H2478" s="487" t="s">
        <v>17</v>
      </c>
      <c r="I2478" s="494" t="s">
        <v>3977</v>
      </c>
      <c r="J2478" s="502">
        <v>2.0299999999999998</v>
      </c>
      <c r="K2478" s="487" t="s">
        <v>17</v>
      </c>
      <c r="L2478" s="512">
        <f t="shared" si="266"/>
        <v>255</v>
      </c>
      <c r="M2478" s="514">
        <v>255</v>
      </c>
      <c r="N2478" s="514"/>
      <c r="O2478" s="514"/>
      <c r="P2478" s="515" t="e">
        <f t="shared" si="267"/>
        <v>#DIV/0!</v>
      </c>
      <c r="Q2478" s="515">
        <f t="shared" si="268"/>
        <v>0</v>
      </c>
      <c r="R2478" s="515">
        <f t="shared" si="269"/>
        <v>0</v>
      </c>
      <c r="S2478" s="516">
        <f>IF(M2478="nio",0,IF(M2478&gt;0,VLOOKUP(H2478,'3-Productie normen'!A:L,VLOOKUP(M2478,'3-Productie normen'!$B$36:$C$42,2,FALSE),FALSE)))</f>
        <v>0</v>
      </c>
      <c r="T2478" s="516">
        <f t="shared" si="271"/>
        <v>0</v>
      </c>
      <c r="U2478" s="55">
        <f t="shared" si="272"/>
        <v>0</v>
      </c>
      <c r="V2478" s="527"/>
      <c r="X2478" s="529">
        <f t="shared" si="270"/>
        <v>517.65</v>
      </c>
    </row>
    <row r="2479" spans="1:24" ht="14.1" customHeight="1">
      <c r="A2479" s="460">
        <v>2479</v>
      </c>
      <c r="B2479" s="467" t="s">
        <v>241</v>
      </c>
      <c r="C2479" s="466" t="s">
        <v>381</v>
      </c>
      <c r="D2479" s="473" t="s">
        <v>466</v>
      </c>
      <c r="E2479" s="475">
        <v>1</v>
      </c>
      <c r="F2479" s="475" t="s">
        <v>2421</v>
      </c>
      <c r="G2479" s="494" t="s">
        <v>529</v>
      </c>
      <c r="H2479" s="491" t="s">
        <v>253</v>
      </c>
      <c r="I2479" s="494" t="s">
        <v>3991</v>
      </c>
      <c r="J2479" s="502">
        <v>36.82</v>
      </c>
      <c r="K2479" s="491" t="s">
        <v>253</v>
      </c>
      <c r="L2479" s="512">
        <f t="shared" si="266"/>
        <v>104</v>
      </c>
      <c r="M2479" s="514">
        <v>104</v>
      </c>
      <c r="N2479" s="514"/>
      <c r="O2479" s="514"/>
      <c r="P2479" s="515" t="e">
        <f t="shared" si="267"/>
        <v>#DIV/0!</v>
      </c>
      <c r="Q2479" s="515">
        <f t="shared" si="268"/>
        <v>0</v>
      </c>
      <c r="R2479" s="515">
        <f t="shared" si="269"/>
        <v>0</v>
      </c>
      <c r="S2479" s="516">
        <f>IF(M2479="nio",0,IF(M2479&gt;0,VLOOKUP(H2479,'3-Productie normen'!A:L,VLOOKUP(M2479,'3-Productie normen'!$B$36:$C$42,2,FALSE),FALSE)))</f>
        <v>0</v>
      </c>
      <c r="T2479" s="516">
        <f t="shared" si="271"/>
        <v>0</v>
      </c>
      <c r="U2479" s="55">
        <f t="shared" si="272"/>
        <v>0</v>
      </c>
      <c r="V2479" s="527"/>
      <c r="X2479" s="529">
        <f t="shared" si="270"/>
        <v>3829.28</v>
      </c>
    </row>
    <row r="2480" spans="1:24" ht="14.1" customHeight="1">
      <c r="A2480" s="460">
        <v>2480</v>
      </c>
      <c r="B2480" s="467" t="s">
        <v>241</v>
      </c>
      <c r="C2480" s="466" t="s">
        <v>381</v>
      </c>
      <c r="D2480" s="473" t="s">
        <v>466</v>
      </c>
      <c r="E2480" s="475">
        <v>1</v>
      </c>
      <c r="F2480" s="475" t="s">
        <v>2422</v>
      </c>
      <c r="G2480" s="494" t="s">
        <v>529</v>
      </c>
      <c r="H2480" s="491" t="s">
        <v>253</v>
      </c>
      <c r="I2480" s="494" t="s">
        <v>3991</v>
      </c>
      <c r="J2480" s="502">
        <v>19.12</v>
      </c>
      <c r="K2480" s="491" t="s">
        <v>253</v>
      </c>
      <c r="L2480" s="512">
        <f t="shared" si="266"/>
        <v>104</v>
      </c>
      <c r="M2480" s="514">
        <v>104</v>
      </c>
      <c r="N2480" s="514"/>
      <c r="O2480" s="514"/>
      <c r="P2480" s="515" t="e">
        <f t="shared" si="267"/>
        <v>#DIV/0!</v>
      </c>
      <c r="Q2480" s="515">
        <f t="shared" si="268"/>
        <v>0</v>
      </c>
      <c r="R2480" s="515">
        <f t="shared" si="269"/>
        <v>0</v>
      </c>
      <c r="S2480" s="516">
        <f>IF(M2480="nio",0,IF(M2480&gt;0,VLOOKUP(H2480,'3-Productie normen'!A:L,VLOOKUP(M2480,'3-Productie normen'!$B$36:$C$42,2,FALSE),FALSE)))</f>
        <v>0</v>
      </c>
      <c r="T2480" s="516">
        <f t="shared" si="271"/>
        <v>0</v>
      </c>
      <c r="U2480" s="55">
        <f t="shared" si="272"/>
        <v>0</v>
      </c>
      <c r="V2480" s="527"/>
      <c r="X2480" s="529">
        <f t="shared" si="270"/>
        <v>1988.48</v>
      </c>
    </row>
    <row r="2481" spans="1:24" ht="14.1" customHeight="1">
      <c r="A2481" s="567">
        <v>2481</v>
      </c>
      <c r="B2481" s="467" t="s">
        <v>241</v>
      </c>
      <c r="C2481" s="466" t="s">
        <v>381</v>
      </c>
      <c r="D2481" s="473" t="s">
        <v>466</v>
      </c>
      <c r="E2481" s="475">
        <v>1</v>
      </c>
      <c r="F2481" s="475" t="s">
        <v>2423</v>
      </c>
      <c r="G2481" s="494" t="s">
        <v>1313</v>
      </c>
      <c r="H2481" s="491" t="s">
        <v>286</v>
      </c>
      <c r="I2481" s="494" t="s">
        <v>3983</v>
      </c>
      <c r="J2481" s="502">
        <v>25.4</v>
      </c>
      <c r="K2481" s="494" t="s">
        <v>4027</v>
      </c>
      <c r="L2481" s="512">
        <f t="shared" si="266"/>
        <v>0</v>
      </c>
      <c r="M2481" s="513" t="s">
        <v>4037</v>
      </c>
      <c r="N2481" s="514"/>
      <c r="O2481" s="514"/>
      <c r="P2481" s="515">
        <f t="shared" si="267"/>
        <v>0</v>
      </c>
      <c r="Q2481" s="515">
        <f t="shared" si="268"/>
        <v>0</v>
      </c>
      <c r="R2481" s="515">
        <f t="shared" si="269"/>
        <v>0</v>
      </c>
      <c r="S2481" s="516">
        <f>IF(M2481="nio",0,IF(M2481&gt;0,VLOOKUP(H2481,'3-Productie normen'!A:L,VLOOKUP(M2481,'3-Productie normen'!$B$36:$C$42,2,FALSE),FALSE)))</f>
        <v>0</v>
      </c>
      <c r="T2481" s="516">
        <f t="shared" si="271"/>
        <v>0</v>
      </c>
      <c r="U2481" s="55">
        <f t="shared" si="272"/>
        <v>0</v>
      </c>
      <c r="V2481" s="527"/>
      <c r="X2481" s="529">
        <f t="shared" si="270"/>
        <v>0</v>
      </c>
    </row>
    <row r="2482" spans="1:24" ht="14.1" customHeight="1">
      <c r="A2482" s="460">
        <v>2482</v>
      </c>
      <c r="B2482" s="467" t="s">
        <v>241</v>
      </c>
      <c r="C2482" s="466" t="s">
        <v>381</v>
      </c>
      <c r="D2482" s="473" t="s">
        <v>466</v>
      </c>
      <c r="E2482" s="475">
        <v>1</v>
      </c>
      <c r="F2482" s="475" t="s">
        <v>2424</v>
      </c>
      <c r="G2482" s="494" t="s">
        <v>596</v>
      </c>
      <c r="H2482" s="491" t="s">
        <v>286</v>
      </c>
      <c r="I2482" s="494" t="s">
        <v>3978</v>
      </c>
      <c r="J2482" s="502">
        <v>41.14</v>
      </c>
      <c r="K2482" s="494" t="s">
        <v>4027</v>
      </c>
      <c r="L2482" s="512">
        <f t="shared" si="266"/>
        <v>0</v>
      </c>
      <c r="M2482" s="513" t="s">
        <v>4037</v>
      </c>
      <c r="N2482" s="514"/>
      <c r="O2482" s="514"/>
      <c r="P2482" s="515">
        <f t="shared" si="267"/>
        <v>0</v>
      </c>
      <c r="Q2482" s="515">
        <f t="shared" si="268"/>
        <v>0</v>
      </c>
      <c r="R2482" s="515">
        <f t="shared" si="269"/>
        <v>0</v>
      </c>
      <c r="S2482" s="516">
        <f>IF(M2482="nio",0,IF(M2482&gt;0,VLOOKUP(H2482,'3-Productie normen'!A:L,VLOOKUP(M2482,'3-Productie normen'!$B$36:$C$42,2,FALSE),FALSE)))</f>
        <v>0</v>
      </c>
      <c r="T2482" s="516">
        <f t="shared" si="271"/>
        <v>0</v>
      </c>
      <c r="U2482" s="55">
        <f t="shared" si="272"/>
        <v>0</v>
      </c>
      <c r="V2482" s="527"/>
      <c r="X2482" s="529">
        <f t="shared" si="270"/>
        <v>0</v>
      </c>
    </row>
    <row r="2483" spans="1:24" s="56" customFormat="1" ht="13.8" customHeight="1">
      <c r="A2483" s="460">
        <v>2483</v>
      </c>
      <c r="B2483" s="467" t="s">
        <v>242</v>
      </c>
      <c r="C2483" s="466" t="s">
        <v>382</v>
      </c>
      <c r="D2483" s="473" t="s">
        <v>467</v>
      </c>
      <c r="E2483" s="475">
        <v>0</v>
      </c>
      <c r="F2483" s="474">
        <v>0</v>
      </c>
      <c r="G2483" s="491" t="s">
        <v>254</v>
      </c>
      <c r="H2483" s="491" t="s">
        <v>254</v>
      </c>
      <c r="I2483" s="492"/>
      <c r="J2483" s="501">
        <v>15</v>
      </c>
      <c r="K2483" s="491"/>
      <c r="L2483" s="512">
        <f>SUM(M2483:O2483)</f>
        <v>255</v>
      </c>
      <c r="M2483" s="513">
        <v>255</v>
      </c>
      <c r="N2483" s="514"/>
      <c r="O2483" s="514"/>
      <c r="P2483" s="515" t="e">
        <f t="shared" si="267"/>
        <v>#DIV/0!</v>
      </c>
      <c r="Q2483" s="515">
        <f t="shared" si="268"/>
        <v>0</v>
      </c>
      <c r="R2483" s="515">
        <f t="shared" si="269"/>
        <v>0</v>
      </c>
      <c r="S2483" s="516">
        <f>IF(M2483="nio",0,IF(M2483&gt;0,VLOOKUP(H2483,'3-Productie normen'!A:L,VLOOKUP(M2483,'3-Productie normen'!$B$36:$C$42,2,FALSE),FALSE)))</f>
        <v>0</v>
      </c>
      <c r="T2483" s="516">
        <f>IF(N2483&gt;0,S2483*$T$8,0)</f>
        <v>0</v>
      </c>
      <c r="U2483" s="55">
        <f>IF((OR(O2483&gt;0,)),S2483*$U$8,0)</f>
        <v>0</v>
      </c>
      <c r="V2483" s="527"/>
      <c r="W2483" s="3"/>
      <c r="X2483" s="529">
        <f t="shared" si="270"/>
        <v>3825</v>
      </c>
    </row>
    <row r="2484" spans="1:24" ht="14.1" customHeight="1">
      <c r="A2484" s="460">
        <v>2484</v>
      </c>
      <c r="B2484" s="467" t="s">
        <v>242</v>
      </c>
      <c r="C2484" s="466" t="s">
        <v>382</v>
      </c>
      <c r="D2484" s="473" t="s">
        <v>467</v>
      </c>
      <c r="E2484" s="475">
        <v>0</v>
      </c>
      <c r="F2484" s="475" t="s">
        <v>2425</v>
      </c>
      <c r="G2484" s="494" t="s">
        <v>596</v>
      </c>
      <c r="H2484" s="491" t="s">
        <v>4026</v>
      </c>
      <c r="I2484" s="494" t="s">
        <v>3981</v>
      </c>
      <c r="J2484" s="502">
        <v>58.48</v>
      </c>
      <c r="K2484" s="491" t="s">
        <v>253</v>
      </c>
      <c r="L2484" s="512">
        <f t="shared" si="266"/>
        <v>0</v>
      </c>
      <c r="M2484" s="513" t="s">
        <v>4037</v>
      </c>
      <c r="N2484" s="514"/>
      <c r="O2484" s="514"/>
      <c r="P2484" s="515">
        <f t="shared" si="267"/>
        <v>0</v>
      </c>
      <c r="Q2484" s="515">
        <f t="shared" si="268"/>
        <v>0</v>
      </c>
      <c r="R2484" s="515">
        <f t="shared" si="269"/>
        <v>0</v>
      </c>
      <c r="S2484" s="516">
        <f>IF(M2484="nio",0,IF(M2484&gt;0,VLOOKUP(H2484,'3-Productie normen'!A:L,VLOOKUP(M2484,'3-Productie normen'!$B$36:$C$42,2,FALSE),FALSE)))</f>
        <v>0</v>
      </c>
      <c r="T2484" s="516">
        <f t="shared" si="271"/>
        <v>0</v>
      </c>
      <c r="U2484" s="55">
        <f t="shared" si="272"/>
        <v>0</v>
      </c>
      <c r="V2484" s="527"/>
      <c r="X2484" s="529">
        <f t="shared" si="270"/>
        <v>0</v>
      </c>
    </row>
    <row r="2485" spans="1:24" ht="14.1" customHeight="1">
      <c r="A2485" s="460">
        <v>2485</v>
      </c>
      <c r="B2485" s="467" t="s">
        <v>242</v>
      </c>
      <c r="C2485" s="466" t="s">
        <v>382</v>
      </c>
      <c r="D2485" s="473" t="s">
        <v>467</v>
      </c>
      <c r="E2485" s="475">
        <v>0</v>
      </c>
      <c r="F2485" s="475" t="s">
        <v>2426</v>
      </c>
      <c r="G2485" s="494" t="s">
        <v>2427</v>
      </c>
      <c r="H2485" s="491" t="s">
        <v>255</v>
      </c>
      <c r="I2485" s="494" t="s">
        <v>3981</v>
      </c>
      <c r="J2485" s="502">
        <v>15.31</v>
      </c>
      <c r="K2485" s="491" t="s">
        <v>253</v>
      </c>
      <c r="L2485" s="512">
        <f t="shared" si="266"/>
        <v>104</v>
      </c>
      <c r="M2485" s="514">
        <v>104</v>
      </c>
      <c r="N2485" s="514"/>
      <c r="O2485" s="514"/>
      <c r="P2485" s="515" t="e">
        <f t="shared" si="267"/>
        <v>#DIV/0!</v>
      </c>
      <c r="Q2485" s="515">
        <f t="shared" si="268"/>
        <v>0</v>
      </c>
      <c r="R2485" s="515">
        <f t="shared" si="269"/>
        <v>0</v>
      </c>
      <c r="S2485" s="516">
        <f>IF(M2485="nio",0,IF(M2485&gt;0,VLOOKUP(H2485,'3-Productie normen'!A:L,VLOOKUP(M2485,'3-Productie normen'!$B$36:$C$42,2,FALSE),FALSE)))</f>
        <v>0</v>
      </c>
      <c r="T2485" s="516">
        <f t="shared" si="271"/>
        <v>0</v>
      </c>
      <c r="U2485" s="55">
        <f t="shared" si="272"/>
        <v>0</v>
      </c>
      <c r="V2485" s="527"/>
      <c r="X2485" s="529">
        <f t="shared" si="270"/>
        <v>1592.24</v>
      </c>
    </row>
    <row r="2486" spans="1:24" ht="14.1" customHeight="1">
      <c r="A2486" s="460">
        <v>2486</v>
      </c>
      <c r="B2486" s="467" t="s">
        <v>242</v>
      </c>
      <c r="C2486" s="466" t="s">
        <v>382</v>
      </c>
      <c r="D2486" s="473" t="s">
        <v>467</v>
      </c>
      <c r="E2486" s="475">
        <v>0</v>
      </c>
      <c r="F2486" s="475" t="s">
        <v>2428</v>
      </c>
      <c r="G2486" s="494" t="s">
        <v>625</v>
      </c>
      <c r="H2486" s="491" t="s">
        <v>286</v>
      </c>
      <c r="I2486" s="494" t="s">
        <v>3981</v>
      </c>
      <c r="J2486" s="502">
        <v>11.65</v>
      </c>
      <c r="K2486" s="494" t="s">
        <v>4027</v>
      </c>
      <c r="L2486" s="512">
        <f t="shared" si="266"/>
        <v>0</v>
      </c>
      <c r="M2486" s="513" t="s">
        <v>4037</v>
      </c>
      <c r="N2486" s="514"/>
      <c r="O2486" s="514"/>
      <c r="P2486" s="515">
        <f t="shared" si="267"/>
        <v>0</v>
      </c>
      <c r="Q2486" s="515">
        <f t="shared" si="268"/>
        <v>0</v>
      </c>
      <c r="R2486" s="515">
        <f t="shared" si="269"/>
        <v>0</v>
      </c>
      <c r="S2486" s="516">
        <f>IF(M2486="nio",0,IF(M2486&gt;0,VLOOKUP(H2486,'3-Productie normen'!A:L,VLOOKUP(M2486,'3-Productie normen'!$B$36:$C$42,2,FALSE),FALSE)))</f>
        <v>0</v>
      </c>
      <c r="T2486" s="516">
        <f t="shared" si="271"/>
        <v>0</v>
      </c>
      <c r="U2486" s="55">
        <f t="shared" si="272"/>
        <v>0</v>
      </c>
      <c r="V2486" s="527"/>
      <c r="X2486" s="529">
        <f t="shared" si="270"/>
        <v>0</v>
      </c>
    </row>
    <row r="2487" spans="1:24" ht="14.1" customHeight="1">
      <c r="A2487" s="460">
        <v>2487</v>
      </c>
      <c r="B2487" s="467" t="s">
        <v>242</v>
      </c>
      <c r="C2487" s="466" t="s">
        <v>382</v>
      </c>
      <c r="D2487" s="473" t="s">
        <v>467</v>
      </c>
      <c r="E2487" s="475">
        <v>0</v>
      </c>
      <c r="F2487" s="475" t="s">
        <v>2429</v>
      </c>
      <c r="G2487" s="494" t="s">
        <v>600</v>
      </c>
      <c r="H2487" s="494" t="s">
        <v>4033</v>
      </c>
      <c r="I2487" s="494" t="s">
        <v>3975</v>
      </c>
      <c r="J2487" s="502">
        <v>14.62</v>
      </c>
      <c r="K2487" s="494" t="s">
        <v>88</v>
      </c>
      <c r="L2487" s="512">
        <f t="shared" si="266"/>
        <v>255</v>
      </c>
      <c r="M2487" s="514">
        <v>255</v>
      </c>
      <c r="N2487" s="514"/>
      <c r="O2487" s="514"/>
      <c r="P2487" s="515" t="e">
        <f t="shared" si="267"/>
        <v>#DIV/0!</v>
      </c>
      <c r="Q2487" s="515">
        <f t="shared" si="268"/>
        <v>0</v>
      </c>
      <c r="R2487" s="515">
        <f t="shared" si="269"/>
        <v>0</v>
      </c>
      <c r="S2487" s="516">
        <f>IF(M2487="nio",0,IF(M2487&gt;0,VLOOKUP(H2487,'3-Productie normen'!A:L,VLOOKUP(M2487,'3-Productie normen'!$B$36:$C$42,2,FALSE),FALSE)))</f>
        <v>0</v>
      </c>
      <c r="T2487" s="516">
        <f t="shared" si="271"/>
        <v>0</v>
      </c>
      <c r="U2487" s="55">
        <f t="shared" si="272"/>
        <v>0</v>
      </c>
      <c r="V2487" s="527"/>
      <c r="X2487" s="529">
        <f t="shared" si="270"/>
        <v>3728.1</v>
      </c>
    </row>
    <row r="2488" spans="1:24" ht="14.1" customHeight="1">
      <c r="A2488" s="460">
        <v>2488</v>
      </c>
      <c r="B2488" s="467" t="s">
        <v>242</v>
      </c>
      <c r="C2488" s="466" t="s">
        <v>382</v>
      </c>
      <c r="D2488" s="473" t="s">
        <v>467</v>
      </c>
      <c r="E2488" s="475">
        <v>0</v>
      </c>
      <c r="F2488" s="475" t="s">
        <v>2430</v>
      </c>
      <c r="G2488" s="494" t="s">
        <v>625</v>
      </c>
      <c r="H2488" s="491" t="s">
        <v>253</v>
      </c>
      <c r="I2488" s="494" t="s">
        <v>3991</v>
      </c>
      <c r="J2488" s="502">
        <v>350.01</v>
      </c>
      <c r="K2488" s="491" t="s">
        <v>253</v>
      </c>
      <c r="L2488" s="512">
        <f t="shared" si="266"/>
        <v>104</v>
      </c>
      <c r="M2488" s="514">
        <v>104</v>
      </c>
      <c r="N2488" s="514"/>
      <c r="O2488" s="514"/>
      <c r="P2488" s="515" t="e">
        <f t="shared" si="267"/>
        <v>#DIV/0!</v>
      </c>
      <c r="Q2488" s="515">
        <f t="shared" si="268"/>
        <v>0</v>
      </c>
      <c r="R2488" s="515">
        <f t="shared" si="269"/>
        <v>0</v>
      </c>
      <c r="S2488" s="516">
        <f>IF(M2488="nio",0,IF(M2488&gt;0,VLOOKUP(H2488,'3-Productie normen'!A:L,VLOOKUP(M2488,'3-Productie normen'!$B$36:$C$42,2,FALSE),FALSE)))</f>
        <v>0</v>
      </c>
      <c r="T2488" s="516">
        <f t="shared" si="271"/>
        <v>0</v>
      </c>
      <c r="U2488" s="55">
        <f t="shared" si="272"/>
        <v>0</v>
      </c>
      <c r="V2488" s="527"/>
      <c r="X2488" s="529">
        <f t="shared" si="270"/>
        <v>36401.040000000001</v>
      </c>
    </row>
    <row r="2489" spans="1:24" ht="14.1" customHeight="1">
      <c r="A2489" s="567">
        <v>2489</v>
      </c>
      <c r="B2489" s="467" t="s">
        <v>242</v>
      </c>
      <c r="C2489" s="466" t="s">
        <v>382</v>
      </c>
      <c r="D2489" s="473" t="s">
        <v>467</v>
      </c>
      <c r="E2489" s="475">
        <v>0</v>
      </c>
      <c r="F2489" s="475" t="s">
        <v>2431</v>
      </c>
      <c r="G2489" s="494" t="s">
        <v>625</v>
      </c>
      <c r="H2489" s="491" t="s">
        <v>253</v>
      </c>
      <c r="I2489" s="494" t="s">
        <v>3991</v>
      </c>
      <c r="J2489" s="502">
        <v>22.63</v>
      </c>
      <c r="K2489" s="491" t="s">
        <v>253</v>
      </c>
      <c r="L2489" s="512">
        <f t="shared" si="266"/>
        <v>104</v>
      </c>
      <c r="M2489" s="514">
        <v>104</v>
      </c>
      <c r="N2489" s="514"/>
      <c r="O2489" s="514"/>
      <c r="P2489" s="515" t="e">
        <f t="shared" si="267"/>
        <v>#DIV/0!</v>
      </c>
      <c r="Q2489" s="515">
        <f t="shared" si="268"/>
        <v>0</v>
      </c>
      <c r="R2489" s="515">
        <f t="shared" si="269"/>
        <v>0</v>
      </c>
      <c r="S2489" s="516">
        <f>IF(M2489="nio",0,IF(M2489&gt;0,VLOOKUP(H2489,'3-Productie normen'!A:L,VLOOKUP(M2489,'3-Productie normen'!$B$36:$C$42,2,FALSE),FALSE)))</f>
        <v>0</v>
      </c>
      <c r="T2489" s="516">
        <f t="shared" si="271"/>
        <v>0</v>
      </c>
      <c r="U2489" s="55">
        <f t="shared" si="272"/>
        <v>0</v>
      </c>
      <c r="V2489" s="527"/>
      <c r="X2489" s="529">
        <f t="shared" si="270"/>
        <v>2353.52</v>
      </c>
    </row>
    <row r="2490" spans="1:24" ht="14.1" customHeight="1">
      <c r="A2490" s="460">
        <v>2490</v>
      </c>
      <c r="B2490" s="467" t="s">
        <v>242</v>
      </c>
      <c r="C2490" s="466" t="s">
        <v>382</v>
      </c>
      <c r="D2490" s="473" t="s">
        <v>467</v>
      </c>
      <c r="E2490" s="475">
        <v>0</v>
      </c>
      <c r="F2490" s="475" t="s">
        <v>2432</v>
      </c>
      <c r="G2490" s="494" t="s">
        <v>2204</v>
      </c>
      <c r="H2490" s="491" t="s">
        <v>286</v>
      </c>
      <c r="I2490" s="494" t="s">
        <v>3981</v>
      </c>
      <c r="J2490" s="502">
        <v>54.04</v>
      </c>
      <c r="K2490" s="494" t="s">
        <v>4027</v>
      </c>
      <c r="L2490" s="512">
        <f t="shared" si="266"/>
        <v>0</v>
      </c>
      <c r="M2490" s="513" t="s">
        <v>4037</v>
      </c>
      <c r="N2490" s="514"/>
      <c r="O2490" s="514"/>
      <c r="P2490" s="515">
        <f t="shared" si="267"/>
        <v>0</v>
      </c>
      <c r="Q2490" s="515">
        <f t="shared" si="268"/>
        <v>0</v>
      </c>
      <c r="R2490" s="515">
        <f t="shared" si="269"/>
        <v>0</v>
      </c>
      <c r="S2490" s="516">
        <f>IF(M2490="nio",0,IF(M2490&gt;0,VLOOKUP(H2490,'3-Productie normen'!A:L,VLOOKUP(M2490,'3-Productie normen'!$B$36:$C$42,2,FALSE),FALSE)))</f>
        <v>0</v>
      </c>
      <c r="T2490" s="516">
        <f t="shared" si="271"/>
        <v>0</v>
      </c>
      <c r="U2490" s="55">
        <f t="shared" si="272"/>
        <v>0</v>
      </c>
      <c r="V2490" s="527"/>
      <c r="X2490" s="529">
        <f t="shared" si="270"/>
        <v>0</v>
      </c>
    </row>
    <row r="2491" spans="1:24" ht="14.1" customHeight="1">
      <c r="A2491" s="460">
        <v>2491</v>
      </c>
      <c r="B2491" s="467" t="s">
        <v>242</v>
      </c>
      <c r="C2491" s="466" t="s">
        <v>382</v>
      </c>
      <c r="D2491" s="473" t="s">
        <v>467</v>
      </c>
      <c r="E2491" s="475">
        <v>0</v>
      </c>
      <c r="F2491" s="475" t="s">
        <v>2433</v>
      </c>
      <c r="G2491" s="494" t="s">
        <v>2204</v>
      </c>
      <c r="H2491" s="494" t="s">
        <v>4033</v>
      </c>
      <c r="I2491" s="494" t="s">
        <v>3981</v>
      </c>
      <c r="J2491" s="502">
        <v>30.8</v>
      </c>
      <c r="K2491" s="494" t="s">
        <v>4033</v>
      </c>
      <c r="L2491" s="512">
        <f t="shared" si="266"/>
        <v>104</v>
      </c>
      <c r="M2491" s="514">
        <v>104</v>
      </c>
      <c r="N2491" s="514"/>
      <c r="O2491" s="514"/>
      <c r="P2491" s="515" t="e">
        <f t="shared" si="267"/>
        <v>#DIV/0!</v>
      </c>
      <c r="Q2491" s="515">
        <f t="shared" si="268"/>
        <v>0</v>
      </c>
      <c r="R2491" s="515">
        <f t="shared" si="269"/>
        <v>0</v>
      </c>
      <c r="S2491" s="516">
        <f>IF(M2491="nio",0,IF(M2491&gt;0,VLOOKUP(H2491,'3-Productie normen'!A:L,VLOOKUP(M2491,'3-Productie normen'!$B$36:$C$42,2,FALSE),FALSE)))</f>
        <v>0</v>
      </c>
      <c r="T2491" s="516">
        <f t="shared" si="271"/>
        <v>0</v>
      </c>
      <c r="U2491" s="55">
        <f t="shared" si="272"/>
        <v>0</v>
      </c>
      <c r="V2491" s="527"/>
      <c r="X2491" s="529">
        <f t="shared" si="270"/>
        <v>3203.2000000000003</v>
      </c>
    </row>
    <row r="2492" spans="1:24" ht="14.1" customHeight="1">
      <c r="A2492" s="460">
        <v>2492</v>
      </c>
      <c r="B2492" s="467" t="s">
        <v>242</v>
      </c>
      <c r="C2492" s="466" t="s">
        <v>382</v>
      </c>
      <c r="D2492" s="473" t="s">
        <v>467</v>
      </c>
      <c r="E2492" s="475">
        <v>0</v>
      </c>
      <c r="F2492" s="475" t="s">
        <v>2434</v>
      </c>
      <c r="G2492" s="494" t="s">
        <v>2204</v>
      </c>
      <c r="H2492" s="491" t="s">
        <v>286</v>
      </c>
      <c r="I2492" s="494" t="s">
        <v>3981</v>
      </c>
      <c r="J2492" s="502">
        <v>54.04</v>
      </c>
      <c r="K2492" s="494" t="s">
        <v>4027</v>
      </c>
      <c r="L2492" s="512">
        <f t="shared" si="266"/>
        <v>0</v>
      </c>
      <c r="M2492" s="513" t="s">
        <v>4037</v>
      </c>
      <c r="N2492" s="514"/>
      <c r="O2492" s="514"/>
      <c r="P2492" s="515">
        <f t="shared" si="267"/>
        <v>0</v>
      </c>
      <c r="Q2492" s="515">
        <f t="shared" si="268"/>
        <v>0</v>
      </c>
      <c r="R2492" s="515">
        <f t="shared" si="269"/>
        <v>0</v>
      </c>
      <c r="S2492" s="516">
        <f>IF(M2492="nio",0,IF(M2492&gt;0,VLOOKUP(H2492,'3-Productie normen'!A:L,VLOOKUP(M2492,'3-Productie normen'!$B$36:$C$42,2,FALSE),FALSE)))</f>
        <v>0</v>
      </c>
      <c r="T2492" s="516">
        <f t="shared" si="271"/>
        <v>0</v>
      </c>
      <c r="U2492" s="55">
        <f t="shared" si="272"/>
        <v>0</v>
      </c>
      <c r="V2492" s="527"/>
      <c r="X2492" s="529">
        <f t="shared" si="270"/>
        <v>0</v>
      </c>
    </row>
    <row r="2493" spans="1:24" ht="14.1" customHeight="1">
      <c r="A2493" s="460">
        <v>2493</v>
      </c>
      <c r="B2493" s="467" t="s">
        <v>242</v>
      </c>
      <c r="C2493" s="466" t="s">
        <v>382</v>
      </c>
      <c r="D2493" s="473" t="s">
        <v>467</v>
      </c>
      <c r="E2493" s="475">
        <v>0</v>
      </c>
      <c r="F2493" s="475" t="s">
        <v>2435</v>
      </c>
      <c r="G2493" s="494" t="s">
        <v>2204</v>
      </c>
      <c r="H2493" s="494" t="s">
        <v>4033</v>
      </c>
      <c r="I2493" s="494" t="s">
        <v>3981</v>
      </c>
      <c r="J2493" s="502">
        <v>24.57</v>
      </c>
      <c r="K2493" s="494" t="s">
        <v>4033</v>
      </c>
      <c r="L2493" s="512">
        <f t="shared" si="266"/>
        <v>104</v>
      </c>
      <c r="M2493" s="514">
        <v>104</v>
      </c>
      <c r="N2493" s="514"/>
      <c r="O2493" s="514"/>
      <c r="P2493" s="515" t="e">
        <f t="shared" si="267"/>
        <v>#DIV/0!</v>
      </c>
      <c r="Q2493" s="515">
        <f t="shared" si="268"/>
        <v>0</v>
      </c>
      <c r="R2493" s="515">
        <f t="shared" si="269"/>
        <v>0</v>
      </c>
      <c r="S2493" s="516">
        <f>IF(M2493="nio",0,IF(M2493&gt;0,VLOOKUP(H2493,'3-Productie normen'!A:L,VLOOKUP(M2493,'3-Productie normen'!$B$36:$C$42,2,FALSE),FALSE)))</f>
        <v>0</v>
      </c>
      <c r="T2493" s="516">
        <f t="shared" si="271"/>
        <v>0</v>
      </c>
      <c r="U2493" s="55">
        <f t="shared" si="272"/>
        <v>0</v>
      </c>
      <c r="V2493" s="527"/>
      <c r="X2493" s="529">
        <f t="shared" si="270"/>
        <v>2555.2800000000002</v>
      </c>
    </row>
    <row r="2494" spans="1:24" ht="14.1" customHeight="1">
      <c r="A2494" s="460">
        <v>2494</v>
      </c>
      <c r="B2494" s="467" t="s">
        <v>242</v>
      </c>
      <c r="C2494" s="466" t="s">
        <v>382</v>
      </c>
      <c r="D2494" s="473" t="s">
        <v>467</v>
      </c>
      <c r="E2494" s="475">
        <v>0</v>
      </c>
      <c r="F2494" s="475" t="s">
        <v>2436</v>
      </c>
      <c r="G2494" s="494" t="s">
        <v>2204</v>
      </c>
      <c r="H2494" s="491" t="s">
        <v>286</v>
      </c>
      <c r="I2494" s="494" t="s">
        <v>3981</v>
      </c>
      <c r="J2494" s="502">
        <v>54.04</v>
      </c>
      <c r="K2494" s="494" t="s">
        <v>4027</v>
      </c>
      <c r="L2494" s="512">
        <f t="shared" si="266"/>
        <v>0</v>
      </c>
      <c r="M2494" s="513" t="s">
        <v>4037</v>
      </c>
      <c r="N2494" s="514"/>
      <c r="O2494" s="514"/>
      <c r="P2494" s="515">
        <f t="shared" si="267"/>
        <v>0</v>
      </c>
      <c r="Q2494" s="515">
        <f t="shared" si="268"/>
        <v>0</v>
      </c>
      <c r="R2494" s="515">
        <f t="shared" si="269"/>
        <v>0</v>
      </c>
      <c r="S2494" s="516">
        <f>IF(M2494="nio",0,IF(M2494&gt;0,VLOOKUP(H2494,'3-Productie normen'!A:L,VLOOKUP(M2494,'3-Productie normen'!$B$36:$C$42,2,FALSE),FALSE)))</f>
        <v>0</v>
      </c>
      <c r="T2494" s="516">
        <f t="shared" si="271"/>
        <v>0</v>
      </c>
      <c r="U2494" s="55">
        <f t="shared" si="272"/>
        <v>0</v>
      </c>
      <c r="V2494" s="527"/>
      <c r="X2494" s="529">
        <f t="shared" si="270"/>
        <v>0</v>
      </c>
    </row>
    <row r="2495" spans="1:24" ht="14.1" customHeight="1">
      <c r="A2495" s="460">
        <v>2495</v>
      </c>
      <c r="B2495" s="467" t="s">
        <v>242</v>
      </c>
      <c r="C2495" s="466" t="s">
        <v>382</v>
      </c>
      <c r="D2495" s="473" t="s">
        <v>467</v>
      </c>
      <c r="E2495" s="475">
        <v>0</v>
      </c>
      <c r="F2495" s="475" t="s">
        <v>2437</v>
      </c>
      <c r="G2495" s="494" t="s">
        <v>2204</v>
      </c>
      <c r="H2495" s="494" t="s">
        <v>4033</v>
      </c>
      <c r="I2495" s="494" t="s">
        <v>3981</v>
      </c>
      <c r="J2495" s="502">
        <v>19.649999999999999</v>
      </c>
      <c r="K2495" s="494" t="s">
        <v>4033</v>
      </c>
      <c r="L2495" s="512">
        <f t="shared" si="266"/>
        <v>104</v>
      </c>
      <c r="M2495" s="514">
        <v>104</v>
      </c>
      <c r="N2495" s="514"/>
      <c r="O2495" s="514"/>
      <c r="P2495" s="515" t="e">
        <f t="shared" si="267"/>
        <v>#DIV/0!</v>
      </c>
      <c r="Q2495" s="515">
        <f t="shared" si="268"/>
        <v>0</v>
      </c>
      <c r="R2495" s="515">
        <f t="shared" si="269"/>
        <v>0</v>
      </c>
      <c r="S2495" s="516">
        <f>IF(M2495="nio",0,IF(M2495&gt;0,VLOOKUP(H2495,'3-Productie normen'!A:L,VLOOKUP(M2495,'3-Productie normen'!$B$36:$C$42,2,FALSE),FALSE)))</f>
        <v>0</v>
      </c>
      <c r="T2495" s="516">
        <f t="shared" si="271"/>
        <v>0</v>
      </c>
      <c r="U2495" s="55">
        <f t="shared" si="272"/>
        <v>0</v>
      </c>
      <c r="V2495" s="527"/>
      <c r="X2495" s="529">
        <f t="shared" si="270"/>
        <v>2043.6</v>
      </c>
    </row>
    <row r="2496" spans="1:24" ht="14.1" customHeight="1">
      <c r="A2496" s="460">
        <v>2496</v>
      </c>
      <c r="B2496" s="467" t="s">
        <v>242</v>
      </c>
      <c r="C2496" s="466" t="s">
        <v>382</v>
      </c>
      <c r="D2496" s="473" t="s">
        <v>467</v>
      </c>
      <c r="E2496" s="475">
        <v>0</v>
      </c>
      <c r="F2496" s="475" t="s">
        <v>2438</v>
      </c>
      <c r="G2496" s="494" t="s">
        <v>2204</v>
      </c>
      <c r="H2496" s="491" t="s">
        <v>286</v>
      </c>
      <c r="I2496" s="494" t="s">
        <v>3981</v>
      </c>
      <c r="J2496" s="502">
        <v>54.19</v>
      </c>
      <c r="K2496" s="494" t="s">
        <v>4027</v>
      </c>
      <c r="L2496" s="512">
        <f t="shared" si="266"/>
        <v>0</v>
      </c>
      <c r="M2496" s="513" t="s">
        <v>4037</v>
      </c>
      <c r="N2496" s="514"/>
      <c r="O2496" s="514"/>
      <c r="P2496" s="515">
        <f t="shared" si="267"/>
        <v>0</v>
      </c>
      <c r="Q2496" s="515">
        <f t="shared" si="268"/>
        <v>0</v>
      </c>
      <c r="R2496" s="515">
        <f t="shared" si="269"/>
        <v>0</v>
      </c>
      <c r="S2496" s="516">
        <f>IF(M2496="nio",0,IF(M2496&gt;0,VLOOKUP(H2496,'3-Productie normen'!A:L,VLOOKUP(M2496,'3-Productie normen'!$B$36:$C$42,2,FALSE),FALSE)))</f>
        <v>0</v>
      </c>
      <c r="T2496" s="516">
        <f t="shared" si="271"/>
        <v>0</v>
      </c>
      <c r="U2496" s="55">
        <f t="shared" si="272"/>
        <v>0</v>
      </c>
      <c r="V2496" s="527"/>
      <c r="X2496" s="529">
        <f t="shared" si="270"/>
        <v>0</v>
      </c>
    </row>
    <row r="2497" spans="1:24" ht="14.1" customHeight="1">
      <c r="A2497" s="567">
        <v>2497</v>
      </c>
      <c r="B2497" s="467" t="s">
        <v>242</v>
      </c>
      <c r="C2497" s="466" t="s">
        <v>382</v>
      </c>
      <c r="D2497" s="473" t="s">
        <v>467</v>
      </c>
      <c r="E2497" s="475">
        <v>0</v>
      </c>
      <c r="F2497" s="475" t="s">
        <v>2439</v>
      </c>
      <c r="G2497" s="494" t="s">
        <v>600</v>
      </c>
      <c r="H2497" s="492" t="s">
        <v>216</v>
      </c>
      <c r="I2497" s="494" t="s">
        <v>3981</v>
      </c>
      <c r="J2497" s="502">
        <v>3.25</v>
      </c>
      <c r="K2497" s="505" t="s">
        <v>216</v>
      </c>
      <c r="L2497" s="512">
        <f t="shared" si="266"/>
        <v>104</v>
      </c>
      <c r="M2497" s="514">
        <v>104</v>
      </c>
      <c r="N2497" s="514"/>
      <c r="O2497" s="514"/>
      <c r="P2497" s="515" t="e">
        <f t="shared" si="267"/>
        <v>#DIV/0!</v>
      </c>
      <c r="Q2497" s="515">
        <f t="shared" si="268"/>
        <v>0</v>
      </c>
      <c r="R2497" s="515">
        <f t="shared" si="269"/>
        <v>0</v>
      </c>
      <c r="S2497" s="516">
        <f>IF(M2497="nio",0,IF(M2497&gt;0,VLOOKUP(H2497,'3-Productie normen'!A:L,VLOOKUP(M2497,'3-Productie normen'!$B$36:$C$42,2,FALSE),FALSE)))</f>
        <v>0</v>
      </c>
      <c r="T2497" s="516">
        <f t="shared" si="271"/>
        <v>0</v>
      </c>
      <c r="U2497" s="55">
        <f t="shared" si="272"/>
        <v>0</v>
      </c>
      <c r="V2497" s="527"/>
      <c r="X2497" s="529">
        <f t="shared" si="270"/>
        <v>338</v>
      </c>
    </row>
    <row r="2498" spans="1:24" ht="14.1" customHeight="1">
      <c r="A2498" s="460">
        <v>2498</v>
      </c>
      <c r="B2498" s="467" t="s">
        <v>242</v>
      </c>
      <c r="C2498" s="466" t="s">
        <v>382</v>
      </c>
      <c r="D2498" s="473" t="s">
        <v>467</v>
      </c>
      <c r="E2498" s="475">
        <v>0</v>
      </c>
      <c r="F2498" s="475" t="s">
        <v>2440</v>
      </c>
      <c r="G2498" s="494" t="s">
        <v>911</v>
      </c>
      <c r="H2498" s="491" t="s">
        <v>286</v>
      </c>
      <c r="I2498" s="494" t="s">
        <v>3985</v>
      </c>
      <c r="J2498" s="502">
        <v>231.41</v>
      </c>
      <c r="K2498" s="494" t="s">
        <v>4027</v>
      </c>
      <c r="L2498" s="512">
        <f t="shared" si="266"/>
        <v>0</v>
      </c>
      <c r="M2498" s="513" t="s">
        <v>4037</v>
      </c>
      <c r="N2498" s="514"/>
      <c r="O2498" s="514"/>
      <c r="P2498" s="515">
        <f t="shared" si="267"/>
        <v>0</v>
      </c>
      <c r="Q2498" s="515">
        <f t="shared" si="268"/>
        <v>0</v>
      </c>
      <c r="R2498" s="515">
        <f t="shared" si="269"/>
        <v>0</v>
      </c>
      <c r="S2498" s="516">
        <f>IF(M2498="nio",0,IF(M2498&gt;0,VLOOKUP(H2498,'3-Productie normen'!A:L,VLOOKUP(M2498,'3-Productie normen'!$B$36:$C$42,2,FALSE),FALSE)))</f>
        <v>0</v>
      </c>
      <c r="T2498" s="516">
        <f t="shared" si="271"/>
        <v>0</v>
      </c>
      <c r="U2498" s="55">
        <f t="shared" si="272"/>
        <v>0</v>
      </c>
      <c r="V2498" s="527"/>
      <c r="X2498" s="529">
        <f t="shared" si="270"/>
        <v>0</v>
      </c>
    </row>
    <row r="2499" spans="1:24" ht="14.1" customHeight="1">
      <c r="A2499" s="460">
        <v>2499</v>
      </c>
      <c r="B2499" s="467" t="s">
        <v>242</v>
      </c>
      <c r="C2499" s="466" t="s">
        <v>382</v>
      </c>
      <c r="D2499" s="473" t="s">
        <v>467</v>
      </c>
      <c r="E2499" s="475">
        <v>0</v>
      </c>
      <c r="F2499" s="475" t="s">
        <v>2441</v>
      </c>
      <c r="G2499" s="494" t="s">
        <v>911</v>
      </c>
      <c r="H2499" s="491" t="s">
        <v>286</v>
      </c>
      <c r="I2499" s="494" t="s">
        <v>3985</v>
      </c>
      <c r="J2499" s="502">
        <v>5.81</v>
      </c>
      <c r="K2499" s="494" t="s">
        <v>4027</v>
      </c>
      <c r="L2499" s="512">
        <f t="shared" si="266"/>
        <v>0</v>
      </c>
      <c r="M2499" s="513" t="s">
        <v>4037</v>
      </c>
      <c r="N2499" s="514"/>
      <c r="O2499" s="514"/>
      <c r="P2499" s="515">
        <f t="shared" si="267"/>
        <v>0</v>
      </c>
      <c r="Q2499" s="515">
        <f t="shared" si="268"/>
        <v>0</v>
      </c>
      <c r="R2499" s="515">
        <f t="shared" si="269"/>
        <v>0</v>
      </c>
      <c r="S2499" s="516">
        <f>IF(M2499="nio",0,IF(M2499&gt;0,VLOOKUP(H2499,'3-Productie normen'!A:L,VLOOKUP(M2499,'3-Productie normen'!$B$36:$C$42,2,FALSE),FALSE)))</f>
        <v>0</v>
      </c>
      <c r="T2499" s="516">
        <f t="shared" si="271"/>
        <v>0</v>
      </c>
      <c r="U2499" s="55">
        <f t="shared" si="272"/>
        <v>0</v>
      </c>
      <c r="V2499" s="527"/>
      <c r="X2499" s="529">
        <f t="shared" si="270"/>
        <v>0</v>
      </c>
    </row>
    <row r="2500" spans="1:24" ht="14.1" customHeight="1">
      <c r="A2500" s="460">
        <v>2500</v>
      </c>
      <c r="B2500" s="467" t="s">
        <v>242</v>
      </c>
      <c r="C2500" s="466" t="s">
        <v>382</v>
      </c>
      <c r="D2500" s="473" t="s">
        <v>467</v>
      </c>
      <c r="E2500" s="475">
        <v>0</v>
      </c>
      <c r="F2500" s="475" t="s">
        <v>2442</v>
      </c>
      <c r="G2500" s="494" t="s">
        <v>625</v>
      </c>
      <c r="H2500" s="491" t="s">
        <v>286</v>
      </c>
      <c r="I2500" s="494" t="s">
        <v>3980</v>
      </c>
      <c r="J2500" s="502">
        <v>10.61</v>
      </c>
      <c r="K2500" s="494" t="s">
        <v>4027</v>
      </c>
      <c r="L2500" s="512">
        <f t="shared" si="266"/>
        <v>0</v>
      </c>
      <c r="M2500" s="513" t="s">
        <v>4037</v>
      </c>
      <c r="N2500" s="514"/>
      <c r="O2500" s="514"/>
      <c r="P2500" s="515">
        <f t="shared" si="267"/>
        <v>0</v>
      </c>
      <c r="Q2500" s="515">
        <f t="shared" si="268"/>
        <v>0</v>
      </c>
      <c r="R2500" s="515">
        <f t="shared" si="269"/>
        <v>0</v>
      </c>
      <c r="S2500" s="516">
        <f>IF(M2500="nio",0,IF(M2500&gt;0,VLOOKUP(H2500,'3-Productie normen'!A:L,VLOOKUP(M2500,'3-Productie normen'!$B$36:$C$42,2,FALSE),FALSE)))</f>
        <v>0</v>
      </c>
      <c r="T2500" s="516">
        <f t="shared" si="271"/>
        <v>0</v>
      </c>
      <c r="U2500" s="55">
        <f t="shared" si="272"/>
        <v>0</v>
      </c>
      <c r="V2500" s="527"/>
      <c r="X2500" s="529">
        <f t="shared" si="270"/>
        <v>0</v>
      </c>
    </row>
    <row r="2501" spans="1:24" ht="14.1" customHeight="1">
      <c r="A2501" s="460">
        <v>2501</v>
      </c>
      <c r="B2501" s="467" t="s">
        <v>242</v>
      </c>
      <c r="C2501" s="466" t="s">
        <v>382</v>
      </c>
      <c r="D2501" s="473" t="s">
        <v>467</v>
      </c>
      <c r="E2501" s="475">
        <v>0</v>
      </c>
      <c r="F2501" s="475" t="s">
        <v>2443</v>
      </c>
      <c r="G2501" s="494" t="s">
        <v>2204</v>
      </c>
      <c r="H2501" s="494" t="s">
        <v>4033</v>
      </c>
      <c r="I2501" s="494" t="s">
        <v>3981</v>
      </c>
      <c r="J2501" s="502">
        <v>39.18</v>
      </c>
      <c r="K2501" s="494" t="s">
        <v>4033</v>
      </c>
      <c r="L2501" s="512">
        <f t="shared" si="266"/>
        <v>104</v>
      </c>
      <c r="M2501" s="514">
        <v>104</v>
      </c>
      <c r="N2501" s="514"/>
      <c r="O2501" s="514"/>
      <c r="P2501" s="515" t="e">
        <f t="shared" si="267"/>
        <v>#DIV/0!</v>
      </c>
      <c r="Q2501" s="515">
        <f t="shared" si="268"/>
        <v>0</v>
      </c>
      <c r="R2501" s="515">
        <f t="shared" si="269"/>
        <v>0</v>
      </c>
      <c r="S2501" s="516">
        <f>IF(M2501="nio",0,IF(M2501&gt;0,VLOOKUP(H2501,'3-Productie normen'!A:L,VLOOKUP(M2501,'3-Productie normen'!$B$36:$C$42,2,FALSE),FALSE)))</f>
        <v>0</v>
      </c>
      <c r="T2501" s="516">
        <f t="shared" si="271"/>
        <v>0</v>
      </c>
      <c r="U2501" s="55">
        <f t="shared" si="272"/>
        <v>0</v>
      </c>
      <c r="V2501" s="527"/>
      <c r="X2501" s="529">
        <f t="shared" si="270"/>
        <v>4074.72</v>
      </c>
    </row>
    <row r="2502" spans="1:24" ht="14.1" customHeight="1">
      <c r="A2502" s="460">
        <v>2502</v>
      </c>
      <c r="B2502" s="467" t="s">
        <v>242</v>
      </c>
      <c r="C2502" s="466" t="s">
        <v>382</v>
      </c>
      <c r="D2502" s="473" t="s">
        <v>467</v>
      </c>
      <c r="E2502" s="475">
        <v>0</v>
      </c>
      <c r="F2502" s="475" t="s">
        <v>2444</v>
      </c>
      <c r="G2502" s="494" t="s">
        <v>2204</v>
      </c>
      <c r="H2502" s="491" t="s">
        <v>286</v>
      </c>
      <c r="I2502" s="494" t="s">
        <v>3981</v>
      </c>
      <c r="J2502" s="502">
        <v>54.04</v>
      </c>
      <c r="K2502" s="494" t="s">
        <v>4027</v>
      </c>
      <c r="L2502" s="512">
        <f t="shared" ref="L2502:L2565" si="273">SUM(M2502:O2502)</f>
        <v>0</v>
      </c>
      <c r="M2502" s="513" t="s">
        <v>4037</v>
      </c>
      <c r="N2502" s="514"/>
      <c r="O2502" s="514"/>
      <c r="P2502" s="515">
        <f t="shared" si="267"/>
        <v>0</v>
      </c>
      <c r="Q2502" s="515">
        <f t="shared" si="268"/>
        <v>0</v>
      </c>
      <c r="R2502" s="515">
        <f t="shared" si="269"/>
        <v>0</v>
      </c>
      <c r="S2502" s="516">
        <f>IF(M2502="nio",0,IF(M2502&gt;0,VLOOKUP(H2502,'3-Productie normen'!A:L,VLOOKUP(M2502,'3-Productie normen'!$B$36:$C$42,2,FALSE),FALSE)))</f>
        <v>0</v>
      </c>
      <c r="T2502" s="516">
        <f t="shared" si="271"/>
        <v>0</v>
      </c>
      <c r="U2502" s="55">
        <f t="shared" si="272"/>
        <v>0</v>
      </c>
      <c r="V2502" s="527"/>
      <c r="X2502" s="529">
        <f t="shared" si="270"/>
        <v>0</v>
      </c>
    </row>
    <row r="2503" spans="1:24" ht="14.1" customHeight="1">
      <c r="A2503" s="460">
        <v>2503</v>
      </c>
      <c r="B2503" s="467" t="s">
        <v>242</v>
      </c>
      <c r="C2503" s="466" t="s">
        <v>382</v>
      </c>
      <c r="D2503" s="473" t="s">
        <v>467</v>
      </c>
      <c r="E2503" s="475">
        <v>0</v>
      </c>
      <c r="F2503" s="475" t="s">
        <v>2445</v>
      </c>
      <c r="G2503" s="494" t="s">
        <v>2204</v>
      </c>
      <c r="H2503" s="494" t="s">
        <v>4033</v>
      </c>
      <c r="I2503" s="494" t="s">
        <v>3981</v>
      </c>
      <c r="J2503" s="502">
        <v>22.15</v>
      </c>
      <c r="K2503" s="494" t="s">
        <v>4033</v>
      </c>
      <c r="L2503" s="512">
        <f t="shared" si="273"/>
        <v>104</v>
      </c>
      <c r="M2503" s="514">
        <v>104</v>
      </c>
      <c r="N2503" s="514"/>
      <c r="O2503" s="514"/>
      <c r="P2503" s="515" t="e">
        <f t="shared" si="267"/>
        <v>#DIV/0!</v>
      </c>
      <c r="Q2503" s="515">
        <f t="shared" si="268"/>
        <v>0</v>
      </c>
      <c r="R2503" s="515">
        <f t="shared" si="269"/>
        <v>0</v>
      </c>
      <c r="S2503" s="516">
        <f>IF(M2503="nio",0,IF(M2503&gt;0,VLOOKUP(H2503,'3-Productie normen'!A:L,VLOOKUP(M2503,'3-Productie normen'!$B$36:$C$42,2,FALSE),FALSE)))</f>
        <v>0</v>
      </c>
      <c r="T2503" s="516">
        <f t="shared" si="271"/>
        <v>0</v>
      </c>
      <c r="U2503" s="55">
        <f t="shared" si="272"/>
        <v>0</v>
      </c>
      <c r="V2503" s="527"/>
      <c r="X2503" s="529">
        <f t="shared" si="270"/>
        <v>2303.6</v>
      </c>
    </row>
    <row r="2504" spans="1:24" ht="14.1" customHeight="1">
      <c r="A2504" s="460">
        <v>2504</v>
      </c>
      <c r="B2504" s="467" t="s">
        <v>242</v>
      </c>
      <c r="C2504" s="466" t="s">
        <v>382</v>
      </c>
      <c r="D2504" s="473" t="s">
        <v>467</v>
      </c>
      <c r="E2504" s="475">
        <v>0</v>
      </c>
      <c r="F2504" s="475" t="s">
        <v>2446</v>
      </c>
      <c r="G2504" s="494" t="s">
        <v>2204</v>
      </c>
      <c r="H2504" s="491" t="s">
        <v>286</v>
      </c>
      <c r="I2504" s="494" t="s">
        <v>3981</v>
      </c>
      <c r="J2504" s="502">
        <v>54.19</v>
      </c>
      <c r="K2504" s="494" t="s">
        <v>4027</v>
      </c>
      <c r="L2504" s="512">
        <f t="shared" si="273"/>
        <v>0</v>
      </c>
      <c r="M2504" s="513" t="s">
        <v>4037</v>
      </c>
      <c r="N2504" s="514"/>
      <c r="O2504" s="514"/>
      <c r="P2504" s="515">
        <f t="shared" si="267"/>
        <v>0</v>
      </c>
      <c r="Q2504" s="515">
        <f t="shared" si="268"/>
        <v>0</v>
      </c>
      <c r="R2504" s="515">
        <f t="shared" si="269"/>
        <v>0</v>
      </c>
      <c r="S2504" s="516">
        <f>IF(M2504="nio",0,IF(M2504&gt;0,VLOOKUP(H2504,'3-Productie normen'!A:L,VLOOKUP(M2504,'3-Productie normen'!$B$36:$C$42,2,FALSE),FALSE)))</f>
        <v>0</v>
      </c>
      <c r="T2504" s="516">
        <f t="shared" si="271"/>
        <v>0</v>
      </c>
      <c r="U2504" s="55">
        <f t="shared" si="272"/>
        <v>0</v>
      </c>
      <c r="V2504" s="527"/>
      <c r="X2504" s="529">
        <f t="shared" si="270"/>
        <v>0</v>
      </c>
    </row>
    <row r="2505" spans="1:24" ht="14.1" customHeight="1">
      <c r="A2505" s="567">
        <v>2505</v>
      </c>
      <c r="B2505" s="467" t="s">
        <v>242</v>
      </c>
      <c r="C2505" s="466" t="s">
        <v>382</v>
      </c>
      <c r="D2505" s="473" t="s">
        <v>467</v>
      </c>
      <c r="E2505" s="475">
        <v>0</v>
      </c>
      <c r="F2505" s="475" t="s">
        <v>2447</v>
      </c>
      <c r="G2505" s="494" t="s">
        <v>600</v>
      </c>
      <c r="H2505" s="494" t="s">
        <v>4033</v>
      </c>
      <c r="I2505" s="494" t="s">
        <v>3981</v>
      </c>
      <c r="J2505" s="502">
        <v>168.35</v>
      </c>
      <c r="K2505" s="494" t="s">
        <v>4033</v>
      </c>
      <c r="L2505" s="512">
        <f t="shared" si="273"/>
        <v>104</v>
      </c>
      <c r="M2505" s="514">
        <v>104</v>
      </c>
      <c r="N2505" s="514"/>
      <c r="O2505" s="514"/>
      <c r="P2505" s="515" t="e">
        <f t="shared" si="267"/>
        <v>#DIV/0!</v>
      </c>
      <c r="Q2505" s="515">
        <f t="shared" si="268"/>
        <v>0</v>
      </c>
      <c r="R2505" s="515">
        <f t="shared" si="269"/>
        <v>0</v>
      </c>
      <c r="S2505" s="516">
        <f>IF(M2505="nio",0,IF(M2505&gt;0,VLOOKUP(H2505,'3-Productie normen'!A:L,VLOOKUP(M2505,'3-Productie normen'!$B$36:$C$42,2,FALSE),FALSE)))</f>
        <v>0</v>
      </c>
      <c r="T2505" s="516">
        <f t="shared" si="271"/>
        <v>0</v>
      </c>
      <c r="U2505" s="55">
        <f t="shared" si="272"/>
        <v>0</v>
      </c>
      <c r="V2505" s="527"/>
      <c r="X2505" s="529">
        <f t="shared" si="270"/>
        <v>17508.399999999998</v>
      </c>
    </row>
    <row r="2506" spans="1:24" ht="14.1" customHeight="1">
      <c r="A2506" s="460">
        <v>2506</v>
      </c>
      <c r="B2506" s="467" t="s">
        <v>242</v>
      </c>
      <c r="C2506" s="466" t="s">
        <v>382</v>
      </c>
      <c r="D2506" s="473" t="s">
        <v>467</v>
      </c>
      <c r="E2506" s="475">
        <v>0</v>
      </c>
      <c r="F2506" s="475" t="s">
        <v>2448</v>
      </c>
      <c r="G2506" s="494" t="s">
        <v>606</v>
      </c>
      <c r="H2506" s="491" t="s">
        <v>286</v>
      </c>
      <c r="I2506" s="494" t="s">
        <v>3983</v>
      </c>
      <c r="J2506" s="502">
        <v>1.92</v>
      </c>
      <c r="K2506" s="494" t="s">
        <v>4027</v>
      </c>
      <c r="L2506" s="512">
        <f t="shared" si="273"/>
        <v>0</v>
      </c>
      <c r="M2506" s="513" t="s">
        <v>4037</v>
      </c>
      <c r="N2506" s="514"/>
      <c r="O2506" s="514"/>
      <c r="P2506" s="515">
        <f t="shared" si="267"/>
        <v>0</v>
      </c>
      <c r="Q2506" s="515">
        <f t="shared" si="268"/>
        <v>0</v>
      </c>
      <c r="R2506" s="515">
        <f t="shared" si="269"/>
        <v>0</v>
      </c>
      <c r="S2506" s="516">
        <f>IF(M2506="nio",0,IF(M2506&gt;0,VLOOKUP(H2506,'3-Productie normen'!A:L,VLOOKUP(M2506,'3-Productie normen'!$B$36:$C$42,2,FALSE),FALSE)))</f>
        <v>0</v>
      </c>
      <c r="T2506" s="516">
        <f t="shared" si="271"/>
        <v>0</v>
      </c>
      <c r="U2506" s="55">
        <f t="shared" si="272"/>
        <v>0</v>
      </c>
      <c r="V2506" s="527"/>
      <c r="X2506" s="529">
        <f t="shared" si="270"/>
        <v>0</v>
      </c>
    </row>
    <row r="2507" spans="1:24" ht="14.1" customHeight="1">
      <c r="A2507" s="460">
        <v>2507</v>
      </c>
      <c r="B2507" s="467" t="s">
        <v>242</v>
      </c>
      <c r="C2507" s="466" t="s">
        <v>382</v>
      </c>
      <c r="D2507" s="473" t="s">
        <v>467</v>
      </c>
      <c r="E2507" s="475">
        <v>0</v>
      </c>
      <c r="F2507" s="475" t="s">
        <v>2449</v>
      </c>
      <c r="G2507" s="494" t="s">
        <v>2204</v>
      </c>
      <c r="H2507" s="494" t="s">
        <v>4026</v>
      </c>
      <c r="I2507" s="494" t="s">
        <v>3981</v>
      </c>
      <c r="J2507" s="502">
        <v>109.43</v>
      </c>
      <c r="K2507" s="494" t="s">
        <v>4026</v>
      </c>
      <c r="L2507" s="512">
        <f t="shared" si="273"/>
        <v>0</v>
      </c>
      <c r="M2507" s="513" t="s">
        <v>4037</v>
      </c>
      <c r="N2507" s="514"/>
      <c r="O2507" s="514"/>
      <c r="P2507" s="515">
        <f t="shared" ref="P2507:P2570" si="274">IF(M2507="nio",0,IF(M2507&gt;0,M2507*J2507/S2507,0))</f>
        <v>0</v>
      </c>
      <c r="Q2507" s="515">
        <f t="shared" ref="Q2507:Q2570" si="275">IF(N2507&gt;0,N2507*J2507/T2507,0)</f>
        <v>0</v>
      </c>
      <c r="R2507" s="515">
        <f t="shared" ref="R2507:R2570" si="276">IF(O2507&gt;0,O2507*J2507/U2507,0)</f>
        <v>0</v>
      </c>
      <c r="S2507" s="516">
        <f>IF(M2507="nio",0,IF(M2507&gt;0,VLOOKUP(H2507,'3-Productie normen'!A:L,VLOOKUP(M2507,'3-Productie normen'!$B$36:$C$42,2,FALSE),FALSE)))</f>
        <v>0</v>
      </c>
      <c r="T2507" s="516">
        <f t="shared" si="271"/>
        <v>0</v>
      </c>
      <c r="U2507" s="55">
        <f t="shared" si="272"/>
        <v>0</v>
      </c>
      <c r="V2507" s="527"/>
      <c r="X2507" s="529">
        <f t="shared" ref="X2507:X2570" si="277">L2507*J2507</f>
        <v>0</v>
      </c>
    </row>
    <row r="2508" spans="1:24" ht="14.1" customHeight="1">
      <c r="A2508" s="460">
        <v>2508</v>
      </c>
      <c r="B2508" s="467" t="s">
        <v>242</v>
      </c>
      <c r="C2508" s="466" t="s">
        <v>382</v>
      </c>
      <c r="D2508" s="473" t="s">
        <v>467</v>
      </c>
      <c r="E2508" s="475">
        <v>0</v>
      </c>
      <c r="F2508" s="475" t="s">
        <v>2450</v>
      </c>
      <c r="G2508" s="494" t="s">
        <v>596</v>
      </c>
      <c r="H2508" s="494" t="s">
        <v>4026</v>
      </c>
      <c r="I2508" s="494" t="s">
        <v>3981</v>
      </c>
      <c r="J2508" s="502">
        <v>18.850000000000001</v>
      </c>
      <c r="K2508" s="494" t="s">
        <v>4026</v>
      </c>
      <c r="L2508" s="512">
        <f t="shared" si="273"/>
        <v>0</v>
      </c>
      <c r="M2508" s="513" t="s">
        <v>4037</v>
      </c>
      <c r="N2508" s="514"/>
      <c r="O2508" s="514"/>
      <c r="P2508" s="515">
        <f t="shared" si="274"/>
        <v>0</v>
      </c>
      <c r="Q2508" s="515">
        <f t="shared" si="275"/>
        <v>0</v>
      </c>
      <c r="R2508" s="515">
        <f t="shared" si="276"/>
        <v>0</v>
      </c>
      <c r="S2508" s="516">
        <f>IF(M2508="nio",0,IF(M2508&gt;0,VLOOKUP(H2508,'3-Productie normen'!A:L,VLOOKUP(M2508,'3-Productie normen'!$B$36:$C$42,2,FALSE),FALSE)))</f>
        <v>0</v>
      </c>
      <c r="T2508" s="516">
        <f t="shared" si="271"/>
        <v>0</v>
      </c>
      <c r="U2508" s="55">
        <f t="shared" si="272"/>
        <v>0</v>
      </c>
      <c r="V2508" s="527"/>
      <c r="X2508" s="529">
        <f t="shared" si="277"/>
        <v>0</v>
      </c>
    </row>
    <row r="2509" spans="1:24" ht="14.1" customHeight="1">
      <c r="A2509" s="460">
        <v>2509</v>
      </c>
      <c r="B2509" s="467" t="s">
        <v>242</v>
      </c>
      <c r="C2509" s="466" t="s">
        <v>382</v>
      </c>
      <c r="D2509" s="473" t="s">
        <v>467</v>
      </c>
      <c r="E2509" s="475">
        <v>0</v>
      </c>
      <c r="F2509" s="475" t="s">
        <v>2451</v>
      </c>
      <c r="G2509" s="494" t="s">
        <v>595</v>
      </c>
      <c r="H2509" s="494" t="s">
        <v>255</v>
      </c>
      <c r="I2509" s="494" t="s">
        <v>3981</v>
      </c>
      <c r="J2509" s="502">
        <v>31.43</v>
      </c>
      <c r="K2509" s="494" t="s">
        <v>255</v>
      </c>
      <c r="L2509" s="512">
        <f t="shared" si="273"/>
        <v>104</v>
      </c>
      <c r="M2509" s="514">
        <v>104</v>
      </c>
      <c r="N2509" s="514"/>
      <c r="O2509" s="514"/>
      <c r="P2509" s="515" t="e">
        <f t="shared" si="274"/>
        <v>#DIV/0!</v>
      </c>
      <c r="Q2509" s="515">
        <f t="shared" si="275"/>
        <v>0</v>
      </c>
      <c r="R2509" s="515">
        <f t="shared" si="276"/>
        <v>0</v>
      </c>
      <c r="S2509" s="516">
        <f>IF(M2509="nio",0,IF(M2509&gt;0,VLOOKUP(H2509,'3-Productie normen'!A:L,VLOOKUP(M2509,'3-Productie normen'!$B$36:$C$42,2,FALSE),FALSE)))</f>
        <v>0</v>
      </c>
      <c r="T2509" s="516">
        <f t="shared" si="271"/>
        <v>0</v>
      </c>
      <c r="U2509" s="55">
        <f t="shared" si="272"/>
        <v>0</v>
      </c>
      <c r="V2509" s="527"/>
      <c r="X2509" s="529">
        <f t="shared" si="277"/>
        <v>3268.72</v>
      </c>
    </row>
    <row r="2510" spans="1:24" ht="14.1" customHeight="1">
      <c r="A2510" s="460">
        <v>2510</v>
      </c>
      <c r="B2510" s="467" t="s">
        <v>242</v>
      </c>
      <c r="C2510" s="466" t="s">
        <v>382</v>
      </c>
      <c r="D2510" s="473" t="s">
        <v>467</v>
      </c>
      <c r="E2510" s="475">
        <v>0</v>
      </c>
      <c r="F2510" s="475" t="s">
        <v>2452</v>
      </c>
      <c r="G2510" s="494" t="s">
        <v>596</v>
      </c>
      <c r="H2510" s="494" t="s">
        <v>4026</v>
      </c>
      <c r="I2510" s="494" t="s">
        <v>3981</v>
      </c>
      <c r="J2510" s="502">
        <v>13.3</v>
      </c>
      <c r="K2510" s="494" t="s">
        <v>4026</v>
      </c>
      <c r="L2510" s="512">
        <f t="shared" si="273"/>
        <v>0</v>
      </c>
      <c r="M2510" s="513" t="s">
        <v>4037</v>
      </c>
      <c r="N2510" s="514"/>
      <c r="O2510" s="514"/>
      <c r="P2510" s="515">
        <f t="shared" si="274"/>
        <v>0</v>
      </c>
      <c r="Q2510" s="515">
        <f t="shared" si="275"/>
        <v>0</v>
      </c>
      <c r="R2510" s="515">
        <f t="shared" si="276"/>
        <v>0</v>
      </c>
      <c r="S2510" s="516">
        <f>IF(M2510="nio",0,IF(M2510&gt;0,VLOOKUP(H2510,'3-Productie normen'!A:L,VLOOKUP(M2510,'3-Productie normen'!$B$36:$C$42,2,FALSE),FALSE)))</f>
        <v>0</v>
      </c>
      <c r="T2510" s="516">
        <f t="shared" si="271"/>
        <v>0</v>
      </c>
      <c r="U2510" s="55">
        <f t="shared" si="272"/>
        <v>0</v>
      </c>
      <c r="V2510" s="527"/>
      <c r="X2510" s="529">
        <f t="shared" si="277"/>
        <v>0</v>
      </c>
    </row>
    <row r="2511" spans="1:24" ht="14.1" customHeight="1">
      <c r="A2511" s="460">
        <v>2511</v>
      </c>
      <c r="B2511" s="467" t="s">
        <v>242</v>
      </c>
      <c r="C2511" s="466" t="s">
        <v>382</v>
      </c>
      <c r="D2511" s="473" t="s">
        <v>467</v>
      </c>
      <c r="E2511" s="475">
        <v>0</v>
      </c>
      <c r="F2511" s="475" t="s">
        <v>2453</v>
      </c>
      <c r="G2511" s="494" t="s">
        <v>1349</v>
      </c>
      <c r="H2511" s="494" t="s">
        <v>4026</v>
      </c>
      <c r="I2511" s="494" t="s">
        <v>3981</v>
      </c>
      <c r="J2511" s="502">
        <v>211.28</v>
      </c>
      <c r="K2511" s="494" t="s">
        <v>4026</v>
      </c>
      <c r="L2511" s="512">
        <f t="shared" si="273"/>
        <v>0</v>
      </c>
      <c r="M2511" s="513" t="s">
        <v>4037</v>
      </c>
      <c r="N2511" s="514"/>
      <c r="O2511" s="514"/>
      <c r="P2511" s="515">
        <f t="shared" si="274"/>
        <v>0</v>
      </c>
      <c r="Q2511" s="515">
        <f t="shared" si="275"/>
        <v>0</v>
      </c>
      <c r="R2511" s="515">
        <f t="shared" si="276"/>
        <v>0</v>
      </c>
      <c r="S2511" s="516">
        <f>IF(M2511="nio",0,IF(M2511&gt;0,VLOOKUP(H2511,'3-Productie normen'!A:L,VLOOKUP(M2511,'3-Productie normen'!$B$36:$C$42,2,FALSE),FALSE)))</f>
        <v>0</v>
      </c>
      <c r="T2511" s="516">
        <f t="shared" si="271"/>
        <v>0</v>
      </c>
      <c r="U2511" s="55">
        <f t="shared" si="272"/>
        <v>0</v>
      </c>
      <c r="V2511" s="527"/>
      <c r="X2511" s="529">
        <f t="shared" si="277"/>
        <v>0</v>
      </c>
    </row>
    <row r="2512" spans="1:24" ht="14.1" customHeight="1">
      <c r="A2512" s="460">
        <v>2512</v>
      </c>
      <c r="B2512" s="467" t="s">
        <v>242</v>
      </c>
      <c r="C2512" s="466" t="s">
        <v>382</v>
      </c>
      <c r="D2512" s="473" t="s">
        <v>467</v>
      </c>
      <c r="E2512" s="475">
        <v>0</v>
      </c>
      <c r="F2512" s="475" t="s">
        <v>2454</v>
      </c>
      <c r="G2512" s="494" t="s">
        <v>596</v>
      </c>
      <c r="H2512" s="494" t="s">
        <v>4026</v>
      </c>
      <c r="I2512" s="494" t="s">
        <v>3981</v>
      </c>
      <c r="J2512" s="502">
        <v>121.04</v>
      </c>
      <c r="K2512" s="494" t="s">
        <v>4026</v>
      </c>
      <c r="L2512" s="512">
        <f t="shared" si="273"/>
        <v>0</v>
      </c>
      <c r="M2512" s="513" t="s">
        <v>4037</v>
      </c>
      <c r="N2512" s="514"/>
      <c r="O2512" s="514"/>
      <c r="P2512" s="515">
        <f t="shared" si="274"/>
        <v>0</v>
      </c>
      <c r="Q2512" s="515">
        <f t="shared" si="275"/>
        <v>0</v>
      </c>
      <c r="R2512" s="515">
        <f t="shared" si="276"/>
        <v>0</v>
      </c>
      <c r="S2512" s="516">
        <f>IF(M2512="nio",0,IF(M2512&gt;0,VLOOKUP(H2512,'3-Productie normen'!A:L,VLOOKUP(M2512,'3-Productie normen'!$B$36:$C$42,2,FALSE),FALSE)))</f>
        <v>0</v>
      </c>
      <c r="T2512" s="516">
        <f t="shared" si="271"/>
        <v>0</v>
      </c>
      <c r="U2512" s="55">
        <f t="shared" si="272"/>
        <v>0</v>
      </c>
      <c r="V2512" s="527"/>
      <c r="X2512" s="529">
        <f t="shared" si="277"/>
        <v>0</v>
      </c>
    </row>
    <row r="2513" spans="1:24" ht="14.1" customHeight="1">
      <c r="A2513" s="567">
        <v>2513</v>
      </c>
      <c r="B2513" s="467" t="s">
        <v>242</v>
      </c>
      <c r="C2513" s="466" t="s">
        <v>382</v>
      </c>
      <c r="D2513" s="473" t="s">
        <v>467</v>
      </c>
      <c r="E2513" s="475">
        <v>0</v>
      </c>
      <c r="F2513" s="475" t="s">
        <v>2455</v>
      </c>
      <c r="G2513" s="494" t="s">
        <v>600</v>
      </c>
      <c r="H2513" s="494" t="s">
        <v>4033</v>
      </c>
      <c r="I2513" s="494" t="s">
        <v>3981</v>
      </c>
      <c r="J2513" s="502">
        <v>129.57</v>
      </c>
      <c r="K2513" s="494" t="s">
        <v>4033</v>
      </c>
      <c r="L2513" s="512">
        <f t="shared" si="273"/>
        <v>104</v>
      </c>
      <c r="M2513" s="514">
        <v>104</v>
      </c>
      <c r="N2513" s="514"/>
      <c r="O2513" s="514"/>
      <c r="P2513" s="515" t="e">
        <f t="shared" si="274"/>
        <v>#DIV/0!</v>
      </c>
      <c r="Q2513" s="515">
        <f t="shared" si="275"/>
        <v>0</v>
      </c>
      <c r="R2513" s="515">
        <f t="shared" si="276"/>
        <v>0</v>
      </c>
      <c r="S2513" s="516">
        <f>IF(M2513="nio",0,IF(M2513&gt;0,VLOOKUP(H2513,'3-Productie normen'!A:L,VLOOKUP(M2513,'3-Productie normen'!$B$36:$C$42,2,FALSE),FALSE)))</f>
        <v>0</v>
      </c>
      <c r="T2513" s="516">
        <f t="shared" si="271"/>
        <v>0</v>
      </c>
      <c r="U2513" s="55">
        <f t="shared" si="272"/>
        <v>0</v>
      </c>
      <c r="V2513" s="527"/>
      <c r="X2513" s="529">
        <f t="shared" si="277"/>
        <v>13475.279999999999</v>
      </c>
    </row>
    <row r="2514" spans="1:24" ht="14.1" customHeight="1">
      <c r="A2514" s="460">
        <v>2514</v>
      </c>
      <c r="B2514" s="467" t="s">
        <v>242</v>
      </c>
      <c r="C2514" s="466" t="s">
        <v>382</v>
      </c>
      <c r="D2514" s="473" t="s">
        <v>467</v>
      </c>
      <c r="E2514" s="475">
        <v>0</v>
      </c>
      <c r="F2514" s="475" t="s">
        <v>2456</v>
      </c>
      <c r="G2514" s="494" t="s">
        <v>1349</v>
      </c>
      <c r="H2514" s="494" t="s">
        <v>4026</v>
      </c>
      <c r="I2514" s="494" t="s">
        <v>3981</v>
      </c>
      <c r="J2514" s="502">
        <v>107.67</v>
      </c>
      <c r="K2514" s="494" t="s">
        <v>4026</v>
      </c>
      <c r="L2514" s="512">
        <f t="shared" si="273"/>
        <v>0</v>
      </c>
      <c r="M2514" s="513" t="s">
        <v>4037</v>
      </c>
      <c r="N2514" s="514"/>
      <c r="O2514" s="514"/>
      <c r="P2514" s="515">
        <f t="shared" si="274"/>
        <v>0</v>
      </c>
      <c r="Q2514" s="515">
        <f t="shared" si="275"/>
        <v>0</v>
      </c>
      <c r="R2514" s="515">
        <f t="shared" si="276"/>
        <v>0</v>
      </c>
      <c r="S2514" s="516">
        <f>IF(M2514="nio",0,IF(M2514&gt;0,VLOOKUP(H2514,'3-Productie normen'!A:L,VLOOKUP(M2514,'3-Productie normen'!$B$36:$C$42,2,FALSE),FALSE)))</f>
        <v>0</v>
      </c>
      <c r="T2514" s="516">
        <f t="shared" si="271"/>
        <v>0</v>
      </c>
      <c r="U2514" s="55">
        <f t="shared" si="272"/>
        <v>0</v>
      </c>
      <c r="V2514" s="527"/>
      <c r="X2514" s="529">
        <f t="shared" si="277"/>
        <v>0</v>
      </c>
    </row>
    <row r="2515" spans="1:24" ht="14.1" customHeight="1">
      <c r="A2515" s="460">
        <v>2515</v>
      </c>
      <c r="B2515" s="467" t="s">
        <v>242</v>
      </c>
      <c r="C2515" s="466" t="s">
        <v>382</v>
      </c>
      <c r="D2515" s="473" t="s">
        <v>467</v>
      </c>
      <c r="E2515" s="475">
        <v>0</v>
      </c>
      <c r="F2515" s="475" t="s">
        <v>2457</v>
      </c>
      <c r="G2515" s="494" t="s">
        <v>2204</v>
      </c>
      <c r="H2515" s="494" t="s">
        <v>4026</v>
      </c>
      <c r="I2515" s="494" t="s">
        <v>3981</v>
      </c>
      <c r="J2515" s="502">
        <v>10.55</v>
      </c>
      <c r="K2515" s="494" t="s">
        <v>4026</v>
      </c>
      <c r="L2515" s="512">
        <f t="shared" si="273"/>
        <v>0</v>
      </c>
      <c r="M2515" s="513" t="s">
        <v>4037</v>
      </c>
      <c r="N2515" s="514"/>
      <c r="O2515" s="514"/>
      <c r="P2515" s="515">
        <f t="shared" si="274"/>
        <v>0</v>
      </c>
      <c r="Q2515" s="515">
        <f t="shared" si="275"/>
        <v>0</v>
      </c>
      <c r="R2515" s="515">
        <f t="shared" si="276"/>
        <v>0</v>
      </c>
      <c r="S2515" s="516">
        <f>IF(M2515="nio",0,IF(M2515&gt;0,VLOOKUP(H2515,'3-Productie normen'!A:L,VLOOKUP(M2515,'3-Productie normen'!$B$36:$C$42,2,FALSE),FALSE)))</f>
        <v>0</v>
      </c>
      <c r="T2515" s="516">
        <f t="shared" si="271"/>
        <v>0</v>
      </c>
      <c r="U2515" s="55">
        <f t="shared" si="272"/>
        <v>0</v>
      </c>
      <c r="V2515" s="527"/>
      <c r="X2515" s="529">
        <f t="shared" si="277"/>
        <v>0</v>
      </c>
    </row>
    <row r="2516" spans="1:24" ht="14.1" customHeight="1">
      <c r="A2516" s="460">
        <v>2516</v>
      </c>
      <c r="B2516" s="467" t="s">
        <v>242</v>
      </c>
      <c r="C2516" s="466" t="s">
        <v>382</v>
      </c>
      <c r="D2516" s="473" t="s">
        <v>467</v>
      </c>
      <c r="E2516" s="475">
        <v>0</v>
      </c>
      <c r="F2516" s="475" t="s">
        <v>2458</v>
      </c>
      <c r="G2516" s="494" t="s">
        <v>625</v>
      </c>
      <c r="H2516" s="491" t="s">
        <v>286</v>
      </c>
      <c r="I2516" s="494" t="s">
        <v>3981</v>
      </c>
      <c r="J2516" s="502">
        <v>14.92</v>
      </c>
      <c r="K2516" s="494" t="s">
        <v>4027</v>
      </c>
      <c r="L2516" s="512">
        <f t="shared" si="273"/>
        <v>0</v>
      </c>
      <c r="M2516" s="513" t="s">
        <v>4037</v>
      </c>
      <c r="N2516" s="514"/>
      <c r="O2516" s="514"/>
      <c r="P2516" s="515">
        <f t="shared" si="274"/>
        <v>0</v>
      </c>
      <c r="Q2516" s="515">
        <f t="shared" si="275"/>
        <v>0</v>
      </c>
      <c r="R2516" s="515">
        <f t="shared" si="276"/>
        <v>0</v>
      </c>
      <c r="S2516" s="516">
        <f>IF(M2516="nio",0,IF(M2516&gt;0,VLOOKUP(H2516,'3-Productie normen'!A:L,VLOOKUP(M2516,'3-Productie normen'!$B$36:$C$42,2,FALSE),FALSE)))</f>
        <v>0</v>
      </c>
      <c r="T2516" s="516">
        <f t="shared" si="271"/>
        <v>0</v>
      </c>
      <c r="U2516" s="55">
        <f t="shared" si="272"/>
        <v>0</v>
      </c>
      <c r="V2516" s="527"/>
      <c r="X2516" s="529">
        <f t="shared" si="277"/>
        <v>0</v>
      </c>
    </row>
    <row r="2517" spans="1:24" ht="14.1" customHeight="1">
      <c r="A2517" s="460">
        <v>2517</v>
      </c>
      <c r="B2517" s="467" t="s">
        <v>242</v>
      </c>
      <c r="C2517" s="466" t="s">
        <v>382</v>
      </c>
      <c r="D2517" s="473" t="s">
        <v>467</v>
      </c>
      <c r="E2517" s="475">
        <v>0</v>
      </c>
      <c r="F2517" s="475" t="s">
        <v>2459</v>
      </c>
      <c r="G2517" s="494" t="s">
        <v>606</v>
      </c>
      <c r="H2517" s="491" t="s">
        <v>286</v>
      </c>
      <c r="I2517" s="494" t="s">
        <v>3981</v>
      </c>
      <c r="J2517" s="502">
        <v>111.71</v>
      </c>
      <c r="K2517" s="494" t="s">
        <v>4027</v>
      </c>
      <c r="L2517" s="512">
        <f t="shared" si="273"/>
        <v>0</v>
      </c>
      <c r="M2517" s="513" t="s">
        <v>4037</v>
      </c>
      <c r="N2517" s="514"/>
      <c r="O2517" s="514"/>
      <c r="P2517" s="515">
        <f t="shared" si="274"/>
        <v>0</v>
      </c>
      <c r="Q2517" s="515">
        <f t="shared" si="275"/>
        <v>0</v>
      </c>
      <c r="R2517" s="515">
        <f t="shared" si="276"/>
        <v>0</v>
      </c>
      <c r="S2517" s="516">
        <f>IF(M2517="nio",0,IF(M2517&gt;0,VLOOKUP(H2517,'3-Productie normen'!A:L,VLOOKUP(M2517,'3-Productie normen'!$B$36:$C$42,2,FALSE),FALSE)))</f>
        <v>0</v>
      </c>
      <c r="T2517" s="516">
        <f t="shared" si="271"/>
        <v>0</v>
      </c>
      <c r="U2517" s="55">
        <f t="shared" si="272"/>
        <v>0</v>
      </c>
      <c r="V2517" s="527"/>
      <c r="X2517" s="529">
        <f t="shared" si="277"/>
        <v>0</v>
      </c>
    </row>
    <row r="2518" spans="1:24" ht="14.1" customHeight="1">
      <c r="A2518" s="460">
        <v>2518</v>
      </c>
      <c r="B2518" s="467" t="s">
        <v>242</v>
      </c>
      <c r="C2518" s="466" t="s">
        <v>382</v>
      </c>
      <c r="D2518" s="473" t="s">
        <v>467</v>
      </c>
      <c r="E2518" s="475">
        <v>0</v>
      </c>
      <c r="F2518" s="475" t="s">
        <v>2460</v>
      </c>
      <c r="G2518" s="494" t="s">
        <v>600</v>
      </c>
      <c r="H2518" s="492" t="s">
        <v>216</v>
      </c>
      <c r="I2518" s="494" t="s">
        <v>3980</v>
      </c>
      <c r="J2518" s="502">
        <v>6.08</v>
      </c>
      <c r="K2518" s="505" t="s">
        <v>216</v>
      </c>
      <c r="L2518" s="512">
        <f t="shared" si="273"/>
        <v>104</v>
      </c>
      <c r="M2518" s="514">
        <v>104</v>
      </c>
      <c r="N2518" s="514"/>
      <c r="O2518" s="514"/>
      <c r="P2518" s="515" t="e">
        <f t="shared" si="274"/>
        <v>#DIV/0!</v>
      </c>
      <c r="Q2518" s="515">
        <f t="shared" si="275"/>
        <v>0</v>
      </c>
      <c r="R2518" s="515">
        <f t="shared" si="276"/>
        <v>0</v>
      </c>
      <c r="S2518" s="516">
        <f>IF(M2518="nio",0,IF(M2518&gt;0,VLOOKUP(H2518,'3-Productie normen'!A:L,VLOOKUP(M2518,'3-Productie normen'!$B$36:$C$42,2,FALSE),FALSE)))</f>
        <v>0</v>
      </c>
      <c r="T2518" s="516">
        <f t="shared" si="271"/>
        <v>0</v>
      </c>
      <c r="U2518" s="55">
        <f t="shared" si="272"/>
        <v>0</v>
      </c>
      <c r="V2518" s="527"/>
      <c r="X2518" s="529">
        <f t="shared" si="277"/>
        <v>632.32000000000005</v>
      </c>
    </row>
    <row r="2519" spans="1:24" ht="14.1" customHeight="1">
      <c r="A2519" s="460">
        <v>2519</v>
      </c>
      <c r="B2519" s="467" t="s">
        <v>242</v>
      </c>
      <c r="C2519" s="466" t="s">
        <v>382</v>
      </c>
      <c r="D2519" s="473" t="s">
        <v>467</v>
      </c>
      <c r="E2519" s="475">
        <v>0</v>
      </c>
      <c r="F2519" s="475" t="s">
        <v>2461</v>
      </c>
      <c r="G2519" s="494" t="s">
        <v>600</v>
      </c>
      <c r="H2519" s="491" t="s">
        <v>286</v>
      </c>
      <c r="I2519" s="494" t="s">
        <v>3980</v>
      </c>
      <c r="J2519" s="502">
        <v>1.49</v>
      </c>
      <c r="K2519" s="494" t="s">
        <v>4027</v>
      </c>
      <c r="L2519" s="512">
        <f t="shared" si="273"/>
        <v>0</v>
      </c>
      <c r="M2519" s="513" t="s">
        <v>4037</v>
      </c>
      <c r="N2519" s="514"/>
      <c r="O2519" s="514"/>
      <c r="P2519" s="515">
        <f t="shared" si="274"/>
        <v>0</v>
      </c>
      <c r="Q2519" s="515">
        <f t="shared" si="275"/>
        <v>0</v>
      </c>
      <c r="R2519" s="515">
        <f t="shared" si="276"/>
        <v>0</v>
      </c>
      <c r="S2519" s="516">
        <f>IF(M2519="nio",0,IF(M2519&gt;0,VLOOKUP(H2519,'3-Productie normen'!A:L,VLOOKUP(M2519,'3-Productie normen'!$B$36:$C$42,2,FALSE),FALSE)))</f>
        <v>0</v>
      </c>
      <c r="T2519" s="516">
        <f t="shared" ref="T2519:T2583" si="278">IF(N2519&gt;0,S2519*$T$8,0)</f>
        <v>0</v>
      </c>
      <c r="U2519" s="55">
        <f t="shared" ref="U2519:U2583" si="279">IF((OR(O2519&gt;0,)),S2519*$U$8,0)</f>
        <v>0</v>
      </c>
      <c r="V2519" s="527"/>
      <c r="X2519" s="529">
        <f t="shared" si="277"/>
        <v>0</v>
      </c>
    </row>
    <row r="2520" spans="1:24" ht="14.1" customHeight="1">
      <c r="A2520" s="460">
        <v>2520</v>
      </c>
      <c r="B2520" s="467" t="s">
        <v>242</v>
      </c>
      <c r="C2520" s="466" t="s">
        <v>382</v>
      </c>
      <c r="D2520" s="473" t="s">
        <v>467</v>
      </c>
      <c r="E2520" s="475">
        <v>0</v>
      </c>
      <c r="F2520" s="475" t="s">
        <v>2462</v>
      </c>
      <c r="G2520" s="494" t="s">
        <v>600</v>
      </c>
      <c r="H2520" s="492" t="s">
        <v>216</v>
      </c>
      <c r="I2520" s="494" t="s">
        <v>3980</v>
      </c>
      <c r="J2520" s="502">
        <v>2.08</v>
      </c>
      <c r="K2520" s="505" t="s">
        <v>216</v>
      </c>
      <c r="L2520" s="512">
        <f t="shared" si="273"/>
        <v>104</v>
      </c>
      <c r="M2520" s="514">
        <v>104</v>
      </c>
      <c r="N2520" s="514"/>
      <c r="O2520" s="514"/>
      <c r="P2520" s="515" t="e">
        <f t="shared" si="274"/>
        <v>#DIV/0!</v>
      </c>
      <c r="Q2520" s="515">
        <f t="shared" si="275"/>
        <v>0</v>
      </c>
      <c r="R2520" s="515">
        <f t="shared" si="276"/>
        <v>0</v>
      </c>
      <c r="S2520" s="516">
        <f>IF(M2520="nio",0,IF(M2520&gt;0,VLOOKUP(H2520,'3-Productie normen'!A:L,VLOOKUP(M2520,'3-Productie normen'!$B$36:$C$42,2,FALSE),FALSE)))</f>
        <v>0</v>
      </c>
      <c r="T2520" s="516">
        <f t="shared" si="278"/>
        <v>0</v>
      </c>
      <c r="U2520" s="55">
        <f t="shared" si="279"/>
        <v>0</v>
      </c>
      <c r="V2520" s="527"/>
      <c r="X2520" s="529">
        <f t="shared" si="277"/>
        <v>216.32</v>
      </c>
    </row>
    <row r="2521" spans="1:24" ht="14.1" customHeight="1">
      <c r="A2521" s="567">
        <v>2521</v>
      </c>
      <c r="B2521" s="467" t="s">
        <v>242</v>
      </c>
      <c r="C2521" s="466" t="s">
        <v>382</v>
      </c>
      <c r="D2521" s="473" t="s">
        <v>467</v>
      </c>
      <c r="E2521" s="475">
        <v>0</v>
      </c>
      <c r="F2521" s="475" t="s">
        <v>2463</v>
      </c>
      <c r="G2521" s="494" t="s">
        <v>600</v>
      </c>
      <c r="H2521" s="492" t="s">
        <v>216</v>
      </c>
      <c r="I2521" s="494" t="s">
        <v>3980</v>
      </c>
      <c r="J2521" s="502">
        <v>1.86</v>
      </c>
      <c r="K2521" s="505" t="s">
        <v>216</v>
      </c>
      <c r="L2521" s="512">
        <f t="shared" si="273"/>
        <v>104</v>
      </c>
      <c r="M2521" s="514">
        <v>104</v>
      </c>
      <c r="N2521" s="514"/>
      <c r="O2521" s="514"/>
      <c r="P2521" s="515" t="e">
        <f t="shared" si="274"/>
        <v>#DIV/0!</v>
      </c>
      <c r="Q2521" s="515">
        <f t="shared" si="275"/>
        <v>0</v>
      </c>
      <c r="R2521" s="515">
        <f t="shared" si="276"/>
        <v>0</v>
      </c>
      <c r="S2521" s="516">
        <f>IF(M2521="nio",0,IF(M2521&gt;0,VLOOKUP(H2521,'3-Productie normen'!A:L,VLOOKUP(M2521,'3-Productie normen'!$B$36:$C$42,2,FALSE),FALSE)))</f>
        <v>0</v>
      </c>
      <c r="T2521" s="516">
        <f t="shared" si="278"/>
        <v>0</v>
      </c>
      <c r="U2521" s="55">
        <f t="shared" si="279"/>
        <v>0</v>
      </c>
      <c r="V2521" s="527"/>
      <c r="X2521" s="529">
        <f t="shared" si="277"/>
        <v>193.44</v>
      </c>
    </row>
    <row r="2522" spans="1:24" ht="14.1" customHeight="1">
      <c r="A2522" s="460">
        <v>2522</v>
      </c>
      <c r="B2522" s="467" t="s">
        <v>242</v>
      </c>
      <c r="C2522" s="466" t="s">
        <v>382</v>
      </c>
      <c r="D2522" s="473" t="s">
        <v>467</v>
      </c>
      <c r="E2522" s="475">
        <v>0</v>
      </c>
      <c r="F2522" s="475" t="s">
        <v>2464</v>
      </c>
      <c r="G2522" s="494" t="s">
        <v>600</v>
      </c>
      <c r="H2522" s="492" t="s">
        <v>216</v>
      </c>
      <c r="I2522" s="494" t="s">
        <v>3974</v>
      </c>
      <c r="J2522" s="502">
        <v>2.74</v>
      </c>
      <c r="K2522" s="505" t="s">
        <v>216</v>
      </c>
      <c r="L2522" s="512">
        <f t="shared" si="273"/>
        <v>104</v>
      </c>
      <c r="M2522" s="514">
        <v>104</v>
      </c>
      <c r="N2522" s="514"/>
      <c r="O2522" s="514"/>
      <c r="P2522" s="515" t="e">
        <f t="shared" si="274"/>
        <v>#DIV/0!</v>
      </c>
      <c r="Q2522" s="515">
        <f t="shared" si="275"/>
        <v>0</v>
      </c>
      <c r="R2522" s="515">
        <f t="shared" si="276"/>
        <v>0</v>
      </c>
      <c r="S2522" s="516">
        <f>IF(M2522="nio",0,IF(M2522&gt;0,VLOOKUP(H2522,'3-Productie normen'!A:L,VLOOKUP(M2522,'3-Productie normen'!$B$36:$C$42,2,FALSE),FALSE)))</f>
        <v>0</v>
      </c>
      <c r="T2522" s="516">
        <f t="shared" si="278"/>
        <v>0</v>
      </c>
      <c r="U2522" s="55">
        <f t="shared" si="279"/>
        <v>0</v>
      </c>
      <c r="V2522" s="527"/>
      <c r="X2522" s="529">
        <f t="shared" si="277"/>
        <v>284.96000000000004</v>
      </c>
    </row>
    <row r="2523" spans="1:24" ht="14.1" customHeight="1">
      <c r="A2523" s="460">
        <v>2523</v>
      </c>
      <c r="B2523" s="467" t="s">
        <v>242</v>
      </c>
      <c r="C2523" s="466" t="s">
        <v>382</v>
      </c>
      <c r="D2523" s="473" t="s">
        <v>467</v>
      </c>
      <c r="E2523" s="475">
        <v>0</v>
      </c>
      <c r="F2523" s="475" t="s">
        <v>2465</v>
      </c>
      <c r="G2523" s="494" t="s">
        <v>600</v>
      </c>
      <c r="H2523" s="492" t="s">
        <v>216</v>
      </c>
      <c r="I2523" s="494" t="s">
        <v>3980</v>
      </c>
      <c r="J2523" s="502">
        <v>0.91</v>
      </c>
      <c r="K2523" s="505" t="s">
        <v>216</v>
      </c>
      <c r="L2523" s="512">
        <f t="shared" si="273"/>
        <v>104</v>
      </c>
      <c r="M2523" s="514">
        <v>104</v>
      </c>
      <c r="N2523" s="514"/>
      <c r="O2523" s="514"/>
      <c r="P2523" s="515" t="e">
        <f t="shared" si="274"/>
        <v>#DIV/0!</v>
      </c>
      <c r="Q2523" s="515">
        <f t="shared" si="275"/>
        <v>0</v>
      </c>
      <c r="R2523" s="515">
        <f t="shared" si="276"/>
        <v>0</v>
      </c>
      <c r="S2523" s="516">
        <f>IF(M2523="nio",0,IF(M2523&gt;0,VLOOKUP(H2523,'3-Productie normen'!A:L,VLOOKUP(M2523,'3-Productie normen'!$B$36:$C$42,2,FALSE),FALSE)))</f>
        <v>0</v>
      </c>
      <c r="T2523" s="516">
        <f t="shared" si="278"/>
        <v>0</v>
      </c>
      <c r="U2523" s="55">
        <f t="shared" si="279"/>
        <v>0</v>
      </c>
      <c r="V2523" s="527"/>
      <c r="X2523" s="529">
        <f t="shared" si="277"/>
        <v>94.64</v>
      </c>
    </row>
    <row r="2524" spans="1:24" ht="14.1" customHeight="1">
      <c r="A2524" s="460">
        <v>2524</v>
      </c>
      <c r="B2524" s="467" t="s">
        <v>242</v>
      </c>
      <c r="C2524" s="466" t="s">
        <v>382</v>
      </c>
      <c r="D2524" s="473" t="s">
        <v>467</v>
      </c>
      <c r="E2524" s="475">
        <v>1</v>
      </c>
      <c r="F2524" s="475" t="s">
        <v>2466</v>
      </c>
      <c r="G2524" s="494" t="s">
        <v>600</v>
      </c>
      <c r="H2524" s="494" t="s">
        <v>4033</v>
      </c>
      <c r="I2524" s="494" t="s">
        <v>3974</v>
      </c>
      <c r="J2524" s="502">
        <v>18.690000000000001</v>
      </c>
      <c r="K2524" s="494" t="s">
        <v>4033</v>
      </c>
      <c r="L2524" s="512">
        <f t="shared" si="273"/>
        <v>104</v>
      </c>
      <c r="M2524" s="514">
        <v>104</v>
      </c>
      <c r="N2524" s="514"/>
      <c r="O2524" s="514"/>
      <c r="P2524" s="515" t="e">
        <f t="shared" si="274"/>
        <v>#DIV/0!</v>
      </c>
      <c r="Q2524" s="515">
        <f t="shared" si="275"/>
        <v>0</v>
      </c>
      <c r="R2524" s="515">
        <f t="shared" si="276"/>
        <v>0</v>
      </c>
      <c r="S2524" s="516">
        <f>IF(M2524="nio",0,IF(M2524&gt;0,VLOOKUP(H2524,'3-Productie normen'!A:L,VLOOKUP(M2524,'3-Productie normen'!$B$36:$C$42,2,FALSE),FALSE)))</f>
        <v>0</v>
      </c>
      <c r="T2524" s="516">
        <f t="shared" si="278"/>
        <v>0</v>
      </c>
      <c r="U2524" s="55">
        <f t="shared" si="279"/>
        <v>0</v>
      </c>
      <c r="V2524" s="527"/>
      <c r="X2524" s="529">
        <f t="shared" si="277"/>
        <v>1943.7600000000002</v>
      </c>
    </row>
    <row r="2525" spans="1:24" ht="14.1" customHeight="1">
      <c r="A2525" s="460">
        <v>2525</v>
      </c>
      <c r="B2525" s="467" t="s">
        <v>242</v>
      </c>
      <c r="C2525" s="466" t="s">
        <v>382</v>
      </c>
      <c r="D2525" s="473" t="s">
        <v>467</v>
      </c>
      <c r="E2525" s="475">
        <v>1</v>
      </c>
      <c r="F2525" s="475" t="s">
        <v>2467</v>
      </c>
      <c r="G2525" s="494" t="s">
        <v>600</v>
      </c>
      <c r="H2525" s="494" t="s">
        <v>4033</v>
      </c>
      <c r="I2525" s="494" t="s">
        <v>3974</v>
      </c>
      <c r="J2525" s="502">
        <v>61.12</v>
      </c>
      <c r="K2525" s="494" t="s">
        <v>4033</v>
      </c>
      <c r="L2525" s="512">
        <f t="shared" si="273"/>
        <v>104</v>
      </c>
      <c r="M2525" s="514">
        <v>104</v>
      </c>
      <c r="N2525" s="514"/>
      <c r="O2525" s="514"/>
      <c r="P2525" s="515" t="e">
        <f t="shared" si="274"/>
        <v>#DIV/0!</v>
      </c>
      <c r="Q2525" s="515">
        <f t="shared" si="275"/>
        <v>0</v>
      </c>
      <c r="R2525" s="515">
        <f t="shared" si="276"/>
        <v>0</v>
      </c>
      <c r="S2525" s="516">
        <f>IF(M2525="nio",0,IF(M2525&gt;0,VLOOKUP(H2525,'3-Productie normen'!A:L,VLOOKUP(M2525,'3-Productie normen'!$B$36:$C$42,2,FALSE),FALSE)))</f>
        <v>0</v>
      </c>
      <c r="T2525" s="516">
        <f t="shared" si="278"/>
        <v>0</v>
      </c>
      <c r="U2525" s="55">
        <f t="shared" si="279"/>
        <v>0</v>
      </c>
      <c r="V2525" s="527"/>
      <c r="X2525" s="529">
        <f t="shared" si="277"/>
        <v>6356.48</v>
      </c>
    </row>
    <row r="2526" spans="1:24" ht="14.1" customHeight="1">
      <c r="A2526" s="460">
        <v>2526</v>
      </c>
      <c r="B2526" s="467" t="s">
        <v>242</v>
      </c>
      <c r="C2526" s="466" t="s">
        <v>382</v>
      </c>
      <c r="D2526" s="473" t="s">
        <v>467</v>
      </c>
      <c r="E2526" s="475">
        <v>1</v>
      </c>
      <c r="F2526" s="475" t="s">
        <v>2468</v>
      </c>
      <c r="G2526" s="494" t="s">
        <v>536</v>
      </c>
      <c r="H2526" s="491" t="s">
        <v>4038</v>
      </c>
      <c r="I2526" s="494" t="s">
        <v>3974</v>
      </c>
      <c r="J2526" s="502">
        <v>18.739999999999998</v>
      </c>
      <c r="K2526" s="491" t="s">
        <v>4038</v>
      </c>
      <c r="L2526" s="512">
        <f t="shared" si="273"/>
        <v>255</v>
      </c>
      <c r="M2526" s="514">
        <v>255</v>
      </c>
      <c r="N2526" s="514"/>
      <c r="O2526" s="514"/>
      <c r="P2526" s="515" t="e">
        <f t="shared" si="274"/>
        <v>#DIV/0!</v>
      </c>
      <c r="Q2526" s="515">
        <f t="shared" si="275"/>
        <v>0</v>
      </c>
      <c r="R2526" s="515">
        <f t="shared" si="276"/>
        <v>0</v>
      </c>
      <c r="S2526" s="516">
        <f>IF(M2526="nio",0,IF(M2526&gt;0,VLOOKUP(H2526,'3-Productie normen'!A:L,VLOOKUP(M2526,'3-Productie normen'!$B$36:$C$42,2,FALSE),FALSE)))</f>
        <v>0</v>
      </c>
      <c r="T2526" s="516">
        <f t="shared" si="278"/>
        <v>0</v>
      </c>
      <c r="U2526" s="55">
        <f t="shared" si="279"/>
        <v>0</v>
      </c>
      <c r="V2526" s="527"/>
      <c r="X2526" s="529">
        <f t="shared" si="277"/>
        <v>4778.7</v>
      </c>
    </row>
    <row r="2527" spans="1:24" ht="14.1" customHeight="1">
      <c r="A2527" s="460">
        <v>2527</v>
      </c>
      <c r="B2527" s="467" t="s">
        <v>242</v>
      </c>
      <c r="C2527" s="466" t="s">
        <v>382</v>
      </c>
      <c r="D2527" s="473" t="s">
        <v>467</v>
      </c>
      <c r="E2527" s="475">
        <v>1</v>
      </c>
      <c r="F2527" s="475" t="s">
        <v>2469</v>
      </c>
      <c r="G2527" s="494" t="s">
        <v>529</v>
      </c>
      <c r="H2527" s="491" t="s">
        <v>253</v>
      </c>
      <c r="I2527" s="494" t="s">
        <v>3974</v>
      </c>
      <c r="J2527" s="502">
        <v>19.43</v>
      </c>
      <c r="K2527" s="491" t="s">
        <v>253</v>
      </c>
      <c r="L2527" s="512">
        <f t="shared" si="273"/>
        <v>104</v>
      </c>
      <c r="M2527" s="514">
        <v>104</v>
      </c>
      <c r="N2527" s="514"/>
      <c r="O2527" s="514"/>
      <c r="P2527" s="515" t="e">
        <f t="shared" si="274"/>
        <v>#DIV/0!</v>
      </c>
      <c r="Q2527" s="515">
        <f t="shared" si="275"/>
        <v>0</v>
      </c>
      <c r="R2527" s="515">
        <f t="shared" si="276"/>
        <v>0</v>
      </c>
      <c r="S2527" s="516">
        <f>IF(M2527="nio",0,IF(M2527&gt;0,VLOOKUP(H2527,'3-Productie normen'!A:L,VLOOKUP(M2527,'3-Productie normen'!$B$36:$C$42,2,FALSE),FALSE)))</f>
        <v>0</v>
      </c>
      <c r="T2527" s="516">
        <f t="shared" si="278"/>
        <v>0</v>
      </c>
      <c r="U2527" s="55">
        <f t="shared" si="279"/>
        <v>0</v>
      </c>
      <c r="V2527" s="527"/>
      <c r="X2527" s="529">
        <f t="shared" si="277"/>
        <v>2020.72</v>
      </c>
    </row>
    <row r="2528" spans="1:24" ht="14.1" customHeight="1">
      <c r="A2528" s="460">
        <v>2528</v>
      </c>
      <c r="B2528" s="467" t="s">
        <v>242</v>
      </c>
      <c r="C2528" s="466" t="s">
        <v>382</v>
      </c>
      <c r="D2528" s="473" t="s">
        <v>467</v>
      </c>
      <c r="E2528" s="475">
        <v>1</v>
      </c>
      <c r="F2528" s="475" t="s">
        <v>2470</v>
      </c>
      <c r="G2528" s="494" t="s">
        <v>529</v>
      </c>
      <c r="H2528" s="491" t="s">
        <v>253</v>
      </c>
      <c r="I2528" s="494" t="s">
        <v>3974</v>
      </c>
      <c r="J2528" s="502">
        <v>19.43</v>
      </c>
      <c r="K2528" s="491" t="s">
        <v>253</v>
      </c>
      <c r="L2528" s="512">
        <f t="shared" si="273"/>
        <v>104</v>
      </c>
      <c r="M2528" s="514">
        <v>104</v>
      </c>
      <c r="N2528" s="514"/>
      <c r="O2528" s="514"/>
      <c r="P2528" s="515" t="e">
        <f t="shared" si="274"/>
        <v>#DIV/0!</v>
      </c>
      <c r="Q2528" s="515">
        <f t="shared" si="275"/>
        <v>0</v>
      </c>
      <c r="R2528" s="515">
        <f t="shared" si="276"/>
        <v>0</v>
      </c>
      <c r="S2528" s="516">
        <f>IF(M2528="nio",0,IF(M2528&gt;0,VLOOKUP(H2528,'3-Productie normen'!A:L,VLOOKUP(M2528,'3-Productie normen'!$B$36:$C$42,2,FALSE),FALSE)))</f>
        <v>0</v>
      </c>
      <c r="T2528" s="516">
        <f t="shared" si="278"/>
        <v>0</v>
      </c>
      <c r="U2528" s="55">
        <f t="shared" si="279"/>
        <v>0</v>
      </c>
      <c r="V2528" s="527"/>
      <c r="X2528" s="529">
        <f t="shared" si="277"/>
        <v>2020.72</v>
      </c>
    </row>
    <row r="2529" spans="1:24" ht="14.1" customHeight="1">
      <c r="A2529" s="567">
        <v>2529</v>
      </c>
      <c r="B2529" s="467" t="s">
        <v>242</v>
      </c>
      <c r="C2529" s="466" t="s">
        <v>382</v>
      </c>
      <c r="D2529" s="473" t="s">
        <v>467</v>
      </c>
      <c r="E2529" s="475">
        <v>1</v>
      </c>
      <c r="F2529" s="475" t="s">
        <v>2471</v>
      </c>
      <c r="G2529" s="494" t="s">
        <v>529</v>
      </c>
      <c r="H2529" s="491" t="s">
        <v>253</v>
      </c>
      <c r="I2529" s="494" t="s">
        <v>3974</v>
      </c>
      <c r="J2529" s="502">
        <v>19.43</v>
      </c>
      <c r="K2529" s="491" t="s">
        <v>253</v>
      </c>
      <c r="L2529" s="512">
        <f t="shared" si="273"/>
        <v>104</v>
      </c>
      <c r="M2529" s="514">
        <v>104</v>
      </c>
      <c r="N2529" s="514"/>
      <c r="O2529" s="514"/>
      <c r="P2529" s="515" t="e">
        <f t="shared" si="274"/>
        <v>#DIV/0!</v>
      </c>
      <c r="Q2529" s="515">
        <f t="shared" si="275"/>
        <v>0</v>
      </c>
      <c r="R2529" s="515">
        <f t="shared" si="276"/>
        <v>0</v>
      </c>
      <c r="S2529" s="516">
        <f>IF(M2529="nio",0,IF(M2529&gt;0,VLOOKUP(H2529,'3-Productie normen'!A:L,VLOOKUP(M2529,'3-Productie normen'!$B$36:$C$42,2,FALSE),FALSE)))</f>
        <v>0</v>
      </c>
      <c r="T2529" s="516">
        <f t="shared" si="278"/>
        <v>0</v>
      </c>
      <c r="U2529" s="55">
        <f t="shared" si="279"/>
        <v>0</v>
      </c>
      <c r="V2529" s="527"/>
      <c r="X2529" s="529">
        <f t="shared" si="277"/>
        <v>2020.72</v>
      </c>
    </row>
    <row r="2530" spans="1:24" ht="14.1" customHeight="1">
      <c r="A2530" s="460">
        <v>2530</v>
      </c>
      <c r="B2530" s="467" t="s">
        <v>242</v>
      </c>
      <c r="C2530" s="466" t="s">
        <v>382</v>
      </c>
      <c r="D2530" s="473" t="s">
        <v>467</v>
      </c>
      <c r="E2530" s="475">
        <v>1</v>
      </c>
      <c r="F2530" s="475" t="s">
        <v>2472</v>
      </c>
      <c r="G2530" s="494" t="s">
        <v>529</v>
      </c>
      <c r="H2530" s="491" t="s">
        <v>286</v>
      </c>
      <c r="I2530" s="494" t="s">
        <v>3974</v>
      </c>
      <c r="J2530" s="502">
        <v>17.260000000000002</v>
      </c>
      <c r="K2530" s="494" t="s">
        <v>4027</v>
      </c>
      <c r="L2530" s="512">
        <f t="shared" si="273"/>
        <v>0</v>
      </c>
      <c r="M2530" s="513" t="s">
        <v>4037</v>
      </c>
      <c r="N2530" s="514"/>
      <c r="O2530" s="514"/>
      <c r="P2530" s="515">
        <f t="shared" si="274"/>
        <v>0</v>
      </c>
      <c r="Q2530" s="515">
        <f t="shared" si="275"/>
        <v>0</v>
      </c>
      <c r="R2530" s="515">
        <f t="shared" si="276"/>
        <v>0</v>
      </c>
      <c r="S2530" s="516">
        <f>IF(M2530="nio",0,IF(M2530&gt;0,VLOOKUP(H2530,'3-Productie normen'!A:L,VLOOKUP(M2530,'3-Productie normen'!$B$36:$C$42,2,FALSE),FALSE)))</f>
        <v>0</v>
      </c>
      <c r="T2530" s="516">
        <f t="shared" si="278"/>
        <v>0</v>
      </c>
      <c r="U2530" s="55">
        <f t="shared" si="279"/>
        <v>0</v>
      </c>
      <c r="V2530" s="527"/>
      <c r="X2530" s="529">
        <f t="shared" si="277"/>
        <v>0</v>
      </c>
    </row>
    <row r="2531" spans="1:24" ht="14.1" customHeight="1">
      <c r="A2531" s="460">
        <v>2531</v>
      </c>
      <c r="B2531" s="467" t="s">
        <v>242</v>
      </c>
      <c r="C2531" s="466" t="s">
        <v>382</v>
      </c>
      <c r="D2531" s="473" t="s">
        <v>467</v>
      </c>
      <c r="E2531" s="475">
        <v>1</v>
      </c>
      <c r="F2531" s="475" t="s">
        <v>2473</v>
      </c>
      <c r="G2531" s="494" t="s">
        <v>618</v>
      </c>
      <c r="H2531" s="487" t="s">
        <v>4029</v>
      </c>
      <c r="I2531" s="494" t="s">
        <v>3974</v>
      </c>
      <c r="J2531" s="502">
        <v>24.81</v>
      </c>
      <c r="K2531" s="487" t="s">
        <v>348</v>
      </c>
      <c r="L2531" s="512">
        <f t="shared" si="273"/>
        <v>255</v>
      </c>
      <c r="M2531" s="514">
        <v>255</v>
      </c>
      <c r="N2531" s="514"/>
      <c r="O2531" s="514"/>
      <c r="P2531" s="515" t="e">
        <f t="shared" si="274"/>
        <v>#DIV/0!</v>
      </c>
      <c r="Q2531" s="515">
        <f t="shared" si="275"/>
        <v>0</v>
      </c>
      <c r="R2531" s="515">
        <f t="shared" si="276"/>
        <v>0</v>
      </c>
      <c r="S2531" s="516">
        <f>IF(M2531="nio",0,IF(M2531&gt;0,VLOOKUP(H2531,'3-Productie normen'!A:L,VLOOKUP(M2531,'3-Productie normen'!$B$36:$C$42,2,FALSE),FALSE)))</f>
        <v>0</v>
      </c>
      <c r="T2531" s="516">
        <f t="shared" si="278"/>
        <v>0</v>
      </c>
      <c r="U2531" s="55">
        <f t="shared" si="279"/>
        <v>0</v>
      </c>
      <c r="V2531" s="527"/>
      <c r="X2531" s="529">
        <f t="shared" si="277"/>
        <v>6326.5499999999993</v>
      </c>
    </row>
    <row r="2532" spans="1:24" ht="14.1" customHeight="1">
      <c r="A2532" s="460">
        <v>2532</v>
      </c>
      <c r="B2532" s="467" t="s">
        <v>242</v>
      </c>
      <c r="C2532" s="466" t="s">
        <v>382</v>
      </c>
      <c r="D2532" s="473" t="s">
        <v>467</v>
      </c>
      <c r="E2532" s="475">
        <v>1</v>
      </c>
      <c r="F2532" s="475" t="s">
        <v>2474</v>
      </c>
      <c r="G2532" s="494" t="s">
        <v>529</v>
      </c>
      <c r="H2532" s="491" t="s">
        <v>253</v>
      </c>
      <c r="I2532" s="494" t="s">
        <v>3974</v>
      </c>
      <c r="J2532" s="502">
        <v>19.43</v>
      </c>
      <c r="K2532" s="491" t="s">
        <v>253</v>
      </c>
      <c r="L2532" s="512">
        <f t="shared" si="273"/>
        <v>104</v>
      </c>
      <c r="M2532" s="514">
        <v>104</v>
      </c>
      <c r="N2532" s="514"/>
      <c r="O2532" s="514"/>
      <c r="P2532" s="515" t="e">
        <f t="shared" si="274"/>
        <v>#DIV/0!</v>
      </c>
      <c r="Q2532" s="515">
        <f t="shared" si="275"/>
        <v>0</v>
      </c>
      <c r="R2532" s="515">
        <f t="shared" si="276"/>
        <v>0</v>
      </c>
      <c r="S2532" s="516">
        <f>IF(M2532="nio",0,IF(M2532&gt;0,VLOOKUP(H2532,'3-Productie normen'!A:L,VLOOKUP(M2532,'3-Productie normen'!$B$36:$C$42,2,FALSE),FALSE)))</f>
        <v>0</v>
      </c>
      <c r="T2532" s="516">
        <f t="shared" si="278"/>
        <v>0</v>
      </c>
      <c r="U2532" s="55">
        <f t="shared" si="279"/>
        <v>0</v>
      </c>
      <c r="V2532" s="527"/>
      <c r="X2532" s="529">
        <f t="shared" si="277"/>
        <v>2020.72</v>
      </c>
    </row>
    <row r="2533" spans="1:24" ht="14.1" customHeight="1">
      <c r="A2533" s="460">
        <v>2533</v>
      </c>
      <c r="B2533" s="467" t="s">
        <v>242</v>
      </c>
      <c r="C2533" s="466" t="s">
        <v>382</v>
      </c>
      <c r="D2533" s="473" t="s">
        <v>467</v>
      </c>
      <c r="E2533" s="475">
        <v>1</v>
      </c>
      <c r="F2533" s="475" t="s">
        <v>2475</v>
      </c>
      <c r="G2533" s="494" t="s">
        <v>529</v>
      </c>
      <c r="H2533" s="491" t="s">
        <v>253</v>
      </c>
      <c r="I2533" s="494" t="s">
        <v>3974</v>
      </c>
      <c r="J2533" s="502">
        <v>19.43</v>
      </c>
      <c r="K2533" s="491" t="s">
        <v>253</v>
      </c>
      <c r="L2533" s="512">
        <f t="shared" si="273"/>
        <v>104</v>
      </c>
      <c r="M2533" s="514">
        <v>104</v>
      </c>
      <c r="N2533" s="514"/>
      <c r="O2533" s="514"/>
      <c r="P2533" s="515" t="e">
        <f t="shared" si="274"/>
        <v>#DIV/0!</v>
      </c>
      <c r="Q2533" s="515">
        <f t="shared" si="275"/>
        <v>0</v>
      </c>
      <c r="R2533" s="515">
        <f t="shared" si="276"/>
        <v>0</v>
      </c>
      <c r="S2533" s="516">
        <f>IF(M2533="nio",0,IF(M2533&gt;0,VLOOKUP(H2533,'3-Productie normen'!A:L,VLOOKUP(M2533,'3-Productie normen'!$B$36:$C$42,2,FALSE),FALSE)))</f>
        <v>0</v>
      </c>
      <c r="T2533" s="516">
        <f t="shared" si="278"/>
        <v>0</v>
      </c>
      <c r="U2533" s="55">
        <f t="shared" si="279"/>
        <v>0</v>
      </c>
      <c r="V2533" s="527"/>
      <c r="X2533" s="529">
        <f t="shared" si="277"/>
        <v>2020.72</v>
      </c>
    </row>
    <row r="2534" spans="1:24" ht="14.1" customHeight="1">
      <c r="A2534" s="460">
        <v>2534</v>
      </c>
      <c r="B2534" s="467" t="s">
        <v>242</v>
      </c>
      <c r="C2534" s="466" t="s">
        <v>382</v>
      </c>
      <c r="D2534" s="473" t="s">
        <v>467</v>
      </c>
      <c r="E2534" s="475">
        <v>1</v>
      </c>
      <c r="F2534" s="475" t="s">
        <v>2476</v>
      </c>
      <c r="G2534" s="494" t="s">
        <v>529</v>
      </c>
      <c r="H2534" s="491" t="s">
        <v>253</v>
      </c>
      <c r="I2534" s="494" t="s">
        <v>3974</v>
      </c>
      <c r="J2534" s="502">
        <v>19.43</v>
      </c>
      <c r="K2534" s="491" t="s">
        <v>253</v>
      </c>
      <c r="L2534" s="512">
        <f t="shared" si="273"/>
        <v>104</v>
      </c>
      <c r="M2534" s="514">
        <v>104</v>
      </c>
      <c r="N2534" s="514"/>
      <c r="O2534" s="514"/>
      <c r="P2534" s="515" t="e">
        <f t="shared" si="274"/>
        <v>#DIV/0!</v>
      </c>
      <c r="Q2534" s="515">
        <f t="shared" si="275"/>
        <v>0</v>
      </c>
      <c r="R2534" s="515">
        <f t="shared" si="276"/>
        <v>0</v>
      </c>
      <c r="S2534" s="516">
        <f>IF(M2534="nio",0,IF(M2534&gt;0,VLOOKUP(H2534,'3-Productie normen'!A:L,VLOOKUP(M2534,'3-Productie normen'!$B$36:$C$42,2,FALSE),FALSE)))</f>
        <v>0</v>
      </c>
      <c r="T2534" s="516">
        <f t="shared" si="278"/>
        <v>0</v>
      </c>
      <c r="U2534" s="55">
        <f t="shared" si="279"/>
        <v>0</v>
      </c>
      <c r="V2534" s="527"/>
      <c r="X2534" s="529">
        <f t="shared" si="277"/>
        <v>2020.72</v>
      </c>
    </row>
    <row r="2535" spans="1:24" ht="14.1" customHeight="1">
      <c r="A2535" s="460">
        <v>2535</v>
      </c>
      <c r="B2535" s="467" t="s">
        <v>242</v>
      </c>
      <c r="C2535" s="466" t="s">
        <v>382</v>
      </c>
      <c r="D2535" s="473" t="s">
        <v>467</v>
      </c>
      <c r="E2535" s="475">
        <v>1</v>
      </c>
      <c r="F2535" s="475" t="s">
        <v>2477</v>
      </c>
      <c r="G2535" s="494" t="s">
        <v>536</v>
      </c>
      <c r="H2535" s="491" t="s">
        <v>4038</v>
      </c>
      <c r="I2535" s="494" t="s">
        <v>3974</v>
      </c>
      <c r="J2535" s="502">
        <v>18.739999999999998</v>
      </c>
      <c r="K2535" s="491" t="s">
        <v>4038</v>
      </c>
      <c r="L2535" s="512">
        <f t="shared" si="273"/>
        <v>255</v>
      </c>
      <c r="M2535" s="514">
        <v>255</v>
      </c>
      <c r="N2535" s="514"/>
      <c r="O2535" s="514"/>
      <c r="P2535" s="515" t="e">
        <f t="shared" si="274"/>
        <v>#DIV/0!</v>
      </c>
      <c r="Q2535" s="515">
        <f t="shared" si="275"/>
        <v>0</v>
      </c>
      <c r="R2535" s="515">
        <f t="shared" si="276"/>
        <v>0</v>
      </c>
      <c r="S2535" s="516">
        <f>IF(M2535="nio",0,IF(M2535&gt;0,VLOOKUP(H2535,'3-Productie normen'!A:L,VLOOKUP(M2535,'3-Productie normen'!$B$36:$C$42,2,FALSE),FALSE)))</f>
        <v>0</v>
      </c>
      <c r="T2535" s="516">
        <f t="shared" si="278"/>
        <v>0</v>
      </c>
      <c r="U2535" s="55">
        <f t="shared" si="279"/>
        <v>0</v>
      </c>
      <c r="V2535" s="527"/>
      <c r="X2535" s="529">
        <f t="shared" si="277"/>
        <v>4778.7</v>
      </c>
    </row>
    <row r="2536" spans="1:24" ht="14.1" customHeight="1">
      <c r="A2536" s="460">
        <v>2536</v>
      </c>
      <c r="B2536" s="467" t="s">
        <v>242</v>
      </c>
      <c r="C2536" s="466" t="s">
        <v>382</v>
      </c>
      <c r="D2536" s="473" t="s">
        <v>467</v>
      </c>
      <c r="E2536" s="475">
        <v>1</v>
      </c>
      <c r="F2536" s="475" t="s">
        <v>2478</v>
      </c>
      <c r="G2536" s="494" t="s">
        <v>625</v>
      </c>
      <c r="H2536" s="491" t="s">
        <v>286</v>
      </c>
      <c r="I2536" s="494" t="s">
        <v>3981</v>
      </c>
      <c r="J2536" s="502">
        <v>277.08</v>
      </c>
      <c r="K2536" s="494" t="s">
        <v>4027</v>
      </c>
      <c r="L2536" s="512">
        <f t="shared" si="273"/>
        <v>0</v>
      </c>
      <c r="M2536" s="513" t="s">
        <v>4037</v>
      </c>
      <c r="N2536" s="514"/>
      <c r="O2536" s="514"/>
      <c r="P2536" s="515">
        <f t="shared" si="274"/>
        <v>0</v>
      </c>
      <c r="Q2536" s="515">
        <f t="shared" si="275"/>
        <v>0</v>
      </c>
      <c r="R2536" s="515">
        <f t="shared" si="276"/>
        <v>0</v>
      </c>
      <c r="S2536" s="516">
        <f>IF(M2536="nio",0,IF(M2536&gt;0,VLOOKUP(H2536,'3-Productie normen'!A:L,VLOOKUP(M2536,'3-Productie normen'!$B$36:$C$42,2,FALSE),FALSE)))</f>
        <v>0</v>
      </c>
      <c r="T2536" s="516">
        <f t="shared" si="278"/>
        <v>0</v>
      </c>
      <c r="U2536" s="55">
        <f t="shared" si="279"/>
        <v>0</v>
      </c>
      <c r="V2536" s="527"/>
      <c r="X2536" s="529">
        <f t="shared" si="277"/>
        <v>0</v>
      </c>
    </row>
    <row r="2537" spans="1:24" ht="14.1" customHeight="1">
      <c r="A2537" s="567">
        <v>2537</v>
      </c>
      <c r="B2537" s="467" t="s">
        <v>242</v>
      </c>
      <c r="C2537" s="466" t="s">
        <v>382</v>
      </c>
      <c r="D2537" s="473" t="s">
        <v>467</v>
      </c>
      <c r="E2537" s="475">
        <v>1</v>
      </c>
      <c r="F2537" s="475" t="s">
        <v>2479</v>
      </c>
      <c r="G2537" s="494" t="s">
        <v>625</v>
      </c>
      <c r="H2537" s="491" t="s">
        <v>286</v>
      </c>
      <c r="I2537" s="494" t="s">
        <v>3981</v>
      </c>
      <c r="J2537" s="502">
        <v>458.36</v>
      </c>
      <c r="K2537" s="494" t="s">
        <v>4027</v>
      </c>
      <c r="L2537" s="512">
        <f t="shared" si="273"/>
        <v>0</v>
      </c>
      <c r="M2537" s="513" t="s">
        <v>4037</v>
      </c>
      <c r="N2537" s="514"/>
      <c r="O2537" s="514"/>
      <c r="P2537" s="515">
        <f t="shared" si="274"/>
        <v>0</v>
      </c>
      <c r="Q2537" s="515">
        <f t="shared" si="275"/>
        <v>0</v>
      </c>
      <c r="R2537" s="515">
        <f t="shared" si="276"/>
        <v>0</v>
      </c>
      <c r="S2537" s="516">
        <f>IF(M2537="nio",0,IF(M2537&gt;0,VLOOKUP(H2537,'3-Productie normen'!A:L,VLOOKUP(M2537,'3-Productie normen'!$B$36:$C$42,2,FALSE),FALSE)))</f>
        <v>0</v>
      </c>
      <c r="T2537" s="516">
        <f t="shared" si="278"/>
        <v>0</v>
      </c>
      <c r="U2537" s="55">
        <f t="shared" si="279"/>
        <v>0</v>
      </c>
      <c r="V2537" s="527"/>
      <c r="X2537" s="529">
        <f t="shared" si="277"/>
        <v>0</v>
      </c>
    </row>
    <row r="2538" spans="1:24" ht="14.1" customHeight="1">
      <c r="A2538" s="460">
        <v>2538</v>
      </c>
      <c r="B2538" s="467" t="s">
        <v>242</v>
      </c>
      <c r="C2538" s="466" t="s">
        <v>382</v>
      </c>
      <c r="D2538" s="473" t="s">
        <v>467</v>
      </c>
      <c r="E2538" s="475">
        <v>1</v>
      </c>
      <c r="F2538" s="475" t="s">
        <v>2480</v>
      </c>
      <c r="G2538" s="494" t="s">
        <v>596</v>
      </c>
      <c r="H2538" s="494" t="s">
        <v>4026</v>
      </c>
      <c r="I2538" s="494" t="s">
        <v>3981</v>
      </c>
      <c r="J2538" s="502">
        <v>127.52</v>
      </c>
      <c r="K2538" s="494" t="s">
        <v>4026</v>
      </c>
      <c r="L2538" s="512">
        <f t="shared" si="273"/>
        <v>0</v>
      </c>
      <c r="M2538" s="513" t="s">
        <v>4037</v>
      </c>
      <c r="N2538" s="514"/>
      <c r="O2538" s="514"/>
      <c r="P2538" s="515">
        <f t="shared" si="274"/>
        <v>0</v>
      </c>
      <c r="Q2538" s="515">
        <f t="shared" si="275"/>
        <v>0</v>
      </c>
      <c r="R2538" s="515">
        <f t="shared" si="276"/>
        <v>0</v>
      </c>
      <c r="S2538" s="516">
        <f>IF(M2538="nio",0,IF(M2538&gt;0,VLOOKUP(H2538,'3-Productie normen'!A:L,VLOOKUP(M2538,'3-Productie normen'!$B$36:$C$42,2,FALSE),FALSE)))</f>
        <v>0</v>
      </c>
      <c r="T2538" s="516">
        <f t="shared" si="278"/>
        <v>0</v>
      </c>
      <c r="U2538" s="55">
        <f t="shared" si="279"/>
        <v>0</v>
      </c>
      <c r="V2538" s="527"/>
      <c r="X2538" s="529">
        <f t="shared" si="277"/>
        <v>0</v>
      </c>
    </row>
    <row r="2539" spans="1:24" ht="14.1" customHeight="1">
      <c r="A2539" s="460">
        <v>2539</v>
      </c>
      <c r="B2539" s="467" t="s">
        <v>242</v>
      </c>
      <c r="C2539" s="466" t="s">
        <v>382</v>
      </c>
      <c r="D2539" s="473" t="s">
        <v>467</v>
      </c>
      <c r="E2539" s="475">
        <v>1</v>
      </c>
      <c r="F2539" s="475" t="s">
        <v>2481</v>
      </c>
      <c r="G2539" s="494" t="s">
        <v>600</v>
      </c>
      <c r="H2539" s="491" t="s">
        <v>286</v>
      </c>
      <c r="I2539" s="494" t="s">
        <v>3981</v>
      </c>
      <c r="J2539" s="502">
        <v>42.9</v>
      </c>
      <c r="K2539" s="494" t="s">
        <v>4027</v>
      </c>
      <c r="L2539" s="512">
        <f t="shared" si="273"/>
        <v>0</v>
      </c>
      <c r="M2539" s="513" t="s">
        <v>4037</v>
      </c>
      <c r="N2539" s="514"/>
      <c r="O2539" s="514"/>
      <c r="P2539" s="515">
        <f t="shared" si="274"/>
        <v>0</v>
      </c>
      <c r="Q2539" s="515">
        <f t="shared" si="275"/>
        <v>0</v>
      </c>
      <c r="R2539" s="515">
        <f t="shared" si="276"/>
        <v>0</v>
      </c>
      <c r="S2539" s="516">
        <f>IF(M2539="nio",0,IF(M2539&gt;0,VLOOKUP(H2539,'3-Productie normen'!A:L,VLOOKUP(M2539,'3-Productie normen'!$B$36:$C$42,2,FALSE),FALSE)))</f>
        <v>0</v>
      </c>
      <c r="T2539" s="516">
        <f t="shared" si="278"/>
        <v>0</v>
      </c>
      <c r="U2539" s="55">
        <f t="shared" si="279"/>
        <v>0</v>
      </c>
      <c r="V2539" s="527"/>
      <c r="X2539" s="529">
        <f t="shared" si="277"/>
        <v>0</v>
      </c>
    </row>
    <row r="2540" spans="1:24" ht="14.1" customHeight="1">
      <c r="A2540" s="460">
        <v>2540</v>
      </c>
      <c r="B2540" s="467" t="s">
        <v>242</v>
      </c>
      <c r="C2540" s="466" t="s">
        <v>382</v>
      </c>
      <c r="D2540" s="473" t="s">
        <v>467</v>
      </c>
      <c r="E2540" s="475">
        <v>1</v>
      </c>
      <c r="F2540" s="475" t="s">
        <v>2482</v>
      </c>
      <c r="G2540" s="494" t="s">
        <v>600</v>
      </c>
      <c r="H2540" s="492" t="s">
        <v>216</v>
      </c>
      <c r="I2540" s="494" t="s">
        <v>3974</v>
      </c>
      <c r="J2540" s="502">
        <v>2.81</v>
      </c>
      <c r="K2540" s="505" t="s">
        <v>216</v>
      </c>
      <c r="L2540" s="512">
        <f t="shared" si="273"/>
        <v>104</v>
      </c>
      <c r="M2540" s="514">
        <v>104</v>
      </c>
      <c r="N2540" s="514"/>
      <c r="O2540" s="514"/>
      <c r="P2540" s="515" t="e">
        <f t="shared" si="274"/>
        <v>#DIV/0!</v>
      </c>
      <c r="Q2540" s="515">
        <f t="shared" si="275"/>
        <v>0</v>
      </c>
      <c r="R2540" s="515">
        <f t="shared" si="276"/>
        <v>0</v>
      </c>
      <c r="S2540" s="516">
        <f>IF(M2540="nio",0,IF(M2540&gt;0,VLOOKUP(H2540,'3-Productie normen'!A:L,VLOOKUP(M2540,'3-Productie normen'!$B$36:$C$42,2,FALSE),FALSE)))</f>
        <v>0</v>
      </c>
      <c r="T2540" s="516">
        <f t="shared" si="278"/>
        <v>0</v>
      </c>
      <c r="U2540" s="55">
        <f t="shared" si="279"/>
        <v>0</v>
      </c>
      <c r="V2540" s="527"/>
      <c r="X2540" s="529">
        <f t="shared" si="277"/>
        <v>292.24</v>
      </c>
    </row>
    <row r="2541" spans="1:24" ht="14.1" customHeight="1">
      <c r="A2541" s="460">
        <v>2541</v>
      </c>
      <c r="B2541" s="467" t="s">
        <v>242</v>
      </c>
      <c r="C2541" s="466" t="s">
        <v>382</v>
      </c>
      <c r="D2541" s="473" t="s">
        <v>467</v>
      </c>
      <c r="E2541" s="475">
        <v>1</v>
      </c>
      <c r="F2541" s="475" t="s">
        <v>2483</v>
      </c>
      <c r="G2541" s="494" t="s">
        <v>596</v>
      </c>
      <c r="H2541" s="494" t="s">
        <v>4026</v>
      </c>
      <c r="I2541" s="494" t="s">
        <v>3987</v>
      </c>
      <c r="J2541" s="502">
        <v>1.37</v>
      </c>
      <c r="K2541" s="494" t="s">
        <v>4026</v>
      </c>
      <c r="L2541" s="512">
        <f t="shared" si="273"/>
        <v>0</v>
      </c>
      <c r="M2541" s="513" t="s">
        <v>4037</v>
      </c>
      <c r="N2541" s="514"/>
      <c r="O2541" s="514"/>
      <c r="P2541" s="515">
        <f t="shared" si="274"/>
        <v>0</v>
      </c>
      <c r="Q2541" s="515">
        <f t="shared" si="275"/>
        <v>0</v>
      </c>
      <c r="R2541" s="515">
        <f t="shared" si="276"/>
        <v>0</v>
      </c>
      <c r="S2541" s="516">
        <f>IF(M2541="nio",0,IF(M2541&gt;0,VLOOKUP(H2541,'3-Productie normen'!A:L,VLOOKUP(M2541,'3-Productie normen'!$B$36:$C$42,2,FALSE),FALSE)))</f>
        <v>0</v>
      </c>
      <c r="T2541" s="516">
        <f t="shared" si="278"/>
        <v>0</v>
      </c>
      <c r="U2541" s="55">
        <f t="shared" si="279"/>
        <v>0</v>
      </c>
      <c r="V2541" s="527"/>
      <c r="X2541" s="529">
        <f t="shared" si="277"/>
        <v>0</v>
      </c>
    </row>
    <row r="2542" spans="1:24" ht="14.1" customHeight="1">
      <c r="A2542" s="460">
        <v>2542</v>
      </c>
      <c r="B2542" s="467" t="s">
        <v>242</v>
      </c>
      <c r="C2542" s="466" t="s">
        <v>382</v>
      </c>
      <c r="D2542" s="473" t="s">
        <v>467</v>
      </c>
      <c r="E2542" s="475">
        <v>1</v>
      </c>
      <c r="F2542" s="475" t="s">
        <v>2484</v>
      </c>
      <c r="G2542" s="494" t="s">
        <v>598</v>
      </c>
      <c r="H2542" s="487" t="s">
        <v>17</v>
      </c>
      <c r="I2542" s="494" t="s">
        <v>3987</v>
      </c>
      <c r="J2542" s="502">
        <v>8.43</v>
      </c>
      <c r="K2542" s="487" t="s">
        <v>17</v>
      </c>
      <c r="L2542" s="512">
        <f t="shared" si="273"/>
        <v>255</v>
      </c>
      <c r="M2542" s="514">
        <v>255</v>
      </c>
      <c r="N2542" s="514"/>
      <c r="O2542" s="514"/>
      <c r="P2542" s="515" t="e">
        <f t="shared" si="274"/>
        <v>#DIV/0!</v>
      </c>
      <c r="Q2542" s="515">
        <f t="shared" si="275"/>
        <v>0</v>
      </c>
      <c r="R2542" s="515">
        <f t="shared" si="276"/>
        <v>0</v>
      </c>
      <c r="S2542" s="516">
        <f>IF(M2542="nio",0,IF(M2542&gt;0,VLOOKUP(H2542,'3-Productie normen'!A:L,VLOOKUP(M2542,'3-Productie normen'!$B$36:$C$42,2,FALSE),FALSE)))</f>
        <v>0</v>
      </c>
      <c r="T2542" s="516">
        <f t="shared" si="278"/>
        <v>0</v>
      </c>
      <c r="U2542" s="55">
        <f t="shared" si="279"/>
        <v>0</v>
      </c>
      <c r="V2542" s="527"/>
      <c r="X2542" s="529">
        <f t="shared" si="277"/>
        <v>2149.65</v>
      </c>
    </row>
    <row r="2543" spans="1:24" ht="14.1" customHeight="1">
      <c r="A2543" s="460">
        <v>2543</v>
      </c>
      <c r="B2543" s="467" t="s">
        <v>242</v>
      </c>
      <c r="C2543" s="466" t="s">
        <v>382</v>
      </c>
      <c r="D2543" s="473" t="s">
        <v>467</v>
      </c>
      <c r="E2543" s="475">
        <v>1</v>
      </c>
      <c r="F2543" s="475" t="s">
        <v>2485</v>
      </c>
      <c r="G2543" s="494" t="s">
        <v>598</v>
      </c>
      <c r="H2543" s="487" t="s">
        <v>17</v>
      </c>
      <c r="I2543" s="494" t="s">
        <v>3987</v>
      </c>
      <c r="J2543" s="502">
        <v>2.63</v>
      </c>
      <c r="K2543" s="487" t="s">
        <v>17</v>
      </c>
      <c r="L2543" s="512">
        <f t="shared" si="273"/>
        <v>255</v>
      </c>
      <c r="M2543" s="514">
        <v>255</v>
      </c>
      <c r="N2543" s="514"/>
      <c r="O2543" s="514"/>
      <c r="P2543" s="515" t="e">
        <f t="shared" si="274"/>
        <v>#DIV/0!</v>
      </c>
      <c r="Q2543" s="515">
        <f t="shared" si="275"/>
        <v>0</v>
      </c>
      <c r="R2543" s="515">
        <f t="shared" si="276"/>
        <v>0</v>
      </c>
      <c r="S2543" s="516">
        <f>IF(M2543="nio",0,IF(M2543&gt;0,VLOOKUP(H2543,'3-Productie normen'!A:L,VLOOKUP(M2543,'3-Productie normen'!$B$36:$C$42,2,FALSE),FALSE)))</f>
        <v>0</v>
      </c>
      <c r="T2543" s="516">
        <f t="shared" si="278"/>
        <v>0</v>
      </c>
      <c r="U2543" s="55">
        <f t="shared" si="279"/>
        <v>0</v>
      </c>
      <c r="V2543" s="527"/>
      <c r="X2543" s="529">
        <f t="shared" si="277"/>
        <v>670.65</v>
      </c>
    </row>
    <row r="2544" spans="1:24" ht="14.1" customHeight="1">
      <c r="A2544" s="460">
        <v>2544</v>
      </c>
      <c r="B2544" s="467" t="s">
        <v>242</v>
      </c>
      <c r="C2544" s="466" t="s">
        <v>382</v>
      </c>
      <c r="D2544" s="473" t="s">
        <v>467</v>
      </c>
      <c r="E2544" s="475">
        <v>1</v>
      </c>
      <c r="F2544" s="475" t="s">
        <v>2486</v>
      </c>
      <c r="G2544" s="494" t="s">
        <v>596</v>
      </c>
      <c r="H2544" s="494" t="s">
        <v>4026</v>
      </c>
      <c r="I2544" s="494" t="s">
        <v>3981</v>
      </c>
      <c r="J2544" s="502">
        <v>48</v>
      </c>
      <c r="K2544" s="494" t="s">
        <v>4026</v>
      </c>
      <c r="L2544" s="512">
        <f t="shared" si="273"/>
        <v>0</v>
      </c>
      <c r="M2544" s="513" t="s">
        <v>4037</v>
      </c>
      <c r="N2544" s="514"/>
      <c r="O2544" s="514"/>
      <c r="P2544" s="515">
        <f t="shared" si="274"/>
        <v>0</v>
      </c>
      <c r="Q2544" s="515">
        <f t="shared" si="275"/>
        <v>0</v>
      </c>
      <c r="R2544" s="515">
        <f t="shared" si="276"/>
        <v>0</v>
      </c>
      <c r="S2544" s="516">
        <f>IF(M2544="nio",0,IF(M2544&gt;0,VLOOKUP(H2544,'3-Productie normen'!A:L,VLOOKUP(M2544,'3-Productie normen'!$B$36:$C$42,2,FALSE),FALSE)))</f>
        <v>0</v>
      </c>
      <c r="T2544" s="516">
        <f t="shared" si="278"/>
        <v>0</v>
      </c>
      <c r="U2544" s="55">
        <f t="shared" si="279"/>
        <v>0</v>
      </c>
      <c r="V2544" s="527"/>
      <c r="X2544" s="529">
        <f t="shared" si="277"/>
        <v>0</v>
      </c>
    </row>
    <row r="2545" spans="1:24" ht="14.1" customHeight="1">
      <c r="A2545" s="567">
        <v>2545</v>
      </c>
      <c r="B2545" s="467" t="s">
        <v>242</v>
      </c>
      <c r="C2545" s="466" t="s">
        <v>382</v>
      </c>
      <c r="D2545" s="473" t="s">
        <v>467</v>
      </c>
      <c r="E2545" s="475">
        <v>1</v>
      </c>
      <c r="F2545" s="475" t="s">
        <v>2487</v>
      </c>
      <c r="G2545" s="494" t="s">
        <v>596</v>
      </c>
      <c r="H2545" s="494" t="s">
        <v>4026</v>
      </c>
      <c r="I2545" s="494" t="s">
        <v>3981</v>
      </c>
      <c r="J2545" s="502">
        <v>37.29</v>
      </c>
      <c r="K2545" s="494" t="s">
        <v>4026</v>
      </c>
      <c r="L2545" s="512">
        <f t="shared" si="273"/>
        <v>0</v>
      </c>
      <c r="M2545" s="513" t="s">
        <v>4037</v>
      </c>
      <c r="N2545" s="514"/>
      <c r="O2545" s="514"/>
      <c r="P2545" s="515">
        <f t="shared" si="274"/>
        <v>0</v>
      </c>
      <c r="Q2545" s="515">
        <f t="shared" si="275"/>
        <v>0</v>
      </c>
      <c r="R2545" s="515">
        <f t="shared" si="276"/>
        <v>0</v>
      </c>
      <c r="S2545" s="516">
        <f>IF(M2545="nio",0,IF(M2545&gt;0,VLOOKUP(H2545,'3-Productie normen'!A:L,VLOOKUP(M2545,'3-Productie normen'!$B$36:$C$42,2,FALSE),FALSE)))</f>
        <v>0</v>
      </c>
      <c r="T2545" s="516">
        <f t="shared" si="278"/>
        <v>0</v>
      </c>
      <c r="U2545" s="55">
        <f t="shared" si="279"/>
        <v>0</v>
      </c>
      <c r="V2545" s="527"/>
      <c r="X2545" s="529">
        <f t="shared" si="277"/>
        <v>0</v>
      </c>
    </row>
    <row r="2546" spans="1:24" ht="14.1" customHeight="1">
      <c r="A2546" s="460">
        <v>2546</v>
      </c>
      <c r="B2546" s="467" t="s">
        <v>242</v>
      </c>
      <c r="C2546" s="466" t="s">
        <v>382</v>
      </c>
      <c r="D2546" s="473" t="s">
        <v>467</v>
      </c>
      <c r="E2546" s="475">
        <v>1</v>
      </c>
      <c r="F2546" s="475" t="s">
        <v>2488</v>
      </c>
      <c r="G2546" s="494" t="s">
        <v>606</v>
      </c>
      <c r="H2546" s="491" t="s">
        <v>286</v>
      </c>
      <c r="I2546" s="494" t="s">
        <v>3983</v>
      </c>
      <c r="J2546" s="502">
        <v>2.4900000000000002</v>
      </c>
      <c r="K2546" s="494" t="s">
        <v>4027</v>
      </c>
      <c r="L2546" s="512">
        <f t="shared" si="273"/>
        <v>0</v>
      </c>
      <c r="M2546" s="513" t="s">
        <v>4037</v>
      </c>
      <c r="N2546" s="514"/>
      <c r="O2546" s="514"/>
      <c r="P2546" s="515">
        <f t="shared" si="274"/>
        <v>0</v>
      </c>
      <c r="Q2546" s="515">
        <f t="shared" si="275"/>
        <v>0</v>
      </c>
      <c r="R2546" s="515">
        <f t="shared" si="276"/>
        <v>0</v>
      </c>
      <c r="S2546" s="516">
        <f>IF(M2546="nio",0,IF(M2546&gt;0,VLOOKUP(H2546,'3-Productie normen'!A:L,VLOOKUP(M2546,'3-Productie normen'!$B$36:$C$42,2,FALSE),FALSE)))</f>
        <v>0</v>
      </c>
      <c r="T2546" s="516">
        <f t="shared" si="278"/>
        <v>0</v>
      </c>
      <c r="U2546" s="55">
        <f t="shared" si="279"/>
        <v>0</v>
      </c>
      <c r="V2546" s="527"/>
      <c r="X2546" s="529">
        <f t="shared" si="277"/>
        <v>0</v>
      </c>
    </row>
    <row r="2547" spans="1:24" ht="14.1" customHeight="1">
      <c r="A2547" s="460">
        <v>2547</v>
      </c>
      <c r="B2547" s="467" t="s">
        <v>242</v>
      </c>
      <c r="C2547" s="466" t="s">
        <v>382</v>
      </c>
      <c r="D2547" s="473" t="s">
        <v>467</v>
      </c>
      <c r="E2547" s="475">
        <v>1</v>
      </c>
      <c r="F2547" s="475" t="s">
        <v>2462</v>
      </c>
      <c r="G2547" s="494" t="s">
        <v>600</v>
      </c>
      <c r="H2547" s="492" t="s">
        <v>216</v>
      </c>
      <c r="I2547" s="494" t="s">
        <v>3980</v>
      </c>
      <c r="J2547" s="502">
        <v>1.4</v>
      </c>
      <c r="K2547" s="505" t="s">
        <v>216</v>
      </c>
      <c r="L2547" s="512">
        <f t="shared" si="273"/>
        <v>104</v>
      </c>
      <c r="M2547" s="514">
        <v>104</v>
      </c>
      <c r="N2547" s="514"/>
      <c r="O2547" s="514"/>
      <c r="P2547" s="515" t="e">
        <f t="shared" si="274"/>
        <v>#DIV/0!</v>
      </c>
      <c r="Q2547" s="515">
        <f t="shared" si="275"/>
        <v>0</v>
      </c>
      <c r="R2547" s="515">
        <f t="shared" si="276"/>
        <v>0</v>
      </c>
      <c r="S2547" s="516">
        <f>IF(M2547="nio",0,IF(M2547&gt;0,VLOOKUP(H2547,'3-Productie normen'!A:L,VLOOKUP(M2547,'3-Productie normen'!$B$36:$C$42,2,FALSE),FALSE)))</f>
        <v>0</v>
      </c>
      <c r="T2547" s="516">
        <f t="shared" si="278"/>
        <v>0</v>
      </c>
      <c r="U2547" s="55">
        <f t="shared" si="279"/>
        <v>0</v>
      </c>
      <c r="V2547" s="527"/>
      <c r="X2547" s="529">
        <f t="shared" si="277"/>
        <v>145.6</v>
      </c>
    </row>
    <row r="2548" spans="1:24" ht="14.1" customHeight="1">
      <c r="A2548" s="460">
        <v>2548</v>
      </c>
      <c r="B2548" s="467" t="s">
        <v>242</v>
      </c>
      <c r="C2548" s="466" t="s">
        <v>382</v>
      </c>
      <c r="D2548" s="473" t="s">
        <v>467</v>
      </c>
      <c r="E2548" s="475">
        <v>1</v>
      </c>
      <c r="F2548" s="475" t="s">
        <v>2463</v>
      </c>
      <c r="G2548" s="494" t="s">
        <v>600</v>
      </c>
      <c r="H2548" s="492" t="s">
        <v>216</v>
      </c>
      <c r="I2548" s="494" t="s">
        <v>3980</v>
      </c>
      <c r="J2548" s="502">
        <v>1.5</v>
      </c>
      <c r="K2548" s="505" t="s">
        <v>216</v>
      </c>
      <c r="L2548" s="512">
        <f t="shared" si="273"/>
        <v>104</v>
      </c>
      <c r="M2548" s="514">
        <v>104</v>
      </c>
      <c r="N2548" s="514"/>
      <c r="O2548" s="514"/>
      <c r="P2548" s="515" t="e">
        <f t="shared" si="274"/>
        <v>#DIV/0!</v>
      </c>
      <c r="Q2548" s="515">
        <f t="shared" si="275"/>
        <v>0</v>
      </c>
      <c r="R2548" s="515">
        <f t="shared" si="276"/>
        <v>0</v>
      </c>
      <c r="S2548" s="516">
        <f>IF(M2548="nio",0,IF(M2548&gt;0,VLOOKUP(H2548,'3-Productie normen'!A:L,VLOOKUP(M2548,'3-Productie normen'!$B$36:$C$42,2,FALSE),FALSE)))</f>
        <v>0</v>
      </c>
      <c r="T2548" s="516">
        <f t="shared" si="278"/>
        <v>0</v>
      </c>
      <c r="U2548" s="55">
        <f t="shared" si="279"/>
        <v>0</v>
      </c>
      <c r="V2548" s="527"/>
      <c r="X2548" s="529">
        <f t="shared" si="277"/>
        <v>156</v>
      </c>
    </row>
    <row r="2549" spans="1:24" ht="14.1" customHeight="1">
      <c r="A2549" s="460">
        <v>2549</v>
      </c>
      <c r="B2549" s="467" t="s">
        <v>242</v>
      </c>
      <c r="C2549" s="466" t="s">
        <v>382</v>
      </c>
      <c r="D2549" s="473" t="s">
        <v>467</v>
      </c>
      <c r="E2549" s="475">
        <v>1</v>
      </c>
      <c r="F2549" s="475" t="s">
        <v>2464</v>
      </c>
      <c r="G2549" s="494" t="s">
        <v>600</v>
      </c>
      <c r="H2549" s="492" t="s">
        <v>216</v>
      </c>
      <c r="I2549" s="494" t="s">
        <v>3974</v>
      </c>
      <c r="J2549" s="502">
        <v>3.3</v>
      </c>
      <c r="K2549" s="505" t="s">
        <v>216</v>
      </c>
      <c r="L2549" s="512">
        <f t="shared" si="273"/>
        <v>104</v>
      </c>
      <c r="M2549" s="514">
        <v>104</v>
      </c>
      <c r="N2549" s="514"/>
      <c r="O2549" s="514"/>
      <c r="P2549" s="515" t="e">
        <f t="shared" si="274"/>
        <v>#DIV/0!</v>
      </c>
      <c r="Q2549" s="515">
        <f t="shared" si="275"/>
        <v>0</v>
      </c>
      <c r="R2549" s="515">
        <f t="shared" si="276"/>
        <v>0</v>
      </c>
      <c r="S2549" s="516">
        <f>IF(M2549="nio",0,IF(M2549&gt;0,VLOOKUP(H2549,'3-Productie normen'!A:L,VLOOKUP(M2549,'3-Productie normen'!$B$36:$C$42,2,FALSE),FALSE)))</f>
        <v>0</v>
      </c>
      <c r="T2549" s="516">
        <f t="shared" si="278"/>
        <v>0</v>
      </c>
      <c r="U2549" s="55">
        <f t="shared" si="279"/>
        <v>0</v>
      </c>
      <c r="V2549" s="527"/>
      <c r="X2549" s="529">
        <f t="shared" si="277"/>
        <v>343.2</v>
      </c>
    </row>
    <row r="2550" spans="1:24" ht="14.1" customHeight="1">
      <c r="A2550" s="460">
        <v>2550</v>
      </c>
      <c r="B2550" s="467" t="s">
        <v>242</v>
      </c>
      <c r="C2550" s="466" t="s">
        <v>382</v>
      </c>
      <c r="D2550" s="473" t="s">
        <v>467</v>
      </c>
      <c r="E2550" s="475">
        <v>1</v>
      </c>
      <c r="F2550" s="475" t="s">
        <v>2465</v>
      </c>
      <c r="G2550" s="494" t="s">
        <v>600</v>
      </c>
      <c r="H2550" s="492" t="s">
        <v>216</v>
      </c>
      <c r="I2550" s="494" t="s">
        <v>3974</v>
      </c>
      <c r="J2550" s="502">
        <v>6.01</v>
      </c>
      <c r="K2550" s="505" t="s">
        <v>216</v>
      </c>
      <c r="L2550" s="512">
        <f t="shared" si="273"/>
        <v>104</v>
      </c>
      <c r="M2550" s="514">
        <v>104</v>
      </c>
      <c r="N2550" s="514"/>
      <c r="O2550" s="514"/>
      <c r="P2550" s="515" t="e">
        <f t="shared" si="274"/>
        <v>#DIV/0!</v>
      </c>
      <c r="Q2550" s="515">
        <f t="shared" si="275"/>
        <v>0</v>
      </c>
      <c r="R2550" s="515">
        <f t="shared" si="276"/>
        <v>0</v>
      </c>
      <c r="S2550" s="516">
        <f>IF(M2550="nio",0,IF(M2550&gt;0,VLOOKUP(H2550,'3-Productie normen'!A:L,VLOOKUP(M2550,'3-Productie normen'!$B$36:$C$42,2,FALSE),FALSE)))</f>
        <v>0</v>
      </c>
      <c r="T2550" s="516">
        <f t="shared" si="278"/>
        <v>0</v>
      </c>
      <c r="U2550" s="55">
        <f t="shared" si="279"/>
        <v>0</v>
      </c>
      <c r="V2550" s="527"/>
      <c r="X2550" s="529">
        <f t="shared" si="277"/>
        <v>625.04</v>
      </c>
    </row>
    <row r="2551" spans="1:24" ht="14.1" customHeight="1">
      <c r="A2551" s="460">
        <v>2551</v>
      </c>
      <c r="B2551" s="467" t="s">
        <v>242</v>
      </c>
      <c r="C2551" s="466" t="s">
        <v>382</v>
      </c>
      <c r="D2551" s="473" t="s">
        <v>467</v>
      </c>
      <c r="E2551" s="475">
        <v>1</v>
      </c>
      <c r="F2551" s="475" t="s">
        <v>2489</v>
      </c>
      <c r="G2551" s="494" t="s">
        <v>600</v>
      </c>
      <c r="H2551" s="491" t="s">
        <v>286</v>
      </c>
      <c r="I2551" s="494" t="s">
        <v>3980</v>
      </c>
      <c r="J2551" s="502">
        <v>1.51</v>
      </c>
      <c r="K2551" s="494" t="s">
        <v>4027</v>
      </c>
      <c r="L2551" s="512">
        <f t="shared" si="273"/>
        <v>0</v>
      </c>
      <c r="M2551" s="513" t="s">
        <v>4037</v>
      </c>
      <c r="N2551" s="514"/>
      <c r="O2551" s="514"/>
      <c r="P2551" s="515">
        <f t="shared" si="274"/>
        <v>0</v>
      </c>
      <c r="Q2551" s="515">
        <f t="shared" si="275"/>
        <v>0</v>
      </c>
      <c r="R2551" s="515">
        <f t="shared" si="276"/>
        <v>0</v>
      </c>
      <c r="S2551" s="516">
        <f>IF(M2551="nio",0,IF(M2551&gt;0,VLOOKUP(H2551,'3-Productie normen'!A:L,VLOOKUP(M2551,'3-Productie normen'!$B$36:$C$42,2,FALSE),FALSE)))</f>
        <v>0</v>
      </c>
      <c r="T2551" s="516">
        <f t="shared" si="278"/>
        <v>0</v>
      </c>
      <c r="U2551" s="55">
        <f t="shared" si="279"/>
        <v>0</v>
      </c>
      <c r="V2551" s="527"/>
      <c r="X2551" s="529">
        <f t="shared" si="277"/>
        <v>0</v>
      </c>
    </row>
    <row r="2552" spans="1:24" ht="14.1" customHeight="1">
      <c r="A2552" s="460">
        <v>2552</v>
      </c>
      <c r="B2552" s="467" t="s">
        <v>242</v>
      </c>
      <c r="C2552" s="466" t="s">
        <v>382</v>
      </c>
      <c r="D2552" s="473" t="s">
        <v>467</v>
      </c>
      <c r="E2552" s="475">
        <v>2</v>
      </c>
      <c r="F2552" s="475" t="s">
        <v>2490</v>
      </c>
      <c r="G2552" s="494" t="s">
        <v>625</v>
      </c>
      <c r="H2552" s="491" t="s">
        <v>286</v>
      </c>
      <c r="I2552" s="494" t="s">
        <v>3981</v>
      </c>
      <c r="J2552" s="502">
        <v>464.49</v>
      </c>
      <c r="K2552" s="494" t="s">
        <v>4027</v>
      </c>
      <c r="L2552" s="512">
        <f t="shared" si="273"/>
        <v>0</v>
      </c>
      <c r="M2552" s="513" t="s">
        <v>4037</v>
      </c>
      <c r="N2552" s="514"/>
      <c r="O2552" s="514"/>
      <c r="P2552" s="515">
        <f t="shared" si="274"/>
        <v>0</v>
      </c>
      <c r="Q2552" s="515">
        <f t="shared" si="275"/>
        <v>0</v>
      </c>
      <c r="R2552" s="515">
        <f t="shared" si="276"/>
        <v>0</v>
      </c>
      <c r="S2552" s="516">
        <f>IF(M2552="nio",0,IF(M2552&gt;0,VLOOKUP(H2552,'3-Productie normen'!A:L,VLOOKUP(M2552,'3-Productie normen'!$B$36:$C$42,2,FALSE),FALSE)))</f>
        <v>0</v>
      </c>
      <c r="T2552" s="516">
        <f t="shared" si="278"/>
        <v>0</v>
      </c>
      <c r="U2552" s="55">
        <f t="shared" si="279"/>
        <v>0</v>
      </c>
      <c r="V2552" s="527"/>
      <c r="X2552" s="529">
        <f t="shared" si="277"/>
        <v>0</v>
      </c>
    </row>
    <row r="2553" spans="1:24" ht="14.1" customHeight="1">
      <c r="A2553" s="567">
        <v>2553</v>
      </c>
      <c r="B2553" s="467" t="s">
        <v>242</v>
      </c>
      <c r="C2553" s="466" t="s">
        <v>382</v>
      </c>
      <c r="D2553" s="473" t="s">
        <v>467</v>
      </c>
      <c r="E2553" s="475">
        <v>2</v>
      </c>
      <c r="F2553" s="475" t="s">
        <v>2491</v>
      </c>
      <c r="G2553" s="494" t="s">
        <v>536</v>
      </c>
      <c r="H2553" s="491" t="s">
        <v>4038</v>
      </c>
      <c r="I2553" s="494" t="s">
        <v>3981</v>
      </c>
      <c r="J2553" s="502">
        <v>21.37</v>
      </c>
      <c r="K2553" s="491" t="s">
        <v>4038</v>
      </c>
      <c r="L2553" s="512">
        <f t="shared" si="273"/>
        <v>255</v>
      </c>
      <c r="M2553" s="514">
        <v>255</v>
      </c>
      <c r="N2553" s="514"/>
      <c r="O2553" s="514"/>
      <c r="P2553" s="515" t="e">
        <f t="shared" si="274"/>
        <v>#DIV/0!</v>
      </c>
      <c r="Q2553" s="515">
        <f t="shared" si="275"/>
        <v>0</v>
      </c>
      <c r="R2553" s="515">
        <f t="shared" si="276"/>
        <v>0</v>
      </c>
      <c r="S2553" s="516">
        <f>IF(M2553="nio",0,IF(M2553&gt;0,VLOOKUP(H2553,'3-Productie normen'!A:L,VLOOKUP(M2553,'3-Productie normen'!$B$36:$C$42,2,FALSE),FALSE)))</f>
        <v>0</v>
      </c>
      <c r="T2553" s="516">
        <f t="shared" si="278"/>
        <v>0</v>
      </c>
      <c r="U2553" s="55">
        <f t="shared" si="279"/>
        <v>0</v>
      </c>
      <c r="V2553" s="527"/>
      <c r="X2553" s="529">
        <f t="shared" si="277"/>
        <v>5449.35</v>
      </c>
    </row>
    <row r="2554" spans="1:24" ht="14.1" customHeight="1">
      <c r="A2554" s="460">
        <v>2554</v>
      </c>
      <c r="B2554" s="467" t="s">
        <v>242</v>
      </c>
      <c r="C2554" s="466" t="s">
        <v>382</v>
      </c>
      <c r="D2554" s="473" t="s">
        <v>467</v>
      </c>
      <c r="E2554" s="475">
        <v>2</v>
      </c>
      <c r="F2554" s="475" t="s">
        <v>2489</v>
      </c>
      <c r="G2554" s="494" t="s">
        <v>600</v>
      </c>
      <c r="H2554" s="491" t="s">
        <v>286</v>
      </c>
      <c r="I2554" s="494" t="s">
        <v>3980</v>
      </c>
      <c r="J2554" s="502">
        <v>1.58</v>
      </c>
      <c r="K2554" s="494" t="s">
        <v>4027</v>
      </c>
      <c r="L2554" s="512">
        <f t="shared" si="273"/>
        <v>0</v>
      </c>
      <c r="M2554" s="513" t="s">
        <v>4037</v>
      </c>
      <c r="N2554" s="514"/>
      <c r="O2554" s="514"/>
      <c r="P2554" s="515">
        <f t="shared" si="274"/>
        <v>0</v>
      </c>
      <c r="Q2554" s="515">
        <f t="shared" si="275"/>
        <v>0</v>
      </c>
      <c r="R2554" s="515">
        <f t="shared" si="276"/>
        <v>0</v>
      </c>
      <c r="S2554" s="516">
        <f>IF(M2554="nio",0,IF(M2554&gt;0,VLOOKUP(H2554,'3-Productie normen'!A:L,VLOOKUP(M2554,'3-Productie normen'!$B$36:$C$42,2,FALSE),FALSE)))</f>
        <v>0</v>
      </c>
      <c r="T2554" s="516">
        <f t="shared" si="278"/>
        <v>0</v>
      </c>
      <c r="U2554" s="55">
        <f t="shared" si="279"/>
        <v>0</v>
      </c>
      <c r="V2554" s="527"/>
      <c r="X2554" s="529">
        <f t="shared" si="277"/>
        <v>0</v>
      </c>
    </row>
    <row r="2555" spans="1:24" ht="14.1" customHeight="1">
      <c r="A2555" s="460">
        <v>2555</v>
      </c>
      <c r="B2555" s="467" t="s">
        <v>242</v>
      </c>
      <c r="C2555" s="466" t="s">
        <v>382</v>
      </c>
      <c r="D2555" s="473" t="s">
        <v>467</v>
      </c>
      <c r="E2555" s="475" t="s">
        <v>790</v>
      </c>
      <c r="F2555" s="475" t="s">
        <v>2492</v>
      </c>
      <c r="G2555" s="494" t="s">
        <v>600</v>
      </c>
      <c r="H2555" s="492" t="s">
        <v>216</v>
      </c>
      <c r="I2555" s="494" t="s">
        <v>3981</v>
      </c>
      <c r="J2555" s="502">
        <v>9.2799999999999994</v>
      </c>
      <c r="K2555" s="505" t="s">
        <v>216</v>
      </c>
      <c r="L2555" s="512">
        <f t="shared" si="273"/>
        <v>104</v>
      </c>
      <c r="M2555" s="514">
        <v>104</v>
      </c>
      <c r="N2555" s="514"/>
      <c r="O2555" s="514"/>
      <c r="P2555" s="515" t="e">
        <f t="shared" si="274"/>
        <v>#DIV/0!</v>
      </c>
      <c r="Q2555" s="515">
        <f t="shared" si="275"/>
        <v>0</v>
      </c>
      <c r="R2555" s="515">
        <f t="shared" si="276"/>
        <v>0</v>
      </c>
      <c r="S2555" s="516">
        <f>IF(M2555="nio",0,IF(M2555&gt;0,VLOOKUP(H2555,'3-Productie normen'!A:L,VLOOKUP(M2555,'3-Productie normen'!$B$36:$C$42,2,FALSE),FALSE)))</f>
        <v>0</v>
      </c>
      <c r="T2555" s="516">
        <f t="shared" si="278"/>
        <v>0</v>
      </c>
      <c r="U2555" s="55">
        <f t="shared" si="279"/>
        <v>0</v>
      </c>
      <c r="V2555" s="527"/>
      <c r="X2555" s="529">
        <f t="shared" si="277"/>
        <v>965.11999999999989</v>
      </c>
    </row>
    <row r="2556" spans="1:24" ht="14.1" customHeight="1">
      <c r="A2556" s="460">
        <v>2556</v>
      </c>
      <c r="B2556" s="467" t="s">
        <v>242</v>
      </c>
      <c r="C2556" s="466" t="s">
        <v>382</v>
      </c>
      <c r="D2556" s="473" t="s">
        <v>467</v>
      </c>
      <c r="E2556" s="475" t="s">
        <v>790</v>
      </c>
      <c r="F2556" s="475" t="s">
        <v>2493</v>
      </c>
      <c r="G2556" s="494" t="s">
        <v>600</v>
      </c>
      <c r="H2556" s="491" t="s">
        <v>286</v>
      </c>
      <c r="I2556" s="494" t="s">
        <v>3981</v>
      </c>
      <c r="J2556" s="502">
        <v>387.01</v>
      </c>
      <c r="K2556" s="494" t="s">
        <v>4027</v>
      </c>
      <c r="L2556" s="512">
        <f t="shared" si="273"/>
        <v>0</v>
      </c>
      <c r="M2556" s="513" t="s">
        <v>4037</v>
      </c>
      <c r="N2556" s="514"/>
      <c r="O2556" s="514"/>
      <c r="P2556" s="515">
        <f t="shared" si="274"/>
        <v>0</v>
      </c>
      <c r="Q2556" s="515">
        <f t="shared" si="275"/>
        <v>0</v>
      </c>
      <c r="R2556" s="515">
        <f t="shared" si="276"/>
        <v>0</v>
      </c>
      <c r="S2556" s="516">
        <f>IF(M2556="nio",0,IF(M2556&gt;0,VLOOKUP(H2556,'3-Productie normen'!A:L,VLOOKUP(M2556,'3-Productie normen'!$B$36:$C$42,2,FALSE),FALSE)))</f>
        <v>0</v>
      </c>
      <c r="T2556" s="516">
        <f t="shared" si="278"/>
        <v>0</v>
      </c>
      <c r="U2556" s="55">
        <f t="shared" si="279"/>
        <v>0</v>
      </c>
      <c r="V2556" s="527"/>
      <c r="X2556" s="529">
        <f t="shared" si="277"/>
        <v>0</v>
      </c>
    </row>
    <row r="2557" spans="1:24" ht="14.1" customHeight="1">
      <c r="A2557" s="460">
        <v>2557</v>
      </c>
      <c r="B2557" s="467" t="s">
        <v>242</v>
      </c>
      <c r="C2557" s="466" t="s">
        <v>382</v>
      </c>
      <c r="D2557" s="473" t="s">
        <v>467</v>
      </c>
      <c r="E2557" s="475" t="s">
        <v>790</v>
      </c>
      <c r="F2557" s="475" t="s">
        <v>2494</v>
      </c>
      <c r="G2557" s="494" t="s">
        <v>598</v>
      </c>
      <c r="H2557" s="487" t="s">
        <v>17</v>
      </c>
      <c r="I2557" s="494" t="s">
        <v>3987</v>
      </c>
      <c r="J2557" s="502">
        <v>12.76</v>
      </c>
      <c r="K2557" s="487" t="s">
        <v>17</v>
      </c>
      <c r="L2557" s="512">
        <f t="shared" si="273"/>
        <v>255</v>
      </c>
      <c r="M2557" s="514">
        <v>255</v>
      </c>
      <c r="N2557" s="514"/>
      <c r="O2557" s="514"/>
      <c r="P2557" s="515" t="e">
        <f t="shared" si="274"/>
        <v>#DIV/0!</v>
      </c>
      <c r="Q2557" s="515">
        <f t="shared" si="275"/>
        <v>0</v>
      </c>
      <c r="R2557" s="515">
        <f t="shared" si="276"/>
        <v>0</v>
      </c>
      <c r="S2557" s="516">
        <f>IF(M2557="nio",0,IF(M2557&gt;0,VLOOKUP(H2557,'3-Productie normen'!A:L,VLOOKUP(M2557,'3-Productie normen'!$B$36:$C$42,2,FALSE),FALSE)))</f>
        <v>0</v>
      </c>
      <c r="T2557" s="516">
        <f t="shared" si="278"/>
        <v>0</v>
      </c>
      <c r="U2557" s="55">
        <f t="shared" si="279"/>
        <v>0</v>
      </c>
      <c r="V2557" s="527"/>
      <c r="X2557" s="529">
        <f t="shared" si="277"/>
        <v>3253.7999999999997</v>
      </c>
    </row>
    <row r="2558" spans="1:24" ht="14.1" customHeight="1">
      <c r="A2558" s="460">
        <v>2558</v>
      </c>
      <c r="B2558" s="467" t="s">
        <v>242</v>
      </c>
      <c r="C2558" s="466" t="s">
        <v>382</v>
      </c>
      <c r="D2558" s="473" t="s">
        <v>467</v>
      </c>
      <c r="E2558" s="475" t="s">
        <v>790</v>
      </c>
      <c r="F2558" s="475" t="s">
        <v>2495</v>
      </c>
      <c r="G2558" s="494" t="s">
        <v>625</v>
      </c>
      <c r="H2558" s="491" t="s">
        <v>286</v>
      </c>
      <c r="I2558" s="494" t="s">
        <v>3981</v>
      </c>
      <c r="J2558" s="502">
        <v>85.95</v>
      </c>
      <c r="K2558" s="494" t="s">
        <v>4027</v>
      </c>
      <c r="L2558" s="512">
        <f t="shared" si="273"/>
        <v>0</v>
      </c>
      <c r="M2558" s="513" t="s">
        <v>4037</v>
      </c>
      <c r="N2558" s="514"/>
      <c r="O2558" s="514"/>
      <c r="P2558" s="515">
        <f t="shared" si="274"/>
        <v>0</v>
      </c>
      <c r="Q2558" s="515">
        <f t="shared" si="275"/>
        <v>0</v>
      </c>
      <c r="R2558" s="515">
        <f t="shared" si="276"/>
        <v>0</v>
      </c>
      <c r="S2558" s="516">
        <f>IF(M2558="nio",0,IF(M2558&gt;0,VLOOKUP(H2558,'3-Productie normen'!A:L,VLOOKUP(M2558,'3-Productie normen'!$B$36:$C$42,2,FALSE),FALSE)))</f>
        <v>0</v>
      </c>
      <c r="T2558" s="516">
        <f t="shared" si="278"/>
        <v>0</v>
      </c>
      <c r="U2558" s="55">
        <f t="shared" si="279"/>
        <v>0</v>
      </c>
      <c r="V2558" s="527"/>
      <c r="X2558" s="529">
        <f t="shared" si="277"/>
        <v>0</v>
      </c>
    </row>
    <row r="2559" spans="1:24" ht="14.1" customHeight="1">
      <c r="A2559" s="460">
        <v>2559</v>
      </c>
      <c r="B2559" s="467" t="s">
        <v>242</v>
      </c>
      <c r="C2559" s="466" t="s">
        <v>382</v>
      </c>
      <c r="D2559" s="473" t="s">
        <v>467</v>
      </c>
      <c r="E2559" s="475" t="s">
        <v>790</v>
      </c>
      <c r="F2559" s="475" t="s">
        <v>2496</v>
      </c>
      <c r="G2559" s="494" t="s">
        <v>625</v>
      </c>
      <c r="H2559" s="491" t="s">
        <v>286</v>
      </c>
      <c r="I2559" s="494" t="s">
        <v>3981</v>
      </c>
      <c r="J2559" s="502">
        <v>79.400000000000006</v>
      </c>
      <c r="K2559" s="494" t="s">
        <v>4027</v>
      </c>
      <c r="L2559" s="512">
        <f t="shared" si="273"/>
        <v>0</v>
      </c>
      <c r="M2559" s="513" t="s">
        <v>4037</v>
      </c>
      <c r="N2559" s="514"/>
      <c r="O2559" s="514"/>
      <c r="P2559" s="515">
        <f t="shared" si="274"/>
        <v>0</v>
      </c>
      <c r="Q2559" s="515">
        <f t="shared" si="275"/>
        <v>0</v>
      </c>
      <c r="R2559" s="515">
        <f t="shared" si="276"/>
        <v>0</v>
      </c>
      <c r="S2559" s="516">
        <f>IF(M2559="nio",0,IF(M2559&gt;0,VLOOKUP(H2559,'3-Productie normen'!A:L,VLOOKUP(M2559,'3-Productie normen'!$B$36:$C$42,2,FALSE),FALSE)))</f>
        <v>0</v>
      </c>
      <c r="T2559" s="516">
        <f t="shared" si="278"/>
        <v>0</v>
      </c>
      <c r="U2559" s="55">
        <f t="shared" si="279"/>
        <v>0</v>
      </c>
      <c r="V2559" s="527"/>
      <c r="X2559" s="529">
        <f t="shared" si="277"/>
        <v>0</v>
      </c>
    </row>
    <row r="2560" spans="1:24" ht="14.1" customHeight="1">
      <c r="A2560" s="460">
        <v>2560</v>
      </c>
      <c r="B2560" s="467" t="s">
        <v>242</v>
      </c>
      <c r="C2560" s="466" t="s">
        <v>382</v>
      </c>
      <c r="D2560" s="473" t="s">
        <v>467</v>
      </c>
      <c r="E2560" s="475" t="s">
        <v>790</v>
      </c>
      <c r="F2560" s="475" t="s">
        <v>2497</v>
      </c>
      <c r="G2560" s="494" t="s">
        <v>625</v>
      </c>
      <c r="H2560" s="491" t="s">
        <v>286</v>
      </c>
      <c r="I2560" s="494" t="s">
        <v>3981</v>
      </c>
      <c r="J2560" s="502">
        <v>74.55</v>
      </c>
      <c r="K2560" s="494" t="s">
        <v>4027</v>
      </c>
      <c r="L2560" s="512">
        <f t="shared" si="273"/>
        <v>0</v>
      </c>
      <c r="M2560" s="513" t="s">
        <v>4037</v>
      </c>
      <c r="N2560" s="514"/>
      <c r="O2560" s="514"/>
      <c r="P2560" s="515">
        <f t="shared" si="274"/>
        <v>0</v>
      </c>
      <c r="Q2560" s="515">
        <f t="shared" si="275"/>
        <v>0</v>
      </c>
      <c r="R2560" s="515">
        <f t="shared" si="276"/>
        <v>0</v>
      </c>
      <c r="S2560" s="516">
        <f>IF(M2560="nio",0,IF(M2560&gt;0,VLOOKUP(H2560,'3-Productie normen'!A:L,VLOOKUP(M2560,'3-Productie normen'!$B$36:$C$42,2,FALSE),FALSE)))</f>
        <v>0</v>
      </c>
      <c r="T2560" s="516">
        <f t="shared" si="278"/>
        <v>0</v>
      </c>
      <c r="U2560" s="55">
        <f t="shared" si="279"/>
        <v>0</v>
      </c>
      <c r="V2560" s="527"/>
      <c r="X2560" s="529">
        <f t="shared" si="277"/>
        <v>0</v>
      </c>
    </row>
    <row r="2561" spans="1:24" ht="14.1" customHeight="1">
      <c r="A2561" s="567">
        <v>2561</v>
      </c>
      <c r="B2561" s="467" t="s">
        <v>242</v>
      </c>
      <c r="C2561" s="466" t="s">
        <v>382</v>
      </c>
      <c r="D2561" s="473" t="s">
        <v>467</v>
      </c>
      <c r="E2561" s="475" t="s">
        <v>790</v>
      </c>
      <c r="F2561" s="475" t="s">
        <v>2498</v>
      </c>
      <c r="G2561" s="494" t="s">
        <v>625</v>
      </c>
      <c r="H2561" s="491" t="s">
        <v>286</v>
      </c>
      <c r="I2561" s="494" t="s">
        <v>3981</v>
      </c>
      <c r="J2561" s="502">
        <v>84.33</v>
      </c>
      <c r="K2561" s="494" t="s">
        <v>4027</v>
      </c>
      <c r="L2561" s="512">
        <f t="shared" si="273"/>
        <v>0</v>
      </c>
      <c r="M2561" s="513" t="s">
        <v>4037</v>
      </c>
      <c r="N2561" s="514"/>
      <c r="O2561" s="514"/>
      <c r="P2561" s="515">
        <f t="shared" si="274"/>
        <v>0</v>
      </c>
      <c r="Q2561" s="515">
        <f t="shared" si="275"/>
        <v>0</v>
      </c>
      <c r="R2561" s="515">
        <f t="shared" si="276"/>
        <v>0</v>
      </c>
      <c r="S2561" s="516">
        <f>IF(M2561="nio",0,IF(M2561&gt;0,VLOOKUP(H2561,'3-Productie normen'!A:L,VLOOKUP(M2561,'3-Productie normen'!$B$36:$C$42,2,FALSE),FALSE)))</f>
        <v>0</v>
      </c>
      <c r="T2561" s="516">
        <f t="shared" si="278"/>
        <v>0</v>
      </c>
      <c r="U2561" s="55">
        <f t="shared" si="279"/>
        <v>0</v>
      </c>
      <c r="V2561" s="527"/>
      <c r="X2561" s="529">
        <f t="shared" si="277"/>
        <v>0</v>
      </c>
    </row>
    <row r="2562" spans="1:24" ht="14.1" customHeight="1">
      <c r="A2562" s="460">
        <v>2562</v>
      </c>
      <c r="B2562" s="467" t="s">
        <v>242</v>
      </c>
      <c r="C2562" s="466" t="s">
        <v>382</v>
      </c>
      <c r="D2562" s="473" t="s">
        <v>467</v>
      </c>
      <c r="E2562" s="475" t="s">
        <v>790</v>
      </c>
      <c r="F2562" s="475" t="s">
        <v>2499</v>
      </c>
      <c r="G2562" s="494" t="s">
        <v>625</v>
      </c>
      <c r="H2562" s="491" t="s">
        <v>286</v>
      </c>
      <c r="I2562" s="494" t="s">
        <v>3983</v>
      </c>
      <c r="J2562" s="502">
        <v>35.57</v>
      </c>
      <c r="K2562" s="494" t="s">
        <v>4027</v>
      </c>
      <c r="L2562" s="512">
        <f t="shared" si="273"/>
        <v>0</v>
      </c>
      <c r="M2562" s="513" t="s">
        <v>4037</v>
      </c>
      <c r="N2562" s="514"/>
      <c r="O2562" s="514"/>
      <c r="P2562" s="515">
        <f t="shared" si="274"/>
        <v>0</v>
      </c>
      <c r="Q2562" s="515">
        <f t="shared" si="275"/>
        <v>0</v>
      </c>
      <c r="R2562" s="515">
        <f t="shared" si="276"/>
        <v>0</v>
      </c>
      <c r="S2562" s="516">
        <f>IF(M2562="nio",0,IF(M2562&gt;0,VLOOKUP(H2562,'3-Productie normen'!A:L,VLOOKUP(M2562,'3-Productie normen'!$B$36:$C$42,2,FALSE),FALSE)))</f>
        <v>0</v>
      </c>
      <c r="T2562" s="516">
        <f t="shared" si="278"/>
        <v>0</v>
      </c>
      <c r="U2562" s="55">
        <f t="shared" si="279"/>
        <v>0</v>
      </c>
      <c r="V2562" s="527"/>
      <c r="X2562" s="529">
        <f t="shared" si="277"/>
        <v>0</v>
      </c>
    </row>
    <row r="2563" spans="1:24" ht="14.1" customHeight="1">
      <c r="A2563" s="460">
        <v>2563</v>
      </c>
      <c r="B2563" s="467" t="s">
        <v>242</v>
      </c>
      <c r="C2563" s="466" t="s">
        <v>382</v>
      </c>
      <c r="D2563" s="473" t="s">
        <v>467</v>
      </c>
      <c r="E2563" s="475" t="s">
        <v>790</v>
      </c>
      <c r="F2563" s="475" t="s">
        <v>2500</v>
      </c>
      <c r="G2563" s="494" t="s">
        <v>1024</v>
      </c>
      <c r="H2563" s="491" t="s">
        <v>286</v>
      </c>
      <c r="I2563" s="494" t="s">
        <v>3983</v>
      </c>
      <c r="J2563" s="502">
        <v>18.78</v>
      </c>
      <c r="K2563" s="494" t="s">
        <v>4027</v>
      </c>
      <c r="L2563" s="512">
        <f t="shared" si="273"/>
        <v>0</v>
      </c>
      <c r="M2563" s="513" t="s">
        <v>4037</v>
      </c>
      <c r="N2563" s="514"/>
      <c r="O2563" s="514"/>
      <c r="P2563" s="515">
        <f t="shared" si="274"/>
        <v>0</v>
      </c>
      <c r="Q2563" s="515">
        <f t="shared" si="275"/>
        <v>0</v>
      </c>
      <c r="R2563" s="515">
        <f t="shared" si="276"/>
        <v>0</v>
      </c>
      <c r="S2563" s="516">
        <f>IF(M2563="nio",0,IF(M2563&gt;0,VLOOKUP(H2563,'3-Productie normen'!A:L,VLOOKUP(M2563,'3-Productie normen'!$B$36:$C$42,2,FALSE),FALSE)))</f>
        <v>0</v>
      </c>
      <c r="T2563" s="516">
        <f t="shared" si="278"/>
        <v>0</v>
      </c>
      <c r="U2563" s="55">
        <f t="shared" si="279"/>
        <v>0</v>
      </c>
      <c r="V2563" s="527"/>
      <c r="X2563" s="529">
        <f t="shared" si="277"/>
        <v>0</v>
      </c>
    </row>
    <row r="2564" spans="1:24" ht="14.1" customHeight="1">
      <c r="A2564" s="460">
        <v>2564</v>
      </c>
      <c r="B2564" s="467" t="s">
        <v>242</v>
      </c>
      <c r="C2564" s="466" t="s">
        <v>382</v>
      </c>
      <c r="D2564" s="473" t="s">
        <v>467</v>
      </c>
      <c r="E2564" s="475" t="s">
        <v>790</v>
      </c>
      <c r="F2564" s="475" t="s">
        <v>2501</v>
      </c>
      <c r="G2564" s="494" t="s">
        <v>600</v>
      </c>
      <c r="H2564" s="491" t="s">
        <v>286</v>
      </c>
      <c r="I2564" s="494" t="s">
        <v>3981</v>
      </c>
      <c r="J2564" s="502">
        <v>77.59</v>
      </c>
      <c r="K2564" s="494" t="s">
        <v>4027</v>
      </c>
      <c r="L2564" s="512">
        <f t="shared" si="273"/>
        <v>0</v>
      </c>
      <c r="M2564" s="513" t="s">
        <v>4037</v>
      </c>
      <c r="N2564" s="514"/>
      <c r="O2564" s="514"/>
      <c r="P2564" s="515">
        <f t="shared" si="274"/>
        <v>0</v>
      </c>
      <c r="Q2564" s="515">
        <f t="shared" si="275"/>
        <v>0</v>
      </c>
      <c r="R2564" s="515">
        <f t="shared" si="276"/>
        <v>0</v>
      </c>
      <c r="S2564" s="516">
        <f>IF(M2564="nio",0,IF(M2564&gt;0,VLOOKUP(H2564,'3-Productie normen'!A:L,VLOOKUP(M2564,'3-Productie normen'!$B$36:$C$42,2,FALSE),FALSE)))</f>
        <v>0</v>
      </c>
      <c r="T2564" s="516">
        <f t="shared" si="278"/>
        <v>0</v>
      </c>
      <c r="U2564" s="55">
        <f t="shared" si="279"/>
        <v>0</v>
      </c>
      <c r="V2564" s="527"/>
      <c r="X2564" s="529">
        <f t="shared" si="277"/>
        <v>0</v>
      </c>
    </row>
    <row r="2565" spans="1:24" ht="14.1" customHeight="1">
      <c r="A2565" s="460">
        <v>2565</v>
      </c>
      <c r="B2565" s="467" t="s">
        <v>242</v>
      </c>
      <c r="C2565" s="466" t="s">
        <v>382</v>
      </c>
      <c r="D2565" s="473" t="s">
        <v>467</v>
      </c>
      <c r="E2565" s="475" t="s">
        <v>790</v>
      </c>
      <c r="F2565" s="475" t="s">
        <v>2502</v>
      </c>
      <c r="G2565" s="494" t="s">
        <v>600</v>
      </c>
      <c r="H2565" s="491" t="s">
        <v>286</v>
      </c>
      <c r="I2565" s="494" t="s">
        <v>3981</v>
      </c>
      <c r="J2565" s="502">
        <v>94.58</v>
      </c>
      <c r="K2565" s="494" t="s">
        <v>4027</v>
      </c>
      <c r="L2565" s="512">
        <f t="shared" si="273"/>
        <v>0</v>
      </c>
      <c r="M2565" s="513" t="s">
        <v>4037</v>
      </c>
      <c r="N2565" s="514"/>
      <c r="O2565" s="514"/>
      <c r="P2565" s="515">
        <f t="shared" si="274"/>
        <v>0</v>
      </c>
      <c r="Q2565" s="515">
        <f t="shared" si="275"/>
        <v>0</v>
      </c>
      <c r="R2565" s="515">
        <f t="shared" si="276"/>
        <v>0</v>
      </c>
      <c r="S2565" s="516">
        <f>IF(M2565="nio",0,IF(M2565&gt;0,VLOOKUP(H2565,'3-Productie normen'!A:L,VLOOKUP(M2565,'3-Productie normen'!$B$36:$C$42,2,FALSE),FALSE)))</f>
        <v>0</v>
      </c>
      <c r="T2565" s="516">
        <f t="shared" si="278"/>
        <v>0</v>
      </c>
      <c r="U2565" s="55">
        <f t="shared" si="279"/>
        <v>0</v>
      </c>
      <c r="V2565" s="527"/>
      <c r="X2565" s="529">
        <f t="shared" si="277"/>
        <v>0</v>
      </c>
    </row>
    <row r="2566" spans="1:24" ht="14.1" customHeight="1">
      <c r="A2566" s="460">
        <v>2566</v>
      </c>
      <c r="B2566" s="467" t="s">
        <v>242</v>
      </c>
      <c r="C2566" s="466" t="s">
        <v>382</v>
      </c>
      <c r="D2566" s="473" t="s">
        <v>467</v>
      </c>
      <c r="E2566" s="475" t="s">
        <v>790</v>
      </c>
      <c r="F2566" s="475" t="s">
        <v>2503</v>
      </c>
      <c r="G2566" s="494" t="s">
        <v>625</v>
      </c>
      <c r="H2566" s="491" t="s">
        <v>286</v>
      </c>
      <c r="I2566" s="494" t="s">
        <v>3981</v>
      </c>
      <c r="J2566" s="502">
        <v>119.85</v>
      </c>
      <c r="K2566" s="494" t="s">
        <v>4027</v>
      </c>
      <c r="L2566" s="512">
        <f t="shared" ref="L2566:L2630" si="280">SUM(M2566:O2566)</f>
        <v>0</v>
      </c>
      <c r="M2566" s="513" t="s">
        <v>4037</v>
      </c>
      <c r="N2566" s="514"/>
      <c r="O2566" s="514"/>
      <c r="P2566" s="515">
        <f t="shared" si="274"/>
        <v>0</v>
      </c>
      <c r="Q2566" s="515">
        <f t="shared" si="275"/>
        <v>0</v>
      </c>
      <c r="R2566" s="515">
        <f t="shared" si="276"/>
        <v>0</v>
      </c>
      <c r="S2566" s="516">
        <f>IF(M2566="nio",0,IF(M2566&gt;0,VLOOKUP(H2566,'3-Productie normen'!A:L,VLOOKUP(M2566,'3-Productie normen'!$B$36:$C$42,2,FALSE),FALSE)))</f>
        <v>0</v>
      </c>
      <c r="T2566" s="516">
        <f t="shared" si="278"/>
        <v>0</v>
      </c>
      <c r="U2566" s="55">
        <f t="shared" si="279"/>
        <v>0</v>
      </c>
      <c r="V2566" s="527"/>
      <c r="X2566" s="529">
        <f t="shared" si="277"/>
        <v>0</v>
      </c>
    </row>
    <row r="2567" spans="1:24" ht="14.1" customHeight="1">
      <c r="A2567" s="460">
        <v>2567</v>
      </c>
      <c r="B2567" s="467" t="s">
        <v>242</v>
      </c>
      <c r="C2567" s="466" t="s">
        <v>382</v>
      </c>
      <c r="D2567" s="473" t="s">
        <v>467</v>
      </c>
      <c r="E2567" s="475" t="s">
        <v>790</v>
      </c>
      <c r="F2567" s="475" t="s">
        <v>2504</v>
      </c>
      <c r="G2567" s="494" t="s">
        <v>625</v>
      </c>
      <c r="H2567" s="491" t="s">
        <v>286</v>
      </c>
      <c r="I2567" s="494" t="s">
        <v>3981</v>
      </c>
      <c r="J2567" s="502">
        <v>24.45</v>
      </c>
      <c r="K2567" s="494" t="s">
        <v>4027</v>
      </c>
      <c r="L2567" s="512">
        <f t="shared" si="280"/>
        <v>0</v>
      </c>
      <c r="M2567" s="513" t="s">
        <v>4037</v>
      </c>
      <c r="N2567" s="514"/>
      <c r="O2567" s="514"/>
      <c r="P2567" s="515">
        <f t="shared" si="274"/>
        <v>0</v>
      </c>
      <c r="Q2567" s="515">
        <f t="shared" si="275"/>
        <v>0</v>
      </c>
      <c r="R2567" s="515">
        <f t="shared" si="276"/>
        <v>0</v>
      </c>
      <c r="S2567" s="516">
        <f>IF(M2567="nio",0,IF(M2567&gt;0,VLOOKUP(H2567,'3-Productie normen'!A:L,VLOOKUP(M2567,'3-Productie normen'!$B$36:$C$42,2,FALSE),FALSE)))</f>
        <v>0</v>
      </c>
      <c r="T2567" s="516">
        <f t="shared" si="278"/>
        <v>0</v>
      </c>
      <c r="U2567" s="55">
        <f t="shared" si="279"/>
        <v>0</v>
      </c>
      <c r="V2567" s="527"/>
      <c r="X2567" s="529">
        <f t="shared" si="277"/>
        <v>0</v>
      </c>
    </row>
    <row r="2568" spans="1:24" ht="14.1" customHeight="1">
      <c r="A2568" s="460">
        <v>2568</v>
      </c>
      <c r="B2568" s="467" t="s">
        <v>242</v>
      </c>
      <c r="C2568" s="466" t="s">
        <v>382</v>
      </c>
      <c r="D2568" s="473" t="s">
        <v>467</v>
      </c>
      <c r="E2568" s="475" t="s">
        <v>790</v>
      </c>
      <c r="F2568" s="475" t="s">
        <v>2460</v>
      </c>
      <c r="G2568" s="494" t="s">
        <v>600</v>
      </c>
      <c r="H2568" s="494" t="s">
        <v>4026</v>
      </c>
      <c r="I2568" s="494" t="s">
        <v>3980</v>
      </c>
      <c r="J2568" s="502">
        <v>0.91</v>
      </c>
      <c r="K2568" s="494" t="s">
        <v>4026</v>
      </c>
      <c r="L2568" s="512">
        <f t="shared" si="280"/>
        <v>0</v>
      </c>
      <c r="M2568" s="513" t="s">
        <v>4037</v>
      </c>
      <c r="N2568" s="514"/>
      <c r="O2568" s="514"/>
      <c r="P2568" s="515">
        <f t="shared" si="274"/>
        <v>0</v>
      </c>
      <c r="Q2568" s="515">
        <f t="shared" si="275"/>
        <v>0</v>
      </c>
      <c r="R2568" s="515">
        <f t="shared" si="276"/>
        <v>0</v>
      </c>
      <c r="S2568" s="516">
        <f>IF(M2568="nio",0,IF(M2568&gt;0,VLOOKUP(H2568,'3-Productie normen'!A:L,VLOOKUP(M2568,'3-Productie normen'!$B$36:$C$42,2,FALSE),FALSE)))</f>
        <v>0</v>
      </c>
      <c r="T2568" s="516">
        <f t="shared" si="278"/>
        <v>0</v>
      </c>
      <c r="U2568" s="55">
        <f t="shared" si="279"/>
        <v>0</v>
      </c>
      <c r="V2568" s="527"/>
      <c r="X2568" s="529">
        <f t="shared" si="277"/>
        <v>0</v>
      </c>
    </row>
    <row r="2569" spans="1:24" ht="13.8" customHeight="1">
      <c r="A2569" s="567">
        <v>2569</v>
      </c>
      <c r="B2569" s="467" t="s">
        <v>242</v>
      </c>
      <c r="C2569" s="466" t="s">
        <v>382</v>
      </c>
      <c r="D2569" s="473" t="s">
        <v>467</v>
      </c>
      <c r="E2569" s="475" t="s">
        <v>790</v>
      </c>
      <c r="F2569" s="475" t="s">
        <v>2461</v>
      </c>
      <c r="G2569" s="494" t="s">
        <v>600</v>
      </c>
      <c r="H2569" s="494" t="s">
        <v>4026</v>
      </c>
      <c r="I2569" s="494" t="s">
        <v>3980</v>
      </c>
      <c r="J2569" s="502">
        <v>1.37</v>
      </c>
      <c r="K2569" s="494" t="s">
        <v>4026</v>
      </c>
      <c r="L2569" s="512">
        <f t="shared" si="280"/>
        <v>0</v>
      </c>
      <c r="M2569" s="513" t="s">
        <v>4037</v>
      </c>
      <c r="N2569" s="514"/>
      <c r="O2569" s="514"/>
      <c r="P2569" s="515">
        <f t="shared" si="274"/>
        <v>0</v>
      </c>
      <c r="Q2569" s="515">
        <f t="shared" si="275"/>
        <v>0</v>
      </c>
      <c r="R2569" s="515">
        <f t="shared" si="276"/>
        <v>0</v>
      </c>
      <c r="S2569" s="516">
        <f>IF(M2569="nio",0,IF(M2569&gt;0,VLOOKUP(H2569,'3-Productie normen'!A:L,VLOOKUP(M2569,'3-Productie normen'!$B$36:$C$42,2,FALSE),FALSE)))</f>
        <v>0</v>
      </c>
      <c r="T2569" s="516">
        <f t="shared" si="278"/>
        <v>0</v>
      </c>
      <c r="U2569" s="55">
        <f t="shared" si="279"/>
        <v>0</v>
      </c>
      <c r="V2569" s="527"/>
      <c r="X2569" s="529">
        <f t="shared" si="277"/>
        <v>0</v>
      </c>
    </row>
    <row r="2570" spans="1:24" s="56" customFormat="1" ht="13.8" customHeight="1">
      <c r="A2570" s="460">
        <v>2570</v>
      </c>
      <c r="B2570" s="467" t="s">
        <v>243</v>
      </c>
      <c r="C2570" s="466" t="s">
        <v>383</v>
      </c>
      <c r="D2570" s="473" t="s">
        <v>468</v>
      </c>
      <c r="E2570" s="475">
        <v>0</v>
      </c>
      <c r="F2570" s="474">
        <v>0</v>
      </c>
      <c r="G2570" s="491" t="s">
        <v>254</v>
      </c>
      <c r="H2570" s="491" t="s">
        <v>254</v>
      </c>
      <c r="I2570" s="492"/>
      <c r="J2570" s="501">
        <v>15</v>
      </c>
      <c r="K2570" s="491"/>
      <c r="L2570" s="512">
        <f>SUM(M2570:O2570)</f>
        <v>255</v>
      </c>
      <c r="M2570" s="513">
        <v>255</v>
      </c>
      <c r="N2570" s="514"/>
      <c r="O2570" s="514"/>
      <c r="P2570" s="515" t="e">
        <f t="shared" si="274"/>
        <v>#DIV/0!</v>
      </c>
      <c r="Q2570" s="515">
        <f t="shared" si="275"/>
        <v>0</v>
      </c>
      <c r="R2570" s="515">
        <f t="shared" si="276"/>
        <v>0</v>
      </c>
      <c r="S2570" s="516">
        <f>IF(M2570="nio",0,IF(M2570&gt;0,VLOOKUP(H2570,'3-Productie normen'!A:L,VLOOKUP(M2570,'3-Productie normen'!$B$36:$C$42,2,FALSE),FALSE)))</f>
        <v>0</v>
      </c>
      <c r="T2570" s="516">
        <f t="shared" si="278"/>
        <v>0</v>
      </c>
      <c r="U2570" s="55">
        <f t="shared" si="279"/>
        <v>0</v>
      </c>
      <c r="V2570" s="527"/>
      <c r="W2570" s="3"/>
      <c r="X2570" s="529">
        <f t="shared" si="277"/>
        <v>3825</v>
      </c>
    </row>
    <row r="2571" spans="1:24" ht="14.1" customHeight="1">
      <c r="A2571" s="460">
        <v>2571</v>
      </c>
      <c r="B2571" s="467" t="s">
        <v>243</v>
      </c>
      <c r="C2571" s="466" t="s">
        <v>383</v>
      </c>
      <c r="D2571" s="473" t="s">
        <v>468</v>
      </c>
      <c r="E2571" s="475">
        <v>3</v>
      </c>
      <c r="F2571" s="476">
        <v>3100</v>
      </c>
      <c r="G2571" s="494" t="s">
        <v>584</v>
      </c>
      <c r="H2571" s="494" t="s">
        <v>88</v>
      </c>
      <c r="I2571" s="494" t="s">
        <v>3994</v>
      </c>
      <c r="J2571" s="502">
        <v>386</v>
      </c>
      <c r="K2571" s="494" t="s">
        <v>88</v>
      </c>
      <c r="L2571" s="512">
        <f t="shared" si="280"/>
        <v>255</v>
      </c>
      <c r="M2571" s="514">
        <v>255</v>
      </c>
      <c r="N2571" s="514"/>
      <c r="O2571" s="514"/>
      <c r="P2571" s="515" t="e">
        <f t="shared" ref="P2571:P2634" si="281">IF(M2571="nio",0,IF(M2571&gt;0,M2571*J2571/S2571,0))</f>
        <v>#DIV/0!</v>
      </c>
      <c r="Q2571" s="515">
        <f t="shared" ref="Q2571:Q2634" si="282">IF(N2571&gt;0,N2571*J2571/T2571,0)</f>
        <v>0</v>
      </c>
      <c r="R2571" s="515">
        <f t="shared" ref="R2571:R2634" si="283">IF(O2571&gt;0,O2571*J2571/U2571,0)</f>
        <v>0</v>
      </c>
      <c r="S2571" s="516">
        <f>IF(M2571="nio",0,IF(M2571&gt;0,VLOOKUP(H2571,'3-Productie normen'!A:L,VLOOKUP(M2571,'3-Productie normen'!$B$36:$C$42,2,FALSE),FALSE)))</f>
        <v>0</v>
      </c>
      <c r="T2571" s="516">
        <f t="shared" si="278"/>
        <v>0</v>
      </c>
      <c r="U2571" s="55">
        <f t="shared" si="279"/>
        <v>0</v>
      </c>
      <c r="V2571" s="527"/>
      <c r="X2571" s="529">
        <f t="shared" ref="X2571:X2634" si="284">L2571*J2571</f>
        <v>98430</v>
      </c>
    </row>
    <row r="2572" spans="1:24" ht="14.1" customHeight="1">
      <c r="A2572" s="460">
        <v>2572</v>
      </c>
      <c r="B2572" s="467" t="s">
        <v>243</v>
      </c>
      <c r="C2572" s="466" t="s">
        <v>383</v>
      </c>
      <c r="D2572" s="473" t="s">
        <v>468</v>
      </c>
      <c r="E2572" s="475">
        <v>3</v>
      </c>
      <c r="F2572" s="476">
        <v>3102</v>
      </c>
      <c r="G2572" s="494"/>
      <c r="H2572" s="491" t="s">
        <v>286</v>
      </c>
      <c r="I2572" s="494"/>
      <c r="J2572" s="502">
        <v>34.14</v>
      </c>
      <c r="K2572" s="494" t="s">
        <v>4027</v>
      </c>
      <c r="L2572" s="512">
        <f t="shared" si="280"/>
        <v>0</v>
      </c>
      <c r="M2572" s="513" t="s">
        <v>4037</v>
      </c>
      <c r="N2572" s="514"/>
      <c r="O2572" s="514"/>
      <c r="P2572" s="515">
        <f t="shared" si="281"/>
        <v>0</v>
      </c>
      <c r="Q2572" s="515">
        <f t="shared" si="282"/>
        <v>0</v>
      </c>
      <c r="R2572" s="515">
        <f t="shared" si="283"/>
        <v>0</v>
      </c>
      <c r="S2572" s="516">
        <f>IF(M2572="nio",0,IF(M2572&gt;0,VLOOKUP(H2572,'3-Productie normen'!A:L,VLOOKUP(M2572,'3-Productie normen'!$B$36:$C$42,2,FALSE),FALSE)))</f>
        <v>0</v>
      </c>
      <c r="T2572" s="516">
        <f t="shared" si="278"/>
        <v>0</v>
      </c>
      <c r="U2572" s="55">
        <f t="shared" si="279"/>
        <v>0</v>
      </c>
      <c r="V2572" s="527"/>
      <c r="X2572" s="529">
        <f t="shared" si="284"/>
        <v>0</v>
      </c>
    </row>
    <row r="2573" spans="1:24" ht="14.1" customHeight="1">
      <c r="A2573" s="460">
        <v>2573</v>
      </c>
      <c r="B2573" s="467" t="s">
        <v>243</v>
      </c>
      <c r="C2573" s="466" t="s">
        <v>383</v>
      </c>
      <c r="D2573" s="473" t="s">
        <v>468</v>
      </c>
      <c r="E2573" s="475">
        <v>3</v>
      </c>
      <c r="F2573" s="476">
        <v>3103</v>
      </c>
      <c r="G2573" s="494" t="s">
        <v>2505</v>
      </c>
      <c r="H2573" s="494" t="s">
        <v>4026</v>
      </c>
      <c r="I2573" s="494" t="s">
        <v>3994</v>
      </c>
      <c r="J2573" s="502">
        <v>3.57</v>
      </c>
      <c r="K2573" s="494" t="s">
        <v>4026</v>
      </c>
      <c r="L2573" s="512">
        <f t="shared" si="280"/>
        <v>0</v>
      </c>
      <c r="M2573" s="513" t="s">
        <v>4037</v>
      </c>
      <c r="N2573" s="514"/>
      <c r="O2573" s="514"/>
      <c r="P2573" s="515">
        <f t="shared" si="281"/>
        <v>0</v>
      </c>
      <c r="Q2573" s="515">
        <f t="shared" si="282"/>
        <v>0</v>
      </c>
      <c r="R2573" s="515">
        <f t="shared" si="283"/>
        <v>0</v>
      </c>
      <c r="S2573" s="516">
        <f>IF(M2573="nio",0,IF(M2573&gt;0,VLOOKUP(H2573,'3-Productie normen'!A:L,VLOOKUP(M2573,'3-Productie normen'!$B$36:$C$42,2,FALSE),FALSE)))</f>
        <v>0</v>
      </c>
      <c r="T2573" s="516">
        <f t="shared" si="278"/>
        <v>0</v>
      </c>
      <c r="U2573" s="55">
        <f t="shared" si="279"/>
        <v>0</v>
      </c>
      <c r="V2573" s="527"/>
      <c r="X2573" s="529">
        <f t="shared" si="284"/>
        <v>0</v>
      </c>
    </row>
    <row r="2574" spans="1:24" ht="14.1" customHeight="1">
      <c r="A2574" s="460">
        <v>2574</v>
      </c>
      <c r="B2574" s="467" t="s">
        <v>243</v>
      </c>
      <c r="C2574" s="466" t="s">
        <v>383</v>
      </c>
      <c r="D2574" s="473" t="s">
        <v>468</v>
      </c>
      <c r="E2574" s="475">
        <v>3</v>
      </c>
      <c r="F2574" s="476">
        <v>3104</v>
      </c>
      <c r="G2574" s="494" t="s">
        <v>2506</v>
      </c>
      <c r="H2574" s="487" t="s">
        <v>348</v>
      </c>
      <c r="I2574" s="494" t="s">
        <v>3994</v>
      </c>
      <c r="J2574" s="502">
        <v>20.7</v>
      </c>
      <c r="K2574" s="487" t="s">
        <v>348</v>
      </c>
      <c r="L2574" s="512">
        <f t="shared" si="280"/>
        <v>255</v>
      </c>
      <c r="M2574" s="514">
        <v>255</v>
      </c>
      <c r="N2574" s="514"/>
      <c r="O2574" s="514"/>
      <c r="P2574" s="515" t="e">
        <f t="shared" si="281"/>
        <v>#DIV/0!</v>
      </c>
      <c r="Q2574" s="515">
        <f t="shared" si="282"/>
        <v>0</v>
      </c>
      <c r="R2574" s="515">
        <f t="shared" si="283"/>
        <v>0</v>
      </c>
      <c r="S2574" s="516">
        <f>IF(M2574="nio",0,IF(M2574&gt;0,VLOOKUP(H2574,'3-Productie normen'!A:L,VLOOKUP(M2574,'3-Productie normen'!$B$36:$C$42,2,FALSE),FALSE)))</f>
        <v>0</v>
      </c>
      <c r="T2574" s="516">
        <f t="shared" si="278"/>
        <v>0</v>
      </c>
      <c r="U2574" s="55">
        <f t="shared" si="279"/>
        <v>0</v>
      </c>
      <c r="V2574" s="527"/>
      <c r="X2574" s="529">
        <f t="shared" si="284"/>
        <v>5278.5</v>
      </c>
    </row>
    <row r="2575" spans="1:24" ht="14.1" customHeight="1">
      <c r="A2575" s="460">
        <v>2575</v>
      </c>
      <c r="B2575" s="467" t="s">
        <v>243</v>
      </c>
      <c r="C2575" s="466" t="s">
        <v>383</v>
      </c>
      <c r="D2575" s="473" t="s">
        <v>468</v>
      </c>
      <c r="E2575" s="475">
        <v>3</v>
      </c>
      <c r="F2575" s="476">
        <v>3106</v>
      </c>
      <c r="G2575" s="494" t="s">
        <v>2507</v>
      </c>
      <c r="H2575" s="494" t="s">
        <v>4038</v>
      </c>
      <c r="I2575" s="494" t="s">
        <v>3975</v>
      </c>
      <c r="J2575" s="502">
        <v>30.9</v>
      </c>
      <c r="K2575" s="494" t="s">
        <v>346</v>
      </c>
      <c r="L2575" s="512">
        <f t="shared" si="280"/>
        <v>255</v>
      </c>
      <c r="M2575" s="514">
        <v>255</v>
      </c>
      <c r="N2575" s="514"/>
      <c r="O2575" s="514"/>
      <c r="P2575" s="515" t="e">
        <f t="shared" si="281"/>
        <v>#DIV/0!</v>
      </c>
      <c r="Q2575" s="515">
        <f t="shared" si="282"/>
        <v>0</v>
      </c>
      <c r="R2575" s="515">
        <f t="shared" si="283"/>
        <v>0</v>
      </c>
      <c r="S2575" s="516">
        <f>IF(M2575="nio",0,IF(M2575&gt;0,VLOOKUP(H2575,'3-Productie normen'!A:L,VLOOKUP(M2575,'3-Productie normen'!$B$36:$C$42,2,FALSE),FALSE)))</f>
        <v>0</v>
      </c>
      <c r="T2575" s="516">
        <f t="shared" si="278"/>
        <v>0</v>
      </c>
      <c r="U2575" s="55">
        <f t="shared" si="279"/>
        <v>0</v>
      </c>
      <c r="V2575" s="527"/>
      <c r="X2575" s="529">
        <f t="shared" si="284"/>
        <v>7879.5</v>
      </c>
    </row>
    <row r="2576" spans="1:24" ht="14.1" customHeight="1">
      <c r="A2576" s="460">
        <v>2576</v>
      </c>
      <c r="B2576" s="467" t="s">
        <v>243</v>
      </c>
      <c r="C2576" s="466" t="s">
        <v>383</v>
      </c>
      <c r="D2576" s="473" t="s">
        <v>468</v>
      </c>
      <c r="E2576" s="475">
        <v>3</v>
      </c>
      <c r="F2576" s="476">
        <v>3107</v>
      </c>
      <c r="G2576" s="494" t="s">
        <v>529</v>
      </c>
      <c r="H2576" s="491" t="s">
        <v>253</v>
      </c>
      <c r="I2576" s="494" t="s">
        <v>3994</v>
      </c>
      <c r="J2576" s="502">
        <v>52</v>
      </c>
      <c r="K2576" s="491" t="s">
        <v>253</v>
      </c>
      <c r="L2576" s="512">
        <f t="shared" si="280"/>
        <v>104</v>
      </c>
      <c r="M2576" s="514">
        <v>104</v>
      </c>
      <c r="N2576" s="514"/>
      <c r="O2576" s="514"/>
      <c r="P2576" s="515" t="e">
        <f t="shared" si="281"/>
        <v>#DIV/0!</v>
      </c>
      <c r="Q2576" s="515">
        <f t="shared" si="282"/>
        <v>0</v>
      </c>
      <c r="R2576" s="515">
        <f t="shared" si="283"/>
        <v>0</v>
      </c>
      <c r="S2576" s="516">
        <f>IF(M2576="nio",0,IF(M2576&gt;0,VLOOKUP(H2576,'3-Productie normen'!A:L,VLOOKUP(M2576,'3-Productie normen'!$B$36:$C$42,2,FALSE),FALSE)))</f>
        <v>0</v>
      </c>
      <c r="T2576" s="516">
        <f t="shared" si="278"/>
        <v>0</v>
      </c>
      <c r="U2576" s="55">
        <f t="shared" si="279"/>
        <v>0</v>
      </c>
      <c r="V2576" s="527"/>
      <c r="X2576" s="529">
        <f t="shared" si="284"/>
        <v>5408</v>
      </c>
    </row>
    <row r="2577" spans="1:24" ht="14.1" customHeight="1">
      <c r="A2577" s="567">
        <v>2577</v>
      </c>
      <c r="B2577" s="467" t="s">
        <v>243</v>
      </c>
      <c r="C2577" s="466" t="s">
        <v>383</v>
      </c>
      <c r="D2577" s="473" t="s">
        <v>468</v>
      </c>
      <c r="E2577" s="475">
        <v>3</v>
      </c>
      <c r="F2577" s="476">
        <v>3108</v>
      </c>
      <c r="G2577" s="494" t="s">
        <v>2507</v>
      </c>
      <c r="H2577" s="491" t="s">
        <v>4038</v>
      </c>
      <c r="I2577" s="494" t="s">
        <v>3975</v>
      </c>
      <c r="J2577" s="502">
        <v>30.9</v>
      </c>
      <c r="K2577" s="491" t="s">
        <v>253</v>
      </c>
      <c r="L2577" s="512">
        <f t="shared" si="280"/>
        <v>255</v>
      </c>
      <c r="M2577" s="514">
        <v>255</v>
      </c>
      <c r="N2577" s="514"/>
      <c r="O2577" s="514"/>
      <c r="P2577" s="515" t="e">
        <f t="shared" si="281"/>
        <v>#DIV/0!</v>
      </c>
      <c r="Q2577" s="515">
        <f t="shared" si="282"/>
        <v>0</v>
      </c>
      <c r="R2577" s="515">
        <f t="shared" si="283"/>
        <v>0</v>
      </c>
      <c r="S2577" s="516">
        <f>IF(M2577="nio",0,IF(M2577&gt;0,VLOOKUP(H2577,'3-Productie normen'!A:L,VLOOKUP(M2577,'3-Productie normen'!$B$36:$C$42,2,FALSE),FALSE)))</f>
        <v>0</v>
      </c>
      <c r="T2577" s="516">
        <f t="shared" si="278"/>
        <v>0</v>
      </c>
      <c r="U2577" s="55">
        <f t="shared" si="279"/>
        <v>0</v>
      </c>
      <c r="V2577" s="527"/>
      <c r="X2577" s="529">
        <f t="shared" si="284"/>
        <v>7879.5</v>
      </c>
    </row>
    <row r="2578" spans="1:24" ht="14.1" customHeight="1">
      <c r="A2578" s="460">
        <v>2578</v>
      </c>
      <c r="B2578" s="467" t="s">
        <v>243</v>
      </c>
      <c r="C2578" s="466" t="s">
        <v>383</v>
      </c>
      <c r="D2578" s="473" t="s">
        <v>468</v>
      </c>
      <c r="E2578" s="475">
        <v>3</v>
      </c>
      <c r="F2578" s="476">
        <v>3109</v>
      </c>
      <c r="G2578" s="494" t="s">
        <v>2507</v>
      </c>
      <c r="H2578" s="491" t="s">
        <v>4038</v>
      </c>
      <c r="I2578" s="494" t="s">
        <v>3975</v>
      </c>
      <c r="J2578" s="502">
        <v>7.58</v>
      </c>
      <c r="K2578" s="491" t="s">
        <v>253</v>
      </c>
      <c r="L2578" s="512">
        <f t="shared" si="280"/>
        <v>255</v>
      </c>
      <c r="M2578" s="514">
        <v>255</v>
      </c>
      <c r="N2578" s="514"/>
      <c r="O2578" s="514"/>
      <c r="P2578" s="515" t="e">
        <f t="shared" si="281"/>
        <v>#DIV/0!</v>
      </c>
      <c r="Q2578" s="515">
        <f t="shared" si="282"/>
        <v>0</v>
      </c>
      <c r="R2578" s="515">
        <f t="shared" si="283"/>
        <v>0</v>
      </c>
      <c r="S2578" s="516">
        <f>IF(M2578="nio",0,IF(M2578&gt;0,VLOOKUP(H2578,'3-Productie normen'!A:L,VLOOKUP(M2578,'3-Productie normen'!$B$36:$C$42,2,FALSE),FALSE)))</f>
        <v>0</v>
      </c>
      <c r="T2578" s="516">
        <f t="shared" si="278"/>
        <v>0</v>
      </c>
      <c r="U2578" s="55">
        <f t="shared" si="279"/>
        <v>0</v>
      </c>
      <c r="V2578" s="527"/>
      <c r="X2578" s="529">
        <f t="shared" si="284"/>
        <v>1932.9</v>
      </c>
    </row>
    <row r="2579" spans="1:24" ht="14.1" customHeight="1">
      <c r="A2579" s="460">
        <v>2579</v>
      </c>
      <c r="B2579" s="467" t="s">
        <v>243</v>
      </c>
      <c r="C2579" s="466" t="s">
        <v>383</v>
      </c>
      <c r="D2579" s="473" t="s">
        <v>468</v>
      </c>
      <c r="E2579" s="475">
        <v>3</v>
      </c>
      <c r="F2579" s="476">
        <v>3110</v>
      </c>
      <c r="G2579" s="494" t="s">
        <v>2507</v>
      </c>
      <c r="H2579" s="491" t="s">
        <v>4038</v>
      </c>
      <c r="I2579" s="494" t="s">
        <v>3975</v>
      </c>
      <c r="J2579" s="502">
        <v>7.58</v>
      </c>
      <c r="K2579" s="491" t="s">
        <v>253</v>
      </c>
      <c r="L2579" s="512">
        <f t="shared" si="280"/>
        <v>255</v>
      </c>
      <c r="M2579" s="514">
        <v>255</v>
      </c>
      <c r="N2579" s="514"/>
      <c r="O2579" s="514"/>
      <c r="P2579" s="515" t="e">
        <f t="shared" si="281"/>
        <v>#DIV/0!</v>
      </c>
      <c r="Q2579" s="515">
        <f t="shared" si="282"/>
        <v>0</v>
      </c>
      <c r="R2579" s="515">
        <f t="shared" si="283"/>
        <v>0</v>
      </c>
      <c r="S2579" s="516">
        <f>IF(M2579="nio",0,IF(M2579&gt;0,VLOOKUP(H2579,'3-Productie normen'!A:L,VLOOKUP(M2579,'3-Productie normen'!$B$36:$C$42,2,FALSE),FALSE)))</f>
        <v>0</v>
      </c>
      <c r="T2579" s="516">
        <f t="shared" si="278"/>
        <v>0</v>
      </c>
      <c r="U2579" s="55">
        <f t="shared" si="279"/>
        <v>0</v>
      </c>
      <c r="V2579" s="527"/>
      <c r="X2579" s="529">
        <f t="shared" si="284"/>
        <v>1932.9</v>
      </c>
    </row>
    <row r="2580" spans="1:24" ht="14.1" customHeight="1">
      <c r="A2580" s="460">
        <v>2580</v>
      </c>
      <c r="B2580" s="467" t="s">
        <v>243</v>
      </c>
      <c r="C2580" s="466" t="s">
        <v>383</v>
      </c>
      <c r="D2580" s="473" t="s">
        <v>468</v>
      </c>
      <c r="E2580" s="475">
        <v>3</v>
      </c>
      <c r="F2580" s="476">
        <v>3113</v>
      </c>
      <c r="G2580" s="494" t="s">
        <v>529</v>
      </c>
      <c r="H2580" s="491" t="s">
        <v>253</v>
      </c>
      <c r="I2580" s="494" t="s">
        <v>3994</v>
      </c>
      <c r="J2580" s="502">
        <v>1.93</v>
      </c>
      <c r="K2580" s="491" t="s">
        <v>253</v>
      </c>
      <c r="L2580" s="512">
        <f t="shared" si="280"/>
        <v>104</v>
      </c>
      <c r="M2580" s="514">
        <v>104</v>
      </c>
      <c r="N2580" s="514"/>
      <c r="O2580" s="514"/>
      <c r="P2580" s="515" t="e">
        <f t="shared" si="281"/>
        <v>#DIV/0!</v>
      </c>
      <c r="Q2580" s="515">
        <f t="shared" si="282"/>
        <v>0</v>
      </c>
      <c r="R2580" s="515">
        <f t="shared" si="283"/>
        <v>0</v>
      </c>
      <c r="S2580" s="516">
        <f>IF(M2580="nio",0,IF(M2580&gt;0,VLOOKUP(H2580,'3-Productie normen'!A:L,VLOOKUP(M2580,'3-Productie normen'!$B$36:$C$42,2,FALSE),FALSE)))</f>
        <v>0</v>
      </c>
      <c r="T2580" s="516">
        <f t="shared" si="278"/>
        <v>0</v>
      </c>
      <c r="U2580" s="55">
        <f t="shared" si="279"/>
        <v>0</v>
      </c>
      <c r="V2580" s="527"/>
      <c r="X2580" s="529">
        <f t="shared" si="284"/>
        <v>200.72</v>
      </c>
    </row>
    <row r="2581" spans="1:24" ht="14.1" customHeight="1">
      <c r="A2581" s="460">
        <v>2581</v>
      </c>
      <c r="B2581" s="467" t="s">
        <v>243</v>
      </c>
      <c r="C2581" s="466" t="s">
        <v>383</v>
      </c>
      <c r="D2581" s="473" t="s">
        <v>468</v>
      </c>
      <c r="E2581" s="475">
        <v>3</v>
      </c>
      <c r="F2581" s="476">
        <v>3114</v>
      </c>
      <c r="G2581" s="494" t="s">
        <v>529</v>
      </c>
      <c r="H2581" s="491" t="s">
        <v>253</v>
      </c>
      <c r="I2581" s="494" t="s">
        <v>3994</v>
      </c>
      <c r="J2581" s="502">
        <v>1.93</v>
      </c>
      <c r="K2581" s="491" t="s">
        <v>253</v>
      </c>
      <c r="L2581" s="512">
        <f t="shared" si="280"/>
        <v>104</v>
      </c>
      <c r="M2581" s="514">
        <v>104</v>
      </c>
      <c r="N2581" s="514"/>
      <c r="O2581" s="514"/>
      <c r="P2581" s="515" t="e">
        <f t="shared" si="281"/>
        <v>#DIV/0!</v>
      </c>
      <c r="Q2581" s="515">
        <f t="shared" si="282"/>
        <v>0</v>
      </c>
      <c r="R2581" s="515">
        <f t="shared" si="283"/>
        <v>0</v>
      </c>
      <c r="S2581" s="516">
        <f>IF(M2581="nio",0,IF(M2581&gt;0,VLOOKUP(H2581,'3-Productie normen'!A:L,VLOOKUP(M2581,'3-Productie normen'!$B$36:$C$42,2,FALSE),FALSE)))</f>
        <v>0</v>
      </c>
      <c r="T2581" s="516">
        <f t="shared" si="278"/>
        <v>0</v>
      </c>
      <c r="U2581" s="55">
        <f t="shared" si="279"/>
        <v>0</v>
      </c>
      <c r="V2581" s="527"/>
      <c r="X2581" s="529">
        <f t="shared" si="284"/>
        <v>200.72</v>
      </c>
    </row>
    <row r="2582" spans="1:24" ht="14.1" customHeight="1">
      <c r="A2582" s="460">
        <v>2582</v>
      </c>
      <c r="B2582" s="467" t="s">
        <v>243</v>
      </c>
      <c r="C2582" s="466" t="s">
        <v>383</v>
      </c>
      <c r="D2582" s="473" t="s">
        <v>468</v>
      </c>
      <c r="E2582" s="475">
        <v>3</v>
      </c>
      <c r="F2582" s="476">
        <v>3116</v>
      </c>
      <c r="G2582" s="494" t="s">
        <v>529</v>
      </c>
      <c r="H2582" s="491" t="s">
        <v>253</v>
      </c>
      <c r="I2582" s="494" t="s">
        <v>3975</v>
      </c>
      <c r="J2582" s="502">
        <v>44.5</v>
      </c>
      <c r="K2582" s="491" t="s">
        <v>253</v>
      </c>
      <c r="L2582" s="512">
        <f t="shared" si="280"/>
        <v>104</v>
      </c>
      <c r="M2582" s="514">
        <v>104</v>
      </c>
      <c r="N2582" s="514"/>
      <c r="O2582" s="514"/>
      <c r="P2582" s="515" t="e">
        <f t="shared" si="281"/>
        <v>#DIV/0!</v>
      </c>
      <c r="Q2582" s="515">
        <f t="shared" si="282"/>
        <v>0</v>
      </c>
      <c r="R2582" s="515">
        <f t="shared" si="283"/>
        <v>0</v>
      </c>
      <c r="S2582" s="516">
        <f>IF(M2582="nio",0,IF(M2582&gt;0,VLOOKUP(H2582,'3-Productie normen'!A:L,VLOOKUP(M2582,'3-Productie normen'!$B$36:$C$42,2,FALSE),FALSE)))</f>
        <v>0</v>
      </c>
      <c r="T2582" s="516">
        <f t="shared" si="278"/>
        <v>0</v>
      </c>
      <c r="U2582" s="55">
        <f t="shared" si="279"/>
        <v>0</v>
      </c>
      <c r="V2582" s="527"/>
      <c r="X2582" s="529">
        <f t="shared" si="284"/>
        <v>4628</v>
      </c>
    </row>
    <row r="2583" spans="1:24" ht="14.1" customHeight="1">
      <c r="A2583" s="460">
        <v>2583</v>
      </c>
      <c r="B2583" s="467" t="s">
        <v>243</v>
      </c>
      <c r="C2583" s="466" t="s">
        <v>383</v>
      </c>
      <c r="D2583" s="473" t="s">
        <v>468</v>
      </c>
      <c r="E2583" s="475">
        <v>3</v>
      </c>
      <c r="F2583" s="476">
        <v>3117</v>
      </c>
      <c r="G2583" s="494" t="s">
        <v>2507</v>
      </c>
      <c r="H2583" s="491" t="s">
        <v>4038</v>
      </c>
      <c r="I2583" s="494" t="s">
        <v>3975</v>
      </c>
      <c r="J2583" s="502">
        <v>68.5</v>
      </c>
      <c r="K2583" s="491" t="s">
        <v>253</v>
      </c>
      <c r="L2583" s="512">
        <f t="shared" si="280"/>
        <v>255</v>
      </c>
      <c r="M2583" s="514">
        <v>255</v>
      </c>
      <c r="N2583" s="514"/>
      <c r="O2583" s="514"/>
      <c r="P2583" s="515" t="e">
        <f t="shared" si="281"/>
        <v>#DIV/0!</v>
      </c>
      <c r="Q2583" s="515">
        <f t="shared" si="282"/>
        <v>0</v>
      </c>
      <c r="R2583" s="515">
        <f t="shared" si="283"/>
        <v>0</v>
      </c>
      <c r="S2583" s="516">
        <f>IF(M2583="nio",0,IF(M2583&gt;0,VLOOKUP(H2583,'3-Productie normen'!A:L,VLOOKUP(M2583,'3-Productie normen'!$B$36:$C$42,2,FALSE),FALSE)))</f>
        <v>0</v>
      </c>
      <c r="T2583" s="516">
        <f t="shared" si="278"/>
        <v>0</v>
      </c>
      <c r="U2583" s="55">
        <f t="shared" si="279"/>
        <v>0</v>
      </c>
      <c r="V2583" s="527"/>
      <c r="X2583" s="529">
        <f t="shared" si="284"/>
        <v>17467.5</v>
      </c>
    </row>
    <row r="2584" spans="1:24" ht="14.1" customHeight="1">
      <c r="A2584" s="460">
        <v>2584</v>
      </c>
      <c r="B2584" s="467" t="s">
        <v>243</v>
      </c>
      <c r="C2584" s="466" t="s">
        <v>383</v>
      </c>
      <c r="D2584" s="473" t="s">
        <v>468</v>
      </c>
      <c r="E2584" s="475">
        <v>3</v>
      </c>
      <c r="F2584" s="476">
        <v>3118</v>
      </c>
      <c r="G2584" s="494" t="s">
        <v>529</v>
      </c>
      <c r="H2584" s="491" t="s">
        <v>253</v>
      </c>
      <c r="I2584" s="494" t="s">
        <v>3975</v>
      </c>
      <c r="J2584" s="502">
        <v>80.599999999999994</v>
      </c>
      <c r="K2584" s="491" t="s">
        <v>253</v>
      </c>
      <c r="L2584" s="512">
        <f t="shared" si="280"/>
        <v>104</v>
      </c>
      <c r="M2584" s="514">
        <v>104</v>
      </c>
      <c r="N2584" s="514"/>
      <c r="O2584" s="514"/>
      <c r="P2584" s="515" t="e">
        <f t="shared" si="281"/>
        <v>#DIV/0!</v>
      </c>
      <c r="Q2584" s="515">
        <f t="shared" si="282"/>
        <v>0</v>
      </c>
      <c r="R2584" s="515">
        <f t="shared" si="283"/>
        <v>0</v>
      </c>
      <c r="S2584" s="516">
        <f>IF(M2584="nio",0,IF(M2584&gt;0,VLOOKUP(H2584,'3-Productie normen'!A:L,VLOOKUP(M2584,'3-Productie normen'!$B$36:$C$42,2,FALSE),FALSE)))</f>
        <v>0</v>
      </c>
      <c r="T2584" s="516">
        <f t="shared" ref="T2584:T2648" si="285">IF(N2584&gt;0,S2584*$T$8,0)</f>
        <v>0</v>
      </c>
      <c r="U2584" s="55">
        <f t="shared" ref="U2584:U2648" si="286">IF((OR(O2584&gt;0,)),S2584*$U$8,0)</f>
        <v>0</v>
      </c>
      <c r="V2584" s="527"/>
      <c r="X2584" s="529">
        <f t="shared" si="284"/>
        <v>8382.4</v>
      </c>
    </row>
    <row r="2585" spans="1:24" ht="14.1" customHeight="1">
      <c r="A2585" s="567">
        <v>2585</v>
      </c>
      <c r="B2585" s="467" t="s">
        <v>243</v>
      </c>
      <c r="C2585" s="466" t="s">
        <v>383</v>
      </c>
      <c r="D2585" s="473" t="s">
        <v>468</v>
      </c>
      <c r="E2585" s="475">
        <v>3</v>
      </c>
      <c r="F2585" s="476">
        <v>3119</v>
      </c>
      <c r="G2585" s="494" t="s">
        <v>2507</v>
      </c>
      <c r="H2585" s="491" t="s">
        <v>4038</v>
      </c>
      <c r="I2585" s="494" t="s">
        <v>3975</v>
      </c>
      <c r="J2585" s="502">
        <v>19</v>
      </c>
      <c r="K2585" s="491" t="s">
        <v>253</v>
      </c>
      <c r="L2585" s="512">
        <f t="shared" si="280"/>
        <v>255</v>
      </c>
      <c r="M2585" s="514">
        <v>255</v>
      </c>
      <c r="N2585" s="514"/>
      <c r="O2585" s="514"/>
      <c r="P2585" s="515" t="e">
        <f t="shared" si="281"/>
        <v>#DIV/0!</v>
      </c>
      <c r="Q2585" s="515">
        <f t="shared" si="282"/>
        <v>0</v>
      </c>
      <c r="R2585" s="515">
        <f t="shared" si="283"/>
        <v>0</v>
      </c>
      <c r="S2585" s="516">
        <f>IF(M2585="nio",0,IF(M2585&gt;0,VLOOKUP(H2585,'3-Productie normen'!A:L,VLOOKUP(M2585,'3-Productie normen'!$B$36:$C$42,2,FALSE),FALSE)))</f>
        <v>0</v>
      </c>
      <c r="T2585" s="516">
        <f t="shared" si="285"/>
        <v>0</v>
      </c>
      <c r="U2585" s="55">
        <f t="shared" si="286"/>
        <v>0</v>
      </c>
      <c r="V2585" s="527"/>
      <c r="X2585" s="529">
        <f t="shared" si="284"/>
        <v>4845</v>
      </c>
    </row>
    <row r="2586" spans="1:24" ht="14.1" customHeight="1">
      <c r="A2586" s="460">
        <v>2586</v>
      </c>
      <c r="B2586" s="467" t="s">
        <v>243</v>
      </c>
      <c r="C2586" s="466" t="s">
        <v>383</v>
      </c>
      <c r="D2586" s="473" t="s">
        <v>468</v>
      </c>
      <c r="E2586" s="475">
        <v>3</v>
      </c>
      <c r="F2586" s="476">
        <v>3220</v>
      </c>
      <c r="G2586" s="494" t="s">
        <v>2507</v>
      </c>
      <c r="H2586" s="491" t="s">
        <v>4038</v>
      </c>
      <c r="I2586" s="494" t="s">
        <v>3975</v>
      </c>
      <c r="J2586" s="502">
        <v>18.8</v>
      </c>
      <c r="K2586" s="491" t="s">
        <v>253</v>
      </c>
      <c r="L2586" s="512">
        <f t="shared" si="280"/>
        <v>255</v>
      </c>
      <c r="M2586" s="514">
        <v>255</v>
      </c>
      <c r="N2586" s="514"/>
      <c r="O2586" s="514"/>
      <c r="P2586" s="515" t="e">
        <f t="shared" si="281"/>
        <v>#DIV/0!</v>
      </c>
      <c r="Q2586" s="515">
        <f t="shared" si="282"/>
        <v>0</v>
      </c>
      <c r="R2586" s="515">
        <f t="shared" si="283"/>
        <v>0</v>
      </c>
      <c r="S2586" s="516">
        <f>IF(M2586="nio",0,IF(M2586&gt;0,VLOOKUP(H2586,'3-Productie normen'!A:L,VLOOKUP(M2586,'3-Productie normen'!$B$36:$C$42,2,FALSE),FALSE)))</f>
        <v>0</v>
      </c>
      <c r="T2586" s="516">
        <f t="shared" si="285"/>
        <v>0</v>
      </c>
      <c r="U2586" s="55">
        <f t="shared" si="286"/>
        <v>0</v>
      </c>
      <c r="V2586" s="527"/>
      <c r="X2586" s="529">
        <f t="shared" si="284"/>
        <v>4794</v>
      </c>
    </row>
    <row r="2587" spans="1:24" ht="14.1" customHeight="1">
      <c r="A2587" s="460">
        <v>2587</v>
      </c>
      <c r="B2587" s="467" t="s">
        <v>243</v>
      </c>
      <c r="C2587" s="466" t="s">
        <v>383</v>
      </c>
      <c r="D2587" s="473" t="s">
        <v>468</v>
      </c>
      <c r="E2587" s="475">
        <v>3</v>
      </c>
      <c r="F2587" s="476">
        <v>3221</v>
      </c>
      <c r="G2587" s="494" t="s">
        <v>2507</v>
      </c>
      <c r="H2587" s="491" t="s">
        <v>4038</v>
      </c>
      <c r="I2587" s="494" t="s">
        <v>3975</v>
      </c>
      <c r="J2587" s="502">
        <v>18.8</v>
      </c>
      <c r="K2587" s="491" t="s">
        <v>253</v>
      </c>
      <c r="L2587" s="512">
        <f t="shared" si="280"/>
        <v>255</v>
      </c>
      <c r="M2587" s="514">
        <v>255</v>
      </c>
      <c r="N2587" s="514"/>
      <c r="O2587" s="514"/>
      <c r="P2587" s="515" t="e">
        <f t="shared" si="281"/>
        <v>#DIV/0!</v>
      </c>
      <c r="Q2587" s="515">
        <f t="shared" si="282"/>
        <v>0</v>
      </c>
      <c r="R2587" s="515">
        <f t="shared" si="283"/>
        <v>0</v>
      </c>
      <c r="S2587" s="516">
        <f>IF(M2587="nio",0,IF(M2587&gt;0,VLOOKUP(H2587,'3-Productie normen'!A:L,VLOOKUP(M2587,'3-Productie normen'!$B$36:$C$42,2,FALSE),FALSE)))</f>
        <v>0</v>
      </c>
      <c r="T2587" s="516">
        <f t="shared" si="285"/>
        <v>0</v>
      </c>
      <c r="U2587" s="55">
        <f t="shared" si="286"/>
        <v>0</v>
      </c>
      <c r="V2587" s="527"/>
      <c r="X2587" s="529">
        <f t="shared" si="284"/>
        <v>4794</v>
      </c>
    </row>
    <row r="2588" spans="1:24" ht="14.1" customHeight="1">
      <c r="A2588" s="460">
        <v>2588</v>
      </c>
      <c r="B2588" s="467" t="s">
        <v>243</v>
      </c>
      <c r="C2588" s="466" t="s">
        <v>383</v>
      </c>
      <c r="D2588" s="473" t="s">
        <v>468</v>
      </c>
      <c r="E2588" s="475">
        <v>3</v>
      </c>
      <c r="F2588" s="476">
        <v>3223</v>
      </c>
      <c r="G2588" s="494" t="s">
        <v>2507</v>
      </c>
      <c r="H2588" s="491" t="s">
        <v>4038</v>
      </c>
      <c r="I2588" s="494" t="s">
        <v>3975</v>
      </c>
      <c r="J2588" s="502">
        <v>19</v>
      </c>
      <c r="K2588" s="491" t="s">
        <v>253</v>
      </c>
      <c r="L2588" s="512">
        <f t="shared" si="280"/>
        <v>255</v>
      </c>
      <c r="M2588" s="514">
        <v>255</v>
      </c>
      <c r="N2588" s="514"/>
      <c r="O2588" s="514"/>
      <c r="P2588" s="515" t="e">
        <f t="shared" si="281"/>
        <v>#DIV/0!</v>
      </c>
      <c r="Q2588" s="515">
        <f t="shared" si="282"/>
        <v>0</v>
      </c>
      <c r="R2588" s="515">
        <f t="shared" si="283"/>
        <v>0</v>
      </c>
      <c r="S2588" s="516">
        <f>IF(M2588="nio",0,IF(M2588&gt;0,VLOOKUP(H2588,'3-Productie normen'!A:L,VLOOKUP(M2588,'3-Productie normen'!$B$36:$C$42,2,FALSE),FALSE)))</f>
        <v>0</v>
      </c>
      <c r="T2588" s="516">
        <f t="shared" si="285"/>
        <v>0</v>
      </c>
      <c r="U2588" s="55">
        <f t="shared" si="286"/>
        <v>0</v>
      </c>
      <c r="V2588" s="527"/>
      <c r="X2588" s="529">
        <f t="shared" si="284"/>
        <v>4845</v>
      </c>
    </row>
    <row r="2589" spans="1:24" ht="14.1" customHeight="1">
      <c r="A2589" s="460">
        <v>2589</v>
      </c>
      <c r="B2589" s="467" t="s">
        <v>243</v>
      </c>
      <c r="C2589" s="466" t="s">
        <v>383</v>
      </c>
      <c r="D2589" s="473" t="s">
        <v>468</v>
      </c>
      <c r="E2589" s="475">
        <v>3</v>
      </c>
      <c r="F2589" s="476">
        <v>3224</v>
      </c>
      <c r="G2589" s="494" t="s">
        <v>529</v>
      </c>
      <c r="H2589" s="491" t="s">
        <v>253</v>
      </c>
      <c r="I2589" s="494" t="s">
        <v>3975</v>
      </c>
      <c r="J2589" s="502">
        <v>40.700000000000003</v>
      </c>
      <c r="K2589" s="491" t="s">
        <v>253</v>
      </c>
      <c r="L2589" s="512">
        <f t="shared" si="280"/>
        <v>104</v>
      </c>
      <c r="M2589" s="514">
        <v>104</v>
      </c>
      <c r="N2589" s="514"/>
      <c r="O2589" s="514"/>
      <c r="P2589" s="515" t="e">
        <f t="shared" si="281"/>
        <v>#DIV/0!</v>
      </c>
      <c r="Q2589" s="515">
        <f t="shared" si="282"/>
        <v>0</v>
      </c>
      <c r="R2589" s="515">
        <f t="shared" si="283"/>
        <v>0</v>
      </c>
      <c r="S2589" s="516">
        <f>IF(M2589="nio",0,IF(M2589&gt;0,VLOOKUP(H2589,'3-Productie normen'!A:L,VLOOKUP(M2589,'3-Productie normen'!$B$36:$C$42,2,FALSE),FALSE)))</f>
        <v>0</v>
      </c>
      <c r="T2589" s="516">
        <f t="shared" si="285"/>
        <v>0</v>
      </c>
      <c r="U2589" s="55">
        <f t="shared" si="286"/>
        <v>0</v>
      </c>
      <c r="V2589" s="527"/>
      <c r="X2589" s="529">
        <f t="shared" si="284"/>
        <v>4232.8</v>
      </c>
    </row>
    <row r="2590" spans="1:24" ht="14.1" customHeight="1">
      <c r="A2590" s="460">
        <v>2590</v>
      </c>
      <c r="B2590" s="467" t="s">
        <v>243</v>
      </c>
      <c r="C2590" s="466" t="s">
        <v>383</v>
      </c>
      <c r="D2590" s="473" t="s">
        <v>468</v>
      </c>
      <c r="E2590" s="475">
        <v>3</v>
      </c>
      <c r="F2590" s="476">
        <v>3225</v>
      </c>
      <c r="G2590" s="494" t="s">
        <v>2507</v>
      </c>
      <c r="H2590" s="491" t="s">
        <v>4038</v>
      </c>
      <c r="I2590" s="494" t="s">
        <v>3975</v>
      </c>
      <c r="J2590" s="502">
        <v>20.100000000000001</v>
      </c>
      <c r="K2590" s="491" t="s">
        <v>253</v>
      </c>
      <c r="L2590" s="512">
        <f t="shared" si="280"/>
        <v>255</v>
      </c>
      <c r="M2590" s="514">
        <v>255</v>
      </c>
      <c r="N2590" s="514"/>
      <c r="O2590" s="514"/>
      <c r="P2590" s="515" t="e">
        <f t="shared" si="281"/>
        <v>#DIV/0!</v>
      </c>
      <c r="Q2590" s="515">
        <f t="shared" si="282"/>
        <v>0</v>
      </c>
      <c r="R2590" s="515">
        <f t="shared" si="283"/>
        <v>0</v>
      </c>
      <c r="S2590" s="516">
        <f>IF(M2590="nio",0,IF(M2590&gt;0,VLOOKUP(H2590,'3-Productie normen'!A:L,VLOOKUP(M2590,'3-Productie normen'!$B$36:$C$42,2,FALSE),FALSE)))</f>
        <v>0</v>
      </c>
      <c r="T2590" s="516">
        <f t="shared" si="285"/>
        <v>0</v>
      </c>
      <c r="U2590" s="55">
        <f t="shared" si="286"/>
        <v>0</v>
      </c>
      <c r="V2590" s="527"/>
      <c r="X2590" s="529">
        <f t="shared" si="284"/>
        <v>5125.5</v>
      </c>
    </row>
    <row r="2591" spans="1:24" ht="14.1" customHeight="1">
      <c r="A2591" s="460">
        <v>2591</v>
      </c>
      <c r="B2591" s="467" t="s">
        <v>243</v>
      </c>
      <c r="C2591" s="466" t="s">
        <v>383</v>
      </c>
      <c r="D2591" s="473" t="s">
        <v>468</v>
      </c>
      <c r="E2591" s="475">
        <v>3</v>
      </c>
      <c r="F2591" s="476">
        <v>3226</v>
      </c>
      <c r="G2591" s="494" t="s">
        <v>529</v>
      </c>
      <c r="H2591" s="491" t="s">
        <v>253</v>
      </c>
      <c r="I2591" s="494" t="s">
        <v>3975</v>
      </c>
      <c r="J2591" s="502">
        <v>61.3</v>
      </c>
      <c r="K2591" s="491" t="s">
        <v>253</v>
      </c>
      <c r="L2591" s="512">
        <f t="shared" si="280"/>
        <v>104</v>
      </c>
      <c r="M2591" s="514">
        <v>104</v>
      </c>
      <c r="N2591" s="514"/>
      <c r="O2591" s="514"/>
      <c r="P2591" s="515" t="e">
        <f t="shared" si="281"/>
        <v>#DIV/0!</v>
      </c>
      <c r="Q2591" s="515">
        <f t="shared" si="282"/>
        <v>0</v>
      </c>
      <c r="R2591" s="515">
        <f t="shared" si="283"/>
        <v>0</v>
      </c>
      <c r="S2591" s="516">
        <f>IF(M2591="nio",0,IF(M2591&gt;0,VLOOKUP(H2591,'3-Productie normen'!A:L,VLOOKUP(M2591,'3-Productie normen'!$B$36:$C$42,2,FALSE),FALSE)))</f>
        <v>0</v>
      </c>
      <c r="T2591" s="516">
        <f t="shared" si="285"/>
        <v>0</v>
      </c>
      <c r="U2591" s="55">
        <f t="shared" si="286"/>
        <v>0</v>
      </c>
      <c r="V2591" s="527"/>
      <c r="X2591" s="529">
        <f t="shared" si="284"/>
        <v>6375.2</v>
      </c>
    </row>
    <row r="2592" spans="1:24" ht="14.1" customHeight="1">
      <c r="A2592" s="460">
        <v>2592</v>
      </c>
      <c r="B2592" s="467" t="s">
        <v>243</v>
      </c>
      <c r="C2592" s="466" t="s">
        <v>383</v>
      </c>
      <c r="D2592" s="473" t="s">
        <v>468</v>
      </c>
      <c r="E2592" s="475">
        <v>3</v>
      </c>
      <c r="F2592" s="476">
        <v>3227</v>
      </c>
      <c r="G2592" s="494" t="s">
        <v>2507</v>
      </c>
      <c r="H2592" s="491" t="s">
        <v>4038</v>
      </c>
      <c r="I2592" s="494" t="s">
        <v>3975</v>
      </c>
      <c r="J2592" s="502">
        <v>19.7</v>
      </c>
      <c r="K2592" s="491" t="s">
        <v>253</v>
      </c>
      <c r="L2592" s="512">
        <f t="shared" si="280"/>
        <v>255</v>
      </c>
      <c r="M2592" s="514">
        <v>255</v>
      </c>
      <c r="N2592" s="514"/>
      <c r="O2592" s="514"/>
      <c r="P2592" s="515" t="e">
        <f t="shared" si="281"/>
        <v>#DIV/0!</v>
      </c>
      <c r="Q2592" s="515">
        <f t="shared" si="282"/>
        <v>0</v>
      </c>
      <c r="R2592" s="515">
        <f t="shared" si="283"/>
        <v>0</v>
      </c>
      <c r="S2592" s="516">
        <f>IF(M2592="nio",0,IF(M2592&gt;0,VLOOKUP(H2592,'3-Productie normen'!A:L,VLOOKUP(M2592,'3-Productie normen'!$B$36:$C$42,2,FALSE),FALSE)))</f>
        <v>0</v>
      </c>
      <c r="T2592" s="516">
        <f t="shared" si="285"/>
        <v>0</v>
      </c>
      <c r="U2592" s="55">
        <f t="shared" si="286"/>
        <v>0</v>
      </c>
      <c r="V2592" s="527"/>
      <c r="X2592" s="529">
        <f t="shared" si="284"/>
        <v>5023.5</v>
      </c>
    </row>
    <row r="2593" spans="1:24" ht="14.1" customHeight="1">
      <c r="A2593" s="567">
        <v>2593</v>
      </c>
      <c r="B2593" s="467" t="s">
        <v>243</v>
      </c>
      <c r="C2593" s="466" t="s">
        <v>383</v>
      </c>
      <c r="D2593" s="473" t="s">
        <v>468</v>
      </c>
      <c r="E2593" s="475">
        <v>3</v>
      </c>
      <c r="F2593" s="476">
        <v>3228</v>
      </c>
      <c r="G2593" s="494" t="s">
        <v>529</v>
      </c>
      <c r="H2593" s="491" t="s">
        <v>253</v>
      </c>
      <c r="I2593" s="494" t="s">
        <v>3975</v>
      </c>
      <c r="J2593" s="502">
        <v>63.8</v>
      </c>
      <c r="K2593" s="491" t="s">
        <v>253</v>
      </c>
      <c r="L2593" s="512">
        <f t="shared" si="280"/>
        <v>104</v>
      </c>
      <c r="M2593" s="514">
        <v>104</v>
      </c>
      <c r="N2593" s="514"/>
      <c r="O2593" s="514"/>
      <c r="P2593" s="515" t="e">
        <f t="shared" si="281"/>
        <v>#DIV/0!</v>
      </c>
      <c r="Q2593" s="515">
        <f t="shared" si="282"/>
        <v>0</v>
      </c>
      <c r="R2593" s="515">
        <f t="shared" si="283"/>
        <v>0</v>
      </c>
      <c r="S2593" s="516">
        <f>IF(M2593="nio",0,IF(M2593&gt;0,VLOOKUP(H2593,'3-Productie normen'!A:L,VLOOKUP(M2593,'3-Productie normen'!$B$36:$C$42,2,FALSE),FALSE)))</f>
        <v>0</v>
      </c>
      <c r="T2593" s="516">
        <f t="shared" si="285"/>
        <v>0</v>
      </c>
      <c r="U2593" s="55">
        <f t="shared" si="286"/>
        <v>0</v>
      </c>
      <c r="V2593" s="527"/>
      <c r="X2593" s="529">
        <f t="shared" si="284"/>
        <v>6635.2</v>
      </c>
    </row>
    <row r="2594" spans="1:24" ht="14.1" customHeight="1">
      <c r="A2594" s="460">
        <v>2594</v>
      </c>
      <c r="B2594" s="467" t="s">
        <v>243</v>
      </c>
      <c r="C2594" s="466" t="s">
        <v>383</v>
      </c>
      <c r="D2594" s="473" t="s">
        <v>468</v>
      </c>
      <c r="E2594" s="475">
        <v>3</v>
      </c>
      <c r="F2594" s="476">
        <v>3229</v>
      </c>
      <c r="G2594" s="494" t="s">
        <v>2507</v>
      </c>
      <c r="H2594" s="491" t="s">
        <v>4038</v>
      </c>
      <c r="I2594" s="494" t="s">
        <v>3975</v>
      </c>
      <c r="J2594" s="502">
        <v>19.7</v>
      </c>
      <c r="K2594" s="491" t="s">
        <v>253</v>
      </c>
      <c r="L2594" s="512">
        <f t="shared" si="280"/>
        <v>255</v>
      </c>
      <c r="M2594" s="514">
        <v>255</v>
      </c>
      <c r="N2594" s="514"/>
      <c r="O2594" s="514"/>
      <c r="P2594" s="515" t="e">
        <f t="shared" si="281"/>
        <v>#DIV/0!</v>
      </c>
      <c r="Q2594" s="515">
        <f t="shared" si="282"/>
        <v>0</v>
      </c>
      <c r="R2594" s="515">
        <f t="shared" si="283"/>
        <v>0</v>
      </c>
      <c r="S2594" s="516">
        <f>IF(M2594="nio",0,IF(M2594&gt;0,VLOOKUP(H2594,'3-Productie normen'!A:L,VLOOKUP(M2594,'3-Productie normen'!$B$36:$C$42,2,FALSE),FALSE)))</f>
        <v>0</v>
      </c>
      <c r="T2594" s="516">
        <f t="shared" si="285"/>
        <v>0</v>
      </c>
      <c r="U2594" s="55">
        <f t="shared" si="286"/>
        <v>0</v>
      </c>
      <c r="V2594" s="527"/>
      <c r="X2594" s="529">
        <f t="shared" si="284"/>
        <v>5023.5</v>
      </c>
    </row>
    <row r="2595" spans="1:24" ht="14.1" customHeight="1">
      <c r="A2595" s="460">
        <v>2595</v>
      </c>
      <c r="B2595" s="467" t="s">
        <v>243</v>
      </c>
      <c r="C2595" s="466" t="s">
        <v>383</v>
      </c>
      <c r="D2595" s="473" t="s">
        <v>468</v>
      </c>
      <c r="E2595" s="475">
        <v>3</v>
      </c>
      <c r="F2595" s="476">
        <v>3230</v>
      </c>
      <c r="G2595" s="494" t="s">
        <v>529</v>
      </c>
      <c r="H2595" s="491" t="s">
        <v>253</v>
      </c>
      <c r="I2595" s="494" t="s">
        <v>3975</v>
      </c>
      <c r="J2595" s="502">
        <v>60.9</v>
      </c>
      <c r="K2595" s="491" t="s">
        <v>253</v>
      </c>
      <c r="L2595" s="512">
        <f t="shared" si="280"/>
        <v>104</v>
      </c>
      <c r="M2595" s="514">
        <v>104</v>
      </c>
      <c r="N2595" s="514"/>
      <c r="O2595" s="514"/>
      <c r="P2595" s="515" t="e">
        <f t="shared" si="281"/>
        <v>#DIV/0!</v>
      </c>
      <c r="Q2595" s="515">
        <f t="shared" si="282"/>
        <v>0</v>
      </c>
      <c r="R2595" s="515">
        <f t="shared" si="283"/>
        <v>0</v>
      </c>
      <c r="S2595" s="516">
        <f>IF(M2595="nio",0,IF(M2595&gt;0,VLOOKUP(H2595,'3-Productie normen'!A:L,VLOOKUP(M2595,'3-Productie normen'!$B$36:$C$42,2,FALSE),FALSE)))</f>
        <v>0</v>
      </c>
      <c r="T2595" s="516">
        <f t="shared" si="285"/>
        <v>0</v>
      </c>
      <c r="U2595" s="55">
        <f t="shared" si="286"/>
        <v>0</v>
      </c>
      <c r="V2595" s="527"/>
      <c r="X2595" s="529">
        <f t="shared" si="284"/>
        <v>6333.5999999999995</v>
      </c>
    </row>
    <row r="2596" spans="1:24" ht="14.1" customHeight="1">
      <c r="A2596" s="460">
        <v>2596</v>
      </c>
      <c r="B2596" s="467" t="s">
        <v>243</v>
      </c>
      <c r="C2596" s="466" t="s">
        <v>383</v>
      </c>
      <c r="D2596" s="473" t="s">
        <v>468</v>
      </c>
      <c r="E2596" s="475">
        <v>3</v>
      </c>
      <c r="F2596" s="476">
        <v>3231</v>
      </c>
      <c r="G2596" s="494" t="s">
        <v>1045</v>
      </c>
      <c r="H2596" s="491" t="s">
        <v>253</v>
      </c>
      <c r="I2596" s="494" t="s">
        <v>3975</v>
      </c>
      <c r="J2596" s="502">
        <v>30.6</v>
      </c>
      <c r="K2596" s="491" t="s">
        <v>253</v>
      </c>
      <c r="L2596" s="512">
        <f t="shared" si="280"/>
        <v>104</v>
      </c>
      <c r="M2596" s="514">
        <v>104</v>
      </c>
      <c r="N2596" s="514"/>
      <c r="O2596" s="514"/>
      <c r="P2596" s="515" t="e">
        <f t="shared" si="281"/>
        <v>#DIV/0!</v>
      </c>
      <c r="Q2596" s="515">
        <f t="shared" si="282"/>
        <v>0</v>
      </c>
      <c r="R2596" s="515">
        <f t="shared" si="283"/>
        <v>0</v>
      </c>
      <c r="S2596" s="516">
        <f>IF(M2596="nio",0,IF(M2596&gt;0,VLOOKUP(H2596,'3-Productie normen'!A:L,VLOOKUP(M2596,'3-Productie normen'!$B$36:$C$42,2,FALSE),FALSE)))</f>
        <v>0</v>
      </c>
      <c r="T2596" s="516">
        <f t="shared" si="285"/>
        <v>0</v>
      </c>
      <c r="U2596" s="55">
        <f t="shared" si="286"/>
        <v>0</v>
      </c>
      <c r="V2596" s="527"/>
      <c r="X2596" s="529">
        <f t="shared" si="284"/>
        <v>3182.4</v>
      </c>
    </row>
    <row r="2597" spans="1:24" ht="14.1" customHeight="1">
      <c r="A2597" s="460">
        <v>2597</v>
      </c>
      <c r="B2597" s="467" t="s">
        <v>243</v>
      </c>
      <c r="C2597" s="466" t="s">
        <v>383</v>
      </c>
      <c r="D2597" s="473" t="s">
        <v>468</v>
      </c>
      <c r="E2597" s="475">
        <v>3</v>
      </c>
      <c r="F2597" s="476">
        <v>3232</v>
      </c>
      <c r="G2597" s="494" t="s">
        <v>1045</v>
      </c>
      <c r="H2597" s="491" t="s">
        <v>253</v>
      </c>
      <c r="I2597" s="494" t="s">
        <v>3994</v>
      </c>
      <c r="J2597" s="502">
        <v>24.9</v>
      </c>
      <c r="K2597" s="491" t="s">
        <v>253</v>
      </c>
      <c r="L2597" s="512">
        <f t="shared" si="280"/>
        <v>104</v>
      </c>
      <c r="M2597" s="514">
        <v>104</v>
      </c>
      <c r="N2597" s="514"/>
      <c r="O2597" s="514"/>
      <c r="P2597" s="515" t="e">
        <f t="shared" si="281"/>
        <v>#DIV/0!</v>
      </c>
      <c r="Q2597" s="515">
        <f t="shared" si="282"/>
        <v>0</v>
      </c>
      <c r="R2597" s="515">
        <f t="shared" si="283"/>
        <v>0</v>
      </c>
      <c r="S2597" s="516">
        <f>IF(M2597="nio",0,IF(M2597&gt;0,VLOOKUP(H2597,'3-Productie normen'!A:L,VLOOKUP(M2597,'3-Productie normen'!$B$36:$C$42,2,FALSE),FALSE)))</f>
        <v>0</v>
      </c>
      <c r="T2597" s="516">
        <f t="shared" si="285"/>
        <v>0</v>
      </c>
      <c r="U2597" s="55">
        <f t="shared" si="286"/>
        <v>0</v>
      </c>
      <c r="V2597" s="527"/>
      <c r="X2597" s="529">
        <f t="shared" si="284"/>
        <v>2589.6</v>
      </c>
    </row>
    <row r="2598" spans="1:24" ht="14.1" customHeight="1">
      <c r="A2598" s="460">
        <v>2598</v>
      </c>
      <c r="B2598" s="467" t="s">
        <v>243</v>
      </c>
      <c r="C2598" s="466" t="s">
        <v>383</v>
      </c>
      <c r="D2598" s="473" t="s">
        <v>468</v>
      </c>
      <c r="E2598" s="475">
        <v>3</v>
      </c>
      <c r="F2598" s="476">
        <v>3233</v>
      </c>
      <c r="G2598" s="494" t="s">
        <v>529</v>
      </c>
      <c r="H2598" s="491" t="s">
        <v>253</v>
      </c>
      <c r="I2598" s="494" t="s">
        <v>3975</v>
      </c>
      <c r="J2598" s="502">
        <v>68.900000000000006</v>
      </c>
      <c r="K2598" s="491" t="s">
        <v>253</v>
      </c>
      <c r="L2598" s="512">
        <f t="shared" si="280"/>
        <v>104</v>
      </c>
      <c r="M2598" s="514">
        <v>104</v>
      </c>
      <c r="N2598" s="514"/>
      <c r="O2598" s="514"/>
      <c r="P2598" s="515" t="e">
        <f t="shared" si="281"/>
        <v>#DIV/0!</v>
      </c>
      <c r="Q2598" s="515">
        <f t="shared" si="282"/>
        <v>0</v>
      </c>
      <c r="R2598" s="515">
        <f t="shared" si="283"/>
        <v>0</v>
      </c>
      <c r="S2598" s="516">
        <f>IF(M2598="nio",0,IF(M2598&gt;0,VLOOKUP(H2598,'3-Productie normen'!A:L,VLOOKUP(M2598,'3-Productie normen'!$B$36:$C$42,2,FALSE),FALSE)))</f>
        <v>0</v>
      </c>
      <c r="T2598" s="516">
        <f t="shared" si="285"/>
        <v>0</v>
      </c>
      <c r="U2598" s="55">
        <f t="shared" si="286"/>
        <v>0</v>
      </c>
      <c r="V2598" s="527"/>
      <c r="X2598" s="529">
        <f t="shared" si="284"/>
        <v>7165.6</v>
      </c>
    </row>
    <row r="2599" spans="1:24" ht="14.1" customHeight="1">
      <c r="A2599" s="460">
        <v>2599</v>
      </c>
      <c r="B2599" s="467" t="s">
        <v>243</v>
      </c>
      <c r="C2599" s="466" t="s">
        <v>383</v>
      </c>
      <c r="D2599" s="473" t="s">
        <v>468</v>
      </c>
      <c r="E2599" s="475">
        <v>3</v>
      </c>
      <c r="F2599" s="476">
        <v>3235</v>
      </c>
      <c r="G2599" s="494" t="s">
        <v>529</v>
      </c>
      <c r="H2599" s="491" t="s">
        <v>253</v>
      </c>
      <c r="I2599" s="494" t="s">
        <v>3975</v>
      </c>
      <c r="J2599" s="502">
        <v>4.59</v>
      </c>
      <c r="K2599" s="491" t="s">
        <v>253</v>
      </c>
      <c r="L2599" s="512">
        <f t="shared" si="280"/>
        <v>104</v>
      </c>
      <c r="M2599" s="514">
        <v>104</v>
      </c>
      <c r="N2599" s="514"/>
      <c r="O2599" s="514"/>
      <c r="P2599" s="515" t="e">
        <f t="shared" si="281"/>
        <v>#DIV/0!</v>
      </c>
      <c r="Q2599" s="515">
        <f t="shared" si="282"/>
        <v>0</v>
      </c>
      <c r="R2599" s="515">
        <f t="shared" si="283"/>
        <v>0</v>
      </c>
      <c r="S2599" s="516">
        <f>IF(M2599="nio",0,IF(M2599&gt;0,VLOOKUP(H2599,'3-Productie normen'!A:L,VLOOKUP(M2599,'3-Productie normen'!$B$36:$C$42,2,FALSE),FALSE)))</f>
        <v>0</v>
      </c>
      <c r="T2599" s="516">
        <f t="shared" si="285"/>
        <v>0</v>
      </c>
      <c r="U2599" s="55">
        <f t="shared" si="286"/>
        <v>0</v>
      </c>
      <c r="V2599" s="527"/>
      <c r="X2599" s="529">
        <f t="shared" si="284"/>
        <v>477.36</v>
      </c>
    </row>
    <row r="2600" spans="1:24" ht="14.1" customHeight="1">
      <c r="A2600" s="460">
        <v>2600</v>
      </c>
      <c r="B2600" s="467" t="s">
        <v>243</v>
      </c>
      <c r="C2600" s="466" t="s">
        <v>383</v>
      </c>
      <c r="D2600" s="473" t="s">
        <v>468</v>
      </c>
      <c r="E2600" s="475">
        <v>3</v>
      </c>
      <c r="F2600" s="476">
        <v>3236</v>
      </c>
      <c r="G2600" s="494" t="s">
        <v>529</v>
      </c>
      <c r="H2600" s="491" t="s">
        <v>253</v>
      </c>
      <c r="I2600" s="494" t="s">
        <v>3975</v>
      </c>
      <c r="J2600" s="502">
        <v>4.59</v>
      </c>
      <c r="K2600" s="491" t="s">
        <v>253</v>
      </c>
      <c r="L2600" s="512">
        <f t="shared" si="280"/>
        <v>104</v>
      </c>
      <c r="M2600" s="514">
        <v>104</v>
      </c>
      <c r="N2600" s="514"/>
      <c r="O2600" s="514"/>
      <c r="P2600" s="515" t="e">
        <f t="shared" si="281"/>
        <v>#DIV/0!</v>
      </c>
      <c r="Q2600" s="515">
        <f t="shared" si="282"/>
        <v>0</v>
      </c>
      <c r="R2600" s="515">
        <f t="shared" si="283"/>
        <v>0</v>
      </c>
      <c r="S2600" s="516">
        <f>IF(M2600="nio",0,IF(M2600&gt;0,VLOOKUP(H2600,'3-Productie normen'!A:L,VLOOKUP(M2600,'3-Productie normen'!$B$36:$C$42,2,FALSE),FALSE)))</f>
        <v>0</v>
      </c>
      <c r="T2600" s="516">
        <f t="shared" si="285"/>
        <v>0</v>
      </c>
      <c r="U2600" s="55">
        <f t="shared" si="286"/>
        <v>0</v>
      </c>
      <c r="V2600" s="527"/>
      <c r="X2600" s="529">
        <f t="shared" si="284"/>
        <v>477.36</v>
      </c>
    </row>
    <row r="2601" spans="1:24" ht="14.1" customHeight="1">
      <c r="A2601" s="567">
        <v>2601</v>
      </c>
      <c r="B2601" s="467" t="s">
        <v>243</v>
      </c>
      <c r="C2601" s="466" t="s">
        <v>383</v>
      </c>
      <c r="D2601" s="473" t="s">
        <v>468</v>
      </c>
      <c r="E2601" s="475">
        <v>3</v>
      </c>
      <c r="F2601" s="476">
        <v>3237</v>
      </c>
      <c r="G2601" s="494" t="s">
        <v>2507</v>
      </c>
      <c r="H2601" s="491" t="s">
        <v>4038</v>
      </c>
      <c r="I2601" s="494" t="s">
        <v>3975</v>
      </c>
      <c r="J2601" s="502">
        <v>18.8</v>
      </c>
      <c r="K2601" s="491" t="s">
        <v>253</v>
      </c>
      <c r="L2601" s="512">
        <f t="shared" si="280"/>
        <v>255</v>
      </c>
      <c r="M2601" s="514">
        <v>255</v>
      </c>
      <c r="N2601" s="514"/>
      <c r="O2601" s="514"/>
      <c r="P2601" s="515" t="e">
        <f t="shared" si="281"/>
        <v>#DIV/0!</v>
      </c>
      <c r="Q2601" s="515">
        <f t="shared" si="282"/>
        <v>0</v>
      </c>
      <c r="R2601" s="515">
        <f t="shared" si="283"/>
        <v>0</v>
      </c>
      <c r="S2601" s="516">
        <f>IF(M2601="nio",0,IF(M2601&gt;0,VLOOKUP(H2601,'3-Productie normen'!A:L,VLOOKUP(M2601,'3-Productie normen'!$B$36:$C$42,2,FALSE),FALSE)))</f>
        <v>0</v>
      </c>
      <c r="T2601" s="516">
        <f t="shared" si="285"/>
        <v>0</v>
      </c>
      <c r="U2601" s="55">
        <f t="shared" si="286"/>
        <v>0</v>
      </c>
      <c r="V2601" s="527"/>
      <c r="X2601" s="529">
        <f t="shared" si="284"/>
        <v>4794</v>
      </c>
    </row>
    <row r="2602" spans="1:24" ht="14.1" customHeight="1">
      <c r="A2602" s="460">
        <v>2602</v>
      </c>
      <c r="B2602" s="467" t="s">
        <v>243</v>
      </c>
      <c r="C2602" s="466" t="s">
        <v>383</v>
      </c>
      <c r="D2602" s="473" t="s">
        <v>468</v>
      </c>
      <c r="E2602" s="475">
        <v>3</v>
      </c>
      <c r="F2602" s="476">
        <v>3238</v>
      </c>
      <c r="G2602" s="494" t="s">
        <v>2506</v>
      </c>
      <c r="H2602" s="487" t="s">
        <v>348</v>
      </c>
      <c r="I2602" s="494" t="s">
        <v>3994</v>
      </c>
      <c r="J2602" s="502">
        <v>39</v>
      </c>
      <c r="K2602" s="487" t="s">
        <v>348</v>
      </c>
      <c r="L2602" s="512">
        <f t="shared" si="280"/>
        <v>255</v>
      </c>
      <c r="M2602" s="514">
        <v>255</v>
      </c>
      <c r="N2602" s="514"/>
      <c r="O2602" s="514"/>
      <c r="P2602" s="515" t="e">
        <f t="shared" si="281"/>
        <v>#DIV/0!</v>
      </c>
      <c r="Q2602" s="515">
        <f t="shared" si="282"/>
        <v>0</v>
      </c>
      <c r="R2602" s="515">
        <f t="shared" si="283"/>
        <v>0</v>
      </c>
      <c r="S2602" s="516">
        <f>IF(M2602="nio",0,IF(M2602&gt;0,VLOOKUP(H2602,'3-Productie normen'!A:L,VLOOKUP(M2602,'3-Productie normen'!$B$36:$C$42,2,FALSE),FALSE)))</f>
        <v>0</v>
      </c>
      <c r="T2602" s="516">
        <f t="shared" si="285"/>
        <v>0</v>
      </c>
      <c r="U2602" s="55">
        <f t="shared" si="286"/>
        <v>0</v>
      </c>
      <c r="V2602" s="527"/>
      <c r="X2602" s="529">
        <f t="shared" si="284"/>
        <v>9945</v>
      </c>
    </row>
    <row r="2603" spans="1:24" ht="14.1" customHeight="1">
      <c r="A2603" s="460">
        <v>2603</v>
      </c>
      <c r="B2603" s="467" t="s">
        <v>243</v>
      </c>
      <c r="C2603" s="466" t="s">
        <v>383</v>
      </c>
      <c r="D2603" s="473" t="s">
        <v>468</v>
      </c>
      <c r="E2603" s="475">
        <v>3</v>
      </c>
      <c r="F2603" s="476">
        <v>3239</v>
      </c>
      <c r="G2603" s="494" t="s">
        <v>1118</v>
      </c>
      <c r="H2603" s="494" t="s">
        <v>253</v>
      </c>
      <c r="I2603" s="494" t="s">
        <v>3975</v>
      </c>
      <c r="J2603" s="502">
        <v>12.4</v>
      </c>
      <c r="K2603" s="494" t="s">
        <v>4033</v>
      </c>
      <c r="L2603" s="512">
        <f t="shared" si="280"/>
        <v>104</v>
      </c>
      <c r="M2603" s="514">
        <v>104</v>
      </c>
      <c r="N2603" s="514"/>
      <c r="O2603" s="514"/>
      <c r="P2603" s="515" t="e">
        <f t="shared" si="281"/>
        <v>#DIV/0!</v>
      </c>
      <c r="Q2603" s="515">
        <f t="shared" si="282"/>
        <v>0</v>
      </c>
      <c r="R2603" s="515">
        <f t="shared" si="283"/>
        <v>0</v>
      </c>
      <c r="S2603" s="516">
        <f>IF(M2603="nio",0,IF(M2603&gt;0,VLOOKUP(H2603,'3-Productie normen'!A:L,VLOOKUP(M2603,'3-Productie normen'!$B$36:$C$42,2,FALSE),FALSE)))</f>
        <v>0</v>
      </c>
      <c r="T2603" s="516">
        <f t="shared" si="285"/>
        <v>0</v>
      </c>
      <c r="U2603" s="55">
        <f t="shared" si="286"/>
        <v>0</v>
      </c>
      <c r="V2603" s="527"/>
      <c r="X2603" s="529">
        <f t="shared" si="284"/>
        <v>1289.6000000000001</v>
      </c>
    </row>
    <row r="2604" spans="1:24" ht="14.1" customHeight="1">
      <c r="A2604" s="460">
        <v>2604</v>
      </c>
      <c r="B2604" s="467" t="s">
        <v>243</v>
      </c>
      <c r="C2604" s="466" t="s">
        <v>383</v>
      </c>
      <c r="D2604" s="473" t="s">
        <v>468</v>
      </c>
      <c r="E2604" s="475">
        <v>3</v>
      </c>
      <c r="F2604" s="476">
        <v>3240</v>
      </c>
      <c r="G2604" s="494" t="s">
        <v>2508</v>
      </c>
      <c r="H2604" s="494" t="s">
        <v>4026</v>
      </c>
      <c r="I2604" s="494" t="s">
        <v>3975</v>
      </c>
      <c r="J2604" s="502">
        <v>12.3</v>
      </c>
      <c r="K2604" s="494" t="s">
        <v>4026</v>
      </c>
      <c r="L2604" s="512">
        <f t="shared" si="280"/>
        <v>0</v>
      </c>
      <c r="M2604" s="513" t="s">
        <v>4037</v>
      </c>
      <c r="N2604" s="514"/>
      <c r="O2604" s="514"/>
      <c r="P2604" s="515">
        <f t="shared" si="281"/>
        <v>0</v>
      </c>
      <c r="Q2604" s="515">
        <f t="shared" si="282"/>
        <v>0</v>
      </c>
      <c r="R2604" s="515">
        <f t="shared" si="283"/>
        <v>0</v>
      </c>
      <c r="S2604" s="516">
        <f>IF(M2604="nio",0,IF(M2604&gt;0,VLOOKUP(H2604,'3-Productie normen'!A:L,VLOOKUP(M2604,'3-Productie normen'!$B$36:$C$42,2,FALSE),FALSE)))</f>
        <v>0</v>
      </c>
      <c r="T2604" s="516">
        <f t="shared" si="285"/>
        <v>0</v>
      </c>
      <c r="U2604" s="55">
        <f t="shared" si="286"/>
        <v>0</v>
      </c>
      <c r="V2604" s="527"/>
      <c r="X2604" s="529">
        <f t="shared" si="284"/>
        <v>0</v>
      </c>
    </row>
    <row r="2605" spans="1:24" ht="14.1" customHeight="1">
      <c r="A2605" s="460">
        <v>2605</v>
      </c>
      <c r="B2605" s="467" t="s">
        <v>243</v>
      </c>
      <c r="C2605" s="466" t="s">
        <v>383</v>
      </c>
      <c r="D2605" s="473" t="s">
        <v>468</v>
      </c>
      <c r="E2605" s="475">
        <v>3</v>
      </c>
      <c r="F2605" s="476">
        <v>3241</v>
      </c>
      <c r="G2605" s="494" t="s">
        <v>2508</v>
      </c>
      <c r="H2605" s="494" t="s">
        <v>4026</v>
      </c>
      <c r="I2605" s="494" t="s">
        <v>3975</v>
      </c>
      <c r="J2605" s="502">
        <v>18.8</v>
      </c>
      <c r="K2605" s="494" t="s">
        <v>4026</v>
      </c>
      <c r="L2605" s="512">
        <f t="shared" si="280"/>
        <v>0</v>
      </c>
      <c r="M2605" s="513" t="s">
        <v>4037</v>
      </c>
      <c r="N2605" s="514"/>
      <c r="O2605" s="514"/>
      <c r="P2605" s="515">
        <f t="shared" si="281"/>
        <v>0</v>
      </c>
      <c r="Q2605" s="515">
        <f t="shared" si="282"/>
        <v>0</v>
      </c>
      <c r="R2605" s="515">
        <f t="shared" si="283"/>
        <v>0</v>
      </c>
      <c r="S2605" s="516">
        <f>IF(M2605="nio",0,IF(M2605&gt;0,VLOOKUP(H2605,'3-Productie normen'!A:L,VLOOKUP(M2605,'3-Productie normen'!$B$36:$C$42,2,FALSE),FALSE)))</f>
        <v>0</v>
      </c>
      <c r="T2605" s="516">
        <f t="shared" si="285"/>
        <v>0</v>
      </c>
      <c r="U2605" s="55">
        <f t="shared" si="286"/>
        <v>0</v>
      </c>
      <c r="V2605" s="527"/>
      <c r="X2605" s="529">
        <f t="shared" si="284"/>
        <v>0</v>
      </c>
    </row>
    <row r="2606" spans="1:24" ht="14.1" customHeight="1">
      <c r="A2606" s="460">
        <v>2606</v>
      </c>
      <c r="B2606" s="467" t="s">
        <v>243</v>
      </c>
      <c r="C2606" s="466" t="s">
        <v>383</v>
      </c>
      <c r="D2606" s="473" t="s">
        <v>468</v>
      </c>
      <c r="E2606" s="475">
        <v>3</v>
      </c>
      <c r="F2606" s="476">
        <v>3242</v>
      </c>
      <c r="G2606" s="494" t="s">
        <v>2507</v>
      </c>
      <c r="H2606" s="491" t="s">
        <v>4038</v>
      </c>
      <c r="I2606" s="494" t="s">
        <v>3975</v>
      </c>
      <c r="J2606" s="502">
        <v>9.17</v>
      </c>
      <c r="K2606" s="491" t="s">
        <v>253</v>
      </c>
      <c r="L2606" s="512">
        <f t="shared" si="280"/>
        <v>255</v>
      </c>
      <c r="M2606" s="514">
        <v>255</v>
      </c>
      <c r="N2606" s="514"/>
      <c r="O2606" s="514"/>
      <c r="P2606" s="515" t="e">
        <f t="shared" si="281"/>
        <v>#DIV/0!</v>
      </c>
      <c r="Q2606" s="515">
        <f t="shared" si="282"/>
        <v>0</v>
      </c>
      <c r="R2606" s="515">
        <f t="shared" si="283"/>
        <v>0</v>
      </c>
      <c r="S2606" s="516">
        <f>IF(M2606="nio",0,IF(M2606&gt;0,VLOOKUP(H2606,'3-Productie normen'!A:L,VLOOKUP(M2606,'3-Productie normen'!$B$36:$C$42,2,FALSE),FALSE)))</f>
        <v>0</v>
      </c>
      <c r="T2606" s="516">
        <f t="shared" si="285"/>
        <v>0</v>
      </c>
      <c r="U2606" s="55">
        <f t="shared" si="286"/>
        <v>0</v>
      </c>
      <c r="V2606" s="527"/>
      <c r="X2606" s="529">
        <f t="shared" si="284"/>
        <v>2338.35</v>
      </c>
    </row>
    <row r="2607" spans="1:24" ht="14.1" customHeight="1">
      <c r="A2607" s="460">
        <v>2607</v>
      </c>
      <c r="B2607" s="467" t="s">
        <v>243</v>
      </c>
      <c r="C2607" s="466" t="s">
        <v>383</v>
      </c>
      <c r="D2607" s="473" t="s">
        <v>468</v>
      </c>
      <c r="E2607" s="475">
        <v>3</v>
      </c>
      <c r="F2607" s="476">
        <v>3244</v>
      </c>
      <c r="G2607" s="494" t="s">
        <v>529</v>
      </c>
      <c r="H2607" s="491" t="s">
        <v>253</v>
      </c>
      <c r="I2607" s="494" t="s">
        <v>3994</v>
      </c>
      <c r="J2607" s="502">
        <v>2.11</v>
      </c>
      <c r="K2607" s="491" t="s">
        <v>253</v>
      </c>
      <c r="L2607" s="512">
        <f t="shared" si="280"/>
        <v>104</v>
      </c>
      <c r="M2607" s="514">
        <v>104</v>
      </c>
      <c r="N2607" s="514"/>
      <c r="O2607" s="514"/>
      <c r="P2607" s="515" t="e">
        <f t="shared" si="281"/>
        <v>#DIV/0!</v>
      </c>
      <c r="Q2607" s="515">
        <f t="shared" si="282"/>
        <v>0</v>
      </c>
      <c r="R2607" s="515">
        <f t="shared" si="283"/>
        <v>0</v>
      </c>
      <c r="S2607" s="516">
        <f>IF(M2607="nio",0,IF(M2607&gt;0,VLOOKUP(H2607,'3-Productie normen'!A:L,VLOOKUP(M2607,'3-Productie normen'!$B$36:$C$42,2,FALSE),FALSE)))</f>
        <v>0</v>
      </c>
      <c r="T2607" s="516">
        <f t="shared" si="285"/>
        <v>0</v>
      </c>
      <c r="U2607" s="55">
        <f t="shared" si="286"/>
        <v>0</v>
      </c>
      <c r="V2607" s="527"/>
      <c r="X2607" s="529">
        <f t="shared" si="284"/>
        <v>219.44</v>
      </c>
    </row>
    <row r="2608" spans="1:24" ht="14.1" customHeight="1">
      <c r="A2608" s="460">
        <v>2608</v>
      </c>
      <c r="B2608" s="467" t="s">
        <v>243</v>
      </c>
      <c r="C2608" s="466" t="s">
        <v>383</v>
      </c>
      <c r="D2608" s="473" t="s">
        <v>468</v>
      </c>
      <c r="E2608" s="475">
        <v>3</v>
      </c>
      <c r="F2608" s="476">
        <v>3245</v>
      </c>
      <c r="G2608" s="494" t="s">
        <v>529</v>
      </c>
      <c r="H2608" s="491" t="s">
        <v>253</v>
      </c>
      <c r="I2608" s="494" t="s">
        <v>3994</v>
      </c>
      <c r="J2608" s="502">
        <v>2.11</v>
      </c>
      <c r="K2608" s="491" t="s">
        <v>253</v>
      </c>
      <c r="L2608" s="512">
        <f t="shared" si="280"/>
        <v>104</v>
      </c>
      <c r="M2608" s="514">
        <v>104</v>
      </c>
      <c r="N2608" s="514"/>
      <c r="O2608" s="514"/>
      <c r="P2608" s="515" t="e">
        <f t="shared" si="281"/>
        <v>#DIV/0!</v>
      </c>
      <c r="Q2608" s="515">
        <f t="shared" si="282"/>
        <v>0</v>
      </c>
      <c r="R2608" s="515">
        <f t="shared" si="283"/>
        <v>0</v>
      </c>
      <c r="S2608" s="516">
        <f>IF(M2608="nio",0,IF(M2608&gt;0,VLOOKUP(H2608,'3-Productie normen'!A:L,VLOOKUP(M2608,'3-Productie normen'!$B$36:$C$42,2,FALSE),FALSE)))</f>
        <v>0</v>
      </c>
      <c r="T2608" s="516">
        <f t="shared" si="285"/>
        <v>0</v>
      </c>
      <c r="U2608" s="55">
        <f t="shared" si="286"/>
        <v>0</v>
      </c>
      <c r="V2608" s="527"/>
      <c r="X2608" s="529">
        <f t="shared" si="284"/>
        <v>219.44</v>
      </c>
    </row>
    <row r="2609" spans="1:24" ht="14.1" customHeight="1">
      <c r="A2609" s="567">
        <v>2609</v>
      </c>
      <c r="B2609" s="467" t="s">
        <v>243</v>
      </c>
      <c r="C2609" s="466" t="s">
        <v>383</v>
      </c>
      <c r="D2609" s="473" t="s">
        <v>468</v>
      </c>
      <c r="E2609" s="475">
        <v>3</v>
      </c>
      <c r="F2609" s="476">
        <v>3246</v>
      </c>
      <c r="G2609" s="494" t="s">
        <v>2507</v>
      </c>
      <c r="H2609" s="491" t="s">
        <v>4038</v>
      </c>
      <c r="I2609" s="494" t="s">
        <v>3975</v>
      </c>
      <c r="J2609" s="502">
        <v>9.23</v>
      </c>
      <c r="K2609" s="491" t="s">
        <v>253</v>
      </c>
      <c r="L2609" s="512">
        <f t="shared" si="280"/>
        <v>255</v>
      </c>
      <c r="M2609" s="514">
        <v>255</v>
      </c>
      <c r="N2609" s="514"/>
      <c r="O2609" s="514"/>
      <c r="P2609" s="515" t="e">
        <f t="shared" si="281"/>
        <v>#DIV/0!</v>
      </c>
      <c r="Q2609" s="515">
        <f t="shared" si="282"/>
        <v>0</v>
      </c>
      <c r="R2609" s="515">
        <f t="shared" si="283"/>
        <v>0</v>
      </c>
      <c r="S2609" s="516">
        <f>IF(M2609="nio",0,IF(M2609&gt;0,VLOOKUP(H2609,'3-Productie normen'!A:L,VLOOKUP(M2609,'3-Productie normen'!$B$36:$C$42,2,FALSE),FALSE)))</f>
        <v>0</v>
      </c>
      <c r="T2609" s="516">
        <f t="shared" si="285"/>
        <v>0</v>
      </c>
      <c r="U2609" s="55">
        <f t="shared" si="286"/>
        <v>0</v>
      </c>
      <c r="V2609" s="527"/>
      <c r="X2609" s="529">
        <f t="shared" si="284"/>
        <v>2353.65</v>
      </c>
    </row>
    <row r="2610" spans="1:24" ht="14.1" customHeight="1">
      <c r="A2610" s="460">
        <v>2610</v>
      </c>
      <c r="B2610" s="467" t="s">
        <v>243</v>
      </c>
      <c r="C2610" s="466" t="s">
        <v>383</v>
      </c>
      <c r="D2610" s="473" t="s">
        <v>468</v>
      </c>
      <c r="E2610" s="475">
        <v>3</v>
      </c>
      <c r="F2610" s="476">
        <v>3247</v>
      </c>
      <c r="G2610" s="494" t="s">
        <v>529</v>
      </c>
      <c r="H2610" s="491" t="s">
        <v>253</v>
      </c>
      <c r="I2610" s="494" t="s">
        <v>3975</v>
      </c>
      <c r="J2610" s="502">
        <v>103</v>
      </c>
      <c r="K2610" s="491" t="s">
        <v>253</v>
      </c>
      <c r="L2610" s="512">
        <f t="shared" si="280"/>
        <v>104</v>
      </c>
      <c r="M2610" s="514">
        <v>104</v>
      </c>
      <c r="N2610" s="514"/>
      <c r="O2610" s="514"/>
      <c r="P2610" s="515" t="e">
        <f t="shared" si="281"/>
        <v>#DIV/0!</v>
      </c>
      <c r="Q2610" s="515">
        <f t="shared" si="282"/>
        <v>0</v>
      </c>
      <c r="R2610" s="515">
        <f t="shared" si="283"/>
        <v>0</v>
      </c>
      <c r="S2610" s="516">
        <f>IF(M2610="nio",0,IF(M2610&gt;0,VLOOKUP(H2610,'3-Productie normen'!A:L,VLOOKUP(M2610,'3-Productie normen'!$B$36:$C$42,2,FALSE),FALSE)))</f>
        <v>0</v>
      </c>
      <c r="T2610" s="516">
        <f t="shared" si="285"/>
        <v>0</v>
      </c>
      <c r="U2610" s="55">
        <f t="shared" si="286"/>
        <v>0</v>
      </c>
      <c r="V2610" s="527"/>
      <c r="X2610" s="529">
        <f t="shared" si="284"/>
        <v>10712</v>
      </c>
    </row>
    <row r="2611" spans="1:24" ht="14.1" customHeight="1">
      <c r="A2611" s="460">
        <v>2611</v>
      </c>
      <c r="B2611" s="467" t="s">
        <v>243</v>
      </c>
      <c r="C2611" s="466" t="s">
        <v>383</v>
      </c>
      <c r="D2611" s="473" t="s">
        <v>468</v>
      </c>
      <c r="E2611" s="475">
        <v>3</v>
      </c>
      <c r="F2611" s="476">
        <v>3200</v>
      </c>
      <c r="G2611" s="494" t="s">
        <v>2202</v>
      </c>
      <c r="H2611" s="494" t="s">
        <v>4033</v>
      </c>
      <c r="I2611" s="494" t="s">
        <v>3994</v>
      </c>
      <c r="J2611" s="502">
        <v>127</v>
      </c>
      <c r="K2611" s="494" t="s">
        <v>4033</v>
      </c>
      <c r="L2611" s="512">
        <f t="shared" si="280"/>
        <v>104</v>
      </c>
      <c r="M2611" s="514">
        <v>104</v>
      </c>
      <c r="N2611" s="514"/>
      <c r="O2611" s="514"/>
      <c r="P2611" s="515" t="e">
        <f t="shared" si="281"/>
        <v>#DIV/0!</v>
      </c>
      <c r="Q2611" s="515">
        <f t="shared" si="282"/>
        <v>0</v>
      </c>
      <c r="R2611" s="515">
        <f t="shared" si="283"/>
        <v>0</v>
      </c>
      <c r="S2611" s="516">
        <f>IF(M2611="nio",0,IF(M2611&gt;0,VLOOKUP(H2611,'3-Productie normen'!A:L,VLOOKUP(M2611,'3-Productie normen'!$B$36:$C$42,2,FALSE),FALSE)))</f>
        <v>0</v>
      </c>
      <c r="T2611" s="516">
        <f t="shared" si="285"/>
        <v>0</v>
      </c>
      <c r="U2611" s="55">
        <f t="shared" si="286"/>
        <v>0</v>
      </c>
      <c r="V2611" s="527"/>
      <c r="X2611" s="529">
        <f t="shared" si="284"/>
        <v>13208</v>
      </c>
    </row>
    <row r="2612" spans="1:24" ht="14.1" customHeight="1">
      <c r="A2612" s="460">
        <v>2612</v>
      </c>
      <c r="B2612" s="467" t="s">
        <v>243</v>
      </c>
      <c r="C2612" s="466" t="s">
        <v>383</v>
      </c>
      <c r="D2612" s="473" t="s">
        <v>468</v>
      </c>
      <c r="E2612" s="475">
        <v>3</v>
      </c>
      <c r="F2612" s="475" t="s">
        <v>2509</v>
      </c>
      <c r="G2612" s="494" t="s">
        <v>2202</v>
      </c>
      <c r="H2612" s="494" t="s">
        <v>4033</v>
      </c>
      <c r="I2612" s="494" t="s">
        <v>3975</v>
      </c>
      <c r="J2612" s="502">
        <v>221</v>
      </c>
      <c r="K2612" s="494" t="s">
        <v>4033</v>
      </c>
      <c r="L2612" s="512">
        <f t="shared" si="280"/>
        <v>104</v>
      </c>
      <c r="M2612" s="514">
        <v>104</v>
      </c>
      <c r="N2612" s="514"/>
      <c r="O2612" s="514"/>
      <c r="P2612" s="515" t="e">
        <f t="shared" si="281"/>
        <v>#DIV/0!</v>
      </c>
      <c r="Q2612" s="515">
        <f t="shared" si="282"/>
        <v>0</v>
      </c>
      <c r="R2612" s="515">
        <f t="shared" si="283"/>
        <v>0</v>
      </c>
      <c r="S2612" s="516">
        <f>IF(M2612="nio",0,IF(M2612&gt;0,VLOOKUP(H2612,'3-Productie normen'!A:L,VLOOKUP(M2612,'3-Productie normen'!$B$36:$C$42,2,FALSE),FALSE)))</f>
        <v>0</v>
      </c>
      <c r="T2612" s="516">
        <f t="shared" si="285"/>
        <v>0</v>
      </c>
      <c r="U2612" s="55">
        <f t="shared" si="286"/>
        <v>0</v>
      </c>
      <c r="V2612" s="527"/>
      <c r="X2612" s="529">
        <f t="shared" si="284"/>
        <v>22984</v>
      </c>
    </row>
    <row r="2613" spans="1:24" ht="14.1" customHeight="1">
      <c r="A2613" s="460">
        <v>2613</v>
      </c>
      <c r="B2613" s="467" t="s">
        <v>243</v>
      </c>
      <c r="C2613" s="466" t="s">
        <v>383</v>
      </c>
      <c r="D2613" s="473" t="s">
        <v>468</v>
      </c>
      <c r="E2613" s="475">
        <v>3</v>
      </c>
      <c r="F2613" s="476">
        <v>3195</v>
      </c>
      <c r="G2613" s="494" t="s">
        <v>2510</v>
      </c>
      <c r="H2613" s="487" t="s">
        <v>17</v>
      </c>
      <c r="I2613" s="494" t="s">
        <v>3994</v>
      </c>
      <c r="J2613" s="502">
        <v>4.2699999999999996</v>
      </c>
      <c r="K2613" s="487" t="s">
        <v>17</v>
      </c>
      <c r="L2613" s="512">
        <f t="shared" si="280"/>
        <v>510</v>
      </c>
      <c r="M2613" s="514">
        <v>255</v>
      </c>
      <c r="N2613" s="514">
        <v>255</v>
      </c>
      <c r="O2613" s="514"/>
      <c r="P2613" s="515" t="e">
        <f t="shared" si="281"/>
        <v>#DIV/0!</v>
      </c>
      <c r="Q2613" s="515" t="e">
        <f t="shared" si="282"/>
        <v>#DIV/0!</v>
      </c>
      <c r="R2613" s="515">
        <f t="shared" si="283"/>
        <v>0</v>
      </c>
      <c r="S2613" s="516">
        <f>IF(M2613="nio",0,IF(M2613&gt;0,VLOOKUP(H2613,'3-Productie normen'!A:L,VLOOKUP(M2613,'3-Productie normen'!$B$36:$C$42,2,FALSE),FALSE)))</f>
        <v>0</v>
      </c>
      <c r="T2613" s="516">
        <f t="shared" si="285"/>
        <v>0</v>
      </c>
      <c r="U2613" s="55">
        <f t="shared" si="286"/>
        <v>0</v>
      </c>
      <c r="V2613" s="527"/>
      <c r="X2613" s="529">
        <f t="shared" si="284"/>
        <v>2177.6999999999998</v>
      </c>
    </row>
    <row r="2614" spans="1:24" ht="14.1" customHeight="1">
      <c r="A2614" s="460">
        <v>2614</v>
      </c>
      <c r="B2614" s="467" t="s">
        <v>243</v>
      </c>
      <c r="C2614" s="466" t="s">
        <v>383</v>
      </c>
      <c r="D2614" s="473" t="s">
        <v>468</v>
      </c>
      <c r="E2614" s="475">
        <v>3</v>
      </c>
      <c r="F2614" s="475" t="s">
        <v>2511</v>
      </c>
      <c r="G2614" s="494" t="s">
        <v>2512</v>
      </c>
      <c r="H2614" s="491" t="s">
        <v>286</v>
      </c>
      <c r="I2614" s="494"/>
      <c r="J2614" s="502"/>
      <c r="K2614" s="494" t="s">
        <v>4027</v>
      </c>
      <c r="L2614" s="512">
        <f t="shared" si="280"/>
        <v>0</v>
      </c>
      <c r="M2614" s="513" t="s">
        <v>4037</v>
      </c>
      <c r="N2614" s="514"/>
      <c r="O2614" s="514"/>
      <c r="P2614" s="515">
        <f t="shared" si="281"/>
        <v>0</v>
      </c>
      <c r="Q2614" s="515">
        <f t="shared" si="282"/>
        <v>0</v>
      </c>
      <c r="R2614" s="515">
        <f t="shared" si="283"/>
        <v>0</v>
      </c>
      <c r="S2614" s="516">
        <f>IF(M2614="nio",0,IF(M2614&gt;0,VLOOKUP(H2614,'3-Productie normen'!A:L,VLOOKUP(M2614,'3-Productie normen'!$B$36:$C$42,2,FALSE),FALSE)))</f>
        <v>0</v>
      </c>
      <c r="T2614" s="516">
        <f t="shared" si="285"/>
        <v>0</v>
      </c>
      <c r="U2614" s="55">
        <f t="shared" si="286"/>
        <v>0</v>
      </c>
      <c r="V2614" s="527"/>
      <c r="X2614" s="529">
        <f t="shared" si="284"/>
        <v>0</v>
      </c>
    </row>
    <row r="2615" spans="1:24" ht="14.1" customHeight="1">
      <c r="A2615" s="460">
        <v>2615</v>
      </c>
      <c r="B2615" s="467" t="s">
        <v>243</v>
      </c>
      <c r="C2615" s="466" t="s">
        <v>383</v>
      </c>
      <c r="D2615" s="473" t="s">
        <v>468</v>
      </c>
      <c r="E2615" s="475">
        <v>3</v>
      </c>
      <c r="F2615" s="476">
        <v>3196</v>
      </c>
      <c r="G2615" s="494" t="s">
        <v>2510</v>
      </c>
      <c r="H2615" s="487" t="s">
        <v>17</v>
      </c>
      <c r="I2615" s="494" t="s">
        <v>3994</v>
      </c>
      <c r="J2615" s="502">
        <v>2.36</v>
      </c>
      <c r="K2615" s="487" t="s">
        <v>17</v>
      </c>
      <c r="L2615" s="512">
        <f t="shared" si="280"/>
        <v>510</v>
      </c>
      <c r="M2615" s="514">
        <v>255</v>
      </c>
      <c r="N2615" s="514">
        <v>255</v>
      </c>
      <c r="O2615" s="514"/>
      <c r="P2615" s="515" t="e">
        <f t="shared" si="281"/>
        <v>#DIV/0!</v>
      </c>
      <c r="Q2615" s="515" t="e">
        <f t="shared" si="282"/>
        <v>#DIV/0!</v>
      </c>
      <c r="R2615" s="515">
        <f t="shared" si="283"/>
        <v>0</v>
      </c>
      <c r="S2615" s="516">
        <f>IF(M2615="nio",0,IF(M2615&gt;0,VLOOKUP(H2615,'3-Productie normen'!A:L,VLOOKUP(M2615,'3-Productie normen'!$B$36:$C$42,2,FALSE),FALSE)))</f>
        <v>0</v>
      </c>
      <c r="T2615" s="516">
        <f t="shared" si="285"/>
        <v>0</v>
      </c>
      <c r="U2615" s="55">
        <f t="shared" si="286"/>
        <v>0</v>
      </c>
      <c r="V2615" s="527"/>
      <c r="X2615" s="529">
        <f t="shared" si="284"/>
        <v>1203.5999999999999</v>
      </c>
    </row>
    <row r="2616" spans="1:24" ht="14.1" customHeight="1">
      <c r="A2616" s="460">
        <v>2616</v>
      </c>
      <c r="B2616" s="467" t="s">
        <v>243</v>
      </c>
      <c r="C2616" s="466" t="s">
        <v>383</v>
      </c>
      <c r="D2616" s="473" t="s">
        <v>468</v>
      </c>
      <c r="E2616" s="475">
        <v>3</v>
      </c>
      <c r="F2616" s="476">
        <v>3197</v>
      </c>
      <c r="G2616" s="494" t="s">
        <v>2510</v>
      </c>
      <c r="H2616" s="487" t="s">
        <v>17</v>
      </c>
      <c r="I2616" s="494" t="s">
        <v>3994</v>
      </c>
      <c r="J2616" s="502">
        <v>3.55</v>
      </c>
      <c r="K2616" s="487" t="s">
        <v>17</v>
      </c>
      <c r="L2616" s="512">
        <f t="shared" si="280"/>
        <v>510</v>
      </c>
      <c r="M2616" s="514">
        <v>255</v>
      </c>
      <c r="N2616" s="514">
        <v>255</v>
      </c>
      <c r="O2616" s="514"/>
      <c r="P2616" s="515" t="e">
        <f t="shared" si="281"/>
        <v>#DIV/0!</v>
      </c>
      <c r="Q2616" s="515" t="e">
        <f t="shared" si="282"/>
        <v>#DIV/0!</v>
      </c>
      <c r="R2616" s="515">
        <f t="shared" si="283"/>
        <v>0</v>
      </c>
      <c r="S2616" s="516">
        <f>IF(M2616="nio",0,IF(M2616&gt;0,VLOOKUP(H2616,'3-Productie normen'!A:L,VLOOKUP(M2616,'3-Productie normen'!$B$36:$C$42,2,FALSE),FALSE)))</f>
        <v>0</v>
      </c>
      <c r="T2616" s="516">
        <f t="shared" si="285"/>
        <v>0</v>
      </c>
      <c r="U2616" s="55">
        <f t="shared" si="286"/>
        <v>0</v>
      </c>
      <c r="V2616" s="527"/>
      <c r="X2616" s="529">
        <f t="shared" si="284"/>
        <v>1810.5</v>
      </c>
    </row>
    <row r="2617" spans="1:24" ht="14.1" customHeight="1">
      <c r="A2617" s="567">
        <v>2617</v>
      </c>
      <c r="B2617" s="467" t="s">
        <v>243</v>
      </c>
      <c r="C2617" s="466" t="s">
        <v>383</v>
      </c>
      <c r="D2617" s="473" t="s">
        <v>468</v>
      </c>
      <c r="E2617" s="475">
        <v>3</v>
      </c>
      <c r="F2617" s="475" t="s">
        <v>2513</v>
      </c>
      <c r="G2617" s="494" t="s">
        <v>2510</v>
      </c>
      <c r="H2617" s="487" t="s">
        <v>17</v>
      </c>
      <c r="I2617" s="494" t="s">
        <v>3994</v>
      </c>
      <c r="J2617" s="502">
        <v>1.25</v>
      </c>
      <c r="K2617" s="487" t="s">
        <v>17</v>
      </c>
      <c r="L2617" s="512">
        <f t="shared" si="280"/>
        <v>510</v>
      </c>
      <c r="M2617" s="514">
        <v>255</v>
      </c>
      <c r="N2617" s="514">
        <v>255</v>
      </c>
      <c r="O2617" s="514"/>
      <c r="P2617" s="515" t="e">
        <f t="shared" si="281"/>
        <v>#DIV/0!</v>
      </c>
      <c r="Q2617" s="515" t="e">
        <f t="shared" si="282"/>
        <v>#DIV/0!</v>
      </c>
      <c r="R2617" s="515">
        <f t="shared" si="283"/>
        <v>0</v>
      </c>
      <c r="S2617" s="516">
        <f>IF(M2617="nio",0,IF(M2617&gt;0,VLOOKUP(H2617,'3-Productie normen'!A:L,VLOOKUP(M2617,'3-Productie normen'!$B$36:$C$42,2,FALSE),FALSE)))</f>
        <v>0</v>
      </c>
      <c r="T2617" s="516">
        <f t="shared" si="285"/>
        <v>0</v>
      </c>
      <c r="U2617" s="55">
        <f t="shared" si="286"/>
        <v>0</v>
      </c>
      <c r="V2617" s="527"/>
      <c r="X2617" s="529">
        <f t="shared" si="284"/>
        <v>637.5</v>
      </c>
    </row>
    <row r="2618" spans="1:24" ht="14.1" customHeight="1">
      <c r="A2618" s="460">
        <v>2618</v>
      </c>
      <c r="B2618" s="467" t="s">
        <v>243</v>
      </c>
      <c r="C2618" s="466" t="s">
        <v>383</v>
      </c>
      <c r="D2618" s="473" t="s">
        <v>468</v>
      </c>
      <c r="E2618" s="475">
        <v>3</v>
      </c>
      <c r="F2618" s="475" t="s">
        <v>2514</v>
      </c>
      <c r="G2618" s="494" t="s">
        <v>2512</v>
      </c>
      <c r="H2618" s="491" t="s">
        <v>286</v>
      </c>
      <c r="I2618" s="494"/>
      <c r="J2618" s="502"/>
      <c r="K2618" s="494" t="s">
        <v>4027</v>
      </c>
      <c r="L2618" s="512">
        <f t="shared" si="280"/>
        <v>0</v>
      </c>
      <c r="M2618" s="513" t="s">
        <v>4037</v>
      </c>
      <c r="N2618" s="514"/>
      <c r="O2618" s="514"/>
      <c r="P2618" s="515">
        <f t="shared" si="281"/>
        <v>0</v>
      </c>
      <c r="Q2618" s="515">
        <f t="shared" si="282"/>
        <v>0</v>
      </c>
      <c r="R2618" s="515">
        <f t="shared" si="283"/>
        <v>0</v>
      </c>
      <c r="S2618" s="516">
        <f>IF(M2618="nio",0,IF(M2618&gt;0,VLOOKUP(H2618,'3-Productie normen'!A:L,VLOOKUP(M2618,'3-Productie normen'!$B$36:$C$42,2,FALSE),FALSE)))</f>
        <v>0</v>
      </c>
      <c r="T2618" s="516">
        <f t="shared" si="285"/>
        <v>0</v>
      </c>
      <c r="U2618" s="55">
        <f t="shared" si="286"/>
        <v>0</v>
      </c>
      <c r="V2618" s="527"/>
      <c r="X2618" s="529">
        <f t="shared" si="284"/>
        <v>0</v>
      </c>
    </row>
    <row r="2619" spans="1:24" ht="14.1" customHeight="1">
      <c r="A2619" s="460">
        <v>2619</v>
      </c>
      <c r="B2619" s="467" t="s">
        <v>243</v>
      </c>
      <c r="C2619" s="466" t="s">
        <v>383</v>
      </c>
      <c r="D2619" s="473" t="s">
        <v>468</v>
      </c>
      <c r="E2619" s="475">
        <v>3</v>
      </c>
      <c r="F2619" s="476">
        <v>3198</v>
      </c>
      <c r="G2619" s="494" t="s">
        <v>2202</v>
      </c>
      <c r="H2619" s="494" t="s">
        <v>4033</v>
      </c>
      <c r="I2619" s="494" t="s">
        <v>3994</v>
      </c>
      <c r="J2619" s="502">
        <v>15.5</v>
      </c>
      <c r="K2619" s="494" t="s">
        <v>4033</v>
      </c>
      <c r="L2619" s="512">
        <f t="shared" si="280"/>
        <v>104</v>
      </c>
      <c r="M2619" s="514">
        <v>104</v>
      </c>
      <c r="N2619" s="514"/>
      <c r="O2619" s="514"/>
      <c r="P2619" s="515" t="e">
        <f t="shared" si="281"/>
        <v>#DIV/0!</v>
      </c>
      <c r="Q2619" s="515">
        <f t="shared" si="282"/>
        <v>0</v>
      </c>
      <c r="R2619" s="515">
        <f t="shared" si="283"/>
        <v>0</v>
      </c>
      <c r="S2619" s="516">
        <f>IF(M2619="nio",0,IF(M2619&gt;0,VLOOKUP(H2619,'3-Productie normen'!A:L,VLOOKUP(M2619,'3-Productie normen'!$B$36:$C$42,2,FALSE),FALSE)))</f>
        <v>0</v>
      </c>
      <c r="T2619" s="516">
        <f t="shared" si="285"/>
        <v>0</v>
      </c>
      <c r="U2619" s="55">
        <f t="shared" si="286"/>
        <v>0</v>
      </c>
      <c r="V2619" s="527"/>
      <c r="X2619" s="529">
        <f t="shared" si="284"/>
        <v>1612</v>
      </c>
    </row>
    <row r="2620" spans="1:24" ht="14.1" customHeight="1">
      <c r="A2620" s="460">
        <v>2620</v>
      </c>
      <c r="B2620" s="467" t="s">
        <v>243</v>
      </c>
      <c r="C2620" s="466" t="s">
        <v>383</v>
      </c>
      <c r="D2620" s="473" t="s">
        <v>468</v>
      </c>
      <c r="E2620" s="475">
        <v>3</v>
      </c>
      <c r="F2620" s="476">
        <v>3199</v>
      </c>
      <c r="G2620" s="494" t="s">
        <v>2510</v>
      </c>
      <c r="H2620" s="487" t="s">
        <v>17</v>
      </c>
      <c r="I2620" s="494" t="s">
        <v>3994</v>
      </c>
      <c r="J2620" s="502">
        <v>9.31</v>
      </c>
      <c r="K2620" s="487" t="s">
        <v>17</v>
      </c>
      <c r="L2620" s="512">
        <f t="shared" si="280"/>
        <v>510</v>
      </c>
      <c r="M2620" s="514">
        <v>255</v>
      </c>
      <c r="N2620" s="514">
        <v>255</v>
      </c>
      <c r="O2620" s="514"/>
      <c r="P2620" s="515" t="e">
        <f t="shared" si="281"/>
        <v>#DIV/0!</v>
      </c>
      <c r="Q2620" s="515" t="e">
        <f t="shared" si="282"/>
        <v>#DIV/0!</v>
      </c>
      <c r="R2620" s="515">
        <f t="shared" si="283"/>
        <v>0</v>
      </c>
      <c r="S2620" s="516">
        <f>IF(M2620="nio",0,IF(M2620&gt;0,VLOOKUP(H2620,'3-Productie normen'!A:L,VLOOKUP(M2620,'3-Productie normen'!$B$36:$C$42,2,FALSE),FALSE)))</f>
        <v>0</v>
      </c>
      <c r="T2620" s="516">
        <f t="shared" si="285"/>
        <v>0</v>
      </c>
      <c r="U2620" s="55">
        <f t="shared" si="286"/>
        <v>0</v>
      </c>
      <c r="V2620" s="527"/>
      <c r="X2620" s="529">
        <f t="shared" si="284"/>
        <v>4748.1000000000004</v>
      </c>
    </row>
    <row r="2621" spans="1:24" ht="14.1" customHeight="1">
      <c r="A2621" s="460">
        <v>2621</v>
      </c>
      <c r="B2621" s="467" t="s">
        <v>243</v>
      </c>
      <c r="C2621" s="466" t="s">
        <v>383</v>
      </c>
      <c r="D2621" s="473" t="s">
        <v>468</v>
      </c>
      <c r="E2621" s="475">
        <v>3</v>
      </c>
      <c r="F2621" s="475" t="s">
        <v>2515</v>
      </c>
      <c r="G2621" s="494" t="s">
        <v>2510</v>
      </c>
      <c r="H2621" s="487" t="s">
        <v>17</v>
      </c>
      <c r="I2621" s="494" t="s">
        <v>3994</v>
      </c>
      <c r="J2621" s="502">
        <v>1.25</v>
      </c>
      <c r="K2621" s="487" t="s">
        <v>17</v>
      </c>
      <c r="L2621" s="512">
        <f t="shared" si="280"/>
        <v>510</v>
      </c>
      <c r="M2621" s="514">
        <v>255</v>
      </c>
      <c r="N2621" s="514">
        <v>255</v>
      </c>
      <c r="O2621" s="514"/>
      <c r="P2621" s="515" t="e">
        <f t="shared" si="281"/>
        <v>#DIV/0!</v>
      </c>
      <c r="Q2621" s="515" t="e">
        <f t="shared" si="282"/>
        <v>#DIV/0!</v>
      </c>
      <c r="R2621" s="515">
        <f t="shared" si="283"/>
        <v>0</v>
      </c>
      <c r="S2621" s="516">
        <f>IF(M2621="nio",0,IF(M2621&gt;0,VLOOKUP(H2621,'3-Productie normen'!A:L,VLOOKUP(M2621,'3-Productie normen'!$B$36:$C$42,2,FALSE),FALSE)))</f>
        <v>0</v>
      </c>
      <c r="T2621" s="516">
        <f t="shared" si="285"/>
        <v>0</v>
      </c>
      <c r="U2621" s="55">
        <f t="shared" si="286"/>
        <v>0</v>
      </c>
      <c r="V2621" s="527"/>
      <c r="X2621" s="529">
        <f t="shared" si="284"/>
        <v>637.5</v>
      </c>
    </row>
    <row r="2622" spans="1:24" ht="14.1" customHeight="1">
      <c r="A2622" s="460">
        <v>2622</v>
      </c>
      <c r="B2622" s="467" t="s">
        <v>243</v>
      </c>
      <c r="C2622" s="466" t="s">
        <v>383</v>
      </c>
      <c r="D2622" s="473" t="s">
        <v>468</v>
      </c>
      <c r="E2622" s="475">
        <v>3</v>
      </c>
      <c r="F2622" s="475" t="s">
        <v>2516</v>
      </c>
      <c r="G2622" s="494" t="s">
        <v>2510</v>
      </c>
      <c r="H2622" s="487" t="s">
        <v>17</v>
      </c>
      <c r="I2622" s="494" t="s">
        <v>3994</v>
      </c>
      <c r="J2622" s="502">
        <v>1.25</v>
      </c>
      <c r="K2622" s="487" t="s">
        <v>17</v>
      </c>
      <c r="L2622" s="512">
        <f t="shared" si="280"/>
        <v>510</v>
      </c>
      <c r="M2622" s="514">
        <v>255</v>
      </c>
      <c r="N2622" s="514">
        <v>255</v>
      </c>
      <c r="O2622" s="514"/>
      <c r="P2622" s="515" t="e">
        <f t="shared" si="281"/>
        <v>#DIV/0!</v>
      </c>
      <c r="Q2622" s="515" t="e">
        <f t="shared" si="282"/>
        <v>#DIV/0!</v>
      </c>
      <c r="R2622" s="515">
        <f t="shared" si="283"/>
        <v>0</v>
      </c>
      <c r="S2622" s="516">
        <f>IF(M2622="nio",0,IF(M2622&gt;0,VLOOKUP(H2622,'3-Productie normen'!A:L,VLOOKUP(M2622,'3-Productie normen'!$B$36:$C$42,2,FALSE),FALSE)))</f>
        <v>0</v>
      </c>
      <c r="T2622" s="516">
        <f t="shared" si="285"/>
        <v>0</v>
      </c>
      <c r="U2622" s="55">
        <f t="shared" si="286"/>
        <v>0</v>
      </c>
      <c r="V2622" s="527"/>
      <c r="X2622" s="529">
        <f t="shared" si="284"/>
        <v>637.5</v>
      </c>
    </row>
    <row r="2623" spans="1:24" ht="14.1" customHeight="1">
      <c r="A2623" s="460">
        <v>2623</v>
      </c>
      <c r="B2623" s="467" t="s">
        <v>243</v>
      </c>
      <c r="C2623" s="466" t="s">
        <v>383</v>
      </c>
      <c r="D2623" s="473" t="s">
        <v>468</v>
      </c>
      <c r="E2623" s="475">
        <v>3</v>
      </c>
      <c r="F2623" s="475" t="s">
        <v>2517</v>
      </c>
      <c r="G2623" s="494" t="s">
        <v>2510</v>
      </c>
      <c r="H2623" s="487" t="s">
        <v>17</v>
      </c>
      <c r="I2623" s="494" t="s">
        <v>3994</v>
      </c>
      <c r="J2623" s="502">
        <v>1.25</v>
      </c>
      <c r="K2623" s="487" t="s">
        <v>17</v>
      </c>
      <c r="L2623" s="512">
        <f t="shared" si="280"/>
        <v>510</v>
      </c>
      <c r="M2623" s="514">
        <v>255</v>
      </c>
      <c r="N2623" s="514">
        <v>255</v>
      </c>
      <c r="O2623" s="514"/>
      <c r="P2623" s="515" t="e">
        <f t="shared" si="281"/>
        <v>#DIV/0!</v>
      </c>
      <c r="Q2623" s="515" t="e">
        <f t="shared" si="282"/>
        <v>#DIV/0!</v>
      </c>
      <c r="R2623" s="515">
        <f t="shared" si="283"/>
        <v>0</v>
      </c>
      <c r="S2623" s="516">
        <f>IF(M2623="nio",0,IF(M2623&gt;0,VLOOKUP(H2623,'3-Productie normen'!A:L,VLOOKUP(M2623,'3-Productie normen'!$B$36:$C$42,2,FALSE),FALSE)))</f>
        <v>0</v>
      </c>
      <c r="T2623" s="516">
        <f t="shared" si="285"/>
        <v>0</v>
      </c>
      <c r="U2623" s="55">
        <f t="shared" si="286"/>
        <v>0</v>
      </c>
      <c r="V2623" s="527"/>
      <c r="X2623" s="529">
        <f t="shared" si="284"/>
        <v>637.5</v>
      </c>
    </row>
    <row r="2624" spans="1:24" ht="14.1" customHeight="1">
      <c r="A2624" s="460">
        <v>2624</v>
      </c>
      <c r="B2624" s="467" t="s">
        <v>243</v>
      </c>
      <c r="C2624" s="466" t="s">
        <v>383</v>
      </c>
      <c r="D2624" s="473" t="s">
        <v>468</v>
      </c>
      <c r="E2624" s="475">
        <v>3</v>
      </c>
      <c r="F2624" s="476">
        <v>3295</v>
      </c>
      <c r="G2624" s="494" t="s">
        <v>2512</v>
      </c>
      <c r="H2624" s="491" t="s">
        <v>286</v>
      </c>
      <c r="I2624" s="494"/>
      <c r="J2624" s="502"/>
      <c r="K2624" s="494" t="s">
        <v>4027</v>
      </c>
      <c r="L2624" s="512">
        <f t="shared" si="280"/>
        <v>0</v>
      </c>
      <c r="M2624" s="513" t="s">
        <v>4037</v>
      </c>
      <c r="N2624" s="514"/>
      <c r="O2624" s="514"/>
      <c r="P2624" s="515">
        <f t="shared" si="281"/>
        <v>0</v>
      </c>
      <c r="Q2624" s="515">
        <f t="shared" si="282"/>
        <v>0</v>
      </c>
      <c r="R2624" s="515">
        <f t="shared" si="283"/>
        <v>0</v>
      </c>
      <c r="S2624" s="516">
        <f>IF(M2624="nio",0,IF(M2624&gt;0,VLOOKUP(H2624,'3-Productie normen'!A:L,VLOOKUP(M2624,'3-Productie normen'!$B$36:$C$42,2,FALSE),FALSE)))</f>
        <v>0</v>
      </c>
      <c r="T2624" s="516">
        <f t="shared" si="285"/>
        <v>0</v>
      </c>
      <c r="U2624" s="55">
        <f t="shared" si="286"/>
        <v>0</v>
      </c>
      <c r="V2624" s="527"/>
      <c r="X2624" s="529">
        <f t="shared" si="284"/>
        <v>0</v>
      </c>
    </row>
    <row r="2625" spans="1:24" ht="14.1" customHeight="1">
      <c r="A2625" s="567">
        <v>2625</v>
      </c>
      <c r="B2625" s="467" t="s">
        <v>243</v>
      </c>
      <c r="C2625" s="466" t="s">
        <v>383</v>
      </c>
      <c r="D2625" s="473" t="s">
        <v>468</v>
      </c>
      <c r="E2625" s="475">
        <v>3</v>
      </c>
      <c r="F2625" s="476">
        <v>3296</v>
      </c>
      <c r="G2625" s="494" t="s">
        <v>2510</v>
      </c>
      <c r="H2625" s="487" t="s">
        <v>17</v>
      </c>
      <c r="I2625" s="494" t="s">
        <v>3994</v>
      </c>
      <c r="J2625" s="502">
        <v>1.18</v>
      </c>
      <c r="K2625" s="487" t="s">
        <v>17</v>
      </c>
      <c r="L2625" s="512">
        <f t="shared" si="280"/>
        <v>510</v>
      </c>
      <c r="M2625" s="514">
        <v>255</v>
      </c>
      <c r="N2625" s="514">
        <v>255</v>
      </c>
      <c r="O2625" s="514"/>
      <c r="P2625" s="515" t="e">
        <f t="shared" si="281"/>
        <v>#DIV/0!</v>
      </c>
      <c r="Q2625" s="515" t="e">
        <f t="shared" si="282"/>
        <v>#DIV/0!</v>
      </c>
      <c r="R2625" s="515">
        <f t="shared" si="283"/>
        <v>0</v>
      </c>
      <c r="S2625" s="516">
        <f>IF(M2625="nio",0,IF(M2625&gt;0,VLOOKUP(H2625,'3-Productie normen'!A:L,VLOOKUP(M2625,'3-Productie normen'!$B$36:$C$42,2,FALSE),FALSE)))</f>
        <v>0</v>
      </c>
      <c r="T2625" s="516">
        <f t="shared" si="285"/>
        <v>0</v>
      </c>
      <c r="U2625" s="55">
        <f t="shared" si="286"/>
        <v>0</v>
      </c>
      <c r="V2625" s="527"/>
      <c r="X2625" s="529">
        <f t="shared" si="284"/>
        <v>601.79999999999995</v>
      </c>
    </row>
    <row r="2626" spans="1:24" ht="14.1" customHeight="1">
      <c r="A2626" s="460">
        <v>2626</v>
      </c>
      <c r="B2626" s="467" t="s">
        <v>243</v>
      </c>
      <c r="C2626" s="466" t="s">
        <v>383</v>
      </c>
      <c r="D2626" s="473" t="s">
        <v>468</v>
      </c>
      <c r="E2626" s="475">
        <v>3</v>
      </c>
      <c r="F2626" s="476">
        <v>3297</v>
      </c>
      <c r="G2626" s="494" t="s">
        <v>2510</v>
      </c>
      <c r="H2626" s="487" t="s">
        <v>17</v>
      </c>
      <c r="I2626" s="494" t="s">
        <v>3994</v>
      </c>
      <c r="J2626" s="502">
        <v>4.6399999999999997</v>
      </c>
      <c r="K2626" s="487" t="s">
        <v>17</v>
      </c>
      <c r="L2626" s="512">
        <f t="shared" si="280"/>
        <v>510</v>
      </c>
      <c r="M2626" s="514">
        <v>255</v>
      </c>
      <c r="N2626" s="514">
        <v>255</v>
      </c>
      <c r="O2626" s="514"/>
      <c r="P2626" s="515" t="e">
        <f t="shared" si="281"/>
        <v>#DIV/0!</v>
      </c>
      <c r="Q2626" s="515" t="e">
        <f t="shared" si="282"/>
        <v>#DIV/0!</v>
      </c>
      <c r="R2626" s="515">
        <f t="shared" si="283"/>
        <v>0</v>
      </c>
      <c r="S2626" s="516">
        <f>IF(M2626="nio",0,IF(M2626&gt;0,VLOOKUP(H2626,'3-Productie normen'!A:L,VLOOKUP(M2626,'3-Productie normen'!$B$36:$C$42,2,FALSE),FALSE)))</f>
        <v>0</v>
      </c>
      <c r="T2626" s="516">
        <f t="shared" si="285"/>
        <v>0</v>
      </c>
      <c r="U2626" s="55">
        <f t="shared" si="286"/>
        <v>0</v>
      </c>
      <c r="V2626" s="527"/>
      <c r="X2626" s="529">
        <f t="shared" si="284"/>
        <v>2366.3999999999996</v>
      </c>
    </row>
    <row r="2627" spans="1:24" ht="14.1" customHeight="1">
      <c r="A2627" s="460">
        <v>2627</v>
      </c>
      <c r="B2627" s="467" t="s">
        <v>243</v>
      </c>
      <c r="C2627" s="466" t="s">
        <v>383</v>
      </c>
      <c r="D2627" s="473" t="s">
        <v>468</v>
      </c>
      <c r="E2627" s="475">
        <v>3</v>
      </c>
      <c r="F2627" s="475" t="s">
        <v>2518</v>
      </c>
      <c r="G2627" s="494" t="s">
        <v>2510</v>
      </c>
      <c r="H2627" s="487" t="s">
        <v>17</v>
      </c>
      <c r="I2627" s="494" t="s">
        <v>3994</v>
      </c>
      <c r="J2627" s="502">
        <v>1.18</v>
      </c>
      <c r="K2627" s="487" t="s">
        <v>17</v>
      </c>
      <c r="L2627" s="512">
        <f t="shared" si="280"/>
        <v>510</v>
      </c>
      <c r="M2627" s="514">
        <v>255</v>
      </c>
      <c r="N2627" s="514">
        <v>255</v>
      </c>
      <c r="O2627" s="514"/>
      <c r="P2627" s="515" t="e">
        <f t="shared" si="281"/>
        <v>#DIV/0!</v>
      </c>
      <c r="Q2627" s="515" t="e">
        <f t="shared" si="282"/>
        <v>#DIV/0!</v>
      </c>
      <c r="R2627" s="515">
        <f t="shared" si="283"/>
        <v>0</v>
      </c>
      <c r="S2627" s="516">
        <f>IF(M2627="nio",0,IF(M2627&gt;0,VLOOKUP(H2627,'3-Productie normen'!A:L,VLOOKUP(M2627,'3-Productie normen'!$B$36:$C$42,2,FALSE),FALSE)))</f>
        <v>0</v>
      </c>
      <c r="T2627" s="516">
        <f t="shared" si="285"/>
        <v>0</v>
      </c>
      <c r="U2627" s="55">
        <f t="shared" si="286"/>
        <v>0</v>
      </c>
      <c r="V2627" s="527"/>
      <c r="X2627" s="529">
        <f t="shared" si="284"/>
        <v>601.79999999999995</v>
      </c>
    </row>
    <row r="2628" spans="1:24" ht="14.1" customHeight="1">
      <c r="A2628" s="460">
        <v>2628</v>
      </c>
      <c r="B2628" s="467" t="s">
        <v>243</v>
      </c>
      <c r="C2628" s="466" t="s">
        <v>383</v>
      </c>
      <c r="D2628" s="473" t="s">
        <v>468</v>
      </c>
      <c r="E2628" s="475">
        <v>3</v>
      </c>
      <c r="F2628" s="475" t="s">
        <v>2519</v>
      </c>
      <c r="G2628" s="494" t="s">
        <v>2512</v>
      </c>
      <c r="H2628" s="491" t="s">
        <v>286</v>
      </c>
      <c r="I2628" s="494"/>
      <c r="J2628" s="502">
        <v>6.01</v>
      </c>
      <c r="K2628" s="494" t="s">
        <v>4027</v>
      </c>
      <c r="L2628" s="512">
        <f t="shared" si="280"/>
        <v>0</v>
      </c>
      <c r="M2628" s="513" t="s">
        <v>4037</v>
      </c>
      <c r="N2628" s="514"/>
      <c r="O2628" s="514"/>
      <c r="P2628" s="515">
        <f t="shared" si="281"/>
        <v>0</v>
      </c>
      <c r="Q2628" s="515">
        <f t="shared" si="282"/>
        <v>0</v>
      </c>
      <c r="R2628" s="515">
        <f t="shared" si="283"/>
        <v>0</v>
      </c>
      <c r="S2628" s="516">
        <f>IF(M2628="nio",0,IF(M2628&gt;0,VLOOKUP(H2628,'3-Productie normen'!A:L,VLOOKUP(M2628,'3-Productie normen'!$B$36:$C$42,2,FALSE),FALSE)))</f>
        <v>0</v>
      </c>
      <c r="T2628" s="516">
        <f t="shared" si="285"/>
        <v>0</v>
      </c>
      <c r="U2628" s="55">
        <f t="shared" si="286"/>
        <v>0</v>
      </c>
      <c r="V2628" s="527"/>
      <c r="X2628" s="529">
        <f t="shared" si="284"/>
        <v>0</v>
      </c>
    </row>
    <row r="2629" spans="1:24" ht="14.1" customHeight="1">
      <c r="A2629" s="460">
        <v>2629</v>
      </c>
      <c r="B2629" s="467" t="s">
        <v>243</v>
      </c>
      <c r="C2629" s="466" t="s">
        <v>383</v>
      </c>
      <c r="D2629" s="473" t="s">
        <v>468</v>
      </c>
      <c r="E2629" s="475">
        <v>3</v>
      </c>
      <c r="F2629" s="476">
        <v>3298</v>
      </c>
      <c r="G2629" s="494" t="s">
        <v>2510</v>
      </c>
      <c r="H2629" s="487" t="s">
        <v>17</v>
      </c>
      <c r="I2629" s="494" t="s">
        <v>3994</v>
      </c>
      <c r="J2629" s="502">
        <v>1.27</v>
      </c>
      <c r="K2629" s="487" t="s">
        <v>17</v>
      </c>
      <c r="L2629" s="512">
        <f t="shared" si="280"/>
        <v>510</v>
      </c>
      <c r="M2629" s="514">
        <v>255</v>
      </c>
      <c r="N2629" s="514">
        <v>255</v>
      </c>
      <c r="O2629" s="514"/>
      <c r="P2629" s="515" t="e">
        <f t="shared" si="281"/>
        <v>#DIV/0!</v>
      </c>
      <c r="Q2629" s="515" t="e">
        <f t="shared" si="282"/>
        <v>#DIV/0!</v>
      </c>
      <c r="R2629" s="515">
        <f t="shared" si="283"/>
        <v>0</v>
      </c>
      <c r="S2629" s="516">
        <f>IF(M2629="nio",0,IF(M2629&gt;0,VLOOKUP(H2629,'3-Productie normen'!A:L,VLOOKUP(M2629,'3-Productie normen'!$B$36:$C$42,2,FALSE),FALSE)))</f>
        <v>0</v>
      </c>
      <c r="T2629" s="516">
        <f t="shared" si="285"/>
        <v>0</v>
      </c>
      <c r="U2629" s="55">
        <f t="shared" si="286"/>
        <v>0</v>
      </c>
      <c r="V2629" s="527"/>
      <c r="X2629" s="529">
        <f t="shared" si="284"/>
        <v>647.70000000000005</v>
      </c>
    </row>
    <row r="2630" spans="1:24" ht="14.1" customHeight="1">
      <c r="A2630" s="460">
        <v>2630</v>
      </c>
      <c r="B2630" s="467" t="s">
        <v>243</v>
      </c>
      <c r="C2630" s="466" t="s">
        <v>383</v>
      </c>
      <c r="D2630" s="473" t="s">
        <v>468</v>
      </c>
      <c r="E2630" s="475">
        <v>3</v>
      </c>
      <c r="F2630" s="476">
        <v>3299</v>
      </c>
      <c r="G2630" s="494" t="s">
        <v>2510</v>
      </c>
      <c r="H2630" s="487" t="s">
        <v>17</v>
      </c>
      <c r="I2630" s="494" t="s">
        <v>3994</v>
      </c>
      <c r="J2630" s="502">
        <v>9.31</v>
      </c>
      <c r="K2630" s="487" t="s">
        <v>17</v>
      </c>
      <c r="L2630" s="512">
        <f t="shared" si="280"/>
        <v>510</v>
      </c>
      <c r="M2630" s="514">
        <v>255</v>
      </c>
      <c r="N2630" s="514">
        <v>255</v>
      </c>
      <c r="O2630" s="514"/>
      <c r="P2630" s="515" t="e">
        <f t="shared" si="281"/>
        <v>#DIV/0!</v>
      </c>
      <c r="Q2630" s="515" t="e">
        <f t="shared" si="282"/>
        <v>#DIV/0!</v>
      </c>
      <c r="R2630" s="515">
        <f t="shared" si="283"/>
        <v>0</v>
      </c>
      <c r="S2630" s="516">
        <f>IF(M2630="nio",0,IF(M2630&gt;0,VLOOKUP(H2630,'3-Productie normen'!A:L,VLOOKUP(M2630,'3-Productie normen'!$B$36:$C$42,2,FALSE),FALSE)))</f>
        <v>0</v>
      </c>
      <c r="T2630" s="516">
        <f t="shared" si="285"/>
        <v>0</v>
      </c>
      <c r="U2630" s="55">
        <f t="shared" si="286"/>
        <v>0</v>
      </c>
      <c r="V2630" s="527"/>
      <c r="X2630" s="529">
        <f t="shared" si="284"/>
        <v>4748.1000000000004</v>
      </c>
    </row>
    <row r="2631" spans="1:24" ht="14.1" customHeight="1">
      <c r="A2631" s="460">
        <v>2631</v>
      </c>
      <c r="B2631" s="467" t="s">
        <v>243</v>
      </c>
      <c r="C2631" s="466" t="s">
        <v>383</v>
      </c>
      <c r="D2631" s="473" t="s">
        <v>468</v>
      </c>
      <c r="E2631" s="475">
        <v>3</v>
      </c>
      <c r="F2631" s="475" t="s">
        <v>2520</v>
      </c>
      <c r="G2631" s="494" t="s">
        <v>2510</v>
      </c>
      <c r="H2631" s="487" t="s">
        <v>17</v>
      </c>
      <c r="I2631" s="494" t="s">
        <v>3994</v>
      </c>
      <c r="J2631" s="502">
        <v>1.25</v>
      </c>
      <c r="K2631" s="487" t="s">
        <v>17</v>
      </c>
      <c r="L2631" s="512">
        <f t="shared" ref="L2631:L2695" si="287">SUM(M2631:O2631)</f>
        <v>510</v>
      </c>
      <c r="M2631" s="514">
        <v>255</v>
      </c>
      <c r="N2631" s="514">
        <v>255</v>
      </c>
      <c r="O2631" s="514"/>
      <c r="P2631" s="515" t="e">
        <f t="shared" si="281"/>
        <v>#DIV/0!</v>
      </c>
      <c r="Q2631" s="515" t="e">
        <f t="shared" si="282"/>
        <v>#DIV/0!</v>
      </c>
      <c r="R2631" s="515">
        <f t="shared" si="283"/>
        <v>0</v>
      </c>
      <c r="S2631" s="516">
        <f>IF(M2631="nio",0,IF(M2631&gt;0,VLOOKUP(H2631,'3-Productie normen'!A:L,VLOOKUP(M2631,'3-Productie normen'!$B$36:$C$42,2,FALSE),FALSE)))</f>
        <v>0</v>
      </c>
      <c r="T2631" s="516">
        <f t="shared" si="285"/>
        <v>0</v>
      </c>
      <c r="U2631" s="55">
        <f t="shared" si="286"/>
        <v>0</v>
      </c>
      <c r="V2631" s="527"/>
      <c r="X2631" s="529">
        <f t="shared" si="284"/>
        <v>637.5</v>
      </c>
    </row>
    <row r="2632" spans="1:24" ht="14.1" customHeight="1">
      <c r="A2632" s="460">
        <v>2632</v>
      </c>
      <c r="B2632" s="467" t="s">
        <v>243</v>
      </c>
      <c r="C2632" s="466" t="s">
        <v>383</v>
      </c>
      <c r="D2632" s="473" t="s">
        <v>468</v>
      </c>
      <c r="E2632" s="475">
        <v>3</v>
      </c>
      <c r="F2632" s="475" t="s">
        <v>2521</v>
      </c>
      <c r="G2632" s="494" t="s">
        <v>2510</v>
      </c>
      <c r="H2632" s="487" t="s">
        <v>17</v>
      </c>
      <c r="I2632" s="494" t="s">
        <v>3994</v>
      </c>
      <c r="J2632" s="502">
        <v>1.25</v>
      </c>
      <c r="K2632" s="487" t="s">
        <v>17</v>
      </c>
      <c r="L2632" s="512">
        <f t="shared" si="287"/>
        <v>510</v>
      </c>
      <c r="M2632" s="514">
        <v>255</v>
      </c>
      <c r="N2632" s="514">
        <v>255</v>
      </c>
      <c r="O2632" s="514"/>
      <c r="P2632" s="515" t="e">
        <f t="shared" si="281"/>
        <v>#DIV/0!</v>
      </c>
      <c r="Q2632" s="515" t="e">
        <f t="shared" si="282"/>
        <v>#DIV/0!</v>
      </c>
      <c r="R2632" s="515">
        <f t="shared" si="283"/>
        <v>0</v>
      </c>
      <c r="S2632" s="516">
        <f>IF(M2632="nio",0,IF(M2632&gt;0,VLOOKUP(H2632,'3-Productie normen'!A:L,VLOOKUP(M2632,'3-Productie normen'!$B$36:$C$42,2,FALSE),FALSE)))</f>
        <v>0</v>
      </c>
      <c r="T2632" s="516">
        <f t="shared" si="285"/>
        <v>0</v>
      </c>
      <c r="U2632" s="55">
        <f t="shared" si="286"/>
        <v>0</v>
      </c>
      <c r="V2632" s="527"/>
      <c r="X2632" s="529">
        <f t="shared" si="284"/>
        <v>637.5</v>
      </c>
    </row>
    <row r="2633" spans="1:24" ht="14.1" customHeight="1">
      <c r="A2633" s="567">
        <v>2633</v>
      </c>
      <c r="B2633" s="467" t="s">
        <v>243</v>
      </c>
      <c r="C2633" s="466" t="s">
        <v>383</v>
      </c>
      <c r="D2633" s="473" t="s">
        <v>468</v>
      </c>
      <c r="E2633" s="475">
        <v>3</v>
      </c>
      <c r="F2633" s="475" t="s">
        <v>2522</v>
      </c>
      <c r="G2633" s="494" t="s">
        <v>2510</v>
      </c>
      <c r="H2633" s="487" t="s">
        <v>17</v>
      </c>
      <c r="I2633" s="494" t="s">
        <v>3994</v>
      </c>
      <c r="J2633" s="502">
        <v>1.25</v>
      </c>
      <c r="K2633" s="487" t="s">
        <v>17</v>
      </c>
      <c r="L2633" s="512">
        <f t="shared" si="287"/>
        <v>510</v>
      </c>
      <c r="M2633" s="514">
        <v>255</v>
      </c>
      <c r="N2633" s="514">
        <v>255</v>
      </c>
      <c r="O2633" s="514"/>
      <c r="P2633" s="515" t="e">
        <f t="shared" si="281"/>
        <v>#DIV/0!</v>
      </c>
      <c r="Q2633" s="515" t="e">
        <f t="shared" si="282"/>
        <v>#DIV/0!</v>
      </c>
      <c r="R2633" s="515">
        <f t="shared" si="283"/>
        <v>0</v>
      </c>
      <c r="S2633" s="516">
        <f>IF(M2633="nio",0,IF(M2633&gt;0,VLOOKUP(H2633,'3-Productie normen'!A:L,VLOOKUP(M2633,'3-Productie normen'!$B$36:$C$42,2,FALSE),FALSE)))</f>
        <v>0</v>
      </c>
      <c r="T2633" s="516">
        <f t="shared" si="285"/>
        <v>0</v>
      </c>
      <c r="U2633" s="55">
        <f t="shared" si="286"/>
        <v>0</v>
      </c>
      <c r="V2633" s="527"/>
      <c r="X2633" s="529">
        <f t="shared" si="284"/>
        <v>637.5</v>
      </c>
    </row>
    <row r="2634" spans="1:24" ht="14.1" customHeight="1">
      <c r="A2634" s="460">
        <v>2634</v>
      </c>
      <c r="B2634" s="467" t="s">
        <v>243</v>
      </c>
      <c r="C2634" s="466" t="s">
        <v>383</v>
      </c>
      <c r="D2634" s="473" t="s">
        <v>468</v>
      </c>
      <c r="E2634" s="475">
        <v>3</v>
      </c>
      <c r="F2634" s="476">
        <v>3400</v>
      </c>
      <c r="G2634" s="494"/>
      <c r="H2634" s="491" t="s">
        <v>286</v>
      </c>
      <c r="I2634" s="494"/>
      <c r="J2634" s="502"/>
      <c r="K2634" s="494" t="s">
        <v>4027</v>
      </c>
      <c r="L2634" s="512">
        <f t="shared" si="287"/>
        <v>0</v>
      </c>
      <c r="M2634" s="513" t="s">
        <v>4037</v>
      </c>
      <c r="N2634" s="514"/>
      <c r="O2634" s="514"/>
      <c r="P2634" s="515">
        <f t="shared" si="281"/>
        <v>0</v>
      </c>
      <c r="Q2634" s="515">
        <f t="shared" si="282"/>
        <v>0</v>
      </c>
      <c r="R2634" s="515">
        <f t="shared" si="283"/>
        <v>0</v>
      </c>
      <c r="S2634" s="516">
        <f>IF(M2634="nio",0,IF(M2634&gt;0,VLOOKUP(H2634,'3-Productie normen'!A:L,VLOOKUP(M2634,'3-Productie normen'!$B$36:$C$42,2,FALSE),FALSE)))</f>
        <v>0</v>
      </c>
      <c r="T2634" s="516">
        <f t="shared" si="285"/>
        <v>0</v>
      </c>
      <c r="U2634" s="55">
        <f t="shared" si="286"/>
        <v>0</v>
      </c>
      <c r="V2634" s="527"/>
      <c r="X2634" s="529">
        <f t="shared" si="284"/>
        <v>0</v>
      </c>
    </row>
    <row r="2635" spans="1:24" ht="14.1" customHeight="1">
      <c r="A2635" s="460">
        <v>2635</v>
      </c>
      <c r="B2635" s="467" t="s">
        <v>243</v>
      </c>
      <c r="C2635" s="466" t="s">
        <v>383</v>
      </c>
      <c r="D2635" s="473" t="s">
        <v>468</v>
      </c>
      <c r="E2635" s="475">
        <v>3</v>
      </c>
      <c r="F2635" s="475" t="s">
        <v>2523</v>
      </c>
      <c r="G2635" s="494"/>
      <c r="H2635" s="491" t="s">
        <v>286</v>
      </c>
      <c r="I2635" s="494"/>
      <c r="J2635" s="502"/>
      <c r="K2635" s="494" t="s">
        <v>4027</v>
      </c>
      <c r="L2635" s="512">
        <f t="shared" si="287"/>
        <v>0</v>
      </c>
      <c r="M2635" s="513" t="s">
        <v>4037</v>
      </c>
      <c r="N2635" s="514"/>
      <c r="O2635" s="514"/>
      <c r="P2635" s="515">
        <f t="shared" ref="P2635:P2698" si="288">IF(M2635="nio",0,IF(M2635&gt;0,M2635*J2635/S2635,0))</f>
        <v>0</v>
      </c>
      <c r="Q2635" s="515">
        <f t="shared" ref="Q2635:Q2698" si="289">IF(N2635&gt;0,N2635*J2635/T2635,0)</f>
        <v>0</v>
      </c>
      <c r="R2635" s="515">
        <f t="shared" ref="R2635:R2698" si="290">IF(O2635&gt;0,O2635*J2635/U2635,0)</f>
        <v>0</v>
      </c>
      <c r="S2635" s="516">
        <f>IF(M2635="nio",0,IF(M2635&gt;0,VLOOKUP(H2635,'3-Productie normen'!A:L,VLOOKUP(M2635,'3-Productie normen'!$B$36:$C$42,2,FALSE),FALSE)))</f>
        <v>0</v>
      </c>
      <c r="T2635" s="516">
        <f t="shared" si="285"/>
        <v>0</v>
      </c>
      <c r="U2635" s="55">
        <f t="shared" si="286"/>
        <v>0</v>
      </c>
      <c r="V2635" s="527"/>
      <c r="X2635" s="529">
        <f t="shared" ref="X2635:X2698" si="291">L2635*J2635</f>
        <v>0</v>
      </c>
    </row>
    <row r="2636" spans="1:24" ht="14.1" customHeight="1">
      <c r="A2636" s="460">
        <v>2636</v>
      </c>
      <c r="B2636" s="467" t="s">
        <v>243</v>
      </c>
      <c r="C2636" s="466" t="s">
        <v>383</v>
      </c>
      <c r="D2636" s="473" t="s">
        <v>468</v>
      </c>
      <c r="E2636" s="475">
        <v>3</v>
      </c>
      <c r="F2636" s="475" t="s">
        <v>2524</v>
      </c>
      <c r="G2636" s="494"/>
      <c r="H2636" s="491" t="s">
        <v>286</v>
      </c>
      <c r="I2636" s="494"/>
      <c r="J2636" s="502"/>
      <c r="K2636" s="494" t="s">
        <v>4027</v>
      </c>
      <c r="L2636" s="512">
        <f t="shared" si="287"/>
        <v>0</v>
      </c>
      <c r="M2636" s="513" t="s">
        <v>4037</v>
      </c>
      <c r="N2636" s="514"/>
      <c r="O2636" s="514"/>
      <c r="P2636" s="515">
        <f t="shared" si="288"/>
        <v>0</v>
      </c>
      <c r="Q2636" s="515">
        <f t="shared" si="289"/>
        <v>0</v>
      </c>
      <c r="R2636" s="515">
        <f t="shared" si="290"/>
        <v>0</v>
      </c>
      <c r="S2636" s="516">
        <f>IF(M2636="nio",0,IF(M2636&gt;0,VLOOKUP(H2636,'3-Productie normen'!A:L,VLOOKUP(M2636,'3-Productie normen'!$B$36:$C$42,2,FALSE),FALSE)))</f>
        <v>0</v>
      </c>
      <c r="T2636" s="516">
        <f t="shared" si="285"/>
        <v>0</v>
      </c>
      <c r="U2636" s="55">
        <f t="shared" si="286"/>
        <v>0</v>
      </c>
      <c r="V2636" s="527"/>
      <c r="X2636" s="529">
        <f t="shared" si="291"/>
        <v>0</v>
      </c>
    </row>
    <row r="2637" spans="1:24" ht="14.1" customHeight="1">
      <c r="A2637" s="460">
        <v>2637</v>
      </c>
      <c r="B2637" s="467" t="s">
        <v>243</v>
      </c>
      <c r="C2637" s="466" t="s">
        <v>383</v>
      </c>
      <c r="D2637" s="473" t="s">
        <v>468</v>
      </c>
      <c r="E2637" s="475">
        <v>3</v>
      </c>
      <c r="F2637" s="475" t="s">
        <v>2525</v>
      </c>
      <c r="G2637" s="494"/>
      <c r="H2637" s="491" t="s">
        <v>286</v>
      </c>
      <c r="I2637" s="494"/>
      <c r="J2637" s="502"/>
      <c r="K2637" s="494" t="s">
        <v>4027</v>
      </c>
      <c r="L2637" s="512">
        <f t="shared" si="287"/>
        <v>0</v>
      </c>
      <c r="M2637" s="513" t="s">
        <v>4037</v>
      </c>
      <c r="N2637" s="514"/>
      <c r="O2637" s="514"/>
      <c r="P2637" s="515">
        <f t="shared" si="288"/>
        <v>0</v>
      </c>
      <c r="Q2637" s="515">
        <f t="shared" si="289"/>
        <v>0</v>
      </c>
      <c r="R2637" s="515">
        <f t="shared" si="290"/>
        <v>0</v>
      </c>
      <c r="S2637" s="516">
        <f>IF(M2637="nio",0,IF(M2637&gt;0,VLOOKUP(H2637,'3-Productie normen'!A:L,VLOOKUP(M2637,'3-Productie normen'!$B$36:$C$42,2,FALSE),FALSE)))</f>
        <v>0</v>
      </c>
      <c r="T2637" s="516">
        <f t="shared" si="285"/>
        <v>0</v>
      </c>
      <c r="U2637" s="55">
        <f t="shared" si="286"/>
        <v>0</v>
      </c>
      <c r="V2637" s="527"/>
      <c r="X2637" s="529">
        <f t="shared" si="291"/>
        <v>0</v>
      </c>
    </row>
    <row r="2638" spans="1:24" ht="14.1" customHeight="1">
      <c r="A2638" s="460">
        <v>2638</v>
      </c>
      <c r="B2638" s="467" t="s">
        <v>243</v>
      </c>
      <c r="C2638" s="466" t="s">
        <v>383</v>
      </c>
      <c r="D2638" s="473" t="s">
        <v>468</v>
      </c>
      <c r="E2638" s="475">
        <v>3</v>
      </c>
      <c r="F2638" s="475" t="s">
        <v>2526</v>
      </c>
      <c r="G2638" s="494" t="s">
        <v>2527</v>
      </c>
      <c r="H2638" s="491" t="s">
        <v>286</v>
      </c>
      <c r="I2638" s="494"/>
      <c r="J2638" s="502"/>
      <c r="K2638" s="494" t="s">
        <v>4027</v>
      </c>
      <c r="L2638" s="512">
        <f t="shared" si="287"/>
        <v>0</v>
      </c>
      <c r="M2638" s="513" t="s">
        <v>4037</v>
      </c>
      <c r="N2638" s="514"/>
      <c r="O2638" s="514"/>
      <c r="P2638" s="515">
        <f t="shared" si="288"/>
        <v>0</v>
      </c>
      <c r="Q2638" s="515">
        <f t="shared" si="289"/>
        <v>0</v>
      </c>
      <c r="R2638" s="515">
        <f t="shared" si="290"/>
        <v>0</v>
      </c>
      <c r="S2638" s="516">
        <f>IF(M2638="nio",0,IF(M2638&gt;0,VLOOKUP(H2638,'3-Productie normen'!A:L,VLOOKUP(M2638,'3-Productie normen'!$B$36:$C$42,2,FALSE),FALSE)))</f>
        <v>0</v>
      </c>
      <c r="T2638" s="516">
        <f t="shared" si="285"/>
        <v>0</v>
      </c>
      <c r="U2638" s="55">
        <f t="shared" si="286"/>
        <v>0</v>
      </c>
      <c r="V2638" s="527"/>
      <c r="X2638" s="529">
        <f t="shared" si="291"/>
        <v>0</v>
      </c>
    </row>
    <row r="2639" spans="1:24" ht="14.1" customHeight="1">
      <c r="A2639" s="460">
        <v>2639</v>
      </c>
      <c r="B2639" s="467" t="s">
        <v>243</v>
      </c>
      <c r="C2639" s="466" t="s">
        <v>383</v>
      </c>
      <c r="D2639" s="473" t="s">
        <v>468</v>
      </c>
      <c r="E2639" s="475">
        <v>3</v>
      </c>
      <c r="F2639" s="476">
        <v>3405</v>
      </c>
      <c r="G2639" s="494" t="s">
        <v>2528</v>
      </c>
      <c r="H2639" s="494" t="s">
        <v>4033</v>
      </c>
      <c r="I2639" s="494" t="s">
        <v>3994</v>
      </c>
      <c r="J2639" s="502">
        <v>20.5</v>
      </c>
      <c r="K2639" s="494" t="s">
        <v>4033</v>
      </c>
      <c r="L2639" s="512">
        <f t="shared" si="287"/>
        <v>104</v>
      </c>
      <c r="M2639" s="514">
        <v>104</v>
      </c>
      <c r="N2639" s="514"/>
      <c r="O2639" s="514"/>
      <c r="P2639" s="515" t="e">
        <f t="shared" si="288"/>
        <v>#DIV/0!</v>
      </c>
      <c r="Q2639" s="515">
        <f t="shared" si="289"/>
        <v>0</v>
      </c>
      <c r="R2639" s="515">
        <f t="shared" si="290"/>
        <v>0</v>
      </c>
      <c r="S2639" s="516">
        <f>IF(M2639="nio",0,IF(M2639&gt;0,VLOOKUP(H2639,'3-Productie normen'!A:L,VLOOKUP(M2639,'3-Productie normen'!$B$36:$C$42,2,FALSE),FALSE)))</f>
        <v>0</v>
      </c>
      <c r="T2639" s="516">
        <f t="shared" si="285"/>
        <v>0</v>
      </c>
      <c r="U2639" s="55">
        <f t="shared" si="286"/>
        <v>0</v>
      </c>
      <c r="V2639" s="527"/>
      <c r="X2639" s="529">
        <f t="shared" si="291"/>
        <v>2132</v>
      </c>
    </row>
    <row r="2640" spans="1:24" ht="14.1" customHeight="1">
      <c r="A2640" s="460">
        <v>2640</v>
      </c>
      <c r="B2640" s="467" t="s">
        <v>243</v>
      </c>
      <c r="C2640" s="466" t="s">
        <v>383</v>
      </c>
      <c r="D2640" s="473" t="s">
        <v>468</v>
      </c>
      <c r="E2640" s="475">
        <v>3</v>
      </c>
      <c r="F2640" s="476">
        <v>3406</v>
      </c>
      <c r="G2640" s="494" t="s">
        <v>2528</v>
      </c>
      <c r="H2640" s="491" t="s">
        <v>286</v>
      </c>
      <c r="I2640" s="494"/>
      <c r="J2640" s="502"/>
      <c r="K2640" s="494" t="s">
        <v>4027</v>
      </c>
      <c r="L2640" s="512">
        <f t="shared" si="287"/>
        <v>0</v>
      </c>
      <c r="M2640" s="513" t="s">
        <v>4037</v>
      </c>
      <c r="N2640" s="514"/>
      <c r="O2640" s="514"/>
      <c r="P2640" s="515">
        <f t="shared" si="288"/>
        <v>0</v>
      </c>
      <c r="Q2640" s="515">
        <f t="shared" si="289"/>
        <v>0</v>
      </c>
      <c r="R2640" s="515">
        <f t="shared" si="290"/>
        <v>0</v>
      </c>
      <c r="S2640" s="516">
        <f>IF(M2640="nio",0,IF(M2640&gt;0,VLOOKUP(H2640,'3-Productie normen'!A:L,VLOOKUP(M2640,'3-Productie normen'!$B$36:$C$42,2,FALSE),FALSE)))</f>
        <v>0</v>
      </c>
      <c r="T2640" s="516">
        <f t="shared" si="285"/>
        <v>0</v>
      </c>
      <c r="U2640" s="55">
        <f t="shared" si="286"/>
        <v>0</v>
      </c>
      <c r="V2640" s="527"/>
      <c r="X2640" s="529">
        <f t="shared" si="291"/>
        <v>0</v>
      </c>
    </row>
    <row r="2641" spans="1:24" ht="14.1" customHeight="1">
      <c r="A2641" s="567">
        <v>2641</v>
      </c>
      <c r="B2641" s="467" t="s">
        <v>243</v>
      </c>
      <c r="C2641" s="466" t="s">
        <v>383</v>
      </c>
      <c r="D2641" s="473" t="s">
        <v>468</v>
      </c>
      <c r="E2641" s="475">
        <v>3</v>
      </c>
      <c r="F2641" s="476">
        <v>3407</v>
      </c>
      <c r="G2641" s="494" t="s">
        <v>2529</v>
      </c>
      <c r="H2641" s="491" t="s">
        <v>286</v>
      </c>
      <c r="I2641" s="494"/>
      <c r="J2641" s="502"/>
      <c r="K2641" s="494" t="s">
        <v>4027</v>
      </c>
      <c r="L2641" s="512">
        <f t="shared" si="287"/>
        <v>0</v>
      </c>
      <c r="M2641" s="513" t="s">
        <v>4037</v>
      </c>
      <c r="N2641" s="514"/>
      <c r="O2641" s="514"/>
      <c r="P2641" s="515">
        <f t="shared" si="288"/>
        <v>0</v>
      </c>
      <c r="Q2641" s="515">
        <f t="shared" si="289"/>
        <v>0</v>
      </c>
      <c r="R2641" s="515">
        <f t="shared" si="290"/>
        <v>0</v>
      </c>
      <c r="S2641" s="516">
        <f>IF(M2641="nio",0,IF(M2641&gt;0,VLOOKUP(H2641,'3-Productie normen'!A:L,VLOOKUP(M2641,'3-Productie normen'!$B$36:$C$42,2,FALSE),FALSE)))</f>
        <v>0</v>
      </c>
      <c r="T2641" s="516">
        <f t="shared" si="285"/>
        <v>0</v>
      </c>
      <c r="U2641" s="55">
        <f t="shared" si="286"/>
        <v>0</v>
      </c>
      <c r="V2641" s="527"/>
      <c r="X2641" s="529">
        <f t="shared" si="291"/>
        <v>0</v>
      </c>
    </row>
    <row r="2642" spans="1:24" ht="14.1" customHeight="1">
      <c r="A2642" s="460">
        <v>2642</v>
      </c>
      <c r="B2642" s="467" t="s">
        <v>243</v>
      </c>
      <c r="C2642" s="466" t="s">
        <v>383</v>
      </c>
      <c r="D2642" s="473" t="s">
        <v>468</v>
      </c>
      <c r="E2642" s="475">
        <v>3</v>
      </c>
      <c r="F2642" s="476">
        <v>3408</v>
      </c>
      <c r="G2642" s="494"/>
      <c r="H2642" s="491" t="s">
        <v>286</v>
      </c>
      <c r="I2642" s="494"/>
      <c r="J2642" s="502"/>
      <c r="K2642" s="494" t="s">
        <v>4027</v>
      </c>
      <c r="L2642" s="512">
        <f t="shared" si="287"/>
        <v>0</v>
      </c>
      <c r="M2642" s="513" t="s">
        <v>4037</v>
      </c>
      <c r="N2642" s="514"/>
      <c r="O2642" s="514"/>
      <c r="P2642" s="515">
        <f t="shared" si="288"/>
        <v>0</v>
      </c>
      <c r="Q2642" s="515">
        <f t="shared" si="289"/>
        <v>0</v>
      </c>
      <c r="R2642" s="515">
        <f t="shared" si="290"/>
        <v>0</v>
      </c>
      <c r="S2642" s="516">
        <f>IF(M2642="nio",0,IF(M2642&gt;0,VLOOKUP(H2642,'3-Productie normen'!A:L,VLOOKUP(M2642,'3-Productie normen'!$B$36:$C$42,2,FALSE),FALSE)))</f>
        <v>0</v>
      </c>
      <c r="T2642" s="516">
        <f t="shared" si="285"/>
        <v>0</v>
      </c>
      <c r="U2642" s="55">
        <f t="shared" si="286"/>
        <v>0</v>
      </c>
      <c r="V2642" s="527"/>
      <c r="X2642" s="529">
        <f t="shared" si="291"/>
        <v>0</v>
      </c>
    </row>
    <row r="2643" spans="1:24" s="56" customFormat="1" ht="13.8" customHeight="1">
      <c r="A2643" s="460">
        <v>2643</v>
      </c>
      <c r="B2643" s="467" t="s">
        <v>244</v>
      </c>
      <c r="C2643" s="466" t="s">
        <v>384</v>
      </c>
      <c r="D2643" s="473" t="s">
        <v>469</v>
      </c>
      <c r="E2643" s="475">
        <v>0</v>
      </c>
      <c r="F2643" s="474">
        <v>0</v>
      </c>
      <c r="G2643" s="491" t="s">
        <v>254</v>
      </c>
      <c r="H2643" s="491" t="s">
        <v>254</v>
      </c>
      <c r="I2643" s="492"/>
      <c r="J2643" s="501">
        <v>15</v>
      </c>
      <c r="K2643" s="491"/>
      <c r="L2643" s="512">
        <f>SUM(M2643:O2643)</f>
        <v>255</v>
      </c>
      <c r="M2643" s="513">
        <v>255</v>
      </c>
      <c r="N2643" s="514"/>
      <c r="O2643" s="514"/>
      <c r="P2643" s="515" t="e">
        <f t="shared" si="288"/>
        <v>#DIV/0!</v>
      </c>
      <c r="Q2643" s="515">
        <f t="shared" si="289"/>
        <v>0</v>
      </c>
      <c r="R2643" s="515">
        <f t="shared" si="290"/>
        <v>0</v>
      </c>
      <c r="S2643" s="516">
        <f>IF(M2643="nio",0,IF(M2643&gt;0,VLOOKUP(H2643,'3-Productie normen'!A:L,VLOOKUP(M2643,'3-Productie normen'!$B$36:$C$42,2,FALSE),FALSE)))</f>
        <v>0</v>
      </c>
      <c r="T2643" s="516">
        <f t="shared" si="285"/>
        <v>0</v>
      </c>
      <c r="U2643" s="55">
        <f t="shared" si="286"/>
        <v>0</v>
      </c>
      <c r="V2643" s="527"/>
      <c r="W2643" s="3"/>
      <c r="X2643" s="529">
        <f t="shared" si="291"/>
        <v>3825</v>
      </c>
    </row>
    <row r="2644" spans="1:24" ht="14.1" customHeight="1">
      <c r="A2644" s="460">
        <v>2644</v>
      </c>
      <c r="B2644" s="467" t="s">
        <v>244</v>
      </c>
      <c r="C2644" s="466" t="s">
        <v>384</v>
      </c>
      <c r="D2644" s="473" t="s">
        <v>469</v>
      </c>
      <c r="E2644" s="475">
        <v>0</v>
      </c>
      <c r="F2644" s="475" t="s">
        <v>2530</v>
      </c>
      <c r="G2644" s="494" t="s">
        <v>593</v>
      </c>
      <c r="H2644" s="494" t="s">
        <v>255</v>
      </c>
      <c r="I2644" s="494" t="s">
        <v>3982</v>
      </c>
      <c r="J2644" s="502">
        <v>15.4</v>
      </c>
      <c r="K2644" s="494" t="s">
        <v>255</v>
      </c>
      <c r="L2644" s="512">
        <f t="shared" si="287"/>
        <v>104</v>
      </c>
      <c r="M2644" s="514">
        <v>104</v>
      </c>
      <c r="N2644" s="514"/>
      <c r="O2644" s="514"/>
      <c r="P2644" s="515" t="e">
        <f t="shared" si="288"/>
        <v>#DIV/0!</v>
      </c>
      <c r="Q2644" s="515">
        <f t="shared" si="289"/>
        <v>0</v>
      </c>
      <c r="R2644" s="515">
        <f t="shared" si="290"/>
        <v>0</v>
      </c>
      <c r="S2644" s="516">
        <f>IF(M2644="nio",0,IF(M2644&gt;0,VLOOKUP(H2644,'3-Productie normen'!A:L,VLOOKUP(M2644,'3-Productie normen'!$B$36:$C$42,2,FALSE),FALSE)))</f>
        <v>0</v>
      </c>
      <c r="T2644" s="516">
        <f t="shared" si="285"/>
        <v>0</v>
      </c>
      <c r="U2644" s="55">
        <f t="shared" si="286"/>
        <v>0</v>
      </c>
      <c r="V2644" s="527"/>
      <c r="X2644" s="529">
        <f t="shared" si="291"/>
        <v>1601.6000000000001</v>
      </c>
    </row>
    <row r="2645" spans="1:24" ht="14.1" customHeight="1">
      <c r="A2645" s="460">
        <v>2645</v>
      </c>
      <c r="B2645" s="467" t="s">
        <v>244</v>
      </c>
      <c r="C2645" s="466" t="s">
        <v>384</v>
      </c>
      <c r="D2645" s="473" t="s">
        <v>469</v>
      </c>
      <c r="E2645" s="475">
        <v>0</v>
      </c>
      <c r="F2645" s="475" t="s">
        <v>2531</v>
      </c>
      <c r="G2645" s="494" t="s">
        <v>593</v>
      </c>
      <c r="H2645" s="494" t="s">
        <v>255</v>
      </c>
      <c r="I2645" s="494" t="s">
        <v>3982</v>
      </c>
      <c r="J2645" s="502">
        <v>7.8</v>
      </c>
      <c r="K2645" s="494" t="s">
        <v>255</v>
      </c>
      <c r="L2645" s="512">
        <f t="shared" si="287"/>
        <v>104</v>
      </c>
      <c r="M2645" s="514">
        <v>104</v>
      </c>
      <c r="N2645" s="514"/>
      <c r="O2645" s="514"/>
      <c r="P2645" s="515" t="e">
        <f t="shared" si="288"/>
        <v>#DIV/0!</v>
      </c>
      <c r="Q2645" s="515">
        <f t="shared" si="289"/>
        <v>0</v>
      </c>
      <c r="R2645" s="515">
        <f t="shared" si="290"/>
        <v>0</v>
      </c>
      <c r="S2645" s="516">
        <f>IF(M2645="nio",0,IF(M2645&gt;0,VLOOKUP(H2645,'3-Productie normen'!A:L,VLOOKUP(M2645,'3-Productie normen'!$B$36:$C$42,2,FALSE),FALSE)))</f>
        <v>0</v>
      </c>
      <c r="T2645" s="516">
        <f t="shared" si="285"/>
        <v>0</v>
      </c>
      <c r="U2645" s="55">
        <f t="shared" si="286"/>
        <v>0</v>
      </c>
      <c r="V2645" s="527"/>
      <c r="X2645" s="529">
        <f t="shared" si="291"/>
        <v>811.19999999999993</v>
      </c>
    </row>
    <row r="2646" spans="1:24" ht="14.1" customHeight="1">
      <c r="A2646" s="460">
        <v>2646</v>
      </c>
      <c r="B2646" s="467" t="s">
        <v>244</v>
      </c>
      <c r="C2646" s="466" t="s">
        <v>384</v>
      </c>
      <c r="D2646" s="473" t="s">
        <v>469</v>
      </c>
      <c r="E2646" s="475">
        <v>0</v>
      </c>
      <c r="F2646" s="475" t="s">
        <v>2532</v>
      </c>
      <c r="G2646" s="494" t="s">
        <v>593</v>
      </c>
      <c r="H2646" s="494" t="s">
        <v>255</v>
      </c>
      <c r="I2646" s="494" t="s">
        <v>3982</v>
      </c>
      <c r="J2646" s="502">
        <v>7.6</v>
      </c>
      <c r="K2646" s="494" t="s">
        <v>255</v>
      </c>
      <c r="L2646" s="512">
        <f t="shared" si="287"/>
        <v>104</v>
      </c>
      <c r="M2646" s="514">
        <v>104</v>
      </c>
      <c r="N2646" s="514"/>
      <c r="O2646" s="514"/>
      <c r="P2646" s="515" t="e">
        <f t="shared" si="288"/>
        <v>#DIV/0!</v>
      </c>
      <c r="Q2646" s="515">
        <f t="shared" si="289"/>
        <v>0</v>
      </c>
      <c r="R2646" s="515">
        <f t="shared" si="290"/>
        <v>0</v>
      </c>
      <c r="S2646" s="516">
        <f>IF(M2646="nio",0,IF(M2646&gt;0,VLOOKUP(H2646,'3-Productie normen'!A:L,VLOOKUP(M2646,'3-Productie normen'!$B$36:$C$42,2,FALSE),FALSE)))</f>
        <v>0</v>
      </c>
      <c r="T2646" s="516">
        <f t="shared" si="285"/>
        <v>0</v>
      </c>
      <c r="U2646" s="55">
        <f t="shared" si="286"/>
        <v>0</v>
      </c>
      <c r="V2646" s="527"/>
      <c r="X2646" s="529">
        <f t="shared" si="291"/>
        <v>790.4</v>
      </c>
    </row>
    <row r="2647" spans="1:24" ht="14.1" customHeight="1">
      <c r="A2647" s="460">
        <v>2647</v>
      </c>
      <c r="B2647" s="467" t="s">
        <v>244</v>
      </c>
      <c r="C2647" s="466" t="s">
        <v>384</v>
      </c>
      <c r="D2647" s="473" t="s">
        <v>469</v>
      </c>
      <c r="E2647" s="475">
        <v>0</v>
      </c>
      <c r="F2647" s="475" t="s">
        <v>533</v>
      </c>
      <c r="G2647" s="494" t="s">
        <v>593</v>
      </c>
      <c r="H2647" s="494" t="s">
        <v>255</v>
      </c>
      <c r="I2647" s="494" t="s">
        <v>3982</v>
      </c>
      <c r="J2647" s="502">
        <v>31</v>
      </c>
      <c r="K2647" s="494" t="s">
        <v>255</v>
      </c>
      <c r="L2647" s="512">
        <f t="shared" si="287"/>
        <v>104</v>
      </c>
      <c r="M2647" s="514">
        <v>104</v>
      </c>
      <c r="N2647" s="514"/>
      <c r="O2647" s="514"/>
      <c r="P2647" s="515" t="e">
        <f t="shared" si="288"/>
        <v>#DIV/0!</v>
      </c>
      <c r="Q2647" s="515">
        <f t="shared" si="289"/>
        <v>0</v>
      </c>
      <c r="R2647" s="515">
        <f t="shared" si="290"/>
        <v>0</v>
      </c>
      <c r="S2647" s="516">
        <f>IF(M2647="nio",0,IF(M2647&gt;0,VLOOKUP(H2647,'3-Productie normen'!A:L,VLOOKUP(M2647,'3-Productie normen'!$B$36:$C$42,2,FALSE),FALSE)))</f>
        <v>0</v>
      </c>
      <c r="T2647" s="516">
        <f t="shared" si="285"/>
        <v>0</v>
      </c>
      <c r="U2647" s="55">
        <f t="shared" si="286"/>
        <v>0</v>
      </c>
      <c r="V2647" s="527"/>
      <c r="X2647" s="529">
        <f t="shared" si="291"/>
        <v>3224</v>
      </c>
    </row>
    <row r="2648" spans="1:24" ht="14.1" customHeight="1">
      <c r="A2648" s="460">
        <v>2648</v>
      </c>
      <c r="B2648" s="467" t="s">
        <v>244</v>
      </c>
      <c r="C2648" s="466" t="s">
        <v>384</v>
      </c>
      <c r="D2648" s="473" t="s">
        <v>469</v>
      </c>
      <c r="E2648" s="475">
        <v>0</v>
      </c>
      <c r="F2648" s="475" t="s">
        <v>534</v>
      </c>
      <c r="G2648" s="494" t="s">
        <v>2533</v>
      </c>
      <c r="H2648" s="491" t="s">
        <v>253</v>
      </c>
      <c r="I2648" s="494" t="s">
        <v>3982</v>
      </c>
      <c r="J2648" s="502">
        <v>15.3</v>
      </c>
      <c r="K2648" s="491" t="s">
        <v>253</v>
      </c>
      <c r="L2648" s="512">
        <f t="shared" si="287"/>
        <v>104</v>
      </c>
      <c r="M2648" s="514">
        <v>104</v>
      </c>
      <c r="N2648" s="514"/>
      <c r="O2648" s="514"/>
      <c r="P2648" s="515" t="e">
        <f t="shared" si="288"/>
        <v>#DIV/0!</v>
      </c>
      <c r="Q2648" s="515">
        <f t="shared" si="289"/>
        <v>0</v>
      </c>
      <c r="R2648" s="515">
        <f t="shared" si="290"/>
        <v>0</v>
      </c>
      <c r="S2648" s="516">
        <f>IF(M2648="nio",0,IF(M2648&gt;0,VLOOKUP(H2648,'3-Productie normen'!A:L,VLOOKUP(M2648,'3-Productie normen'!$B$36:$C$42,2,FALSE),FALSE)))</f>
        <v>0</v>
      </c>
      <c r="T2648" s="516">
        <f t="shared" si="285"/>
        <v>0</v>
      </c>
      <c r="U2648" s="55">
        <f t="shared" si="286"/>
        <v>0</v>
      </c>
      <c r="V2648" s="527"/>
      <c r="X2648" s="529">
        <f t="shared" si="291"/>
        <v>1591.2</v>
      </c>
    </row>
    <row r="2649" spans="1:24" ht="14.1" customHeight="1">
      <c r="A2649" s="567">
        <v>2649</v>
      </c>
      <c r="B2649" s="467" t="s">
        <v>244</v>
      </c>
      <c r="C2649" s="466" t="s">
        <v>384</v>
      </c>
      <c r="D2649" s="473" t="s">
        <v>469</v>
      </c>
      <c r="E2649" s="475">
        <v>0</v>
      </c>
      <c r="F2649" s="475" t="s">
        <v>535</v>
      </c>
      <c r="G2649" s="494" t="s">
        <v>600</v>
      </c>
      <c r="H2649" s="494" t="s">
        <v>4033</v>
      </c>
      <c r="I2649" s="494" t="s">
        <v>3974</v>
      </c>
      <c r="J2649" s="502">
        <v>7.2</v>
      </c>
      <c r="K2649" s="494" t="s">
        <v>4033</v>
      </c>
      <c r="L2649" s="512">
        <f t="shared" si="287"/>
        <v>104</v>
      </c>
      <c r="M2649" s="514">
        <v>104</v>
      </c>
      <c r="N2649" s="514"/>
      <c r="O2649" s="514"/>
      <c r="P2649" s="515" t="e">
        <f t="shared" si="288"/>
        <v>#DIV/0!</v>
      </c>
      <c r="Q2649" s="515">
        <f t="shared" si="289"/>
        <v>0</v>
      </c>
      <c r="R2649" s="515">
        <f t="shared" si="290"/>
        <v>0</v>
      </c>
      <c r="S2649" s="516">
        <f>IF(M2649="nio",0,IF(M2649&gt;0,VLOOKUP(H2649,'3-Productie normen'!A:L,VLOOKUP(M2649,'3-Productie normen'!$B$36:$C$42,2,FALSE),FALSE)))</f>
        <v>0</v>
      </c>
      <c r="T2649" s="516">
        <f t="shared" ref="T2649:T2712" si="292">IF(N2649&gt;0,S2649*$T$8,0)</f>
        <v>0</v>
      </c>
      <c r="U2649" s="55">
        <f t="shared" ref="U2649:U2712" si="293">IF((OR(O2649&gt;0,)),S2649*$U$8,0)</f>
        <v>0</v>
      </c>
      <c r="V2649" s="527"/>
      <c r="X2649" s="529">
        <f t="shared" si="291"/>
        <v>748.80000000000007</v>
      </c>
    </row>
    <row r="2650" spans="1:24" ht="14.1" customHeight="1">
      <c r="A2650" s="460">
        <v>2650</v>
      </c>
      <c r="B2650" s="467" t="s">
        <v>244</v>
      </c>
      <c r="C2650" s="466" t="s">
        <v>384</v>
      </c>
      <c r="D2650" s="473" t="s">
        <v>469</v>
      </c>
      <c r="E2650" s="475">
        <v>0</v>
      </c>
      <c r="F2650" s="475" t="s">
        <v>537</v>
      </c>
      <c r="G2650" s="494" t="s">
        <v>529</v>
      </c>
      <c r="H2650" s="491" t="s">
        <v>253</v>
      </c>
      <c r="I2650" s="494" t="s">
        <v>3982</v>
      </c>
      <c r="J2650" s="502">
        <v>20</v>
      </c>
      <c r="K2650" s="491" t="s">
        <v>253</v>
      </c>
      <c r="L2650" s="512">
        <f t="shared" si="287"/>
        <v>104</v>
      </c>
      <c r="M2650" s="514">
        <v>104</v>
      </c>
      <c r="N2650" s="514"/>
      <c r="O2650" s="514"/>
      <c r="P2650" s="515" t="e">
        <f t="shared" si="288"/>
        <v>#DIV/0!</v>
      </c>
      <c r="Q2650" s="515">
        <f t="shared" si="289"/>
        <v>0</v>
      </c>
      <c r="R2650" s="515">
        <f t="shared" si="290"/>
        <v>0</v>
      </c>
      <c r="S2650" s="516">
        <f>IF(M2650="nio",0,IF(M2650&gt;0,VLOOKUP(H2650,'3-Productie normen'!A:L,VLOOKUP(M2650,'3-Productie normen'!$B$36:$C$42,2,FALSE),FALSE)))</f>
        <v>0</v>
      </c>
      <c r="T2650" s="516">
        <f t="shared" si="292"/>
        <v>0</v>
      </c>
      <c r="U2650" s="55">
        <f t="shared" si="293"/>
        <v>0</v>
      </c>
      <c r="V2650" s="527"/>
      <c r="X2650" s="529">
        <f t="shared" si="291"/>
        <v>2080</v>
      </c>
    </row>
    <row r="2651" spans="1:24" ht="14.1" customHeight="1">
      <c r="A2651" s="460">
        <v>2651</v>
      </c>
      <c r="B2651" s="467" t="s">
        <v>244</v>
      </c>
      <c r="C2651" s="466" t="s">
        <v>384</v>
      </c>
      <c r="D2651" s="473" t="s">
        <v>469</v>
      </c>
      <c r="E2651" s="475">
        <v>0</v>
      </c>
      <c r="F2651" s="475" t="s">
        <v>538</v>
      </c>
      <c r="G2651" s="494" t="s">
        <v>2231</v>
      </c>
      <c r="H2651" s="494" t="s">
        <v>4026</v>
      </c>
      <c r="I2651" s="494" t="s">
        <v>3982</v>
      </c>
      <c r="J2651" s="502">
        <v>4.9000000000000004</v>
      </c>
      <c r="K2651" s="494" t="s">
        <v>4026</v>
      </c>
      <c r="L2651" s="512">
        <f t="shared" si="287"/>
        <v>0</v>
      </c>
      <c r="M2651" s="513" t="s">
        <v>4037</v>
      </c>
      <c r="N2651" s="514"/>
      <c r="O2651" s="514"/>
      <c r="P2651" s="515">
        <f t="shared" si="288"/>
        <v>0</v>
      </c>
      <c r="Q2651" s="515">
        <f t="shared" si="289"/>
        <v>0</v>
      </c>
      <c r="R2651" s="515">
        <f t="shared" si="290"/>
        <v>0</v>
      </c>
      <c r="S2651" s="516">
        <f>IF(M2651="nio",0,IF(M2651&gt;0,VLOOKUP(H2651,'3-Productie normen'!A:L,VLOOKUP(M2651,'3-Productie normen'!$B$36:$C$42,2,FALSE),FALSE)))</f>
        <v>0</v>
      </c>
      <c r="T2651" s="516">
        <f t="shared" si="292"/>
        <v>0</v>
      </c>
      <c r="U2651" s="55">
        <f t="shared" si="293"/>
        <v>0</v>
      </c>
      <c r="V2651" s="527"/>
      <c r="X2651" s="529">
        <f t="shared" si="291"/>
        <v>0</v>
      </c>
    </row>
    <row r="2652" spans="1:24" ht="14.1" customHeight="1">
      <c r="A2652" s="460">
        <v>2652</v>
      </c>
      <c r="B2652" s="467" t="s">
        <v>244</v>
      </c>
      <c r="C2652" s="466" t="s">
        <v>384</v>
      </c>
      <c r="D2652" s="473" t="s">
        <v>469</v>
      </c>
      <c r="E2652" s="475">
        <v>0</v>
      </c>
      <c r="F2652" s="475" t="s">
        <v>2534</v>
      </c>
      <c r="G2652" s="494" t="s">
        <v>592</v>
      </c>
      <c r="H2652" s="487" t="s">
        <v>348</v>
      </c>
      <c r="I2652" s="494" t="s">
        <v>3974</v>
      </c>
      <c r="J2652" s="502">
        <v>17.100000000000001</v>
      </c>
      <c r="K2652" s="487" t="s">
        <v>348</v>
      </c>
      <c r="L2652" s="512">
        <f t="shared" si="287"/>
        <v>255</v>
      </c>
      <c r="M2652" s="514">
        <v>255</v>
      </c>
      <c r="N2652" s="514"/>
      <c r="O2652" s="514"/>
      <c r="P2652" s="515" t="e">
        <f t="shared" si="288"/>
        <v>#DIV/0!</v>
      </c>
      <c r="Q2652" s="515">
        <f t="shared" si="289"/>
        <v>0</v>
      </c>
      <c r="R2652" s="515">
        <f t="shared" si="290"/>
        <v>0</v>
      </c>
      <c r="S2652" s="516">
        <f>IF(M2652="nio",0,IF(M2652&gt;0,VLOOKUP(H2652,'3-Productie normen'!A:L,VLOOKUP(M2652,'3-Productie normen'!$B$36:$C$42,2,FALSE),FALSE)))</f>
        <v>0</v>
      </c>
      <c r="T2652" s="516">
        <f t="shared" si="292"/>
        <v>0</v>
      </c>
      <c r="U2652" s="55">
        <f t="shared" si="293"/>
        <v>0</v>
      </c>
      <c r="V2652" s="527"/>
      <c r="X2652" s="529">
        <f t="shared" si="291"/>
        <v>4360.5</v>
      </c>
    </row>
    <row r="2653" spans="1:24" ht="14.1" customHeight="1">
      <c r="A2653" s="460">
        <v>2653</v>
      </c>
      <c r="B2653" s="467" t="s">
        <v>244</v>
      </c>
      <c r="C2653" s="466" t="s">
        <v>384</v>
      </c>
      <c r="D2653" s="473" t="s">
        <v>469</v>
      </c>
      <c r="E2653" s="475">
        <v>0</v>
      </c>
      <c r="F2653" s="475" t="s">
        <v>539</v>
      </c>
      <c r="G2653" s="494" t="s">
        <v>593</v>
      </c>
      <c r="H2653" s="494" t="s">
        <v>4026</v>
      </c>
      <c r="I2653" s="494" t="s">
        <v>3982</v>
      </c>
      <c r="J2653" s="502">
        <v>119.2</v>
      </c>
      <c r="K2653" s="494" t="s">
        <v>4026</v>
      </c>
      <c r="L2653" s="512">
        <f t="shared" si="287"/>
        <v>0</v>
      </c>
      <c r="M2653" s="513" t="s">
        <v>4037</v>
      </c>
      <c r="N2653" s="514"/>
      <c r="O2653" s="514"/>
      <c r="P2653" s="515">
        <f t="shared" si="288"/>
        <v>0</v>
      </c>
      <c r="Q2653" s="515">
        <f t="shared" si="289"/>
        <v>0</v>
      </c>
      <c r="R2653" s="515">
        <f t="shared" si="290"/>
        <v>0</v>
      </c>
      <c r="S2653" s="516">
        <f>IF(M2653="nio",0,IF(M2653&gt;0,VLOOKUP(H2653,'3-Productie normen'!A:L,VLOOKUP(M2653,'3-Productie normen'!$B$36:$C$42,2,FALSE),FALSE)))</f>
        <v>0</v>
      </c>
      <c r="T2653" s="516">
        <f t="shared" si="292"/>
        <v>0</v>
      </c>
      <c r="U2653" s="55">
        <f t="shared" si="293"/>
        <v>0</v>
      </c>
      <c r="V2653" s="527"/>
      <c r="X2653" s="529">
        <f t="shared" si="291"/>
        <v>0</v>
      </c>
    </row>
    <row r="2654" spans="1:24" ht="14.1" customHeight="1">
      <c r="A2654" s="460">
        <v>2654</v>
      </c>
      <c r="B2654" s="467" t="s">
        <v>244</v>
      </c>
      <c r="C2654" s="466" t="s">
        <v>384</v>
      </c>
      <c r="D2654" s="473" t="s">
        <v>469</v>
      </c>
      <c r="E2654" s="475">
        <v>0</v>
      </c>
      <c r="F2654" s="475" t="s">
        <v>544</v>
      </c>
      <c r="G2654" s="494" t="s">
        <v>2535</v>
      </c>
      <c r="H2654" s="494" t="s">
        <v>4026</v>
      </c>
      <c r="I2654" s="494" t="s">
        <v>3982</v>
      </c>
      <c r="J2654" s="502">
        <v>36.6</v>
      </c>
      <c r="K2654" s="494" t="s">
        <v>4026</v>
      </c>
      <c r="L2654" s="512">
        <f t="shared" si="287"/>
        <v>0</v>
      </c>
      <c r="M2654" s="513" t="s">
        <v>4037</v>
      </c>
      <c r="N2654" s="514"/>
      <c r="O2654" s="514"/>
      <c r="P2654" s="515">
        <f t="shared" si="288"/>
        <v>0</v>
      </c>
      <c r="Q2654" s="515">
        <f t="shared" si="289"/>
        <v>0</v>
      </c>
      <c r="R2654" s="515">
        <f t="shared" si="290"/>
        <v>0</v>
      </c>
      <c r="S2654" s="516">
        <f>IF(M2654="nio",0,IF(M2654&gt;0,VLOOKUP(H2654,'3-Productie normen'!A:L,VLOOKUP(M2654,'3-Productie normen'!$B$36:$C$42,2,FALSE),FALSE)))</f>
        <v>0</v>
      </c>
      <c r="T2654" s="516">
        <f t="shared" si="292"/>
        <v>0</v>
      </c>
      <c r="U2654" s="55">
        <f t="shared" si="293"/>
        <v>0</v>
      </c>
      <c r="V2654" s="527"/>
      <c r="X2654" s="529">
        <f t="shared" si="291"/>
        <v>0</v>
      </c>
    </row>
    <row r="2655" spans="1:24" ht="14.1" customHeight="1">
      <c r="A2655" s="460">
        <v>2655</v>
      </c>
      <c r="B2655" s="467" t="s">
        <v>244</v>
      </c>
      <c r="C2655" s="466" t="s">
        <v>384</v>
      </c>
      <c r="D2655" s="473" t="s">
        <v>469</v>
      </c>
      <c r="E2655" s="475">
        <v>0</v>
      </c>
      <c r="F2655" s="475" t="s">
        <v>2536</v>
      </c>
      <c r="G2655" s="494" t="s">
        <v>593</v>
      </c>
      <c r="H2655" s="494" t="s">
        <v>4026</v>
      </c>
      <c r="I2655" s="494" t="s">
        <v>3982</v>
      </c>
      <c r="J2655" s="502">
        <v>7</v>
      </c>
      <c r="K2655" s="494" t="s">
        <v>4026</v>
      </c>
      <c r="L2655" s="512">
        <f t="shared" si="287"/>
        <v>0</v>
      </c>
      <c r="M2655" s="513" t="s">
        <v>4037</v>
      </c>
      <c r="N2655" s="514"/>
      <c r="O2655" s="514"/>
      <c r="P2655" s="515">
        <f t="shared" si="288"/>
        <v>0</v>
      </c>
      <c r="Q2655" s="515">
        <f t="shared" si="289"/>
        <v>0</v>
      </c>
      <c r="R2655" s="515">
        <f t="shared" si="290"/>
        <v>0</v>
      </c>
      <c r="S2655" s="516">
        <f>IF(M2655="nio",0,IF(M2655&gt;0,VLOOKUP(H2655,'3-Productie normen'!A:L,VLOOKUP(M2655,'3-Productie normen'!$B$36:$C$42,2,FALSE),FALSE)))</f>
        <v>0</v>
      </c>
      <c r="T2655" s="516">
        <f t="shared" si="292"/>
        <v>0</v>
      </c>
      <c r="U2655" s="55">
        <f t="shared" si="293"/>
        <v>0</v>
      </c>
      <c r="V2655" s="527"/>
      <c r="X2655" s="529">
        <f t="shared" si="291"/>
        <v>0</v>
      </c>
    </row>
    <row r="2656" spans="1:24" ht="14.1" customHeight="1">
      <c r="A2656" s="460">
        <v>2656</v>
      </c>
      <c r="B2656" s="467" t="s">
        <v>244</v>
      </c>
      <c r="C2656" s="466" t="s">
        <v>384</v>
      </c>
      <c r="D2656" s="473" t="s">
        <v>469</v>
      </c>
      <c r="E2656" s="475">
        <v>0</v>
      </c>
      <c r="F2656" s="475" t="s">
        <v>2537</v>
      </c>
      <c r="G2656" s="494" t="s">
        <v>593</v>
      </c>
      <c r="H2656" s="494" t="s">
        <v>4026</v>
      </c>
      <c r="I2656" s="494" t="s">
        <v>3982</v>
      </c>
      <c r="J2656" s="502">
        <v>1.7</v>
      </c>
      <c r="K2656" s="494" t="s">
        <v>4026</v>
      </c>
      <c r="L2656" s="512">
        <f t="shared" si="287"/>
        <v>0</v>
      </c>
      <c r="M2656" s="513" t="s">
        <v>4037</v>
      </c>
      <c r="N2656" s="514"/>
      <c r="O2656" s="514"/>
      <c r="P2656" s="515">
        <f t="shared" si="288"/>
        <v>0</v>
      </c>
      <c r="Q2656" s="515">
        <f t="shared" si="289"/>
        <v>0</v>
      </c>
      <c r="R2656" s="515">
        <f t="shared" si="290"/>
        <v>0</v>
      </c>
      <c r="S2656" s="516">
        <f>IF(M2656="nio",0,IF(M2656&gt;0,VLOOKUP(H2656,'3-Productie normen'!A:L,VLOOKUP(M2656,'3-Productie normen'!$B$36:$C$42,2,FALSE),FALSE)))</f>
        <v>0</v>
      </c>
      <c r="T2656" s="516">
        <f t="shared" si="292"/>
        <v>0</v>
      </c>
      <c r="U2656" s="55">
        <f t="shared" si="293"/>
        <v>0</v>
      </c>
      <c r="V2656" s="527"/>
      <c r="X2656" s="529">
        <f t="shared" si="291"/>
        <v>0</v>
      </c>
    </row>
    <row r="2657" spans="1:24" ht="14.1" customHeight="1">
      <c r="A2657" s="567">
        <v>2657</v>
      </c>
      <c r="B2657" s="467" t="s">
        <v>244</v>
      </c>
      <c r="C2657" s="466" t="s">
        <v>384</v>
      </c>
      <c r="D2657" s="473" t="s">
        <v>469</v>
      </c>
      <c r="E2657" s="475">
        <v>0</v>
      </c>
      <c r="F2657" s="475" t="s">
        <v>2538</v>
      </c>
      <c r="G2657" s="494" t="s">
        <v>2231</v>
      </c>
      <c r="H2657" s="491" t="s">
        <v>286</v>
      </c>
      <c r="I2657" s="494" t="s">
        <v>3982</v>
      </c>
      <c r="J2657" s="502">
        <v>1.5</v>
      </c>
      <c r="K2657" s="494" t="s">
        <v>4027</v>
      </c>
      <c r="L2657" s="512">
        <f t="shared" si="287"/>
        <v>0</v>
      </c>
      <c r="M2657" s="513" t="s">
        <v>4037</v>
      </c>
      <c r="N2657" s="514"/>
      <c r="O2657" s="514"/>
      <c r="P2657" s="515">
        <f t="shared" si="288"/>
        <v>0</v>
      </c>
      <c r="Q2657" s="515">
        <f t="shared" si="289"/>
        <v>0</v>
      </c>
      <c r="R2657" s="515">
        <f t="shared" si="290"/>
        <v>0</v>
      </c>
      <c r="S2657" s="516">
        <f>IF(M2657="nio",0,IF(M2657&gt;0,VLOOKUP(H2657,'3-Productie normen'!A:L,VLOOKUP(M2657,'3-Productie normen'!$B$36:$C$42,2,FALSE),FALSE)))</f>
        <v>0</v>
      </c>
      <c r="T2657" s="516">
        <f t="shared" si="292"/>
        <v>0</v>
      </c>
      <c r="U2657" s="55">
        <f t="shared" si="293"/>
        <v>0</v>
      </c>
      <c r="V2657" s="527"/>
      <c r="X2657" s="529">
        <f t="shared" si="291"/>
        <v>0</v>
      </c>
    </row>
    <row r="2658" spans="1:24" ht="14.1" customHeight="1">
      <c r="A2658" s="460">
        <v>2658</v>
      </c>
      <c r="B2658" s="467" t="s">
        <v>244</v>
      </c>
      <c r="C2658" s="466" t="s">
        <v>384</v>
      </c>
      <c r="D2658" s="473" t="s">
        <v>469</v>
      </c>
      <c r="E2658" s="475">
        <v>0</v>
      </c>
      <c r="F2658" s="475" t="s">
        <v>546</v>
      </c>
      <c r="G2658" s="494" t="s">
        <v>593</v>
      </c>
      <c r="H2658" s="494" t="s">
        <v>255</v>
      </c>
      <c r="I2658" s="494" t="s">
        <v>3982</v>
      </c>
      <c r="J2658" s="502">
        <v>23.6</v>
      </c>
      <c r="K2658" s="494" t="s">
        <v>255</v>
      </c>
      <c r="L2658" s="512">
        <f t="shared" si="287"/>
        <v>104</v>
      </c>
      <c r="M2658" s="514">
        <v>104</v>
      </c>
      <c r="N2658" s="514"/>
      <c r="O2658" s="514"/>
      <c r="P2658" s="515" t="e">
        <f t="shared" si="288"/>
        <v>#DIV/0!</v>
      </c>
      <c r="Q2658" s="515">
        <f t="shared" si="289"/>
        <v>0</v>
      </c>
      <c r="R2658" s="515">
        <f t="shared" si="290"/>
        <v>0</v>
      </c>
      <c r="S2658" s="516">
        <f>IF(M2658="nio",0,IF(M2658&gt;0,VLOOKUP(H2658,'3-Productie normen'!A:L,VLOOKUP(M2658,'3-Productie normen'!$B$36:$C$42,2,FALSE),FALSE)))</f>
        <v>0</v>
      </c>
      <c r="T2658" s="516">
        <f t="shared" si="292"/>
        <v>0</v>
      </c>
      <c r="U2658" s="55">
        <f t="shared" si="293"/>
        <v>0</v>
      </c>
      <c r="V2658" s="527"/>
      <c r="X2658" s="529">
        <f t="shared" si="291"/>
        <v>2454.4</v>
      </c>
    </row>
    <row r="2659" spans="1:24" ht="14.1" customHeight="1">
      <c r="A2659" s="460">
        <v>2659</v>
      </c>
      <c r="B2659" s="467" t="s">
        <v>244</v>
      </c>
      <c r="C2659" s="466" t="s">
        <v>384</v>
      </c>
      <c r="D2659" s="473" t="s">
        <v>469</v>
      </c>
      <c r="E2659" s="475">
        <v>0</v>
      </c>
      <c r="F2659" s="475" t="s">
        <v>547</v>
      </c>
      <c r="G2659" s="494" t="s">
        <v>593</v>
      </c>
      <c r="H2659" s="494" t="s">
        <v>255</v>
      </c>
      <c r="I2659" s="494" t="s">
        <v>3982</v>
      </c>
      <c r="J2659" s="502">
        <v>46.7</v>
      </c>
      <c r="K2659" s="494" t="s">
        <v>255</v>
      </c>
      <c r="L2659" s="512">
        <f t="shared" si="287"/>
        <v>104</v>
      </c>
      <c r="M2659" s="514">
        <v>104</v>
      </c>
      <c r="N2659" s="514"/>
      <c r="O2659" s="514"/>
      <c r="P2659" s="515" t="e">
        <f t="shared" si="288"/>
        <v>#DIV/0!</v>
      </c>
      <c r="Q2659" s="515">
        <f t="shared" si="289"/>
        <v>0</v>
      </c>
      <c r="R2659" s="515">
        <f t="shared" si="290"/>
        <v>0</v>
      </c>
      <c r="S2659" s="516">
        <f>IF(M2659="nio",0,IF(M2659&gt;0,VLOOKUP(H2659,'3-Productie normen'!A:L,VLOOKUP(M2659,'3-Productie normen'!$B$36:$C$42,2,FALSE),FALSE)))</f>
        <v>0</v>
      </c>
      <c r="T2659" s="516">
        <f t="shared" si="292"/>
        <v>0</v>
      </c>
      <c r="U2659" s="55">
        <f t="shared" si="293"/>
        <v>0</v>
      </c>
      <c r="V2659" s="527"/>
      <c r="X2659" s="529">
        <f t="shared" si="291"/>
        <v>4856.8</v>
      </c>
    </row>
    <row r="2660" spans="1:24" ht="14.1" customHeight="1">
      <c r="A2660" s="460">
        <v>2660</v>
      </c>
      <c r="B2660" s="467" t="s">
        <v>244</v>
      </c>
      <c r="C2660" s="466" t="s">
        <v>384</v>
      </c>
      <c r="D2660" s="473" t="s">
        <v>469</v>
      </c>
      <c r="E2660" s="475">
        <v>0</v>
      </c>
      <c r="F2660" s="475" t="s">
        <v>549</v>
      </c>
      <c r="G2660" s="494" t="s">
        <v>2255</v>
      </c>
      <c r="H2660" s="494" t="s">
        <v>255</v>
      </c>
      <c r="I2660" s="494" t="s">
        <v>3982</v>
      </c>
      <c r="J2660" s="502">
        <v>23.6</v>
      </c>
      <c r="K2660" s="494" t="s">
        <v>255</v>
      </c>
      <c r="L2660" s="512">
        <f t="shared" si="287"/>
        <v>104</v>
      </c>
      <c r="M2660" s="514">
        <v>104</v>
      </c>
      <c r="N2660" s="514"/>
      <c r="O2660" s="514"/>
      <c r="P2660" s="515" t="e">
        <f t="shared" si="288"/>
        <v>#DIV/0!</v>
      </c>
      <c r="Q2660" s="515">
        <f t="shared" si="289"/>
        <v>0</v>
      </c>
      <c r="R2660" s="515">
        <f t="shared" si="290"/>
        <v>0</v>
      </c>
      <c r="S2660" s="516">
        <f>IF(M2660="nio",0,IF(M2660&gt;0,VLOOKUP(H2660,'3-Productie normen'!A:L,VLOOKUP(M2660,'3-Productie normen'!$B$36:$C$42,2,FALSE),FALSE)))</f>
        <v>0</v>
      </c>
      <c r="T2660" s="516">
        <f t="shared" si="292"/>
        <v>0</v>
      </c>
      <c r="U2660" s="55">
        <f t="shared" si="293"/>
        <v>0</v>
      </c>
      <c r="V2660" s="527"/>
      <c r="X2660" s="529">
        <f t="shared" si="291"/>
        <v>2454.4</v>
      </c>
    </row>
    <row r="2661" spans="1:24" ht="14.1" customHeight="1">
      <c r="A2661" s="460">
        <v>2661</v>
      </c>
      <c r="B2661" s="467" t="s">
        <v>244</v>
      </c>
      <c r="C2661" s="466" t="s">
        <v>384</v>
      </c>
      <c r="D2661" s="473" t="s">
        <v>469</v>
      </c>
      <c r="E2661" s="477">
        <v>0</v>
      </c>
      <c r="F2661" s="477" t="s">
        <v>550</v>
      </c>
      <c r="G2661" s="495" t="s">
        <v>593</v>
      </c>
      <c r="H2661" s="495" t="s">
        <v>255</v>
      </c>
      <c r="I2661" s="495" t="s">
        <v>3982</v>
      </c>
      <c r="J2661" s="503">
        <v>23.6</v>
      </c>
      <c r="K2661" s="495" t="s">
        <v>255</v>
      </c>
      <c r="L2661" s="512">
        <f t="shared" si="287"/>
        <v>104</v>
      </c>
      <c r="M2661" s="514">
        <v>104</v>
      </c>
      <c r="N2661" s="514"/>
      <c r="O2661" s="514"/>
      <c r="P2661" s="515" t="e">
        <f t="shared" si="288"/>
        <v>#DIV/0!</v>
      </c>
      <c r="Q2661" s="515">
        <f t="shared" si="289"/>
        <v>0</v>
      </c>
      <c r="R2661" s="515">
        <f t="shared" si="290"/>
        <v>0</v>
      </c>
      <c r="S2661" s="516">
        <f>IF(M2661="nio",0,IF(M2661&gt;0,VLOOKUP(H2661,'3-Productie normen'!A:L,VLOOKUP(M2661,'3-Productie normen'!$B$36:$C$42,2,FALSE),FALSE)))</f>
        <v>0</v>
      </c>
      <c r="T2661" s="516">
        <f t="shared" si="292"/>
        <v>0</v>
      </c>
      <c r="U2661" s="55">
        <f t="shared" si="293"/>
        <v>0</v>
      </c>
      <c r="V2661" s="527"/>
      <c r="X2661" s="529">
        <f t="shared" si="291"/>
        <v>2454.4</v>
      </c>
    </row>
    <row r="2662" spans="1:24" ht="14.1" customHeight="1">
      <c r="A2662" s="460">
        <v>2662</v>
      </c>
      <c r="B2662" s="467" t="s">
        <v>244</v>
      </c>
      <c r="C2662" s="466" t="s">
        <v>384</v>
      </c>
      <c r="D2662" s="473" t="s">
        <v>469</v>
      </c>
      <c r="E2662" s="477">
        <v>0</v>
      </c>
      <c r="F2662" s="477" t="s">
        <v>551</v>
      </c>
      <c r="G2662" s="495" t="s">
        <v>593</v>
      </c>
      <c r="H2662" s="495" t="s">
        <v>255</v>
      </c>
      <c r="I2662" s="495" t="s">
        <v>3982</v>
      </c>
      <c r="J2662" s="503">
        <v>72.2</v>
      </c>
      <c r="K2662" s="495" t="s">
        <v>255</v>
      </c>
      <c r="L2662" s="512">
        <f t="shared" si="287"/>
        <v>104</v>
      </c>
      <c r="M2662" s="514">
        <v>104</v>
      </c>
      <c r="N2662" s="514"/>
      <c r="O2662" s="514"/>
      <c r="P2662" s="515" t="e">
        <f t="shared" si="288"/>
        <v>#DIV/0!</v>
      </c>
      <c r="Q2662" s="515">
        <f t="shared" si="289"/>
        <v>0</v>
      </c>
      <c r="R2662" s="515">
        <f t="shared" si="290"/>
        <v>0</v>
      </c>
      <c r="S2662" s="516">
        <f>IF(M2662="nio",0,IF(M2662&gt;0,VLOOKUP(H2662,'3-Productie normen'!A:L,VLOOKUP(M2662,'3-Productie normen'!$B$36:$C$42,2,FALSE),FALSE)))</f>
        <v>0</v>
      </c>
      <c r="T2662" s="516">
        <f t="shared" si="292"/>
        <v>0</v>
      </c>
      <c r="U2662" s="55">
        <f t="shared" si="293"/>
        <v>0</v>
      </c>
      <c r="V2662" s="527"/>
      <c r="X2662" s="529">
        <f t="shared" si="291"/>
        <v>7508.8</v>
      </c>
    </row>
    <row r="2663" spans="1:24" ht="14.1" customHeight="1">
      <c r="A2663" s="460">
        <v>2663</v>
      </c>
      <c r="B2663" s="467" t="s">
        <v>244</v>
      </c>
      <c r="C2663" s="466" t="s">
        <v>384</v>
      </c>
      <c r="D2663" s="473" t="s">
        <v>469</v>
      </c>
      <c r="E2663" s="477">
        <v>0</v>
      </c>
      <c r="F2663" s="477" t="s">
        <v>554</v>
      </c>
      <c r="G2663" s="495" t="s">
        <v>593</v>
      </c>
      <c r="H2663" s="495" t="s">
        <v>255</v>
      </c>
      <c r="I2663" s="495" t="s">
        <v>3982</v>
      </c>
      <c r="J2663" s="503">
        <v>23.6</v>
      </c>
      <c r="K2663" s="495" t="s">
        <v>255</v>
      </c>
      <c r="L2663" s="512">
        <f t="shared" si="287"/>
        <v>104</v>
      </c>
      <c r="M2663" s="514">
        <v>104</v>
      </c>
      <c r="N2663" s="514"/>
      <c r="O2663" s="514"/>
      <c r="P2663" s="515" t="e">
        <f t="shared" si="288"/>
        <v>#DIV/0!</v>
      </c>
      <c r="Q2663" s="515">
        <f t="shared" si="289"/>
        <v>0</v>
      </c>
      <c r="R2663" s="515">
        <f t="shared" si="290"/>
        <v>0</v>
      </c>
      <c r="S2663" s="516">
        <f>IF(M2663="nio",0,IF(M2663&gt;0,VLOOKUP(H2663,'3-Productie normen'!A:L,VLOOKUP(M2663,'3-Productie normen'!$B$36:$C$42,2,FALSE),FALSE)))</f>
        <v>0</v>
      </c>
      <c r="T2663" s="516">
        <f t="shared" si="292"/>
        <v>0</v>
      </c>
      <c r="U2663" s="55">
        <f t="shared" si="293"/>
        <v>0</v>
      </c>
      <c r="V2663" s="527"/>
      <c r="X2663" s="529">
        <f t="shared" si="291"/>
        <v>2454.4</v>
      </c>
    </row>
    <row r="2664" spans="1:24" ht="14.1" customHeight="1">
      <c r="A2664" s="460">
        <v>2664</v>
      </c>
      <c r="B2664" s="467" t="s">
        <v>244</v>
      </c>
      <c r="C2664" s="466" t="s">
        <v>384</v>
      </c>
      <c r="D2664" s="473" t="s">
        <v>469</v>
      </c>
      <c r="E2664" s="477">
        <v>0</v>
      </c>
      <c r="F2664" s="477" t="s">
        <v>555</v>
      </c>
      <c r="G2664" s="495" t="s">
        <v>2255</v>
      </c>
      <c r="H2664" s="495" t="s">
        <v>255</v>
      </c>
      <c r="I2664" s="495" t="s">
        <v>3982</v>
      </c>
      <c r="J2664" s="503">
        <v>47.4</v>
      </c>
      <c r="K2664" s="495" t="s">
        <v>255</v>
      </c>
      <c r="L2664" s="512">
        <f t="shared" si="287"/>
        <v>104</v>
      </c>
      <c r="M2664" s="514">
        <v>104</v>
      </c>
      <c r="N2664" s="514"/>
      <c r="O2664" s="514"/>
      <c r="P2664" s="515" t="e">
        <f t="shared" si="288"/>
        <v>#DIV/0!</v>
      </c>
      <c r="Q2664" s="515">
        <f t="shared" si="289"/>
        <v>0</v>
      </c>
      <c r="R2664" s="515">
        <f t="shared" si="290"/>
        <v>0</v>
      </c>
      <c r="S2664" s="516">
        <f>IF(M2664="nio",0,IF(M2664&gt;0,VLOOKUP(H2664,'3-Productie normen'!A:L,VLOOKUP(M2664,'3-Productie normen'!$B$36:$C$42,2,FALSE),FALSE)))</f>
        <v>0</v>
      </c>
      <c r="T2664" s="516">
        <f t="shared" si="292"/>
        <v>0</v>
      </c>
      <c r="U2664" s="55">
        <f t="shared" si="293"/>
        <v>0</v>
      </c>
      <c r="V2664" s="527"/>
      <c r="X2664" s="529">
        <f t="shared" si="291"/>
        <v>4929.5999999999995</v>
      </c>
    </row>
    <row r="2665" spans="1:24" ht="14.1" customHeight="1">
      <c r="A2665" s="567">
        <v>2665</v>
      </c>
      <c r="B2665" s="467" t="s">
        <v>244</v>
      </c>
      <c r="C2665" s="466" t="s">
        <v>384</v>
      </c>
      <c r="D2665" s="473" t="s">
        <v>469</v>
      </c>
      <c r="E2665" s="477">
        <v>0</v>
      </c>
      <c r="F2665" s="477" t="s">
        <v>2539</v>
      </c>
      <c r="G2665" s="495" t="s">
        <v>598</v>
      </c>
      <c r="H2665" s="487" t="s">
        <v>17</v>
      </c>
      <c r="I2665" s="495" t="s">
        <v>3977</v>
      </c>
      <c r="J2665" s="503">
        <v>32.4</v>
      </c>
      <c r="K2665" s="487" t="s">
        <v>17</v>
      </c>
      <c r="L2665" s="512">
        <f t="shared" si="287"/>
        <v>255</v>
      </c>
      <c r="M2665" s="514">
        <v>255</v>
      </c>
      <c r="N2665" s="514"/>
      <c r="O2665" s="514"/>
      <c r="P2665" s="515" t="e">
        <f t="shared" si="288"/>
        <v>#DIV/0!</v>
      </c>
      <c r="Q2665" s="515">
        <f t="shared" si="289"/>
        <v>0</v>
      </c>
      <c r="R2665" s="515">
        <f t="shared" si="290"/>
        <v>0</v>
      </c>
      <c r="S2665" s="516">
        <f>IF(M2665="nio",0,IF(M2665&gt;0,VLOOKUP(H2665,'3-Productie normen'!A:L,VLOOKUP(M2665,'3-Productie normen'!$B$36:$C$42,2,FALSE),FALSE)))</f>
        <v>0</v>
      </c>
      <c r="T2665" s="516">
        <f t="shared" si="292"/>
        <v>0</v>
      </c>
      <c r="U2665" s="55">
        <f t="shared" si="293"/>
        <v>0</v>
      </c>
      <c r="V2665" s="527"/>
      <c r="X2665" s="529">
        <f t="shared" si="291"/>
        <v>8262</v>
      </c>
    </row>
    <row r="2666" spans="1:24" ht="14.1" customHeight="1">
      <c r="A2666" s="460">
        <v>2666</v>
      </c>
      <c r="B2666" s="467" t="s">
        <v>244</v>
      </c>
      <c r="C2666" s="466" t="s">
        <v>384</v>
      </c>
      <c r="D2666" s="473" t="s">
        <v>469</v>
      </c>
      <c r="E2666" s="477">
        <v>0</v>
      </c>
      <c r="F2666" s="477" t="s">
        <v>2540</v>
      </c>
      <c r="G2666" s="495" t="s">
        <v>593</v>
      </c>
      <c r="H2666" s="495" t="s">
        <v>255</v>
      </c>
      <c r="I2666" s="495" t="s">
        <v>3982</v>
      </c>
      <c r="J2666" s="503">
        <v>32.4</v>
      </c>
      <c r="K2666" s="495" t="s">
        <v>255</v>
      </c>
      <c r="L2666" s="512">
        <f t="shared" si="287"/>
        <v>104</v>
      </c>
      <c r="M2666" s="514">
        <v>104</v>
      </c>
      <c r="N2666" s="514"/>
      <c r="O2666" s="514"/>
      <c r="P2666" s="515" t="e">
        <f t="shared" si="288"/>
        <v>#DIV/0!</v>
      </c>
      <c r="Q2666" s="515">
        <f t="shared" si="289"/>
        <v>0</v>
      </c>
      <c r="R2666" s="515">
        <f t="shared" si="290"/>
        <v>0</v>
      </c>
      <c r="S2666" s="516">
        <f>IF(M2666="nio",0,IF(M2666&gt;0,VLOOKUP(H2666,'3-Productie normen'!A:L,VLOOKUP(M2666,'3-Productie normen'!$B$36:$C$42,2,FALSE),FALSE)))</f>
        <v>0</v>
      </c>
      <c r="T2666" s="516">
        <f t="shared" si="292"/>
        <v>0</v>
      </c>
      <c r="U2666" s="55">
        <f t="shared" si="293"/>
        <v>0</v>
      </c>
      <c r="V2666" s="527"/>
      <c r="X2666" s="529">
        <f t="shared" si="291"/>
        <v>3369.6</v>
      </c>
    </row>
    <row r="2667" spans="1:24" ht="14.1" customHeight="1">
      <c r="A2667" s="460">
        <v>2667</v>
      </c>
      <c r="B2667" s="467" t="s">
        <v>244</v>
      </c>
      <c r="C2667" s="466" t="s">
        <v>384</v>
      </c>
      <c r="D2667" s="473" t="s">
        <v>469</v>
      </c>
      <c r="E2667" s="477">
        <v>0</v>
      </c>
      <c r="F2667" s="477" t="s">
        <v>2541</v>
      </c>
      <c r="G2667" s="495" t="s">
        <v>593</v>
      </c>
      <c r="H2667" s="495" t="s">
        <v>255</v>
      </c>
      <c r="I2667" s="495" t="s">
        <v>3982</v>
      </c>
      <c r="J2667" s="503">
        <v>23</v>
      </c>
      <c r="K2667" s="495" t="s">
        <v>255</v>
      </c>
      <c r="L2667" s="512">
        <f t="shared" si="287"/>
        <v>104</v>
      </c>
      <c r="M2667" s="514">
        <v>104</v>
      </c>
      <c r="N2667" s="514"/>
      <c r="O2667" s="514"/>
      <c r="P2667" s="515" t="e">
        <f t="shared" si="288"/>
        <v>#DIV/0!</v>
      </c>
      <c r="Q2667" s="515">
        <f t="shared" si="289"/>
        <v>0</v>
      </c>
      <c r="R2667" s="515">
        <f t="shared" si="290"/>
        <v>0</v>
      </c>
      <c r="S2667" s="516">
        <f>IF(M2667="nio",0,IF(M2667&gt;0,VLOOKUP(H2667,'3-Productie normen'!A:L,VLOOKUP(M2667,'3-Productie normen'!$B$36:$C$42,2,FALSE),FALSE)))</f>
        <v>0</v>
      </c>
      <c r="T2667" s="516">
        <f t="shared" si="292"/>
        <v>0</v>
      </c>
      <c r="U2667" s="55">
        <f t="shared" si="293"/>
        <v>0</v>
      </c>
      <c r="V2667" s="527"/>
      <c r="X2667" s="529">
        <f t="shared" si="291"/>
        <v>2392</v>
      </c>
    </row>
    <row r="2668" spans="1:24" ht="14.1" customHeight="1">
      <c r="A2668" s="460">
        <v>2668</v>
      </c>
      <c r="B2668" s="467" t="s">
        <v>244</v>
      </c>
      <c r="C2668" s="466" t="s">
        <v>384</v>
      </c>
      <c r="D2668" s="473" t="s">
        <v>469</v>
      </c>
      <c r="E2668" s="477">
        <v>0</v>
      </c>
      <c r="F2668" s="477" t="s">
        <v>590</v>
      </c>
      <c r="G2668" s="495" t="s">
        <v>600</v>
      </c>
      <c r="H2668" s="494" t="s">
        <v>4033</v>
      </c>
      <c r="I2668" s="495" t="s">
        <v>3974</v>
      </c>
      <c r="J2668" s="503">
        <v>143.6</v>
      </c>
      <c r="K2668" s="494" t="s">
        <v>4033</v>
      </c>
      <c r="L2668" s="512">
        <f t="shared" si="287"/>
        <v>104</v>
      </c>
      <c r="M2668" s="514">
        <v>104</v>
      </c>
      <c r="N2668" s="514"/>
      <c r="O2668" s="514"/>
      <c r="P2668" s="515" t="e">
        <f t="shared" si="288"/>
        <v>#DIV/0!</v>
      </c>
      <c r="Q2668" s="515">
        <f t="shared" si="289"/>
        <v>0</v>
      </c>
      <c r="R2668" s="515">
        <f t="shared" si="290"/>
        <v>0</v>
      </c>
      <c r="S2668" s="516">
        <f>IF(M2668="nio",0,IF(M2668&gt;0,VLOOKUP(H2668,'3-Productie normen'!A:L,VLOOKUP(M2668,'3-Productie normen'!$B$36:$C$42,2,FALSE),FALSE)))</f>
        <v>0</v>
      </c>
      <c r="T2668" s="516">
        <f t="shared" si="292"/>
        <v>0</v>
      </c>
      <c r="U2668" s="55">
        <f t="shared" si="293"/>
        <v>0</v>
      </c>
      <c r="V2668" s="527"/>
      <c r="X2668" s="529">
        <f t="shared" si="291"/>
        <v>14934.4</v>
      </c>
    </row>
    <row r="2669" spans="1:24" ht="14.1" customHeight="1">
      <c r="A2669" s="460">
        <v>2669</v>
      </c>
      <c r="B2669" s="467" t="s">
        <v>244</v>
      </c>
      <c r="C2669" s="466" t="s">
        <v>384</v>
      </c>
      <c r="D2669" s="473" t="s">
        <v>469</v>
      </c>
      <c r="E2669" s="477">
        <v>0</v>
      </c>
      <c r="F2669" s="477" t="s">
        <v>2542</v>
      </c>
      <c r="G2669" s="495" t="s">
        <v>597</v>
      </c>
      <c r="H2669" s="495" t="s">
        <v>4026</v>
      </c>
      <c r="I2669" s="495" t="s">
        <v>3982</v>
      </c>
      <c r="J2669" s="503">
        <v>5.3</v>
      </c>
      <c r="K2669" s="495" t="s">
        <v>4026</v>
      </c>
      <c r="L2669" s="512">
        <f t="shared" si="287"/>
        <v>0</v>
      </c>
      <c r="M2669" s="513" t="s">
        <v>4037</v>
      </c>
      <c r="N2669" s="514"/>
      <c r="O2669" s="514"/>
      <c r="P2669" s="515">
        <f t="shared" si="288"/>
        <v>0</v>
      </c>
      <c r="Q2669" s="515">
        <f t="shared" si="289"/>
        <v>0</v>
      </c>
      <c r="R2669" s="515">
        <f t="shared" si="290"/>
        <v>0</v>
      </c>
      <c r="S2669" s="516">
        <f>IF(M2669="nio",0,IF(M2669&gt;0,VLOOKUP(H2669,'3-Productie normen'!A:L,VLOOKUP(M2669,'3-Productie normen'!$B$36:$C$42,2,FALSE),FALSE)))</f>
        <v>0</v>
      </c>
      <c r="T2669" s="516">
        <f t="shared" si="292"/>
        <v>0</v>
      </c>
      <c r="U2669" s="55">
        <f t="shared" si="293"/>
        <v>0</v>
      </c>
      <c r="V2669" s="527"/>
      <c r="X2669" s="529">
        <f t="shared" si="291"/>
        <v>0</v>
      </c>
    </row>
    <row r="2670" spans="1:24" ht="14.1" customHeight="1">
      <c r="A2670" s="460">
        <v>2670</v>
      </c>
      <c r="B2670" s="467" t="s">
        <v>244</v>
      </c>
      <c r="C2670" s="466" t="s">
        <v>384</v>
      </c>
      <c r="D2670" s="473" t="s">
        <v>469</v>
      </c>
      <c r="E2670" s="477">
        <v>0</v>
      </c>
      <c r="F2670" s="477" t="s">
        <v>2543</v>
      </c>
      <c r="G2670" s="495" t="s">
        <v>597</v>
      </c>
      <c r="H2670" s="495" t="s">
        <v>4026</v>
      </c>
      <c r="I2670" s="495" t="s">
        <v>3982</v>
      </c>
      <c r="J2670" s="503">
        <v>7.6</v>
      </c>
      <c r="K2670" s="495" t="s">
        <v>4026</v>
      </c>
      <c r="L2670" s="512">
        <f t="shared" si="287"/>
        <v>0</v>
      </c>
      <c r="M2670" s="513" t="s">
        <v>4037</v>
      </c>
      <c r="N2670" s="514"/>
      <c r="O2670" s="514"/>
      <c r="P2670" s="515">
        <f t="shared" si="288"/>
        <v>0</v>
      </c>
      <c r="Q2670" s="515">
        <f t="shared" si="289"/>
        <v>0</v>
      </c>
      <c r="R2670" s="515">
        <f t="shared" si="290"/>
        <v>0</v>
      </c>
      <c r="S2670" s="516">
        <f>IF(M2670="nio",0,IF(M2670&gt;0,VLOOKUP(H2670,'3-Productie normen'!A:L,VLOOKUP(M2670,'3-Productie normen'!$B$36:$C$42,2,FALSE),FALSE)))</f>
        <v>0</v>
      </c>
      <c r="T2670" s="516">
        <f t="shared" si="292"/>
        <v>0</v>
      </c>
      <c r="U2670" s="55">
        <f t="shared" si="293"/>
        <v>0</v>
      </c>
      <c r="V2670" s="527"/>
      <c r="X2670" s="529">
        <f t="shared" si="291"/>
        <v>0</v>
      </c>
    </row>
    <row r="2671" spans="1:24" ht="14.1" customHeight="1">
      <c r="A2671" s="460">
        <v>2671</v>
      </c>
      <c r="B2671" s="467" t="s">
        <v>244</v>
      </c>
      <c r="C2671" s="466" t="s">
        <v>384</v>
      </c>
      <c r="D2671" s="473" t="s">
        <v>469</v>
      </c>
      <c r="E2671" s="477">
        <v>0</v>
      </c>
      <c r="F2671" s="477" t="s">
        <v>2544</v>
      </c>
      <c r="G2671" s="495" t="s">
        <v>594</v>
      </c>
      <c r="H2671" s="495" t="s">
        <v>4026</v>
      </c>
      <c r="I2671" s="495" t="s">
        <v>3982</v>
      </c>
      <c r="J2671" s="503">
        <v>16.2</v>
      </c>
      <c r="K2671" s="495" t="s">
        <v>4026</v>
      </c>
      <c r="L2671" s="512">
        <f t="shared" si="287"/>
        <v>0</v>
      </c>
      <c r="M2671" s="513" t="s">
        <v>4037</v>
      </c>
      <c r="N2671" s="514"/>
      <c r="O2671" s="514"/>
      <c r="P2671" s="515">
        <f t="shared" si="288"/>
        <v>0</v>
      </c>
      <c r="Q2671" s="515">
        <f t="shared" si="289"/>
        <v>0</v>
      </c>
      <c r="R2671" s="515">
        <f t="shared" si="290"/>
        <v>0</v>
      </c>
      <c r="S2671" s="516">
        <f>IF(M2671="nio",0,IF(M2671&gt;0,VLOOKUP(H2671,'3-Productie normen'!A:L,VLOOKUP(M2671,'3-Productie normen'!$B$36:$C$42,2,FALSE),FALSE)))</f>
        <v>0</v>
      </c>
      <c r="T2671" s="516">
        <f t="shared" si="292"/>
        <v>0</v>
      </c>
      <c r="U2671" s="55">
        <f t="shared" si="293"/>
        <v>0</v>
      </c>
      <c r="V2671" s="527"/>
      <c r="X2671" s="529">
        <f t="shared" si="291"/>
        <v>0</v>
      </c>
    </row>
    <row r="2672" spans="1:24" ht="14.1" customHeight="1">
      <c r="A2672" s="460">
        <v>2672</v>
      </c>
      <c r="B2672" s="467" t="s">
        <v>244</v>
      </c>
      <c r="C2672" s="466" t="s">
        <v>384</v>
      </c>
      <c r="D2672" s="473" t="s">
        <v>469</v>
      </c>
      <c r="E2672" s="477">
        <v>0</v>
      </c>
      <c r="F2672" s="475" t="s">
        <v>2545</v>
      </c>
      <c r="G2672" s="495" t="s">
        <v>600</v>
      </c>
      <c r="H2672" s="542" t="s">
        <v>4033</v>
      </c>
      <c r="I2672" s="495" t="s">
        <v>3975</v>
      </c>
      <c r="J2672" s="503">
        <v>342</v>
      </c>
      <c r="K2672" s="495" t="s">
        <v>88</v>
      </c>
      <c r="L2672" s="512">
        <f t="shared" si="287"/>
        <v>255</v>
      </c>
      <c r="M2672" s="514">
        <v>255</v>
      </c>
      <c r="N2672" s="514"/>
      <c r="O2672" s="514"/>
      <c r="P2672" s="515" t="e">
        <f t="shared" si="288"/>
        <v>#DIV/0!</v>
      </c>
      <c r="Q2672" s="515">
        <f t="shared" si="289"/>
        <v>0</v>
      </c>
      <c r="R2672" s="515">
        <f t="shared" si="290"/>
        <v>0</v>
      </c>
      <c r="S2672" s="516">
        <f>IF(M2672="nio",0,IF(M2672&gt;0,VLOOKUP(H2672,'3-Productie normen'!A:L,VLOOKUP(M2672,'3-Productie normen'!$B$36:$C$42,2,FALSE),FALSE)))</f>
        <v>0</v>
      </c>
      <c r="T2672" s="516">
        <f t="shared" si="292"/>
        <v>0</v>
      </c>
      <c r="U2672" s="55">
        <f t="shared" si="293"/>
        <v>0</v>
      </c>
      <c r="V2672" s="527"/>
      <c r="X2672" s="529">
        <f t="shared" si="291"/>
        <v>87210</v>
      </c>
    </row>
    <row r="2673" spans="1:24" ht="14.1" customHeight="1">
      <c r="A2673" s="567">
        <v>2673</v>
      </c>
      <c r="B2673" s="467" t="s">
        <v>244</v>
      </c>
      <c r="C2673" s="466" t="s">
        <v>384</v>
      </c>
      <c r="D2673" s="473" t="s">
        <v>469</v>
      </c>
      <c r="E2673" s="477">
        <v>0</v>
      </c>
      <c r="F2673" s="475" t="s">
        <v>2546</v>
      </c>
      <c r="G2673" s="495" t="s">
        <v>536</v>
      </c>
      <c r="H2673" s="491" t="s">
        <v>4038</v>
      </c>
      <c r="I2673" s="495" t="s">
        <v>3975</v>
      </c>
      <c r="J2673" s="503">
        <v>13.4</v>
      </c>
      <c r="K2673" s="491" t="s">
        <v>4038</v>
      </c>
      <c r="L2673" s="512">
        <f t="shared" si="287"/>
        <v>255</v>
      </c>
      <c r="M2673" s="514">
        <v>255</v>
      </c>
      <c r="N2673" s="514"/>
      <c r="O2673" s="514"/>
      <c r="P2673" s="515" t="e">
        <f t="shared" si="288"/>
        <v>#DIV/0!</v>
      </c>
      <c r="Q2673" s="515">
        <f t="shared" si="289"/>
        <v>0</v>
      </c>
      <c r="R2673" s="515">
        <f t="shared" si="290"/>
        <v>0</v>
      </c>
      <c r="S2673" s="516">
        <f>IF(M2673="nio",0,IF(M2673&gt;0,VLOOKUP(H2673,'3-Productie normen'!A:L,VLOOKUP(M2673,'3-Productie normen'!$B$36:$C$42,2,FALSE),FALSE)))</f>
        <v>0</v>
      </c>
      <c r="T2673" s="516">
        <f t="shared" si="292"/>
        <v>0</v>
      </c>
      <c r="U2673" s="55">
        <f t="shared" si="293"/>
        <v>0</v>
      </c>
      <c r="V2673" s="527"/>
      <c r="X2673" s="529">
        <f t="shared" si="291"/>
        <v>3417</v>
      </c>
    </row>
    <row r="2674" spans="1:24" ht="14.1" customHeight="1">
      <c r="A2674" s="460">
        <v>2674</v>
      </c>
      <c r="B2674" s="467" t="s">
        <v>244</v>
      </c>
      <c r="C2674" s="466" t="s">
        <v>384</v>
      </c>
      <c r="D2674" s="473" t="s">
        <v>469</v>
      </c>
      <c r="E2674" s="477">
        <v>0</v>
      </c>
      <c r="F2674" s="475" t="s">
        <v>2547</v>
      </c>
      <c r="G2674" s="495" t="s">
        <v>529</v>
      </c>
      <c r="H2674" s="491" t="s">
        <v>253</v>
      </c>
      <c r="I2674" s="495" t="s">
        <v>3975</v>
      </c>
      <c r="J2674" s="503">
        <v>8.9</v>
      </c>
      <c r="K2674" s="491" t="s">
        <v>4038</v>
      </c>
      <c r="L2674" s="512">
        <f t="shared" si="287"/>
        <v>104</v>
      </c>
      <c r="M2674" s="514">
        <v>104</v>
      </c>
      <c r="N2674" s="514"/>
      <c r="O2674" s="514"/>
      <c r="P2674" s="515" t="e">
        <f t="shared" si="288"/>
        <v>#DIV/0!</v>
      </c>
      <c r="Q2674" s="515">
        <f t="shared" si="289"/>
        <v>0</v>
      </c>
      <c r="R2674" s="515">
        <f t="shared" si="290"/>
        <v>0</v>
      </c>
      <c r="S2674" s="516">
        <f>IF(M2674="nio",0,IF(M2674&gt;0,VLOOKUP(H2674,'3-Productie normen'!A:L,VLOOKUP(M2674,'3-Productie normen'!$B$36:$C$42,2,FALSE),FALSE)))</f>
        <v>0</v>
      </c>
      <c r="T2674" s="516">
        <f t="shared" si="292"/>
        <v>0</v>
      </c>
      <c r="U2674" s="55">
        <f t="shared" si="293"/>
        <v>0</v>
      </c>
      <c r="V2674" s="527"/>
      <c r="X2674" s="529">
        <f t="shared" si="291"/>
        <v>925.6</v>
      </c>
    </row>
    <row r="2675" spans="1:24" ht="14.1" customHeight="1">
      <c r="A2675" s="460">
        <v>2675</v>
      </c>
      <c r="B2675" s="467" t="s">
        <v>244</v>
      </c>
      <c r="C2675" s="466" t="s">
        <v>384</v>
      </c>
      <c r="D2675" s="473" t="s">
        <v>469</v>
      </c>
      <c r="E2675" s="477">
        <v>0</v>
      </c>
      <c r="F2675" s="475" t="s">
        <v>2548</v>
      </c>
      <c r="G2675" s="495" t="s">
        <v>536</v>
      </c>
      <c r="H2675" s="491" t="s">
        <v>4038</v>
      </c>
      <c r="I2675" s="495" t="s">
        <v>3975</v>
      </c>
      <c r="J2675" s="503">
        <v>9.6999999999999993</v>
      </c>
      <c r="K2675" s="491" t="s">
        <v>4038</v>
      </c>
      <c r="L2675" s="512">
        <f t="shared" si="287"/>
        <v>255</v>
      </c>
      <c r="M2675" s="514">
        <v>255</v>
      </c>
      <c r="N2675" s="514"/>
      <c r="O2675" s="514"/>
      <c r="P2675" s="515" t="e">
        <f t="shared" si="288"/>
        <v>#DIV/0!</v>
      </c>
      <c r="Q2675" s="515">
        <f t="shared" si="289"/>
        <v>0</v>
      </c>
      <c r="R2675" s="515">
        <f t="shared" si="290"/>
        <v>0</v>
      </c>
      <c r="S2675" s="516">
        <f>IF(M2675="nio",0,IF(M2675&gt;0,VLOOKUP(H2675,'3-Productie normen'!A:L,VLOOKUP(M2675,'3-Productie normen'!$B$36:$C$42,2,FALSE),FALSE)))</f>
        <v>0</v>
      </c>
      <c r="T2675" s="516">
        <f t="shared" si="292"/>
        <v>0</v>
      </c>
      <c r="U2675" s="55">
        <f t="shared" si="293"/>
        <v>0</v>
      </c>
      <c r="V2675" s="527"/>
      <c r="X2675" s="529">
        <f t="shared" si="291"/>
        <v>2473.5</v>
      </c>
    </row>
    <row r="2676" spans="1:24" ht="14.1" customHeight="1">
      <c r="A2676" s="460">
        <v>2676</v>
      </c>
      <c r="B2676" s="467" t="s">
        <v>244</v>
      </c>
      <c r="C2676" s="466" t="s">
        <v>384</v>
      </c>
      <c r="D2676" s="473" t="s">
        <v>469</v>
      </c>
      <c r="E2676" s="477">
        <v>0</v>
      </c>
      <c r="F2676" s="475" t="s">
        <v>2549</v>
      </c>
      <c r="G2676" s="495" t="s">
        <v>600</v>
      </c>
      <c r="H2676" s="542" t="s">
        <v>4033</v>
      </c>
      <c r="I2676" s="495" t="s">
        <v>3974</v>
      </c>
      <c r="J2676" s="503">
        <v>16.3</v>
      </c>
      <c r="K2676" s="495" t="s">
        <v>88</v>
      </c>
      <c r="L2676" s="512">
        <f t="shared" si="287"/>
        <v>255</v>
      </c>
      <c r="M2676" s="514">
        <v>255</v>
      </c>
      <c r="N2676" s="514"/>
      <c r="O2676" s="514"/>
      <c r="P2676" s="515" t="e">
        <f t="shared" si="288"/>
        <v>#DIV/0!</v>
      </c>
      <c r="Q2676" s="515">
        <f t="shared" si="289"/>
        <v>0</v>
      </c>
      <c r="R2676" s="515">
        <f t="shared" si="290"/>
        <v>0</v>
      </c>
      <c r="S2676" s="516">
        <f>IF(M2676="nio",0,IF(M2676&gt;0,VLOOKUP(H2676,'3-Productie normen'!A:L,VLOOKUP(M2676,'3-Productie normen'!$B$36:$C$42,2,FALSE),FALSE)))</f>
        <v>0</v>
      </c>
      <c r="T2676" s="516">
        <f t="shared" si="292"/>
        <v>0</v>
      </c>
      <c r="U2676" s="55">
        <f t="shared" si="293"/>
        <v>0</v>
      </c>
      <c r="V2676" s="527"/>
      <c r="X2676" s="529">
        <f t="shared" si="291"/>
        <v>4156.5</v>
      </c>
    </row>
    <row r="2677" spans="1:24" ht="14.1" customHeight="1">
      <c r="A2677" s="460">
        <v>2677</v>
      </c>
      <c r="B2677" s="467" t="s">
        <v>244</v>
      </c>
      <c r="C2677" s="466" t="s">
        <v>384</v>
      </c>
      <c r="D2677" s="473" t="s">
        <v>469</v>
      </c>
      <c r="E2677" s="477">
        <v>0</v>
      </c>
      <c r="F2677" s="475" t="s">
        <v>2550</v>
      </c>
      <c r="G2677" s="495" t="s">
        <v>529</v>
      </c>
      <c r="H2677" s="491" t="s">
        <v>253</v>
      </c>
      <c r="I2677" s="495" t="s">
        <v>3975</v>
      </c>
      <c r="J2677" s="503">
        <v>9.8000000000000007</v>
      </c>
      <c r="K2677" s="491" t="s">
        <v>4038</v>
      </c>
      <c r="L2677" s="512">
        <f t="shared" si="287"/>
        <v>104</v>
      </c>
      <c r="M2677" s="514">
        <v>104</v>
      </c>
      <c r="N2677" s="514"/>
      <c r="O2677" s="514"/>
      <c r="P2677" s="515" t="e">
        <f t="shared" si="288"/>
        <v>#DIV/0!</v>
      </c>
      <c r="Q2677" s="515">
        <f t="shared" si="289"/>
        <v>0</v>
      </c>
      <c r="R2677" s="515">
        <f t="shared" si="290"/>
        <v>0</v>
      </c>
      <c r="S2677" s="516">
        <f>IF(M2677="nio",0,IF(M2677&gt;0,VLOOKUP(H2677,'3-Productie normen'!A:L,VLOOKUP(M2677,'3-Productie normen'!$B$36:$C$42,2,FALSE),FALSE)))</f>
        <v>0</v>
      </c>
      <c r="T2677" s="516">
        <f t="shared" si="292"/>
        <v>0</v>
      </c>
      <c r="U2677" s="55">
        <f t="shared" si="293"/>
        <v>0</v>
      </c>
      <c r="V2677" s="527"/>
      <c r="X2677" s="529">
        <f t="shared" si="291"/>
        <v>1019.2</v>
      </c>
    </row>
    <row r="2678" spans="1:24" ht="14.1" customHeight="1">
      <c r="A2678" s="460">
        <v>2678</v>
      </c>
      <c r="B2678" s="467" t="s">
        <v>244</v>
      </c>
      <c r="C2678" s="466" t="s">
        <v>384</v>
      </c>
      <c r="D2678" s="473" t="s">
        <v>469</v>
      </c>
      <c r="E2678" s="477">
        <v>0</v>
      </c>
      <c r="F2678" s="475" t="s">
        <v>2551</v>
      </c>
      <c r="G2678" s="495" t="s">
        <v>529</v>
      </c>
      <c r="H2678" s="491" t="s">
        <v>253</v>
      </c>
      <c r="I2678" s="495" t="s">
        <v>3975</v>
      </c>
      <c r="J2678" s="503">
        <v>12.2</v>
      </c>
      <c r="K2678" s="491" t="s">
        <v>4038</v>
      </c>
      <c r="L2678" s="512">
        <f t="shared" si="287"/>
        <v>104</v>
      </c>
      <c r="M2678" s="514">
        <v>104</v>
      </c>
      <c r="N2678" s="514"/>
      <c r="O2678" s="514"/>
      <c r="P2678" s="515" t="e">
        <f t="shared" si="288"/>
        <v>#DIV/0!</v>
      </c>
      <c r="Q2678" s="515">
        <f t="shared" si="289"/>
        <v>0</v>
      </c>
      <c r="R2678" s="515">
        <f t="shared" si="290"/>
        <v>0</v>
      </c>
      <c r="S2678" s="516">
        <f>IF(M2678="nio",0,IF(M2678&gt;0,VLOOKUP(H2678,'3-Productie normen'!A:L,VLOOKUP(M2678,'3-Productie normen'!$B$36:$C$42,2,FALSE),FALSE)))</f>
        <v>0</v>
      </c>
      <c r="T2678" s="516">
        <f t="shared" si="292"/>
        <v>0</v>
      </c>
      <c r="U2678" s="55">
        <f t="shared" si="293"/>
        <v>0</v>
      </c>
      <c r="V2678" s="527"/>
      <c r="X2678" s="529">
        <f t="shared" si="291"/>
        <v>1268.8</v>
      </c>
    </row>
    <row r="2679" spans="1:24" ht="14.1" customHeight="1">
      <c r="A2679" s="460">
        <v>2679</v>
      </c>
      <c r="B2679" s="467" t="s">
        <v>244</v>
      </c>
      <c r="C2679" s="466" t="s">
        <v>384</v>
      </c>
      <c r="D2679" s="473" t="s">
        <v>469</v>
      </c>
      <c r="E2679" s="477">
        <v>0</v>
      </c>
      <c r="F2679" s="475" t="s">
        <v>2552</v>
      </c>
      <c r="G2679" s="495" t="s">
        <v>529</v>
      </c>
      <c r="H2679" s="491" t="s">
        <v>253</v>
      </c>
      <c r="I2679" s="495" t="s">
        <v>3975</v>
      </c>
      <c r="J2679" s="503">
        <v>12.3</v>
      </c>
      <c r="K2679" s="491" t="s">
        <v>4038</v>
      </c>
      <c r="L2679" s="512">
        <f t="shared" si="287"/>
        <v>104</v>
      </c>
      <c r="M2679" s="514">
        <v>104</v>
      </c>
      <c r="N2679" s="514"/>
      <c r="O2679" s="514"/>
      <c r="P2679" s="515" t="e">
        <f t="shared" si="288"/>
        <v>#DIV/0!</v>
      </c>
      <c r="Q2679" s="515">
        <f t="shared" si="289"/>
        <v>0</v>
      </c>
      <c r="R2679" s="515">
        <f t="shared" si="290"/>
        <v>0</v>
      </c>
      <c r="S2679" s="516">
        <f>IF(M2679="nio",0,IF(M2679&gt;0,VLOOKUP(H2679,'3-Productie normen'!A:L,VLOOKUP(M2679,'3-Productie normen'!$B$36:$C$42,2,FALSE),FALSE)))</f>
        <v>0</v>
      </c>
      <c r="T2679" s="516">
        <f t="shared" si="292"/>
        <v>0</v>
      </c>
      <c r="U2679" s="55">
        <f t="shared" si="293"/>
        <v>0</v>
      </c>
      <c r="V2679" s="527"/>
      <c r="X2679" s="529">
        <f t="shared" si="291"/>
        <v>1279.2</v>
      </c>
    </row>
    <row r="2680" spans="1:24" ht="14.1" customHeight="1">
      <c r="A2680" s="460">
        <v>2680</v>
      </c>
      <c r="B2680" s="467" t="s">
        <v>244</v>
      </c>
      <c r="C2680" s="466" t="s">
        <v>384</v>
      </c>
      <c r="D2680" s="473" t="s">
        <v>469</v>
      </c>
      <c r="E2680" s="477">
        <v>0</v>
      </c>
      <c r="F2680" s="475" t="s">
        <v>2553</v>
      </c>
      <c r="G2680" s="495" t="s">
        <v>529</v>
      </c>
      <c r="H2680" s="491" t="s">
        <v>253</v>
      </c>
      <c r="I2680" s="495" t="s">
        <v>3975</v>
      </c>
      <c r="J2680" s="503">
        <v>9.8000000000000007</v>
      </c>
      <c r="K2680" s="491" t="s">
        <v>4038</v>
      </c>
      <c r="L2680" s="512">
        <f t="shared" si="287"/>
        <v>104</v>
      </c>
      <c r="M2680" s="514">
        <v>104</v>
      </c>
      <c r="N2680" s="514"/>
      <c r="O2680" s="514"/>
      <c r="P2680" s="515" t="e">
        <f t="shared" si="288"/>
        <v>#DIV/0!</v>
      </c>
      <c r="Q2680" s="515">
        <f t="shared" si="289"/>
        <v>0</v>
      </c>
      <c r="R2680" s="515">
        <f t="shared" si="290"/>
        <v>0</v>
      </c>
      <c r="S2680" s="516">
        <f>IF(M2680="nio",0,IF(M2680&gt;0,VLOOKUP(H2680,'3-Productie normen'!A:L,VLOOKUP(M2680,'3-Productie normen'!$B$36:$C$42,2,FALSE),FALSE)))</f>
        <v>0</v>
      </c>
      <c r="T2680" s="516">
        <f t="shared" si="292"/>
        <v>0</v>
      </c>
      <c r="U2680" s="55">
        <f t="shared" si="293"/>
        <v>0</v>
      </c>
      <c r="V2680" s="527"/>
      <c r="X2680" s="529">
        <f t="shared" si="291"/>
        <v>1019.2</v>
      </c>
    </row>
    <row r="2681" spans="1:24" ht="14.1" customHeight="1">
      <c r="A2681" s="567">
        <v>2681</v>
      </c>
      <c r="B2681" s="467" t="s">
        <v>244</v>
      </c>
      <c r="C2681" s="466" t="s">
        <v>384</v>
      </c>
      <c r="D2681" s="473" t="s">
        <v>469</v>
      </c>
      <c r="E2681" s="477">
        <v>0</v>
      </c>
      <c r="F2681" s="475" t="s">
        <v>2554</v>
      </c>
      <c r="G2681" s="495" t="s">
        <v>529</v>
      </c>
      <c r="H2681" s="491" t="s">
        <v>253</v>
      </c>
      <c r="I2681" s="495" t="s">
        <v>3975</v>
      </c>
      <c r="J2681" s="503">
        <v>8</v>
      </c>
      <c r="K2681" s="491" t="s">
        <v>4038</v>
      </c>
      <c r="L2681" s="512">
        <f t="shared" si="287"/>
        <v>104</v>
      </c>
      <c r="M2681" s="514">
        <v>104</v>
      </c>
      <c r="N2681" s="514"/>
      <c r="O2681" s="514"/>
      <c r="P2681" s="515" t="e">
        <f t="shared" si="288"/>
        <v>#DIV/0!</v>
      </c>
      <c r="Q2681" s="515">
        <f t="shared" si="289"/>
        <v>0</v>
      </c>
      <c r="R2681" s="515">
        <f t="shared" si="290"/>
        <v>0</v>
      </c>
      <c r="S2681" s="516">
        <f>IF(M2681="nio",0,IF(M2681&gt;0,VLOOKUP(H2681,'3-Productie normen'!A:L,VLOOKUP(M2681,'3-Productie normen'!$B$36:$C$42,2,FALSE),FALSE)))</f>
        <v>0</v>
      </c>
      <c r="T2681" s="516">
        <f t="shared" si="292"/>
        <v>0</v>
      </c>
      <c r="U2681" s="55">
        <f t="shared" si="293"/>
        <v>0</v>
      </c>
      <c r="V2681" s="527"/>
      <c r="X2681" s="529">
        <f t="shared" si="291"/>
        <v>832</v>
      </c>
    </row>
    <row r="2682" spans="1:24" ht="14.1" customHeight="1">
      <c r="A2682" s="460">
        <v>2682</v>
      </c>
      <c r="B2682" s="467" t="s">
        <v>244</v>
      </c>
      <c r="C2682" s="466" t="s">
        <v>384</v>
      </c>
      <c r="D2682" s="473" t="s">
        <v>469</v>
      </c>
      <c r="E2682" s="477">
        <v>0</v>
      </c>
      <c r="F2682" s="475" t="s">
        <v>2555</v>
      </c>
      <c r="G2682" s="495" t="s">
        <v>529</v>
      </c>
      <c r="H2682" s="491" t="s">
        <v>253</v>
      </c>
      <c r="I2682" s="495" t="s">
        <v>3975</v>
      </c>
      <c r="J2682" s="503">
        <v>10.8</v>
      </c>
      <c r="K2682" s="491" t="s">
        <v>4038</v>
      </c>
      <c r="L2682" s="512">
        <f t="shared" si="287"/>
        <v>104</v>
      </c>
      <c r="M2682" s="514">
        <v>104</v>
      </c>
      <c r="N2682" s="514"/>
      <c r="O2682" s="514"/>
      <c r="P2682" s="515" t="e">
        <f t="shared" si="288"/>
        <v>#DIV/0!</v>
      </c>
      <c r="Q2682" s="515">
        <f t="shared" si="289"/>
        <v>0</v>
      </c>
      <c r="R2682" s="515">
        <f t="shared" si="290"/>
        <v>0</v>
      </c>
      <c r="S2682" s="516">
        <f>IF(M2682="nio",0,IF(M2682&gt;0,VLOOKUP(H2682,'3-Productie normen'!A:L,VLOOKUP(M2682,'3-Productie normen'!$B$36:$C$42,2,FALSE),FALSE)))</f>
        <v>0</v>
      </c>
      <c r="T2682" s="516">
        <f t="shared" si="292"/>
        <v>0</v>
      </c>
      <c r="U2682" s="55">
        <f t="shared" si="293"/>
        <v>0</v>
      </c>
      <c r="V2682" s="527"/>
      <c r="X2682" s="529">
        <f t="shared" si="291"/>
        <v>1123.2</v>
      </c>
    </row>
    <row r="2683" spans="1:24" ht="13.8" customHeight="1">
      <c r="A2683" s="460">
        <v>2683</v>
      </c>
      <c r="B2683" s="467" t="s">
        <v>244</v>
      </c>
      <c r="C2683" s="466" t="s">
        <v>384</v>
      </c>
      <c r="D2683" s="473" t="s">
        <v>469</v>
      </c>
      <c r="E2683" s="475">
        <v>0</v>
      </c>
      <c r="F2683" s="475" t="s">
        <v>2556</v>
      </c>
      <c r="G2683" s="494" t="s">
        <v>600</v>
      </c>
      <c r="H2683" s="491" t="s">
        <v>286</v>
      </c>
      <c r="I2683" s="494" t="s">
        <v>4009</v>
      </c>
      <c r="J2683" s="502">
        <v>20</v>
      </c>
      <c r="K2683" s="494" t="s">
        <v>4027</v>
      </c>
      <c r="L2683" s="512">
        <f t="shared" si="287"/>
        <v>0</v>
      </c>
      <c r="M2683" s="513" t="s">
        <v>4037</v>
      </c>
      <c r="N2683" s="514"/>
      <c r="O2683" s="514"/>
      <c r="P2683" s="515">
        <f t="shared" si="288"/>
        <v>0</v>
      </c>
      <c r="Q2683" s="515">
        <f t="shared" si="289"/>
        <v>0</v>
      </c>
      <c r="R2683" s="515">
        <f t="shared" si="290"/>
        <v>0</v>
      </c>
      <c r="S2683" s="516">
        <f>IF(M2683="nio",0,IF(M2683&gt;0,VLOOKUP(H2683,'3-Productie normen'!A:L,VLOOKUP(M2683,'3-Productie normen'!$B$36:$C$42,2,FALSE),FALSE)))</f>
        <v>0</v>
      </c>
      <c r="T2683" s="516">
        <f t="shared" si="292"/>
        <v>0</v>
      </c>
      <c r="U2683" s="55">
        <f t="shared" si="293"/>
        <v>0</v>
      </c>
      <c r="V2683" s="527"/>
      <c r="X2683" s="529">
        <f t="shared" si="291"/>
        <v>0</v>
      </c>
    </row>
    <row r="2684" spans="1:24" s="56" customFormat="1" ht="13.8" customHeight="1">
      <c r="A2684" s="460">
        <v>2684</v>
      </c>
      <c r="B2684" s="467" t="s">
        <v>268</v>
      </c>
      <c r="C2684" s="466" t="s">
        <v>385</v>
      </c>
      <c r="D2684" s="473"/>
      <c r="E2684" s="475">
        <v>0</v>
      </c>
      <c r="F2684" s="474">
        <v>0</v>
      </c>
      <c r="G2684" s="491" t="s">
        <v>254</v>
      </c>
      <c r="H2684" s="491" t="s">
        <v>254</v>
      </c>
      <c r="I2684" s="492"/>
      <c r="J2684" s="501">
        <v>15</v>
      </c>
      <c r="K2684" s="491"/>
      <c r="L2684" s="512">
        <f>SUM(M2684:O2684)</f>
        <v>255</v>
      </c>
      <c r="M2684" s="513">
        <v>255</v>
      </c>
      <c r="N2684" s="514"/>
      <c r="O2684" s="514"/>
      <c r="P2684" s="515" t="e">
        <f t="shared" si="288"/>
        <v>#DIV/0!</v>
      </c>
      <c r="Q2684" s="515">
        <f t="shared" si="289"/>
        <v>0</v>
      </c>
      <c r="R2684" s="515">
        <f t="shared" si="290"/>
        <v>0</v>
      </c>
      <c r="S2684" s="516">
        <f>IF(M2684="nio",0,IF(M2684&gt;0,VLOOKUP(H2684,'3-Productie normen'!A:L,VLOOKUP(M2684,'3-Productie normen'!$B$36:$C$42,2,FALSE),FALSE)))</f>
        <v>0</v>
      </c>
      <c r="T2684" s="516">
        <f t="shared" si="292"/>
        <v>0</v>
      </c>
      <c r="U2684" s="55">
        <f t="shared" si="293"/>
        <v>0</v>
      </c>
      <c r="V2684" s="527"/>
      <c r="W2684" s="3"/>
      <c r="X2684" s="529">
        <f t="shared" si="291"/>
        <v>3825</v>
      </c>
    </row>
    <row r="2685" spans="1:24" ht="14.1" customHeight="1">
      <c r="A2685" s="460">
        <v>2685</v>
      </c>
      <c r="B2685" s="467" t="s">
        <v>268</v>
      </c>
      <c r="C2685" s="466" t="s">
        <v>385</v>
      </c>
      <c r="D2685" s="473"/>
      <c r="E2685" s="475">
        <v>0</v>
      </c>
      <c r="F2685" s="475" t="s">
        <v>1266</v>
      </c>
      <c r="G2685" s="494" t="s">
        <v>529</v>
      </c>
      <c r="H2685" s="491" t="s">
        <v>253</v>
      </c>
      <c r="I2685" s="494" t="s">
        <v>4010</v>
      </c>
      <c r="J2685" s="502">
        <v>8.61</v>
      </c>
      <c r="K2685" s="491" t="s">
        <v>253</v>
      </c>
      <c r="L2685" s="512">
        <f t="shared" si="287"/>
        <v>104</v>
      </c>
      <c r="M2685" s="514">
        <v>104</v>
      </c>
      <c r="N2685" s="514"/>
      <c r="O2685" s="514"/>
      <c r="P2685" s="515" t="e">
        <f t="shared" si="288"/>
        <v>#DIV/0!</v>
      </c>
      <c r="Q2685" s="515">
        <f t="shared" si="289"/>
        <v>0</v>
      </c>
      <c r="R2685" s="515">
        <f t="shared" si="290"/>
        <v>0</v>
      </c>
      <c r="S2685" s="516">
        <f>IF(M2685="nio",0,IF(M2685&gt;0,VLOOKUP(H2685,'3-Productie normen'!A:L,VLOOKUP(M2685,'3-Productie normen'!$B$36:$C$42,2,FALSE),FALSE)))</f>
        <v>0</v>
      </c>
      <c r="T2685" s="516">
        <f t="shared" si="292"/>
        <v>0</v>
      </c>
      <c r="U2685" s="55">
        <f t="shared" si="293"/>
        <v>0</v>
      </c>
      <c r="V2685" s="527"/>
      <c r="X2685" s="529">
        <f t="shared" si="291"/>
        <v>895.43999999999994</v>
      </c>
    </row>
    <row r="2686" spans="1:24" ht="14.1" customHeight="1">
      <c r="A2686" s="460">
        <v>2686</v>
      </c>
      <c r="B2686" s="467" t="s">
        <v>268</v>
      </c>
      <c r="C2686" s="466" t="s">
        <v>385</v>
      </c>
      <c r="D2686" s="473"/>
      <c r="E2686" s="475">
        <v>0</v>
      </c>
      <c r="F2686" s="475" t="s">
        <v>1276</v>
      </c>
      <c r="G2686" s="494" t="s">
        <v>916</v>
      </c>
      <c r="H2686" s="494" t="s">
        <v>4033</v>
      </c>
      <c r="I2686" s="494" t="s">
        <v>91</v>
      </c>
      <c r="J2686" s="502">
        <v>185.69</v>
      </c>
      <c r="K2686" s="494" t="s">
        <v>4033</v>
      </c>
      <c r="L2686" s="512">
        <f t="shared" si="287"/>
        <v>104</v>
      </c>
      <c r="M2686" s="514">
        <v>104</v>
      </c>
      <c r="N2686" s="514"/>
      <c r="O2686" s="514"/>
      <c r="P2686" s="515" t="e">
        <f t="shared" si="288"/>
        <v>#DIV/0!</v>
      </c>
      <c r="Q2686" s="515">
        <f t="shared" si="289"/>
        <v>0</v>
      </c>
      <c r="R2686" s="515">
        <f t="shared" si="290"/>
        <v>0</v>
      </c>
      <c r="S2686" s="516">
        <f>IF(M2686="nio",0,IF(M2686&gt;0,VLOOKUP(H2686,'3-Productie normen'!A:L,VLOOKUP(M2686,'3-Productie normen'!$B$36:$C$42,2,FALSE),FALSE)))</f>
        <v>0</v>
      </c>
      <c r="T2686" s="516">
        <f t="shared" si="292"/>
        <v>0</v>
      </c>
      <c r="U2686" s="55">
        <f t="shared" si="293"/>
        <v>0</v>
      </c>
      <c r="V2686" s="527"/>
      <c r="X2686" s="529">
        <f t="shared" si="291"/>
        <v>19311.759999999998</v>
      </c>
    </row>
    <row r="2687" spans="1:24" ht="14.1" customHeight="1">
      <c r="A2687" s="460">
        <v>2687</v>
      </c>
      <c r="B2687" s="467" t="s">
        <v>268</v>
      </c>
      <c r="C2687" s="466" t="s">
        <v>385</v>
      </c>
      <c r="D2687" s="473"/>
      <c r="E2687" s="475">
        <v>0</v>
      </c>
      <c r="F2687" s="475" t="s">
        <v>2558</v>
      </c>
      <c r="G2687" s="494" t="s">
        <v>592</v>
      </c>
      <c r="H2687" s="487" t="s">
        <v>348</v>
      </c>
      <c r="I2687" s="494" t="s">
        <v>4011</v>
      </c>
      <c r="J2687" s="502">
        <v>32.18</v>
      </c>
      <c r="K2687" s="487" t="s">
        <v>348</v>
      </c>
      <c r="L2687" s="512">
        <f t="shared" si="287"/>
        <v>255</v>
      </c>
      <c r="M2687" s="514">
        <v>255</v>
      </c>
      <c r="N2687" s="514"/>
      <c r="O2687" s="514"/>
      <c r="P2687" s="515" t="e">
        <f t="shared" si="288"/>
        <v>#DIV/0!</v>
      </c>
      <c r="Q2687" s="515">
        <f t="shared" si="289"/>
        <v>0</v>
      </c>
      <c r="R2687" s="515">
        <f t="shared" si="290"/>
        <v>0</v>
      </c>
      <c r="S2687" s="516">
        <f>IF(M2687="nio",0,IF(M2687&gt;0,VLOOKUP(H2687,'3-Productie normen'!A:L,VLOOKUP(M2687,'3-Productie normen'!$B$36:$C$42,2,FALSE),FALSE)))</f>
        <v>0</v>
      </c>
      <c r="T2687" s="516">
        <f t="shared" si="292"/>
        <v>0</v>
      </c>
      <c r="U2687" s="55">
        <f t="shared" si="293"/>
        <v>0</v>
      </c>
      <c r="V2687" s="527"/>
      <c r="X2687" s="529">
        <f t="shared" si="291"/>
        <v>8205.9</v>
      </c>
    </row>
    <row r="2688" spans="1:24" ht="14.1" customHeight="1">
      <c r="A2688" s="460">
        <v>2688</v>
      </c>
      <c r="B2688" s="467" t="s">
        <v>268</v>
      </c>
      <c r="C2688" s="466" t="s">
        <v>385</v>
      </c>
      <c r="D2688" s="473"/>
      <c r="E2688" s="475">
        <v>0</v>
      </c>
      <c r="F2688" s="475" t="s">
        <v>1287</v>
      </c>
      <c r="G2688" s="494" t="s">
        <v>566</v>
      </c>
      <c r="H2688" s="492" t="s">
        <v>216</v>
      </c>
      <c r="I2688" s="494" t="s">
        <v>3993</v>
      </c>
      <c r="J2688" s="502">
        <v>24.15</v>
      </c>
      <c r="K2688" s="505" t="s">
        <v>216</v>
      </c>
      <c r="L2688" s="512">
        <f t="shared" si="287"/>
        <v>104</v>
      </c>
      <c r="M2688" s="514">
        <v>104</v>
      </c>
      <c r="N2688" s="514"/>
      <c r="O2688" s="514"/>
      <c r="P2688" s="515" t="e">
        <f t="shared" si="288"/>
        <v>#DIV/0!</v>
      </c>
      <c r="Q2688" s="515">
        <f t="shared" si="289"/>
        <v>0</v>
      </c>
      <c r="R2688" s="515">
        <f t="shared" si="290"/>
        <v>0</v>
      </c>
      <c r="S2688" s="516">
        <f>IF(M2688="nio",0,IF(M2688&gt;0,VLOOKUP(H2688,'3-Productie normen'!A:L,VLOOKUP(M2688,'3-Productie normen'!$B$36:$C$42,2,FALSE),FALSE)))</f>
        <v>0</v>
      </c>
      <c r="T2688" s="516">
        <f t="shared" si="292"/>
        <v>0</v>
      </c>
      <c r="U2688" s="55">
        <f t="shared" si="293"/>
        <v>0</v>
      </c>
      <c r="V2688" s="527"/>
      <c r="X2688" s="529">
        <f t="shared" si="291"/>
        <v>2511.6</v>
      </c>
    </row>
    <row r="2689" spans="1:24" ht="14.1" customHeight="1">
      <c r="A2689" s="567">
        <v>2689</v>
      </c>
      <c r="B2689" s="467" t="s">
        <v>268</v>
      </c>
      <c r="C2689" s="466" t="s">
        <v>385</v>
      </c>
      <c r="D2689" s="473"/>
      <c r="E2689" s="475">
        <v>0</v>
      </c>
      <c r="F2689" s="475" t="s">
        <v>1290</v>
      </c>
      <c r="G2689" s="494" t="s">
        <v>582</v>
      </c>
      <c r="H2689" s="494" t="s">
        <v>4033</v>
      </c>
      <c r="I2689" s="494" t="s">
        <v>3993</v>
      </c>
      <c r="J2689" s="502">
        <v>6.95</v>
      </c>
      <c r="K2689" s="494" t="s">
        <v>4033</v>
      </c>
      <c r="L2689" s="512">
        <f t="shared" si="287"/>
        <v>104</v>
      </c>
      <c r="M2689" s="514">
        <v>104</v>
      </c>
      <c r="N2689" s="514"/>
      <c r="O2689" s="514"/>
      <c r="P2689" s="515" t="e">
        <f t="shared" si="288"/>
        <v>#DIV/0!</v>
      </c>
      <c r="Q2689" s="515">
        <f t="shared" si="289"/>
        <v>0</v>
      </c>
      <c r="R2689" s="515">
        <f t="shared" si="290"/>
        <v>0</v>
      </c>
      <c r="S2689" s="516">
        <f>IF(M2689="nio",0,IF(M2689&gt;0,VLOOKUP(H2689,'3-Productie normen'!A:L,VLOOKUP(M2689,'3-Productie normen'!$B$36:$C$42,2,FALSE),FALSE)))</f>
        <v>0</v>
      </c>
      <c r="T2689" s="516">
        <f t="shared" si="292"/>
        <v>0</v>
      </c>
      <c r="U2689" s="55">
        <f t="shared" si="293"/>
        <v>0</v>
      </c>
      <c r="V2689" s="527"/>
      <c r="X2689" s="529">
        <f t="shared" si="291"/>
        <v>722.80000000000007</v>
      </c>
    </row>
    <row r="2690" spans="1:24" ht="14.1" customHeight="1">
      <c r="A2690" s="460">
        <v>2690</v>
      </c>
      <c r="B2690" s="467" t="s">
        <v>268</v>
      </c>
      <c r="C2690" s="466" t="s">
        <v>385</v>
      </c>
      <c r="D2690" s="473"/>
      <c r="E2690" s="475">
        <v>0</v>
      </c>
      <c r="F2690" s="475" t="s">
        <v>1291</v>
      </c>
      <c r="G2690" s="494" t="s">
        <v>559</v>
      </c>
      <c r="H2690" s="491" t="s">
        <v>286</v>
      </c>
      <c r="I2690" s="494" t="s">
        <v>4011</v>
      </c>
      <c r="J2690" s="502">
        <v>1.32</v>
      </c>
      <c r="K2690" s="494" t="s">
        <v>4027</v>
      </c>
      <c r="L2690" s="512">
        <f t="shared" si="287"/>
        <v>0</v>
      </c>
      <c r="M2690" s="513" t="s">
        <v>4037</v>
      </c>
      <c r="N2690" s="514"/>
      <c r="O2690" s="514"/>
      <c r="P2690" s="515">
        <f t="shared" si="288"/>
        <v>0</v>
      </c>
      <c r="Q2690" s="515">
        <f t="shared" si="289"/>
        <v>0</v>
      </c>
      <c r="R2690" s="515">
        <f t="shared" si="290"/>
        <v>0</v>
      </c>
      <c r="S2690" s="516">
        <f>IF(M2690="nio",0,IF(M2690&gt;0,VLOOKUP(H2690,'3-Productie normen'!A:L,VLOOKUP(M2690,'3-Productie normen'!$B$36:$C$42,2,FALSE),FALSE)))</f>
        <v>0</v>
      </c>
      <c r="T2690" s="516">
        <f t="shared" si="292"/>
        <v>0</v>
      </c>
      <c r="U2690" s="55">
        <f t="shared" si="293"/>
        <v>0</v>
      </c>
      <c r="V2690" s="527"/>
      <c r="X2690" s="529">
        <f t="shared" si="291"/>
        <v>0</v>
      </c>
    </row>
    <row r="2691" spans="1:24" ht="14.1" customHeight="1">
      <c r="A2691" s="460">
        <v>2691</v>
      </c>
      <c r="B2691" s="467" t="s">
        <v>268</v>
      </c>
      <c r="C2691" s="466" t="s">
        <v>385</v>
      </c>
      <c r="D2691" s="473"/>
      <c r="E2691" s="475">
        <v>0</v>
      </c>
      <c r="F2691" s="475" t="s">
        <v>1292</v>
      </c>
      <c r="G2691" s="494" t="s">
        <v>559</v>
      </c>
      <c r="H2691" s="491" t="s">
        <v>286</v>
      </c>
      <c r="I2691" s="494" t="s">
        <v>4011</v>
      </c>
      <c r="J2691" s="502">
        <v>14.06</v>
      </c>
      <c r="K2691" s="494" t="s">
        <v>4027</v>
      </c>
      <c r="L2691" s="512">
        <f t="shared" si="287"/>
        <v>0</v>
      </c>
      <c r="M2691" s="513" t="s">
        <v>4037</v>
      </c>
      <c r="N2691" s="514"/>
      <c r="O2691" s="514"/>
      <c r="P2691" s="515">
        <f t="shared" si="288"/>
        <v>0</v>
      </c>
      <c r="Q2691" s="515">
        <f t="shared" si="289"/>
        <v>0</v>
      </c>
      <c r="R2691" s="515">
        <f t="shared" si="290"/>
        <v>0</v>
      </c>
      <c r="S2691" s="516">
        <f>IF(M2691="nio",0,IF(M2691&gt;0,VLOOKUP(H2691,'3-Productie normen'!A:L,VLOOKUP(M2691,'3-Productie normen'!$B$36:$C$42,2,FALSE),FALSE)))</f>
        <v>0</v>
      </c>
      <c r="T2691" s="516">
        <f t="shared" si="292"/>
        <v>0</v>
      </c>
      <c r="U2691" s="55">
        <f t="shared" si="293"/>
        <v>0</v>
      </c>
      <c r="V2691" s="527"/>
      <c r="X2691" s="529">
        <f t="shared" si="291"/>
        <v>0</v>
      </c>
    </row>
    <row r="2692" spans="1:24" ht="14.1" customHeight="1">
      <c r="A2692" s="460">
        <v>2692</v>
      </c>
      <c r="B2692" s="467" t="s">
        <v>268</v>
      </c>
      <c r="C2692" s="466" t="s">
        <v>385</v>
      </c>
      <c r="D2692" s="473"/>
      <c r="E2692" s="475">
        <v>0</v>
      </c>
      <c r="F2692" s="475" t="s">
        <v>2559</v>
      </c>
      <c r="G2692" s="494" t="s">
        <v>559</v>
      </c>
      <c r="H2692" s="491" t="s">
        <v>286</v>
      </c>
      <c r="I2692" s="494" t="s">
        <v>4011</v>
      </c>
      <c r="J2692" s="502">
        <v>11.38</v>
      </c>
      <c r="K2692" s="494" t="s">
        <v>4027</v>
      </c>
      <c r="L2692" s="512">
        <f t="shared" si="287"/>
        <v>0</v>
      </c>
      <c r="M2692" s="513" t="s">
        <v>4037</v>
      </c>
      <c r="N2692" s="514"/>
      <c r="O2692" s="514"/>
      <c r="P2692" s="515">
        <f t="shared" si="288"/>
        <v>0</v>
      </c>
      <c r="Q2692" s="515">
        <f t="shared" si="289"/>
        <v>0</v>
      </c>
      <c r="R2692" s="515">
        <f t="shared" si="290"/>
        <v>0</v>
      </c>
      <c r="S2692" s="516">
        <f>IF(M2692="nio",0,IF(M2692&gt;0,VLOOKUP(H2692,'3-Productie normen'!A:L,VLOOKUP(M2692,'3-Productie normen'!$B$36:$C$42,2,FALSE),FALSE)))</f>
        <v>0</v>
      </c>
      <c r="T2692" s="516">
        <f t="shared" si="292"/>
        <v>0</v>
      </c>
      <c r="U2692" s="55">
        <f t="shared" si="293"/>
        <v>0</v>
      </c>
      <c r="V2692" s="527"/>
      <c r="X2692" s="529">
        <f t="shared" si="291"/>
        <v>0</v>
      </c>
    </row>
    <row r="2693" spans="1:24" ht="14.1" customHeight="1">
      <c r="A2693" s="460">
        <v>2693</v>
      </c>
      <c r="B2693" s="467" t="s">
        <v>268</v>
      </c>
      <c r="C2693" s="466" t="s">
        <v>385</v>
      </c>
      <c r="D2693" s="473"/>
      <c r="E2693" s="475">
        <v>0</v>
      </c>
      <c r="F2693" s="475" t="s">
        <v>2560</v>
      </c>
      <c r="G2693" s="494" t="s">
        <v>559</v>
      </c>
      <c r="H2693" s="491" t="s">
        <v>286</v>
      </c>
      <c r="I2693" s="494" t="s">
        <v>4011</v>
      </c>
      <c r="J2693" s="502">
        <v>26.68</v>
      </c>
      <c r="K2693" s="494" t="s">
        <v>4027</v>
      </c>
      <c r="L2693" s="512">
        <f t="shared" si="287"/>
        <v>0</v>
      </c>
      <c r="M2693" s="513" t="s">
        <v>4037</v>
      </c>
      <c r="N2693" s="514"/>
      <c r="O2693" s="514"/>
      <c r="P2693" s="515">
        <f t="shared" si="288"/>
        <v>0</v>
      </c>
      <c r="Q2693" s="515">
        <f t="shared" si="289"/>
        <v>0</v>
      </c>
      <c r="R2693" s="515">
        <f t="shared" si="290"/>
        <v>0</v>
      </c>
      <c r="S2693" s="516">
        <f>IF(M2693="nio",0,IF(M2693&gt;0,VLOOKUP(H2693,'3-Productie normen'!A:L,VLOOKUP(M2693,'3-Productie normen'!$B$36:$C$42,2,FALSE),FALSE)))</f>
        <v>0</v>
      </c>
      <c r="T2693" s="516">
        <f t="shared" si="292"/>
        <v>0</v>
      </c>
      <c r="U2693" s="55">
        <f t="shared" si="293"/>
        <v>0</v>
      </c>
      <c r="V2693" s="527"/>
      <c r="X2693" s="529">
        <f t="shared" si="291"/>
        <v>0</v>
      </c>
    </row>
    <row r="2694" spans="1:24" ht="14.1" customHeight="1">
      <c r="A2694" s="460">
        <v>2694</v>
      </c>
      <c r="B2694" s="467" t="s">
        <v>268</v>
      </c>
      <c r="C2694" s="466" t="s">
        <v>385</v>
      </c>
      <c r="D2694" s="473"/>
      <c r="E2694" s="475">
        <v>0</v>
      </c>
      <c r="F2694" s="475" t="s">
        <v>2561</v>
      </c>
      <c r="G2694" s="494" t="s">
        <v>582</v>
      </c>
      <c r="H2694" s="494" t="s">
        <v>4033</v>
      </c>
      <c r="I2694" s="494" t="s">
        <v>91</v>
      </c>
      <c r="J2694" s="502">
        <v>16.71</v>
      </c>
      <c r="K2694" s="494" t="s">
        <v>4033</v>
      </c>
      <c r="L2694" s="512">
        <f t="shared" si="287"/>
        <v>104</v>
      </c>
      <c r="M2694" s="514">
        <v>104</v>
      </c>
      <c r="N2694" s="514"/>
      <c r="O2694" s="514"/>
      <c r="P2694" s="515" t="e">
        <f t="shared" si="288"/>
        <v>#DIV/0!</v>
      </c>
      <c r="Q2694" s="515">
        <f t="shared" si="289"/>
        <v>0</v>
      </c>
      <c r="R2694" s="515">
        <f t="shared" si="290"/>
        <v>0</v>
      </c>
      <c r="S2694" s="516">
        <f>IF(M2694="nio",0,IF(M2694&gt;0,VLOOKUP(H2694,'3-Productie normen'!A:L,VLOOKUP(M2694,'3-Productie normen'!$B$36:$C$42,2,FALSE),FALSE)))</f>
        <v>0</v>
      </c>
      <c r="T2694" s="516">
        <f t="shared" si="292"/>
        <v>0</v>
      </c>
      <c r="U2694" s="55">
        <f t="shared" si="293"/>
        <v>0</v>
      </c>
      <c r="V2694" s="527"/>
      <c r="X2694" s="529">
        <f t="shared" si="291"/>
        <v>1737.8400000000001</v>
      </c>
    </row>
    <row r="2695" spans="1:24" ht="14.1" customHeight="1">
      <c r="A2695" s="460">
        <v>2695</v>
      </c>
      <c r="B2695" s="467" t="s">
        <v>268</v>
      </c>
      <c r="C2695" s="466" t="s">
        <v>385</v>
      </c>
      <c r="D2695" s="473"/>
      <c r="E2695" s="475">
        <v>0</v>
      </c>
      <c r="F2695" s="475" t="s">
        <v>2562</v>
      </c>
      <c r="G2695" s="494" t="s">
        <v>2258</v>
      </c>
      <c r="H2695" s="491" t="s">
        <v>286</v>
      </c>
      <c r="I2695" s="494" t="s">
        <v>4011</v>
      </c>
      <c r="J2695" s="502">
        <v>6.13</v>
      </c>
      <c r="K2695" s="494" t="s">
        <v>4027</v>
      </c>
      <c r="L2695" s="512">
        <f t="shared" si="287"/>
        <v>0</v>
      </c>
      <c r="M2695" s="513" t="s">
        <v>4037</v>
      </c>
      <c r="N2695" s="514"/>
      <c r="O2695" s="514"/>
      <c r="P2695" s="515">
        <f t="shared" si="288"/>
        <v>0</v>
      </c>
      <c r="Q2695" s="515">
        <f t="shared" si="289"/>
        <v>0</v>
      </c>
      <c r="R2695" s="515">
        <f t="shared" si="290"/>
        <v>0</v>
      </c>
      <c r="S2695" s="516">
        <f>IF(M2695="nio",0,IF(M2695&gt;0,VLOOKUP(H2695,'3-Productie normen'!A:L,VLOOKUP(M2695,'3-Productie normen'!$B$36:$C$42,2,FALSE),FALSE)))</f>
        <v>0</v>
      </c>
      <c r="T2695" s="516">
        <f t="shared" si="292"/>
        <v>0</v>
      </c>
      <c r="U2695" s="55">
        <f t="shared" si="293"/>
        <v>0</v>
      </c>
      <c r="V2695" s="527"/>
      <c r="X2695" s="529">
        <f t="shared" si="291"/>
        <v>0</v>
      </c>
    </row>
    <row r="2696" spans="1:24" ht="14.1" customHeight="1">
      <c r="A2696" s="460">
        <v>2696</v>
      </c>
      <c r="B2696" s="467" t="s">
        <v>268</v>
      </c>
      <c r="C2696" s="466" t="s">
        <v>385</v>
      </c>
      <c r="D2696" s="473"/>
      <c r="E2696" s="475">
        <v>0</v>
      </c>
      <c r="F2696" s="475" t="s">
        <v>2563</v>
      </c>
      <c r="G2696" s="494" t="s">
        <v>2258</v>
      </c>
      <c r="H2696" s="491" t="s">
        <v>286</v>
      </c>
      <c r="I2696" s="494" t="s">
        <v>4011</v>
      </c>
      <c r="J2696" s="502">
        <v>4.79</v>
      </c>
      <c r="K2696" s="494" t="s">
        <v>4027</v>
      </c>
      <c r="L2696" s="512">
        <f t="shared" ref="L2696:L2759" si="294">SUM(M2696:O2696)</f>
        <v>0</v>
      </c>
      <c r="M2696" s="513" t="s">
        <v>4037</v>
      </c>
      <c r="N2696" s="514"/>
      <c r="O2696" s="514"/>
      <c r="P2696" s="515">
        <f t="shared" si="288"/>
        <v>0</v>
      </c>
      <c r="Q2696" s="515">
        <f t="shared" si="289"/>
        <v>0</v>
      </c>
      <c r="R2696" s="515">
        <f t="shared" si="290"/>
        <v>0</v>
      </c>
      <c r="S2696" s="516">
        <f>IF(M2696="nio",0,IF(M2696&gt;0,VLOOKUP(H2696,'3-Productie normen'!A:L,VLOOKUP(M2696,'3-Productie normen'!$B$36:$C$42,2,FALSE),FALSE)))</f>
        <v>0</v>
      </c>
      <c r="T2696" s="516">
        <f t="shared" si="292"/>
        <v>0</v>
      </c>
      <c r="U2696" s="55">
        <f t="shared" si="293"/>
        <v>0</v>
      </c>
      <c r="V2696" s="527"/>
      <c r="X2696" s="529">
        <f t="shared" si="291"/>
        <v>0</v>
      </c>
    </row>
    <row r="2697" spans="1:24" ht="14.1" customHeight="1">
      <c r="A2697" s="567">
        <v>2697</v>
      </c>
      <c r="B2697" s="467" t="s">
        <v>268</v>
      </c>
      <c r="C2697" s="466" t="s">
        <v>385</v>
      </c>
      <c r="D2697" s="473"/>
      <c r="E2697" s="475">
        <v>0</v>
      </c>
      <c r="F2697" s="475" t="s">
        <v>2564</v>
      </c>
      <c r="G2697" s="494" t="s">
        <v>2258</v>
      </c>
      <c r="H2697" s="491" t="s">
        <v>286</v>
      </c>
      <c r="I2697" s="494" t="s">
        <v>4011</v>
      </c>
      <c r="J2697" s="502">
        <v>4.7699999999999996</v>
      </c>
      <c r="K2697" s="494" t="s">
        <v>4027</v>
      </c>
      <c r="L2697" s="512">
        <f t="shared" si="294"/>
        <v>0</v>
      </c>
      <c r="M2697" s="513" t="s">
        <v>4037</v>
      </c>
      <c r="N2697" s="514"/>
      <c r="O2697" s="514"/>
      <c r="P2697" s="515">
        <f t="shared" si="288"/>
        <v>0</v>
      </c>
      <c r="Q2697" s="515">
        <f t="shared" si="289"/>
        <v>0</v>
      </c>
      <c r="R2697" s="515">
        <f t="shared" si="290"/>
        <v>0</v>
      </c>
      <c r="S2697" s="516">
        <f>IF(M2697="nio",0,IF(M2697&gt;0,VLOOKUP(H2697,'3-Productie normen'!A:L,VLOOKUP(M2697,'3-Productie normen'!$B$36:$C$42,2,FALSE),FALSE)))</f>
        <v>0</v>
      </c>
      <c r="T2697" s="516">
        <f t="shared" si="292"/>
        <v>0</v>
      </c>
      <c r="U2697" s="55">
        <f t="shared" si="293"/>
        <v>0</v>
      </c>
      <c r="V2697" s="527"/>
      <c r="X2697" s="529">
        <f t="shared" si="291"/>
        <v>0</v>
      </c>
    </row>
    <row r="2698" spans="1:24" ht="14.1" customHeight="1">
      <c r="A2698" s="460">
        <v>2698</v>
      </c>
      <c r="B2698" s="467" t="s">
        <v>268</v>
      </c>
      <c r="C2698" s="466" t="s">
        <v>385</v>
      </c>
      <c r="D2698" s="473"/>
      <c r="E2698" s="475">
        <v>0</v>
      </c>
      <c r="F2698" s="475" t="s">
        <v>2565</v>
      </c>
      <c r="G2698" s="494" t="s">
        <v>2258</v>
      </c>
      <c r="H2698" s="491" t="s">
        <v>286</v>
      </c>
      <c r="I2698" s="494" t="s">
        <v>4011</v>
      </c>
      <c r="J2698" s="502">
        <v>4.54</v>
      </c>
      <c r="K2698" s="494" t="s">
        <v>4027</v>
      </c>
      <c r="L2698" s="512">
        <f t="shared" si="294"/>
        <v>0</v>
      </c>
      <c r="M2698" s="513" t="s">
        <v>4037</v>
      </c>
      <c r="N2698" s="514"/>
      <c r="O2698" s="514"/>
      <c r="P2698" s="515">
        <f t="shared" si="288"/>
        <v>0</v>
      </c>
      <c r="Q2698" s="515">
        <f t="shared" si="289"/>
        <v>0</v>
      </c>
      <c r="R2698" s="515">
        <f t="shared" si="290"/>
        <v>0</v>
      </c>
      <c r="S2698" s="516">
        <f>IF(M2698="nio",0,IF(M2698&gt;0,VLOOKUP(H2698,'3-Productie normen'!A:L,VLOOKUP(M2698,'3-Productie normen'!$B$36:$C$42,2,FALSE),FALSE)))</f>
        <v>0</v>
      </c>
      <c r="T2698" s="516">
        <f t="shared" si="292"/>
        <v>0</v>
      </c>
      <c r="U2698" s="55">
        <f t="shared" si="293"/>
        <v>0</v>
      </c>
      <c r="V2698" s="527"/>
      <c r="X2698" s="529">
        <f t="shared" si="291"/>
        <v>0</v>
      </c>
    </row>
    <row r="2699" spans="1:24" ht="14.1" customHeight="1">
      <c r="A2699" s="460">
        <v>2699</v>
      </c>
      <c r="B2699" s="467" t="s">
        <v>268</v>
      </c>
      <c r="C2699" s="466" t="s">
        <v>385</v>
      </c>
      <c r="D2699" s="473"/>
      <c r="E2699" s="475">
        <v>0</v>
      </c>
      <c r="F2699" s="475" t="s">
        <v>2566</v>
      </c>
      <c r="G2699" s="494" t="s">
        <v>916</v>
      </c>
      <c r="H2699" s="494" t="s">
        <v>4033</v>
      </c>
      <c r="I2699" s="494" t="s">
        <v>91</v>
      </c>
      <c r="J2699" s="502">
        <v>54.06</v>
      </c>
      <c r="K2699" s="494" t="s">
        <v>4033</v>
      </c>
      <c r="L2699" s="512">
        <f t="shared" si="294"/>
        <v>104</v>
      </c>
      <c r="M2699" s="514">
        <v>104</v>
      </c>
      <c r="N2699" s="514"/>
      <c r="O2699" s="514"/>
      <c r="P2699" s="515" t="e">
        <f t="shared" ref="P2699:P2762" si="295">IF(M2699="nio",0,IF(M2699&gt;0,M2699*J2699/S2699,0))</f>
        <v>#DIV/0!</v>
      </c>
      <c r="Q2699" s="515">
        <f t="shared" ref="Q2699:Q2762" si="296">IF(N2699&gt;0,N2699*J2699/T2699,0)</f>
        <v>0</v>
      </c>
      <c r="R2699" s="515">
        <f t="shared" ref="R2699:R2762" si="297">IF(O2699&gt;0,O2699*J2699/U2699,0)</f>
        <v>0</v>
      </c>
      <c r="S2699" s="516">
        <f>IF(M2699="nio",0,IF(M2699&gt;0,VLOOKUP(H2699,'3-Productie normen'!A:L,VLOOKUP(M2699,'3-Productie normen'!$B$36:$C$42,2,FALSE),FALSE)))</f>
        <v>0</v>
      </c>
      <c r="T2699" s="516">
        <f t="shared" si="292"/>
        <v>0</v>
      </c>
      <c r="U2699" s="55">
        <f t="shared" si="293"/>
        <v>0</v>
      </c>
      <c r="V2699" s="527"/>
      <c r="X2699" s="529">
        <f t="shared" ref="X2699:X2762" si="298">L2699*J2699</f>
        <v>5622.24</v>
      </c>
    </row>
    <row r="2700" spans="1:24" ht="14.1" customHeight="1">
      <c r="A2700" s="460">
        <v>2700</v>
      </c>
      <c r="B2700" s="467" t="s">
        <v>268</v>
      </c>
      <c r="C2700" s="466" t="s">
        <v>385</v>
      </c>
      <c r="D2700" s="473"/>
      <c r="E2700" s="475">
        <v>0</v>
      </c>
      <c r="F2700" s="475" t="s">
        <v>2567</v>
      </c>
      <c r="G2700" s="494" t="s">
        <v>561</v>
      </c>
      <c r="H2700" s="494" t="s">
        <v>347</v>
      </c>
      <c r="I2700" s="494"/>
      <c r="J2700" s="502">
        <v>2.36</v>
      </c>
      <c r="K2700" s="494" t="s">
        <v>347</v>
      </c>
      <c r="L2700" s="512">
        <f t="shared" si="294"/>
        <v>104</v>
      </c>
      <c r="M2700" s="514">
        <v>104</v>
      </c>
      <c r="N2700" s="514"/>
      <c r="O2700" s="514"/>
      <c r="P2700" s="515" t="e">
        <f t="shared" si="295"/>
        <v>#DIV/0!</v>
      </c>
      <c r="Q2700" s="515">
        <f t="shared" si="296"/>
        <v>0</v>
      </c>
      <c r="R2700" s="515">
        <f t="shared" si="297"/>
        <v>0</v>
      </c>
      <c r="S2700" s="516">
        <f>IF(M2700="nio",0,IF(M2700&gt;0,VLOOKUP(H2700,'3-Productie normen'!A:L,VLOOKUP(M2700,'3-Productie normen'!$B$36:$C$42,2,FALSE),FALSE)))</f>
        <v>0</v>
      </c>
      <c r="T2700" s="516">
        <f t="shared" si="292"/>
        <v>0</v>
      </c>
      <c r="U2700" s="55">
        <f t="shared" si="293"/>
        <v>0</v>
      </c>
      <c r="V2700" s="527"/>
      <c r="X2700" s="529">
        <f t="shared" si="298"/>
        <v>245.44</v>
      </c>
    </row>
    <row r="2701" spans="1:24" ht="14.1" customHeight="1">
      <c r="A2701" s="460">
        <v>2701</v>
      </c>
      <c r="B2701" s="467" t="s">
        <v>268</v>
      </c>
      <c r="C2701" s="466" t="s">
        <v>385</v>
      </c>
      <c r="D2701" s="473"/>
      <c r="E2701" s="475">
        <v>0</v>
      </c>
      <c r="F2701" s="475" t="s">
        <v>2568</v>
      </c>
      <c r="G2701" s="494" t="s">
        <v>561</v>
      </c>
      <c r="H2701" s="494" t="s">
        <v>347</v>
      </c>
      <c r="I2701" s="494"/>
      <c r="J2701" s="502">
        <v>2.37</v>
      </c>
      <c r="K2701" s="494" t="s">
        <v>347</v>
      </c>
      <c r="L2701" s="512">
        <f t="shared" si="294"/>
        <v>104</v>
      </c>
      <c r="M2701" s="514">
        <v>104</v>
      </c>
      <c r="N2701" s="514"/>
      <c r="O2701" s="514"/>
      <c r="P2701" s="515" t="e">
        <f t="shared" si="295"/>
        <v>#DIV/0!</v>
      </c>
      <c r="Q2701" s="515">
        <f t="shared" si="296"/>
        <v>0</v>
      </c>
      <c r="R2701" s="515">
        <f t="shared" si="297"/>
        <v>0</v>
      </c>
      <c r="S2701" s="516">
        <f>IF(M2701="nio",0,IF(M2701&gt;0,VLOOKUP(H2701,'3-Productie normen'!A:L,VLOOKUP(M2701,'3-Productie normen'!$B$36:$C$42,2,FALSE),FALSE)))</f>
        <v>0</v>
      </c>
      <c r="T2701" s="516">
        <f t="shared" si="292"/>
        <v>0</v>
      </c>
      <c r="U2701" s="55">
        <f t="shared" si="293"/>
        <v>0</v>
      </c>
      <c r="V2701" s="527"/>
      <c r="X2701" s="529">
        <f t="shared" si="298"/>
        <v>246.48000000000002</v>
      </c>
    </row>
    <row r="2702" spans="1:24" ht="14.1" customHeight="1">
      <c r="A2702" s="460">
        <v>2702</v>
      </c>
      <c r="B2702" s="467" t="s">
        <v>268</v>
      </c>
      <c r="C2702" s="466" t="s">
        <v>385</v>
      </c>
      <c r="D2702" s="473"/>
      <c r="E2702" s="475">
        <v>0</v>
      </c>
      <c r="F2702" s="475" t="s">
        <v>2569</v>
      </c>
      <c r="G2702" s="494" t="s">
        <v>591</v>
      </c>
      <c r="H2702" s="491" t="s">
        <v>253</v>
      </c>
      <c r="I2702" s="494" t="s">
        <v>4012</v>
      </c>
      <c r="J2702" s="502">
        <v>12.03</v>
      </c>
      <c r="K2702" s="491" t="s">
        <v>253</v>
      </c>
      <c r="L2702" s="512">
        <f t="shared" si="294"/>
        <v>104</v>
      </c>
      <c r="M2702" s="514">
        <v>104</v>
      </c>
      <c r="N2702" s="514"/>
      <c r="O2702" s="514"/>
      <c r="P2702" s="515" t="e">
        <f t="shared" si="295"/>
        <v>#DIV/0!</v>
      </c>
      <c r="Q2702" s="515">
        <f t="shared" si="296"/>
        <v>0</v>
      </c>
      <c r="R2702" s="515">
        <f t="shared" si="297"/>
        <v>0</v>
      </c>
      <c r="S2702" s="516">
        <f>IF(M2702="nio",0,IF(M2702&gt;0,VLOOKUP(H2702,'3-Productie normen'!A:L,VLOOKUP(M2702,'3-Productie normen'!$B$36:$C$42,2,FALSE),FALSE)))</f>
        <v>0</v>
      </c>
      <c r="T2702" s="516">
        <f t="shared" si="292"/>
        <v>0</v>
      </c>
      <c r="U2702" s="55">
        <f t="shared" si="293"/>
        <v>0</v>
      </c>
      <c r="V2702" s="527"/>
      <c r="X2702" s="529">
        <f t="shared" si="298"/>
        <v>1251.1199999999999</v>
      </c>
    </row>
    <row r="2703" spans="1:24" ht="14.1" customHeight="1">
      <c r="A2703" s="460">
        <v>2703</v>
      </c>
      <c r="B2703" s="467" t="s">
        <v>268</v>
      </c>
      <c r="C2703" s="466" t="s">
        <v>385</v>
      </c>
      <c r="D2703" s="473"/>
      <c r="E2703" s="475">
        <v>0</v>
      </c>
      <c r="F2703" s="475" t="s">
        <v>2570</v>
      </c>
      <c r="G2703" s="494" t="s">
        <v>536</v>
      </c>
      <c r="H2703" s="491" t="s">
        <v>4038</v>
      </c>
      <c r="I2703" s="494" t="s">
        <v>4013</v>
      </c>
      <c r="J2703" s="502">
        <v>49.58</v>
      </c>
      <c r="K2703" s="491" t="s">
        <v>4038</v>
      </c>
      <c r="L2703" s="512">
        <f t="shared" si="294"/>
        <v>255</v>
      </c>
      <c r="M2703" s="514">
        <v>255</v>
      </c>
      <c r="N2703" s="514"/>
      <c r="O2703" s="514"/>
      <c r="P2703" s="515" t="e">
        <f t="shared" si="295"/>
        <v>#DIV/0!</v>
      </c>
      <c r="Q2703" s="515">
        <f t="shared" si="296"/>
        <v>0</v>
      </c>
      <c r="R2703" s="515">
        <f t="shared" si="297"/>
        <v>0</v>
      </c>
      <c r="S2703" s="516">
        <f>IF(M2703="nio",0,IF(M2703&gt;0,VLOOKUP(H2703,'3-Productie normen'!A:L,VLOOKUP(M2703,'3-Productie normen'!$B$36:$C$42,2,FALSE),FALSE)))</f>
        <v>0</v>
      </c>
      <c r="T2703" s="516">
        <f t="shared" si="292"/>
        <v>0</v>
      </c>
      <c r="U2703" s="55">
        <f t="shared" si="293"/>
        <v>0</v>
      </c>
      <c r="V2703" s="527"/>
      <c r="X2703" s="529">
        <f t="shared" si="298"/>
        <v>12642.9</v>
      </c>
    </row>
    <row r="2704" spans="1:24" ht="14.1" customHeight="1">
      <c r="A2704" s="460">
        <v>2704</v>
      </c>
      <c r="B2704" s="467" t="s">
        <v>268</v>
      </c>
      <c r="C2704" s="466" t="s">
        <v>385</v>
      </c>
      <c r="D2704" s="473"/>
      <c r="E2704" s="475">
        <v>0</v>
      </c>
      <c r="F2704" s="475" t="s">
        <v>2571</v>
      </c>
      <c r="G2704" s="494" t="s">
        <v>536</v>
      </c>
      <c r="H2704" s="491" t="s">
        <v>4038</v>
      </c>
      <c r="I2704" s="494" t="s">
        <v>4013</v>
      </c>
      <c r="J2704" s="502">
        <v>62.16</v>
      </c>
      <c r="K2704" s="491" t="s">
        <v>4038</v>
      </c>
      <c r="L2704" s="512">
        <f t="shared" si="294"/>
        <v>255</v>
      </c>
      <c r="M2704" s="514">
        <v>255</v>
      </c>
      <c r="N2704" s="514"/>
      <c r="O2704" s="514"/>
      <c r="P2704" s="515" t="e">
        <f t="shared" si="295"/>
        <v>#DIV/0!</v>
      </c>
      <c r="Q2704" s="515">
        <f t="shared" si="296"/>
        <v>0</v>
      </c>
      <c r="R2704" s="515">
        <f t="shared" si="297"/>
        <v>0</v>
      </c>
      <c r="S2704" s="516">
        <f>IF(M2704="nio",0,IF(M2704&gt;0,VLOOKUP(H2704,'3-Productie normen'!A:L,VLOOKUP(M2704,'3-Productie normen'!$B$36:$C$42,2,FALSE),FALSE)))</f>
        <v>0</v>
      </c>
      <c r="T2704" s="516">
        <f t="shared" si="292"/>
        <v>0</v>
      </c>
      <c r="U2704" s="55">
        <f t="shared" si="293"/>
        <v>0</v>
      </c>
      <c r="V2704" s="527"/>
      <c r="X2704" s="529">
        <f t="shared" si="298"/>
        <v>15850.8</v>
      </c>
    </row>
    <row r="2705" spans="1:24" ht="14.1" customHeight="1">
      <c r="A2705" s="567">
        <v>2705</v>
      </c>
      <c r="B2705" s="467" t="s">
        <v>268</v>
      </c>
      <c r="C2705" s="466" t="s">
        <v>385</v>
      </c>
      <c r="D2705" s="473"/>
      <c r="E2705" s="475">
        <v>0</v>
      </c>
      <c r="F2705" s="475" t="s">
        <v>2572</v>
      </c>
      <c r="G2705" s="494" t="s">
        <v>916</v>
      </c>
      <c r="H2705" s="494" t="s">
        <v>4033</v>
      </c>
      <c r="I2705" s="494" t="s">
        <v>4012</v>
      </c>
      <c r="J2705" s="502">
        <v>29.04</v>
      </c>
      <c r="K2705" s="494" t="s">
        <v>4033</v>
      </c>
      <c r="L2705" s="512">
        <f t="shared" si="294"/>
        <v>104</v>
      </c>
      <c r="M2705" s="514">
        <v>104</v>
      </c>
      <c r="N2705" s="514"/>
      <c r="O2705" s="514"/>
      <c r="P2705" s="515" t="e">
        <f t="shared" si="295"/>
        <v>#DIV/0!</v>
      </c>
      <c r="Q2705" s="515">
        <f t="shared" si="296"/>
        <v>0</v>
      </c>
      <c r="R2705" s="515">
        <f t="shared" si="297"/>
        <v>0</v>
      </c>
      <c r="S2705" s="516">
        <f>IF(M2705="nio",0,IF(M2705&gt;0,VLOOKUP(H2705,'3-Productie normen'!A:L,VLOOKUP(M2705,'3-Productie normen'!$B$36:$C$42,2,FALSE),FALSE)))</f>
        <v>0</v>
      </c>
      <c r="T2705" s="516">
        <f t="shared" si="292"/>
        <v>0</v>
      </c>
      <c r="U2705" s="55">
        <f t="shared" si="293"/>
        <v>0</v>
      </c>
      <c r="V2705" s="527"/>
      <c r="X2705" s="529">
        <f t="shared" si="298"/>
        <v>3020.16</v>
      </c>
    </row>
    <row r="2706" spans="1:24" ht="14.1" customHeight="1">
      <c r="A2706" s="460">
        <v>2706</v>
      </c>
      <c r="B2706" s="467" t="s">
        <v>268</v>
      </c>
      <c r="C2706" s="466" t="s">
        <v>385</v>
      </c>
      <c r="D2706" s="473"/>
      <c r="E2706" s="475">
        <v>0</v>
      </c>
      <c r="F2706" s="475" t="s">
        <v>2573</v>
      </c>
      <c r="G2706" s="494" t="s">
        <v>618</v>
      </c>
      <c r="H2706" s="494" t="s">
        <v>4029</v>
      </c>
      <c r="I2706" s="494" t="s">
        <v>4012</v>
      </c>
      <c r="J2706" s="502">
        <v>183.36</v>
      </c>
      <c r="K2706" s="494" t="s">
        <v>4029</v>
      </c>
      <c r="L2706" s="512">
        <f t="shared" si="294"/>
        <v>255</v>
      </c>
      <c r="M2706" s="514">
        <v>255</v>
      </c>
      <c r="N2706" s="514"/>
      <c r="O2706" s="514"/>
      <c r="P2706" s="515" t="e">
        <f t="shared" si="295"/>
        <v>#DIV/0!</v>
      </c>
      <c r="Q2706" s="515">
        <f t="shared" si="296"/>
        <v>0</v>
      </c>
      <c r="R2706" s="515">
        <f t="shared" si="297"/>
        <v>0</v>
      </c>
      <c r="S2706" s="516">
        <f>IF(M2706="nio",0,IF(M2706&gt;0,VLOOKUP(H2706,'3-Productie normen'!A:L,VLOOKUP(M2706,'3-Productie normen'!$B$36:$C$42,2,FALSE),FALSE)))</f>
        <v>0</v>
      </c>
      <c r="T2706" s="516">
        <f t="shared" si="292"/>
        <v>0</v>
      </c>
      <c r="U2706" s="55">
        <f t="shared" si="293"/>
        <v>0</v>
      </c>
      <c r="V2706" s="527"/>
      <c r="X2706" s="529">
        <f t="shared" si="298"/>
        <v>46756.800000000003</v>
      </c>
    </row>
    <row r="2707" spans="1:24" ht="14.1" customHeight="1">
      <c r="A2707" s="460">
        <v>2707</v>
      </c>
      <c r="B2707" s="467" t="s">
        <v>268</v>
      </c>
      <c r="C2707" s="466" t="s">
        <v>385</v>
      </c>
      <c r="D2707" s="473"/>
      <c r="E2707" s="475">
        <v>0</v>
      </c>
      <c r="F2707" s="475" t="s">
        <v>2574</v>
      </c>
      <c r="G2707" s="494" t="s">
        <v>916</v>
      </c>
      <c r="H2707" s="494" t="s">
        <v>4033</v>
      </c>
      <c r="I2707" s="494" t="s">
        <v>4012</v>
      </c>
      <c r="J2707" s="502">
        <v>41.84</v>
      </c>
      <c r="K2707" s="494" t="s">
        <v>4033</v>
      </c>
      <c r="L2707" s="512">
        <f t="shared" si="294"/>
        <v>104</v>
      </c>
      <c r="M2707" s="514">
        <v>104</v>
      </c>
      <c r="N2707" s="514"/>
      <c r="O2707" s="514"/>
      <c r="P2707" s="515" t="e">
        <f t="shared" si="295"/>
        <v>#DIV/0!</v>
      </c>
      <c r="Q2707" s="515">
        <f t="shared" si="296"/>
        <v>0</v>
      </c>
      <c r="R2707" s="515">
        <f t="shared" si="297"/>
        <v>0</v>
      </c>
      <c r="S2707" s="516">
        <f>IF(M2707="nio",0,IF(M2707&gt;0,VLOOKUP(H2707,'3-Productie normen'!A:L,VLOOKUP(M2707,'3-Productie normen'!$B$36:$C$42,2,FALSE),FALSE)))</f>
        <v>0</v>
      </c>
      <c r="T2707" s="516">
        <f t="shared" si="292"/>
        <v>0</v>
      </c>
      <c r="U2707" s="55">
        <f t="shared" si="293"/>
        <v>0</v>
      </c>
      <c r="V2707" s="527"/>
      <c r="X2707" s="529">
        <f t="shared" si="298"/>
        <v>4351.3600000000006</v>
      </c>
    </row>
    <row r="2708" spans="1:24" ht="14.1" customHeight="1">
      <c r="A2708" s="460">
        <v>2708</v>
      </c>
      <c r="B2708" s="467" t="s">
        <v>268</v>
      </c>
      <c r="C2708" s="466" t="s">
        <v>385</v>
      </c>
      <c r="D2708" s="473"/>
      <c r="E2708" s="475">
        <v>0</v>
      </c>
      <c r="F2708" s="475" t="s">
        <v>2575</v>
      </c>
      <c r="G2708" s="494" t="s">
        <v>618</v>
      </c>
      <c r="H2708" s="494" t="s">
        <v>4029</v>
      </c>
      <c r="I2708" s="494" t="s">
        <v>4012</v>
      </c>
      <c r="J2708" s="502">
        <v>65.290000000000006</v>
      </c>
      <c r="K2708" s="494" t="s">
        <v>4029</v>
      </c>
      <c r="L2708" s="512">
        <f t="shared" si="294"/>
        <v>255</v>
      </c>
      <c r="M2708" s="514">
        <v>255</v>
      </c>
      <c r="N2708" s="514"/>
      <c r="O2708" s="514"/>
      <c r="P2708" s="515" t="e">
        <f t="shared" si="295"/>
        <v>#DIV/0!</v>
      </c>
      <c r="Q2708" s="515">
        <f t="shared" si="296"/>
        <v>0</v>
      </c>
      <c r="R2708" s="515">
        <f t="shared" si="297"/>
        <v>0</v>
      </c>
      <c r="S2708" s="516">
        <f>IF(M2708="nio",0,IF(M2708&gt;0,VLOOKUP(H2708,'3-Productie normen'!A:L,VLOOKUP(M2708,'3-Productie normen'!$B$36:$C$42,2,FALSE),FALSE)))</f>
        <v>0</v>
      </c>
      <c r="T2708" s="516">
        <f t="shared" si="292"/>
        <v>0</v>
      </c>
      <c r="U2708" s="55">
        <f t="shared" si="293"/>
        <v>0</v>
      </c>
      <c r="V2708" s="527"/>
      <c r="X2708" s="529">
        <f t="shared" si="298"/>
        <v>16648.95</v>
      </c>
    </row>
    <row r="2709" spans="1:24" ht="14.1" customHeight="1">
      <c r="A2709" s="460">
        <v>2709</v>
      </c>
      <c r="B2709" s="467" t="s">
        <v>268</v>
      </c>
      <c r="C2709" s="466" t="s">
        <v>385</v>
      </c>
      <c r="D2709" s="473"/>
      <c r="E2709" s="475">
        <v>0</v>
      </c>
      <c r="F2709" s="475" t="s">
        <v>2576</v>
      </c>
      <c r="G2709" s="494" t="s">
        <v>618</v>
      </c>
      <c r="H2709" s="494" t="s">
        <v>4029</v>
      </c>
      <c r="I2709" s="494" t="s">
        <v>4012</v>
      </c>
      <c r="J2709" s="502">
        <v>48.7</v>
      </c>
      <c r="K2709" s="494" t="s">
        <v>4029</v>
      </c>
      <c r="L2709" s="512">
        <f t="shared" si="294"/>
        <v>255</v>
      </c>
      <c r="M2709" s="514">
        <v>255</v>
      </c>
      <c r="N2709" s="514"/>
      <c r="O2709" s="514"/>
      <c r="P2709" s="515" t="e">
        <f t="shared" si="295"/>
        <v>#DIV/0!</v>
      </c>
      <c r="Q2709" s="515">
        <f t="shared" si="296"/>
        <v>0</v>
      </c>
      <c r="R2709" s="515">
        <f t="shared" si="297"/>
        <v>0</v>
      </c>
      <c r="S2709" s="516">
        <f>IF(M2709="nio",0,IF(M2709&gt;0,VLOOKUP(H2709,'3-Productie normen'!A:L,VLOOKUP(M2709,'3-Productie normen'!$B$36:$C$42,2,FALSE),FALSE)))</f>
        <v>0</v>
      </c>
      <c r="T2709" s="516">
        <f t="shared" si="292"/>
        <v>0</v>
      </c>
      <c r="U2709" s="55">
        <f t="shared" si="293"/>
        <v>0</v>
      </c>
      <c r="V2709" s="527"/>
      <c r="X2709" s="529">
        <f t="shared" si="298"/>
        <v>12418.5</v>
      </c>
    </row>
    <row r="2710" spans="1:24" ht="14.1" customHeight="1">
      <c r="A2710" s="460">
        <v>2710</v>
      </c>
      <c r="B2710" s="467" t="s">
        <v>268</v>
      </c>
      <c r="C2710" s="466" t="s">
        <v>385</v>
      </c>
      <c r="D2710" s="473"/>
      <c r="E2710" s="475">
        <v>0</v>
      </c>
      <c r="F2710" s="475" t="s">
        <v>2577</v>
      </c>
      <c r="G2710" s="494" t="s">
        <v>618</v>
      </c>
      <c r="H2710" s="494" t="s">
        <v>4029</v>
      </c>
      <c r="I2710" s="494" t="s">
        <v>4012</v>
      </c>
      <c r="J2710" s="502">
        <v>15.51</v>
      </c>
      <c r="K2710" s="494" t="s">
        <v>4029</v>
      </c>
      <c r="L2710" s="512">
        <f t="shared" si="294"/>
        <v>255</v>
      </c>
      <c r="M2710" s="514">
        <v>255</v>
      </c>
      <c r="N2710" s="514"/>
      <c r="O2710" s="514"/>
      <c r="P2710" s="515" t="e">
        <f t="shared" si="295"/>
        <v>#DIV/0!</v>
      </c>
      <c r="Q2710" s="515">
        <f t="shared" si="296"/>
        <v>0</v>
      </c>
      <c r="R2710" s="515">
        <f t="shared" si="297"/>
        <v>0</v>
      </c>
      <c r="S2710" s="516">
        <f>IF(M2710="nio",0,IF(M2710&gt;0,VLOOKUP(H2710,'3-Productie normen'!A:L,VLOOKUP(M2710,'3-Productie normen'!$B$36:$C$42,2,FALSE),FALSE)))</f>
        <v>0</v>
      </c>
      <c r="T2710" s="516">
        <f t="shared" si="292"/>
        <v>0</v>
      </c>
      <c r="U2710" s="55">
        <f t="shared" si="293"/>
        <v>0</v>
      </c>
      <c r="V2710" s="527"/>
      <c r="X2710" s="529">
        <f t="shared" si="298"/>
        <v>3955.0499999999997</v>
      </c>
    </row>
    <row r="2711" spans="1:24" ht="14.1" customHeight="1">
      <c r="A2711" s="460">
        <v>2711</v>
      </c>
      <c r="B2711" s="467" t="s">
        <v>268</v>
      </c>
      <c r="C2711" s="466" t="s">
        <v>385</v>
      </c>
      <c r="D2711" s="473"/>
      <c r="E2711" s="475">
        <v>0</v>
      </c>
      <c r="F2711" s="475" t="s">
        <v>2578</v>
      </c>
      <c r="G2711" s="494" t="s">
        <v>582</v>
      </c>
      <c r="H2711" s="494" t="s">
        <v>4033</v>
      </c>
      <c r="I2711" s="494" t="s">
        <v>4012</v>
      </c>
      <c r="J2711" s="502">
        <v>5.23</v>
      </c>
      <c r="K2711" s="494" t="s">
        <v>4033</v>
      </c>
      <c r="L2711" s="512">
        <f t="shared" si="294"/>
        <v>104</v>
      </c>
      <c r="M2711" s="514">
        <v>104</v>
      </c>
      <c r="N2711" s="514"/>
      <c r="O2711" s="514"/>
      <c r="P2711" s="515" t="e">
        <f t="shared" si="295"/>
        <v>#DIV/0!</v>
      </c>
      <c r="Q2711" s="515">
        <f t="shared" si="296"/>
        <v>0</v>
      </c>
      <c r="R2711" s="515">
        <f t="shared" si="297"/>
        <v>0</v>
      </c>
      <c r="S2711" s="516">
        <f>IF(M2711="nio",0,IF(M2711&gt;0,VLOOKUP(H2711,'3-Productie normen'!A:L,VLOOKUP(M2711,'3-Productie normen'!$B$36:$C$42,2,FALSE),FALSE)))</f>
        <v>0</v>
      </c>
      <c r="T2711" s="516">
        <f t="shared" si="292"/>
        <v>0</v>
      </c>
      <c r="U2711" s="55">
        <f t="shared" si="293"/>
        <v>0</v>
      </c>
      <c r="V2711" s="527"/>
      <c r="X2711" s="529">
        <f t="shared" si="298"/>
        <v>543.92000000000007</v>
      </c>
    </row>
    <row r="2712" spans="1:24" ht="14.1" customHeight="1">
      <c r="A2712" s="460">
        <v>2712</v>
      </c>
      <c r="B2712" s="467" t="s">
        <v>268</v>
      </c>
      <c r="C2712" s="466" t="s">
        <v>385</v>
      </c>
      <c r="D2712" s="473"/>
      <c r="E2712" s="475">
        <v>0</v>
      </c>
      <c r="F2712" s="475" t="s">
        <v>2579</v>
      </c>
      <c r="G2712" s="494" t="s">
        <v>2206</v>
      </c>
      <c r="H2712" s="494" t="s">
        <v>4026</v>
      </c>
      <c r="I2712" s="494" t="s">
        <v>4012</v>
      </c>
      <c r="J2712" s="502">
        <v>2.54</v>
      </c>
      <c r="K2712" s="494" t="s">
        <v>4026</v>
      </c>
      <c r="L2712" s="512">
        <f t="shared" si="294"/>
        <v>0</v>
      </c>
      <c r="M2712" s="513" t="s">
        <v>4037</v>
      </c>
      <c r="N2712" s="514"/>
      <c r="O2712" s="514"/>
      <c r="P2712" s="515">
        <f t="shared" si="295"/>
        <v>0</v>
      </c>
      <c r="Q2712" s="515">
        <f t="shared" si="296"/>
        <v>0</v>
      </c>
      <c r="R2712" s="515">
        <f t="shared" si="297"/>
        <v>0</v>
      </c>
      <c r="S2712" s="516">
        <f>IF(M2712="nio",0,IF(M2712&gt;0,VLOOKUP(H2712,'3-Productie normen'!A:L,VLOOKUP(M2712,'3-Productie normen'!$B$36:$C$42,2,FALSE),FALSE)))</f>
        <v>0</v>
      </c>
      <c r="T2712" s="516">
        <f t="shared" si="292"/>
        <v>0</v>
      </c>
      <c r="U2712" s="55">
        <f t="shared" si="293"/>
        <v>0</v>
      </c>
      <c r="V2712" s="527"/>
      <c r="X2712" s="529">
        <f t="shared" si="298"/>
        <v>0</v>
      </c>
    </row>
    <row r="2713" spans="1:24" ht="14.1" customHeight="1">
      <c r="A2713" s="567">
        <v>2713</v>
      </c>
      <c r="B2713" s="467" t="s">
        <v>268</v>
      </c>
      <c r="C2713" s="466" t="s">
        <v>385</v>
      </c>
      <c r="D2713" s="473"/>
      <c r="E2713" s="475">
        <v>0</v>
      </c>
      <c r="F2713" s="475" t="s">
        <v>2580</v>
      </c>
      <c r="G2713" s="494" t="s">
        <v>568</v>
      </c>
      <c r="H2713" s="487" t="s">
        <v>17</v>
      </c>
      <c r="I2713" s="494" t="s">
        <v>91</v>
      </c>
      <c r="J2713" s="502">
        <v>6.56</v>
      </c>
      <c r="K2713" s="487" t="s">
        <v>17</v>
      </c>
      <c r="L2713" s="512">
        <f t="shared" si="294"/>
        <v>255</v>
      </c>
      <c r="M2713" s="514">
        <v>255</v>
      </c>
      <c r="N2713" s="514"/>
      <c r="O2713" s="514"/>
      <c r="P2713" s="515" t="e">
        <f t="shared" si="295"/>
        <v>#DIV/0!</v>
      </c>
      <c r="Q2713" s="515">
        <f t="shared" si="296"/>
        <v>0</v>
      </c>
      <c r="R2713" s="515">
        <f t="shared" si="297"/>
        <v>0</v>
      </c>
      <c r="S2713" s="516">
        <f>IF(M2713="nio",0,IF(M2713&gt;0,VLOOKUP(H2713,'3-Productie normen'!A:L,VLOOKUP(M2713,'3-Productie normen'!$B$36:$C$42,2,FALSE),FALSE)))</f>
        <v>0</v>
      </c>
      <c r="T2713" s="516">
        <f t="shared" ref="T2713:T2776" si="299">IF(N2713&gt;0,S2713*$T$8,0)</f>
        <v>0</v>
      </c>
      <c r="U2713" s="55">
        <f t="shared" ref="U2713:U2776" si="300">IF((OR(O2713&gt;0,)),S2713*$U$8,0)</f>
        <v>0</v>
      </c>
      <c r="V2713" s="527"/>
      <c r="X2713" s="529">
        <f t="shared" si="298"/>
        <v>1672.8</v>
      </c>
    </row>
    <row r="2714" spans="1:24" ht="14.1" customHeight="1">
      <c r="A2714" s="460">
        <v>2714</v>
      </c>
      <c r="B2714" s="467" t="s">
        <v>268</v>
      </c>
      <c r="C2714" s="466" t="s">
        <v>385</v>
      </c>
      <c r="D2714" s="473"/>
      <c r="E2714" s="475">
        <v>0</v>
      </c>
      <c r="F2714" s="475" t="s">
        <v>2581</v>
      </c>
      <c r="G2714" s="494" t="s">
        <v>568</v>
      </c>
      <c r="H2714" s="487" t="s">
        <v>17</v>
      </c>
      <c r="I2714" s="494" t="s">
        <v>91</v>
      </c>
      <c r="J2714" s="502">
        <v>4.3899999999999997</v>
      </c>
      <c r="K2714" s="487" t="s">
        <v>17</v>
      </c>
      <c r="L2714" s="512">
        <f t="shared" si="294"/>
        <v>255</v>
      </c>
      <c r="M2714" s="514">
        <v>255</v>
      </c>
      <c r="N2714" s="514"/>
      <c r="O2714" s="514"/>
      <c r="P2714" s="515" t="e">
        <f t="shared" si="295"/>
        <v>#DIV/0!</v>
      </c>
      <c r="Q2714" s="515">
        <f t="shared" si="296"/>
        <v>0</v>
      </c>
      <c r="R2714" s="515">
        <f t="shared" si="297"/>
        <v>0</v>
      </c>
      <c r="S2714" s="516">
        <f>IF(M2714="nio",0,IF(M2714&gt;0,VLOOKUP(H2714,'3-Productie normen'!A:L,VLOOKUP(M2714,'3-Productie normen'!$B$36:$C$42,2,FALSE),FALSE)))</f>
        <v>0</v>
      </c>
      <c r="T2714" s="516">
        <f t="shared" si="299"/>
        <v>0</v>
      </c>
      <c r="U2714" s="55">
        <f t="shared" si="300"/>
        <v>0</v>
      </c>
      <c r="V2714" s="527"/>
      <c r="X2714" s="529">
        <f t="shared" si="298"/>
        <v>1119.4499999999998</v>
      </c>
    </row>
    <row r="2715" spans="1:24" ht="14.1" customHeight="1">
      <c r="A2715" s="460">
        <v>2715</v>
      </c>
      <c r="B2715" s="467" t="s">
        <v>268</v>
      </c>
      <c r="C2715" s="466" t="s">
        <v>385</v>
      </c>
      <c r="D2715" s="473"/>
      <c r="E2715" s="475">
        <v>0</v>
      </c>
      <c r="F2715" s="475" t="s">
        <v>2582</v>
      </c>
      <c r="G2715" s="494" t="s">
        <v>568</v>
      </c>
      <c r="H2715" s="487" t="s">
        <v>17</v>
      </c>
      <c r="I2715" s="494" t="s">
        <v>91</v>
      </c>
      <c r="J2715" s="502">
        <v>7.19</v>
      </c>
      <c r="K2715" s="487" t="s">
        <v>17</v>
      </c>
      <c r="L2715" s="512">
        <f t="shared" si="294"/>
        <v>255</v>
      </c>
      <c r="M2715" s="514">
        <v>255</v>
      </c>
      <c r="N2715" s="514"/>
      <c r="O2715" s="514"/>
      <c r="P2715" s="515" t="e">
        <f t="shared" si="295"/>
        <v>#DIV/0!</v>
      </c>
      <c r="Q2715" s="515">
        <f t="shared" si="296"/>
        <v>0</v>
      </c>
      <c r="R2715" s="515">
        <f t="shared" si="297"/>
        <v>0</v>
      </c>
      <c r="S2715" s="516">
        <f>IF(M2715="nio",0,IF(M2715&gt;0,VLOOKUP(H2715,'3-Productie normen'!A:L,VLOOKUP(M2715,'3-Productie normen'!$B$36:$C$42,2,FALSE),FALSE)))</f>
        <v>0</v>
      </c>
      <c r="T2715" s="516">
        <f t="shared" si="299"/>
        <v>0</v>
      </c>
      <c r="U2715" s="55">
        <f t="shared" si="300"/>
        <v>0</v>
      </c>
      <c r="V2715" s="527"/>
      <c r="X2715" s="529">
        <f t="shared" si="298"/>
        <v>1833.45</v>
      </c>
    </row>
    <row r="2716" spans="1:24" ht="14.1" customHeight="1">
      <c r="A2716" s="460">
        <v>2716</v>
      </c>
      <c r="B2716" s="467" t="s">
        <v>268</v>
      </c>
      <c r="C2716" s="466" t="s">
        <v>385</v>
      </c>
      <c r="D2716" s="473"/>
      <c r="E2716" s="475">
        <v>0</v>
      </c>
      <c r="F2716" s="475" t="s">
        <v>2583</v>
      </c>
      <c r="G2716" s="494" t="s">
        <v>568</v>
      </c>
      <c r="H2716" s="487" t="s">
        <v>17</v>
      </c>
      <c r="I2716" s="494" t="s">
        <v>91</v>
      </c>
      <c r="J2716" s="502">
        <v>4.3099999999999996</v>
      </c>
      <c r="K2716" s="487" t="s">
        <v>17</v>
      </c>
      <c r="L2716" s="512">
        <f t="shared" si="294"/>
        <v>255</v>
      </c>
      <c r="M2716" s="514">
        <v>255</v>
      </c>
      <c r="N2716" s="514"/>
      <c r="O2716" s="514"/>
      <c r="P2716" s="515" t="e">
        <f t="shared" si="295"/>
        <v>#DIV/0!</v>
      </c>
      <c r="Q2716" s="515">
        <f t="shared" si="296"/>
        <v>0</v>
      </c>
      <c r="R2716" s="515">
        <f t="shared" si="297"/>
        <v>0</v>
      </c>
      <c r="S2716" s="516">
        <f>IF(M2716="nio",0,IF(M2716&gt;0,VLOOKUP(H2716,'3-Productie normen'!A:L,VLOOKUP(M2716,'3-Productie normen'!$B$36:$C$42,2,FALSE),FALSE)))</f>
        <v>0</v>
      </c>
      <c r="T2716" s="516">
        <f t="shared" si="299"/>
        <v>0</v>
      </c>
      <c r="U2716" s="55">
        <f t="shared" si="300"/>
        <v>0</v>
      </c>
      <c r="V2716" s="527"/>
      <c r="X2716" s="529">
        <f t="shared" si="298"/>
        <v>1099.05</v>
      </c>
    </row>
    <row r="2717" spans="1:24" ht="14.1" customHeight="1">
      <c r="A2717" s="460">
        <v>2717</v>
      </c>
      <c r="B2717" s="467" t="s">
        <v>268</v>
      </c>
      <c r="C2717" s="466" t="s">
        <v>385</v>
      </c>
      <c r="D2717" s="473"/>
      <c r="E2717" s="475">
        <v>0</v>
      </c>
      <c r="F2717" s="475" t="s">
        <v>2584</v>
      </c>
      <c r="G2717" s="494" t="s">
        <v>582</v>
      </c>
      <c r="H2717" s="494" t="s">
        <v>4033</v>
      </c>
      <c r="I2717" s="494" t="s">
        <v>91</v>
      </c>
      <c r="J2717" s="502">
        <v>22.86</v>
      </c>
      <c r="K2717" s="494" t="s">
        <v>4033</v>
      </c>
      <c r="L2717" s="512">
        <f t="shared" si="294"/>
        <v>104</v>
      </c>
      <c r="M2717" s="514">
        <v>104</v>
      </c>
      <c r="N2717" s="514"/>
      <c r="O2717" s="514"/>
      <c r="P2717" s="515" t="e">
        <f t="shared" si="295"/>
        <v>#DIV/0!</v>
      </c>
      <c r="Q2717" s="515">
        <f t="shared" si="296"/>
        <v>0</v>
      </c>
      <c r="R2717" s="515">
        <f t="shared" si="297"/>
        <v>0</v>
      </c>
      <c r="S2717" s="516">
        <f>IF(M2717="nio",0,IF(M2717&gt;0,VLOOKUP(H2717,'3-Productie normen'!A:L,VLOOKUP(M2717,'3-Productie normen'!$B$36:$C$42,2,FALSE),FALSE)))</f>
        <v>0</v>
      </c>
      <c r="T2717" s="516">
        <f t="shared" si="299"/>
        <v>0</v>
      </c>
      <c r="U2717" s="55">
        <f t="shared" si="300"/>
        <v>0</v>
      </c>
      <c r="V2717" s="527"/>
      <c r="X2717" s="529">
        <f t="shared" si="298"/>
        <v>2377.44</v>
      </c>
    </row>
    <row r="2718" spans="1:24" ht="14.1" customHeight="1">
      <c r="A2718" s="460">
        <v>2718</v>
      </c>
      <c r="B2718" s="467" t="s">
        <v>268</v>
      </c>
      <c r="C2718" s="466" t="s">
        <v>385</v>
      </c>
      <c r="D2718" s="473"/>
      <c r="E2718" s="475">
        <v>0</v>
      </c>
      <c r="F2718" s="475" t="s">
        <v>2585</v>
      </c>
      <c r="G2718" s="494" t="s">
        <v>2206</v>
      </c>
      <c r="H2718" s="494" t="s">
        <v>4026</v>
      </c>
      <c r="I2718" s="494" t="s">
        <v>4012</v>
      </c>
      <c r="J2718" s="502">
        <v>8.1</v>
      </c>
      <c r="K2718" s="494" t="s">
        <v>4026</v>
      </c>
      <c r="L2718" s="512">
        <f t="shared" si="294"/>
        <v>0</v>
      </c>
      <c r="M2718" s="513" t="s">
        <v>4037</v>
      </c>
      <c r="N2718" s="514"/>
      <c r="O2718" s="514"/>
      <c r="P2718" s="515">
        <f t="shared" si="295"/>
        <v>0</v>
      </c>
      <c r="Q2718" s="515">
        <f t="shared" si="296"/>
        <v>0</v>
      </c>
      <c r="R2718" s="515">
        <f t="shared" si="297"/>
        <v>0</v>
      </c>
      <c r="S2718" s="516">
        <f>IF(M2718="nio",0,IF(M2718&gt;0,VLOOKUP(H2718,'3-Productie normen'!A:L,VLOOKUP(M2718,'3-Productie normen'!$B$36:$C$42,2,FALSE),FALSE)))</f>
        <v>0</v>
      </c>
      <c r="T2718" s="516">
        <f t="shared" si="299"/>
        <v>0</v>
      </c>
      <c r="U2718" s="55">
        <f t="shared" si="300"/>
        <v>0</v>
      </c>
      <c r="V2718" s="527"/>
      <c r="X2718" s="529">
        <f t="shared" si="298"/>
        <v>0</v>
      </c>
    </row>
    <row r="2719" spans="1:24" ht="14.1" customHeight="1">
      <c r="A2719" s="460">
        <v>2719</v>
      </c>
      <c r="B2719" s="467" t="s">
        <v>268</v>
      </c>
      <c r="C2719" s="466" t="s">
        <v>385</v>
      </c>
      <c r="D2719" s="473"/>
      <c r="E2719" s="475">
        <v>0</v>
      </c>
      <c r="F2719" s="475" t="s">
        <v>2586</v>
      </c>
      <c r="G2719" s="494" t="s">
        <v>568</v>
      </c>
      <c r="H2719" s="487" t="s">
        <v>17</v>
      </c>
      <c r="I2719" s="494" t="s">
        <v>91</v>
      </c>
      <c r="J2719" s="502">
        <v>9.5</v>
      </c>
      <c r="K2719" s="487" t="s">
        <v>17</v>
      </c>
      <c r="L2719" s="512">
        <f t="shared" si="294"/>
        <v>255</v>
      </c>
      <c r="M2719" s="514">
        <v>255</v>
      </c>
      <c r="N2719" s="514"/>
      <c r="O2719" s="514"/>
      <c r="P2719" s="515" t="e">
        <f t="shared" si="295"/>
        <v>#DIV/0!</v>
      </c>
      <c r="Q2719" s="515">
        <f t="shared" si="296"/>
        <v>0</v>
      </c>
      <c r="R2719" s="515">
        <f t="shared" si="297"/>
        <v>0</v>
      </c>
      <c r="S2719" s="516">
        <f>IF(M2719="nio",0,IF(M2719&gt;0,VLOOKUP(H2719,'3-Productie normen'!A:L,VLOOKUP(M2719,'3-Productie normen'!$B$36:$C$42,2,FALSE),FALSE)))</f>
        <v>0</v>
      </c>
      <c r="T2719" s="516">
        <f t="shared" si="299"/>
        <v>0</v>
      </c>
      <c r="U2719" s="55">
        <f t="shared" si="300"/>
        <v>0</v>
      </c>
      <c r="V2719" s="527"/>
      <c r="X2719" s="529">
        <f t="shared" si="298"/>
        <v>2422.5</v>
      </c>
    </row>
    <row r="2720" spans="1:24" ht="14.1" customHeight="1">
      <c r="A2720" s="460">
        <v>2720</v>
      </c>
      <c r="B2720" s="467" t="s">
        <v>268</v>
      </c>
      <c r="C2720" s="466" t="s">
        <v>385</v>
      </c>
      <c r="D2720" s="473"/>
      <c r="E2720" s="475">
        <v>0</v>
      </c>
      <c r="F2720" s="475" t="s">
        <v>2587</v>
      </c>
      <c r="G2720" s="494" t="s">
        <v>568</v>
      </c>
      <c r="H2720" s="487" t="s">
        <v>17</v>
      </c>
      <c r="I2720" s="494" t="s">
        <v>91</v>
      </c>
      <c r="J2720" s="502">
        <v>1.48</v>
      </c>
      <c r="K2720" s="487" t="s">
        <v>17</v>
      </c>
      <c r="L2720" s="512">
        <f t="shared" si="294"/>
        <v>255</v>
      </c>
      <c r="M2720" s="514">
        <v>255</v>
      </c>
      <c r="N2720" s="514"/>
      <c r="O2720" s="514"/>
      <c r="P2720" s="515" t="e">
        <f t="shared" si="295"/>
        <v>#DIV/0!</v>
      </c>
      <c r="Q2720" s="515">
        <f t="shared" si="296"/>
        <v>0</v>
      </c>
      <c r="R2720" s="515">
        <f t="shared" si="297"/>
        <v>0</v>
      </c>
      <c r="S2720" s="516">
        <f>IF(M2720="nio",0,IF(M2720&gt;0,VLOOKUP(H2720,'3-Productie normen'!A:L,VLOOKUP(M2720,'3-Productie normen'!$B$36:$C$42,2,FALSE),FALSE)))</f>
        <v>0</v>
      </c>
      <c r="T2720" s="516">
        <f t="shared" si="299"/>
        <v>0</v>
      </c>
      <c r="U2720" s="55">
        <f t="shared" si="300"/>
        <v>0</v>
      </c>
      <c r="V2720" s="527"/>
      <c r="X2720" s="529">
        <f t="shared" si="298"/>
        <v>377.4</v>
      </c>
    </row>
    <row r="2721" spans="1:24" ht="14.1" customHeight="1">
      <c r="A2721" s="567">
        <v>2721</v>
      </c>
      <c r="B2721" s="467" t="s">
        <v>268</v>
      </c>
      <c r="C2721" s="466" t="s">
        <v>385</v>
      </c>
      <c r="D2721" s="473"/>
      <c r="E2721" s="475">
        <v>0</v>
      </c>
      <c r="F2721" s="475" t="s">
        <v>2588</v>
      </c>
      <c r="G2721" s="494" t="s">
        <v>568</v>
      </c>
      <c r="H2721" s="487" t="s">
        <v>17</v>
      </c>
      <c r="I2721" s="494" t="s">
        <v>91</v>
      </c>
      <c r="J2721" s="502">
        <v>1.48</v>
      </c>
      <c r="K2721" s="487" t="s">
        <v>17</v>
      </c>
      <c r="L2721" s="512">
        <f t="shared" si="294"/>
        <v>255</v>
      </c>
      <c r="M2721" s="514">
        <v>255</v>
      </c>
      <c r="N2721" s="514"/>
      <c r="O2721" s="514"/>
      <c r="P2721" s="515" t="e">
        <f t="shared" si="295"/>
        <v>#DIV/0!</v>
      </c>
      <c r="Q2721" s="515">
        <f t="shared" si="296"/>
        <v>0</v>
      </c>
      <c r="R2721" s="515">
        <f t="shared" si="297"/>
        <v>0</v>
      </c>
      <c r="S2721" s="516">
        <f>IF(M2721="nio",0,IF(M2721&gt;0,VLOOKUP(H2721,'3-Productie normen'!A:L,VLOOKUP(M2721,'3-Productie normen'!$B$36:$C$42,2,FALSE),FALSE)))</f>
        <v>0</v>
      </c>
      <c r="T2721" s="516">
        <f t="shared" si="299"/>
        <v>0</v>
      </c>
      <c r="U2721" s="55">
        <f t="shared" si="300"/>
        <v>0</v>
      </c>
      <c r="V2721" s="527"/>
      <c r="X2721" s="529">
        <f t="shared" si="298"/>
        <v>377.4</v>
      </c>
    </row>
    <row r="2722" spans="1:24" ht="14.1" customHeight="1">
      <c r="A2722" s="460">
        <v>2722</v>
      </c>
      <c r="B2722" s="467" t="s">
        <v>268</v>
      </c>
      <c r="C2722" s="466" t="s">
        <v>385</v>
      </c>
      <c r="D2722" s="473"/>
      <c r="E2722" s="475">
        <v>0</v>
      </c>
      <c r="F2722" s="475" t="s">
        <v>2589</v>
      </c>
      <c r="G2722" s="494" t="s">
        <v>568</v>
      </c>
      <c r="H2722" s="487" t="s">
        <v>17</v>
      </c>
      <c r="I2722" s="494" t="s">
        <v>91</v>
      </c>
      <c r="J2722" s="502">
        <v>1.48</v>
      </c>
      <c r="K2722" s="487" t="s">
        <v>17</v>
      </c>
      <c r="L2722" s="512">
        <f t="shared" si="294"/>
        <v>255</v>
      </c>
      <c r="M2722" s="514">
        <v>255</v>
      </c>
      <c r="N2722" s="514"/>
      <c r="O2722" s="514"/>
      <c r="P2722" s="515" t="e">
        <f t="shared" si="295"/>
        <v>#DIV/0!</v>
      </c>
      <c r="Q2722" s="515">
        <f t="shared" si="296"/>
        <v>0</v>
      </c>
      <c r="R2722" s="515">
        <f t="shared" si="297"/>
        <v>0</v>
      </c>
      <c r="S2722" s="516">
        <f>IF(M2722="nio",0,IF(M2722&gt;0,VLOOKUP(H2722,'3-Productie normen'!A:L,VLOOKUP(M2722,'3-Productie normen'!$B$36:$C$42,2,FALSE),FALSE)))</f>
        <v>0</v>
      </c>
      <c r="T2722" s="516">
        <f t="shared" si="299"/>
        <v>0</v>
      </c>
      <c r="U2722" s="55">
        <f t="shared" si="300"/>
        <v>0</v>
      </c>
      <c r="V2722" s="527"/>
      <c r="X2722" s="529">
        <f t="shared" si="298"/>
        <v>377.4</v>
      </c>
    </row>
    <row r="2723" spans="1:24" ht="14.1" customHeight="1">
      <c r="A2723" s="460">
        <v>2723</v>
      </c>
      <c r="B2723" s="467" t="s">
        <v>268</v>
      </c>
      <c r="C2723" s="466" t="s">
        <v>385</v>
      </c>
      <c r="D2723" s="473"/>
      <c r="E2723" s="475">
        <v>0</v>
      </c>
      <c r="F2723" s="475" t="s">
        <v>2590</v>
      </c>
      <c r="G2723" s="494" t="s">
        <v>568</v>
      </c>
      <c r="H2723" s="487" t="s">
        <v>17</v>
      </c>
      <c r="I2723" s="494" t="s">
        <v>91</v>
      </c>
      <c r="J2723" s="502">
        <v>11.67</v>
      </c>
      <c r="K2723" s="487" t="s">
        <v>17</v>
      </c>
      <c r="L2723" s="512">
        <f t="shared" si="294"/>
        <v>255</v>
      </c>
      <c r="M2723" s="514">
        <v>255</v>
      </c>
      <c r="N2723" s="514"/>
      <c r="O2723" s="514"/>
      <c r="P2723" s="515" t="e">
        <f t="shared" si="295"/>
        <v>#DIV/0!</v>
      </c>
      <c r="Q2723" s="515">
        <f t="shared" si="296"/>
        <v>0</v>
      </c>
      <c r="R2723" s="515">
        <f t="shared" si="297"/>
        <v>0</v>
      </c>
      <c r="S2723" s="516">
        <f>IF(M2723="nio",0,IF(M2723&gt;0,VLOOKUP(H2723,'3-Productie normen'!A:L,VLOOKUP(M2723,'3-Productie normen'!$B$36:$C$42,2,FALSE),FALSE)))</f>
        <v>0</v>
      </c>
      <c r="T2723" s="516">
        <f t="shared" si="299"/>
        <v>0</v>
      </c>
      <c r="U2723" s="55">
        <f t="shared" si="300"/>
        <v>0</v>
      </c>
      <c r="V2723" s="527"/>
      <c r="X2723" s="529">
        <f t="shared" si="298"/>
        <v>2975.85</v>
      </c>
    </row>
    <row r="2724" spans="1:24" ht="14.1" customHeight="1">
      <c r="A2724" s="460">
        <v>2724</v>
      </c>
      <c r="B2724" s="467" t="s">
        <v>268</v>
      </c>
      <c r="C2724" s="466" t="s">
        <v>385</v>
      </c>
      <c r="D2724" s="473"/>
      <c r="E2724" s="475">
        <v>0</v>
      </c>
      <c r="F2724" s="475" t="s">
        <v>2591</v>
      </c>
      <c r="G2724" s="494" t="s">
        <v>568</v>
      </c>
      <c r="H2724" s="487" t="s">
        <v>17</v>
      </c>
      <c r="I2724" s="494" t="s">
        <v>91</v>
      </c>
      <c r="J2724" s="502">
        <v>1.48</v>
      </c>
      <c r="K2724" s="487" t="s">
        <v>17</v>
      </c>
      <c r="L2724" s="512">
        <f t="shared" si="294"/>
        <v>255</v>
      </c>
      <c r="M2724" s="514">
        <v>255</v>
      </c>
      <c r="N2724" s="514"/>
      <c r="O2724" s="514"/>
      <c r="P2724" s="515" t="e">
        <f t="shared" si="295"/>
        <v>#DIV/0!</v>
      </c>
      <c r="Q2724" s="515">
        <f t="shared" si="296"/>
        <v>0</v>
      </c>
      <c r="R2724" s="515">
        <f t="shared" si="297"/>
        <v>0</v>
      </c>
      <c r="S2724" s="516">
        <f>IF(M2724="nio",0,IF(M2724&gt;0,VLOOKUP(H2724,'3-Productie normen'!A:L,VLOOKUP(M2724,'3-Productie normen'!$B$36:$C$42,2,FALSE),FALSE)))</f>
        <v>0</v>
      </c>
      <c r="T2724" s="516">
        <f t="shared" si="299"/>
        <v>0</v>
      </c>
      <c r="U2724" s="55">
        <f t="shared" si="300"/>
        <v>0</v>
      </c>
      <c r="V2724" s="527"/>
      <c r="X2724" s="529">
        <f t="shared" si="298"/>
        <v>377.4</v>
      </c>
    </row>
    <row r="2725" spans="1:24" ht="14.1" customHeight="1">
      <c r="A2725" s="460">
        <v>2725</v>
      </c>
      <c r="B2725" s="467" t="s">
        <v>268</v>
      </c>
      <c r="C2725" s="466" t="s">
        <v>385</v>
      </c>
      <c r="D2725" s="473"/>
      <c r="E2725" s="475">
        <v>0</v>
      </c>
      <c r="F2725" s="475" t="s">
        <v>2592</v>
      </c>
      <c r="G2725" s="494" t="s">
        <v>568</v>
      </c>
      <c r="H2725" s="487" t="s">
        <v>17</v>
      </c>
      <c r="I2725" s="494" t="s">
        <v>91</v>
      </c>
      <c r="J2725" s="502">
        <v>1.48</v>
      </c>
      <c r="K2725" s="487" t="s">
        <v>17</v>
      </c>
      <c r="L2725" s="512">
        <f t="shared" si="294"/>
        <v>255</v>
      </c>
      <c r="M2725" s="514">
        <v>255</v>
      </c>
      <c r="N2725" s="514"/>
      <c r="O2725" s="514"/>
      <c r="P2725" s="515" t="e">
        <f t="shared" si="295"/>
        <v>#DIV/0!</v>
      </c>
      <c r="Q2725" s="515">
        <f t="shared" si="296"/>
        <v>0</v>
      </c>
      <c r="R2725" s="515">
        <f t="shared" si="297"/>
        <v>0</v>
      </c>
      <c r="S2725" s="516">
        <f>IF(M2725="nio",0,IF(M2725&gt;0,VLOOKUP(H2725,'3-Productie normen'!A:L,VLOOKUP(M2725,'3-Productie normen'!$B$36:$C$42,2,FALSE),FALSE)))</f>
        <v>0</v>
      </c>
      <c r="T2725" s="516">
        <f t="shared" si="299"/>
        <v>0</v>
      </c>
      <c r="U2725" s="55">
        <f t="shared" si="300"/>
        <v>0</v>
      </c>
      <c r="V2725" s="527"/>
      <c r="X2725" s="529">
        <f t="shared" si="298"/>
        <v>377.4</v>
      </c>
    </row>
    <row r="2726" spans="1:24" ht="14.1" customHeight="1">
      <c r="A2726" s="460">
        <v>2726</v>
      </c>
      <c r="B2726" s="467" t="s">
        <v>268</v>
      </c>
      <c r="C2726" s="466" t="s">
        <v>385</v>
      </c>
      <c r="D2726" s="473"/>
      <c r="E2726" s="475">
        <v>0</v>
      </c>
      <c r="F2726" s="475" t="s">
        <v>2593</v>
      </c>
      <c r="G2726" s="494" t="s">
        <v>566</v>
      </c>
      <c r="H2726" s="492" t="s">
        <v>216</v>
      </c>
      <c r="I2726" s="494" t="s">
        <v>3993</v>
      </c>
      <c r="J2726" s="502">
        <v>19.05</v>
      </c>
      <c r="K2726" s="505" t="s">
        <v>216</v>
      </c>
      <c r="L2726" s="512">
        <f t="shared" si="294"/>
        <v>104</v>
      </c>
      <c r="M2726" s="514">
        <v>104</v>
      </c>
      <c r="N2726" s="514"/>
      <c r="O2726" s="514"/>
      <c r="P2726" s="515" t="e">
        <f t="shared" si="295"/>
        <v>#DIV/0!</v>
      </c>
      <c r="Q2726" s="515">
        <f t="shared" si="296"/>
        <v>0</v>
      </c>
      <c r="R2726" s="515">
        <f t="shared" si="297"/>
        <v>0</v>
      </c>
      <c r="S2726" s="516">
        <f>IF(M2726="nio",0,IF(M2726&gt;0,VLOOKUP(H2726,'3-Productie normen'!A:L,VLOOKUP(M2726,'3-Productie normen'!$B$36:$C$42,2,FALSE),FALSE)))</f>
        <v>0</v>
      </c>
      <c r="T2726" s="516">
        <f t="shared" si="299"/>
        <v>0</v>
      </c>
      <c r="U2726" s="55">
        <f t="shared" si="300"/>
        <v>0</v>
      </c>
      <c r="V2726" s="527"/>
      <c r="X2726" s="529">
        <f t="shared" si="298"/>
        <v>1981.2</v>
      </c>
    </row>
    <row r="2727" spans="1:24" ht="14.1" customHeight="1">
      <c r="A2727" s="460">
        <v>2727</v>
      </c>
      <c r="B2727" s="467" t="s">
        <v>268</v>
      </c>
      <c r="C2727" s="466" t="s">
        <v>385</v>
      </c>
      <c r="D2727" s="473"/>
      <c r="E2727" s="475">
        <v>0</v>
      </c>
      <c r="F2727" s="475" t="s">
        <v>2594</v>
      </c>
      <c r="G2727" s="494" t="s">
        <v>561</v>
      </c>
      <c r="H2727" s="494" t="s">
        <v>347</v>
      </c>
      <c r="I2727" s="494" t="s">
        <v>4011</v>
      </c>
      <c r="J2727" s="502">
        <v>8.3000000000000007</v>
      </c>
      <c r="K2727" s="494" t="s">
        <v>347</v>
      </c>
      <c r="L2727" s="512">
        <f t="shared" si="294"/>
        <v>104</v>
      </c>
      <c r="M2727" s="514">
        <v>104</v>
      </c>
      <c r="N2727" s="514"/>
      <c r="O2727" s="514"/>
      <c r="P2727" s="515" t="e">
        <f t="shared" si="295"/>
        <v>#DIV/0!</v>
      </c>
      <c r="Q2727" s="515">
        <f t="shared" si="296"/>
        <v>0</v>
      </c>
      <c r="R2727" s="515">
        <f t="shared" si="297"/>
        <v>0</v>
      </c>
      <c r="S2727" s="516">
        <f>IF(M2727="nio",0,IF(M2727&gt;0,VLOOKUP(H2727,'3-Productie normen'!A:L,VLOOKUP(M2727,'3-Productie normen'!$B$36:$C$42,2,FALSE),FALSE)))</f>
        <v>0</v>
      </c>
      <c r="T2727" s="516">
        <f t="shared" si="299"/>
        <v>0</v>
      </c>
      <c r="U2727" s="55">
        <f t="shared" si="300"/>
        <v>0</v>
      </c>
      <c r="V2727" s="527"/>
      <c r="X2727" s="529">
        <f t="shared" si="298"/>
        <v>863.2</v>
      </c>
    </row>
    <row r="2728" spans="1:24" ht="14.1" customHeight="1">
      <c r="A2728" s="460">
        <v>2728</v>
      </c>
      <c r="B2728" s="467" t="s">
        <v>268</v>
      </c>
      <c r="C2728" s="466" t="s">
        <v>385</v>
      </c>
      <c r="D2728" s="473"/>
      <c r="E2728" s="475">
        <v>0</v>
      </c>
      <c r="F2728" s="475" t="s">
        <v>2595</v>
      </c>
      <c r="G2728" s="494" t="s">
        <v>2206</v>
      </c>
      <c r="H2728" s="494" t="s">
        <v>4026</v>
      </c>
      <c r="I2728" s="494" t="s">
        <v>4012</v>
      </c>
      <c r="J2728" s="502">
        <v>37.130000000000003</v>
      </c>
      <c r="K2728" s="494" t="s">
        <v>4026</v>
      </c>
      <c r="L2728" s="512">
        <f t="shared" si="294"/>
        <v>0</v>
      </c>
      <c r="M2728" s="513" t="s">
        <v>4037</v>
      </c>
      <c r="N2728" s="514"/>
      <c r="O2728" s="514"/>
      <c r="P2728" s="515">
        <f t="shared" si="295"/>
        <v>0</v>
      </c>
      <c r="Q2728" s="515">
        <f t="shared" si="296"/>
        <v>0</v>
      </c>
      <c r="R2728" s="515">
        <f t="shared" si="297"/>
        <v>0</v>
      </c>
      <c r="S2728" s="516">
        <f>IF(M2728="nio",0,IF(M2728&gt;0,VLOOKUP(H2728,'3-Productie normen'!A:L,VLOOKUP(M2728,'3-Productie normen'!$B$36:$C$42,2,FALSE),FALSE)))</f>
        <v>0</v>
      </c>
      <c r="T2728" s="516">
        <f t="shared" si="299"/>
        <v>0</v>
      </c>
      <c r="U2728" s="55">
        <f t="shared" si="300"/>
        <v>0</v>
      </c>
      <c r="V2728" s="527"/>
      <c r="X2728" s="529">
        <f t="shared" si="298"/>
        <v>0</v>
      </c>
    </row>
    <row r="2729" spans="1:24" ht="14.1" customHeight="1">
      <c r="A2729" s="567">
        <v>2729</v>
      </c>
      <c r="B2729" s="467" t="s">
        <v>268</v>
      </c>
      <c r="C2729" s="466" t="s">
        <v>385</v>
      </c>
      <c r="D2729" s="473"/>
      <c r="E2729" s="475">
        <v>0</v>
      </c>
      <c r="F2729" s="475" t="s">
        <v>2596</v>
      </c>
      <c r="G2729" s="494" t="s">
        <v>2206</v>
      </c>
      <c r="H2729" s="494" t="s">
        <v>4026</v>
      </c>
      <c r="I2729" s="494" t="s">
        <v>4012</v>
      </c>
      <c r="J2729" s="502">
        <v>24.34</v>
      </c>
      <c r="K2729" s="494" t="s">
        <v>4026</v>
      </c>
      <c r="L2729" s="512">
        <f t="shared" si="294"/>
        <v>0</v>
      </c>
      <c r="M2729" s="513" t="s">
        <v>4037</v>
      </c>
      <c r="N2729" s="514"/>
      <c r="O2729" s="514"/>
      <c r="P2729" s="515">
        <f t="shared" si="295"/>
        <v>0</v>
      </c>
      <c r="Q2729" s="515">
        <f t="shared" si="296"/>
        <v>0</v>
      </c>
      <c r="R2729" s="515">
        <f t="shared" si="297"/>
        <v>0</v>
      </c>
      <c r="S2729" s="516">
        <f>IF(M2729="nio",0,IF(M2729&gt;0,VLOOKUP(H2729,'3-Productie normen'!A:L,VLOOKUP(M2729,'3-Productie normen'!$B$36:$C$42,2,FALSE),FALSE)))</f>
        <v>0</v>
      </c>
      <c r="T2729" s="516">
        <f t="shared" si="299"/>
        <v>0</v>
      </c>
      <c r="U2729" s="55">
        <f t="shared" si="300"/>
        <v>0</v>
      </c>
      <c r="V2729" s="527"/>
      <c r="X2729" s="529">
        <f t="shared" si="298"/>
        <v>0</v>
      </c>
    </row>
    <row r="2730" spans="1:24" ht="14.1" customHeight="1">
      <c r="A2730" s="460">
        <v>2730</v>
      </c>
      <c r="B2730" s="467" t="s">
        <v>268</v>
      </c>
      <c r="C2730" s="466" t="s">
        <v>385</v>
      </c>
      <c r="D2730" s="473"/>
      <c r="E2730" s="475">
        <v>0</v>
      </c>
      <c r="F2730" s="475" t="s">
        <v>2597</v>
      </c>
      <c r="G2730" s="494" t="s">
        <v>529</v>
      </c>
      <c r="H2730" s="491" t="s">
        <v>253</v>
      </c>
      <c r="I2730" s="494" t="s">
        <v>4010</v>
      </c>
      <c r="J2730" s="502">
        <v>10.67</v>
      </c>
      <c r="K2730" s="491" t="s">
        <v>253</v>
      </c>
      <c r="L2730" s="512">
        <f t="shared" si="294"/>
        <v>104</v>
      </c>
      <c r="M2730" s="514">
        <v>104</v>
      </c>
      <c r="N2730" s="514"/>
      <c r="O2730" s="514"/>
      <c r="P2730" s="515" t="e">
        <f t="shared" si="295"/>
        <v>#DIV/0!</v>
      </c>
      <c r="Q2730" s="515">
        <f t="shared" si="296"/>
        <v>0</v>
      </c>
      <c r="R2730" s="515">
        <f t="shared" si="297"/>
        <v>0</v>
      </c>
      <c r="S2730" s="516">
        <f>IF(M2730="nio",0,IF(M2730&gt;0,VLOOKUP(H2730,'3-Productie normen'!A:L,VLOOKUP(M2730,'3-Productie normen'!$B$36:$C$42,2,FALSE),FALSE)))</f>
        <v>0</v>
      </c>
      <c r="T2730" s="516">
        <f t="shared" si="299"/>
        <v>0</v>
      </c>
      <c r="U2730" s="55">
        <f t="shared" si="300"/>
        <v>0</v>
      </c>
      <c r="V2730" s="527"/>
      <c r="X2730" s="529">
        <f t="shared" si="298"/>
        <v>1109.68</v>
      </c>
    </row>
    <row r="2731" spans="1:24" ht="14.1" customHeight="1">
      <c r="A2731" s="460">
        <v>2731</v>
      </c>
      <c r="B2731" s="467" t="s">
        <v>268</v>
      </c>
      <c r="C2731" s="466" t="s">
        <v>385</v>
      </c>
      <c r="D2731" s="473"/>
      <c r="E2731" s="475">
        <v>1</v>
      </c>
      <c r="F2731" s="475" t="s">
        <v>2598</v>
      </c>
      <c r="G2731" s="494" t="s">
        <v>536</v>
      </c>
      <c r="H2731" s="491" t="s">
        <v>4038</v>
      </c>
      <c r="I2731" s="494" t="s">
        <v>4013</v>
      </c>
      <c r="J2731" s="502">
        <v>19.420000000000002</v>
      </c>
      <c r="K2731" s="491" t="s">
        <v>4038</v>
      </c>
      <c r="L2731" s="512">
        <f t="shared" si="294"/>
        <v>255</v>
      </c>
      <c r="M2731" s="514">
        <v>255</v>
      </c>
      <c r="N2731" s="514"/>
      <c r="O2731" s="514"/>
      <c r="P2731" s="515" t="e">
        <f t="shared" si="295"/>
        <v>#DIV/0!</v>
      </c>
      <c r="Q2731" s="515">
        <f t="shared" si="296"/>
        <v>0</v>
      </c>
      <c r="R2731" s="515">
        <f t="shared" si="297"/>
        <v>0</v>
      </c>
      <c r="S2731" s="516">
        <f>IF(M2731="nio",0,IF(M2731&gt;0,VLOOKUP(H2731,'3-Productie normen'!A:L,VLOOKUP(M2731,'3-Productie normen'!$B$36:$C$42,2,FALSE),FALSE)))</f>
        <v>0</v>
      </c>
      <c r="T2731" s="516">
        <f t="shared" si="299"/>
        <v>0</v>
      </c>
      <c r="U2731" s="55">
        <f t="shared" si="300"/>
        <v>0</v>
      </c>
      <c r="V2731" s="527"/>
      <c r="X2731" s="529">
        <f t="shared" si="298"/>
        <v>4952.1000000000004</v>
      </c>
    </row>
    <row r="2732" spans="1:24" ht="14.1" customHeight="1">
      <c r="A2732" s="460">
        <v>2732</v>
      </c>
      <c r="B2732" s="467" t="s">
        <v>268</v>
      </c>
      <c r="C2732" s="466" t="s">
        <v>385</v>
      </c>
      <c r="D2732" s="473"/>
      <c r="E2732" s="475">
        <v>1</v>
      </c>
      <c r="F2732" s="475" t="s">
        <v>2599</v>
      </c>
      <c r="G2732" s="494" t="s">
        <v>536</v>
      </c>
      <c r="H2732" s="491" t="s">
        <v>4038</v>
      </c>
      <c r="I2732" s="494" t="s">
        <v>4013</v>
      </c>
      <c r="J2732" s="502">
        <v>44.5</v>
      </c>
      <c r="K2732" s="491" t="s">
        <v>4038</v>
      </c>
      <c r="L2732" s="512">
        <f t="shared" si="294"/>
        <v>255</v>
      </c>
      <c r="M2732" s="514">
        <v>255</v>
      </c>
      <c r="N2732" s="514"/>
      <c r="O2732" s="514"/>
      <c r="P2732" s="515" t="e">
        <f t="shared" si="295"/>
        <v>#DIV/0!</v>
      </c>
      <c r="Q2732" s="515">
        <f t="shared" si="296"/>
        <v>0</v>
      </c>
      <c r="R2732" s="515">
        <f t="shared" si="297"/>
        <v>0</v>
      </c>
      <c r="S2732" s="516">
        <f>IF(M2732="nio",0,IF(M2732&gt;0,VLOOKUP(H2732,'3-Productie normen'!A:L,VLOOKUP(M2732,'3-Productie normen'!$B$36:$C$42,2,FALSE),FALSE)))</f>
        <v>0</v>
      </c>
      <c r="T2732" s="516">
        <f t="shared" si="299"/>
        <v>0</v>
      </c>
      <c r="U2732" s="55">
        <f t="shared" si="300"/>
        <v>0</v>
      </c>
      <c r="V2732" s="527"/>
      <c r="X2732" s="529">
        <f t="shared" si="298"/>
        <v>11347.5</v>
      </c>
    </row>
    <row r="2733" spans="1:24" ht="14.1" customHeight="1">
      <c r="A2733" s="460">
        <v>2733</v>
      </c>
      <c r="B2733" s="467" t="s">
        <v>268</v>
      </c>
      <c r="C2733" s="466" t="s">
        <v>385</v>
      </c>
      <c r="D2733" s="473"/>
      <c r="E2733" s="475">
        <v>1</v>
      </c>
      <c r="F2733" s="475" t="s">
        <v>2600</v>
      </c>
      <c r="G2733" s="494" t="s">
        <v>916</v>
      </c>
      <c r="H2733" s="494" t="s">
        <v>4033</v>
      </c>
      <c r="I2733" s="494" t="s">
        <v>4011</v>
      </c>
      <c r="J2733" s="502">
        <v>148.75</v>
      </c>
      <c r="K2733" s="494" t="s">
        <v>4033</v>
      </c>
      <c r="L2733" s="512">
        <f t="shared" si="294"/>
        <v>104</v>
      </c>
      <c r="M2733" s="514">
        <v>104</v>
      </c>
      <c r="N2733" s="514"/>
      <c r="O2733" s="514"/>
      <c r="P2733" s="515" t="e">
        <f t="shared" si="295"/>
        <v>#DIV/0!</v>
      </c>
      <c r="Q2733" s="515">
        <f t="shared" si="296"/>
        <v>0</v>
      </c>
      <c r="R2733" s="515">
        <f t="shared" si="297"/>
        <v>0</v>
      </c>
      <c r="S2733" s="516">
        <f>IF(M2733="nio",0,IF(M2733&gt;0,VLOOKUP(H2733,'3-Productie normen'!A:L,VLOOKUP(M2733,'3-Productie normen'!$B$36:$C$42,2,FALSE),FALSE)))</f>
        <v>0</v>
      </c>
      <c r="T2733" s="516">
        <f t="shared" si="299"/>
        <v>0</v>
      </c>
      <c r="U2733" s="55">
        <f t="shared" si="300"/>
        <v>0</v>
      </c>
      <c r="V2733" s="527"/>
      <c r="X2733" s="529">
        <f t="shared" si="298"/>
        <v>15470</v>
      </c>
    </row>
    <row r="2734" spans="1:24" ht="14.1" customHeight="1">
      <c r="A2734" s="460">
        <v>2734</v>
      </c>
      <c r="B2734" s="467" t="s">
        <v>268</v>
      </c>
      <c r="C2734" s="466" t="s">
        <v>385</v>
      </c>
      <c r="D2734" s="473"/>
      <c r="E2734" s="475">
        <v>1</v>
      </c>
      <c r="F2734" s="475" t="s">
        <v>2601</v>
      </c>
      <c r="G2734" s="494" t="s">
        <v>592</v>
      </c>
      <c r="H2734" s="487" t="s">
        <v>348</v>
      </c>
      <c r="I2734" s="494" t="s">
        <v>4011</v>
      </c>
      <c r="J2734" s="502">
        <v>17.3</v>
      </c>
      <c r="K2734" s="487" t="s">
        <v>348</v>
      </c>
      <c r="L2734" s="512">
        <f t="shared" si="294"/>
        <v>255</v>
      </c>
      <c r="M2734" s="514">
        <v>255</v>
      </c>
      <c r="N2734" s="514"/>
      <c r="O2734" s="514"/>
      <c r="P2734" s="515" t="e">
        <f t="shared" si="295"/>
        <v>#DIV/0!</v>
      </c>
      <c r="Q2734" s="515">
        <f t="shared" si="296"/>
        <v>0</v>
      </c>
      <c r="R2734" s="515">
        <f t="shared" si="297"/>
        <v>0</v>
      </c>
      <c r="S2734" s="516">
        <f>IF(M2734="nio",0,IF(M2734&gt;0,VLOOKUP(H2734,'3-Productie normen'!A:L,VLOOKUP(M2734,'3-Productie normen'!$B$36:$C$42,2,FALSE),FALSE)))</f>
        <v>0</v>
      </c>
      <c r="T2734" s="516">
        <f t="shared" si="299"/>
        <v>0</v>
      </c>
      <c r="U2734" s="55">
        <f t="shared" si="300"/>
        <v>0</v>
      </c>
      <c r="V2734" s="527"/>
      <c r="X2734" s="529">
        <f t="shared" si="298"/>
        <v>4411.5</v>
      </c>
    </row>
    <row r="2735" spans="1:24" ht="14.1" customHeight="1">
      <c r="A2735" s="460">
        <v>2735</v>
      </c>
      <c r="B2735" s="467" t="s">
        <v>268</v>
      </c>
      <c r="C2735" s="466" t="s">
        <v>385</v>
      </c>
      <c r="D2735" s="473"/>
      <c r="E2735" s="475">
        <v>1</v>
      </c>
      <c r="F2735" s="475" t="s">
        <v>2602</v>
      </c>
      <c r="G2735" s="494" t="s">
        <v>566</v>
      </c>
      <c r="H2735" s="492" t="s">
        <v>216</v>
      </c>
      <c r="I2735" s="494" t="s">
        <v>3993</v>
      </c>
      <c r="J2735" s="502">
        <v>24.15</v>
      </c>
      <c r="K2735" s="505" t="s">
        <v>216</v>
      </c>
      <c r="L2735" s="512">
        <f t="shared" si="294"/>
        <v>104</v>
      </c>
      <c r="M2735" s="514">
        <v>104</v>
      </c>
      <c r="N2735" s="514"/>
      <c r="O2735" s="514"/>
      <c r="P2735" s="515" t="e">
        <f t="shared" si="295"/>
        <v>#DIV/0!</v>
      </c>
      <c r="Q2735" s="515">
        <f t="shared" si="296"/>
        <v>0</v>
      </c>
      <c r="R2735" s="515">
        <f t="shared" si="297"/>
        <v>0</v>
      </c>
      <c r="S2735" s="516">
        <f>IF(M2735="nio",0,IF(M2735&gt;0,VLOOKUP(H2735,'3-Productie normen'!A:L,VLOOKUP(M2735,'3-Productie normen'!$B$36:$C$42,2,FALSE),FALSE)))</f>
        <v>0</v>
      </c>
      <c r="T2735" s="516">
        <f t="shared" si="299"/>
        <v>0</v>
      </c>
      <c r="U2735" s="55">
        <f t="shared" si="300"/>
        <v>0</v>
      </c>
      <c r="V2735" s="527"/>
      <c r="X2735" s="529">
        <f t="shared" si="298"/>
        <v>2511.6</v>
      </c>
    </row>
    <row r="2736" spans="1:24" ht="14.1" customHeight="1">
      <c r="A2736" s="460">
        <v>2736</v>
      </c>
      <c r="B2736" s="467" t="s">
        <v>268</v>
      </c>
      <c r="C2736" s="466" t="s">
        <v>385</v>
      </c>
      <c r="D2736" s="473"/>
      <c r="E2736" s="475">
        <v>1</v>
      </c>
      <c r="F2736" s="475" t="s">
        <v>2603</v>
      </c>
      <c r="G2736" s="494" t="s">
        <v>582</v>
      </c>
      <c r="H2736" s="494" t="s">
        <v>4033</v>
      </c>
      <c r="I2736" s="494" t="s">
        <v>4011</v>
      </c>
      <c r="J2736" s="502">
        <v>6.95</v>
      </c>
      <c r="K2736" s="494" t="s">
        <v>4033</v>
      </c>
      <c r="L2736" s="512">
        <f t="shared" si="294"/>
        <v>104</v>
      </c>
      <c r="M2736" s="514">
        <v>104</v>
      </c>
      <c r="N2736" s="514"/>
      <c r="O2736" s="514"/>
      <c r="P2736" s="515" t="e">
        <f t="shared" si="295"/>
        <v>#DIV/0!</v>
      </c>
      <c r="Q2736" s="515">
        <f t="shared" si="296"/>
        <v>0</v>
      </c>
      <c r="R2736" s="515">
        <f t="shared" si="297"/>
        <v>0</v>
      </c>
      <c r="S2736" s="516">
        <f>IF(M2736="nio",0,IF(M2736&gt;0,VLOOKUP(H2736,'3-Productie normen'!A:L,VLOOKUP(M2736,'3-Productie normen'!$B$36:$C$42,2,FALSE),FALSE)))</f>
        <v>0</v>
      </c>
      <c r="T2736" s="516">
        <f t="shared" si="299"/>
        <v>0</v>
      </c>
      <c r="U2736" s="55">
        <f t="shared" si="300"/>
        <v>0</v>
      </c>
      <c r="V2736" s="527"/>
      <c r="X2736" s="529">
        <f t="shared" si="298"/>
        <v>722.80000000000007</v>
      </c>
    </row>
    <row r="2737" spans="1:24" ht="14.1" customHeight="1">
      <c r="A2737" s="567">
        <v>2737</v>
      </c>
      <c r="B2737" s="467" t="s">
        <v>268</v>
      </c>
      <c r="C2737" s="466" t="s">
        <v>385</v>
      </c>
      <c r="D2737" s="473"/>
      <c r="E2737" s="475">
        <v>1</v>
      </c>
      <c r="F2737" s="475" t="s">
        <v>2604</v>
      </c>
      <c r="G2737" s="494" t="s">
        <v>559</v>
      </c>
      <c r="H2737" s="491" t="s">
        <v>286</v>
      </c>
      <c r="I2737" s="494" t="s">
        <v>4011</v>
      </c>
      <c r="J2737" s="502">
        <v>1.37</v>
      </c>
      <c r="K2737" s="494" t="s">
        <v>4027</v>
      </c>
      <c r="L2737" s="512">
        <f t="shared" si="294"/>
        <v>0</v>
      </c>
      <c r="M2737" s="513" t="s">
        <v>4037</v>
      </c>
      <c r="N2737" s="514"/>
      <c r="O2737" s="514"/>
      <c r="P2737" s="515">
        <f t="shared" si="295"/>
        <v>0</v>
      </c>
      <c r="Q2737" s="515">
        <f t="shared" si="296"/>
        <v>0</v>
      </c>
      <c r="R2737" s="515">
        <f t="shared" si="297"/>
        <v>0</v>
      </c>
      <c r="S2737" s="516">
        <f>IF(M2737="nio",0,IF(M2737&gt;0,VLOOKUP(H2737,'3-Productie normen'!A:L,VLOOKUP(M2737,'3-Productie normen'!$B$36:$C$42,2,FALSE),FALSE)))</f>
        <v>0</v>
      </c>
      <c r="T2737" s="516">
        <f t="shared" si="299"/>
        <v>0</v>
      </c>
      <c r="U2737" s="55">
        <f t="shared" si="300"/>
        <v>0</v>
      </c>
      <c r="V2737" s="527"/>
      <c r="X2737" s="529">
        <f t="shared" si="298"/>
        <v>0</v>
      </c>
    </row>
    <row r="2738" spans="1:24" ht="14.1" customHeight="1">
      <c r="A2738" s="460">
        <v>2738</v>
      </c>
      <c r="B2738" s="467" t="s">
        <v>268</v>
      </c>
      <c r="C2738" s="466" t="s">
        <v>385</v>
      </c>
      <c r="D2738" s="473"/>
      <c r="E2738" s="475">
        <v>1</v>
      </c>
      <c r="F2738" s="475" t="s">
        <v>2605</v>
      </c>
      <c r="G2738" s="494" t="s">
        <v>561</v>
      </c>
      <c r="H2738" s="494" t="s">
        <v>347</v>
      </c>
      <c r="I2738" s="494"/>
      <c r="J2738" s="502">
        <v>2.36</v>
      </c>
      <c r="K2738" s="494" t="s">
        <v>347</v>
      </c>
      <c r="L2738" s="512">
        <f t="shared" si="294"/>
        <v>104</v>
      </c>
      <c r="M2738" s="514">
        <v>104</v>
      </c>
      <c r="N2738" s="514"/>
      <c r="O2738" s="514"/>
      <c r="P2738" s="515" t="e">
        <f t="shared" si="295"/>
        <v>#DIV/0!</v>
      </c>
      <c r="Q2738" s="515">
        <f t="shared" si="296"/>
        <v>0</v>
      </c>
      <c r="R2738" s="515">
        <f t="shared" si="297"/>
        <v>0</v>
      </c>
      <c r="S2738" s="516">
        <f>IF(M2738="nio",0,IF(M2738&gt;0,VLOOKUP(H2738,'3-Productie normen'!A:L,VLOOKUP(M2738,'3-Productie normen'!$B$36:$C$42,2,FALSE),FALSE)))</f>
        <v>0</v>
      </c>
      <c r="T2738" s="516">
        <f t="shared" si="299"/>
        <v>0</v>
      </c>
      <c r="U2738" s="55">
        <f t="shared" si="300"/>
        <v>0</v>
      </c>
      <c r="V2738" s="527"/>
      <c r="X2738" s="529">
        <f t="shared" si="298"/>
        <v>245.44</v>
      </c>
    </row>
    <row r="2739" spans="1:24" ht="14.1" customHeight="1">
      <c r="A2739" s="460">
        <v>2739</v>
      </c>
      <c r="B2739" s="467" t="s">
        <v>268</v>
      </c>
      <c r="C2739" s="466" t="s">
        <v>385</v>
      </c>
      <c r="D2739" s="473"/>
      <c r="E2739" s="475">
        <v>1</v>
      </c>
      <c r="F2739" s="475" t="s">
        <v>2606</v>
      </c>
      <c r="G2739" s="494" t="s">
        <v>561</v>
      </c>
      <c r="H2739" s="494" t="s">
        <v>347</v>
      </c>
      <c r="I2739" s="494"/>
      <c r="J2739" s="502">
        <v>2.37</v>
      </c>
      <c r="K2739" s="494" t="s">
        <v>347</v>
      </c>
      <c r="L2739" s="512">
        <f t="shared" si="294"/>
        <v>104</v>
      </c>
      <c r="M2739" s="514">
        <v>104</v>
      </c>
      <c r="N2739" s="514"/>
      <c r="O2739" s="514"/>
      <c r="P2739" s="515" t="e">
        <f t="shared" si="295"/>
        <v>#DIV/0!</v>
      </c>
      <c r="Q2739" s="515">
        <f t="shared" si="296"/>
        <v>0</v>
      </c>
      <c r="R2739" s="515">
        <f t="shared" si="297"/>
        <v>0</v>
      </c>
      <c r="S2739" s="516">
        <f>IF(M2739="nio",0,IF(M2739&gt;0,VLOOKUP(H2739,'3-Productie normen'!A:L,VLOOKUP(M2739,'3-Productie normen'!$B$36:$C$42,2,FALSE),FALSE)))</f>
        <v>0</v>
      </c>
      <c r="T2739" s="516">
        <f t="shared" si="299"/>
        <v>0</v>
      </c>
      <c r="U2739" s="55">
        <f t="shared" si="300"/>
        <v>0</v>
      </c>
      <c r="V2739" s="527"/>
      <c r="X2739" s="529">
        <f t="shared" si="298"/>
        <v>246.48000000000002</v>
      </c>
    </row>
    <row r="2740" spans="1:24" ht="14.1" customHeight="1">
      <c r="A2740" s="460">
        <v>2740</v>
      </c>
      <c r="B2740" s="467" t="s">
        <v>268</v>
      </c>
      <c r="C2740" s="466" t="s">
        <v>385</v>
      </c>
      <c r="D2740" s="473"/>
      <c r="E2740" s="475">
        <v>1</v>
      </c>
      <c r="F2740" s="475" t="s">
        <v>2607</v>
      </c>
      <c r="G2740" s="494" t="s">
        <v>529</v>
      </c>
      <c r="H2740" s="491" t="s">
        <v>253</v>
      </c>
      <c r="I2740" s="494" t="s">
        <v>4010</v>
      </c>
      <c r="J2740" s="502">
        <v>60.2</v>
      </c>
      <c r="K2740" s="491" t="s">
        <v>253</v>
      </c>
      <c r="L2740" s="512">
        <f t="shared" si="294"/>
        <v>104</v>
      </c>
      <c r="M2740" s="514">
        <v>104</v>
      </c>
      <c r="N2740" s="514"/>
      <c r="O2740" s="514"/>
      <c r="P2740" s="515" t="e">
        <f t="shared" si="295"/>
        <v>#DIV/0!</v>
      </c>
      <c r="Q2740" s="515">
        <f t="shared" si="296"/>
        <v>0</v>
      </c>
      <c r="R2740" s="515">
        <f t="shared" si="297"/>
        <v>0</v>
      </c>
      <c r="S2740" s="516">
        <f>IF(M2740="nio",0,IF(M2740&gt;0,VLOOKUP(H2740,'3-Productie normen'!A:L,VLOOKUP(M2740,'3-Productie normen'!$B$36:$C$42,2,FALSE),FALSE)))</f>
        <v>0</v>
      </c>
      <c r="T2740" s="516">
        <f t="shared" si="299"/>
        <v>0</v>
      </c>
      <c r="U2740" s="55">
        <f t="shared" si="300"/>
        <v>0</v>
      </c>
      <c r="V2740" s="527"/>
      <c r="X2740" s="529">
        <f t="shared" si="298"/>
        <v>6260.8</v>
      </c>
    </row>
    <row r="2741" spans="1:24" ht="14.1" customHeight="1">
      <c r="A2741" s="460">
        <v>2741</v>
      </c>
      <c r="B2741" s="467" t="s">
        <v>268</v>
      </c>
      <c r="C2741" s="466" t="s">
        <v>385</v>
      </c>
      <c r="D2741" s="473"/>
      <c r="E2741" s="475">
        <v>1</v>
      </c>
      <c r="F2741" s="475" t="s">
        <v>2608</v>
      </c>
      <c r="G2741" s="494" t="s">
        <v>529</v>
      </c>
      <c r="H2741" s="491" t="s">
        <v>253</v>
      </c>
      <c r="I2741" s="494" t="s">
        <v>4010</v>
      </c>
      <c r="J2741" s="502">
        <v>20.190000000000001</v>
      </c>
      <c r="K2741" s="491" t="s">
        <v>253</v>
      </c>
      <c r="L2741" s="512">
        <f t="shared" si="294"/>
        <v>104</v>
      </c>
      <c r="M2741" s="514">
        <v>104</v>
      </c>
      <c r="N2741" s="514"/>
      <c r="O2741" s="514"/>
      <c r="P2741" s="515" t="e">
        <f t="shared" si="295"/>
        <v>#DIV/0!</v>
      </c>
      <c r="Q2741" s="515">
        <f t="shared" si="296"/>
        <v>0</v>
      </c>
      <c r="R2741" s="515">
        <f t="shared" si="297"/>
        <v>0</v>
      </c>
      <c r="S2741" s="516">
        <f>IF(M2741="nio",0,IF(M2741&gt;0,VLOOKUP(H2741,'3-Productie normen'!A:L,VLOOKUP(M2741,'3-Productie normen'!$B$36:$C$42,2,FALSE),FALSE)))</f>
        <v>0</v>
      </c>
      <c r="T2741" s="516">
        <f t="shared" si="299"/>
        <v>0</v>
      </c>
      <c r="U2741" s="55">
        <f t="shared" si="300"/>
        <v>0</v>
      </c>
      <c r="V2741" s="527"/>
      <c r="X2741" s="529">
        <f t="shared" si="298"/>
        <v>2099.7600000000002</v>
      </c>
    </row>
    <row r="2742" spans="1:24" ht="14.1" customHeight="1">
      <c r="A2742" s="460">
        <v>2742</v>
      </c>
      <c r="B2742" s="467" t="s">
        <v>268</v>
      </c>
      <c r="C2742" s="466" t="s">
        <v>385</v>
      </c>
      <c r="D2742" s="473"/>
      <c r="E2742" s="475">
        <v>1</v>
      </c>
      <c r="F2742" s="475" t="s">
        <v>2609</v>
      </c>
      <c r="G2742" s="494" t="s">
        <v>529</v>
      </c>
      <c r="H2742" s="491" t="s">
        <v>253</v>
      </c>
      <c r="I2742" s="494" t="s">
        <v>4010</v>
      </c>
      <c r="J2742" s="502">
        <v>5.99</v>
      </c>
      <c r="K2742" s="491" t="s">
        <v>253</v>
      </c>
      <c r="L2742" s="512">
        <f t="shared" si="294"/>
        <v>104</v>
      </c>
      <c r="M2742" s="514">
        <v>104</v>
      </c>
      <c r="N2742" s="514"/>
      <c r="O2742" s="514"/>
      <c r="P2742" s="515" t="e">
        <f t="shared" si="295"/>
        <v>#DIV/0!</v>
      </c>
      <c r="Q2742" s="515">
        <f t="shared" si="296"/>
        <v>0</v>
      </c>
      <c r="R2742" s="515">
        <f t="shared" si="297"/>
        <v>0</v>
      </c>
      <c r="S2742" s="516">
        <f>IF(M2742="nio",0,IF(M2742&gt;0,VLOOKUP(H2742,'3-Productie normen'!A:L,VLOOKUP(M2742,'3-Productie normen'!$B$36:$C$42,2,FALSE),FALSE)))</f>
        <v>0</v>
      </c>
      <c r="T2742" s="516">
        <f t="shared" si="299"/>
        <v>0</v>
      </c>
      <c r="U2742" s="55">
        <f t="shared" si="300"/>
        <v>0</v>
      </c>
      <c r="V2742" s="527"/>
      <c r="X2742" s="529">
        <f t="shared" si="298"/>
        <v>622.96</v>
      </c>
    </row>
    <row r="2743" spans="1:24" ht="14.1" customHeight="1">
      <c r="A2743" s="460">
        <v>2743</v>
      </c>
      <c r="B2743" s="467" t="s">
        <v>268</v>
      </c>
      <c r="C2743" s="466" t="s">
        <v>385</v>
      </c>
      <c r="D2743" s="473"/>
      <c r="E2743" s="475">
        <v>1</v>
      </c>
      <c r="F2743" s="475" t="s">
        <v>2610</v>
      </c>
      <c r="G2743" s="494" t="s">
        <v>529</v>
      </c>
      <c r="H2743" s="491" t="s">
        <v>253</v>
      </c>
      <c r="I2743" s="494" t="s">
        <v>4010</v>
      </c>
      <c r="J2743" s="502">
        <v>6.91</v>
      </c>
      <c r="K2743" s="491" t="s">
        <v>253</v>
      </c>
      <c r="L2743" s="512">
        <f t="shared" si="294"/>
        <v>104</v>
      </c>
      <c r="M2743" s="514">
        <v>104</v>
      </c>
      <c r="N2743" s="514"/>
      <c r="O2743" s="514"/>
      <c r="P2743" s="515" t="e">
        <f t="shared" si="295"/>
        <v>#DIV/0!</v>
      </c>
      <c r="Q2743" s="515">
        <f t="shared" si="296"/>
        <v>0</v>
      </c>
      <c r="R2743" s="515">
        <f t="shared" si="297"/>
        <v>0</v>
      </c>
      <c r="S2743" s="516">
        <f>IF(M2743="nio",0,IF(M2743&gt;0,VLOOKUP(H2743,'3-Productie normen'!A:L,VLOOKUP(M2743,'3-Productie normen'!$B$36:$C$42,2,FALSE),FALSE)))</f>
        <v>0</v>
      </c>
      <c r="T2743" s="516">
        <f t="shared" si="299"/>
        <v>0</v>
      </c>
      <c r="U2743" s="55">
        <f t="shared" si="300"/>
        <v>0</v>
      </c>
      <c r="V2743" s="527"/>
      <c r="X2743" s="529">
        <f t="shared" si="298"/>
        <v>718.64</v>
      </c>
    </row>
    <row r="2744" spans="1:24" ht="14.1" customHeight="1">
      <c r="A2744" s="460">
        <v>2744</v>
      </c>
      <c r="B2744" s="467" t="s">
        <v>268</v>
      </c>
      <c r="C2744" s="466" t="s">
        <v>385</v>
      </c>
      <c r="D2744" s="473"/>
      <c r="E2744" s="475">
        <v>1</v>
      </c>
      <c r="F2744" s="475" t="s">
        <v>2611</v>
      </c>
      <c r="G2744" s="494" t="s">
        <v>529</v>
      </c>
      <c r="H2744" s="491" t="s">
        <v>253</v>
      </c>
      <c r="I2744" s="494" t="s">
        <v>4010</v>
      </c>
      <c r="J2744" s="502">
        <v>7.02</v>
      </c>
      <c r="K2744" s="491" t="s">
        <v>253</v>
      </c>
      <c r="L2744" s="512">
        <f t="shared" si="294"/>
        <v>104</v>
      </c>
      <c r="M2744" s="514">
        <v>104</v>
      </c>
      <c r="N2744" s="514"/>
      <c r="O2744" s="514"/>
      <c r="P2744" s="515" t="e">
        <f t="shared" si="295"/>
        <v>#DIV/0!</v>
      </c>
      <c r="Q2744" s="515">
        <f t="shared" si="296"/>
        <v>0</v>
      </c>
      <c r="R2744" s="515">
        <f t="shared" si="297"/>
        <v>0</v>
      </c>
      <c r="S2744" s="516">
        <f>IF(M2744="nio",0,IF(M2744&gt;0,VLOOKUP(H2744,'3-Productie normen'!A:L,VLOOKUP(M2744,'3-Productie normen'!$B$36:$C$42,2,FALSE),FALSE)))</f>
        <v>0</v>
      </c>
      <c r="T2744" s="516">
        <f t="shared" si="299"/>
        <v>0</v>
      </c>
      <c r="U2744" s="55">
        <f t="shared" si="300"/>
        <v>0</v>
      </c>
      <c r="V2744" s="527"/>
      <c r="X2744" s="529">
        <f t="shared" si="298"/>
        <v>730.07999999999993</v>
      </c>
    </row>
    <row r="2745" spans="1:24" ht="14.1" customHeight="1">
      <c r="A2745" s="567">
        <v>2745</v>
      </c>
      <c r="B2745" s="467" t="s">
        <v>268</v>
      </c>
      <c r="C2745" s="466" t="s">
        <v>385</v>
      </c>
      <c r="D2745" s="473"/>
      <c r="E2745" s="475">
        <v>1</v>
      </c>
      <c r="F2745" s="475" t="s">
        <v>2612</v>
      </c>
      <c r="G2745" s="494" t="s">
        <v>529</v>
      </c>
      <c r="H2745" s="491" t="s">
        <v>253</v>
      </c>
      <c r="I2745" s="494" t="s">
        <v>4010</v>
      </c>
      <c r="J2745" s="502">
        <v>6.93</v>
      </c>
      <c r="K2745" s="491" t="s">
        <v>253</v>
      </c>
      <c r="L2745" s="512">
        <f t="shared" si="294"/>
        <v>104</v>
      </c>
      <c r="M2745" s="514">
        <v>104</v>
      </c>
      <c r="N2745" s="514"/>
      <c r="O2745" s="514"/>
      <c r="P2745" s="515" t="e">
        <f t="shared" si="295"/>
        <v>#DIV/0!</v>
      </c>
      <c r="Q2745" s="515">
        <f t="shared" si="296"/>
        <v>0</v>
      </c>
      <c r="R2745" s="515">
        <f t="shared" si="297"/>
        <v>0</v>
      </c>
      <c r="S2745" s="516">
        <f>IF(M2745="nio",0,IF(M2745&gt;0,VLOOKUP(H2745,'3-Productie normen'!A:L,VLOOKUP(M2745,'3-Productie normen'!$B$36:$C$42,2,FALSE),FALSE)))</f>
        <v>0</v>
      </c>
      <c r="T2745" s="516">
        <f t="shared" si="299"/>
        <v>0</v>
      </c>
      <c r="U2745" s="55">
        <f t="shared" si="300"/>
        <v>0</v>
      </c>
      <c r="V2745" s="527"/>
      <c r="X2745" s="529">
        <f t="shared" si="298"/>
        <v>720.72</v>
      </c>
    </row>
    <row r="2746" spans="1:24" ht="14.1" customHeight="1">
      <c r="A2746" s="460">
        <v>2746</v>
      </c>
      <c r="B2746" s="467" t="s">
        <v>268</v>
      </c>
      <c r="C2746" s="466" t="s">
        <v>385</v>
      </c>
      <c r="D2746" s="473"/>
      <c r="E2746" s="475">
        <v>1</v>
      </c>
      <c r="F2746" s="475" t="s">
        <v>2613</v>
      </c>
      <c r="G2746" s="494" t="s">
        <v>2206</v>
      </c>
      <c r="H2746" s="494" t="s">
        <v>4026</v>
      </c>
      <c r="I2746" s="494" t="s">
        <v>4011</v>
      </c>
      <c r="J2746" s="502">
        <v>7.03</v>
      </c>
      <c r="K2746" s="494" t="s">
        <v>4026</v>
      </c>
      <c r="L2746" s="512">
        <f t="shared" si="294"/>
        <v>0</v>
      </c>
      <c r="M2746" s="513" t="s">
        <v>4037</v>
      </c>
      <c r="N2746" s="514"/>
      <c r="O2746" s="514"/>
      <c r="P2746" s="515">
        <f t="shared" si="295"/>
        <v>0</v>
      </c>
      <c r="Q2746" s="515">
        <f t="shared" si="296"/>
        <v>0</v>
      </c>
      <c r="R2746" s="515">
        <f t="shared" si="297"/>
        <v>0</v>
      </c>
      <c r="S2746" s="516">
        <f>IF(M2746="nio",0,IF(M2746&gt;0,VLOOKUP(H2746,'3-Productie normen'!A:L,VLOOKUP(M2746,'3-Productie normen'!$B$36:$C$42,2,FALSE),FALSE)))</f>
        <v>0</v>
      </c>
      <c r="T2746" s="516">
        <f t="shared" si="299"/>
        <v>0</v>
      </c>
      <c r="U2746" s="55">
        <f t="shared" si="300"/>
        <v>0</v>
      </c>
      <c r="V2746" s="527"/>
      <c r="X2746" s="529">
        <f t="shared" si="298"/>
        <v>0</v>
      </c>
    </row>
    <row r="2747" spans="1:24" ht="14.1" customHeight="1">
      <c r="A2747" s="460">
        <v>2747</v>
      </c>
      <c r="B2747" s="467" t="s">
        <v>268</v>
      </c>
      <c r="C2747" s="466" t="s">
        <v>385</v>
      </c>
      <c r="D2747" s="473"/>
      <c r="E2747" s="475">
        <v>1</v>
      </c>
      <c r="F2747" s="475" t="s">
        <v>2614</v>
      </c>
      <c r="G2747" s="494" t="s">
        <v>2206</v>
      </c>
      <c r="H2747" s="494" t="s">
        <v>4026</v>
      </c>
      <c r="I2747" s="494" t="s">
        <v>4011</v>
      </c>
      <c r="J2747" s="502">
        <v>6.65</v>
      </c>
      <c r="K2747" s="494" t="s">
        <v>4026</v>
      </c>
      <c r="L2747" s="512">
        <f t="shared" si="294"/>
        <v>0</v>
      </c>
      <c r="M2747" s="513" t="s">
        <v>4037</v>
      </c>
      <c r="N2747" s="514"/>
      <c r="O2747" s="514"/>
      <c r="P2747" s="515">
        <f t="shared" si="295"/>
        <v>0</v>
      </c>
      <c r="Q2747" s="515">
        <f t="shared" si="296"/>
        <v>0</v>
      </c>
      <c r="R2747" s="515">
        <f t="shared" si="297"/>
        <v>0</v>
      </c>
      <c r="S2747" s="516">
        <f>IF(M2747="nio",0,IF(M2747&gt;0,VLOOKUP(H2747,'3-Productie normen'!A:L,VLOOKUP(M2747,'3-Productie normen'!$B$36:$C$42,2,FALSE),FALSE)))</f>
        <v>0</v>
      </c>
      <c r="T2747" s="516">
        <f t="shared" si="299"/>
        <v>0</v>
      </c>
      <c r="U2747" s="55">
        <f t="shared" si="300"/>
        <v>0</v>
      </c>
      <c r="V2747" s="527"/>
      <c r="X2747" s="529">
        <f t="shared" si="298"/>
        <v>0</v>
      </c>
    </row>
    <row r="2748" spans="1:24" ht="14.1" customHeight="1">
      <c r="A2748" s="460">
        <v>2748</v>
      </c>
      <c r="B2748" s="467" t="s">
        <v>268</v>
      </c>
      <c r="C2748" s="466" t="s">
        <v>385</v>
      </c>
      <c r="D2748" s="473"/>
      <c r="E2748" s="475">
        <v>1</v>
      </c>
      <c r="F2748" s="475" t="s">
        <v>2615</v>
      </c>
      <c r="G2748" s="494" t="s">
        <v>591</v>
      </c>
      <c r="H2748" s="491" t="s">
        <v>253</v>
      </c>
      <c r="I2748" s="494" t="s">
        <v>4011</v>
      </c>
      <c r="J2748" s="502">
        <v>8.17</v>
      </c>
      <c r="K2748" s="491" t="s">
        <v>253</v>
      </c>
      <c r="L2748" s="512">
        <f t="shared" si="294"/>
        <v>104</v>
      </c>
      <c r="M2748" s="514">
        <v>104</v>
      </c>
      <c r="N2748" s="514"/>
      <c r="O2748" s="514"/>
      <c r="P2748" s="515" t="e">
        <f t="shared" si="295"/>
        <v>#DIV/0!</v>
      </c>
      <c r="Q2748" s="515">
        <f t="shared" si="296"/>
        <v>0</v>
      </c>
      <c r="R2748" s="515">
        <f t="shared" si="297"/>
        <v>0</v>
      </c>
      <c r="S2748" s="516">
        <f>IF(M2748="nio",0,IF(M2748&gt;0,VLOOKUP(H2748,'3-Productie normen'!A:L,VLOOKUP(M2748,'3-Productie normen'!$B$36:$C$42,2,FALSE),FALSE)))</f>
        <v>0</v>
      </c>
      <c r="T2748" s="516">
        <f t="shared" si="299"/>
        <v>0</v>
      </c>
      <c r="U2748" s="55">
        <f t="shared" si="300"/>
        <v>0</v>
      </c>
      <c r="V2748" s="527"/>
      <c r="X2748" s="529">
        <f t="shared" si="298"/>
        <v>849.68</v>
      </c>
    </row>
    <row r="2749" spans="1:24" ht="14.1" customHeight="1">
      <c r="A2749" s="460">
        <v>2749</v>
      </c>
      <c r="B2749" s="467" t="s">
        <v>268</v>
      </c>
      <c r="C2749" s="466" t="s">
        <v>385</v>
      </c>
      <c r="D2749" s="473"/>
      <c r="E2749" s="475">
        <v>1</v>
      </c>
      <c r="F2749" s="475" t="s">
        <v>2616</v>
      </c>
      <c r="G2749" s="494" t="s">
        <v>589</v>
      </c>
      <c r="H2749" s="491" t="s">
        <v>253</v>
      </c>
      <c r="I2749" s="494" t="s">
        <v>4011</v>
      </c>
      <c r="J2749" s="502">
        <v>16.45</v>
      </c>
      <c r="K2749" s="491" t="s">
        <v>253</v>
      </c>
      <c r="L2749" s="512">
        <f t="shared" si="294"/>
        <v>104</v>
      </c>
      <c r="M2749" s="514">
        <v>104</v>
      </c>
      <c r="N2749" s="514"/>
      <c r="O2749" s="514"/>
      <c r="P2749" s="515" t="e">
        <f t="shared" si="295"/>
        <v>#DIV/0!</v>
      </c>
      <c r="Q2749" s="515">
        <f t="shared" si="296"/>
        <v>0</v>
      </c>
      <c r="R2749" s="515">
        <f t="shared" si="297"/>
        <v>0</v>
      </c>
      <c r="S2749" s="516">
        <f>IF(M2749="nio",0,IF(M2749&gt;0,VLOOKUP(H2749,'3-Productie normen'!A:L,VLOOKUP(M2749,'3-Productie normen'!$B$36:$C$42,2,FALSE),FALSE)))</f>
        <v>0</v>
      </c>
      <c r="T2749" s="516">
        <f t="shared" si="299"/>
        <v>0</v>
      </c>
      <c r="U2749" s="55">
        <f t="shared" si="300"/>
        <v>0</v>
      </c>
      <c r="V2749" s="527"/>
      <c r="X2749" s="529">
        <f t="shared" si="298"/>
        <v>1710.8</v>
      </c>
    </row>
    <row r="2750" spans="1:24" ht="14.1" customHeight="1">
      <c r="A2750" s="460">
        <v>2750</v>
      </c>
      <c r="B2750" s="467" t="s">
        <v>268</v>
      </c>
      <c r="C2750" s="466" t="s">
        <v>385</v>
      </c>
      <c r="D2750" s="473"/>
      <c r="E2750" s="475">
        <v>1</v>
      </c>
      <c r="F2750" s="475" t="s">
        <v>2617</v>
      </c>
      <c r="G2750" s="494" t="s">
        <v>1045</v>
      </c>
      <c r="H2750" s="491" t="s">
        <v>253</v>
      </c>
      <c r="I2750" s="494" t="s">
        <v>4014</v>
      </c>
      <c r="J2750" s="502">
        <v>28.7</v>
      </c>
      <c r="K2750" s="491" t="s">
        <v>253</v>
      </c>
      <c r="L2750" s="512">
        <f t="shared" si="294"/>
        <v>104</v>
      </c>
      <c r="M2750" s="514">
        <v>104</v>
      </c>
      <c r="N2750" s="514"/>
      <c r="O2750" s="514"/>
      <c r="P2750" s="515" t="e">
        <f t="shared" si="295"/>
        <v>#DIV/0!</v>
      </c>
      <c r="Q2750" s="515">
        <f t="shared" si="296"/>
        <v>0</v>
      </c>
      <c r="R2750" s="515">
        <f t="shared" si="297"/>
        <v>0</v>
      </c>
      <c r="S2750" s="516">
        <f>IF(M2750="nio",0,IF(M2750&gt;0,VLOOKUP(H2750,'3-Productie normen'!A:L,VLOOKUP(M2750,'3-Productie normen'!$B$36:$C$42,2,FALSE),FALSE)))</f>
        <v>0</v>
      </c>
      <c r="T2750" s="516">
        <f t="shared" si="299"/>
        <v>0</v>
      </c>
      <c r="U2750" s="55">
        <f t="shared" si="300"/>
        <v>0</v>
      </c>
      <c r="V2750" s="527"/>
      <c r="X2750" s="529">
        <f t="shared" si="298"/>
        <v>2984.7999999999997</v>
      </c>
    </row>
    <row r="2751" spans="1:24" ht="14.1" customHeight="1">
      <c r="A2751" s="460">
        <v>2751</v>
      </c>
      <c r="B2751" s="467" t="s">
        <v>268</v>
      </c>
      <c r="C2751" s="466" t="s">
        <v>385</v>
      </c>
      <c r="D2751" s="473"/>
      <c r="E2751" s="475">
        <v>1</v>
      </c>
      <c r="F2751" s="475" t="s">
        <v>2618</v>
      </c>
      <c r="G2751" s="494" t="s">
        <v>1045</v>
      </c>
      <c r="H2751" s="491" t="s">
        <v>253</v>
      </c>
      <c r="I2751" s="494" t="s">
        <v>4014</v>
      </c>
      <c r="J2751" s="502">
        <v>29.29</v>
      </c>
      <c r="K2751" s="491" t="s">
        <v>253</v>
      </c>
      <c r="L2751" s="512">
        <f t="shared" si="294"/>
        <v>104</v>
      </c>
      <c r="M2751" s="514">
        <v>104</v>
      </c>
      <c r="N2751" s="514"/>
      <c r="O2751" s="514"/>
      <c r="P2751" s="515" t="e">
        <f t="shared" si="295"/>
        <v>#DIV/0!</v>
      </c>
      <c r="Q2751" s="515">
        <f t="shared" si="296"/>
        <v>0</v>
      </c>
      <c r="R2751" s="515">
        <f t="shared" si="297"/>
        <v>0</v>
      </c>
      <c r="S2751" s="516">
        <f>IF(M2751="nio",0,IF(M2751&gt;0,VLOOKUP(H2751,'3-Productie normen'!A:L,VLOOKUP(M2751,'3-Productie normen'!$B$36:$C$42,2,FALSE),FALSE)))</f>
        <v>0</v>
      </c>
      <c r="T2751" s="516">
        <f t="shared" si="299"/>
        <v>0</v>
      </c>
      <c r="U2751" s="55">
        <f t="shared" si="300"/>
        <v>0</v>
      </c>
      <c r="V2751" s="527"/>
      <c r="X2751" s="529">
        <f t="shared" si="298"/>
        <v>3046.16</v>
      </c>
    </row>
    <row r="2752" spans="1:24" ht="14.1" customHeight="1">
      <c r="A2752" s="460">
        <v>2752</v>
      </c>
      <c r="B2752" s="467" t="s">
        <v>268</v>
      </c>
      <c r="C2752" s="466" t="s">
        <v>385</v>
      </c>
      <c r="D2752" s="473"/>
      <c r="E2752" s="475">
        <v>1</v>
      </c>
      <c r="F2752" s="475" t="s">
        <v>2619</v>
      </c>
      <c r="G2752" s="494" t="s">
        <v>529</v>
      </c>
      <c r="H2752" s="491" t="s">
        <v>253</v>
      </c>
      <c r="I2752" s="494" t="s">
        <v>4010</v>
      </c>
      <c r="J2752" s="502">
        <v>12.13</v>
      </c>
      <c r="K2752" s="491" t="s">
        <v>253</v>
      </c>
      <c r="L2752" s="512">
        <f t="shared" si="294"/>
        <v>104</v>
      </c>
      <c r="M2752" s="514">
        <v>104</v>
      </c>
      <c r="N2752" s="514"/>
      <c r="O2752" s="514"/>
      <c r="P2752" s="515" t="e">
        <f t="shared" si="295"/>
        <v>#DIV/0!</v>
      </c>
      <c r="Q2752" s="515">
        <f t="shared" si="296"/>
        <v>0</v>
      </c>
      <c r="R2752" s="515">
        <f t="shared" si="297"/>
        <v>0</v>
      </c>
      <c r="S2752" s="516">
        <f>IF(M2752="nio",0,IF(M2752&gt;0,VLOOKUP(H2752,'3-Productie normen'!A:L,VLOOKUP(M2752,'3-Productie normen'!$B$36:$C$42,2,FALSE),FALSE)))</f>
        <v>0</v>
      </c>
      <c r="T2752" s="516">
        <f t="shared" si="299"/>
        <v>0</v>
      </c>
      <c r="U2752" s="55">
        <f t="shared" si="300"/>
        <v>0</v>
      </c>
      <c r="V2752" s="527"/>
      <c r="X2752" s="529">
        <f t="shared" si="298"/>
        <v>1261.52</v>
      </c>
    </row>
    <row r="2753" spans="1:24" ht="14.1" customHeight="1">
      <c r="A2753" s="567">
        <v>2753</v>
      </c>
      <c r="B2753" s="467" t="s">
        <v>268</v>
      </c>
      <c r="C2753" s="466" t="s">
        <v>385</v>
      </c>
      <c r="D2753" s="473"/>
      <c r="E2753" s="475">
        <v>1</v>
      </c>
      <c r="F2753" s="475" t="s">
        <v>2620</v>
      </c>
      <c r="G2753" s="494" t="s">
        <v>529</v>
      </c>
      <c r="H2753" s="491" t="s">
        <v>253</v>
      </c>
      <c r="I2753" s="494" t="s">
        <v>4010</v>
      </c>
      <c r="J2753" s="502">
        <v>9.73</v>
      </c>
      <c r="K2753" s="491" t="s">
        <v>253</v>
      </c>
      <c r="L2753" s="512">
        <f t="shared" si="294"/>
        <v>104</v>
      </c>
      <c r="M2753" s="514">
        <v>104</v>
      </c>
      <c r="N2753" s="514"/>
      <c r="O2753" s="514"/>
      <c r="P2753" s="515" t="e">
        <f t="shared" si="295"/>
        <v>#DIV/0!</v>
      </c>
      <c r="Q2753" s="515">
        <f t="shared" si="296"/>
        <v>0</v>
      </c>
      <c r="R2753" s="515">
        <f t="shared" si="297"/>
        <v>0</v>
      </c>
      <c r="S2753" s="516">
        <f>IF(M2753="nio",0,IF(M2753&gt;0,VLOOKUP(H2753,'3-Productie normen'!A:L,VLOOKUP(M2753,'3-Productie normen'!$B$36:$C$42,2,FALSE),FALSE)))</f>
        <v>0</v>
      </c>
      <c r="T2753" s="516">
        <f t="shared" si="299"/>
        <v>0</v>
      </c>
      <c r="U2753" s="55">
        <f t="shared" si="300"/>
        <v>0</v>
      </c>
      <c r="V2753" s="527"/>
      <c r="X2753" s="529">
        <f t="shared" si="298"/>
        <v>1011.9200000000001</v>
      </c>
    </row>
    <row r="2754" spans="1:24" ht="14.1" customHeight="1">
      <c r="A2754" s="460">
        <v>2754</v>
      </c>
      <c r="B2754" s="467" t="s">
        <v>268</v>
      </c>
      <c r="C2754" s="466" t="s">
        <v>385</v>
      </c>
      <c r="D2754" s="473"/>
      <c r="E2754" s="475">
        <v>1</v>
      </c>
      <c r="F2754" s="475" t="s">
        <v>2621</v>
      </c>
      <c r="G2754" s="494" t="s">
        <v>2206</v>
      </c>
      <c r="H2754" s="494" t="s">
        <v>4026</v>
      </c>
      <c r="I2754" s="494" t="s">
        <v>4011</v>
      </c>
      <c r="J2754" s="502">
        <v>9.5299999999999994</v>
      </c>
      <c r="K2754" s="494" t="s">
        <v>4026</v>
      </c>
      <c r="L2754" s="512">
        <f t="shared" si="294"/>
        <v>0</v>
      </c>
      <c r="M2754" s="513" t="s">
        <v>4037</v>
      </c>
      <c r="N2754" s="514"/>
      <c r="O2754" s="514"/>
      <c r="P2754" s="515">
        <f t="shared" si="295"/>
        <v>0</v>
      </c>
      <c r="Q2754" s="515">
        <f t="shared" si="296"/>
        <v>0</v>
      </c>
      <c r="R2754" s="515">
        <f t="shared" si="297"/>
        <v>0</v>
      </c>
      <c r="S2754" s="516">
        <f>IF(M2754="nio",0,IF(M2754&gt;0,VLOOKUP(H2754,'3-Productie normen'!A:L,VLOOKUP(M2754,'3-Productie normen'!$B$36:$C$42,2,FALSE),FALSE)))</f>
        <v>0</v>
      </c>
      <c r="T2754" s="516">
        <f t="shared" si="299"/>
        <v>0</v>
      </c>
      <c r="U2754" s="55">
        <f t="shared" si="300"/>
        <v>0</v>
      </c>
      <c r="V2754" s="527"/>
      <c r="X2754" s="529">
        <f t="shared" si="298"/>
        <v>0</v>
      </c>
    </row>
    <row r="2755" spans="1:24" ht="14.1" customHeight="1">
      <c r="A2755" s="460">
        <v>2755</v>
      </c>
      <c r="B2755" s="467" t="s">
        <v>268</v>
      </c>
      <c r="C2755" s="466" t="s">
        <v>385</v>
      </c>
      <c r="D2755" s="473"/>
      <c r="E2755" s="475">
        <v>1</v>
      </c>
      <c r="F2755" s="475" t="s">
        <v>2622</v>
      </c>
      <c r="G2755" s="494" t="s">
        <v>2256</v>
      </c>
      <c r="H2755" s="494" t="s">
        <v>4033</v>
      </c>
      <c r="I2755" s="494" t="s">
        <v>4011</v>
      </c>
      <c r="J2755" s="502">
        <v>8.02</v>
      </c>
      <c r="K2755" s="494" t="s">
        <v>4033</v>
      </c>
      <c r="L2755" s="512">
        <f t="shared" si="294"/>
        <v>104</v>
      </c>
      <c r="M2755" s="514">
        <v>104</v>
      </c>
      <c r="N2755" s="514"/>
      <c r="O2755" s="514"/>
      <c r="P2755" s="515" t="e">
        <f t="shared" si="295"/>
        <v>#DIV/0!</v>
      </c>
      <c r="Q2755" s="515">
        <f t="shared" si="296"/>
        <v>0</v>
      </c>
      <c r="R2755" s="515">
        <f t="shared" si="297"/>
        <v>0</v>
      </c>
      <c r="S2755" s="516">
        <f>IF(M2755="nio",0,IF(M2755&gt;0,VLOOKUP(H2755,'3-Productie normen'!A:L,VLOOKUP(M2755,'3-Productie normen'!$B$36:$C$42,2,FALSE),FALSE)))</f>
        <v>0</v>
      </c>
      <c r="T2755" s="516">
        <f t="shared" si="299"/>
        <v>0</v>
      </c>
      <c r="U2755" s="55">
        <f t="shared" si="300"/>
        <v>0</v>
      </c>
      <c r="V2755" s="527"/>
      <c r="X2755" s="529">
        <f t="shared" si="298"/>
        <v>834.07999999999993</v>
      </c>
    </row>
    <row r="2756" spans="1:24" ht="14.1" customHeight="1">
      <c r="A2756" s="460">
        <v>2756</v>
      </c>
      <c r="B2756" s="467" t="s">
        <v>268</v>
      </c>
      <c r="C2756" s="466" t="s">
        <v>385</v>
      </c>
      <c r="D2756" s="473"/>
      <c r="E2756" s="475">
        <v>1</v>
      </c>
      <c r="F2756" s="475" t="s">
        <v>2623</v>
      </c>
      <c r="G2756" s="494" t="s">
        <v>2256</v>
      </c>
      <c r="H2756" s="494" t="s">
        <v>4033</v>
      </c>
      <c r="I2756" s="494" t="s">
        <v>4011</v>
      </c>
      <c r="J2756" s="502">
        <v>24.93</v>
      </c>
      <c r="K2756" s="494" t="s">
        <v>4033</v>
      </c>
      <c r="L2756" s="512">
        <f t="shared" si="294"/>
        <v>104</v>
      </c>
      <c r="M2756" s="514">
        <v>104</v>
      </c>
      <c r="N2756" s="514"/>
      <c r="O2756" s="514"/>
      <c r="P2756" s="515" t="e">
        <f t="shared" si="295"/>
        <v>#DIV/0!</v>
      </c>
      <c r="Q2756" s="515">
        <f t="shared" si="296"/>
        <v>0</v>
      </c>
      <c r="R2756" s="515">
        <f t="shared" si="297"/>
        <v>0</v>
      </c>
      <c r="S2756" s="516">
        <f>IF(M2756="nio",0,IF(M2756&gt;0,VLOOKUP(H2756,'3-Productie normen'!A:L,VLOOKUP(M2756,'3-Productie normen'!$B$36:$C$42,2,FALSE),FALSE)))</f>
        <v>0</v>
      </c>
      <c r="T2756" s="516">
        <f t="shared" si="299"/>
        <v>0</v>
      </c>
      <c r="U2756" s="55">
        <f t="shared" si="300"/>
        <v>0</v>
      </c>
      <c r="V2756" s="527"/>
      <c r="X2756" s="529">
        <f t="shared" si="298"/>
        <v>2592.7199999999998</v>
      </c>
    </row>
    <row r="2757" spans="1:24" ht="14.1" customHeight="1">
      <c r="A2757" s="460">
        <v>2757</v>
      </c>
      <c r="B2757" s="467" t="s">
        <v>268</v>
      </c>
      <c r="C2757" s="466" t="s">
        <v>385</v>
      </c>
      <c r="D2757" s="473"/>
      <c r="E2757" s="475">
        <v>1</v>
      </c>
      <c r="F2757" s="475" t="s">
        <v>2624</v>
      </c>
      <c r="G2757" s="494" t="s">
        <v>2255</v>
      </c>
      <c r="H2757" s="494" t="s">
        <v>255</v>
      </c>
      <c r="I2757" s="494" t="s">
        <v>4011</v>
      </c>
      <c r="J2757" s="502">
        <v>16.29</v>
      </c>
      <c r="K2757" s="494" t="s">
        <v>255</v>
      </c>
      <c r="L2757" s="512">
        <f t="shared" si="294"/>
        <v>104</v>
      </c>
      <c r="M2757" s="514">
        <v>104</v>
      </c>
      <c r="N2757" s="514"/>
      <c r="O2757" s="514"/>
      <c r="P2757" s="515" t="e">
        <f t="shared" si="295"/>
        <v>#DIV/0!</v>
      </c>
      <c r="Q2757" s="515">
        <f t="shared" si="296"/>
        <v>0</v>
      </c>
      <c r="R2757" s="515">
        <f t="shared" si="297"/>
        <v>0</v>
      </c>
      <c r="S2757" s="516">
        <f>IF(M2757="nio",0,IF(M2757&gt;0,VLOOKUP(H2757,'3-Productie normen'!A:L,VLOOKUP(M2757,'3-Productie normen'!$B$36:$C$42,2,FALSE),FALSE)))</f>
        <v>0</v>
      </c>
      <c r="T2757" s="516">
        <f t="shared" si="299"/>
        <v>0</v>
      </c>
      <c r="U2757" s="55">
        <f t="shared" si="300"/>
        <v>0</v>
      </c>
      <c r="V2757" s="527"/>
      <c r="X2757" s="529">
        <f t="shared" si="298"/>
        <v>1694.1599999999999</v>
      </c>
    </row>
    <row r="2758" spans="1:24" ht="14.1" customHeight="1">
      <c r="A2758" s="460">
        <v>2758</v>
      </c>
      <c r="B2758" s="467" t="s">
        <v>268</v>
      </c>
      <c r="C2758" s="466" t="s">
        <v>385</v>
      </c>
      <c r="D2758" s="473"/>
      <c r="E2758" s="475">
        <v>1</v>
      </c>
      <c r="F2758" s="475" t="s">
        <v>2625</v>
      </c>
      <c r="G2758" s="494" t="s">
        <v>2255</v>
      </c>
      <c r="H2758" s="494" t="s">
        <v>255</v>
      </c>
      <c r="I2758" s="494" t="s">
        <v>4011</v>
      </c>
      <c r="J2758" s="502">
        <v>80.33</v>
      </c>
      <c r="K2758" s="494" t="s">
        <v>255</v>
      </c>
      <c r="L2758" s="512">
        <f t="shared" si="294"/>
        <v>104</v>
      </c>
      <c r="M2758" s="514">
        <v>104</v>
      </c>
      <c r="N2758" s="514"/>
      <c r="O2758" s="514"/>
      <c r="P2758" s="515" t="e">
        <f t="shared" si="295"/>
        <v>#DIV/0!</v>
      </c>
      <c r="Q2758" s="515">
        <f t="shared" si="296"/>
        <v>0</v>
      </c>
      <c r="R2758" s="515">
        <f t="shared" si="297"/>
        <v>0</v>
      </c>
      <c r="S2758" s="516">
        <f>IF(M2758="nio",0,IF(M2758&gt;0,VLOOKUP(H2758,'3-Productie normen'!A:L,VLOOKUP(M2758,'3-Productie normen'!$B$36:$C$42,2,FALSE),FALSE)))</f>
        <v>0</v>
      </c>
      <c r="T2758" s="516">
        <f t="shared" si="299"/>
        <v>0</v>
      </c>
      <c r="U2758" s="55">
        <f t="shared" si="300"/>
        <v>0</v>
      </c>
      <c r="V2758" s="527"/>
      <c r="X2758" s="529">
        <f t="shared" si="298"/>
        <v>8354.32</v>
      </c>
    </row>
    <row r="2759" spans="1:24" ht="14.1" customHeight="1">
      <c r="A2759" s="460">
        <v>2759</v>
      </c>
      <c r="B2759" s="467" t="s">
        <v>268</v>
      </c>
      <c r="C2759" s="466" t="s">
        <v>385</v>
      </c>
      <c r="D2759" s="473"/>
      <c r="E2759" s="475">
        <v>1</v>
      </c>
      <c r="F2759" s="475" t="s">
        <v>2626</v>
      </c>
      <c r="G2759" s="494" t="s">
        <v>594</v>
      </c>
      <c r="H2759" s="494" t="s">
        <v>4026</v>
      </c>
      <c r="I2759" s="494" t="s">
        <v>4011</v>
      </c>
      <c r="J2759" s="502">
        <v>17.850000000000001</v>
      </c>
      <c r="K2759" s="494" t="s">
        <v>4026</v>
      </c>
      <c r="L2759" s="512">
        <f t="shared" si="294"/>
        <v>0</v>
      </c>
      <c r="M2759" s="513" t="s">
        <v>4037</v>
      </c>
      <c r="N2759" s="514"/>
      <c r="O2759" s="514"/>
      <c r="P2759" s="515">
        <f t="shared" si="295"/>
        <v>0</v>
      </c>
      <c r="Q2759" s="515">
        <f t="shared" si="296"/>
        <v>0</v>
      </c>
      <c r="R2759" s="515">
        <f t="shared" si="297"/>
        <v>0</v>
      </c>
      <c r="S2759" s="516">
        <f>IF(M2759="nio",0,IF(M2759&gt;0,VLOOKUP(H2759,'3-Productie normen'!A:L,VLOOKUP(M2759,'3-Productie normen'!$B$36:$C$42,2,FALSE),FALSE)))</f>
        <v>0</v>
      </c>
      <c r="T2759" s="516">
        <f t="shared" si="299"/>
        <v>0</v>
      </c>
      <c r="U2759" s="55">
        <f t="shared" si="300"/>
        <v>0</v>
      </c>
      <c r="V2759" s="527"/>
      <c r="X2759" s="529">
        <f t="shared" si="298"/>
        <v>0</v>
      </c>
    </row>
    <row r="2760" spans="1:24" ht="14.1" customHeight="1">
      <c r="A2760" s="460">
        <v>2760</v>
      </c>
      <c r="B2760" s="467" t="s">
        <v>268</v>
      </c>
      <c r="C2760" s="466" t="s">
        <v>385</v>
      </c>
      <c r="D2760" s="473"/>
      <c r="E2760" s="475">
        <v>1</v>
      </c>
      <c r="F2760" s="475" t="s">
        <v>2627</v>
      </c>
      <c r="G2760" s="494" t="s">
        <v>2255</v>
      </c>
      <c r="H2760" s="494" t="s">
        <v>255</v>
      </c>
      <c r="I2760" s="494" t="s">
        <v>4011</v>
      </c>
      <c r="J2760" s="502">
        <v>14.43</v>
      </c>
      <c r="K2760" s="494" t="s">
        <v>255</v>
      </c>
      <c r="L2760" s="512">
        <f t="shared" ref="L2760:L2823" si="301">SUM(M2760:O2760)</f>
        <v>104</v>
      </c>
      <c r="M2760" s="514">
        <v>104</v>
      </c>
      <c r="N2760" s="514"/>
      <c r="O2760" s="514"/>
      <c r="P2760" s="515" t="e">
        <f t="shared" si="295"/>
        <v>#DIV/0!</v>
      </c>
      <c r="Q2760" s="515">
        <f t="shared" si="296"/>
        <v>0</v>
      </c>
      <c r="R2760" s="515">
        <f t="shared" si="297"/>
        <v>0</v>
      </c>
      <c r="S2760" s="516">
        <f>IF(M2760="nio",0,IF(M2760&gt;0,VLOOKUP(H2760,'3-Productie normen'!A:L,VLOOKUP(M2760,'3-Productie normen'!$B$36:$C$42,2,FALSE),FALSE)))</f>
        <v>0</v>
      </c>
      <c r="T2760" s="516">
        <f t="shared" si="299"/>
        <v>0</v>
      </c>
      <c r="U2760" s="55">
        <f t="shared" si="300"/>
        <v>0</v>
      </c>
      <c r="V2760" s="527"/>
      <c r="X2760" s="529">
        <f t="shared" si="298"/>
        <v>1500.72</v>
      </c>
    </row>
    <row r="2761" spans="1:24" ht="14.1" customHeight="1">
      <c r="A2761" s="567">
        <v>2761</v>
      </c>
      <c r="B2761" s="467" t="s">
        <v>268</v>
      </c>
      <c r="C2761" s="466" t="s">
        <v>385</v>
      </c>
      <c r="D2761" s="473"/>
      <c r="E2761" s="475">
        <v>1</v>
      </c>
      <c r="F2761" s="475" t="s">
        <v>2628</v>
      </c>
      <c r="G2761" s="494" t="s">
        <v>593</v>
      </c>
      <c r="H2761" s="494" t="s">
        <v>255</v>
      </c>
      <c r="I2761" s="494" t="s">
        <v>4011</v>
      </c>
      <c r="J2761" s="502">
        <v>14.43</v>
      </c>
      <c r="K2761" s="494" t="s">
        <v>255</v>
      </c>
      <c r="L2761" s="512">
        <f t="shared" si="301"/>
        <v>104</v>
      </c>
      <c r="M2761" s="514">
        <v>104</v>
      </c>
      <c r="N2761" s="514"/>
      <c r="O2761" s="514"/>
      <c r="P2761" s="515" t="e">
        <f t="shared" si="295"/>
        <v>#DIV/0!</v>
      </c>
      <c r="Q2761" s="515">
        <f t="shared" si="296"/>
        <v>0</v>
      </c>
      <c r="R2761" s="515">
        <f t="shared" si="297"/>
        <v>0</v>
      </c>
      <c r="S2761" s="516">
        <f>IF(M2761="nio",0,IF(M2761&gt;0,VLOOKUP(H2761,'3-Productie normen'!A:L,VLOOKUP(M2761,'3-Productie normen'!$B$36:$C$42,2,FALSE),FALSE)))</f>
        <v>0</v>
      </c>
      <c r="T2761" s="516">
        <f t="shared" si="299"/>
        <v>0</v>
      </c>
      <c r="U2761" s="55">
        <f t="shared" si="300"/>
        <v>0</v>
      </c>
      <c r="V2761" s="527"/>
      <c r="X2761" s="529">
        <f t="shared" si="298"/>
        <v>1500.72</v>
      </c>
    </row>
    <row r="2762" spans="1:24" ht="14.1" customHeight="1">
      <c r="A2762" s="460">
        <v>2762</v>
      </c>
      <c r="B2762" s="467" t="s">
        <v>268</v>
      </c>
      <c r="C2762" s="466" t="s">
        <v>385</v>
      </c>
      <c r="D2762" s="473"/>
      <c r="E2762" s="475">
        <v>1</v>
      </c>
      <c r="F2762" s="475" t="s">
        <v>2629</v>
      </c>
      <c r="G2762" s="494" t="s">
        <v>2255</v>
      </c>
      <c r="H2762" s="494" t="s">
        <v>255</v>
      </c>
      <c r="I2762" s="494" t="s">
        <v>4011</v>
      </c>
      <c r="J2762" s="502">
        <v>17</v>
      </c>
      <c r="K2762" s="494" t="s">
        <v>255</v>
      </c>
      <c r="L2762" s="512">
        <f t="shared" si="301"/>
        <v>104</v>
      </c>
      <c r="M2762" s="514">
        <v>104</v>
      </c>
      <c r="N2762" s="514"/>
      <c r="O2762" s="514"/>
      <c r="P2762" s="515" t="e">
        <f t="shared" si="295"/>
        <v>#DIV/0!</v>
      </c>
      <c r="Q2762" s="515">
        <f t="shared" si="296"/>
        <v>0</v>
      </c>
      <c r="R2762" s="515">
        <f t="shared" si="297"/>
        <v>0</v>
      </c>
      <c r="S2762" s="516">
        <f>IF(M2762="nio",0,IF(M2762&gt;0,VLOOKUP(H2762,'3-Productie normen'!A:L,VLOOKUP(M2762,'3-Productie normen'!$B$36:$C$42,2,FALSE),FALSE)))</f>
        <v>0</v>
      </c>
      <c r="T2762" s="516">
        <f t="shared" si="299"/>
        <v>0</v>
      </c>
      <c r="U2762" s="55">
        <f t="shared" si="300"/>
        <v>0</v>
      </c>
      <c r="V2762" s="527"/>
      <c r="X2762" s="529">
        <f t="shared" si="298"/>
        <v>1768</v>
      </c>
    </row>
    <row r="2763" spans="1:24" ht="14.1" customHeight="1">
      <c r="A2763" s="460">
        <v>2763</v>
      </c>
      <c r="B2763" s="467" t="s">
        <v>268</v>
      </c>
      <c r="C2763" s="466" t="s">
        <v>385</v>
      </c>
      <c r="D2763" s="473"/>
      <c r="E2763" s="475">
        <v>1</v>
      </c>
      <c r="F2763" s="475" t="s">
        <v>2629</v>
      </c>
      <c r="G2763" s="494" t="s">
        <v>2255</v>
      </c>
      <c r="H2763" s="494" t="s">
        <v>255</v>
      </c>
      <c r="I2763" s="494" t="s">
        <v>4011</v>
      </c>
      <c r="J2763" s="502">
        <v>17</v>
      </c>
      <c r="K2763" s="494" t="s">
        <v>255</v>
      </c>
      <c r="L2763" s="512">
        <f t="shared" si="301"/>
        <v>104</v>
      </c>
      <c r="M2763" s="514">
        <v>104</v>
      </c>
      <c r="N2763" s="514"/>
      <c r="O2763" s="514"/>
      <c r="P2763" s="515" t="e">
        <f t="shared" ref="P2763:P2826" si="302">IF(M2763="nio",0,IF(M2763&gt;0,M2763*J2763/S2763,0))</f>
        <v>#DIV/0!</v>
      </c>
      <c r="Q2763" s="515">
        <f t="shared" ref="Q2763:Q2826" si="303">IF(N2763&gt;0,N2763*J2763/T2763,0)</f>
        <v>0</v>
      </c>
      <c r="R2763" s="515">
        <f t="shared" ref="R2763:R2826" si="304">IF(O2763&gt;0,O2763*J2763/U2763,0)</f>
        <v>0</v>
      </c>
      <c r="S2763" s="516">
        <f>IF(M2763="nio",0,IF(M2763&gt;0,VLOOKUP(H2763,'3-Productie normen'!A:L,VLOOKUP(M2763,'3-Productie normen'!$B$36:$C$42,2,FALSE),FALSE)))</f>
        <v>0</v>
      </c>
      <c r="T2763" s="516">
        <f t="shared" si="299"/>
        <v>0</v>
      </c>
      <c r="U2763" s="55">
        <f t="shared" si="300"/>
        <v>0</v>
      </c>
      <c r="V2763" s="527"/>
      <c r="X2763" s="529">
        <f t="shared" ref="X2763:X2826" si="305">L2763*J2763</f>
        <v>1768</v>
      </c>
    </row>
    <row r="2764" spans="1:24" ht="14.1" customHeight="1">
      <c r="A2764" s="460">
        <v>2764</v>
      </c>
      <c r="B2764" s="467" t="s">
        <v>268</v>
      </c>
      <c r="C2764" s="466" t="s">
        <v>385</v>
      </c>
      <c r="D2764" s="473"/>
      <c r="E2764" s="475">
        <v>1</v>
      </c>
      <c r="F2764" s="475" t="s">
        <v>2630</v>
      </c>
      <c r="G2764" s="494" t="s">
        <v>2238</v>
      </c>
      <c r="H2764" s="494" t="s">
        <v>255</v>
      </c>
      <c r="I2764" s="494" t="s">
        <v>4011</v>
      </c>
      <c r="J2764" s="502">
        <v>51.97</v>
      </c>
      <c r="K2764" s="494" t="s">
        <v>255</v>
      </c>
      <c r="L2764" s="512">
        <f t="shared" si="301"/>
        <v>104</v>
      </c>
      <c r="M2764" s="514">
        <v>104</v>
      </c>
      <c r="N2764" s="514"/>
      <c r="O2764" s="514"/>
      <c r="P2764" s="515" t="e">
        <f t="shared" si="302"/>
        <v>#DIV/0!</v>
      </c>
      <c r="Q2764" s="515">
        <f t="shared" si="303"/>
        <v>0</v>
      </c>
      <c r="R2764" s="515">
        <f t="shared" si="304"/>
        <v>0</v>
      </c>
      <c r="S2764" s="516">
        <f>IF(M2764="nio",0,IF(M2764&gt;0,VLOOKUP(H2764,'3-Productie normen'!A:L,VLOOKUP(M2764,'3-Productie normen'!$B$36:$C$42,2,FALSE),FALSE)))</f>
        <v>0</v>
      </c>
      <c r="T2764" s="516">
        <f t="shared" si="299"/>
        <v>0</v>
      </c>
      <c r="U2764" s="55">
        <f t="shared" si="300"/>
        <v>0</v>
      </c>
      <c r="V2764" s="527"/>
      <c r="X2764" s="529">
        <f t="shared" si="305"/>
        <v>5404.88</v>
      </c>
    </row>
    <row r="2765" spans="1:24" ht="14.1" customHeight="1">
      <c r="A2765" s="460">
        <v>2765</v>
      </c>
      <c r="B2765" s="467" t="s">
        <v>268</v>
      </c>
      <c r="C2765" s="466" t="s">
        <v>385</v>
      </c>
      <c r="D2765" s="473"/>
      <c r="E2765" s="475">
        <v>1</v>
      </c>
      <c r="F2765" s="475" t="s">
        <v>2630</v>
      </c>
      <c r="G2765" s="494" t="s">
        <v>2238</v>
      </c>
      <c r="H2765" s="494" t="s">
        <v>255</v>
      </c>
      <c r="I2765" s="494" t="s">
        <v>4011</v>
      </c>
      <c r="J2765" s="502">
        <v>51.97</v>
      </c>
      <c r="K2765" s="494" t="s">
        <v>255</v>
      </c>
      <c r="L2765" s="512">
        <f t="shared" si="301"/>
        <v>104</v>
      </c>
      <c r="M2765" s="514">
        <v>104</v>
      </c>
      <c r="N2765" s="514"/>
      <c r="O2765" s="514"/>
      <c r="P2765" s="515" t="e">
        <f t="shared" si="302"/>
        <v>#DIV/0!</v>
      </c>
      <c r="Q2765" s="515">
        <f t="shared" si="303"/>
        <v>0</v>
      </c>
      <c r="R2765" s="515">
        <f t="shared" si="304"/>
        <v>0</v>
      </c>
      <c r="S2765" s="516">
        <f>IF(M2765="nio",0,IF(M2765&gt;0,VLOOKUP(H2765,'3-Productie normen'!A:L,VLOOKUP(M2765,'3-Productie normen'!$B$36:$C$42,2,FALSE),FALSE)))</f>
        <v>0</v>
      </c>
      <c r="T2765" s="516">
        <f t="shared" si="299"/>
        <v>0</v>
      </c>
      <c r="U2765" s="55">
        <f t="shared" si="300"/>
        <v>0</v>
      </c>
      <c r="V2765" s="527"/>
      <c r="X2765" s="529">
        <f t="shared" si="305"/>
        <v>5404.88</v>
      </c>
    </row>
    <row r="2766" spans="1:24" ht="14.1" customHeight="1">
      <c r="A2766" s="460">
        <v>2766</v>
      </c>
      <c r="B2766" s="467" t="s">
        <v>268</v>
      </c>
      <c r="C2766" s="466" t="s">
        <v>385</v>
      </c>
      <c r="D2766" s="473"/>
      <c r="E2766" s="475">
        <v>1</v>
      </c>
      <c r="F2766" s="475" t="s">
        <v>2631</v>
      </c>
      <c r="G2766" s="494" t="s">
        <v>2255</v>
      </c>
      <c r="H2766" s="494" t="s">
        <v>255</v>
      </c>
      <c r="I2766" s="494" t="s">
        <v>4011</v>
      </c>
      <c r="J2766" s="502">
        <v>65.900000000000006</v>
      </c>
      <c r="K2766" s="494" t="s">
        <v>255</v>
      </c>
      <c r="L2766" s="512">
        <f t="shared" si="301"/>
        <v>104</v>
      </c>
      <c r="M2766" s="514">
        <v>104</v>
      </c>
      <c r="N2766" s="514"/>
      <c r="O2766" s="514"/>
      <c r="P2766" s="515" t="e">
        <f t="shared" si="302"/>
        <v>#DIV/0!</v>
      </c>
      <c r="Q2766" s="515">
        <f t="shared" si="303"/>
        <v>0</v>
      </c>
      <c r="R2766" s="515">
        <f t="shared" si="304"/>
        <v>0</v>
      </c>
      <c r="S2766" s="516">
        <f>IF(M2766="nio",0,IF(M2766&gt;0,VLOOKUP(H2766,'3-Productie normen'!A:L,VLOOKUP(M2766,'3-Productie normen'!$B$36:$C$42,2,FALSE),FALSE)))</f>
        <v>0</v>
      </c>
      <c r="T2766" s="516">
        <f t="shared" si="299"/>
        <v>0</v>
      </c>
      <c r="U2766" s="55">
        <f t="shared" si="300"/>
        <v>0</v>
      </c>
      <c r="V2766" s="527"/>
      <c r="X2766" s="529">
        <f t="shared" si="305"/>
        <v>6853.6</v>
      </c>
    </row>
    <row r="2767" spans="1:24" ht="14.1" customHeight="1">
      <c r="A2767" s="460">
        <v>2767</v>
      </c>
      <c r="B2767" s="467" t="s">
        <v>268</v>
      </c>
      <c r="C2767" s="466" t="s">
        <v>385</v>
      </c>
      <c r="D2767" s="473"/>
      <c r="E2767" s="475">
        <v>1</v>
      </c>
      <c r="F2767" s="475" t="s">
        <v>2632</v>
      </c>
      <c r="G2767" s="494" t="s">
        <v>2255</v>
      </c>
      <c r="H2767" s="494" t="s">
        <v>255</v>
      </c>
      <c r="I2767" s="494" t="s">
        <v>4011</v>
      </c>
      <c r="J2767" s="502">
        <v>32.18</v>
      </c>
      <c r="K2767" s="494" t="s">
        <v>255</v>
      </c>
      <c r="L2767" s="512">
        <f t="shared" si="301"/>
        <v>104</v>
      </c>
      <c r="M2767" s="514">
        <v>104</v>
      </c>
      <c r="N2767" s="514"/>
      <c r="O2767" s="514"/>
      <c r="P2767" s="515" t="e">
        <f t="shared" si="302"/>
        <v>#DIV/0!</v>
      </c>
      <c r="Q2767" s="515">
        <f t="shared" si="303"/>
        <v>0</v>
      </c>
      <c r="R2767" s="515">
        <f t="shared" si="304"/>
        <v>0</v>
      </c>
      <c r="S2767" s="516">
        <f>IF(M2767="nio",0,IF(M2767&gt;0,VLOOKUP(H2767,'3-Productie normen'!A:L,VLOOKUP(M2767,'3-Productie normen'!$B$36:$C$42,2,FALSE),FALSE)))</f>
        <v>0</v>
      </c>
      <c r="T2767" s="516">
        <f t="shared" si="299"/>
        <v>0</v>
      </c>
      <c r="U2767" s="55">
        <f t="shared" si="300"/>
        <v>0</v>
      </c>
      <c r="V2767" s="527"/>
      <c r="X2767" s="529">
        <f t="shared" si="305"/>
        <v>3346.72</v>
      </c>
    </row>
    <row r="2768" spans="1:24" ht="14.1" customHeight="1">
      <c r="A2768" s="460">
        <v>2768</v>
      </c>
      <c r="B2768" s="467" t="s">
        <v>268</v>
      </c>
      <c r="C2768" s="466" t="s">
        <v>385</v>
      </c>
      <c r="D2768" s="473"/>
      <c r="E2768" s="475">
        <v>1</v>
      </c>
      <c r="F2768" s="475" t="s">
        <v>2632</v>
      </c>
      <c r="G2768" s="494" t="s">
        <v>2255</v>
      </c>
      <c r="H2768" s="494" t="s">
        <v>255</v>
      </c>
      <c r="I2768" s="494" t="s">
        <v>4011</v>
      </c>
      <c r="J2768" s="502">
        <v>32.18</v>
      </c>
      <c r="K2768" s="494" t="s">
        <v>255</v>
      </c>
      <c r="L2768" s="512">
        <f t="shared" si="301"/>
        <v>104</v>
      </c>
      <c r="M2768" s="514">
        <v>104</v>
      </c>
      <c r="N2768" s="514"/>
      <c r="O2768" s="514"/>
      <c r="P2768" s="515" t="e">
        <f t="shared" si="302"/>
        <v>#DIV/0!</v>
      </c>
      <c r="Q2768" s="515">
        <f t="shared" si="303"/>
        <v>0</v>
      </c>
      <c r="R2768" s="515">
        <f t="shared" si="304"/>
        <v>0</v>
      </c>
      <c r="S2768" s="516">
        <f>IF(M2768="nio",0,IF(M2768&gt;0,VLOOKUP(H2768,'3-Productie normen'!A:L,VLOOKUP(M2768,'3-Productie normen'!$B$36:$C$42,2,FALSE),FALSE)))</f>
        <v>0</v>
      </c>
      <c r="T2768" s="516">
        <f t="shared" si="299"/>
        <v>0</v>
      </c>
      <c r="U2768" s="55">
        <f t="shared" si="300"/>
        <v>0</v>
      </c>
      <c r="V2768" s="527"/>
      <c r="X2768" s="529">
        <f t="shared" si="305"/>
        <v>3346.72</v>
      </c>
    </row>
    <row r="2769" spans="1:24" ht="14.1" customHeight="1">
      <c r="A2769" s="567">
        <v>2769</v>
      </c>
      <c r="B2769" s="467" t="s">
        <v>268</v>
      </c>
      <c r="C2769" s="466" t="s">
        <v>385</v>
      </c>
      <c r="D2769" s="473"/>
      <c r="E2769" s="475">
        <v>1</v>
      </c>
      <c r="F2769" s="475" t="s">
        <v>2633</v>
      </c>
      <c r="G2769" s="494" t="s">
        <v>582</v>
      </c>
      <c r="H2769" s="494" t="s">
        <v>4033</v>
      </c>
      <c r="I2769" s="494" t="s">
        <v>4011</v>
      </c>
      <c r="J2769" s="502">
        <v>17.25</v>
      </c>
      <c r="K2769" s="494" t="s">
        <v>4033</v>
      </c>
      <c r="L2769" s="512">
        <f t="shared" si="301"/>
        <v>104</v>
      </c>
      <c r="M2769" s="514">
        <v>104</v>
      </c>
      <c r="N2769" s="514"/>
      <c r="O2769" s="514"/>
      <c r="P2769" s="515" t="e">
        <f t="shared" si="302"/>
        <v>#DIV/0!</v>
      </c>
      <c r="Q2769" s="515">
        <f t="shared" si="303"/>
        <v>0</v>
      </c>
      <c r="R2769" s="515">
        <f t="shared" si="304"/>
        <v>0</v>
      </c>
      <c r="S2769" s="516">
        <f>IF(M2769="nio",0,IF(M2769&gt;0,VLOOKUP(H2769,'3-Productie normen'!A:L,VLOOKUP(M2769,'3-Productie normen'!$B$36:$C$42,2,FALSE),FALSE)))</f>
        <v>0</v>
      </c>
      <c r="T2769" s="516">
        <f t="shared" si="299"/>
        <v>0</v>
      </c>
      <c r="U2769" s="55">
        <f t="shared" si="300"/>
        <v>0</v>
      </c>
      <c r="V2769" s="527"/>
      <c r="X2769" s="529">
        <f t="shared" si="305"/>
        <v>1794</v>
      </c>
    </row>
    <row r="2770" spans="1:24" ht="14.1" customHeight="1">
      <c r="A2770" s="460">
        <v>2770</v>
      </c>
      <c r="B2770" s="467" t="s">
        <v>268</v>
      </c>
      <c r="C2770" s="466" t="s">
        <v>385</v>
      </c>
      <c r="D2770" s="473"/>
      <c r="E2770" s="475">
        <v>1</v>
      </c>
      <c r="F2770" s="475" t="s">
        <v>2634</v>
      </c>
      <c r="G2770" s="494" t="s">
        <v>2258</v>
      </c>
      <c r="H2770" s="491" t="s">
        <v>286</v>
      </c>
      <c r="I2770" s="494" t="s">
        <v>4011</v>
      </c>
      <c r="J2770" s="502">
        <v>5.79</v>
      </c>
      <c r="K2770" s="494" t="s">
        <v>4027</v>
      </c>
      <c r="L2770" s="512">
        <f t="shared" si="301"/>
        <v>0</v>
      </c>
      <c r="M2770" s="513" t="s">
        <v>4037</v>
      </c>
      <c r="N2770" s="514"/>
      <c r="O2770" s="514"/>
      <c r="P2770" s="515">
        <f t="shared" si="302"/>
        <v>0</v>
      </c>
      <c r="Q2770" s="515">
        <f t="shared" si="303"/>
        <v>0</v>
      </c>
      <c r="R2770" s="515">
        <f t="shared" si="304"/>
        <v>0</v>
      </c>
      <c r="S2770" s="516">
        <f>IF(M2770="nio",0,IF(M2770&gt;0,VLOOKUP(H2770,'3-Productie normen'!A:L,VLOOKUP(M2770,'3-Productie normen'!$B$36:$C$42,2,FALSE),FALSE)))</f>
        <v>0</v>
      </c>
      <c r="T2770" s="516">
        <f t="shared" si="299"/>
        <v>0</v>
      </c>
      <c r="U2770" s="55">
        <f t="shared" si="300"/>
        <v>0</v>
      </c>
      <c r="V2770" s="527"/>
      <c r="X2770" s="529">
        <f t="shared" si="305"/>
        <v>0</v>
      </c>
    </row>
    <row r="2771" spans="1:24" ht="14.1" customHeight="1">
      <c r="A2771" s="460">
        <v>2771</v>
      </c>
      <c r="B2771" s="467" t="s">
        <v>268</v>
      </c>
      <c r="C2771" s="466" t="s">
        <v>385</v>
      </c>
      <c r="D2771" s="473"/>
      <c r="E2771" s="475">
        <v>1</v>
      </c>
      <c r="F2771" s="475" t="s">
        <v>2635</v>
      </c>
      <c r="G2771" s="494" t="s">
        <v>2206</v>
      </c>
      <c r="H2771" s="494" t="s">
        <v>4026</v>
      </c>
      <c r="I2771" s="494" t="s">
        <v>4011</v>
      </c>
      <c r="J2771" s="502">
        <v>3.69</v>
      </c>
      <c r="K2771" s="494" t="s">
        <v>4026</v>
      </c>
      <c r="L2771" s="512">
        <f t="shared" si="301"/>
        <v>0</v>
      </c>
      <c r="M2771" s="513" t="s">
        <v>4037</v>
      </c>
      <c r="N2771" s="514"/>
      <c r="O2771" s="514"/>
      <c r="P2771" s="515">
        <f t="shared" si="302"/>
        <v>0</v>
      </c>
      <c r="Q2771" s="515">
        <f t="shared" si="303"/>
        <v>0</v>
      </c>
      <c r="R2771" s="515">
        <f t="shared" si="304"/>
        <v>0</v>
      </c>
      <c r="S2771" s="516">
        <f>IF(M2771="nio",0,IF(M2771&gt;0,VLOOKUP(H2771,'3-Productie normen'!A:L,VLOOKUP(M2771,'3-Productie normen'!$B$36:$C$42,2,FALSE),FALSE)))</f>
        <v>0</v>
      </c>
      <c r="T2771" s="516">
        <f t="shared" si="299"/>
        <v>0</v>
      </c>
      <c r="U2771" s="55">
        <f t="shared" si="300"/>
        <v>0</v>
      </c>
      <c r="V2771" s="527"/>
      <c r="X2771" s="529">
        <f t="shared" si="305"/>
        <v>0</v>
      </c>
    </row>
    <row r="2772" spans="1:24" ht="14.1" customHeight="1">
      <c r="A2772" s="460">
        <v>2772</v>
      </c>
      <c r="B2772" s="467" t="s">
        <v>268</v>
      </c>
      <c r="C2772" s="466" t="s">
        <v>385</v>
      </c>
      <c r="D2772" s="473"/>
      <c r="E2772" s="475">
        <v>1</v>
      </c>
      <c r="F2772" s="475" t="s">
        <v>2636</v>
      </c>
      <c r="G2772" s="494" t="s">
        <v>568</v>
      </c>
      <c r="H2772" s="487" t="s">
        <v>17</v>
      </c>
      <c r="I2772" s="494" t="s">
        <v>91</v>
      </c>
      <c r="J2772" s="502">
        <v>13.83</v>
      </c>
      <c r="K2772" s="487" t="s">
        <v>17</v>
      </c>
      <c r="L2772" s="512">
        <f t="shared" si="301"/>
        <v>255</v>
      </c>
      <c r="M2772" s="514">
        <v>255</v>
      </c>
      <c r="N2772" s="514"/>
      <c r="O2772" s="514"/>
      <c r="P2772" s="515" t="e">
        <f t="shared" si="302"/>
        <v>#DIV/0!</v>
      </c>
      <c r="Q2772" s="515">
        <f t="shared" si="303"/>
        <v>0</v>
      </c>
      <c r="R2772" s="515">
        <f t="shared" si="304"/>
        <v>0</v>
      </c>
      <c r="S2772" s="516">
        <f>IF(M2772="nio",0,IF(M2772&gt;0,VLOOKUP(H2772,'3-Productie normen'!A:L,VLOOKUP(M2772,'3-Productie normen'!$B$36:$C$42,2,FALSE),FALSE)))</f>
        <v>0</v>
      </c>
      <c r="T2772" s="516">
        <f t="shared" si="299"/>
        <v>0</v>
      </c>
      <c r="U2772" s="55">
        <f t="shared" si="300"/>
        <v>0</v>
      </c>
      <c r="V2772" s="527"/>
      <c r="X2772" s="529">
        <f t="shared" si="305"/>
        <v>3526.65</v>
      </c>
    </row>
    <row r="2773" spans="1:24" ht="14.1" customHeight="1">
      <c r="A2773" s="460">
        <v>2773</v>
      </c>
      <c r="B2773" s="467" t="s">
        <v>268</v>
      </c>
      <c r="C2773" s="466" t="s">
        <v>385</v>
      </c>
      <c r="D2773" s="473"/>
      <c r="E2773" s="475">
        <v>1</v>
      </c>
      <c r="F2773" s="475" t="s">
        <v>2637</v>
      </c>
      <c r="G2773" s="494" t="s">
        <v>568</v>
      </c>
      <c r="H2773" s="487" t="s">
        <v>17</v>
      </c>
      <c r="I2773" s="494" t="s">
        <v>91</v>
      </c>
      <c r="J2773" s="502">
        <v>1.43</v>
      </c>
      <c r="K2773" s="487" t="s">
        <v>17</v>
      </c>
      <c r="L2773" s="512">
        <f t="shared" si="301"/>
        <v>255</v>
      </c>
      <c r="M2773" s="514">
        <v>255</v>
      </c>
      <c r="N2773" s="514"/>
      <c r="O2773" s="514"/>
      <c r="P2773" s="515" t="e">
        <f t="shared" si="302"/>
        <v>#DIV/0!</v>
      </c>
      <c r="Q2773" s="515">
        <f t="shared" si="303"/>
        <v>0</v>
      </c>
      <c r="R2773" s="515">
        <f t="shared" si="304"/>
        <v>0</v>
      </c>
      <c r="S2773" s="516">
        <f>IF(M2773="nio",0,IF(M2773&gt;0,VLOOKUP(H2773,'3-Productie normen'!A:L,VLOOKUP(M2773,'3-Productie normen'!$B$36:$C$42,2,FALSE),FALSE)))</f>
        <v>0</v>
      </c>
      <c r="T2773" s="516">
        <f t="shared" si="299"/>
        <v>0</v>
      </c>
      <c r="U2773" s="55">
        <f t="shared" si="300"/>
        <v>0</v>
      </c>
      <c r="V2773" s="527"/>
      <c r="X2773" s="529">
        <f t="shared" si="305"/>
        <v>364.65</v>
      </c>
    </row>
    <row r="2774" spans="1:24" ht="14.1" customHeight="1">
      <c r="A2774" s="460">
        <v>2774</v>
      </c>
      <c r="B2774" s="467" t="s">
        <v>268</v>
      </c>
      <c r="C2774" s="466" t="s">
        <v>385</v>
      </c>
      <c r="D2774" s="473"/>
      <c r="E2774" s="475">
        <v>1</v>
      </c>
      <c r="F2774" s="475" t="s">
        <v>2638</v>
      </c>
      <c r="G2774" s="494" t="s">
        <v>568</v>
      </c>
      <c r="H2774" s="487" t="s">
        <v>17</v>
      </c>
      <c r="I2774" s="494" t="s">
        <v>91</v>
      </c>
      <c r="J2774" s="502">
        <v>1.43</v>
      </c>
      <c r="K2774" s="487" t="s">
        <v>17</v>
      </c>
      <c r="L2774" s="512">
        <f t="shared" si="301"/>
        <v>255</v>
      </c>
      <c r="M2774" s="514">
        <v>255</v>
      </c>
      <c r="N2774" s="514"/>
      <c r="O2774" s="514"/>
      <c r="P2774" s="515" t="e">
        <f t="shared" si="302"/>
        <v>#DIV/0!</v>
      </c>
      <c r="Q2774" s="515">
        <f t="shared" si="303"/>
        <v>0</v>
      </c>
      <c r="R2774" s="515">
        <f t="shared" si="304"/>
        <v>0</v>
      </c>
      <c r="S2774" s="516">
        <f>IF(M2774="nio",0,IF(M2774&gt;0,VLOOKUP(H2774,'3-Productie normen'!A:L,VLOOKUP(M2774,'3-Productie normen'!$B$36:$C$42,2,FALSE),FALSE)))</f>
        <v>0</v>
      </c>
      <c r="T2774" s="516">
        <f t="shared" si="299"/>
        <v>0</v>
      </c>
      <c r="U2774" s="55">
        <f t="shared" si="300"/>
        <v>0</v>
      </c>
      <c r="V2774" s="527"/>
      <c r="X2774" s="529">
        <f t="shared" si="305"/>
        <v>364.65</v>
      </c>
    </row>
    <row r="2775" spans="1:24" ht="14.1" customHeight="1">
      <c r="A2775" s="460">
        <v>2775</v>
      </c>
      <c r="B2775" s="467" t="s">
        <v>268</v>
      </c>
      <c r="C2775" s="466" t="s">
        <v>385</v>
      </c>
      <c r="D2775" s="473"/>
      <c r="E2775" s="475">
        <v>1</v>
      </c>
      <c r="F2775" s="475" t="s">
        <v>2639</v>
      </c>
      <c r="G2775" s="494" t="s">
        <v>568</v>
      </c>
      <c r="H2775" s="487" t="s">
        <v>17</v>
      </c>
      <c r="I2775" s="494" t="s">
        <v>91</v>
      </c>
      <c r="J2775" s="502">
        <v>12.79</v>
      </c>
      <c r="K2775" s="487" t="s">
        <v>17</v>
      </c>
      <c r="L2775" s="512">
        <f t="shared" si="301"/>
        <v>255</v>
      </c>
      <c r="M2775" s="514">
        <v>255</v>
      </c>
      <c r="N2775" s="514"/>
      <c r="O2775" s="514"/>
      <c r="P2775" s="515" t="e">
        <f t="shared" si="302"/>
        <v>#DIV/0!</v>
      </c>
      <c r="Q2775" s="515">
        <f t="shared" si="303"/>
        <v>0</v>
      </c>
      <c r="R2775" s="515">
        <f t="shared" si="304"/>
        <v>0</v>
      </c>
      <c r="S2775" s="516">
        <f>IF(M2775="nio",0,IF(M2775&gt;0,VLOOKUP(H2775,'3-Productie normen'!A:L,VLOOKUP(M2775,'3-Productie normen'!$B$36:$C$42,2,FALSE),FALSE)))</f>
        <v>0</v>
      </c>
      <c r="T2775" s="516">
        <f t="shared" si="299"/>
        <v>0</v>
      </c>
      <c r="U2775" s="55">
        <f t="shared" si="300"/>
        <v>0</v>
      </c>
      <c r="V2775" s="527"/>
      <c r="X2775" s="529">
        <f t="shared" si="305"/>
        <v>3261.45</v>
      </c>
    </row>
    <row r="2776" spans="1:24" ht="14.1" customHeight="1">
      <c r="A2776" s="460">
        <v>2776</v>
      </c>
      <c r="B2776" s="467" t="s">
        <v>268</v>
      </c>
      <c r="C2776" s="466" t="s">
        <v>385</v>
      </c>
      <c r="D2776" s="473"/>
      <c r="E2776" s="475">
        <v>1</v>
      </c>
      <c r="F2776" s="475" t="s">
        <v>2640</v>
      </c>
      <c r="G2776" s="494" t="s">
        <v>568</v>
      </c>
      <c r="H2776" s="487" t="s">
        <v>17</v>
      </c>
      <c r="I2776" s="494" t="s">
        <v>91</v>
      </c>
      <c r="J2776" s="502">
        <v>1.48</v>
      </c>
      <c r="K2776" s="487" t="s">
        <v>17</v>
      </c>
      <c r="L2776" s="512">
        <f t="shared" si="301"/>
        <v>255</v>
      </c>
      <c r="M2776" s="514">
        <v>255</v>
      </c>
      <c r="N2776" s="514"/>
      <c r="O2776" s="514"/>
      <c r="P2776" s="515" t="e">
        <f t="shared" si="302"/>
        <v>#DIV/0!</v>
      </c>
      <c r="Q2776" s="515">
        <f t="shared" si="303"/>
        <v>0</v>
      </c>
      <c r="R2776" s="515">
        <f t="shared" si="304"/>
        <v>0</v>
      </c>
      <c r="S2776" s="516">
        <f>IF(M2776="nio",0,IF(M2776&gt;0,VLOOKUP(H2776,'3-Productie normen'!A:L,VLOOKUP(M2776,'3-Productie normen'!$B$36:$C$42,2,FALSE),FALSE)))</f>
        <v>0</v>
      </c>
      <c r="T2776" s="516">
        <f t="shared" si="299"/>
        <v>0</v>
      </c>
      <c r="U2776" s="55">
        <f t="shared" si="300"/>
        <v>0</v>
      </c>
      <c r="V2776" s="527"/>
      <c r="X2776" s="529">
        <f t="shared" si="305"/>
        <v>377.4</v>
      </c>
    </row>
    <row r="2777" spans="1:24" ht="14.1" customHeight="1">
      <c r="A2777" s="567">
        <v>2777</v>
      </c>
      <c r="B2777" s="467" t="s">
        <v>268</v>
      </c>
      <c r="C2777" s="466" t="s">
        <v>385</v>
      </c>
      <c r="D2777" s="473"/>
      <c r="E2777" s="475">
        <v>1</v>
      </c>
      <c r="F2777" s="475" t="s">
        <v>2641</v>
      </c>
      <c r="G2777" s="494" t="s">
        <v>568</v>
      </c>
      <c r="H2777" s="487" t="s">
        <v>17</v>
      </c>
      <c r="I2777" s="494" t="s">
        <v>91</v>
      </c>
      <c r="J2777" s="502">
        <v>1.48</v>
      </c>
      <c r="K2777" s="487" t="s">
        <v>17</v>
      </c>
      <c r="L2777" s="512">
        <f t="shared" si="301"/>
        <v>255</v>
      </c>
      <c r="M2777" s="514">
        <v>255</v>
      </c>
      <c r="N2777" s="514"/>
      <c r="O2777" s="514"/>
      <c r="P2777" s="515" t="e">
        <f t="shared" si="302"/>
        <v>#DIV/0!</v>
      </c>
      <c r="Q2777" s="515">
        <f t="shared" si="303"/>
        <v>0</v>
      </c>
      <c r="R2777" s="515">
        <f t="shared" si="304"/>
        <v>0</v>
      </c>
      <c r="S2777" s="516">
        <f>IF(M2777="nio",0,IF(M2777&gt;0,VLOOKUP(H2777,'3-Productie normen'!A:L,VLOOKUP(M2777,'3-Productie normen'!$B$36:$C$42,2,FALSE),FALSE)))</f>
        <v>0</v>
      </c>
      <c r="T2777" s="516">
        <f t="shared" ref="T2777:T2840" si="306">IF(N2777&gt;0,S2777*$T$8,0)</f>
        <v>0</v>
      </c>
      <c r="U2777" s="55">
        <f t="shared" ref="U2777:U2840" si="307">IF((OR(O2777&gt;0,)),S2777*$U$8,0)</f>
        <v>0</v>
      </c>
      <c r="V2777" s="527"/>
      <c r="X2777" s="529">
        <f t="shared" si="305"/>
        <v>377.4</v>
      </c>
    </row>
    <row r="2778" spans="1:24" ht="14.1" customHeight="1">
      <c r="A2778" s="460">
        <v>2778</v>
      </c>
      <c r="B2778" s="467" t="s">
        <v>268</v>
      </c>
      <c r="C2778" s="466" t="s">
        <v>385</v>
      </c>
      <c r="D2778" s="473"/>
      <c r="E2778" s="475">
        <v>1</v>
      </c>
      <c r="F2778" s="475" t="s">
        <v>2642</v>
      </c>
      <c r="G2778" s="494" t="s">
        <v>566</v>
      </c>
      <c r="H2778" s="492" t="s">
        <v>216</v>
      </c>
      <c r="I2778" s="494" t="s">
        <v>3993</v>
      </c>
      <c r="J2778" s="502">
        <v>19.05</v>
      </c>
      <c r="K2778" s="505" t="s">
        <v>216</v>
      </c>
      <c r="L2778" s="512">
        <f t="shared" si="301"/>
        <v>104</v>
      </c>
      <c r="M2778" s="514">
        <v>104</v>
      </c>
      <c r="N2778" s="514"/>
      <c r="O2778" s="514"/>
      <c r="P2778" s="515" t="e">
        <f t="shared" si="302"/>
        <v>#DIV/0!</v>
      </c>
      <c r="Q2778" s="515">
        <f t="shared" si="303"/>
        <v>0</v>
      </c>
      <c r="R2778" s="515">
        <f t="shared" si="304"/>
        <v>0</v>
      </c>
      <c r="S2778" s="516">
        <f>IF(M2778="nio",0,IF(M2778&gt;0,VLOOKUP(H2778,'3-Productie normen'!A:L,VLOOKUP(M2778,'3-Productie normen'!$B$36:$C$42,2,FALSE),FALSE)))</f>
        <v>0</v>
      </c>
      <c r="T2778" s="516">
        <f t="shared" si="306"/>
        <v>0</v>
      </c>
      <c r="U2778" s="55">
        <f t="shared" si="307"/>
        <v>0</v>
      </c>
      <c r="V2778" s="527"/>
      <c r="X2778" s="529">
        <f t="shared" si="305"/>
        <v>1981.2</v>
      </c>
    </row>
    <row r="2779" spans="1:24" ht="14.1" customHeight="1">
      <c r="A2779" s="460">
        <v>2779</v>
      </c>
      <c r="B2779" s="467" t="s">
        <v>268</v>
      </c>
      <c r="C2779" s="466" t="s">
        <v>385</v>
      </c>
      <c r="D2779" s="473"/>
      <c r="E2779" s="475">
        <v>1</v>
      </c>
      <c r="F2779" s="475" t="s">
        <v>2643</v>
      </c>
      <c r="G2779" s="494" t="s">
        <v>561</v>
      </c>
      <c r="H2779" s="494" t="s">
        <v>347</v>
      </c>
      <c r="I2779" s="494"/>
      <c r="J2779" s="502">
        <v>8.3000000000000007</v>
      </c>
      <c r="K2779" s="494" t="s">
        <v>347</v>
      </c>
      <c r="L2779" s="512">
        <f t="shared" si="301"/>
        <v>104</v>
      </c>
      <c r="M2779" s="514">
        <v>104</v>
      </c>
      <c r="N2779" s="514"/>
      <c r="O2779" s="514"/>
      <c r="P2779" s="515" t="e">
        <f t="shared" si="302"/>
        <v>#DIV/0!</v>
      </c>
      <c r="Q2779" s="515">
        <f t="shared" si="303"/>
        <v>0</v>
      </c>
      <c r="R2779" s="515">
        <f t="shared" si="304"/>
        <v>0</v>
      </c>
      <c r="S2779" s="516">
        <f>IF(M2779="nio",0,IF(M2779&gt;0,VLOOKUP(H2779,'3-Productie normen'!A:L,VLOOKUP(M2779,'3-Productie normen'!$B$36:$C$42,2,FALSE),FALSE)))</f>
        <v>0</v>
      </c>
      <c r="T2779" s="516">
        <f t="shared" si="306"/>
        <v>0</v>
      </c>
      <c r="U2779" s="55">
        <f t="shared" si="307"/>
        <v>0</v>
      </c>
      <c r="V2779" s="527"/>
      <c r="X2779" s="529">
        <f t="shared" si="305"/>
        <v>863.2</v>
      </c>
    </row>
    <row r="2780" spans="1:24" ht="14.1" customHeight="1">
      <c r="A2780" s="460">
        <v>2780</v>
      </c>
      <c r="B2780" s="467" t="s">
        <v>268</v>
      </c>
      <c r="C2780" s="466" t="s">
        <v>385</v>
      </c>
      <c r="D2780" s="473"/>
      <c r="E2780" s="475">
        <v>1</v>
      </c>
      <c r="F2780" s="475" t="s">
        <v>2644</v>
      </c>
      <c r="G2780" s="494" t="s">
        <v>529</v>
      </c>
      <c r="H2780" s="491" t="s">
        <v>253</v>
      </c>
      <c r="I2780" s="494" t="s">
        <v>4010</v>
      </c>
      <c r="J2780" s="502">
        <v>50.46</v>
      </c>
      <c r="K2780" s="491" t="s">
        <v>253</v>
      </c>
      <c r="L2780" s="512">
        <f t="shared" si="301"/>
        <v>104</v>
      </c>
      <c r="M2780" s="514">
        <v>104</v>
      </c>
      <c r="N2780" s="514"/>
      <c r="O2780" s="514"/>
      <c r="P2780" s="515" t="e">
        <f t="shared" si="302"/>
        <v>#DIV/0!</v>
      </c>
      <c r="Q2780" s="515">
        <f t="shared" si="303"/>
        <v>0</v>
      </c>
      <c r="R2780" s="515">
        <f t="shared" si="304"/>
        <v>0</v>
      </c>
      <c r="S2780" s="516">
        <f>IF(M2780="nio",0,IF(M2780&gt;0,VLOOKUP(H2780,'3-Productie normen'!A:L,VLOOKUP(M2780,'3-Productie normen'!$B$36:$C$42,2,FALSE),FALSE)))</f>
        <v>0</v>
      </c>
      <c r="T2780" s="516">
        <f t="shared" si="306"/>
        <v>0</v>
      </c>
      <c r="U2780" s="55">
        <f t="shared" si="307"/>
        <v>0</v>
      </c>
      <c r="V2780" s="527"/>
      <c r="X2780" s="529">
        <f t="shared" si="305"/>
        <v>5247.84</v>
      </c>
    </row>
    <row r="2781" spans="1:24" ht="14.1" customHeight="1">
      <c r="A2781" s="460">
        <v>2781</v>
      </c>
      <c r="B2781" s="467" t="s">
        <v>268</v>
      </c>
      <c r="C2781" s="466" t="s">
        <v>385</v>
      </c>
      <c r="D2781" s="473"/>
      <c r="E2781" s="475">
        <v>1</v>
      </c>
      <c r="F2781" s="475" t="s">
        <v>2645</v>
      </c>
      <c r="G2781" s="494" t="s">
        <v>580</v>
      </c>
      <c r="H2781" s="494" t="s">
        <v>4026</v>
      </c>
      <c r="I2781" s="494" t="s">
        <v>4011</v>
      </c>
      <c r="J2781" s="502">
        <v>6.99</v>
      </c>
      <c r="K2781" s="494" t="s">
        <v>4026</v>
      </c>
      <c r="L2781" s="512">
        <f t="shared" si="301"/>
        <v>0</v>
      </c>
      <c r="M2781" s="513" t="s">
        <v>4037</v>
      </c>
      <c r="N2781" s="514"/>
      <c r="O2781" s="514"/>
      <c r="P2781" s="515">
        <f t="shared" si="302"/>
        <v>0</v>
      </c>
      <c r="Q2781" s="515">
        <f t="shared" si="303"/>
        <v>0</v>
      </c>
      <c r="R2781" s="515">
        <f t="shared" si="304"/>
        <v>0</v>
      </c>
      <c r="S2781" s="516">
        <f>IF(M2781="nio",0,IF(M2781&gt;0,VLOOKUP(H2781,'3-Productie normen'!A:L,VLOOKUP(M2781,'3-Productie normen'!$B$36:$C$42,2,FALSE),FALSE)))</f>
        <v>0</v>
      </c>
      <c r="T2781" s="516">
        <f t="shared" si="306"/>
        <v>0</v>
      </c>
      <c r="U2781" s="55">
        <f t="shared" si="307"/>
        <v>0</v>
      </c>
      <c r="V2781" s="527"/>
      <c r="X2781" s="529">
        <f t="shared" si="305"/>
        <v>0</v>
      </c>
    </row>
    <row r="2782" spans="1:24" ht="14.1" customHeight="1">
      <c r="A2782" s="460">
        <v>2782</v>
      </c>
      <c r="B2782" s="467" t="s">
        <v>268</v>
      </c>
      <c r="C2782" s="466" t="s">
        <v>385</v>
      </c>
      <c r="D2782" s="473"/>
      <c r="E2782" s="475">
        <v>1</v>
      </c>
      <c r="F2782" s="475" t="s">
        <v>2646</v>
      </c>
      <c r="G2782" s="494" t="s">
        <v>536</v>
      </c>
      <c r="H2782" s="491" t="s">
        <v>4038</v>
      </c>
      <c r="I2782" s="494" t="s">
        <v>4013</v>
      </c>
      <c r="J2782" s="502">
        <v>24.91</v>
      </c>
      <c r="K2782" s="491" t="s">
        <v>4038</v>
      </c>
      <c r="L2782" s="512">
        <f t="shared" si="301"/>
        <v>255</v>
      </c>
      <c r="M2782" s="514">
        <v>255</v>
      </c>
      <c r="N2782" s="514"/>
      <c r="O2782" s="514"/>
      <c r="P2782" s="515" t="e">
        <f t="shared" si="302"/>
        <v>#DIV/0!</v>
      </c>
      <c r="Q2782" s="515">
        <f t="shared" si="303"/>
        <v>0</v>
      </c>
      <c r="R2782" s="515">
        <f t="shared" si="304"/>
        <v>0</v>
      </c>
      <c r="S2782" s="516">
        <f>IF(M2782="nio",0,IF(M2782&gt;0,VLOOKUP(H2782,'3-Productie normen'!A:L,VLOOKUP(M2782,'3-Productie normen'!$B$36:$C$42,2,FALSE),FALSE)))</f>
        <v>0</v>
      </c>
      <c r="T2782" s="516">
        <f t="shared" si="306"/>
        <v>0</v>
      </c>
      <c r="U2782" s="55">
        <f t="shared" si="307"/>
        <v>0</v>
      </c>
      <c r="V2782" s="527"/>
      <c r="X2782" s="529">
        <f t="shared" si="305"/>
        <v>6352.05</v>
      </c>
    </row>
    <row r="2783" spans="1:24" ht="14.1" customHeight="1">
      <c r="A2783" s="460">
        <v>2783</v>
      </c>
      <c r="B2783" s="467" t="s">
        <v>268</v>
      </c>
      <c r="C2783" s="466" t="s">
        <v>385</v>
      </c>
      <c r="D2783" s="473"/>
      <c r="E2783" s="475">
        <v>2</v>
      </c>
      <c r="F2783" s="475" t="s">
        <v>2647</v>
      </c>
      <c r="G2783" s="494" t="s">
        <v>916</v>
      </c>
      <c r="H2783" s="494" t="s">
        <v>4033</v>
      </c>
      <c r="I2783" s="494" t="s">
        <v>4011</v>
      </c>
      <c r="J2783" s="502">
        <v>114.5</v>
      </c>
      <c r="K2783" s="494" t="s">
        <v>4033</v>
      </c>
      <c r="L2783" s="512">
        <f t="shared" si="301"/>
        <v>104</v>
      </c>
      <c r="M2783" s="514">
        <v>104</v>
      </c>
      <c r="N2783" s="514"/>
      <c r="O2783" s="514"/>
      <c r="P2783" s="515" t="e">
        <f t="shared" si="302"/>
        <v>#DIV/0!</v>
      </c>
      <c r="Q2783" s="515">
        <f t="shared" si="303"/>
        <v>0</v>
      </c>
      <c r="R2783" s="515">
        <f t="shared" si="304"/>
        <v>0</v>
      </c>
      <c r="S2783" s="516">
        <f>IF(M2783="nio",0,IF(M2783&gt;0,VLOOKUP(H2783,'3-Productie normen'!A:L,VLOOKUP(M2783,'3-Productie normen'!$B$36:$C$42,2,FALSE),FALSE)))</f>
        <v>0</v>
      </c>
      <c r="T2783" s="516">
        <f t="shared" si="306"/>
        <v>0</v>
      </c>
      <c r="U2783" s="55">
        <f t="shared" si="307"/>
        <v>0</v>
      </c>
      <c r="V2783" s="527"/>
      <c r="X2783" s="529">
        <f t="shared" si="305"/>
        <v>11908</v>
      </c>
    </row>
    <row r="2784" spans="1:24" ht="14.1" customHeight="1">
      <c r="A2784" s="460">
        <v>2784</v>
      </c>
      <c r="B2784" s="467" t="s">
        <v>268</v>
      </c>
      <c r="C2784" s="466" t="s">
        <v>385</v>
      </c>
      <c r="D2784" s="473"/>
      <c r="E2784" s="475">
        <v>2</v>
      </c>
      <c r="F2784" s="475" t="s">
        <v>2648</v>
      </c>
      <c r="G2784" s="494" t="s">
        <v>592</v>
      </c>
      <c r="H2784" s="487" t="s">
        <v>348</v>
      </c>
      <c r="I2784" s="494" t="s">
        <v>4011</v>
      </c>
      <c r="J2784" s="502">
        <v>17.309999999999999</v>
      </c>
      <c r="K2784" s="487" t="s">
        <v>348</v>
      </c>
      <c r="L2784" s="512">
        <f t="shared" si="301"/>
        <v>255</v>
      </c>
      <c r="M2784" s="514">
        <v>255</v>
      </c>
      <c r="N2784" s="514"/>
      <c r="O2784" s="514"/>
      <c r="P2784" s="515" t="e">
        <f t="shared" si="302"/>
        <v>#DIV/0!</v>
      </c>
      <c r="Q2784" s="515">
        <f t="shared" si="303"/>
        <v>0</v>
      </c>
      <c r="R2784" s="515">
        <f t="shared" si="304"/>
        <v>0</v>
      </c>
      <c r="S2784" s="516">
        <f>IF(M2784="nio",0,IF(M2784&gt;0,VLOOKUP(H2784,'3-Productie normen'!A:L,VLOOKUP(M2784,'3-Productie normen'!$B$36:$C$42,2,FALSE),FALSE)))</f>
        <v>0</v>
      </c>
      <c r="T2784" s="516">
        <f t="shared" si="306"/>
        <v>0</v>
      </c>
      <c r="U2784" s="55">
        <f t="shared" si="307"/>
        <v>0</v>
      </c>
      <c r="V2784" s="527"/>
      <c r="X2784" s="529">
        <f t="shared" si="305"/>
        <v>4414.0499999999993</v>
      </c>
    </row>
    <row r="2785" spans="1:24" ht="14.1" customHeight="1">
      <c r="A2785" s="567">
        <v>2785</v>
      </c>
      <c r="B2785" s="467" t="s">
        <v>268</v>
      </c>
      <c r="C2785" s="466" t="s">
        <v>385</v>
      </c>
      <c r="D2785" s="473"/>
      <c r="E2785" s="475">
        <v>2</v>
      </c>
      <c r="F2785" s="475" t="s">
        <v>2649</v>
      </c>
      <c r="G2785" s="494" t="s">
        <v>529</v>
      </c>
      <c r="H2785" s="491" t="s">
        <v>253</v>
      </c>
      <c r="I2785" s="494" t="s">
        <v>4010</v>
      </c>
      <c r="J2785" s="502">
        <v>64.47</v>
      </c>
      <c r="K2785" s="491" t="s">
        <v>253</v>
      </c>
      <c r="L2785" s="512">
        <f t="shared" si="301"/>
        <v>104</v>
      </c>
      <c r="M2785" s="514">
        <v>104</v>
      </c>
      <c r="N2785" s="514"/>
      <c r="O2785" s="514"/>
      <c r="P2785" s="515" t="e">
        <f t="shared" si="302"/>
        <v>#DIV/0!</v>
      </c>
      <c r="Q2785" s="515">
        <f t="shared" si="303"/>
        <v>0</v>
      </c>
      <c r="R2785" s="515">
        <f t="shared" si="304"/>
        <v>0</v>
      </c>
      <c r="S2785" s="516">
        <f>IF(M2785="nio",0,IF(M2785&gt;0,VLOOKUP(H2785,'3-Productie normen'!A:L,VLOOKUP(M2785,'3-Productie normen'!$B$36:$C$42,2,FALSE),FALSE)))</f>
        <v>0</v>
      </c>
      <c r="T2785" s="516">
        <f t="shared" si="306"/>
        <v>0</v>
      </c>
      <c r="U2785" s="55">
        <f t="shared" si="307"/>
        <v>0</v>
      </c>
      <c r="V2785" s="527"/>
      <c r="X2785" s="529">
        <f t="shared" si="305"/>
        <v>6704.88</v>
      </c>
    </row>
    <row r="2786" spans="1:24" ht="14.1" customHeight="1">
      <c r="A2786" s="460">
        <v>2786</v>
      </c>
      <c r="B2786" s="467" t="s">
        <v>268</v>
      </c>
      <c r="C2786" s="466" t="s">
        <v>385</v>
      </c>
      <c r="D2786" s="473"/>
      <c r="E2786" s="475">
        <v>2</v>
      </c>
      <c r="F2786" s="475" t="s">
        <v>2650</v>
      </c>
      <c r="G2786" s="494" t="s">
        <v>529</v>
      </c>
      <c r="H2786" s="491" t="s">
        <v>253</v>
      </c>
      <c r="I2786" s="494" t="s">
        <v>4010</v>
      </c>
      <c r="J2786" s="502">
        <v>6.25</v>
      </c>
      <c r="K2786" s="491" t="s">
        <v>253</v>
      </c>
      <c r="L2786" s="512">
        <f t="shared" si="301"/>
        <v>104</v>
      </c>
      <c r="M2786" s="514">
        <v>104</v>
      </c>
      <c r="N2786" s="514"/>
      <c r="O2786" s="514"/>
      <c r="P2786" s="515" t="e">
        <f t="shared" si="302"/>
        <v>#DIV/0!</v>
      </c>
      <c r="Q2786" s="515">
        <f t="shared" si="303"/>
        <v>0</v>
      </c>
      <c r="R2786" s="515">
        <f t="shared" si="304"/>
        <v>0</v>
      </c>
      <c r="S2786" s="516">
        <f>IF(M2786="nio",0,IF(M2786&gt;0,VLOOKUP(H2786,'3-Productie normen'!A:L,VLOOKUP(M2786,'3-Productie normen'!$B$36:$C$42,2,FALSE),FALSE)))</f>
        <v>0</v>
      </c>
      <c r="T2786" s="516">
        <f t="shared" si="306"/>
        <v>0</v>
      </c>
      <c r="U2786" s="55">
        <f t="shared" si="307"/>
        <v>0</v>
      </c>
      <c r="V2786" s="527"/>
      <c r="X2786" s="529">
        <f t="shared" si="305"/>
        <v>650</v>
      </c>
    </row>
    <row r="2787" spans="1:24" ht="14.1" customHeight="1">
      <c r="A2787" s="460">
        <v>2787</v>
      </c>
      <c r="B2787" s="467" t="s">
        <v>268</v>
      </c>
      <c r="C2787" s="466" t="s">
        <v>385</v>
      </c>
      <c r="D2787" s="473"/>
      <c r="E2787" s="475">
        <v>2</v>
      </c>
      <c r="F2787" s="475" t="s">
        <v>2651</v>
      </c>
      <c r="G2787" s="494" t="s">
        <v>529</v>
      </c>
      <c r="H2787" s="491" t="s">
        <v>253</v>
      </c>
      <c r="I2787" s="494" t="s">
        <v>4010</v>
      </c>
      <c r="J2787" s="502">
        <v>6.15</v>
      </c>
      <c r="K2787" s="491" t="s">
        <v>253</v>
      </c>
      <c r="L2787" s="512">
        <f t="shared" si="301"/>
        <v>104</v>
      </c>
      <c r="M2787" s="514">
        <v>104</v>
      </c>
      <c r="N2787" s="514"/>
      <c r="O2787" s="514"/>
      <c r="P2787" s="515" t="e">
        <f t="shared" si="302"/>
        <v>#DIV/0!</v>
      </c>
      <c r="Q2787" s="515">
        <f t="shared" si="303"/>
        <v>0</v>
      </c>
      <c r="R2787" s="515">
        <f t="shared" si="304"/>
        <v>0</v>
      </c>
      <c r="S2787" s="516">
        <f>IF(M2787="nio",0,IF(M2787&gt;0,VLOOKUP(H2787,'3-Productie normen'!A:L,VLOOKUP(M2787,'3-Productie normen'!$B$36:$C$42,2,FALSE),FALSE)))</f>
        <v>0</v>
      </c>
      <c r="T2787" s="516">
        <f t="shared" si="306"/>
        <v>0</v>
      </c>
      <c r="U2787" s="55">
        <f t="shared" si="307"/>
        <v>0</v>
      </c>
      <c r="V2787" s="527"/>
      <c r="X2787" s="529">
        <f t="shared" si="305"/>
        <v>639.6</v>
      </c>
    </row>
    <row r="2788" spans="1:24" ht="14.1" customHeight="1">
      <c r="A2788" s="460">
        <v>2788</v>
      </c>
      <c r="B2788" s="467" t="s">
        <v>268</v>
      </c>
      <c r="C2788" s="466" t="s">
        <v>385</v>
      </c>
      <c r="D2788" s="473"/>
      <c r="E2788" s="475">
        <v>2</v>
      </c>
      <c r="F2788" s="475" t="s">
        <v>2652</v>
      </c>
      <c r="G2788" s="494" t="s">
        <v>529</v>
      </c>
      <c r="H2788" s="491" t="s">
        <v>253</v>
      </c>
      <c r="I2788" s="494" t="s">
        <v>4010</v>
      </c>
      <c r="J2788" s="502">
        <v>6.16</v>
      </c>
      <c r="K2788" s="491" t="s">
        <v>253</v>
      </c>
      <c r="L2788" s="512">
        <f t="shared" si="301"/>
        <v>104</v>
      </c>
      <c r="M2788" s="514">
        <v>104</v>
      </c>
      <c r="N2788" s="514"/>
      <c r="O2788" s="514"/>
      <c r="P2788" s="515" t="e">
        <f t="shared" si="302"/>
        <v>#DIV/0!</v>
      </c>
      <c r="Q2788" s="515">
        <f t="shared" si="303"/>
        <v>0</v>
      </c>
      <c r="R2788" s="515">
        <f t="shared" si="304"/>
        <v>0</v>
      </c>
      <c r="S2788" s="516">
        <f>IF(M2788="nio",0,IF(M2788&gt;0,VLOOKUP(H2788,'3-Productie normen'!A:L,VLOOKUP(M2788,'3-Productie normen'!$B$36:$C$42,2,FALSE),FALSE)))</f>
        <v>0</v>
      </c>
      <c r="T2788" s="516">
        <f t="shared" si="306"/>
        <v>0</v>
      </c>
      <c r="U2788" s="55">
        <f t="shared" si="307"/>
        <v>0</v>
      </c>
      <c r="V2788" s="527"/>
      <c r="X2788" s="529">
        <f t="shared" si="305"/>
        <v>640.64</v>
      </c>
    </row>
    <row r="2789" spans="1:24" ht="14.1" customHeight="1">
      <c r="A2789" s="460">
        <v>2789</v>
      </c>
      <c r="B2789" s="467" t="s">
        <v>268</v>
      </c>
      <c r="C2789" s="466" t="s">
        <v>385</v>
      </c>
      <c r="D2789" s="473"/>
      <c r="E2789" s="475">
        <v>2</v>
      </c>
      <c r="F2789" s="475" t="s">
        <v>2653</v>
      </c>
      <c r="G2789" s="494" t="s">
        <v>529</v>
      </c>
      <c r="H2789" s="491" t="s">
        <v>253</v>
      </c>
      <c r="I2789" s="494" t="s">
        <v>4010</v>
      </c>
      <c r="J2789" s="502">
        <v>33.479999999999997</v>
      </c>
      <c r="K2789" s="491" t="s">
        <v>253</v>
      </c>
      <c r="L2789" s="512">
        <f t="shared" si="301"/>
        <v>104</v>
      </c>
      <c r="M2789" s="514">
        <v>104</v>
      </c>
      <c r="N2789" s="514"/>
      <c r="O2789" s="514"/>
      <c r="P2789" s="515" t="e">
        <f t="shared" si="302"/>
        <v>#DIV/0!</v>
      </c>
      <c r="Q2789" s="515">
        <f t="shared" si="303"/>
        <v>0</v>
      </c>
      <c r="R2789" s="515">
        <f t="shared" si="304"/>
        <v>0</v>
      </c>
      <c r="S2789" s="516">
        <f>IF(M2789="nio",0,IF(M2789&gt;0,VLOOKUP(H2789,'3-Productie normen'!A:L,VLOOKUP(M2789,'3-Productie normen'!$B$36:$C$42,2,FALSE),FALSE)))</f>
        <v>0</v>
      </c>
      <c r="T2789" s="516">
        <f t="shared" si="306"/>
        <v>0</v>
      </c>
      <c r="U2789" s="55">
        <f t="shared" si="307"/>
        <v>0</v>
      </c>
      <c r="V2789" s="527"/>
      <c r="X2789" s="529">
        <f t="shared" si="305"/>
        <v>3481.9199999999996</v>
      </c>
    </row>
    <row r="2790" spans="1:24" ht="14.1" customHeight="1">
      <c r="A2790" s="460">
        <v>2790</v>
      </c>
      <c r="B2790" s="467" t="s">
        <v>268</v>
      </c>
      <c r="C2790" s="466" t="s">
        <v>385</v>
      </c>
      <c r="D2790" s="473"/>
      <c r="E2790" s="475">
        <v>2</v>
      </c>
      <c r="F2790" s="475" t="s">
        <v>2654</v>
      </c>
      <c r="G2790" s="494" t="s">
        <v>566</v>
      </c>
      <c r="H2790" s="492" t="s">
        <v>216</v>
      </c>
      <c r="I2790" s="494" t="s">
        <v>3993</v>
      </c>
      <c r="J2790" s="502">
        <v>20.6</v>
      </c>
      <c r="K2790" s="505" t="s">
        <v>216</v>
      </c>
      <c r="L2790" s="512">
        <f t="shared" si="301"/>
        <v>104</v>
      </c>
      <c r="M2790" s="514">
        <v>104</v>
      </c>
      <c r="N2790" s="514"/>
      <c r="O2790" s="514"/>
      <c r="P2790" s="515" t="e">
        <f t="shared" si="302"/>
        <v>#DIV/0!</v>
      </c>
      <c r="Q2790" s="515">
        <f t="shared" si="303"/>
        <v>0</v>
      </c>
      <c r="R2790" s="515">
        <f t="shared" si="304"/>
        <v>0</v>
      </c>
      <c r="S2790" s="516">
        <f>IF(M2790="nio",0,IF(M2790&gt;0,VLOOKUP(H2790,'3-Productie normen'!A:L,VLOOKUP(M2790,'3-Productie normen'!$B$36:$C$42,2,FALSE),FALSE)))</f>
        <v>0</v>
      </c>
      <c r="T2790" s="516">
        <f t="shared" si="306"/>
        <v>0</v>
      </c>
      <c r="U2790" s="55">
        <f t="shared" si="307"/>
        <v>0</v>
      </c>
      <c r="V2790" s="527"/>
      <c r="X2790" s="529">
        <f t="shared" si="305"/>
        <v>2142.4</v>
      </c>
    </row>
    <row r="2791" spans="1:24" ht="14.1" customHeight="1">
      <c r="A2791" s="460">
        <v>2791</v>
      </c>
      <c r="B2791" s="467" t="s">
        <v>268</v>
      </c>
      <c r="C2791" s="466" t="s">
        <v>385</v>
      </c>
      <c r="D2791" s="473"/>
      <c r="E2791" s="475">
        <v>2</v>
      </c>
      <c r="F2791" s="475" t="s">
        <v>2655</v>
      </c>
      <c r="G2791" s="494" t="s">
        <v>582</v>
      </c>
      <c r="H2791" s="494" t="s">
        <v>4033</v>
      </c>
      <c r="I2791" s="494" t="s">
        <v>4011</v>
      </c>
      <c r="J2791" s="502">
        <v>6.95</v>
      </c>
      <c r="K2791" s="494" t="s">
        <v>4033</v>
      </c>
      <c r="L2791" s="512">
        <f t="shared" si="301"/>
        <v>104</v>
      </c>
      <c r="M2791" s="514">
        <v>104</v>
      </c>
      <c r="N2791" s="514"/>
      <c r="O2791" s="514"/>
      <c r="P2791" s="515" t="e">
        <f t="shared" si="302"/>
        <v>#DIV/0!</v>
      </c>
      <c r="Q2791" s="515">
        <f t="shared" si="303"/>
        <v>0</v>
      </c>
      <c r="R2791" s="515">
        <f t="shared" si="304"/>
        <v>0</v>
      </c>
      <c r="S2791" s="516">
        <f>IF(M2791="nio",0,IF(M2791&gt;0,VLOOKUP(H2791,'3-Productie normen'!A:L,VLOOKUP(M2791,'3-Productie normen'!$B$36:$C$42,2,FALSE),FALSE)))</f>
        <v>0</v>
      </c>
      <c r="T2791" s="516">
        <f t="shared" si="306"/>
        <v>0</v>
      </c>
      <c r="U2791" s="55">
        <f t="shared" si="307"/>
        <v>0</v>
      </c>
      <c r="V2791" s="527"/>
      <c r="X2791" s="529">
        <f t="shared" si="305"/>
        <v>722.80000000000007</v>
      </c>
    </row>
    <row r="2792" spans="1:24" ht="14.1" customHeight="1">
      <c r="A2792" s="460">
        <v>2792</v>
      </c>
      <c r="B2792" s="467" t="s">
        <v>268</v>
      </c>
      <c r="C2792" s="466" t="s">
        <v>385</v>
      </c>
      <c r="D2792" s="473"/>
      <c r="E2792" s="475">
        <v>2</v>
      </c>
      <c r="F2792" s="475" t="s">
        <v>2656</v>
      </c>
      <c r="G2792" s="494" t="s">
        <v>559</v>
      </c>
      <c r="H2792" s="491" t="s">
        <v>286</v>
      </c>
      <c r="I2792" s="494" t="s">
        <v>4011</v>
      </c>
      <c r="J2792" s="502">
        <v>1.37</v>
      </c>
      <c r="K2792" s="494" t="s">
        <v>4027</v>
      </c>
      <c r="L2792" s="512">
        <f t="shared" si="301"/>
        <v>0</v>
      </c>
      <c r="M2792" s="513" t="s">
        <v>4037</v>
      </c>
      <c r="N2792" s="514"/>
      <c r="O2792" s="514"/>
      <c r="P2792" s="515">
        <f t="shared" si="302"/>
        <v>0</v>
      </c>
      <c r="Q2792" s="515">
        <f t="shared" si="303"/>
        <v>0</v>
      </c>
      <c r="R2792" s="515">
        <f t="shared" si="304"/>
        <v>0</v>
      </c>
      <c r="S2792" s="516">
        <f>IF(M2792="nio",0,IF(M2792&gt;0,VLOOKUP(H2792,'3-Productie normen'!A:L,VLOOKUP(M2792,'3-Productie normen'!$B$36:$C$42,2,FALSE),FALSE)))</f>
        <v>0</v>
      </c>
      <c r="T2792" s="516">
        <f t="shared" si="306"/>
        <v>0</v>
      </c>
      <c r="U2792" s="55">
        <f t="shared" si="307"/>
        <v>0</v>
      </c>
      <c r="V2792" s="527"/>
      <c r="X2792" s="529">
        <f t="shared" si="305"/>
        <v>0</v>
      </c>
    </row>
    <row r="2793" spans="1:24" ht="14.1" customHeight="1">
      <c r="A2793" s="567">
        <v>2793</v>
      </c>
      <c r="B2793" s="467" t="s">
        <v>268</v>
      </c>
      <c r="C2793" s="466" t="s">
        <v>385</v>
      </c>
      <c r="D2793" s="473"/>
      <c r="E2793" s="475">
        <v>2</v>
      </c>
      <c r="F2793" s="475" t="s">
        <v>2657</v>
      </c>
      <c r="G2793" s="494" t="s">
        <v>561</v>
      </c>
      <c r="H2793" s="494" t="s">
        <v>347</v>
      </c>
      <c r="I2793" s="494"/>
      <c r="J2793" s="502">
        <v>2.36</v>
      </c>
      <c r="K2793" s="494" t="s">
        <v>347</v>
      </c>
      <c r="L2793" s="512">
        <f t="shared" si="301"/>
        <v>104</v>
      </c>
      <c r="M2793" s="514">
        <v>104</v>
      </c>
      <c r="N2793" s="514"/>
      <c r="O2793" s="514"/>
      <c r="P2793" s="515" t="e">
        <f t="shared" si="302"/>
        <v>#DIV/0!</v>
      </c>
      <c r="Q2793" s="515">
        <f t="shared" si="303"/>
        <v>0</v>
      </c>
      <c r="R2793" s="515">
        <f t="shared" si="304"/>
        <v>0</v>
      </c>
      <c r="S2793" s="516">
        <f>IF(M2793="nio",0,IF(M2793&gt;0,VLOOKUP(H2793,'3-Productie normen'!A:L,VLOOKUP(M2793,'3-Productie normen'!$B$36:$C$42,2,FALSE),FALSE)))</f>
        <v>0</v>
      </c>
      <c r="T2793" s="516">
        <f t="shared" si="306"/>
        <v>0</v>
      </c>
      <c r="U2793" s="55">
        <f t="shared" si="307"/>
        <v>0</v>
      </c>
      <c r="V2793" s="527"/>
      <c r="X2793" s="529">
        <f t="shared" si="305"/>
        <v>245.44</v>
      </c>
    </row>
    <row r="2794" spans="1:24" ht="14.1" customHeight="1">
      <c r="A2794" s="460">
        <v>2794</v>
      </c>
      <c r="B2794" s="467" t="s">
        <v>268</v>
      </c>
      <c r="C2794" s="466" t="s">
        <v>385</v>
      </c>
      <c r="D2794" s="473"/>
      <c r="E2794" s="475">
        <v>2</v>
      </c>
      <c r="F2794" s="475" t="s">
        <v>2658</v>
      </c>
      <c r="G2794" s="494" t="s">
        <v>561</v>
      </c>
      <c r="H2794" s="494" t="s">
        <v>347</v>
      </c>
      <c r="I2794" s="494"/>
      <c r="J2794" s="502">
        <v>2.37</v>
      </c>
      <c r="K2794" s="494" t="s">
        <v>347</v>
      </c>
      <c r="L2794" s="512">
        <f t="shared" si="301"/>
        <v>104</v>
      </c>
      <c r="M2794" s="514">
        <v>104</v>
      </c>
      <c r="N2794" s="514"/>
      <c r="O2794" s="514"/>
      <c r="P2794" s="515" t="e">
        <f t="shared" si="302"/>
        <v>#DIV/0!</v>
      </c>
      <c r="Q2794" s="515">
        <f t="shared" si="303"/>
        <v>0</v>
      </c>
      <c r="R2794" s="515">
        <f t="shared" si="304"/>
        <v>0</v>
      </c>
      <c r="S2794" s="516">
        <f>IF(M2794="nio",0,IF(M2794&gt;0,VLOOKUP(H2794,'3-Productie normen'!A:L,VLOOKUP(M2794,'3-Productie normen'!$B$36:$C$42,2,FALSE),FALSE)))</f>
        <v>0</v>
      </c>
      <c r="T2794" s="516">
        <f t="shared" si="306"/>
        <v>0</v>
      </c>
      <c r="U2794" s="55">
        <f t="shared" si="307"/>
        <v>0</v>
      </c>
      <c r="V2794" s="527"/>
      <c r="X2794" s="529">
        <f t="shared" si="305"/>
        <v>246.48000000000002</v>
      </c>
    </row>
    <row r="2795" spans="1:24" ht="14.1" customHeight="1">
      <c r="A2795" s="460">
        <v>2795</v>
      </c>
      <c r="B2795" s="467" t="s">
        <v>268</v>
      </c>
      <c r="C2795" s="466" t="s">
        <v>385</v>
      </c>
      <c r="D2795" s="473"/>
      <c r="E2795" s="475">
        <v>2</v>
      </c>
      <c r="F2795" s="475" t="s">
        <v>2659</v>
      </c>
      <c r="G2795" s="494" t="s">
        <v>2255</v>
      </c>
      <c r="H2795" s="494" t="s">
        <v>255</v>
      </c>
      <c r="I2795" s="494" t="s">
        <v>4011</v>
      </c>
      <c r="J2795" s="502">
        <v>25.41</v>
      </c>
      <c r="K2795" s="494" t="s">
        <v>255</v>
      </c>
      <c r="L2795" s="512">
        <f t="shared" si="301"/>
        <v>104</v>
      </c>
      <c r="M2795" s="514">
        <v>104</v>
      </c>
      <c r="N2795" s="514"/>
      <c r="O2795" s="514"/>
      <c r="P2795" s="515" t="e">
        <f t="shared" si="302"/>
        <v>#DIV/0!</v>
      </c>
      <c r="Q2795" s="515">
        <f t="shared" si="303"/>
        <v>0</v>
      </c>
      <c r="R2795" s="515">
        <f t="shared" si="304"/>
        <v>0</v>
      </c>
      <c r="S2795" s="516">
        <f>IF(M2795="nio",0,IF(M2795&gt;0,VLOOKUP(H2795,'3-Productie normen'!A:L,VLOOKUP(M2795,'3-Productie normen'!$B$36:$C$42,2,FALSE),FALSE)))</f>
        <v>0</v>
      </c>
      <c r="T2795" s="516">
        <f t="shared" si="306"/>
        <v>0</v>
      </c>
      <c r="U2795" s="55">
        <f t="shared" si="307"/>
        <v>0</v>
      </c>
      <c r="V2795" s="527"/>
      <c r="X2795" s="529">
        <f t="shared" si="305"/>
        <v>2642.64</v>
      </c>
    </row>
    <row r="2796" spans="1:24" ht="14.1" customHeight="1">
      <c r="A2796" s="460">
        <v>2796</v>
      </c>
      <c r="B2796" s="467" t="s">
        <v>268</v>
      </c>
      <c r="C2796" s="466" t="s">
        <v>385</v>
      </c>
      <c r="D2796" s="473"/>
      <c r="E2796" s="475">
        <v>2</v>
      </c>
      <c r="F2796" s="475" t="s">
        <v>2660</v>
      </c>
      <c r="G2796" s="494" t="s">
        <v>2255</v>
      </c>
      <c r="H2796" s="494" t="s">
        <v>255</v>
      </c>
      <c r="I2796" s="494" t="s">
        <v>4011</v>
      </c>
      <c r="J2796" s="502">
        <v>32.21</v>
      </c>
      <c r="K2796" s="494" t="s">
        <v>255</v>
      </c>
      <c r="L2796" s="512">
        <f t="shared" si="301"/>
        <v>104</v>
      </c>
      <c r="M2796" s="514">
        <v>104</v>
      </c>
      <c r="N2796" s="514"/>
      <c r="O2796" s="514"/>
      <c r="P2796" s="515" t="e">
        <f t="shared" si="302"/>
        <v>#DIV/0!</v>
      </c>
      <c r="Q2796" s="515">
        <f t="shared" si="303"/>
        <v>0</v>
      </c>
      <c r="R2796" s="515">
        <f t="shared" si="304"/>
        <v>0</v>
      </c>
      <c r="S2796" s="516">
        <f>IF(M2796="nio",0,IF(M2796&gt;0,VLOOKUP(H2796,'3-Productie normen'!A:L,VLOOKUP(M2796,'3-Productie normen'!$B$36:$C$42,2,FALSE),FALSE)))</f>
        <v>0</v>
      </c>
      <c r="T2796" s="516">
        <f t="shared" si="306"/>
        <v>0</v>
      </c>
      <c r="U2796" s="55">
        <f t="shared" si="307"/>
        <v>0</v>
      </c>
      <c r="V2796" s="527"/>
      <c r="X2796" s="529">
        <f t="shared" si="305"/>
        <v>3349.84</v>
      </c>
    </row>
    <row r="2797" spans="1:24" ht="14.1" customHeight="1">
      <c r="A2797" s="460">
        <v>2797</v>
      </c>
      <c r="B2797" s="467" t="s">
        <v>268</v>
      </c>
      <c r="C2797" s="466" t="s">
        <v>385</v>
      </c>
      <c r="D2797" s="473"/>
      <c r="E2797" s="475">
        <v>2</v>
      </c>
      <c r="F2797" s="475" t="s">
        <v>2661</v>
      </c>
      <c r="G2797" s="494" t="s">
        <v>2255</v>
      </c>
      <c r="H2797" s="494" t="s">
        <v>255</v>
      </c>
      <c r="I2797" s="494" t="s">
        <v>4011</v>
      </c>
      <c r="J2797" s="502">
        <v>171.21</v>
      </c>
      <c r="K2797" s="494" t="s">
        <v>255</v>
      </c>
      <c r="L2797" s="512">
        <f t="shared" si="301"/>
        <v>104</v>
      </c>
      <c r="M2797" s="514">
        <v>104</v>
      </c>
      <c r="N2797" s="514"/>
      <c r="O2797" s="514"/>
      <c r="P2797" s="515" t="e">
        <f t="shared" si="302"/>
        <v>#DIV/0!</v>
      </c>
      <c r="Q2797" s="515">
        <f t="shared" si="303"/>
        <v>0</v>
      </c>
      <c r="R2797" s="515">
        <f t="shared" si="304"/>
        <v>0</v>
      </c>
      <c r="S2797" s="516">
        <f>IF(M2797="nio",0,IF(M2797&gt;0,VLOOKUP(H2797,'3-Productie normen'!A:L,VLOOKUP(M2797,'3-Productie normen'!$B$36:$C$42,2,FALSE),FALSE)))</f>
        <v>0</v>
      </c>
      <c r="T2797" s="516">
        <f t="shared" si="306"/>
        <v>0</v>
      </c>
      <c r="U2797" s="55">
        <f t="shared" si="307"/>
        <v>0</v>
      </c>
      <c r="V2797" s="527"/>
      <c r="X2797" s="529">
        <f t="shared" si="305"/>
        <v>17805.84</v>
      </c>
    </row>
    <row r="2798" spans="1:24" ht="14.1" customHeight="1">
      <c r="A2798" s="460">
        <v>2798</v>
      </c>
      <c r="B2798" s="467" t="s">
        <v>268</v>
      </c>
      <c r="C2798" s="466" t="s">
        <v>385</v>
      </c>
      <c r="D2798" s="473"/>
      <c r="E2798" s="475">
        <v>2</v>
      </c>
      <c r="F2798" s="475" t="s">
        <v>2662</v>
      </c>
      <c r="G2798" s="494" t="s">
        <v>2255</v>
      </c>
      <c r="H2798" s="494" t="s">
        <v>255</v>
      </c>
      <c r="I2798" s="494" t="s">
        <v>4011</v>
      </c>
      <c r="J2798" s="502">
        <v>37.909999999999997</v>
      </c>
      <c r="K2798" s="494" t="s">
        <v>255</v>
      </c>
      <c r="L2798" s="512">
        <f t="shared" si="301"/>
        <v>104</v>
      </c>
      <c r="M2798" s="514">
        <v>104</v>
      </c>
      <c r="N2798" s="514"/>
      <c r="O2798" s="514"/>
      <c r="P2798" s="515" t="e">
        <f t="shared" si="302"/>
        <v>#DIV/0!</v>
      </c>
      <c r="Q2798" s="515">
        <f t="shared" si="303"/>
        <v>0</v>
      </c>
      <c r="R2798" s="515">
        <f t="shared" si="304"/>
        <v>0</v>
      </c>
      <c r="S2798" s="516">
        <f>IF(M2798="nio",0,IF(M2798&gt;0,VLOOKUP(H2798,'3-Productie normen'!A:L,VLOOKUP(M2798,'3-Productie normen'!$B$36:$C$42,2,FALSE),FALSE)))</f>
        <v>0</v>
      </c>
      <c r="T2798" s="516">
        <f t="shared" si="306"/>
        <v>0</v>
      </c>
      <c r="U2798" s="55">
        <f t="shared" si="307"/>
        <v>0</v>
      </c>
      <c r="V2798" s="527"/>
      <c r="X2798" s="529">
        <f t="shared" si="305"/>
        <v>3942.6399999999994</v>
      </c>
    </row>
    <row r="2799" spans="1:24" ht="14.1" customHeight="1">
      <c r="A2799" s="460">
        <v>2799</v>
      </c>
      <c r="B2799" s="467" t="s">
        <v>268</v>
      </c>
      <c r="C2799" s="466" t="s">
        <v>385</v>
      </c>
      <c r="D2799" s="473"/>
      <c r="E2799" s="475">
        <v>2</v>
      </c>
      <c r="F2799" s="475" t="s">
        <v>2663</v>
      </c>
      <c r="G2799" s="494" t="s">
        <v>593</v>
      </c>
      <c r="H2799" s="494" t="s">
        <v>255</v>
      </c>
      <c r="I2799" s="494" t="s">
        <v>4011</v>
      </c>
      <c r="J2799" s="502">
        <v>7.86</v>
      </c>
      <c r="K2799" s="494" t="s">
        <v>255</v>
      </c>
      <c r="L2799" s="512">
        <f t="shared" si="301"/>
        <v>104</v>
      </c>
      <c r="M2799" s="514">
        <v>104</v>
      </c>
      <c r="N2799" s="514"/>
      <c r="O2799" s="514"/>
      <c r="P2799" s="515" t="e">
        <f t="shared" si="302"/>
        <v>#DIV/0!</v>
      </c>
      <c r="Q2799" s="515">
        <f t="shared" si="303"/>
        <v>0</v>
      </c>
      <c r="R2799" s="515">
        <f t="shared" si="304"/>
        <v>0</v>
      </c>
      <c r="S2799" s="516">
        <f>IF(M2799="nio",0,IF(M2799&gt;0,VLOOKUP(H2799,'3-Productie normen'!A:L,VLOOKUP(M2799,'3-Productie normen'!$B$36:$C$42,2,FALSE),FALSE)))</f>
        <v>0</v>
      </c>
      <c r="T2799" s="516">
        <f t="shared" si="306"/>
        <v>0</v>
      </c>
      <c r="U2799" s="55">
        <f t="shared" si="307"/>
        <v>0</v>
      </c>
      <c r="V2799" s="527"/>
      <c r="X2799" s="529">
        <f t="shared" si="305"/>
        <v>817.44</v>
      </c>
    </row>
    <row r="2800" spans="1:24" ht="14.1" customHeight="1">
      <c r="A2800" s="460">
        <v>2800</v>
      </c>
      <c r="B2800" s="467" t="s">
        <v>268</v>
      </c>
      <c r="C2800" s="466" t="s">
        <v>385</v>
      </c>
      <c r="D2800" s="473"/>
      <c r="E2800" s="475">
        <v>2</v>
      </c>
      <c r="F2800" s="475" t="s">
        <v>2664</v>
      </c>
      <c r="G2800" s="494" t="s">
        <v>593</v>
      </c>
      <c r="H2800" s="494" t="s">
        <v>255</v>
      </c>
      <c r="I2800" s="494" t="s">
        <v>4011</v>
      </c>
      <c r="J2800" s="502">
        <v>1.21</v>
      </c>
      <c r="K2800" s="494" t="s">
        <v>255</v>
      </c>
      <c r="L2800" s="512">
        <f t="shared" si="301"/>
        <v>104</v>
      </c>
      <c r="M2800" s="514">
        <v>104</v>
      </c>
      <c r="N2800" s="514"/>
      <c r="O2800" s="514"/>
      <c r="P2800" s="515" t="e">
        <f t="shared" si="302"/>
        <v>#DIV/0!</v>
      </c>
      <c r="Q2800" s="515">
        <f t="shared" si="303"/>
        <v>0</v>
      </c>
      <c r="R2800" s="515">
        <f t="shared" si="304"/>
        <v>0</v>
      </c>
      <c r="S2800" s="516">
        <f>IF(M2800="nio",0,IF(M2800&gt;0,VLOOKUP(H2800,'3-Productie normen'!A:L,VLOOKUP(M2800,'3-Productie normen'!$B$36:$C$42,2,FALSE),FALSE)))</f>
        <v>0</v>
      </c>
      <c r="T2800" s="516">
        <f t="shared" si="306"/>
        <v>0</v>
      </c>
      <c r="U2800" s="55">
        <f t="shared" si="307"/>
        <v>0</v>
      </c>
      <c r="V2800" s="527"/>
      <c r="X2800" s="529">
        <f t="shared" si="305"/>
        <v>125.84</v>
      </c>
    </row>
    <row r="2801" spans="1:24" ht="14.1" customHeight="1">
      <c r="A2801" s="567">
        <v>2801</v>
      </c>
      <c r="B2801" s="467" t="s">
        <v>268</v>
      </c>
      <c r="C2801" s="466" t="s">
        <v>385</v>
      </c>
      <c r="D2801" s="473"/>
      <c r="E2801" s="475">
        <v>2</v>
      </c>
      <c r="F2801" s="475" t="s">
        <v>2665</v>
      </c>
      <c r="G2801" s="494" t="s">
        <v>593</v>
      </c>
      <c r="H2801" s="494" t="s">
        <v>255</v>
      </c>
      <c r="I2801" s="494" t="s">
        <v>4011</v>
      </c>
      <c r="J2801" s="502">
        <v>2.85</v>
      </c>
      <c r="K2801" s="494" t="s">
        <v>255</v>
      </c>
      <c r="L2801" s="512">
        <f t="shared" si="301"/>
        <v>104</v>
      </c>
      <c r="M2801" s="514">
        <v>104</v>
      </c>
      <c r="N2801" s="514"/>
      <c r="O2801" s="514"/>
      <c r="P2801" s="515" t="e">
        <f t="shared" si="302"/>
        <v>#DIV/0!</v>
      </c>
      <c r="Q2801" s="515">
        <f t="shared" si="303"/>
        <v>0</v>
      </c>
      <c r="R2801" s="515">
        <f t="shared" si="304"/>
        <v>0</v>
      </c>
      <c r="S2801" s="516">
        <f>IF(M2801="nio",0,IF(M2801&gt;0,VLOOKUP(H2801,'3-Productie normen'!A:L,VLOOKUP(M2801,'3-Productie normen'!$B$36:$C$42,2,FALSE),FALSE)))</f>
        <v>0</v>
      </c>
      <c r="T2801" s="516">
        <f t="shared" si="306"/>
        <v>0</v>
      </c>
      <c r="U2801" s="55">
        <f t="shared" si="307"/>
        <v>0</v>
      </c>
      <c r="V2801" s="527"/>
      <c r="X2801" s="529">
        <f t="shared" si="305"/>
        <v>296.40000000000003</v>
      </c>
    </row>
    <row r="2802" spans="1:24" ht="14.1" customHeight="1">
      <c r="A2802" s="460">
        <v>2802</v>
      </c>
      <c r="B2802" s="467" t="s">
        <v>268</v>
      </c>
      <c r="C2802" s="466" t="s">
        <v>385</v>
      </c>
      <c r="D2802" s="473"/>
      <c r="E2802" s="475">
        <v>2</v>
      </c>
      <c r="F2802" s="475" t="s">
        <v>2666</v>
      </c>
      <c r="G2802" s="494" t="s">
        <v>2255</v>
      </c>
      <c r="H2802" s="494" t="s">
        <v>255</v>
      </c>
      <c r="I2802" s="494" t="s">
        <v>4011</v>
      </c>
      <c r="J2802" s="502">
        <v>84.49</v>
      </c>
      <c r="K2802" s="494" t="s">
        <v>255</v>
      </c>
      <c r="L2802" s="512">
        <f t="shared" si="301"/>
        <v>104</v>
      </c>
      <c r="M2802" s="514">
        <v>104</v>
      </c>
      <c r="N2802" s="514"/>
      <c r="O2802" s="514"/>
      <c r="P2802" s="515" t="e">
        <f t="shared" si="302"/>
        <v>#DIV/0!</v>
      </c>
      <c r="Q2802" s="515">
        <f t="shared" si="303"/>
        <v>0</v>
      </c>
      <c r="R2802" s="515">
        <f t="shared" si="304"/>
        <v>0</v>
      </c>
      <c r="S2802" s="516">
        <f>IF(M2802="nio",0,IF(M2802&gt;0,VLOOKUP(H2802,'3-Productie normen'!A:L,VLOOKUP(M2802,'3-Productie normen'!$B$36:$C$42,2,FALSE),FALSE)))</f>
        <v>0</v>
      </c>
      <c r="T2802" s="516">
        <f t="shared" si="306"/>
        <v>0</v>
      </c>
      <c r="U2802" s="55">
        <f t="shared" si="307"/>
        <v>0</v>
      </c>
      <c r="V2802" s="527"/>
      <c r="X2802" s="529">
        <f t="shared" si="305"/>
        <v>8786.9599999999991</v>
      </c>
    </row>
    <row r="2803" spans="1:24" ht="14.1" customHeight="1">
      <c r="A2803" s="460">
        <v>2803</v>
      </c>
      <c r="B2803" s="467" t="s">
        <v>268</v>
      </c>
      <c r="C2803" s="466" t="s">
        <v>385</v>
      </c>
      <c r="D2803" s="473"/>
      <c r="E2803" s="475">
        <v>2</v>
      </c>
      <c r="F2803" s="475" t="s">
        <v>2667</v>
      </c>
      <c r="G2803" s="494" t="s">
        <v>2255</v>
      </c>
      <c r="H2803" s="494" t="s">
        <v>255</v>
      </c>
      <c r="I2803" s="494" t="s">
        <v>4011</v>
      </c>
      <c r="J2803" s="502">
        <v>15.35</v>
      </c>
      <c r="K2803" s="494" t="s">
        <v>255</v>
      </c>
      <c r="L2803" s="512">
        <f t="shared" si="301"/>
        <v>104</v>
      </c>
      <c r="M2803" s="514">
        <v>104</v>
      </c>
      <c r="N2803" s="514"/>
      <c r="O2803" s="514"/>
      <c r="P2803" s="515" t="e">
        <f t="shared" si="302"/>
        <v>#DIV/0!</v>
      </c>
      <c r="Q2803" s="515">
        <f t="shared" si="303"/>
        <v>0</v>
      </c>
      <c r="R2803" s="515">
        <f t="shared" si="304"/>
        <v>0</v>
      </c>
      <c r="S2803" s="516">
        <f>IF(M2803="nio",0,IF(M2803&gt;0,VLOOKUP(H2803,'3-Productie normen'!A:L,VLOOKUP(M2803,'3-Productie normen'!$B$36:$C$42,2,FALSE),FALSE)))</f>
        <v>0</v>
      </c>
      <c r="T2803" s="516">
        <f t="shared" si="306"/>
        <v>0</v>
      </c>
      <c r="U2803" s="55">
        <f t="shared" si="307"/>
        <v>0</v>
      </c>
      <c r="V2803" s="527"/>
      <c r="X2803" s="529">
        <f t="shared" si="305"/>
        <v>1596.3999999999999</v>
      </c>
    </row>
    <row r="2804" spans="1:24" ht="14.1" customHeight="1">
      <c r="A2804" s="460">
        <v>2804</v>
      </c>
      <c r="B2804" s="467" t="s">
        <v>268</v>
      </c>
      <c r="C2804" s="466" t="s">
        <v>385</v>
      </c>
      <c r="D2804" s="473"/>
      <c r="E2804" s="475">
        <v>2</v>
      </c>
      <c r="F2804" s="475" t="s">
        <v>2668</v>
      </c>
      <c r="G2804" s="494" t="s">
        <v>2255</v>
      </c>
      <c r="H2804" s="494" t="s">
        <v>255</v>
      </c>
      <c r="I2804" s="494" t="s">
        <v>4011</v>
      </c>
      <c r="J2804" s="502">
        <v>57.97</v>
      </c>
      <c r="K2804" s="494" t="s">
        <v>255</v>
      </c>
      <c r="L2804" s="512">
        <f t="shared" si="301"/>
        <v>104</v>
      </c>
      <c r="M2804" s="514">
        <v>104</v>
      </c>
      <c r="N2804" s="514"/>
      <c r="O2804" s="514"/>
      <c r="P2804" s="515" t="e">
        <f t="shared" si="302"/>
        <v>#DIV/0!</v>
      </c>
      <c r="Q2804" s="515">
        <f t="shared" si="303"/>
        <v>0</v>
      </c>
      <c r="R2804" s="515">
        <f t="shared" si="304"/>
        <v>0</v>
      </c>
      <c r="S2804" s="516">
        <f>IF(M2804="nio",0,IF(M2804&gt;0,VLOOKUP(H2804,'3-Productie normen'!A:L,VLOOKUP(M2804,'3-Productie normen'!$B$36:$C$42,2,FALSE),FALSE)))</f>
        <v>0</v>
      </c>
      <c r="T2804" s="516">
        <f t="shared" si="306"/>
        <v>0</v>
      </c>
      <c r="U2804" s="55">
        <f t="shared" si="307"/>
        <v>0</v>
      </c>
      <c r="V2804" s="527"/>
      <c r="X2804" s="529">
        <f t="shared" si="305"/>
        <v>6028.88</v>
      </c>
    </row>
    <row r="2805" spans="1:24" ht="14.1" customHeight="1">
      <c r="A2805" s="460">
        <v>2805</v>
      </c>
      <c r="B2805" s="467" t="s">
        <v>268</v>
      </c>
      <c r="C2805" s="466" t="s">
        <v>385</v>
      </c>
      <c r="D2805" s="473"/>
      <c r="E2805" s="475">
        <v>2</v>
      </c>
      <c r="F2805" s="475" t="s">
        <v>2669</v>
      </c>
      <c r="G2805" s="494" t="s">
        <v>2238</v>
      </c>
      <c r="H2805" s="494" t="s">
        <v>255</v>
      </c>
      <c r="I2805" s="494" t="s">
        <v>4011</v>
      </c>
      <c r="J2805" s="502">
        <v>37.619999999999997</v>
      </c>
      <c r="K2805" s="494" t="s">
        <v>255</v>
      </c>
      <c r="L2805" s="512">
        <f t="shared" si="301"/>
        <v>104</v>
      </c>
      <c r="M2805" s="514">
        <v>104</v>
      </c>
      <c r="N2805" s="514"/>
      <c r="O2805" s="514"/>
      <c r="P2805" s="515" t="e">
        <f t="shared" si="302"/>
        <v>#DIV/0!</v>
      </c>
      <c r="Q2805" s="515">
        <f t="shared" si="303"/>
        <v>0</v>
      </c>
      <c r="R2805" s="515">
        <f t="shared" si="304"/>
        <v>0</v>
      </c>
      <c r="S2805" s="516">
        <f>IF(M2805="nio",0,IF(M2805&gt;0,VLOOKUP(H2805,'3-Productie normen'!A:L,VLOOKUP(M2805,'3-Productie normen'!$B$36:$C$42,2,FALSE),FALSE)))</f>
        <v>0</v>
      </c>
      <c r="T2805" s="516">
        <f t="shared" si="306"/>
        <v>0</v>
      </c>
      <c r="U2805" s="55">
        <f t="shared" si="307"/>
        <v>0</v>
      </c>
      <c r="V2805" s="527"/>
      <c r="X2805" s="529">
        <f t="shared" si="305"/>
        <v>3912.4799999999996</v>
      </c>
    </row>
    <row r="2806" spans="1:24" ht="14.1" customHeight="1">
      <c r="A2806" s="460">
        <v>2806</v>
      </c>
      <c r="B2806" s="467" t="s">
        <v>268</v>
      </c>
      <c r="C2806" s="466" t="s">
        <v>385</v>
      </c>
      <c r="D2806" s="473"/>
      <c r="E2806" s="475">
        <v>2</v>
      </c>
      <c r="F2806" s="475" t="s">
        <v>2670</v>
      </c>
      <c r="G2806" s="494" t="s">
        <v>2238</v>
      </c>
      <c r="H2806" s="494" t="s">
        <v>255</v>
      </c>
      <c r="I2806" s="494" t="s">
        <v>4011</v>
      </c>
      <c r="J2806" s="502">
        <v>3.84</v>
      </c>
      <c r="K2806" s="494" t="s">
        <v>255</v>
      </c>
      <c r="L2806" s="512">
        <f t="shared" si="301"/>
        <v>104</v>
      </c>
      <c r="M2806" s="514">
        <v>104</v>
      </c>
      <c r="N2806" s="514"/>
      <c r="O2806" s="514"/>
      <c r="P2806" s="515" t="e">
        <f t="shared" si="302"/>
        <v>#DIV/0!</v>
      </c>
      <c r="Q2806" s="515">
        <f t="shared" si="303"/>
        <v>0</v>
      </c>
      <c r="R2806" s="515">
        <f t="shared" si="304"/>
        <v>0</v>
      </c>
      <c r="S2806" s="516">
        <f>IF(M2806="nio",0,IF(M2806&gt;0,VLOOKUP(H2806,'3-Productie normen'!A:L,VLOOKUP(M2806,'3-Productie normen'!$B$36:$C$42,2,FALSE),FALSE)))</f>
        <v>0</v>
      </c>
      <c r="T2806" s="516">
        <f t="shared" si="306"/>
        <v>0</v>
      </c>
      <c r="U2806" s="55">
        <f t="shared" si="307"/>
        <v>0</v>
      </c>
      <c r="V2806" s="527"/>
      <c r="X2806" s="529">
        <f t="shared" si="305"/>
        <v>399.36</v>
      </c>
    </row>
    <row r="2807" spans="1:24" ht="14.1" customHeight="1">
      <c r="A2807" s="460">
        <v>2807</v>
      </c>
      <c r="B2807" s="467" t="s">
        <v>268</v>
      </c>
      <c r="C2807" s="466" t="s">
        <v>385</v>
      </c>
      <c r="D2807" s="473"/>
      <c r="E2807" s="475">
        <v>2</v>
      </c>
      <c r="F2807" s="475" t="s">
        <v>2671</v>
      </c>
      <c r="G2807" s="494" t="s">
        <v>2238</v>
      </c>
      <c r="H2807" s="494" t="s">
        <v>255</v>
      </c>
      <c r="I2807" s="494" t="s">
        <v>4011</v>
      </c>
      <c r="J2807" s="502">
        <v>8.83</v>
      </c>
      <c r="K2807" s="494" t="s">
        <v>255</v>
      </c>
      <c r="L2807" s="512">
        <f t="shared" si="301"/>
        <v>104</v>
      </c>
      <c r="M2807" s="514">
        <v>104</v>
      </c>
      <c r="N2807" s="514"/>
      <c r="O2807" s="514"/>
      <c r="P2807" s="515" t="e">
        <f t="shared" si="302"/>
        <v>#DIV/0!</v>
      </c>
      <c r="Q2807" s="515">
        <f t="shared" si="303"/>
        <v>0</v>
      </c>
      <c r="R2807" s="515">
        <f t="shared" si="304"/>
        <v>0</v>
      </c>
      <c r="S2807" s="516">
        <f>IF(M2807="nio",0,IF(M2807&gt;0,VLOOKUP(H2807,'3-Productie normen'!A:L,VLOOKUP(M2807,'3-Productie normen'!$B$36:$C$42,2,FALSE),FALSE)))</f>
        <v>0</v>
      </c>
      <c r="T2807" s="516">
        <f t="shared" si="306"/>
        <v>0</v>
      </c>
      <c r="U2807" s="55">
        <f t="shared" si="307"/>
        <v>0</v>
      </c>
      <c r="V2807" s="527"/>
      <c r="X2807" s="529">
        <f t="shared" si="305"/>
        <v>918.32</v>
      </c>
    </row>
    <row r="2808" spans="1:24" ht="14.1" customHeight="1">
      <c r="A2808" s="460">
        <v>2808</v>
      </c>
      <c r="B2808" s="467" t="s">
        <v>268</v>
      </c>
      <c r="C2808" s="466" t="s">
        <v>385</v>
      </c>
      <c r="D2808" s="473"/>
      <c r="E2808" s="475">
        <v>2</v>
      </c>
      <c r="F2808" s="475" t="s">
        <v>2672</v>
      </c>
      <c r="G2808" s="494" t="s">
        <v>2238</v>
      </c>
      <c r="H2808" s="494" t="s">
        <v>255</v>
      </c>
      <c r="I2808" s="494" t="s">
        <v>4011</v>
      </c>
      <c r="J2808" s="502">
        <v>0.81</v>
      </c>
      <c r="K2808" s="494" t="s">
        <v>255</v>
      </c>
      <c r="L2808" s="512">
        <f t="shared" si="301"/>
        <v>104</v>
      </c>
      <c r="M2808" s="514">
        <v>104</v>
      </c>
      <c r="N2808" s="514"/>
      <c r="O2808" s="514"/>
      <c r="P2808" s="515" t="e">
        <f t="shared" si="302"/>
        <v>#DIV/0!</v>
      </c>
      <c r="Q2808" s="515">
        <f t="shared" si="303"/>
        <v>0</v>
      </c>
      <c r="R2808" s="515">
        <f t="shared" si="304"/>
        <v>0</v>
      </c>
      <c r="S2808" s="516">
        <f>IF(M2808="nio",0,IF(M2808&gt;0,VLOOKUP(H2808,'3-Productie normen'!A:L,VLOOKUP(M2808,'3-Productie normen'!$B$36:$C$42,2,FALSE),FALSE)))</f>
        <v>0</v>
      </c>
      <c r="T2808" s="516">
        <f t="shared" si="306"/>
        <v>0</v>
      </c>
      <c r="U2808" s="55">
        <f t="shared" si="307"/>
        <v>0</v>
      </c>
      <c r="V2808" s="527"/>
      <c r="X2808" s="529">
        <f t="shared" si="305"/>
        <v>84.240000000000009</v>
      </c>
    </row>
    <row r="2809" spans="1:24" ht="14.1" customHeight="1">
      <c r="A2809" s="567">
        <v>2809</v>
      </c>
      <c r="B2809" s="467" t="s">
        <v>268</v>
      </c>
      <c r="C2809" s="466" t="s">
        <v>385</v>
      </c>
      <c r="D2809" s="473"/>
      <c r="E2809" s="475">
        <v>2</v>
      </c>
      <c r="F2809" s="475" t="s">
        <v>2673</v>
      </c>
      <c r="G2809" s="494" t="s">
        <v>2238</v>
      </c>
      <c r="H2809" s="494" t="s">
        <v>255</v>
      </c>
      <c r="I2809" s="494" t="s">
        <v>4011</v>
      </c>
      <c r="J2809" s="502">
        <v>3.9</v>
      </c>
      <c r="K2809" s="494" t="s">
        <v>255</v>
      </c>
      <c r="L2809" s="512">
        <f t="shared" si="301"/>
        <v>104</v>
      </c>
      <c r="M2809" s="514">
        <v>104</v>
      </c>
      <c r="N2809" s="514"/>
      <c r="O2809" s="514"/>
      <c r="P2809" s="515" t="e">
        <f t="shared" si="302"/>
        <v>#DIV/0!</v>
      </c>
      <c r="Q2809" s="515">
        <f t="shared" si="303"/>
        <v>0</v>
      </c>
      <c r="R2809" s="515">
        <f t="shared" si="304"/>
        <v>0</v>
      </c>
      <c r="S2809" s="516">
        <f>IF(M2809="nio",0,IF(M2809&gt;0,VLOOKUP(H2809,'3-Productie normen'!A:L,VLOOKUP(M2809,'3-Productie normen'!$B$36:$C$42,2,FALSE),FALSE)))</f>
        <v>0</v>
      </c>
      <c r="T2809" s="516">
        <f t="shared" si="306"/>
        <v>0</v>
      </c>
      <c r="U2809" s="55">
        <f t="shared" si="307"/>
        <v>0</v>
      </c>
      <c r="V2809" s="527"/>
      <c r="X2809" s="529">
        <f t="shared" si="305"/>
        <v>405.59999999999997</v>
      </c>
    </row>
    <row r="2810" spans="1:24" ht="14.1" customHeight="1">
      <c r="A2810" s="460">
        <v>2810</v>
      </c>
      <c r="B2810" s="467" t="s">
        <v>268</v>
      </c>
      <c r="C2810" s="466" t="s">
        <v>385</v>
      </c>
      <c r="D2810" s="473"/>
      <c r="E2810" s="475">
        <v>2</v>
      </c>
      <c r="F2810" s="475" t="s">
        <v>2674</v>
      </c>
      <c r="G2810" s="494" t="s">
        <v>2238</v>
      </c>
      <c r="H2810" s="494" t="s">
        <v>255</v>
      </c>
      <c r="I2810" s="494" t="s">
        <v>4011</v>
      </c>
      <c r="J2810" s="502">
        <v>7.05</v>
      </c>
      <c r="K2810" s="494" t="s">
        <v>255</v>
      </c>
      <c r="L2810" s="512">
        <f t="shared" si="301"/>
        <v>104</v>
      </c>
      <c r="M2810" s="514">
        <v>104</v>
      </c>
      <c r="N2810" s="514"/>
      <c r="O2810" s="514"/>
      <c r="P2810" s="515" t="e">
        <f t="shared" si="302"/>
        <v>#DIV/0!</v>
      </c>
      <c r="Q2810" s="515">
        <f t="shared" si="303"/>
        <v>0</v>
      </c>
      <c r="R2810" s="515">
        <f t="shared" si="304"/>
        <v>0</v>
      </c>
      <c r="S2810" s="516">
        <f>IF(M2810="nio",0,IF(M2810&gt;0,VLOOKUP(H2810,'3-Productie normen'!A:L,VLOOKUP(M2810,'3-Productie normen'!$B$36:$C$42,2,FALSE),FALSE)))</f>
        <v>0</v>
      </c>
      <c r="T2810" s="516">
        <f t="shared" si="306"/>
        <v>0</v>
      </c>
      <c r="U2810" s="55">
        <f t="shared" si="307"/>
        <v>0</v>
      </c>
      <c r="V2810" s="527"/>
      <c r="X2810" s="529">
        <f t="shared" si="305"/>
        <v>733.19999999999993</v>
      </c>
    </row>
    <row r="2811" spans="1:24" ht="14.1" customHeight="1">
      <c r="A2811" s="460">
        <v>2811</v>
      </c>
      <c r="B2811" s="467" t="s">
        <v>268</v>
      </c>
      <c r="C2811" s="466" t="s">
        <v>385</v>
      </c>
      <c r="D2811" s="473"/>
      <c r="E2811" s="475">
        <v>2</v>
      </c>
      <c r="F2811" s="475" t="s">
        <v>2675</v>
      </c>
      <c r="G2811" s="494" t="s">
        <v>2238</v>
      </c>
      <c r="H2811" s="494" t="s">
        <v>255</v>
      </c>
      <c r="I2811" s="494" t="s">
        <v>4011</v>
      </c>
      <c r="J2811" s="502">
        <v>8.31</v>
      </c>
      <c r="K2811" s="494" t="s">
        <v>255</v>
      </c>
      <c r="L2811" s="512">
        <f t="shared" si="301"/>
        <v>104</v>
      </c>
      <c r="M2811" s="514">
        <v>104</v>
      </c>
      <c r="N2811" s="514"/>
      <c r="O2811" s="514"/>
      <c r="P2811" s="515" t="e">
        <f t="shared" si="302"/>
        <v>#DIV/0!</v>
      </c>
      <c r="Q2811" s="515">
        <f t="shared" si="303"/>
        <v>0</v>
      </c>
      <c r="R2811" s="515">
        <f t="shared" si="304"/>
        <v>0</v>
      </c>
      <c r="S2811" s="516">
        <f>IF(M2811="nio",0,IF(M2811&gt;0,VLOOKUP(H2811,'3-Productie normen'!A:L,VLOOKUP(M2811,'3-Productie normen'!$B$36:$C$42,2,FALSE),FALSE)))</f>
        <v>0</v>
      </c>
      <c r="T2811" s="516">
        <f t="shared" si="306"/>
        <v>0</v>
      </c>
      <c r="U2811" s="55">
        <f t="shared" si="307"/>
        <v>0</v>
      </c>
      <c r="V2811" s="527"/>
      <c r="X2811" s="529">
        <f t="shared" si="305"/>
        <v>864.24</v>
      </c>
    </row>
    <row r="2812" spans="1:24" ht="14.1" customHeight="1">
      <c r="A2812" s="460">
        <v>2812</v>
      </c>
      <c r="B2812" s="467" t="s">
        <v>268</v>
      </c>
      <c r="C2812" s="466" t="s">
        <v>385</v>
      </c>
      <c r="D2812" s="473"/>
      <c r="E2812" s="475">
        <v>2</v>
      </c>
      <c r="F2812" s="475" t="s">
        <v>2676</v>
      </c>
      <c r="G2812" s="494" t="s">
        <v>2238</v>
      </c>
      <c r="H2812" s="494" t="s">
        <v>255</v>
      </c>
      <c r="I2812" s="494" t="s">
        <v>4011</v>
      </c>
      <c r="J2812" s="502">
        <v>21.25</v>
      </c>
      <c r="K2812" s="494" t="s">
        <v>255</v>
      </c>
      <c r="L2812" s="512">
        <f t="shared" si="301"/>
        <v>104</v>
      </c>
      <c r="M2812" s="514">
        <v>104</v>
      </c>
      <c r="N2812" s="514"/>
      <c r="O2812" s="514"/>
      <c r="P2812" s="515" t="e">
        <f t="shared" si="302"/>
        <v>#DIV/0!</v>
      </c>
      <c r="Q2812" s="515">
        <f t="shared" si="303"/>
        <v>0</v>
      </c>
      <c r="R2812" s="515">
        <f t="shared" si="304"/>
        <v>0</v>
      </c>
      <c r="S2812" s="516">
        <f>IF(M2812="nio",0,IF(M2812&gt;0,VLOOKUP(H2812,'3-Productie normen'!A:L,VLOOKUP(M2812,'3-Productie normen'!$B$36:$C$42,2,FALSE),FALSE)))</f>
        <v>0</v>
      </c>
      <c r="T2812" s="516">
        <f t="shared" si="306"/>
        <v>0</v>
      </c>
      <c r="U2812" s="55">
        <f t="shared" si="307"/>
        <v>0</v>
      </c>
      <c r="V2812" s="527"/>
      <c r="X2812" s="529">
        <f t="shared" si="305"/>
        <v>2210</v>
      </c>
    </row>
    <row r="2813" spans="1:24" ht="14.1" customHeight="1">
      <c r="A2813" s="460">
        <v>2813</v>
      </c>
      <c r="B2813" s="467" t="s">
        <v>268</v>
      </c>
      <c r="C2813" s="466" t="s">
        <v>385</v>
      </c>
      <c r="D2813" s="473"/>
      <c r="E2813" s="475">
        <v>2</v>
      </c>
      <c r="F2813" s="475" t="s">
        <v>2677</v>
      </c>
      <c r="G2813" s="494" t="s">
        <v>2238</v>
      </c>
      <c r="H2813" s="494" t="s">
        <v>255</v>
      </c>
      <c r="I2813" s="494" t="s">
        <v>4011</v>
      </c>
      <c r="J2813" s="502">
        <v>4.09</v>
      </c>
      <c r="K2813" s="494" t="s">
        <v>255</v>
      </c>
      <c r="L2813" s="512">
        <f t="shared" si="301"/>
        <v>104</v>
      </c>
      <c r="M2813" s="514">
        <v>104</v>
      </c>
      <c r="N2813" s="514"/>
      <c r="O2813" s="514"/>
      <c r="P2813" s="515" t="e">
        <f t="shared" si="302"/>
        <v>#DIV/0!</v>
      </c>
      <c r="Q2813" s="515">
        <f t="shared" si="303"/>
        <v>0</v>
      </c>
      <c r="R2813" s="515">
        <f t="shared" si="304"/>
        <v>0</v>
      </c>
      <c r="S2813" s="516">
        <f>IF(M2813="nio",0,IF(M2813&gt;0,VLOOKUP(H2813,'3-Productie normen'!A:L,VLOOKUP(M2813,'3-Productie normen'!$B$36:$C$42,2,FALSE),FALSE)))</f>
        <v>0</v>
      </c>
      <c r="T2813" s="516">
        <f t="shared" si="306"/>
        <v>0</v>
      </c>
      <c r="U2813" s="55">
        <f t="shared" si="307"/>
        <v>0</v>
      </c>
      <c r="V2813" s="527"/>
      <c r="X2813" s="529">
        <f t="shared" si="305"/>
        <v>425.36</v>
      </c>
    </row>
    <row r="2814" spans="1:24" ht="14.1" customHeight="1">
      <c r="A2814" s="460">
        <v>2814</v>
      </c>
      <c r="B2814" s="467" t="s">
        <v>268</v>
      </c>
      <c r="C2814" s="466" t="s">
        <v>385</v>
      </c>
      <c r="D2814" s="473"/>
      <c r="E2814" s="475">
        <v>2</v>
      </c>
      <c r="F2814" s="475" t="s">
        <v>2678</v>
      </c>
      <c r="G2814" s="494" t="s">
        <v>2238</v>
      </c>
      <c r="H2814" s="494" t="s">
        <v>255</v>
      </c>
      <c r="I2814" s="494" t="s">
        <v>4011</v>
      </c>
      <c r="J2814" s="502">
        <v>2.64</v>
      </c>
      <c r="K2814" s="494" t="s">
        <v>255</v>
      </c>
      <c r="L2814" s="512">
        <f t="shared" si="301"/>
        <v>104</v>
      </c>
      <c r="M2814" s="514">
        <v>104</v>
      </c>
      <c r="N2814" s="514"/>
      <c r="O2814" s="514"/>
      <c r="P2814" s="515" t="e">
        <f t="shared" si="302"/>
        <v>#DIV/0!</v>
      </c>
      <c r="Q2814" s="515">
        <f t="shared" si="303"/>
        <v>0</v>
      </c>
      <c r="R2814" s="515">
        <f t="shared" si="304"/>
        <v>0</v>
      </c>
      <c r="S2814" s="516">
        <f>IF(M2814="nio",0,IF(M2814&gt;0,VLOOKUP(H2814,'3-Productie normen'!A:L,VLOOKUP(M2814,'3-Productie normen'!$B$36:$C$42,2,FALSE),FALSE)))</f>
        <v>0</v>
      </c>
      <c r="T2814" s="516">
        <f t="shared" si="306"/>
        <v>0</v>
      </c>
      <c r="U2814" s="55">
        <f t="shared" si="307"/>
        <v>0</v>
      </c>
      <c r="V2814" s="527"/>
      <c r="X2814" s="529">
        <f t="shared" si="305"/>
        <v>274.56</v>
      </c>
    </row>
    <row r="2815" spans="1:24" ht="14.1" customHeight="1">
      <c r="A2815" s="460">
        <v>2815</v>
      </c>
      <c r="B2815" s="467" t="s">
        <v>268</v>
      </c>
      <c r="C2815" s="466" t="s">
        <v>385</v>
      </c>
      <c r="D2815" s="473"/>
      <c r="E2815" s="475">
        <v>2</v>
      </c>
      <c r="F2815" s="475" t="s">
        <v>2679</v>
      </c>
      <c r="G2815" s="494" t="s">
        <v>2258</v>
      </c>
      <c r="H2815" s="491" t="s">
        <v>286</v>
      </c>
      <c r="I2815" s="494" t="s">
        <v>4011</v>
      </c>
      <c r="J2815" s="502">
        <v>6.65</v>
      </c>
      <c r="K2815" s="494" t="s">
        <v>4027</v>
      </c>
      <c r="L2815" s="512">
        <f t="shared" si="301"/>
        <v>0</v>
      </c>
      <c r="M2815" s="513" t="s">
        <v>4037</v>
      </c>
      <c r="N2815" s="514"/>
      <c r="O2815" s="514"/>
      <c r="P2815" s="515">
        <f t="shared" si="302"/>
        <v>0</v>
      </c>
      <c r="Q2815" s="515">
        <f t="shared" si="303"/>
        <v>0</v>
      </c>
      <c r="R2815" s="515">
        <f t="shared" si="304"/>
        <v>0</v>
      </c>
      <c r="S2815" s="516">
        <f>IF(M2815="nio",0,IF(M2815&gt;0,VLOOKUP(H2815,'3-Productie normen'!A:L,VLOOKUP(M2815,'3-Productie normen'!$B$36:$C$42,2,FALSE),FALSE)))</f>
        <v>0</v>
      </c>
      <c r="T2815" s="516">
        <f t="shared" si="306"/>
        <v>0</v>
      </c>
      <c r="U2815" s="55">
        <f t="shared" si="307"/>
        <v>0</v>
      </c>
      <c r="V2815" s="527"/>
      <c r="X2815" s="529">
        <f t="shared" si="305"/>
        <v>0</v>
      </c>
    </row>
    <row r="2816" spans="1:24" ht="14.1" customHeight="1">
      <c r="A2816" s="460">
        <v>2816</v>
      </c>
      <c r="B2816" s="467" t="s">
        <v>268</v>
      </c>
      <c r="C2816" s="466" t="s">
        <v>385</v>
      </c>
      <c r="D2816" s="473"/>
      <c r="E2816" s="475">
        <v>2</v>
      </c>
      <c r="F2816" s="475" t="s">
        <v>2680</v>
      </c>
      <c r="G2816" s="494" t="s">
        <v>2256</v>
      </c>
      <c r="H2816" s="494" t="s">
        <v>4033</v>
      </c>
      <c r="I2816" s="494" t="s">
        <v>4011</v>
      </c>
      <c r="J2816" s="502">
        <v>18.77</v>
      </c>
      <c r="K2816" s="494" t="s">
        <v>4033</v>
      </c>
      <c r="L2816" s="512">
        <f t="shared" si="301"/>
        <v>104</v>
      </c>
      <c r="M2816" s="514">
        <v>104</v>
      </c>
      <c r="N2816" s="514"/>
      <c r="O2816" s="514"/>
      <c r="P2816" s="515" t="e">
        <f t="shared" si="302"/>
        <v>#DIV/0!</v>
      </c>
      <c r="Q2816" s="515">
        <f t="shared" si="303"/>
        <v>0</v>
      </c>
      <c r="R2816" s="515">
        <f t="shared" si="304"/>
        <v>0</v>
      </c>
      <c r="S2816" s="516">
        <f>IF(M2816="nio",0,IF(M2816&gt;0,VLOOKUP(H2816,'3-Productie normen'!A:L,VLOOKUP(M2816,'3-Productie normen'!$B$36:$C$42,2,FALSE),FALSE)))</f>
        <v>0</v>
      </c>
      <c r="T2816" s="516">
        <f t="shared" si="306"/>
        <v>0</v>
      </c>
      <c r="U2816" s="55">
        <f t="shared" si="307"/>
        <v>0</v>
      </c>
      <c r="V2816" s="527"/>
      <c r="X2816" s="529">
        <f t="shared" si="305"/>
        <v>1952.08</v>
      </c>
    </row>
    <row r="2817" spans="1:24" ht="14.1" customHeight="1">
      <c r="A2817" s="567">
        <v>2817</v>
      </c>
      <c r="B2817" s="467" t="s">
        <v>268</v>
      </c>
      <c r="C2817" s="466" t="s">
        <v>385</v>
      </c>
      <c r="D2817" s="473"/>
      <c r="E2817" s="475">
        <v>2</v>
      </c>
      <c r="F2817" s="475" t="s">
        <v>2681</v>
      </c>
      <c r="G2817" s="494" t="s">
        <v>916</v>
      </c>
      <c r="H2817" s="494" t="s">
        <v>4033</v>
      </c>
      <c r="I2817" s="494" t="s">
        <v>4011</v>
      </c>
      <c r="J2817" s="502">
        <v>17.25</v>
      </c>
      <c r="K2817" s="494" t="s">
        <v>4033</v>
      </c>
      <c r="L2817" s="512">
        <f t="shared" si="301"/>
        <v>104</v>
      </c>
      <c r="M2817" s="514">
        <v>104</v>
      </c>
      <c r="N2817" s="514"/>
      <c r="O2817" s="514"/>
      <c r="P2817" s="515" t="e">
        <f t="shared" si="302"/>
        <v>#DIV/0!</v>
      </c>
      <c r="Q2817" s="515">
        <f t="shared" si="303"/>
        <v>0</v>
      </c>
      <c r="R2817" s="515">
        <f t="shared" si="304"/>
        <v>0</v>
      </c>
      <c r="S2817" s="516">
        <f>IF(M2817="nio",0,IF(M2817&gt;0,VLOOKUP(H2817,'3-Productie normen'!A:L,VLOOKUP(M2817,'3-Productie normen'!$B$36:$C$42,2,FALSE),FALSE)))</f>
        <v>0</v>
      </c>
      <c r="T2817" s="516">
        <f t="shared" si="306"/>
        <v>0</v>
      </c>
      <c r="U2817" s="55">
        <f t="shared" si="307"/>
        <v>0</v>
      </c>
      <c r="V2817" s="527"/>
      <c r="X2817" s="529">
        <f t="shared" si="305"/>
        <v>1794</v>
      </c>
    </row>
    <row r="2818" spans="1:24" ht="14.1" customHeight="1">
      <c r="A2818" s="460">
        <v>2818</v>
      </c>
      <c r="B2818" s="467" t="s">
        <v>268</v>
      </c>
      <c r="C2818" s="466" t="s">
        <v>385</v>
      </c>
      <c r="D2818" s="473"/>
      <c r="E2818" s="475">
        <v>2</v>
      </c>
      <c r="F2818" s="475" t="s">
        <v>2682</v>
      </c>
      <c r="G2818" s="494" t="s">
        <v>559</v>
      </c>
      <c r="H2818" s="491" t="s">
        <v>286</v>
      </c>
      <c r="I2818" s="494" t="s">
        <v>4011</v>
      </c>
      <c r="J2818" s="502">
        <v>5.79</v>
      </c>
      <c r="K2818" s="494" t="s">
        <v>4027</v>
      </c>
      <c r="L2818" s="512">
        <f t="shared" si="301"/>
        <v>0</v>
      </c>
      <c r="M2818" s="513" t="s">
        <v>4037</v>
      </c>
      <c r="N2818" s="514"/>
      <c r="O2818" s="514"/>
      <c r="P2818" s="515">
        <f t="shared" si="302"/>
        <v>0</v>
      </c>
      <c r="Q2818" s="515">
        <f t="shared" si="303"/>
        <v>0</v>
      </c>
      <c r="R2818" s="515">
        <f t="shared" si="304"/>
        <v>0</v>
      </c>
      <c r="S2818" s="516">
        <f>IF(M2818="nio",0,IF(M2818&gt;0,VLOOKUP(H2818,'3-Productie normen'!A:L,VLOOKUP(M2818,'3-Productie normen'!$B$36:$C$42,2,FALSE),FALSE)))</f>
        <v>0</v>
      </c>
      <c r="T2818" s="516">
        <f t="shared" si="306"/>
        <v>0</v>
      </c>
      <c r="U2818" s="55">
        <f t="shared" si="307"/>
        <v>0</v>
      </c>
      <c r="V2818" s="527"/>
      <c r="X2818" s="529">
        <f t="shared" si="305"/>
        <v>0</v>
      </c>
    </row>
    <row r="2819" spans="1:24" ht="14.1" customHeight="1">
      <c r="A2819" s="460">
        <v>2819</v>
      </c>
      <c r="B2819" s="467" t="s">
        <v>268</v>
      </c>
      <c r="C2819" s="466" t="s">
        <v>385</v>
      </c>
      <c r="D2819" s="473"/>
      <c r="E2819" s="475">
        <v>2</v>
      </c>
      <c r="F2819" s="475" t="s">
        <v>2683</v>
      </c>
      <c r="G2819" s="494" t="s">
        <v>594</v>
      </c>
      <c r="H2819" s="494" t="s">
        <v>4026</v>
      </c>
      <c r="I2819" s="494" t="s">
        <v>4011</v>
      </c>
      <c r="J2819" s="502">
        <v>3.69</v>
      </c>
      <c r="K2819" s="494" t="s">
        <v>4026</v>
      </c>
      <c r="L2819" s="512">
        <f t="shared" si="301"/>
        <v>0</v>
      </c>
      <c r="M2819" s="513" t="s">
        <v>4037</v>
      </c>
      <c r="N2819" s="514"/>
      <c r="O2819" s="514"/>
      <c r="P2819" s="515">
        <f t="shared" si="302"/>
        <v>0</v>
      </c>
      <c r="Q2819" s="515">
        <f t="shared" si="303"/>
        <v>0</v>
      </c>
      <c r="R2819" s="515">
        <f t="shared" si="304"/>
        <v>0</v>
      </c>
      <c r="S2819" s="516">
        <f>IF(M2819="nio",0,IF(M2819&gt;0,VLOOKUP(H2819,'3-Productie normen'!A:L,VLOOKUP(M2819,'3-Productie normen'!$B$36:$C$42,2,FALSE),FALSE)))</f>
        <v>0</v>
      </c>
      <c r="T2819" s="516">
        <f t="shared" si="306"/>
        <v>0</v>
      </c>
      <c r="U2819" s="55">
        <f t="shared" si="307"/>
        <v>0</v>
      </c>
      <c r="V2819" s="527"/>
      <c r="X2819" s="529">
        <f t="shared" si="305"/>
        <v>0</v>
      </c>
    </row>
    <row r="2820" spans="1:24" ht="14.1" customHeight="1">
      <c r="A2820" s="460">
        <v>2820</v>
      </c>
      <c r="B2820" s="467" t="s">
        <v>268</v>
      </c>
      <c r="C2820" s="466" t="s">
        <v>385</v>
      </c>
      <c r="D2820" s="473"/>
      <c r="E2820" s="475">
        <v>2</v>
      </c>
      <c r="F2820" s="475" t="s">
        <v>2684</v>
      </c>
      <c r="G2820" s="494" t="s">
        <v>568</v>
      </c>
      <c r="H2820" s="487" t="s">
        <v>17</v>
      </c>
      <c r="I2820" s="494" t="s">
        <v>91</v>
      </c>
      <c r="J2820" s="502">
        <v>13.83</v>
      </c>
      <c r="K2820" s="487" t="s">
        <v>17</v>
      </c>
      <c r="L2820" s="512">
        <f t="shared" si="301"/>
        <v>255</v>
      </c>
      <c r="M2820" s="514">
        <v>255</v>
      </c>
      <c r="N2820" s="514"/>
      <c r="O2820" s="514"/>
      <c r="P2820" s="515" t="e">
        <f t="shared" si="302"/>
        <v>#DIV/0!</v>
      </c>
      <c r="Q2820" s="515">
        <f t="shared" si="303"/>
        <v>0</v>
      </c>
      <c r="R2820" s="515">
        <f t="shared" si="304"/>
        <v>0</v>
      </c>
      <c r="S2820" s="516">
        <f>IF(M2820="nio",0,IF(M2820&gt;0,VLOOKUP(H2820,'3-Productie normen'!A:L,VLOOKUP(M2820,'3-Productie normen'!$B$36:$C$42,2,FALSE),FALSE)))</f>
        <v>0</v>
      </c>
      <c r="T2820" s="516">
        <f t="shared" si="306"/>
        <v>0</v>
      </c>
      <c r="U2820" s="55">
        <f t="shared" si="307"/>
        <v>0</v>
      </c>
      <c r="V2820" s="527"/>
      <c r="X2820" s="529">
        <f t="shared" si="305"/>
        <v>3526.65</v>
      </c>
    </row>
    <row r="2821" spans="1:24" ht="14.1" customHeight="1">
      <c r="A2821" s="460">
        <v>2821</v>
      </c>
      <c r="B2821" s="467" t="s">
        <v>268</v>
      </c>
      <c r="C2821" s="466" t="s">
        <v>385</v>
      </c>
      <c r="D2821" s="473"/>
      <c r="E2821" s="475">
        <v>2</v>
      </c>
      <c r="F2821" s="475" t="s">
        <v>2685</v>
      </c>
      <c r="G2821" s="494" t="s">
        <v>568</v>
      </c>
      <c r="H2821" s="487" t="s">
        <v>17</v>
      </c>
      <c r="I2821" s="494" t="s">
        <v>91</v>
      </c>
      <c r="J2821" s="502">
        <v>1.43</v>
      </c>
      <c r="K2821" s="487" t="s">
        <v>17</v>
      </c>
      <c r="L2821" s="512">
        <f t="shared" si="301"/>
        <v>255</v>
      </c>
      <c r="M2821" s="514">
        <v>255</v>
      </c>
      <c r="N2821" s="514"/>
      <c r="O2821" s="514"/>
      <c r="P2821" s="515" t="e">
        <f t="shared" si="302"/>
        <v>#DIV/0!</v>
      </c>
      <c r="Q2821" s="515">
        <f t="shared" si="303"/>
        <v>0</v>
      </c>
      <c r="R2821" s="515">
        <f t="shared" si="304"/>
        <v>0</v>
      </c>
      <c r="S2821" s="516">
        <f>IF(M2821="nio",0,IF(M2821&gt;0,VLOOKUP(H2821,'3-Productie normen'!A:L,VLOOKUP(M2821,'3-Productie normen'!$B$36:$C$42,2,FALSE),FALSE)))</f>
        <v>0</v>
      </c>
      <c r="T2821" s="516">
        <f t="shared" si="306"/>
        <v>0</v>
      </c>
      <c r="U2821" s="55">
        <f t="shared" si="307"/>
        <v>0</v>
      </c>
      <c r="V2821" s="527"/>
      <c r="X2821" s="529">
        <f t="shared" si="305"/>
        <v>364.65</v>
      </c>
    </row>
    <row r="2822" spans="1:24" ht="14.1" customHeight="1">
      <c r="A2822" s="460">
        <v>2822</v>
      </c>
      <c r="B2822" s="467" t="s">
        <v>268</v>
      </c>
      <c r="C2822" s="466" t="s">
        <v>385</v>
      </c>
      <c r="D2822" s="473"/>
      <c r="E2822" s="475">
        <v>2</v>
      </c>
      <c r="F2822" s="475" t="s">
        <v>2686</v>
      </c>
      <c r="G2822" s="494" t="s">
        <v>568</v>
      </c>
      <c r="H2822" s="487" t="s">
        <v>17</v>
      </c>
      <c r="I2822" s="494" t="s">
        <v>91</v>
      </c>
      <c r="J2822" s="502">
        <v>1.43</v>
      </c>
      <c r="K2822" s="487" t="s">
        <v>17</v>
      </c>
      <c r="L2822" s="512">
        <f t="shared" si="301"/>
        <v>255</v>
      </c>
      <c r="M2822" s="514">
        <v>255</v>
      </c>
      <c r="N2822" s="514"/>
      <c r="O2822" s="514"/>
      <c r="P2822" s="515" t="e">
        <f t="shared" si="302"/>
        <v>#DIV/0!</v>
      </c>
      <c r="Q2822" s="515">
        <f t="shared" si="303"/>
        <v>0</v>
      </c>
      <c r="R2822" s="515">
        <f t="shared" si="304"/>
        <v>0</v>
      </c>
      <c r="S2822" s="516">
        <f>IF(M2822="nio",0,IF(M2822&gt;0,VLOOKUP(H2822,'3-Productie normen'!A:L,VLOOKUP(M2822,'3-Productie normen'!$B$36:$C$42,2,FALSE),FALSE)))</f>
        <v>0</v>
      </c>
      <c r="T2822" s="516">
        <f t="shared" si="306"/>
        <v>0</v>
      </c>
      <c r="U2822" s="55">
        <f t="shared" si="307"/>
        <v>0</v>
      </c>
      <c r="V2822" s="527"/>
      <c r="X2822" s="529">
        <f t="shared" si="305"/>
        <v>364.65</v>
      </c>
    </row>
    <row r="2823" spans="1:24" ht="14.1" customHeight="1">
      <c r="A2823" s="460">
        <v>2823</v>
      </c>
      <c r="B2823" s="467" t="s">
        <v>268</v>
      </c>
      <c r="C2823" s="466" t="s">
        <v>385</v>
      </c>
      <c r="D2823" s="473"/>
      <c r="E2823" s="475">
        <v>2</v>
      </c>
      <c r="F2823" s="475" t="s">
        <v>2687</v>
      </c>
      <c r="G2823" s="494" t="s">
        <v>568</v>
      </c>
      <c r="H2823" s="487" t="s">
        <v>17</v>
      </c>
      <c r="I2823" s="494" t="s">
        <v>91</v>
      </c>
      <c r="J2823" s="502">
        <v>12.79</v>
      </c>
      <c r="K2823" s="487" t="s">
        <v>17</v>
      </c>
      <c r="L2823" s="512">
        <f t="shared" si="301"/>
        <v>255</v>
      </c>
      <c r="M2823" s="514">
        <v>255</v>
      </c>
      <c r="N2823" s="514"/>
      <c r="O2823" s="514"/>
      <c r="P2823" s="515" t="e">
        <f t="shared" si="302"/>
        <v>#DIV/0!</v>
      </c>
      <c r="Q2823" s="515">
        <f t="shared" si="303"/>
        <v>0</v>
      </c>
      <c r="R2823" s="515">
        <f t="shared" si="304"/>
        <v>0</v>
      </c>
      <c r="S2823" s="516">
        <f>IF(M2823="nio",0,IF(M2823&gt;0,VLOOKUP(H2823,'3-Productie normen'!A:L,VLOOKUP(M2823,'3-Productie normen'!$B$36:$C$42,2,FALSE),FALSE)))</f>
        <v>0</v>
      </c>
      <c r="T2823" s="516">
        <f t="shared" si="306"/>
        <v>0</v>
      </c>
      <c r="U2823" s="55">
        <f t="shared" si="307"/>
        <v>0</v>
      </c>
      <c r="V2823" s="527"/>
      <c r="X2823" s="529">
        <f t="shared" si="305"/>
        <v>3261.45</v>
      </c>
    </row>
    <row r="2824" spans="1:24" ht="14.1" customHeight="1">
      <c r="A2824" s="460">
        <v>2824</v>
      </c>
      <c r="B2824" s="467" t="s">
        <v>268</v>
      </c>
      <c r="C2824" s="466" t="s">
        <v>385</v>
      </c>
      <c r="D2824" s="473"/>
      <c r="E2824" s="475">
        <v>2</v>
      </c>
      <c r="F2824" s="475" t="s">
        <v>2688</v>
      </c>
      <c r="G2824" s="494" t="s">
        <v>568</v>
      </c>
      <c r="H2824" s="487" t="s">
        <v>17</v>
      </c>
      <c r="I2824" s="494" t="s">
        <v>91</v>
      </c>
      <c r="J2824" s="502">
        <v>1.48</v>
      </c>
      <c r="K2824" s="487" t="s">
        <v>17</v>
      </c>
      <c r="L2824" s="512">
        <f t="shared" ref="L2824:L2887" si="308">SUM(M2824:O2824)</f>
        <v>255</v>
      </c>
      <c r="M2824" s="514">
        <v>255</v>
      </c>
      <c r="N2824" s="514"/>
      <c r="O2824" s="514"/>
      <c r="P2824" s="515" t="e">
        <f t="shared" si="302"/>
        <v>#DIV/0!</v>
      </c>
      <c r="Q2824" s="515">
        <f t="shared" si="303"/>
        <v>0</v>
      </c>
      <c r="R2824" s="515">
        <f t="shared" si="304"/>
        <v>0</v>
      </c>
      <c r="S2824" s="516">
        <f>IF(M2824="nio",0,IF(M2824&gt;0,VLOOKUP(H2824,'3-Productie normen'!A:L,VLOOKUP(M2824,'3-Productie normen'!$B$36:$C$42,2,FALSE),FALSE)))</f>
        <v>0</v>
      </c>
      <c r="T2824" s="516">
        <f t="shared" si="306"/>
        <v>0</v>
      </c>
      <c r="U2824" s="55">
        <f t="shared" si="307"/>
        <v>0</v>
      </c>
      <c r="V2824" s="527"/>
      <c r="X2824" s="529">
        <f t="shared" si="305"/>
        <v>377.4</v>
      </c>
    </row>
    <row r="2825" spans="1:24" ht="14.1" customHeight="1">
      <c r="A2825" s="567">
        <v>2825</v>
      </c>
      <c r="B2825" s="467" t="s">
        <v>268</v>
      </c>
      <c r="C2825" s="466" t="s">
        <v>385</v>
      </c>
      <c r="D2825" s="473"/>
      <c r="E2825" s="475">
        <v>2</v>
      </c>
      <c r="F2825" s="475" t="s">
        <v>2689</v>
      </c>
      <c r="G2825" s="494" t="s">
        <v>568</v>
      </c>
      <c r="H2825" s="487" t="s">
        <v>17</v>
      </c>
      <c r="I2825" s="494" t="s">
        <v>91</v>
      </c>
      <c r="J2825" s="502">
        <v>1.48</v>
      </c>
      <c r="K2825" s="487" t="s">
        <v>17</v>
      </c>
      <c r="L2825" s="512">
        <f t="shared" si="308"/>
        <v>255</v>
      </c>
      <c r="M2825" s="514">
        <v>255</v>
      </c>
      <c r="N2825" s="514"/>
      <c r="O2825" s="514"/>
      <c r="P2825" s="515" t="e">
        <f t="shared" si="302"/>
        <v>#DIV/0!</v>
      </c>
      <c r="Q2825" s="515">
        <f t="shared" si="303"/>
        <v>0</v>
      </c>
      <c r="R2825" s="515">
        <f t="shared" si="304"/>
        <v>0</v>
      </c>
      <c r="S2825" s="516">
        <f>IF(M2825="nio",0,IF(M2825&gt;0,VLOOKUP(H2825,'3-Productie normen'!A:L,VLOOKUP(M2825,'3-Productie normen'!$B$36:$C$42,2,FALSE),FALSE)))</f>
        <v>0</v>
      </c>
      <c r="T2825" s="516">
        <f t="shared" si="306"/>
        <v>0</v>
      </c>
      <c r="U2825" s="55">
        <f t="shared" si="307"/>
        <v>0</v>
      </c>
      <c r="V2825" s="527"/>
      <c r="X2825" s="529">
        <f t="shared" si="305"/>
        <v>377.4</v>
      </c>
    </row>
    <row r="2826" spans="1:24" ht="14.1" customHeight="1">
      <c r="A2826" s="460">
        <v>2826</v>
      </c>
      <c r="B2826" s="467" t="s">
        <v>268</v>
      </c>
      <c r="C2826" s="466" t="s">
        <v>385</v>
      </c>
      <c r="D2826" s="473"/>
      <c r="E2826" s="475">
        <v>2</v>
      </c>
      <c r="F2826" s="475" t="s">
        <v>2690</v>
      </c>
      <c r="G2826" s="494" t="s">
        <v>566</v>
      </c>
      <c r="H2826" s="492" t="s">
        <v>216</v>
      </c>
      <c r="I2826" s="494" t="s">
        <v>3993</v>
      </c>
      <c r="J2826" s="502">
        <v>19.05</v>
      </c>
      <c r="K2826" s="505" t="s">
        <v>216</v>
      </c>
      <c r="L2826" s="512">
        <f t="shared" si="308"/>
        <v>104</v>
      </c>
      <c r="M2826" s="514">
        <v>104</v>
      </c>
      <c r="N2826" s="514"/>
      <c r="O2826" s="514"/>
      <c r="P2826" s="515" t="e">
        <f t="shared" si="302"/>
        <v>#DIV/0!</v>
      </c>
      <c r="Q2826" s="515">
        <f t="shared" si="303"/>
        <v>0</v>
      </c>
      <c r="R2826" s="515">
        <f t="shared" si="304"/>
        <v>0</v>
      </c>
      <c r="S2826" s="516">
        <f>IF(M2826="nio",0,IF(M2826&gt;0,VLOOKUP(H2826,'3-Productie normen'!A:L,VLOOKUP(M2826,'3-Productie normen'!$B$36:$C$42,2,FALSE),FALSE)))</f>
        <v>0</v>
      </c>
      <c r="T2826" s="516">
        <f t="shared" si="306"/>
        <v>0</v>
      </c>
      <c r="U2826" s="55">
        <f t="shared" si="307"/>
        <v>0</v>
      </c>
      <c r="V2826" s="527"/>
      <c r="X2826" s="529">
        <f t="shared" si="305"/>
        <v>1981.2</v>
      </c>
    </row>
    <row r="2827" spans="1:24" ht="14.1" customHeight="1">
      <c r="A2827" s="460">
        <v>2827</v>
      </c>
      <c r="B2827" s="467" t="s">
        <v>268</v>
      </c>
      <c r="C2827" s="466" t="s">
        <v>385</v>
      </c>
      <c r="D2827" s="473"/>
      <c r="E2827" s="475">
        <v>2</v>
      </c>
      <c r="F2827" s="475" t="s">
        <v>2691</v>
      </c>
      <c r="G2827" s="494" t="s">
        <v>561</v>
      </c>
      <c r="H2827" s="494" t="s">
        <v>347</v>
      </c>
      <c r="I2827" s="494"/>
      <c r="J2827" s="502">
        <v>8.3000000000000007</v>
      </c>
      <c r="K2827" s="494" t="s">
        <v>347</v>
      </c>
      <c r="L2827" s="512">
        <f t="shared" si="308"/>
        <v>104</v>
      </c>
      <c r="M2827" s="514">
        <v>104</v>
      </c>
      <c r="N2827" s="514"/>
      <c r="O2827" s="514"/>
      <c r="P2827" s="515" t="e">
        <f t="shared" ref="P2827:P2890" si="309">IF(M2827="nio",0,IF(M2827&gt;0,M2827*J2827/S2827,0))</f>
        <v>#DIV/0!</v>
      </c>
      <c r="Q2827" s="515">
        <f t="shared" ref="Q2827:Q2890" si="310">IF(N2827&gt;0,N2827*J2827/T2827,0)</f>
        <v>0</v>
      </c>
      <c r="R2827" s="515">
        <f t="shared" ref="R2827:R2890" si="311">IF(O2827&gt;0,O2827*J2827/U2827,0)</f>
        <v>0</v>
      </c>
      <c r="S2827" s="516">
        <f>IF(M2827="nio",0,IF(M2827&gt;0,VLOOKUP(H2827,'3-Productie normen'!A:L,VLOOKUP(M2827,'3-Productie normen'!$B$36:$C$42,2,FALSE),FALSE)))</f>
        <v>0</v>
      </c>
      <c r="T2827" s="516">
        <f t="shared" si="306"/>
        <v>0</v>
      </c>
      <c r="U2827" s="55">
        <f t="shared" si="307"/>
        <v>0</v>
      </c>
      <c r="V2827" s="527"/>
      <c r="X2827" s="529">
        <f t="shared" ref="X2827:X2890" si="312">L2827*J2827</f>
        <v>863.2</v>
      </c>
    </row>
    <row r="2828" spans="1:24" ht="14.1" customHeight="1">
      <c r="A2828" s="460">
        <v>2828</v>
      </c>
      <c r="B2828" s="467" t="s">
        <v>268</v>
      </c>
      <c r="C2828" s="466" t="s">
        <v>385</v>
      </c>
      <c r="D2828" s="473"/>
      <c r="E2828" s="475">
        <v>2</v>
      </c>
      <c r="F2828" s="475" t="s">
        <v>2692</v>
      </c>
      <c r="G2828" s="494"/>
      <c r="H2828" s="491" t="s">
        <v>286</v>
      </c>
      <c r="I2828" s="494"/>
      <c r="J2828" s="502">
        <v>32.18</v>
      </c>
      <c r="K2828" s="494" t="s">
        <v>4027</v>
      </c>
      <c r="L2828" s="512">
        <f t="shared" si="308"/>
        <v>0</v>
      </c>
      <c r="M2828" s="513" t="s">
        <v>4037</v>
      </c>
      <c r="N2828" s="514"/>
      <c r="O2828" s="514"/>
      <c r="P2828" s="515">
        <f t="shared" si="309"/>
        <v>0</v>
      </c>
      <c r="Q2828" s="515">
        <f t="shared" si="310"/>
        <v>0</v>
      </c>
      <c r="R2828" s="515">
        <f t="shared" si="311"/>
        <v>0</v>
      </c>
      <c r="S2828" s="516">
        <f>IF(M2828="nio",0,IF(M2828&gt;0,VLOOKUP(H2828,'3-Productie normen'!A:L,VLOOKUP(M2828,'3-Productie normen'!$B$36:$C$42,2,FALSE),FALSE)))</f>
        <v>0</v>
      </c>
      <c r="T2828" s="516">
        <f t="shared" si="306"/>
        <v>0</v>
      </c>
      <c r="U2828" s="55">
        <f t="shared" si="307"/>
        <v>0</v>
      </c>
      <c r="V2828" s="527"/>
      <c r="X2828" s="529">
        <f t="shared" si="312"/>
        <v>0</v>
      </c>
    </row>
    <row r="2829" spans="1:24" ht="14.1" customHeight="1">
      <c r="A2829" s="460">
        <v>2829</v>
      </c>
      <c r="B2829" s="467" t="s">
        <v>268</v>
      </c>
      <c r="C2829" s="466" t="s">
        <v>385</v>
      </c>
      <c r="D2829" s="473"/>
      <c r="E2829" s="475">
        <v>2</v>
      </c>
      <c r="F2829" s="475" t="s">
        <v>2693</v>
      </c>
      <c r="G2829" s="494" t="s">
        <v>594</v>
      </c>
      <c r="H2829" s="494" t="s">
        <v>4026</v>
      </c>
      <c r="I2829" s="494" t="s">
        <v>4011</v>
      </c>
      <c r="J2829" s="502">
        <v>6.33</v>
      </c>
      <c r="K2829" s="494" t="s">
        <v>4026</v>
      </c>
      <c r="L2829" s="512">
        <f t="shared" si="308"/>
        <v>0</v>
      </c>
      <c r="M2829" s="513" t="s">
        <v>4037</v>
      </c>
      <c r="N2829" s="514"/>
      <c r="O2829" s="514"/>
      <c r="P2829" s="515">
        <f t="shared" si="309"/>
        <v>0</v>
      </c>
      <c r="Q2829" s="515">
        <f t="shared" si="310"/>
        <v>0</v>
      </c>
      <c r="R2829" s="515">
        <f t="shared" si="311"/>
        <v>0</v>
      </c>
      <c r="S2829" s="516">
        <f>IF(M2829="nio",0,IF(M2829&gt;0,VLOOKUP(H2829,'3-Productie normen'!A:L,VLOOKUP(M2829,'3-Productie normen'!$B$36:$C$42,2,FALSE),FALSE)))</f>
        <v>0</v>
      </c>
      <c r="T2829" s="516">
        <f t="shared" si="306"/>
        <v>0</v>
      </c>
      <c r="U2829" s="55">
        <f t="shared" si="307"/>
        <v>0</v>
      </c>
      <c r="V2829" s="527"/>
      <c r="X2829" s="529">
        <f t="shared" si="312"/>
        <v>0</v>
      </c>
    </row>
    <row r="2830" spans="1:24" ht="14.1" customHeight="1">
      <c r="A2830" s="460">
        <v>2830</v>
      </c>
      <c r="B2830" s="467" t="s">
        <v>268</v>
      </c>
      <c r="C2830" s="466" t="s">
        <v>385</v>
      </c>
      <c r="D2830" s="473"/>
      <c r="E2830" s="475">
        <v>2</v>
      </c>
      <c r="F2830" s="475" t="s">
        <v>2694</v>
      </c>
      <c r="G2830" s="494" t="s">
        <v>529</v>
      </c>
      <c r="H2830" s="491" t="s">
        <v>253</v>
      </c>
      <c r="I2830" s="494" t="s">
        <v>4010</v>
      </c>
      <c r="J2830" s="502">
        <v>121.79</v>
      </c>
      <c r="K2830" s="491" t="s">
        <v>253</v>
      </c>
      <c r="L2830" s="512">
        <f t="shared" si="308"/>
        <v>104</v>
      </c>
      <c r="M2830" s="514">
        <v>104</v>
      </c>
      <c r="N2830" s="514"/>
      <c r="O2830" s="514"/>
      <c r="P2830" s="515" t="e">
        <f t="shared" si="309"/>
        <v>#DIV/0!</v>
      </c>
      <c r="Q2830" s="515">
        <f t="shared" si="310"/>
        <v>0</v>
      </c>
      <c r="R2830" s="515">
        <f t="shared" si="311"/>
        <v>0</v>
      </c>
      <c r="S2830" s="516">
        <f>IF(M2830="nio",0,IF(M2830&gt;0,VLOOKUP(H2830,'3-Productie normen'!A:L,VLOOKUP(M2830,'3-Productie normen'!$B$36:$C$42,2,FALSE),FALSE)))</f>
        <v>0</v>
      </c>
      <c r="T2830" s="516">
        <f t="shared" si="306"/>
        <v>0</v>
      </c>
      <c r="U2830" s="55">
        <f t="shared" si="307"/>
        <v>0</v>
      </c>
      <c r="V2830" s="527"/>
      <c r="X2830" s="529">
        <f t="shared" si="312"/>
        <v>12666.16</v>
      </c>
    </row>
    <row r="2831" spans="1:24" ht="14.1" customHeight="1">
      <c r="A2831" s="460">
        <v>2831</v>
      </c>
      <c r="B2831" s="467" t="s">
        <v>268</v>
      </c>
      <c r="C2831" s="466" t="s">
        <v>385</v>
      </c>
      <c r="D2831" s="473"/>
      <c r="E2831" s="475">
        <v>2</v>
      </c>
      <c r="F2831" s="475" t="s">
        <v>2695</v>
      </c>
      <c r="G2831" s="494" t="s">
        <v>594</v>
      </c>
      <c r="H2831" s="494" t="s">
        <v>4026</v>
      </c>
      <c r="I2831" s="494" t="s">
        <v>4011</v>
      </c>
      <c r="J2831" s="502">
        <v>5.73</v>
      </c>
      <c r="K2831" s="494" t="s">
        <v>4026</v>
      </c>
      <c r="L2831" s="512">
        <f t="shared" si="308"/>
        <v>0</v>
      </c>
      <c r="M2831" s="513" t="s">
        <v>4037</v>
      </c>
      <c r="N2831" s="514"/>
      <c r="O2831" s="514"/>
      <c r="P2831" s="515">
        <f t="shared" si="309"/>
        <v>0</v>
      </c>
      <c r="Q2831" s="515">
        <f t="shared" si="310"/>
        <v>0</v>
      </c>
      <c r="R2831" s="515">
        <f t="shared" si="311"/>
        <v>0</v>
      </c>
      <c r="S2831" s="516">
        <f>IF(M2831="nio",0,IF(M2831&gt;0,VLOOKUP(H2831,'3-Productie normen'!A:L,VLOOKUP(M2831,'3-Productie normen'!$B$36:$C$42,2,FALSE),FALSE)))</f>
        <v>0</v>
      </c>
      <c r="T2831" s="516">
        <f t="shared" si="306"/>
        <v>0</v>
      </c>
      <c r="U2831" s="55">
        <f t="shared" si="307"/>
        <v>0</v>
      </c>
      <c r="V2831" s="527"/>
      <c r="X2831" s="529">
        <f t="shared" si="312"/>
        <v>0</v>
      </c>
    </row>
    <row r="2832" spans="1:24" ht="14.1" customHeight="1">
      <c r="A2832" s="460">
        <v>2832</v>
      </c>
      <c r="B2832" s="467" t="s">
        <v>268</v>
      </c>
      <c r="C2832" s="466" t="s">
        <v>385</v>
      </c>
      <c r="D2832" s="473"/>
      <c r="E2832" s="475">
        <v>2</v>
      </c>
      <c r="F2832" s="475" t="s">
        <v>2696</v>
      </c>
      <c r="G2832" s="494" t="s">
        <v>529</v>
      </c>
      <c r="H2832" s="491" t="s">
        <v>253</v>
      </c>
      <c r="I2832" s="494" t="s">
        <v>4010</v>
      </c>
      <c r="J2832" s="502">
        <v>5.79</v>
      </c>
      <c r="K2832" s="491" t="s">
        <v>253</v>
      </c>
      <c r="L2832" s="512">
        <f t="shared" si="308"/>
        <v>104</v>
      </c>
      <c r="M2832" s="514">
        <v>104</v>
      </c>
      <c r="N2832" s="514"/>
      <c r="O2832" s="514"/>
      <c r="P2832" s="515" t="e">
        <f t="shared" si="309"/>
        <v>#DIV/0!</v>
      </c>
      <c r="Q2832" s="515">
        <f t="shared" si="310"/>
        <v>0</v>
      </c>
      <c r="R2832" s="515">
        <f t="shared" si="311"/>
        <v>0</v>
      </c>
      <c r="S2832" s="516">
        <f>IF(M2832="nio",0,IF(M2832&gt;0,VLOOKUP(H2832,'3-Productie normen'!A:L,VLOOKUP(M2832,'3-Productie normen'!$B$36:$C$42,2,FALSE),FALSE)))</f>
        <v>0</v>
      </c>
      <c r="T2832" s="516">
        <f t="shared" si="306"/>
        <v>0</v>
      </c>
      <c r="U2832" s="55">
        <f t="shared" si="307"/>
        <v>0</v>
      </c>
      <c r="V2832" s="527"/>
      <c r="X2832" s="529">
        <f t="shared" si="312"/>
        <v>602.16</v>
      </c>
    </row>
    <row r="2833" spans="1:24" ht="14.1" customHeight="1">
      <c r="A2833" s="567">
        <v>2833</v>
      </c>
      <c r="B2833" s="467" t="s">
        <v>268</v>
      </c>
      <c r="C2833" s="466" t="s">
        <v>385</v>
      </c>
      <c r="D2833" s="473"/>
      <c r="E2833" s="475">
        <v>2</v>
      </c>
      <c r="F2833" s="475" t="s">
        <v>2697</v>
      </c>
      <c r="G2833" s="494" t="s">
        <v>529</v>
      </c>
      <c r="H2833" s="491" t="s">
        <v>253</v>
      </c>
      <c r="I2833" s="494" t="s">
        <v>4010</v>
      </c>
      <c r="J2833" s="502">
        <v>5.08</v>
      </c>
      <c r="K2833" s="491" t="s">
        <v>253</v>
      </c>
      <c r="L2833" s="512">
        <f t="shared" si="308"/>
        <v>104</v>
      </c>
      <c r="M2833" s="514">
        <v>104</v>
      </c>
      <c r="N2833" s="514"/>
      <c r="O2833" s="514"/>
      <c r="P2833" s="515" t="e">
        <f t="shared" si="309"/>
        <v>#DIV/0!</v>
      </c>
      <c r="Q2833" s="515">
        <f t="shared" si="310"/>
        <v>0</v>
      </c>
      <c r="R2833" s="515">
        <f t="shared" si="311"/>
        <v>0</v>
      </c>
      <c r="S2833" s="516">
        <f>IF(M2833="nio",0,IF(M2833&gt;0,VLOOKUP(H2833,'3-Productie normen'!A:L,VLOOKUP(M2833,'3-Productie normen'!$B$36:$C$42,2,FALSE),FALSE)))</f>
        <v>0</v>
      </c>
      <c r="T2833" s="516">
        <f t="shared" si="306"/>
        <v>0</v>
      </c>
      <c r="U2833" s="55">
        <f t="shared" si="307"/>
        <v>0</v>
      </c>
      <c r="V2833" s="527"/>
      <c r="X2833" s="529">
        <f t="shared" si="312"/>
        <v>528.32000000000005</v>
      </c>
    </row>
    <row r="2834" spans="1:24" ht="14.1" customHeight="1">
      <c r="A2834" s="460">
        <v>2834</v>
      </c>
      <c r="B2834" s="467" t="s">
        <v>268</v>
      </c>
      <c r="C2834" s="466" t="s">
        <v>385</v>
      </c>
      <c r="D2834" s="473"/>
      <c r="E2834" s="475">
        <v>2</v>
      </c>
      <c r="F2834" s="475" t="s">
        <v>2698</v>
      </c>
      <c r="G2834" s="494" t="s">
        <v>529</v>
      </c>
      <c r="H2834" s="491" t="s">
        <v>253</v>
      </c>
      <c r="I2834" s="494" t="s">
        <v>4010</v>
      </c>
      <c r="J2834" s="502">
        <v>5.23</v>
      </c>
      <c r="K2834" s="491" t="s">
        <v>253</v>
      </c>
      <c r="L2834" s="512">
        <f t="shared" si="308"/>
        <v>104</v>
      </c>
      <c r="M2834" s="514">
        <v>104</v>
      </c>
      <c r="N2834" s="514"/>
      <c r="O2834" s="514"/>
      <c r="P2834" s="515" t="e">
        <f t="shared" si="309"/>
        <v>#DIV/0!</v>
      </c>
      <c r="Q2834" s="515">
        <f t="shared" si="310"/>
        <v>0</v>
      </c>
      <c r="R2834" s="515">
        <f t="shared" si="311"/>
        <v>0</v>
      </c>
      <c r="S2834" s="516">
        <f>IF(M2834="nio",0,IF(M2834&gt;0,VLOOKUP(H2834,'3-Productie normen'!A:L,VLOOKUP(M2834,'3-Productie normen'!$B$36:$C$42,2,FALSE),FALSE)))</f>
        <v>0</v>
      </c>
      <c r="T2834" s="516">
        <f t="shared" si="306"/>
        <v>0</v>
      </c>
      <c r="U2834" s="55">
        <f t="shared" si="307"/>
        <v>0</v>
      </c>
      <c r="V2834" s="527"/>
      <c r="X2834" s="529">
        <f t="shared" si="312"/>
        <v>543.92000000000007</v>
      </c>
    </row>
    <row r="2835" spans="1:24" ht="14.1" customHeight="1">
      <c r="A2835" s="460">
        <v>2835</v>
      </c>
      <c r="B2835" s="467" t="s">
        <v>268</v>
      </c>
      <c r="C2835" s="466" t="s">
        <v>385</v>
      </c>
      <c r="D2835" s="473"/>
      <c r="E2835" s="475">
        <v>2</v>
      </c>
      <c r="F2835" s="475" t="s">
        <v>2699</v>
      </c>
      <c r="G2835" s="494" t="s">
        <v>536</v>
      </c>
      <c r="H2835" s="491" t="s">
        <v>4038</v>
      </c>
      <c r="I2835" s="494" t="s">
        <v>4013</v>
      </c>
      <c r="J2835" s="502">
        <v>13.56</v>
      </c>
      <c r="K2835" s="491" t="s">
        <v>4038</v>
      </c>
      <c r="L2835" s="512">
        <f t="shared" si="308"/>
        <v>255</v>
      </c>
      <c r="M2835" s="514">
        <v>255</v>
      </c>
      <c r="N2835" s="514"/>
      <c r="O2835" s="514"/>
      <c r="P2835" s="515" t="e">
        <f t="shared" si="309"/>
        <v>#DIV/0!</v>
      </c>
      <c r="Q2835" s="515">
        <f t="shared" si="310"/>
        <v>0</v>
      </c>
      <c r="R2835" s="515">
        <f t="shared" si="311"/>
        <v>0</v>
      </c>
      <c r="S2835" s="516">
        <f>IF(M2835="nio",0,IF(M2835&gt;0,VLOOKUP(H2835,'3-Productie normen'!A:L,VLOOKUP(M2835,'3-Productie normen'!$B$36:$C$42,2,FALSE),FALSE)))</f>
        <v>0</v>
      </c>
      <c r="T2835" s="516">
        <f t="shared" si="306"/>
        <v>0</v>
      </c>
      <c r="U2835" s="55">
        <f t="shared" si="307"/>
        <v>0</v>
      </c>
      <c r="V2835" s="527"/>
      <c r="X2835" s="529">
        <f t="shared" si="312"/>
        <v>3457.8</v>
      </c>
    </row>
    <row r="2836" spans="1:24" ht="14.1" customHeight="1">
      <c r="A2836" s="460">
        <v>2836</v>
      </c>
      <c r="B2836" s="467" t="s">
        <v>268</v>
      </c>
      <c r="C2836" s="466" t="s">
        <v>385</v>
      </c>
      <c r="D2836" s="473"/>
      <c r="E2836" s="475">
        <v>2</v>
      </c>
      <c r="F2836" s="475" t="s">
        <v>2700</v>
      </c>
      <c r="G2836" s="494" t="s">
        <v>529</v>
      </c>
      <c r="H2836" s="491" t="s">
        <v>253</v>
      </c>
      <c r="I2836" s="494" t="s">
        <v>4010</v>
      </c>
      <c r="J2836" s="502">
        <v>15.47</v>
      </c>
      <c r="K2836" s="491" t="s">
        <v>253</v>
      </c>
      <c r="L2836" s="512">
        <f t="shared" si="308"/>
        <v>104</v>
      </c>
      <c r="M2836" s="514">
        <v>104</v>
      </c>
      <c r="N2836" s="514"/>
      <c r="O2836" s="514"/>
      <c r="P2836" s="515" t="e">
        <f t="shared" si="309"/>
        <v>#DIV/0!</v>
      </c>
      <c r="Q2836" s="515">
        <f t="shared" si="310"/>
        <v>0</v>
      </c>
      <c r="R2836" s="515">
        <f t="shared" si="311"/>
        <v>0</v>
      </c>
      <c r="S2836" s="516">
        <f>IF(M2836="nio",0,IF(M2836&gt;0,VLOOKUP(H2836,'3-Productie normen'!A:L,VLOOKUP(M2836,'3-Productie normen'!$B$36:$C$42,2,FALSE),FALSE)))</f>
        <v>0</v>
      </c>
      <c r="T2836" s="516">
        <f t="shared" si="306"/>
        <v>0</v>
      </c>
      <c r="U2836" s="55">
        <f t="shared" si="307"/>
        <v>0</v>
      </c>
      <c r="V2836" s="527"/>
      <c r="X2836" s="529">
        <f t="shared" si="312"/>
        <v>1608.88</v>
      </c>
    </row>
    <row r="2837" spans="1:24" ht="14.1" customHeight="1">
      <c r="A2837" s="460">
        <v>2837</v>
      </c>
      <c r="B2837" s="467" t="s">
        <v>268</v>
      </c>
      <c r="C2837" s="466" t="s">
        <v>385</v>
      </c>
      <c r="D2837" s="473"/>
      <c r="E2837" s="475">
        <v>2</v>
      </c>
      <c r="F2837" s="475" t="s">
        <v>2701</v>
      </c>
      <c r="G2837" s="494" t="s">
        <v>536</v>
      </c>
      <c r="H2837" s="491" t="s">
        <v>4038</v>
      </c>
      <c r="I2837" s="494" t="s">
        <v>4013</v>
      </c>
      <c r="J2837" s="502">
        <v>13.64</v>
      </c>
      <c r="K2837" s="491" t="s">
        <v>4038</v>
      </c>
      <c r="L2837" s="512">
        <f t="shared" si="308"/>
        <v>255</v>
      </c>
      <c r="M2837" s="514">
        <v>255</v>
      </c>
      <c r="N2837" s="514"/>
      <c r="O2837" s="514"/>
      <c r="P2837" s="515" t="e">
        <f t="shared" si="309"/>
        <v>#DIV/0!</v>
      </c>
      <c r="Q2837" s="515">
        <f t="shared" si="310"/>
        <v>0</v>
      </c>
      <c r="R2837" s="515">
        <f t="shared" si="311"/>
        <v>0</v>
      </c>
      <c r="S2837" s="516">
        <f>IF(M2837="nio",0,IF(M2837&gt;0,VLOOKUP(H2837,'3-Productie normen'!A:L,VLOOKUP(M2837,'3-Productie normen'!$B$36:$C$42,2,FALSE),FALSE)))</f>
        <v>0</v>
      </c>
      <c r="T2837" s="516">
        <f t="shared" si="306"/>
        <v>0</v>
      </c>
      <c r="U2837" s="55">
        <f t="shared" si="307"/>
        <v>0</v>
      </c>
      <c r="V2837" s="527"/>
      <c r="X2837" s="529">
        <f t="shared" si="312"/>
        <v>3478.2000000000003</v>
      </c>
    </row>
    <row r="2838" spans="1:24" ht="14.1" customHeight="1">
      <c r="A2838" s="460">
        <v>2838</v>
      </c>
      <c r="B2838" s="467" t="s">
        <v>268</v>
      </c>
      <c r="C2838" s="466" t="s">
        <v>385</v>
      </c>
      <c r="D2838" s="473"/>
      <c r="E2838" s="475">
        <v>3</v>
      </c>
      <c r="F2838" s="475" t="s">
        <v>2702</v>
      </c>
      <c r="G2838" s="494" t="s">
        <v>916</v>
      </c>
      <c r="H2838" s="494" t="s">
        <v>4033</v>
      </c>
      <c r="I2838" s="494" t="s">
        <v>4011</v>
      </c>
      <c r="J2838" s="502">
        <v>154.19999999999999</v>
      </c>
      <c r="K2838" s="494" t="s">
        <v>4033</v>
      </c>
      <c r="L2838" s="512">
        <f t="shared" si="308"/>
        <v>104</v>
      </c>
      <c r="M2838" s="514">
        <v>104</v>
      </c>
      <c r="N2838" s="514"/>
      <c r="O2838" s="514"/>
      <c r="P2838" s="515" t="e">
        <f t="shared" si="309"/>
        <v>#DIV/0!</v>
      </c>
      <c r="Q2838" s="515">
        <f t="shared" si="310"/>
        <v>0</v>
      </c>
      <c r="R2838" s="515">
        <f t="shared" si="311"/>
        <v>0</v>
      </c>
      <c r="S2838" s="516">
        <f>IF(M2838="nio",0,IF(M2838&gt;0,VLOOKUP(H2838,'3-Productie normen'!A:L,VLOOKUP(M2838,'3-Productie normen'!$B$36:$C$42,2,FALSE),FALSE)))</f>
        <v>0</v>
      </c>
      <c r="T2838" s="516">
        <f t="shared" si="306"/>
        <v>0</v>
      </c>
      <c r="U2838" s="55">
        <f t="shared" si="307"/>
        <v>0</v>
      </c>
      <c r="V2838" s="527"/>
      <c r="X2838" s="529">
        <f t="shared" si="312"/>
        <v>16036.8</v>
      </c>
    </row>
    <row r="2839" spans="1:24" ht="14.1" customHeight="1">
      <c r="A2839" s="460">
        <v>2839</v>
      </c>
      <c r="B2839" s="467" t="s">
        <v>268</v>
      </c>
      <c r="C2839" s="466" t="s">
        <v>385</v>
      </c>
      <c r="D2839" s="473"/>
      <c r="E2839" s="475">
        <v>3</v>
      </c>
      <c r="F2839" s="475" t="s">
        <v>2703</v>
      </c>
      <c r="G2839" s="494" t="s">
        <v>592</v>
      </c>
      <c r="H2839" s="487" t="s">
        <v>348</v>
      </c>
      <c r="I2839" s="494" t="s">
        <v>4011</v>
      </c>
      <c r="J2839" s="502">
        <v>64.05</v>
      </c>
      <c r="K2839" s="487" t="s">
        <v>348</v>
      </c>
      <c r="L2839" s="512">
        <f t="shared" si="308"/>
        <v>255</v>
      </c>
      <c r="M2839" s="514">
        <v>255</v>
      </c>
      <c r="N2839" s="514"/>
      <c r="O2839" s="514"/>
      <c r="P2839" s="515" t="e">
        <f t="shared" si="309"/>
        <v>#DIV/0!</v>
      </c>
      <c r="Q2839" s="515">
        <f t="shared" si="310"/>
        <v>0</v>
      </c>
      <c r="R2839" s="515">
        <f t="shared" si="311"/>
        <v>0</v>
      </c>
      <c r="S2839" s="516">
        <f>IF(M2839="nio",0,IF(M2839&gt;0,VLOOKUP(H2839,'3-Productie normen'!A:L,VLOOKUP(M2839,'3-Productie normen'!$B$36:$C$42,2,FALSE),FALSE)))</f>
        <v>0</v>
      </c>
      <c r="T2839" s="516">
        <f t="shared" si="306"/>
        <v>0</v>
      </c>
      <c r="U2839" s="55">
        <f t="shared" si="307"/>
        <v>0</v>
      </c>
      <c r="V2839" s="527"/>
      <c r="X2839" s="529">
        <f t="shared" si="312"/>
        <v>16332.75</v>
      </c>
    </row>
    <row r="2840" spans="1:24" ht="14.1" customHeight="1">
      <c r="A2840" s="460">
        <v>2840</v>
      </c>
      <c r="B2840" s="467" t="s">
        <v>268</v>
      </c>
      <c r="C2840" s="466" t="s">
        <v>385</v>
      </c>
      <c r="D2840" s="473"/>
      <c r="E2840" s="475">
        <v>3</v>
      </c>
      <c r="F2840" s="475" t="s">
        <v>2704</v>
      </c>
      <c r="G2840" s="494" t="s">
        <v>536</v>
      </c>
      <c r="H2840" s="491" t="s">
        <v>4038</v>
      </c>
      <c r="I2840" s="494" t="s">
        <v>4013</v>
      </c>
      <c r="J2840" s="502">
        <v>12.19</v>
      </c>
      <c r="K2840" s="491" t="s">
        <v>4038</v>
      </c>
      <c r="L2840" s="512">
        <f t="shared" si="308"/>
        <v>255</v>
      </c>
      <c r="M2840" s="514">
        <v>255</v>
      </c>
      <c r="N2840" s="514"/>
      <c r="O2840" s="514"/>
      <c r="P2840" s="515" t="e">
        <f t="shared" si="309"/>
        <v>#DIV/0!</v>
      </c>
      <c r="Q2840" s="515">
        <f t="shared" si="310"/>
        <v>0</v>
      </c>
      <c r="R2840" s="515">
        <f t="shared" si="311"/>
        <v>0</v>
      </c>
      <c r="S2840" s="516">
        <f>IF(M2840="nio",0,IF(M2840&gt;0,VLOOKUP(H2840,'3-Productie normen'!A:L,VLOOKUP(M2840,'3-Productie normen'!$B$36:$C$42,2,FALSE),FALSE)))</f>
        <v>0</v>
      </c>
      <c r="T2840" s="516">
        <f t="shared" si="306"/>
        <v>0</v>
      </c>
      <c r="U2840" s="55">
        <f t="shared" si="307"/>
        <v>0</v>
      </c>
      <c r="V2840" s="527"/>
      <c r="X2840" s="529">
        <f t="shared" si="312"/>
        <v>3108.45</v>
      </c>
    </row>
    <row r="2841" spans="1:24" ht="14.1" customHeight="1">
      <c r="A2841" s="567">
        <v>2841</v>
      </c>
      <c r="B2841" s="467" t="s">
        <v>268</v>
      </c>
      <c r="C2841" s="466" t="s">
        <v>385</v>
      </c>
      <c r="D2841" s="473"/>
      <c r="E2841" s="475">
        <v>3</v>
      </c>
      <c r="F2841" s="475" t="s">
        <v>2705</v>
      </c>
      <c r="G2841" s="494" t="s">
        <v>536</v>
      </c>
      <c r="H2841" s="491" t="s">
        <v>4038</v>
      </c>
      <c r="I2841" s="494" t="s">
        <v>4013</v>
      </c>
      <c r="J2841" s="502">
        <v>11.37</v>
      </c>
      <c r="K2841" s="491" t="s">
        <v>4038</v>
      </c>
      <c r="L2841" s="512">
        <f t="shared" si="308"/>
        <v>255</v>
      </c>
      <c r="M2841" s="514">
        <v>255</v>
      </c>
      <c r="N2841" s="514"/>
      <c r="O2841" s="514"/>
      <c r="P2841" s="515" t="e">
        <f t="shared" si="309"/>
        <v>#DIV/0!</v>
      </c>
      <c r="Q2841" s="515">
        <f t="shared" si="310"/>
        <v>0</v>
      </c>
      <c r="R2841" s="515">
        <f t="shared" si="311"/>
        <v>0</v>
      </c>
      <c r="S2841" s="516">
        <f>IF(M2841="nio",0,IF(M2841&gt;0,VLOOKUP(H2841,'3-Productie normen'!A:L,VLOOKUP(M2841,'3-Productie normen'!$B$36:$C$42,2,FALSE),FALSE)))</f>
        <v>0</v>
      </c>
      <c r="T2841" s="516">
        <f t="shared" ref="T2841:T2904" si="313">IF(N2841&gt;0,S2841*$T$8,0)</f>
        <v>0</v>
      </c>
      <c r="U2841" s="55">
        <f t="shared" ref="U2841:U2904" si="314">IF((OR(O2841&gt;0,)),S2841*$U$8,0)</f>
        <v>0</v>
      </c>
      <c r="V2841" s="527"/>
      <c r="X2841" s="529">
        <f t="shared" si="312"/>
        <v>2899.35</v>
      </c>
    </row>
    <row r="2842" spans="1:24" ht="14.1" customHeight="1">
      <c r="A2842" s="460">
        <v>2842</v>
      </c>
      <c r="B2842" s="467" t="s">
        <v>268</v>
      </c>
      <c r="C2842" s="466" t="s">
        <v>385</v>
      </c>
      <c r="D2842" s="473"/>
      <c r="E2842" s="475">
        <v>3</v>
      </c>
      <c r="F2842" s="475" t="s">
        <v>2706</v>
      </c>
      <c r="G2842" s="494" t="s">
        <v>536</v>
      </c>
      <c r="H2842" s="491" t="s">
        <v>4038</v>
      </c>
      <c r="I2842" s="494" t="s">
        <v>4013</v>
      </c>
      <c r="J2842" s="502">
        <v>36.549999999999997</v>
      </c>
      <c r="K2842" s="491" t="s">
        <v>4038</v>
      </c>
      <c r="L2842" s="512">
        <f t="shared" si="308"/>
        <v>255</v>
      </c>
      <c r="M2842" s="514">
        <v>255</v>
      </c>
      <c r="N2842" s="514"/>
      <c r="O2842" s="514"/>
      <c r="P2842" s="515" t="e">
        <f t="shared" si="309"/>
        <v>#DIV/0!</v>
      </c>
      <c r="Q2842" s="515">
        <f t="shared" si="310"/>
        <v>0</v>
      </c>
      <c r="R2842" s="515">
        <f t="shared" si="311"/>
        <v>0</v>
      </c>
      <c r="S2842" s="516">
        <f>IF(M2842="nio",0,IF(M2842&gt;0,VLOOKUP(H2842,'3-Productie normen'!A:L,VLOOKUP(M2842,'3-Productie normen'!$B$36:$C$42,2,FALSE),FALSE)))</f>
        <v>0</v>
      </c>
      <c r="T2842" s="516">
        <f t="shared" si="313"/>
        <v>0</v>
      </c>
      <c r="U2842" s="55">
        <f t="shared" si="314"/>
        <v>0</v>
      </c>
      <c r="V2842" s="527"/>
      <c r="X2842" s="529">
        <f t="shared" si="312"/>
        <v>9320.25</v>
      </c>
    </row>
    <row r="2843" spans="1:24" ht="14.1" customHeight="1">
      <c r="A2843" s="460">
        <v>2843</v>
      </c>
      <c r="B2843" s="467" t="s">
        <v>268</v>
      </c>
      <c r="C2843" s="466" t="s">
        <v>385</v>
      </c>
      <c r="D2843" s="473"/>
      <c r="E2843" s="475">
        <v>3</v>
      </c>
      <c r="F2843" s="475" t="s">
        <v>2707</v>
      </c>
      <c r="G2843" s="494" t="s">
        <v>566</v>
      </c>
      <c r="H2843" s="492" t="s">
        <v>216</v>
      </c>
      <c r="I2843" s="494" t="s">
        <v>3993</v>
      </c>
      <c r="J2843" s="502">
        <v>20.6</v>
      </c>
      <c r="K2843" s="505" t="s">
        <v>216</v>
      </c>
      <c r="L2843" s="512">
        <f t="shared" si="308"/>
        <v>104</v>
      </c>
      <c r="M2843" s="514">
        <v>104</v>
      </c>
      <c r="N2843" s="514"/>
      <c r="O2843" s="514"/>
      <c r="P2843" s="515" t="e">
        <f t="shared" si="309"/>
        <v>#DIV/0!</v>
      </c>
      <c r="Q2843" s="515">
        <f t="shared" si="310"/>
        <v>0</v>
      </c>
      <c r="R2843" s="515">
        <f t="shared" si="311"/>
        <v>0</v>
      </c>
      <c r="S2843" s="516">
        <f>IF(M2843="nio",0,IF(M2843&gt;0,VLOOKUP(H2843,'3-Productie normen'!A:L,VLOOKUP(M2843,'3-Productie normen'!$B$36:$C$42,2,FALSE),FALSE)))</f>
        <v>0</v>
      </c>
      <c r="T2843" s="516">
        <f t="shared" si="313"/>
        <v>0</v>
      </c>
      <c r="U2843" s="55">
        <f t="shared" si="314"/>
        <v>0</v>
      </c>
      <c r="V2843" s="527"/>
      <c r="X2843" s="529">
        <f t="shared" si="312"/>
        <v>2142.4</v>
      </c>
    </row>
    <row r="2844" spans="1:24" ht="14.1" customHeight="1">
      <c r="A2844" s="460">
        <v>2844</v>
      </c>
      <c r="B2844" s="467" t="s">
        <v>268</v>
      </c>
      <c r="C2844" s="466" t="s">
        <v>385</v>
      </c>
      <c r="D2844" s="473"/>
      <c r="E2844" s="475">
        <v>3</v>
      </c>
      <c r="F2844" s="475" t="s">
        <v>2708</v>
      </c>
      <c r="G2844" s="494" t="s">
        <v>582</v>
      </c>
      <c r="H2844" s="494" t="s">
        <v>4033</v>
      </c>
      <c r="I2844" s="494" t="s">
        <v>4011</v>
      </c>
      <c r="J2844" s="502">
        <v>6.95</v>
      </c>
      <c r="K2844" s="494" t="s">
        <v>4033</v>
      </c>
      <c r="L2844" s="512">
        <f t="shared" si="308"/>
        <v>104</v>
      </c>
      <c r="M2844" s="514">
        <v>104</v>
      </c>
      <c r="N2844" s="514"/>
      <c r="O2844" s="514"/>
      <c r="P2844" s="515" t="e">
        <f t="shared" si="309"/>
        <v>#DIV/0!</v>
      </c>
      <c r="Q2844" s="515">
        <f t="shared" si="310"/>
        <v>0</v>
      </c>
      <c r="R2844" s="515">
        <f t="shared" si="311"/>
        <v>0</v>
      </c>
      <c r="S2844" s="516">
        <f>IF(M2844="nio",0,IF(M2844&gt;0,VLOOKUP(H2844,'3-Productie normen'!A:L,VLOOKUP(M2844,'3-Productie normen'!$B$36:$C$42,2,FALSE),FALSE)))</f>
        <v>0</v>
      </c>
      <c r="T2844" s="516">
        <f t="shared" si="313"/>
        <v>0</v>
      </c>
      <c r="U2844" s="55">
        <f t="shared" si="314"/>
        <v>0</v>
      </c>
      <c r="V2844" s="527"/>
      <c r="X2844" s="529">
        <f t="shared" si="312"/>
        <v>722.80000000000007</v>
      </c>
    </row>
    <row r="2845" spans="1:24" ht="14.1" customHeight="1">
      <c r="A2845" s="460">
        <v>2845</v>
      </c>
      <c r="B2845" s="467" t="s">
        <v>268</v>
      </c>
      <c r="C2845" s="466" t="s">
        <v>385</v>
      </c>
      <c r="D2845" s="473"/>
      <c r="E2845" s="475">
        <v>3</v>
      </c>
      <c r="F2845" s="475" t="s">
        <v>2709</v>
      </c>
      <c r="G2845" s="494" t="s">
        <v>559</v>
      </c>
      <c r="H2845" s="491" t="s">
        <v>286</v>
      </c>
      <c r="I2845" s="494" t="s">
        <v>4011</v>
      </c>
      <c r="J2845" s="502">
        <v>1.37</v>
      </c>
      <c r="K2845" s="494" t="s">
        <v>4027</v>
      </c>
      <c r="L2845" s="512">
        <f t="shared" si="308"/>
        <v>0</v>
      </c>
      <c r="M2845" s="513" t="s">
        <v>4037</v>
      </c>
      <c r="N2845" s="514"/>
      <c r="O2845" s="514"/>
      <c r="P2845" s="515">
        <f t="shared" si="309"/>
        <v>0</v>
      </c>
      <c r="Q2845" s="515">
        <f t="shared" si="310"/>
        <v>0</v>
      </c>
      <c r="R2845" s="515">
        <f t="shared" si="311"/>
        <v>0</v>
      </c>
      <c r="S2845" s="516">
        <f>IF(M2845="nio",0,IF(M2845&gt;0,VLOOKUP(H2845,'3-Productie normen'!A:L,VLOOKUP(M2845,'3-Productie normen'!$B$36:$C$42,2,FALSE),FALSE)))</f>
        <v>0</v>
      </c>
      <c r="T2845" s="516">
        <f t="shared" si="313"/>
        <v>0</v>
      </c>
      <c r="U2845" s="55">
        <f t="shared" si="314"/>
        <v>0</v>
      </c>
      <c r="V2845" s="527"/>
      <c r="X2845" s="529">
        <f t="shared" si="312"/>
        <v>0</v>
      </c>
    </row>
    <row r="2846" spans="1:24" ht="14.1" customHeight="1">
      <c r="A2846" s="460">
        <v>2846</v>
      </c>
      <c r="B2846" s="467" t="s">
        <v>268</v>
      </c>
      <c r="C2846" s="466" t="s">
        <v>385</v>
      </c>
      <c r="D2846" s="473"/>
      <c r="E2846" s="475">
        <v>3</v>
      </c>
      <c r="F2846" s="475" t="s">
        <v>2710</v>
      </c>
      <c r="G2846" s="494" t="s">
        <v>561</v>
      </c>
      <c r="H2846" s="494" t="s">
        <v>347</v>
      </c>
      <c r="I2846" s="494" t="s">
        <v>4011</v>
      </c>
      <c r="J2846" s="502">
        <v>2.36</v>
      </c>
      <c r="K2846" s="494" t="s">
        <v>347</v>
      </c>
      <c r="L2846" s="512">
        <f t="shared" si="308"/>
        <v>104</v>
      </c>
      <c r="M2846" s="514">
        <v>104</v>
      </c>
      <c r="N2846" s="514"/>
      <c r="O2846" s="514"/>
      <c r="P2846" s="515" t="e">
        <f t="shared" si="309"/>
        <v>#DIV/0!</v>
      </c>
      <c r="Q2846" s="515">
        <f t="shared" si="310"/>
        <v>0</v>
      </c>
      <c r="R2846" s="515">
        <f t="shared" si="311"/>
        <v>0</v>
      </c>
      <c r="S2846" s="516">
        <f>IF(M2846="nio",0,IF(M2846&gt;0,VLOOKUP(H2846,'3-Productie normen'!A:L,VLOOKUP(M2846,'3-Productie normen'!$B$36:$C$42,2,FALSE),FALSE)))</f>
        <v>0</v>
      </c>
      <c r="T2846" s="516">
        <f t="shared" si="313"/>
        <v>0</v>
      </c>
      <c r="U2846" s="55">
        <f t="shared" si="314"/>
        <v>0</v>
      </c>
      <c r="V2846" s="527"/>
      <c r="X2846" s="529">
        <f t="shared" si="312"/>
        <v>245.44</v>
      </c>
    </row>
    <row r="2847" spans="1:24" ht="14.1" customHeight="1">
      <c r="A2847" s="460">
        <v>2847</v>
      </c>
      <c r="B2847" s="467" t="s">
        <v>268</v>
      </c>
      <c r="C2847" s="466" t="s">
        <v>385</v>
      </c>
      <c r="D2847" s="473"/>
      <c r="E2847" s="475">
        <v>3</v>
      </c>
      <c r="F2847" s="475" t="s">
        <v>2711</v>
      </c>
      <c r="G2847" s="494" t="s">
        <v>561</v>
      </c>
      <c r="H2847" s="494" t="s">
        <v>347</v>
      </c>
      <c r="I2847" s="494" t="s">
        <v>4011</v>
      </c>
      <c r="J2847" s="502">
        <v>2.36</v>
      </c>
      <c r="K2847" s="494" t="s">
        <v>347</v>
      </c>
      <c r="L2847" s="512">
        <f t="shared" si="308"/>
        <v>104</v>
      </c>
      <c r="M2847" s="514">
        <v>104</v>
      </c>
      <c r="N2847" s="514"/>
      <c r="O2847" s="514"/>
      <c r="P2847" s="515" t="e">
        <f t="shared" si="309"/>
        <v>#DIV/0!</v>
      </c>
      <c r="Q2847" s="515">
        <f t="shared" si="310"/>
        <v>0</v>
      </c>
      <c r="R2847" s="515">
        <f t="shared" si="311"/>
        <v>0</v>
      </c>
      <c r="S2847" s="516">
        <f>IF(M2847="nio",0,IF(M2847&gt;0,VLOOKUP(H2847,'3-Productie normen'!A:L,VLOOKUP(M2847,'3-Productie normen'!$B$36:$C$42,2,FALSE),FALSE)))</f>
        <v>0</v>
      </c>
      <c r="T2847" s="516">
        <f t="shared" si="313"/>
        <v>0</v>
      </c>
      <c r="U2847" s="55">
        <f t="shared" si="314"/>
        <v>0</v>
      </c>
      <c r="V2847" s="527"/>
      <c r="X2847" s="529">
        <f t="shared" si="312"/>
        <v>245.44</v>
      </c>
    </row>
    <row r="2848" spans="1:24" ht="14.1" customHeight="1">
      <c r="A2848" s="460">
        <v>2848</v>
      </c>
      <c r="B2848" s="467" t="s">
        <v>268</v>
      </c>
      <c r="C2848" s="466" t="s">
        <v>385</v>
      </c>
      <c r="D2848" s="473"/>
      <c r="E2848" s="475">
        <v>3</v>
      </c>
      <c r="F2848" s="475" t="s">
        <v>2712</v>
      </c>
      <c r="G2848" s="494" t="s">
        <v>595</v>
      </c>
      <c r="H2848" s="494" t="s">
        <v>255</v>
      </c>
      <c r="I2848" s="494" t="s">
        <v>4011</v>
      </c>
      <c r="J2848" s="502">
        <v>4.32</v>
      </c>
      <c r="K2848" s="494" t="s">
        <v>255</v>
      </c>
      <c r="L2848" s="512">
        <f t="shared" si="308"/>
        <v>104</v>
      </c>
      <c r="M2848" s="514">
        <v>104</v>
      </c>
      <c r="N2848" s="514"/>
      <c r="O2848" s="514"/>
      <c r="P2848" s="515" t="e">
        <f t="shared" si="309"/>
        <v>#DIV/0!</v>
      </c>
      <c r="Q2848" s="515">
        <f t="shared" si="310"/>
        <v>0</v>
      </c>
      <c r="R2848" s="515">
        <f t="shared" si="311"/>
        <v>0</v>
      </c>
      <c r="S2848" s="516">
        <f>IF(M2848="nio",0,IF(M2848&gt;0,VLOOKUP(H2848,'3-Productie normen'!A:L,VLOOKUP(M2848,'3-Productie normen'!$B$36:$C$42,2,FALSE),FALSE)))</f>
        <v>0</v>
      </c>
      <c r="T2848" s="516">
        <f t="shared" si="313"/>
        <v>0</v>
      </c>
      <c r="U2848" s="55">
        <f t="shared" si="314"/>
        <v>0</v>
      </c>
      <c r="V2848" s="527"/>
      <c r="X2848" s="529">
        <f t="shared" si="312"/>
        <v>449.28000000000003</v>
      </c>
    </row>
    <row r="2849" spans="1:24" ht="14.1" customHeight="1">
      <c r="A2849" s="567">
        <v>2849</v>
      </c>
      <c r="B2849" s="467" t="s">
        <v>268</v>
      </c>
      <c r="C2849" s="466" t="s">
        <v>385</v>
      </c>
      <c r="D2849" s="473"/>
      <c r="E2849" s="475">
        <v>3</v>
      </c>
      <c r="F2849" s="475" t="s">
        <v>2713</v>
      </c>
      <c r="G2849" s="494" t="s">
        <v>2255</v>
      </c>
      <c r="H2849" s="494" t="s">
        <v>255</v>
      </c>
      <c r="I2849" s="494" t="s">
        <v>4011</v>
      </c>
      <c r="J2849" s="502">
        <v>53.37</v>
      </c>
      <c r="K2849" s="494" t="s">
        <v>255</v>
      </c>
      <c r="L2849" s="512">
        <f t="shared" si="308"/>
        <v>104</v>
      </c>
      <c r="M2849" s="514">
        <v>104</v>
      </c>
      <c r="N2849" s="514"/>
      <c r="O2849" s="514"/>
      <c r="P2849" s="515" t="e">
        <f t="shared" si="309"/>
        <v>#DIV/0!</v>
      </c>
      <c r="Q2849" s="515">
        <f t="shared" si="310"/>
        <v>0</v>
      </c>
      <c r="R2849" s="515">
        <f t="shared" si="311"/>
        <v>0</v>
      </c>
      <c r="S2849" s="516">
        <f>IF(M2849="nio",0,IF(M2849&gt;0,VLOOKUP(H2849,'3-Productie normen'!A:L,VLOOKUP(M2849,'3-Productie normen'!$B$36:$C$42,2,FALSE),FALSE)))</f>
        <v>0</v>
      </c>
      <c r="T2849" s="516">
        <f t="shared" si="313"/>
        <v>0</v>
      </c>
      <c r="U2849" s="55">
        <f t="shared" si="314"/>
        <v>0</v>
      </c>
      <c r="V2849" s="527"/>
      <c r="X2849" s="529">
        <f t="shared" si="312"/>
        <v>5550.48</v>
      </c>
    </row>
    <row r="2850" spans="1:24" ht="14.1" customHeight="1">
      <c r="A2850" s="460">
        <v>2850</v>
      </c>
      <c r="B2850" s="467" t="s">
        <v>268</v>
      </c>
      <c r="C2850" s="466" t="s">
        <v>385</v>
      </c>
      <c r="D2850" s="473"/>
      <c r="E2850" s="475">
        <v>3</v>
      </c>
      <c r="F2850" s="475" t="s">
        <v>2714</v>
      </c>
      <c r="G2850" s="494" t="s">
        <v>2238</v>
      </c>
      <c r="H2850" s="494" t="s">
        <v>255</v>
      </c>
      <c r="I2850" s="494" t="s">
        <v>4011</v>
      </c>
      <c r="J2850" s="502">
        <v>106.53</v>
      </c>
      <c r="K2850" s="494" t="s">
        <v>255</v>
      </c>
      <c r="L2850" s="512">
        <f t="shared" si="308"/>
        <v>104</v>
      </c>
      <c r="M2850" s="514">
        <v>104</v>
      </c>
      <c r="N2850" s="514"/>
      <c r="O2850" s="514"/>
      <c r="P2850" s="515" t="e">
        <f t="shared" si="309"/>
        <v>#DIV/0!</v>
      </c>
      <c r="Q2850" s="515">
        <f t="shared" si="310"/>
        <v>0</v>
      </c>
      <c r="R2850" s="515">
        <f t="shared" si="311"/>
        <v>0</v>
      </c>
      <c r="S2850" s="516">
        <f>IF(M2850="nio",0,IF(M2850&gt;0,VLOOKUP(H2850,'3-Productie normen'!A:L,VLOOKUP(M2850,'3-Productie normen'!$B$36:$C$42,2,FALSE),FALSE)))</f>
        <v>0</v>
      </c>
      <c r="T2850" s="516">
        <f t="shared" si="313"/>
        <v>0</v>
      </c>
      <c r="U2850" s="55">
        <f t="shared" si="314"/>
        <v>0</v>
      </c>
      <c r="V2850" s="527"/>
      <c r="X2850" s="529">
        <f t="shared" si="312"/>
        <v>11079.12</v>
      </c>
    </row>
    <row r="2851" spans="1:24" ht="14.1" customHeight="1">
      <c r="A2851" s="460">
        <v>2851</v>
      </c>
      <c r="B2851" s="467" t="s">
        <v>268</v>
      </c>
      <c r="C2851" s="466" t="s">
        <v>385</v>
      </c>
      <c r="D2851" s="473"/>
      <c r="E2851" s="475">
        <v>3</v>
      </c>
      <c r="F2851" s="475" t="s">
        <v>2715</v>
      </c>
      <c r="G2851" s="494" t="s">
        <v>2238</v>
      </c>
      <c r="H2851" s="494" t="s">
        <v>255</v>
      </c>
      <c r="I2851" s="494" t="s">
        <v>4011</v>
      </c>
      <c r="J2851" s="502">
        <v>11.95</v>
      </c>
      <c r="K2851" s="494" t="s">
        <v>255</v>
      </c>
      <c r="L2851" s="512">
        <f t="shared" si="308"/>
        <v>104</v>
      </c>
      <c r="M2851" s="514">
        <v>104</v>
      </c>
      <c r="N2851" s="514"/>
      <c r="O2851" s="514"/>
      <c r="P2851" s="515" t="e">
        <f t="shared" si="309"/>
        <v>#DIV/0!</v>
      </c>
      <c r="Q2851" s="515">
        <f t="shared" si="310"/>
        <v>0</v>
      </c>
      <c r="R2851" s="515">
        <f t="shared" si="311"/>
        <v>0</v>
      </c>
      <c r="S2851" s="516">
        <f>IF(M2851="nio",0,IF(M2851&gt;0,VLOOKUP(H2851,'3-Productie normen'!A:L,VLOOKUP(M2851,'3-Productie normen'!$B$36:$C$42,2,FALSE),FALSE)))</f>
        <v>0</v>
      </c>
      <c r="T2851" s="516">
        <f t="shared" si="313"/>
        <v>0</v>
      </c>
      <c r="U2851" s="55">
        <f t="shared" si="314"/>
        <v>0</v>
      </c>
      <c r="V2851" s="527"/>
      <c r="X2851" s="529">
        <f t="shared" si="312"/>
        <v>1242.8</v>
      </c>
    </row>
    <row r="2852" spans="1:24" ht="14.1" customHeight="1">
      <c r="A2852" s="460">
        <v>2852</v>
      </c>
      <c r="B2852" s="467" t="s">
        <v>268</v>
      </c>
      <c r="C2852" s="466" t="s">
        <v>385</v>
      </c>
      <c r="D2852" s="473"/>
      <c r="E2852" s="475">
        <v>3</v>
      </c>
      <c r="F2852" s="475" t="s">
        <v>2716</v>
      </c>
      <c r="G2852" s="494" t="s">
        <v>2238</v>
      </c>
      <c r="H2852" s="494" t="s">
        <v>255</v>
      </c>
      <c r="I2852" s="494" t="s">
        <v>4011</v>
      </c>
      <c r="J2852" s="502">
        <v>11.96</v>
      </c>
      <c r="K2852" s="494" t="s">
        <v>255</v>
      </c>
      <c r="L2852" s="512">
        <f t="shared" si="308"/>
        <v>104</v>
      </c>
      <c r="M2852" s="514">
        <v>104</v>
      </c>
      <c r="N2852" s="514"/>
      <c r="O2852" s="514"/>
      <c r="P2852" s="515" t="e">
        <f t="shared" si="309"/>
        <v>#DIV/0!</v>
      </c>
      <c r="Q2852" s="515">
        <f t="shared" si="310"/>
        <v>0</v>
      </c>
      <c r="R2852" s="515">
        <f t="shared" si="311"/>
        <v>0</v>
      </c>
      <c r="S2852" s="516">
        <f>IF(M2852="nio",0,IF(M2852&gt;0,VLOOKUP(H2852,'3-Productie normen'!A:L,VLOOKUP(M2852,'3-Productie normen'!$B$36:$C$42,2,FALSE),FALSE)))</f>
        <v>0</v>
      </c>
      <c r="T2852" s="516">
        <f t="shared" si="313"/>
        <v>0</v>
      </c>
      <c r="U2852" s="55">
        <f t="shared" si="314"/>
        <v>0</v>
      </c>
      <c r="V2852" s="527"/>
      <c r="X2852" s="529">
        <f t="shared" si="312"/>
        <v>1243.8400000000001</v>
      </c>
    </row>
    <row r="2853" spans="1:24" ht="14.1" customHeight="1">
      <c r="A2853" s="460">
        <v>2853</v>
      </c>
      <c r="B2853" s="467" t="s">
        <v>268</v>
      </c>
      <c r="C2853" s="466" t="s">
        <v>385</v>
      </c>
      <c r="D2853" s="473"/>
      <c r="E2853" s="475">
        <v>3</v>
      </c>
      <c r="F2853" s="475" t="s">
        <v>2717</v>
      </c>
      <c r="G2853" s="494" t="s">
        <v>2238</v>
      </c>
      <c r="H2853" s="494" t="s">
        <v>255</v>
      </c>
      <c r="I2853" s="494" t="s">
        <v>4011</v>
      </c>
      <c r="J2853" s="502">
        <v>39.58</v>
      </c>
      <c r="K2853" s="494" t="s">
        <v>255</v>
      </c>
      <c r="L2853" s="512">
        <f t="shared" si="308"/>
        <v>104</v>
      </c>
      <c r="M2853" s="514">
        <v>104</v>
      </c>
      <c r="N2853" s="514"/>
      <c r="O2853" s="514"/>
      <c r="P2853" s="515" t="e">
        <f t="shared" si="309"/>
        <v>#DIV/0!</v>
      </c>
      <c r="Q2853" s="515">
        <f t="shared" si="310"/>
        <v>0</v>
      </c>
      <c r="R2853" s="515">
        <f t="shared" si="311"/>
        <v>0</v>
      </c>
      <c r="S2853" s="516">
        <f>IF(M2853="nio",0,IF(M2853&gt;0,VLOOKUP(H2853,'3-Productie normen'!A:L,VLOOKUP(M2853,'3-Productie normen'!$B$36:$C$42,2,FALSE),FALSE)))</f>
        <v>0</v>
      </c>
      <c r="T2853" s="516">
        <f t="shared" si="313"/>
        <v>0</v>
      </c>
      <c r="U2853" s="55">
        <f t="shared" si="314"/>
        <v>0</v>
      </c>
      <c r="V2853" s="527"/>
      <c r="X2853" s="529">
        <f t="shared" si="312"/>
        <v>4116.32</v>
      </c>
    </row>
    <row r="2854" spans="1:24" ht="14.1" customHeight="1">
      <c r="A2854" s="460">
        <v>2854</v>
      </c>
      <c r="B2854" s="467" t="s">
        <v>268</v>
      </c>
      <c r="C2854" s="466" t="s">
        <v>385</v>
      </c>
      <c r="D2854" s="473"/>
      <c r="E2854" s="475">
        <v>3</v>
      </c>
      <c r="F2854" s="475" t="s">
        <v>2718</v>
      </c>
      <c r="G2854" s="494" t="s">
        <v>593</v>
      </c>
      <c r="H2854" s="494" t="s">
        <v>255</v>
      </c>
      <c r="I2854" s="494" t="s">
        <v>4011</v>
      </c>
      <c r="J2854" s="502">
        <v>6.56</v>
      </c>
      <c r="K2854" s="494" t="s">
        <v>255</v>
      </c>
      <c r="L2854" s="512">
        <f t="shared" si="308"/>
        <v>104</v>
      </c>
      <c r="M2854" s="514">
        <v>104</v>
      </c>
      <c r="N2854" s="514"/>
      <c r="O2854" s="514"/>
      <c r="P2854" s="515" t="e">
        <f t="shared" si="309"/>
        <v>#DIV/0!</v>
      </c>
      <c r="Q2854" s="515">
        <f t="shared" si="310"/>
        <v>0</v>
      </c>
      <c r="R2854" s="515">
        <f t="shared" si="311"/>
        <v>0</v>
      </c>
      <c r="S2854" s="516">
        <f>IF(M2854="nio",0,IF(M2854&gt;0,VLOOKUP(H2854,'3-Productie normen'!A:L,VLOOKUP(M2854,'3-Productie normen'!$B$36:$C$42,2,FALSE),FALSE)))</f>
        <v>0</v>
      </c>
      <c r="T2854" s="516">
        <f t="shared" si="313"/>
        <v>0</v>
      </c>
      <c r="U2854" s="55">
        <f t="shared" si="314"/>
        <v>0</v>
      </c>
      <c r="V2854" s="527"/>
      <c r="X2854" s="529">
        <f t="shared" si="312"/>
        <v>682.24</v>
      </c>
    </row>
    <row r="2855" spans="1:24" ht="14.1" customHeight="1">
      <c r="A2855" s="460">
        <v>2855</v>
      </c>
      <c r="B2855" s="467" t="s">
        <v>268</v>
      </c>
      <c r="C2855" s="466" t="s">
        <v>385</v>
      </c>
      <c r="D2855" s="473"/>
      <c r="E2855" s="475">
        <v>3</v>
      </c>
      <c r="F2855" s="475" t="s">
        <v>2719</v>
      </c>
      <c r="G2855" s="494" t="s">
        <v>2238</v>
      </c>
      <c r="H2855" s="494" t="s">
        <v>255</v>
      </c>
      <c r="I2855" s="494" t="s">
        <v>4011</v>
      </c>
      <c r="J2855" s="502">
        <v>28.67</v>
      </c>
      <c r="K2855" s="494" t="s">
        <v>255</v>
      </c>
      <c r="L2855" s="512">
        <f t="shared" si="308"/>
        <v>104</v>
      </c>
      <c r="M2855" s="514">
        <v>104</v>
      </c>
      <c r="N2855" s="514"/>
      <c r="O2855" s="514"/>
      <c r="P2855" s="515" t="e">
        <f t="shared" si="309"/>
        <v>#DIV/0!</v>
      </c>
      <c r="Q2855" s="515">
        <f t="shared" si="310"/>
        <v>0</v>
      </c>
      <c r="R2855" s="515">
        <f t="shared" si="311"/>
        <v>0</v>
      </c>
      <c r="S2855" s="516">
        <f>IF(M2855="nio",0,IF(M2855&gt;0,VLOOKUP(H2855,'3-Productie normen'!A:L,VLOOKUP(M2855,'3-Productie normen'!$B$36:$C$42,2,FALSE),FALSE)))</f>
        <v>0</v>
      </c>
      <c r="T2855" s="516">
        <f t="shared" si="313"/>
        <v>0</v>
      </c>
      <c r="U2855" s="55">
        <f t="shared" si="314"/>
        <v>0</v>
      </c>
      <c r="V2855" s="527"/>
      <c r="X2855" s="529">
        <f t="shared" si="312"/>
        <v>2981.6800000000003</v>
      </c>
    </row>
    <row r="2856" spans="1:24" ht="14.1" customHeight="1">
      <c r="A2856" s="460">
        <v>2856</v>
      </c>
      <c r="B2856" s="467" t="s">
        <v>268</v>
      </c>
      <c r="C2856" s="466" t="s">
        <v>385</v>
      </c>
      <c r="D2856" s="473"/>
      <c r="E2856" s="475">
        <v>3</v>
      </c>
      <c r="F2856" s="475" t="s">
        <v>2720</v>
      </c>
      <c r="G2856" s="494" t="s">
        <v>2238</v>
      </c>
      <c r="H2856" s="494" t="s">
        <v>255</v>
      </c>
      <c r="I2856" s="494" t="s">
        <v>4011</v>
      </c>
      <c r="J2856" s="502">
        <v>30.29</v>
      </c>
      <c r="K2856" s="494" t="s">
        <v>255</v>
      </c>
      <c r="L2856" s="512">
        <f t="shared" si="308"/>
        <v>104</v>
      </c>
      <c r="M2856" s="514">
        <v>104</v>
      </c>
      <c r="N2856" s="514"/>
      <c r="O2856" s="514"/>
      <c r="P2856" s="515" t="e">
        <f t="shared" si="309"/>
        <v>#DIV/0!</v>
      </c>
      <c r="Q2856" s="515">
        <f t="shared" si="310"/>
        <v>0</v>
      </c>
      <c r="R2856" s="515">
        <f t="shared" si="311"/>
        <v>0</v>
      </c>
      <c r="S2856" s="516">
        <f>IF(M2856="nio",0,IF(M2856&gt;0,VLOOKUP(H2856,'3-Productie normen'!A:L,VLOOKUP(M2856,'3-Productie normen'!$B$36:$C$42,2,FALSE),FALSE)))</f>
        <v>0</v>
      </c>
      <c r="T2856" s="516">
        <f t="shared" si="313"/>
        <v>0</v>
      </c>
      <c r="U2856" s="55">
        <f t="shared" si="314"/>
        <v>0</v>
      </c>
      <c r="V2856" s="527"/>
      <c r="X2856" s="529">
        <f t="shared" si="312"/>
        <v>3150.16</v>
      </c>
    </row>
    <row r="2857" spans="1:24" ht="14.1" customHeight="1">
      <c r="A2857" s="567">
        <v>2857</v>
      </c>
      <c r="B2857" s="467" t="s">
        <v>268</v>
      </c>
      <c r="C2857" s="466" t="s">
        <v>385</v>
      </c>
      <c r="D2857" s="473"/>
      <c r="E2857" s="475">
        <v>3</v>
      </c>
      <c r="F2857" s="475" t="s">
        <v>2721</v>
      </c>
      <c r="G2857" s="494" t="s">
        <v>595</v>
      </c>
      <c r="H2857" s="494" t="s">
        <v>255</v>
      </c>
      <c r="I2857" s="494" t="s">
        <v>4011</v>
      </c>
      <c r="J2857" s="502">
        <v>1.97</v>
      </c>
      <c r="K2857" s="494" t="s">
        <v>255</v>
      </c>
      <c r="L2857" s="512">
        <f t="shared" si="308"/>
        <v>104</v>
      </c>
      <c r="M2857" s="514">
        <v>104</v>
      </c>
      <c r="N2857" s="514"/>
      <c r="O2857" s="514"/>
      <c r="P2857" s="515" t="e">
        <f t="shared" si="309"/>
        <v>#DIV/0!</v>
      </c>
      <c r="Q2857" s="515">
        <f t="shared" si="310"/>
        <v>0</v>
      </c>
      <c r="R2857" s="515">
        <f t="shared" si="311"/>
        <v>0</v>
      </c>
      <c r="S2857" s="516">
        <f>IF(M2857="nio",0,IF(M2857&gt;0,VLOOKUP(H2857,'3-Productie normen'!A:L,VLOOKUP(M2857,'3-Productie normen'!$B$36:$C$42,2,FALSE),FALSE)))</f>
        <v>0</v>
      </c>
      <c r="T2857" s="516">
        <f t="shared" si="313"/>
        <v>0</v>
      </c>
      <c r="U2857" s="55">
        <f t="shared" si="314"/>
        <v>0</v>
      </c>
      <c r="V2857" s="527"/>
      <c r="X2857" s="529">
        <f t="shared" si="312"/>
        <v>204.88</v>
      </c>
    </row>
    <row r="2858" spans="1:24" ht="14.1" customHeight="1">
      <c r="A2858" s="460">
        <v>2858</v>
      </c>
      <c r="B2858" s="467" t="s">
        <v>268</v>
      </c>
      <c r="C2858" s="466" t="s">
        <v>385</v>
      </c>
      <c r="D2858" s="473"/>
      <c r="E2858" s="475">
        <v>3</v>
      </c>
      <c r="F2858" s="475" t="s">
        <v>2722</v>
      </c>
      <c r="G2858" s="494" t="s">
        <v>595</v>
      </c>
      <c r="H2858" s="494" t="s">
        <v>255</v>
      </c>
      <c r="I2858" s="494" t="s">
        <v>4011</v>
      </c>
      <c r="J2858" s="502">
        <v>1.93</v>
      </c>
      <c r="K2858" s="494" t="s">
        <v>255</v>
      </c>
      <c r="L2858" s="512">
        <f t="shared" si="308"/>
        <v>104</v>
      </c>
      <c r="M2858" s="514">
        <v>104</v>
      </c>
      <c r="N2858" s="514"/>
      <c r="O2858" s="514"/>
      <c r="P2858" s="515" t="e">
        <f t="shared" si="309"/>
        <v>#DIV/0!</v>
      </c>
      <c r="Q2858" s="515">
        <f t="shared" si="310"/>
        <v>0</v>
      </c>
      <c r="R2858" s="515">
        <f t="shared" si="311"/>
        <v>0</v>
      </c>
      <c r="S2858" s="516">
        <f>IF(M2858="nio",0,IF(M2858&gt;0,VLOOKUP(H2858,'3-Productie normen'!A:L,VLOOKUP(M2858,'3-Productie normen'!$B$36:$C$42,2,FALSE),FALSE)))</f>
        <v>0</v>
      </c>
      <c r="T2858" s="516">
        <f t="shared" si="313"/>
        <v>0</v>
      </c>
      <c r="U2858" s="55">
        <f t="shared" si="314"/>
        <v>0</v>
      </c>
      <c r="V2858" s="527"/>
      <c r="X2858" s="529">
        <f t="shared" si="312"/>
        <v>200.72</v>
      </c>
    </row>
    <row r="2859" spans="1:24" ht="14.1" customHeight="1">
      <c r="A2859" s="460">
        <v>2859</v>
      </c>
      <c r="B2859" s="467" t="s">
        <v>268</v>
      </c>
      <c r="C2859" s="466" t="s">
        <v>385</v>
      </c>
      <c r="D2859" s="473"/>
      <c r="E2859" s="475">
        <v>3</v>
      </c>
      <c r="F2859" s="475" t="s">
        <v>2723</v>
      </c>
      <c r="G2859" s="494" t="s">
        <v>593</v>
      </c>
      <c r="H2859" s="494" t="s">
        <v>255</v>
      </c>
      <c r="I2859" s="494" t="s">
        <v>4011</v>
      </c>
      <c r="J2859" s="502">
        <v>10.57</v>
      </c>
      <c r="K2859" s="494" t="s">
        <v>255</v>
      </c>
      <c r="L2859" s="512">
        <f t="shared" si="308"/>
        <v>104</v>
      </c>
      <c r="M2859" s="514">
        <v>104</v>
      </c>
      <c r="N2859" s="514"/>
      <c r="O2859" s="514"/>
      <c r="P2859" s="515" t="e">
        <f t="shared" si="309"/>
        <v>#DIV/0!</v>
      </c>
      <c r="Q2859" s="515">
        <f t="shared" si="310"/>
        <v>0</v>
      </c>
      <c r="R2859" s="515">
        <f t="shared" si="311"/>
        <v>0</v>
      </c>
      <c r="S2859" s="516">
        <f>IF(M2859="nio",0,IF(M2859&gt;0,VLOOKUP(H2859,'3-Productie normen'!A:L,VLOOKUP(M2859,'3-Productie normen'!$B$36:$C$42,2,FALSE),FALSE)))</f>
        <v>0</v>
      </c>
      <c r="T2859" s="516">
        <f t="shared" si="313"/>
        <v>0</v>
      </c>
      <c r="U2859" s="55">
        <f t="shared" si="314"/>
        <v>0</v>
      </c>
      <c r="V2859" s="527"/>
      <c r="X2859" s="529">
        <f t="shared" si="312"/>
        <v>1099.28</v>
      </c>
    </row>
    <row r="2860" spans="1:24" ht="14.1" customHeight="1">
      <c r="A2860" s="460">
        <v>2860</v>
      </c>
      <c r="B2860" s="467" t="s">
        <v>268</v>
      </c>
      <c r="C2860" s="466" t="s">
        <v>385</v>
      </c>
      <c r="D2860" s="473"/>
      <c r="E2860" s="475">
        <v>3</v>
      </c>
      <c r="F2860" s="475" t="s">
        <v>2724</v>
      </c>
      <c r="G2860" s="494" t="s">
        <v>2238</v>
      </c>
      <c r="H2860" s="494" t="s">
        <v>255</v>
      </c>
      <c r="I2860" s="494" t="s">
        <v>4011</v>
      </c>
      <c r="J2860" s="502">
        <v>31.7</v>
      </c>
      <c r="K2860" s="494" t="s">
        <v>255</v>
      </c>
      <c r="L2860" s="512">
        <f t="shared" si="308"/>
        <v>104</v>
      </c>
      <c r="M2860" s="514">
        <v>104</v>
      </c>
      <c r="N2860" s="514"/>
      <c r="O2860" s="514"/>
      <c r="P2860" s="515" t="e">
        <f t="shared" si="309"/>
        <v>#DIV/0!</v>
      </c>
      <c r="Q2860" s="515">
        <f t="shared" si="310"/>
        <v>0</v>
      </c>
      <c r="R2860" s="515">
        <f t="shared" si="311"/>
        <v>0</v>
      </c>
      <c r="S2860" s="516">
        <f>IF(M2860="nio",0,IF(M2860&gt;0,VLOOKUP(H2860,'3-Productie normen'!A:L,VLOOKUP(M2860,'3-Productie normen'!$B$36:$C$42,2,FALSE),FALSE)))</f>
        <v>0</v>
      </c>
      <c r="T2860" s="516">
        <f t="shared" si="313"/>
        <v>0</v>
      </c>
      <c r="U2860" s="55">
        <f t="shared" si="314"/>
        <v>0</v>
      </c>
      <c r="V2860" s="527"/>
      <c r="X2860" s="529">
        <f t="shared" si="312"/>
        <v>3296.7999999999997</v>
      </c>
    </row>
    <row r="2861" spans="1:24" ht="14.1" customHeight="1">
      <c r="A2861" s="460">
        <v>2861</v>
      </c>
      <c r="B2861" s="467" t="s">
        <v>268</v>
      </c>
      <c r="C2861" s="466" t="s">
        <v>385</v>
      </c>
      <c r="D2861" s="473"/>
      <c r="E2861" s="475">
        <v>3</v>
      </c>
      <c r="F2861" s="475"/>
      <c r="G2861" s="494"/>
      <c r="H2861" s="491" t="s">
        <v>286</v>
      </c>
      <c r="I2861" s="494"/>
      <c r="J2861" s="502"/>
      <c r="K2861" s="494" t="s">
        <v>4027</v>
      </c>
      <c r="L2861" s="512">
        <f t="shared" si="308"/>
        <v>0</v>
      </c>
      <c r="M2861" s="513" t="s">
        <v>4037</v>
      </c>
      <c r="N2861" s="514"/>
      <c r="O2861" s="514"/>
      <c r="P2861" s="515">
        <f t="shared" si="309"/>
        <v>0</v>
      </c>
      <c r="Q2861" s="515">
        <f t="shared" si="310"/>
        <v>0</v>
      </c>
      <c r="R2861" s="515">
        <f t="shared" si="311"/>
        <v>0</v>
      </c>
      <c r="S2861" s="516">
        <f>IF(M2861="nio",0,IF(M2861&gt;0,VLOOKUP(H2861,'3-Productie normen'!A:L,VLOOKUP(M2861,'3-Productie normen'!$B$36:$C$42,2,FALSE),FALSE)))</f>
        <v>0</v>
      </c>
      <c r="T2861" s="516">
        <f t="shared" si="313"/>
        <v>0</v>
      </c>
      <c r="U2861" s="55">
        <f t="shared" si="314"/>
        <v>0</v>
      </c>
      <c r="V2861" s="527"/>
      <c r="X2861" s="529">
        <f t="shared" si="312"/>
        <v>0</v>
      </c>
    </row>
    <row r="2862" spans="1:24" ht="14.1" customHeight="1">
      <c r="A2862" s="460">
        <v>2862</v>
      </c>
      <c r="B2862" s="467" t="s">
        <v>268</v>
      </c>
      <c r="C2862" s="466" t="s">
        <v>385</v>
      </c>
      <c r="D2862" s="473"/>
      <c r="E2862" s="475">
        <v>3</v>
      </c>
      <c r="F2862" s="475" t="s">
        <v>2725</v>
      </c>
      <c r="G2862" s="494" t="s">
        <v>2238</v>
      </c>
      <c r="H2862" s="494" t="s">
        <v>255</v>
      </c>
      <c r="I2862" s="494" t="s">
        <v>4011</v>
      </c>
      <c r="J2862" s="502">
        <v>110.96</v>
      </c>
      <c r="K2862" s="494" t="s">
        <v>255</v>
      </c>
      <c r="L2862" s="512">
        <f t="shared" si="308"/>
        <v>104</v>
      </c>
      <c r="M2862" s="514">
        <v>104</v>
      </c>
      <c r="N2862" s="514"/>
      <c r="O2862" s="514"/>
      <c r="P2862" s="515" t="e">
        <f t="shared" si="309"/>
        <v>#DIV/0!</v>
      </c>
      <c r="Q2862" s="515">
        <f t="shared" si="310"/>
        <v>0</v>
      </c>
      <c r="R2862" s="515">
        <f t="shared" si="311"/>
        <v>0</v>
      </c>
      <c r="S2862" s="516">
        <f>IF(M2862="nio",0,IF(M2862&gt;0,VLOOKUP(H2862,'3-Productie normen'!A:L,VLOOKUP(M2862,'3-Productie normen'!$B$36:$C$42,2,FALSE),FALSE)))</f>
        <v>0</v>
      </c>
      <c r="T2862" s="516">
        <f t="shared" si="313"/>
        <v>0</v>
      </c>
      <c r="U2862" s="55">
        <f t="shared" si="314"/>
        <v>0</v>
      </c>
      <c r="V2862" s="527"/>
      <c r="X2862" s="529">
        <f t="shared" si="312"/>
        <v>11539.84</v>
      </c>
    </row>
    <row r="2863" spans="1:24" ht="14.1" customHeight="1">
      <c r="A2863" s="460">
        <v>2863</v>
      </c>
      <c r="B2863" s="467" t="s">
        <v>268</v>
      </c>
      <c r="C2863" s="466" t="s">
        <v>385</v>
      </c>
      <c r="D2863" s="473"/>
      <c r="E2863" s="475">
        <v>3</v>
      </c>
      <c r="F2863" s="475" t="s">
        <v>2726</v>
      </c>
      <c r="G2863" s="494" t="s">
        <v>594</v>
      </c>
      <c r="H2863" s="494" t="s">
        <v>4026</v>
      </c>
      <c r="I2863" s="494" t="s">
        <v>4011</v>
      </c>
      <c r="J2863" s="502">
        <v>98.5</v>
      </c>
      <c r="K2863" s="494" t="s">
        <v>4026</v>
      </c>
      <c r="L2863" s="512">
        <f t="shared" si="308"/>
        <v>0</v>
      </c>
      <c r="M2863" s="513" t="s">
        <v>4037</v>
      </c>
      <c r="N2863" s="514"/>
      <c r="O2863" s="514"/>
      <c r="P2863" s="515">
        <f t="shared" si="309"/>
        <v>0</v>
      </c>
      <c r="Q2863" s="515">
        <f t="shared" si="310"/>
        <v>0</v>
      </c>
      <c r="R2863" s="515">
        <f t="shared" si="311"/>
        <v>0</v>
      </c>
      <c r="S2863" s="516">
        <f>IF(M2863="nio",0,IF(M2863&gt;0,VLOOKUP(H2863,'3-Productie normen'!A:L,VLOOKUP(M2863,'3-Productie normen'!$B$36:$C$42,2,FALSE),FALSE)))</f>
        <v>0</v>
      </c>
      <c r="T2863" s="516">
        <f t="shared" si="313"/>
        <v>0</v>
      </c>
      <c r="U2863" s="55">
        <f t="shared" si="314"/>
        <v>0</v>
      </c>
      <c r="V2863" s="527"/>
      <c r="X2863" s="529">
        <f t="shared" si="312"/>
        <v>0</v>
      </c>
    </row>
    <row r="2864" spans="1:24" ht="14.1" customHeight="1">
      <c r="A2864" s="460">
        <v>2864</v>
      </c>
      <c r="B2864" s="467" t="s">
        <v>268</v>
      </c>
      <c r="C2864" s="466" t="s">
        <v>385</v>
      </c>
      <c r="D2864" s="473"/>
      <c r="E2864" s="475">
        <v>3</v>
      </c>
      <c r="F2864" s="475" t="s">
        <v>2727</v>
      </c>
      <c r="G2864" s="494" t="s">
        <v>916</v>
      </c>
      <c r="H2864" s="494" t="s">
        <v>4033</v>
      </c>
      <c r="I2864" s="494" t="s">
        <v>4011</v>
      </c>
      <c r="J2864" s="502">
        <v>17.25</v>
      </c>
      <c r="K2864" s="494" t="s">
        <v>4033</v>
      </c>
      <c r="L2864" s="512">
        <f t="shared" si="308"/>
        <v>104</v>
      </c>
      <c r="M2864" s="514">
        <v>104</v>
      </c>
      <c r="N2864" s="514"/>
      <c r="O2864" s="514"/>
      <c r="P2864" s="515" t="e">
        <f t="shared" si="309"/>
        <v>#DIV/0!</v>
      </c>
      <c r="Q2864" s="515">
        <f t="shared" si="310"/>
        <v>0</v>
      </c>
      <c r="R2864" s="515">
        <f t="shared" si="311"/>
        <v>0</v>
      </c>
      <c r="S2864" s="516">
        <f>IF(M2864="nio",0,IF(M2864&gt;0,VLOOKUP(H2864,'3-Productie normen'!A:L,VLOOKUP(M2864,'3-Productie normen'!$B$36:$C$42,2,FALSE),FALSE)))</f>
        <v>0</v>
      </c>
      <c r="T2864" s="516">
        <f t="shared" si="313"/>
        <v>0</v>
      </c>
      <c r="U2864" s="55">
        <f t="shared" si="314"/>
        <v>0</v>
      </c>
      <c r="V2864" s="527"/>
      <c r="X2864" s="529">
        <f t="shared" si="312"/>
        <v>1794</v>
      </c>
    </row>
    <row r="2865" spans="1:24" ht="14.1" customHeight="1">
      <c r="A2865" s="567">
        <v>2865</v>
      </c>
      <c r="B2865" s="467" t="s">
        <v>268</v>
      </c>
      <c r="C2865" s="466" t="s">
        <v>385</v>
      </c>
      <c r="D2865" s="473"/>
      <c r="E2865" s="475">
        <v>3</v>
      </c>
      <c r="F2865" s="475" t="s">
        <v>2728</v>
      </c>
      <c r="G2865" s="494" t="s">
        <v>2258</v>
      </c>
      <c r="H2865" s="491" t="s">
        <v>286</v>
      </c>
      <c r="I2865" s="494" t="s">
        <v>4011</v>
      </c>
      <c r="J2865" s="502">
        <v>5.79</v>
      </c>
      <c r="K2865" s="494" t="s">
        <v>4027</v>
      </c>
      <c r="L2865" s="512">
        <f t="shared" si="308"/>
        <v>0</v>
      </c>
      <c r="M2865" s="513" t="s">
        <v>4037</v>
      </c>
      <c r="N2865" s="514"/>
      <c r="O2865" s="514"/>
      <c r="P2865" s="515">
        <f t="shared" si="309"/>
        <v>0</v>
      </c>
      <c r="Q2865" s="515">
        <f t="shared" si="310"/>
        <v>0</v>
      </c>
      <c r="R2865" s="515">
        <f t="shared" si="311"/>
        <v>0</v>
      </c>
      <c r="S2865" s="516">
        <f>IF(M2865="nio",0,IF(M2865&gt;0,VLOOKUP(H2865,'3-Productie normen'!A:L,VLOOKUP(M2865,'3-Productie normen'!$B$36:$C$42,2,FALSE),FALSE)))</f>
        <v>0</v>
      </c>
      <c r="T2865" s="516">
        <f t="shared" si="313"/>
        <v>0</v>
      </c>
      <c r="U2865" s="55">
        <f t="shared" si="314"/>
        <v>0</v>
      </c>
      <c r="V2865" s="527"/>
      <c r="X2865" s="529">
        <f t="shared" si="312"/>
        <v>0</v>
      </c>
    </row>
    <row r="2866" spans="1:24" ht="14.1" customHeight="1">
      <c r="A2866" s="460">
        <v>2866</v>
      </c>
      <c r="B2866" s="467" t="s">
        <v>268</v>
      </c>
      <c r="C2866" s="466" t="s">
        <v>385</v>
      </c>
      <c r="D2866" s="473"/>
      <c r="E2866" s="475">
        <v>3</v>
      </c>
      <c r="F2866" s="475" t="s">
        <v>2729</v>
      </c>
      <c r="G2866" s="494" t="s">
        <v>594</v>
      </c>
      <c r="H2866" s="494" t="s">
        <v>4026</v>
      </c>
      <c r="I2866" s="494" t="s">
        <v>4011</v>
      </c>
      <c r="J2866" s="502">
        <v>3.69</v>
      </c>
      <c r="K2866" s="494" t="s">
        <v>4026</v>
      </c>
      <c r="L2866" s="512">
        <f t="shared" si="308"/>
        <v>0</v>
      </c>
      <c r="M2866" s="513" t="s">
        <v>4037</v>
      </c>
      <c r="N2866" s="514"/>
      <c r="O2866" s="514"/>
      <c r="P2866" s="515">
        <f t="shared" si="309"/>
        <v>0</v>
      </c>
      <c r="Q2866" s="515">
        <f t="shared" si="310"/>
        <v>0</v>
      </c>
      <c r="R2866" s="515">
        <f t="shared" si="311"/>
        <v>0</v>
      </c>
      <c r="S2866" s="516">
        <f>IF(M2866="nio",0,IF(M2866&gt;0,VLOOKUP(H2866,'3-Productie normen'!A:L,VLOOKUP(M2866,'3-Productie normen'!$B$36:$C$42,2,FALSE),FALSE)))</f>
        <v>0</v>
      </c>
      <c r="T2866" s="516">
        <f t="shared" si="313"/>
        <v>0</v>
      </c>
      <c r="U2866" s="55">
        <f t="shared" si="314"/>
        <v>0</v>
      </c>
      <c r="V2866" s="527"/>
      <c r="X2866" s="529">
        <f t="shared" si="312"/>
        <v>0</v>
      </c>
    </row>
    <row r="2867" spans="1:24" ht="14.1" customHeight="1">
      <c r="A2867" s="460">
        <v>2867</v>
      </c>
      <c r="B2867" s="467" t="s">
        <v>268</v>
      </c>
      <c r="C2867" s="466" t="s">
        <v>385</v>
      </c>
      <c r="D2867" s="473"/>
      <c r="E2867" s="475">
        <v>3</v>
      </c>
      <c r="F2867" s="475" t="s">
        <v>2730</v>
      </c>
      <c r="G2867" s="494" t="s">
        <v>568</v>
      </c>
      <c r="H2867" s="487" t="s">
        <v>17</v>
      </c>
      <c r="I2867" s="494" t="s">
        <v>91</v>
      </c>
      <c r="J2867" s="502">
        <v>13.83</v>
      </c>
      <c r="K2867" s="487" t="s">
        <v>17</v>
      </c>
      <c r="L2867" s="512">
        <f t="shared" si="308"/>
        <v>255</v>
      </c>
      <c r="M2867" s="514">
        <v>255</v>
      </c>
      <c r="N2867" s="514"/>
      <c r="O2867" s="514"/>
      <c r="P2867" s="515" t="e">
        <f t="shared" si="309"/>
        <v>#DIV/0!</v>
      </c>
      <c r="Q2867" s="515">
        <f t="shared" si="310"/>
        <v>0</v>
      </c>
      <c r="R2867" s="515">
        <f t="shared" si="311"/>
        <v>0</v>
      </c>
      <c r="S2867" s="516">
        <f>IF(M2867="nio",0,IF(M2867&gt;0,VLOOKUP(H2867,'3-Productie normen'!A:L,VLOOKUP(M2867,'3-Productie normen'!$B$36:$C$42,2,FALSE),FALSE)))</f>
        <v>0</v>
      </c>
      <c r="T2867" s="516">
        <f t="shared" si="313"/>
        <v>0</v>
      </c>
      <c r="U2867" s="55">
        <f t="shared" si="314"/>
        <v>0</v>
      </c>
      <c r="V2867" s="527"/>
      <c r="X2867" s="529">
        <f t="shared" si="312"/>
        <v>3526.65</v>
      </c>
    </row>
    <row r="2868" spans="1:24" ht="14.1" customHeight="1">
      <c r="A2868" s="460">
        <v>2868</v>
      </c>
      <c r="B2868" s="467" t="s">
        <v>268</v>
      </c>
      <c r="C2868" s="466" t="s">
        <v>385</v>
      </c>
      <c r="D2868" s="473"/>
      <c r="E2868" s="475">
        <v>3</v>
      </c>
      <c r="F2868" s="475" t="s">
        <v>2731</v>
      </c>
      <c r="G2868" s="494" t="s">
        <v>568</v>
      </c>
      <c r="H2868" s="487" t="s">
        <v>17</v>
      </c>
      <c r="I2868" s="494" t="s">
        <v>91</v>
      </c>
      <c r="J2868" s="502">
        <v>1.43</v>
      </c>
      <c r="K2868" s="487" t="s">
        <v>17</v>
      </c>
      <c r="L2868" s="512">
        <f t="shared" si="308"/>
        <v>255</v>
      </c>
      <c r="M2868" s="514">
        <v>255</v>
      </c>
      <c r="N2868" s="514"/>
      <c r="O2868" s="514"/>
      <c r="P2868" s="515" t="e">
        <f t="shared" si="309"/>
        <v>#DIV/0!</v>
      </c>
      <c r="Q2868" s="515">
        <f t="shared" si="310"/>
        <v>0</v>
      </c>
      <c r="R2868" s="515">
        <f t="shared" si="311"/>
        <v>0</v>
      </c>
      <c r="S2868" s="516">
        <f>IF(M2868="nio",0,IF(M2868&gt;0,VLOOKUP(H2868,'3-Productie normen'!A:L,VLOOKUP(M2868,'3-Productie normen'!$B$36:$C$42,2,FALSE),FALSE)))</f>
        <v>0</v>
      </c>
      <c r="T2868" s="516">
        <f t="shared" si="313"/>
        <v>0</v>
      </c>
      <c r="U2868" s="55">
        <f t="shared" si="314"/>
        <v>0</v>
      </c>
      <c r="V2868" s="527"/>
      <c r="X2868" s="529">
        <f t="shared" si="312"/>
        <v>364.65</v>
      </c>
    </row>
    <row r="2869" spans="1:24" ht="14.1" customHeight="1">
      <c r="A2869" s="460">
        <v>2869</v>
      </c>
      <c r="B2869" s="467" t="s">
        <v>268</v>
      </c>
      <c r="C2869" s="466" t="s">
        <v>385</v>
      </c>
      <c r="D2869" s="473"/>
      <c r="E2869" s="475">
        <v>3</v>
      </c>
      <c r="F2869" s="475" t="s">
        <v>2732</v>
      </c>
      <c r="G2869" s="494" t="s">
        <v>568</v>
      </c>
      <c r="H2869" s="487" t="s">
        <v>17</v>
      </c>
      <c r="I2869" s="494" t="s">
        <v>91</v>
      </c>
      <c r="J2869" s="502">
        <v>1.43</v>
      </c>
      <c r="K2869" s="487" t="s">
        <v>17</v>
      </c>
      <c r="L2869" s="512">
        <f t="shared" si="308"/>
        <v>255</v>
      </c>
      <c r="M2869" s="514">
        <v>255</v>
      </c>
      <c r="N2869" s="514"/>
      <c r="O2869" s="514"/>
      <c r="P2869" s="515" t="e">
        <f t="shared" si="309"/>
        <v>#DIV/0!</v>
      </c>
      <c r="Q2869" s="515">
        <f t="shared" si="310"/>
        <v>0</v>
      </c>
      <c r="R2869" s="515">
        <f t="shared" si="311"/>
        <v>0</v>
      </c>
      <c r="S2869" s="516">
        <f>IF(M2869="nio",0,IF(M2869&gt;0,VLOOKUP(H2869,'3-Productie normen'!A:L,VLOOKUP(M2869,'3-Productie normen'!$B$36:$C$42,2,FALSE),FALSE)))</f>
        <v>0</v>
      </c>
      <c r="T2869" s="516">
        <f t="shared" si="313"/>
        <v>0</v>
      </c>
      <c r="U2869" s="55">
        <f t="shared" si="314"/>
        <v>0</v>
      </c>
      <c r="V2869" s="527"/>
      <c r="X2869" s="529">
        <f t="shared" si="312"/>
        <v>364.65</v>
      </c>
    </row>
    <row r="2870" spans="1:24" ht="14.1" customHeight="1">
      <c r="A2870" s="460">
        <v>2870</v>
      </c>
      <c r="B2870" s="467" t="s">
        <v>268</v>
      </c>
      <c r="C2870" s="466" t="s">
        <v>385</v>
      </c>
      <c r="D2870" s="473"/>
      <c r="E2870" s="475">
        <v>3</v>
      </c>
      <c r="F2870" s="475" t="s">
        <v>2733</v>
      </c>
      <c r="G2870" s="494" t="s">
        <v>568</v>
      </c>
      <c r="H2870" s="487" t="s">
        <v>17</v>
      </c>
      <c r="I2870" s="494" t="s">
        <v>91</v>
      </c>
      <c r="J2870" s="502">
        <v>12.79</v>
      </c>
      <c r="K2870" s="487" t="s">
        <v>17</v>
      </c>
      <c r="L2870" s="512">
        <f t="shared" si="308"/>
        <v>255</v>
      </c>
      <c r="M2870" s="514">
        <v>255</v>
      </c>
      <c r="N2870" s="514"/>
      <c r="O2870" s="514"/>
      <c r="P2870" s="515" t="e">
        <f t="shared" si="309"/>
        <v>#DIV/0!</v>
      </c>
      <c r="Q2870" s="515">
        <f t="shared" si="310"/>
        <v>0</v>
      </c>
      <c r="R2870" s="515">
        <f t="shared" si="311"/>
        <v>0</v>
      </c>
      <c r="S2870" s="516">
        <f>IF(M2870="nio",0,IF(M2870&gt;0,VLOOKUP(H2870,'3-Productie normen'!A:L,VLOOKUP(M2870,'3-Productie normen'!$B$36:$C$42,2,FALSE),FALSE)))</f>
        <v>0</v>
      </c>
      <c r="T2870" s="516">
        <f t="shared" si="313"/>
        <v>0</v>
      </c>
      <c r="U2870" s="55">
        <f t="shared" si="314"/>
        <v>0</v>
      </c>
      <c r="V2870" s="527"/>
      <c r="X2870" s="529">
        <f t="shared" si="312"/>
        <v>3261.45</v>
      </c>
    </row>
    <row r="2871" spans="1:24" ht="14.1" customHeight="1">
      <c r="A2871" s="460">
        <v>2871</v>
      </c>
      <c r="B2871" s="467" t="s">
        <v>268</v>
      </c>
      <c r="C2871" s="466" t="s">
        <v>385</v>
      </c>
      <c r="D2871" s="473"/>
      <c r="E2871" s="475">
        <v>3</v>
      </c>
      <c r="F2871" s="475" t="s">
        <v>2734</v>
      </c>
      <c r="G2871" s="494" t="s">
        <v>568</v>
      </c>
      <c r="H2871" s="487" t="s">
        <v>17</v>
      </c>
      <c r="I2871" s="494" t="s">
        <v>91</v>
      </c>
      <c r="J2871" s="502">
        <v>1.48</v>
      </c>
      <c r="K2871" s="487" t="s">
        <v>17</v>
      </c>
      <c r="L2871" s="512">
        <f t="shared" si="308"/>
        <v>255</v>
      </c>
      <c r="M2871" s="514">
        <v>255</v>
      </c>
      <c r="N2871" s="514"/>
      <c r="O2871" s="514"/>
      <c r="P2871" s="515" t="e">
        <f t="shared" si="309"/>
        <v>#DIV/0!</v>
      </c>
      <c r="Q2871" s="515">
        <f t="shared" si="310"/>
        <v>0</v>
      </c>
      <c r="R2871" s="515">
        <f t="shared" si="311"/>
        <v>0</v>
      </c>
      <c r="S2871" s="516">
        <f>IF(M2871="nio",0,IF(M2871&gt;0,VLOOKUP(H2871,'3-Productie normen'!A:L,VLOOKUP(M2871,'3-Productie normen'!$B$36:$C$42,2,FALSE),FALSE)))</f>
        <v>0</v>
      </c>
      <c r="T2871" s="516">
        <f t="shared" si="313"/>
        <v>0</v>
      </c>
      <c r="U2871" s="55">
        <f t="shared" si="314"/>
        <v>0</v>
      </c>
      <c r="V2871" s="527"/>
      <c r="X2871" s="529">
        <f t="shared" si="312"/>
        <v>377.4</v>
      </c>
    </row>
    <row r="2872" spans="1:24" ht="14.1" customHeight="1">
      <c r="A2872" s="460">
        <v>2872</v>
      </c>
      <c r="B2872" s="467" t="s">
        <v>268</v>
      </c>
      <c r="C2872" s="466" t="s">
        <v>385</v>
      </c>
      <c r="D2872" s="473"/>
      <c r="E2872" s="475">
        <v>3</v>
      </c>
      <c r="F2872" s="475" t="s">
        <v>2735</v>
      </c>
      <c r="G2872" s="494" t="s">
        <v>568</v>
      </c>
      <c r="H2872" s="487" t="s">
        <v>17</v>
      </c>
      <c r="I2872" s="494" t="s">
        <v>91</v>
      </c>
      <c r="J2872" s="502">
        <v>1.48</v>
      </c>
      <c r="K2872" s="487" t="s">
        <v>17</v>
      </c>
      <c r="L2872" s="512">
        <f t="shared" si="308"/>
        <v>255</v>
      </c>
      <c r="M2872" s="514">
        <v>255</v>
      </c>
      <c r="N2872" s="514"/>
      <c r="O2872" s="514"/>
      <c r="P2872" s="515" t="e">
        <f t="shared" si="309"/>
        <v>#DIV/0!</v>
      </c>
      <c r="Q2872" s="515">
        <f t="shared" si="310"/>
        <v>0</v>
      </c>
      <c r="R2872" s="515">
        <f t="shared" si="311"/>
        <v>0</v>
      </c>
      <c r="S2872" s="516">
        <f>IF(M2872="nio",0,IF(M2872&gt;0,VLOOKUP(H2872,'3-Productie normen'!A:L,VLOOKUP(M2872,'3-Productie normen'!$B$36:$C$42,2,FALSE),FALSE)))</f>
        <v>0</v>
      </c>
      <c r="T2872" s="516">
        <f t="shared" si="313"/>
        <v>0</v>
      </c>
      <c r="U2872" s="55">
        <f t="shared" si="314"/>
        <v>0</v>
      </c>
      <c r="V2872" s="527"/>
      <c r="X2872" s="529">
        <f t="shared" si="312"/>
        <v>377.4</v>
      </c>
    </row>
    <row r="2873" spans="1:24" ht="14.1" customHeight="1">
      <c r="A2873" s="567">
        <v>2873</v>
      </c>
      <c r="B2873" s="467" t="s">
        <v>268</v>
      </c>
      <c r="C2873" s="466" t="s">
        <v>385</v>
      </c>
      <c r="D2873" s="473"/>
      <c r="E2873" s="475">
        <v>3</v>
      </c>
      <c r="F2873" s="475" t="s">
        <v>2736</v>
      </c>
      <c r="G2873" s="494" t="s">
        <v>566</v>
      </c>
      <c r="H2873" s="492" t="s">
        <v>216</v>
      </c>
      <c r="I2873" s="494" t="s">
        <v>3993</v>
      </c>
      <c r="J2873" s="502">
        <v>19.05</v>
      </c>
      <c r="K2873" s="505" t="s">
        <v>216</v>
      </c>
      <c r="L2873" s="512">
        <f t="shared" si="308"/>
        <v>104</v>
      </c>
      <c r="M2873" s="514">
        <v>104</v>
      </c>
      <c r="N2873" s="514"/>
      <c r="O2873" s="514"/>
      <c r="P2873" s="515" t="e">
        <f t="shared" si="309"/>
        <v>#DIV/0!</v>
      </c>
      <c r="Q2873" s="515">
        <f t="shared" si="310"/>
        <v>0</v>
      </c>
      <c r="R2873" s="515">
        <f t="shared" si="311"/>
        <v>0</v>
      </c>
      <c r="S2873" s="516">
        <f>IF(M2873="nio",0,IF(M2873&gt;0,VLOOKUP(H2873,'3-Productie normen'!A:L,VLOOKUP(M2873,'3-Productie normen'!$B$36:$C$42,2,FALSE),FALSE)))</f>
        <v>0</v>
      </c>
      <c r="T2873" s="516">
        <f t="shared" si="313"/>
        <v>0</v>
      </c>
      <c r="U2873" s="55">
        <f t="shared" si="314"/>
        <v>0</v>
      </c>
      <c r="V2873" s="527"/>
      <c r="X2873" s="529">
        <f t="shared" si="312"/>
        <v>1981.2</v>
      </c>
    </row>
    <row r="2874" spans="1:24" ht="14.1" customHeight="1">
      <c r="A2874" s="460">
        <v>2874</v>
      </c>
      <c r="B2874" s="467" t="s">
        <v>268</v>
      </c>
      <c r="C2874" s="466" t="s">
        <v>385</v>
      </c>
      <c r="D2874" s="473"/>
      <c r="E2874" s="475">
        <v>3</v>
      </c>
      <c r="F2874" s="475" t="s">
        <v>2737</v>
      </c>
      <c r="G2874" s="494" t="s">
        <v>561</v>
      </c>
      <c r="H2874" s="494" t="s">
        <v>347</v>
      </c>
      <c r="I2874" s="494"/>
      <c r="J2874" s="502">
        <v>8.3000000000000007</v>
      </c>
      <c r="K2874" s="494" t="s">
        <v>347</v>
      </c>
      <c r="L2874" s="512">
        <f t="shared" si="308"/>
        <v>104</v>
      </c>
      <c r="M2874" s="514">
        <v>104</v>
      </c>
      <c r="N2874" s="514"/>
      <c r="O2874" s="514"/>
      <c r="P2874" s="515" t="e">
        <f t="shared" si="309"/>
        <v>#DIV/0!</v>
      </c>
      <c r="Q2874" s="515">
        <f t="shared" si="310"/>
        <v>0</v>
      </c>
      <c r="R2874" s="515">
        <f t="shared" si="311"/>
        <v>0</v>
      </c>
      <c r="S2874" s="516">
        <f>IF(M2874="nio",0,IF(M2874&gt;0,VLOOKUP(H2874,'3-Productie normen'!A:L,VLOOKUP(M2874,'3-Productie normen'!$B$36:$C$42,2,FALSE),FALSE)))</f>
        <v>0</v>
      </c>
      <c r="T2874" s="516">
        <f t="shared" si="313"/>
        <v>0</v>
      </c>
      <c r="U2874" s="55">
        <f t="shared" si="314"/>
        <v>0</v>
      </c>
      <c r="V2874" s="527"/>
      <c r="X2874" s="529">
        <f t="shared" si="312"/>
        <v>863.2</v>
      </c>
    </row>
    <row r="2875" spans="1:24" ht="14.1" customHeight="1">
      <c r="A2875" s="460">
        <v>2875</v>
      </c>
      <c r="B2875" s="467" t="s">
        <v>268</v>
      </c>
      <c r="C2875" s="466" t="s">
        <v>385</v>
      </c>
      <c r="D2875" s="473"/>
      <c r="E2875" s="475">
        <v>3</v>
      </c>
      <c r="F2875" s="475" t="s">
        <v>2738</v>
      </c>
      <c r="G2875" s="494" t="s">
        <v>592</v>
      </c>
      <c r="H2875" s="487" t="s">
        <v>348</v>
      </c>
      <c r="I2875" s="494" t="s">
        <v>4011</v>
      </c>
      <c r="J2875" s="502">
        <v>15.93</v>
      </c>
      <c r="K2875" s="487" t="s">
        <v>348</v>
      </c>
      <c r="L2875" s="512">
        <f t="shared" si="308"/>
        <v>255</v>
      </c>
      <c r="M2875" s="514">
        <v>255</v>
      </c>
      <c r="N2875" s="514"/>
      <c r="O2875" s="514"/>
      <c r="P2875" s="515" t="e">
        <f t="shared" si="309"/>
        <v>#DIV/0!</v>
      </c>
      <c r="Q2875" s="515">
        <f t="shared" si="310"/>
        <v>0</v>
      </c>
      <c r="R2875" s="515">
        <f t="shared" si="311"/>
        <v>0</v>
      </c>
      <c r="S2875" s="516">
        <f>IF(M2875="nio",0,IF(M2875&gt;0,VLOOKUP(H2875,'3-Productie normen'!A:L,VLOOKUP(M2875,'3-Productie normen'!$B$36:$C$42,2,FALSE),FALSE)))</f>
        <v>0</v>
      </c>
      <c r="T2875" s="516">
        <f t="shared" si="313"/>
        <v>0</v>
      </c>
      <c r="U2875" s="55">
        <f t="shared" si="314"/>
        <v>0</v>
      </c>
      <c r="V2875" s="527"/>
      <c r="X2875" s="529">
        <f t="shared" si="312"/>
        <v>4062.15</v>
      </c>
    </row>
    <row r="2876" spans="1:24" ht="14.1" customHeight="1">
      <c r="A2876" s="460">
        <v>2876</v>
      </c>
      <c r="B2876" s="467" t="s">
        <v>268</v>
      </c>
      <c r="C2876" s="466" t="s">
        <v>385</v>
      </c>
      <c r="D2876" s="473"/>
      <c r="E2876" s="475">
        <v>3</v>
      </c>
      <c r="F2876" s="475" t="s">
        <v>2739</v>
      </c>
      <c r="G2876" s="494" t="s">
        <v>594</v>
      </c>
      <c r="H2876" s="494" t="s">
        <v>4026</v>
      </c>
      <c r="I2876" s="494" t="s">
        <v>4011</v>
      </c>
      <c r="J2876" s="502">
        <v>32.18</v>
      </c>
      <c r="K2876" s="494" t="s">
        <v>4026</v>
      </c>
      <c r="L2876" s="512">
        <f t="shared" si="308"/>
        <v>0</v>
      </c>
      <c r="M2876" s="513" t="s">
        <v>4037</v>
      </c>
      <c r="N2876" s="514"/>
      <c r="O2876" s="514"/>
      <c r="P2876" s="515">
        <f t="shared" si="309"/>
        <v>0</v>
      </c>
      <c r="Q2876" s="515">
        <f t="shared" si="310"/>
        <v>0</v>
      </c>
      <c r="R2876" s="515">
        <f t="shared" si="311"/>
        <v>0</v>
      </c>
      <c r="S2876" s="516">
        <f>IF(M2876="nio",0,IF(M2876&gt;0,VLOOKUP(H2876,'3-Productie normen'!A:L,VLOOKUP(M2876,'3-Productie normen'!$B$36:$C$42,2,FALSE),FALSE)))</f>
        <v>0</v>
      </c>
      <c r="T2876" s="516">
        <f t="shared" si="313"/>
        <v>0</v>
      </c>
      <c r="U2876" s="55">
        <f t="shared" si="314"/>
        <v>0</v>
      </c>
      <c r="V2876" s="527"/>
      <c r="X2876" s="529">
        <f t="shared" si="312"/>
        <v>0</v>
      </c>
    </row>
    <row r="2877" spans="1:24" ht="14.1" customHeight="1">
      <c r="A2877" s="460">
        <v>2877</v>
      </c>
      <c r="B2877" s="467" t="s">
        <v>268</v>
      </c>
      <c r="C2877" s="466" t="s">
        <v>385</v>
      </c>
      <c r="D2877" s="473"/>
      <c r="E2877" s="475">
        <v>3</v>
      </c>
      <c r="F2877" s="475" t="s">
        <v>2740</v>
      </c>
      <c r="G2877" s="494" t="s">
        <v>580</v>
      </c>
      <c r="H2877" s="494" t="s">
        <v>4026</v>
      </c>
      <c r="I2877" s="494" t="s">
        <v>4011</v>
      </c>
      <c r="J2877" s="502">
        <v>6.33</v>
      </c>
      <c r="K2877" s="494" t="s">
        <v>4026</v>
      </c>
      <c r="L2877" s="512">
        <f t="shared" si="308"/>
        <v>0</v>
      </c>
      <c r="M2877" s="513" t="s">
        <v>4037</v>
      </c>
      <c r="N2877" s="514"/>
      <c r="O2877" s="514"/>
      <c r="P2877" s="515">
        <f t="shared" si="309"/>
        <v>0</v>
      </c>
      <c r="Q2877" s="515">
        <f t="shared" si="310"/>
        <v>0</v>
      </c>
      <c r="R2877" s="515">
        <f t="shared" si="311"/>
        <v>0</v>
      </c>
      <c r="S2877" s="516">
        <f>IF(M2877="nio",0,IF(M2877&gt;0,VLOOKUP(H2877,'3-Productie normen'!A:L,VLOOKUP(M2877,'3-Productie normen'!$B$36:$C$42,2,FALSE),FALSE)))</f>
        <v>0</v>
      </c>
      <c r="T2877" s="516">
        <f t="shared" si="313"/>
        <v>0</v>
      </c>
      <c r="U2877" s="55">
        <f t="shared" si="314"/>
        <v>0</v>
      </c>
      <c r="V2877" s="527"/>
      <c r="X2877" s="529">
        <f t="shared" si="312"/>
        <v>0</v>
      </c>
    </row>
    <row r="2878" spans="1:24" ht="14.1" customHeight="1">
      <c r="A2878" s="460">
        <v>2878</v>
      </c>
      <c r="B2878" s="467" t="s">
        <v>268</v>
      </c>
      <c r="C2878" s="466" t="s">
        <v>385</v>
      </c>
      <c r="D2878" s="473"/>
      <c r="E2878" s="475">
        <v>3</v>
      </c>
      <c r="F2878" s="475" t="s">
        <v>2741</v>
      </c>
      <c r="G2878" s="494" t="s">
        <v>594</v>
      </c>
      <c r="H2878" s="494" t="s">
        <v>4026</v>
      </c>
      <c r="I2878" s="494" t="s">
        <v>4011</v>
      </c>
      <c r="J2878" s="502">
        <v>117.28</v>
      </c>
      <c r="K2878" s="494" t="s">
        <v>4026</v>
      </c>
      <c r="L2878" s="512">
        <f t="shared" si="308"/>
        <v>0</v>
      </c>
      <c r="M2878" s="513" t="s">
        <v>4037</v>
      </c>
      <c r="N2878" s="514"/>
      <c r="O2878" s="514"/>
      <c r="P2878" s="515">
        <f t="shared" si="309"/>
        <v>0</v>
      </c>
      <c r="Q2878" s="515">
        <f t="shared" si="310"/>
        <v>0</v>
      </c>
      <c r="R2878" s="515">
        <f t="shared" si="311"/>
        <v>0</v>
      </c>
      <c r="S2878" s="516">
        <f>IF(M2878="nio",0,IF(M2878&gt;0,VLOOKUP(H2878,'3-Productie normen'!A:L,VLOOKUP(M2878,'3-Productie normen'!$B$36:$C$42,2,FALSE),FALSE)))</f>
        <v>0</v>
      </c>
      <c r="T2878" s="516">
        <f t="shared" si="313"/>
        <v>0</v>
      </c>
      <c r="U2878" s="55">
        <f t="shared" si="314"/>
        <v>0</v>
      </c>
      <c r="V2878" s="527"/>
      <c r="X2878" s="529">
        <f t="shared" si="312"/>
        <v>0</v>
      </c>
    </row>
    <row r="2879" spans="1:24" ht="14.1" customHeight="1">
      <c r="A2879" s="460">
        <v>2879</v>
      </c>
      <c r="B2879" s="467" t="s">
        <v>268</v>
      </c>
      <c r="C2879" s="466" t="s">
        <v>385</v>
      </c>
      <c r="D2879" s="473"/>
      <c r="E2879" s="475">
        <v>3</v>
      </c>
      <c r="F2879" s="475" t="s">
        <v>2742</v>
      </c>
      <c r="G2879" s="494" t="s">
        <v>594</v>
      </c>
      <c r="H2879" s="494" t="s">
        <v>4026</v>
      </c>
      <c r="I2879" s="494" t="s">
        <v>4011</v>
      </c>
      <c r="J2879" s="502">
        <v>6.61</v>
      </c>
      <c r="K2879" s="494" t="s">
        <v>4026</v>
      </c>
      <c r="L2879" s="512">
        <f t="shared" si="308"/>
        <v>0</v>
      </c>
      <c r="M2879" s="513" t="s">
        <v>4037</v>
      </c>
      <c r="N2879" s="514"/>
      <c r="O2879" s="514"/>
      <c r="P2879" s="515">
        <f t="shared" si="309"/>
        <v>0</v>
      </c>
      <c r="Q2879" s="515">
        <f t="shared" si="310"/>
        <v>0</v>
      </c>
      <c r="R2879" s="515">
        <f t="shared" si="311"/>
        <v>0</v>
      </c>
      <c r="S2879" s="516">
        <f>IF(M2879="nio",0,IF(M2879&gt;0,VLOOKUP(H2879,'3-Productie normen'!A:L,VLOOKUP(M2879,'3-Productie normen'!$B$36:$C$42,2,FALSE),FALSE)))</f>
        <v>0</v>
      </c>
      <c r="T2879" s="516">
        <f t="shared" si="313"/>
        <v>0</v>
      </c>
      <c r="U2879" s="55">
        <f t="shared" si="314"/>
        <v>0</v>
      </c>
      <c r="V2879" s="527"/>
      <c r="X2879" s="529">
        <f t="shared" si="312"/>
        <v>0</v>
      </c>
    </row>
    <row r="2880" spans="1:24" ht="14.1" customHeight="1">
      <c r="A2880" s="460">
        <v>2880</v>
      </c>
      <c r="B2880" s="467" t="s">
        <v>268</v>
      </c>
      <c r="C2880" s="466" t="s">
        <v>385</v>
      </c>
      <c r="D2880" s="473"/>
      <c r="E2880" s="475">
        <v>3</v>
      </c>
      <c r="F2880" s="475" t="s">
        <v>2743</v>
      </c>
      <c r="G2880" s="494" t="s">
        <v>529</v>
      </c>
      <c r="H2880" s="491" t="s">
        <v>253</v>
      </c>
      <c r="I2880" s="494" t="s">
        <v>4010</v>
      </c>
      <c r="J2880" s="502">
        <v>6.64</v>
      </c>
      <c r="K2880" s="491" t="s">
        <v>253</v>
      </c>
      <c r="L2880" s="512">
        <f t="shared" si="308"/>
        <v>104</v>
      </c>
      <c r="M2880" s="514">
        <v>104</v>
      </c>
      <c r="N2880" s="514"/>
      <c r="O2880" s="514"/>
      <c r="P2880" s="515" t="e">
        <f t="shared" si="309"/>
        <v>#DIV/0!</v>
      </c>
      <c r="Q2880" s="515">
        <f t="shared" si="310"/>
        <v>0</v>
      </c>
      <c r="R2880" s="515">
        <f t="shared" si="311"/>
        <v>0</v>
      </c>
      <c r="S2880" s="516">
        <f>IF(M2880="nio",0,IF(M2880&gt;0,VLOOKUP(H2880,'3-Productie normen'!A:L,VLOOKUP(M2880,'3-Productie normen'!$B$36:$C$42,2,FALSE),FALSE)))</f>
        <v>0</v>
      </c>
      <c r="T2880" s="516">
        <f t="shared" si="313"/>
        <v>0</v>
      </c>
      <c r="U2880" s="55">
        <f t="shared" si="314"/>
        <v>0</v>
      </c>
      <c r="V2880" s="527"/>
      <c r="X2880" s="529">
        <f t="shared" si="312"/>
        <v>690.56</v>
      </c>
    </row>
    <row r="2881" spans="1:24" ht="14.1" customHeight="1">
      <c r="A2881" s="567">
        <v>2881</v>
      </c>
      <c r="B2881" s="467" t="s">
        <v>268</v>
      </c>
      <c r="C2881" s="466" t="s">
        <v>385</v>
      </c>
      <c r="D2881" s="473"/>
      <c r="E2881" s="475">
        <v>3</v>
      </c>
      <c r="F2881" s="475" t="s">
        <v>2744</v>
      </c>
      <c r="G2881" s="494" t="s">
        <v>529</v>
      </c>
      <c r="H2881" s="491" t="s">
        <v>253</v>
      </c>
      <c r="I2881" s="494" t="s">
        <v>4010</v>
      </c>
      <c r="J2881" s="502">
        <v>6.64</v>
      </c>
      <c r="K2881" s="491" t="s">
        <v>253</v>
      </c>
      <c r="L2881" s="512">
        <f t="shared" si="308"/>
        <v>104</v>
      </c>
      <c r="M2881" s="514">
        <v>104</v>
      </c>
      <c r="N2881" s="514"/>
      <c r="O2881" s="514"/>
      <c r="P2881" s="515" t="e">
        <f t="shared" si="309"/>
        <v>#DIV/0!</v>
      </c>
      <c r="Q2881" s="515">
        <f t="shared" si="310"/>
        <v>0</v>
      </c>
      <c r="R2881" s="515">
        <f t="shared" si="311"/>
        <v>0</v>
      </c>
      <c r="S2881" s="516">
        <f>IF(M2881="nio",0,IF(M2881&gt;0,VLOOKUP(H2881,'3-Productie normen'!A:L,VLOOKUP(M2881,'3-Productie normen'!$B$36:$C$42,2,FALSE),FALSE)))</f>
        <v>0</v>
      </c>
      <c r="T2881" s="516">
        <f t="shared" si="313"/>
        <v>0</v>
      </c>
      <c r="U2881" s="55">
        <f t="shared" si="314"/>
        <v>0</v>
      </c>
      <c r="V2881" s="527"/>
      <c r="X2881" s="529">
        <f t="shared" si="312"/>
        <v>690.56</v>
      </c>
    </row>
    <row r="2882" spans="1:24" ht="14.1" customHeight="1">
      <c r="A2882" s="460">
        <v>2882</v>
      </c>
      <c r="B2882" s="467" t="s">
        <v>268</v>
      </c>
      <c r="C2882" s="466" t="s">
        <v>385</v>
      </c>
      <c r="D2882" s="473"/>
      <c r="E2882" s="475">
        <v>3</v>
      </c>
      <c r="F2882" s="475" t="s">
        <v>2745</v>
      </c>
      <c r="G2882" s="494" t="s">
        <v>529</v>
      </c>
      <c r="H2882" s="491" t="s">
        <v>253</v>
      </c>
      <c r="I2882" s="494" t="s">
        <v>4010</v>
      </c>
      <c r="J2882" s="502">
        <v>6.32</v>
      </c>
      <c r="K2882" s="491" t="s">
        <v>253</v>
      </c>
      <c r="L2882" s="512">
        <f t="shared" si="308"/>
        <v>104</v>
      </c>
      <c r="M2882" s="514">
        <v>104</v>
      </c>
      <c r="N2882" s="514"/>
      <c r="O2882" s="514"/>
      <c r="P2882" s="515" t="e">
        <f t="shared" si="309"/>
        <v>#DIV/0!</v>
      </c>
      <c r="Q2882" s="515">
        <f t="shared" si="310"/>
        <v>0</v>
      </c>
      <c r="R2882" s="515">
        <f t="shared" si="311"/>
        <v>0</v>
      </c>
      <c r="S2882" s="516">
        <f>IF(M2882="nio",0,IF(M2882&gt;0,VLOOKUP(H2882,'3-Productie normen'!A:L,VLOOKUP(M2882,'3-Productie normen'!$B$36:$C$42,2,FALSE),FALSE)))</f>
        <v>0</v>
      </c>
      <c r="T2882" s="516">
        <f t="shared" si="313"/>
        <v>0</v>
      </c>
      <c r="U2882" s="55">
        <f t="shared" si="314"/>
        <v>0</v>
      </c>
      <c r="V2882" s="527"/>
      <c r="X2882" s="529">
        <f t="shared" si="312"/>
        <v>657.28</v>
      </c>
    </row>
    <row r="2883" spans="1:24" ht="14.1" customHeight="1">
      <c r="A2883" s="460">
        <v>2883</v>
      </c>
      <c r="B2883" s="467" t="s">
        <v>268</v>
      </c>
      <c r="C2883" s="466" t="s">
        <v>385</v>
      </c>
      <c r="D2883" s="473"/>
      <c r="E2883" s="475">
        <v>3</v>
      </c>
      <c r="F2883" s="475" t="s">
        <v>2746</v>
      </c>
      <c r="G2883" s="494" t="s">
        <v>536</v>
      </c>
      <c r="H2883" s="491" t="s">
        <v>4038</v>
      </c>
      <c r="I2883" s="494" t="s">
        <v>4013</v>
      </c>
      <c r="J2883" s="502">
        <v>13.56</v>
      </c>
      <c r="K2883" s="491" t="s">
        <v>4038</v>
      </c>
      <c r="L2883" s="512">
        <f t="shared" si="308"/>
        <v>255</v>
      </c>
      <c r="M2883" s="514">
        <v>255</v>
      </c>
      <c r="N2883" s="514"/>
      <c r="O2883" s="514"/>
      <c r="P2883" s="515" t="e">
        <f t="shared" si="309"/>
        <v>#DIV/0!</v>
      </c>
      <c r="Q2883" s="515">
        <f t="shared" si="310"/>
        <v>0</v>
      </c>
      <c r="R2883" s="515">
        <f t="shared" si="311"/>
        <v>0</v>
      </c>
      <c r="S2883" s="516">
        <f>IF(M2883="nio",0,IF(M2883&gt;0,VLOOKUP(H2883,'3-Productie normen'!A:L,VLOOKUP(M2883,'3-Productie normen'!$B$36:$C$42,2,FALSE),FALSE)))</f>
        <v>0</v>
      </c>
      <c r="T2883" s="516">
        <f t="shared" si="313"/>
        <v>0</v>
      </c>
      <c r="U2883" s="55">
        <f t="shared" si="314"/>
        <v>0</v>
      </c>
      <c r="V2883" s="527"/>
      <c r="X2883" s="529">
        <f t="shared" si="312"/>
        <v>3457.8</v>
      </c>
    </row>
    <row r="2884" spans="1:24" ht="14.1" customHeight="1">
      <c r="A2884" s="460">
        <v>2884</v>
      </c>
      <c r="B2884" s="467" t="s">
        <v>268</v>
      </c>
      <c r="C2884" s="466" t="s">
        <v>385</v>
      </c>
      <c r="D2884" s="473"/>
      <c r="E2884" s="475">
        <v>4</v>
      </c>
      <c r="F2884" s="475" t="s">
        <v>2747</v>
      </c>
      <c r="G2884" s="494" t="s">
        <v>916</v>
      </c>
      <c r="H2884" s="494" t="s">
        <v>4033</v>
      </c>
      <c r="I2884" s="494" t="s">
        <v>4011</v>
      </c>
      <c r="J2884" s="502">
        <v>121.57</v>
      </c>
      <c r="K2884" s="494" t="s">
        <v>4033</v>
      </c>
      <c r="L2884" s="512">
        <f t="shared" si="308"/>
        <v>104</v>
      </c>
      <c r="M2884" s="514">
        <v>104</v>
      </c>
      <c r="N2884" s="514"/>
      <c r="O2884" s="514"/>
      <c r="P2884" s="515" t="e">
        <f t="shared" si="309"/>
        <v>#DIV/0!</v>
      </c>
      <c r="Q2884" s="515">
        <f t="shared" si="310"/>
        <v>0</v>
      </c>
      <c r="R2884" s="515">
        <f t="shared" si="311"/>
        <v>0</v>
      </c>
      <c r="S2884" s="516">
        <f>IF(M2884="nio",0,IF(M2884&gt;0,VLOOKUP(H2884,'3-Productie normen'!A:L,VLOOKUP(M2884,'3-Productie normen'!$B$36:$C$42,2,FALSE),FALSE)))</f>
        <v>0</v>
      </c>
      <c r="T2884" s="516">
        <f t="shared" si="313"/>
        <v>0</v>
      </c>
      <c r="U2884" s="55">
        <f t="shared" si="314"/>
        <v>0</v>
      </c>
      <c r="V2884" s="527"/>
      <c r="X2884" s="529">
        <f t="shared" si="312"/>
        <v>12643.279999999999</v>
      </c>
    </row>
    <row r="2885" spans="1:24" ht="14.1" customHeight="1">
      <c r="A2885" s="460">
        <v>2885</v>
      </c>
      <c r="B2885" s="467" t="s">
        <v>268</v>
      </c>
      <c r="C2885" s="466" t="s">
        <v>385</v>
      </c>
      <c r="D2885" s="473"/>
      <c r="E2885" s="475">
        <v>4</v>
      </c>
      <c r="F2885" s="475" t="s">
        <v>2748</v>
      </c>
      <c r="G2885" s="494" t="s">
        <v>529</v>
      </c>
      <c r="H2885" s="491" t="s">
        <v>253</v>
      </c>
      <c r="I2885" s="494" t="s">
        <v>4010</v>
      </c>
      <c r="J2885" s="502">
        <v>56.77</v>
      </c>
      <c r="K2885" s="491" t="s">
        <v>253</v>
      </c>
      <c r="L2885" s="512">
        <f t="shared" si="308"/>
        <v>104</v>
      </c>
      <c r="M2885" s="514">
        <v>104</v>
      </c>
      <c r="N2885" s="514"/>
      <c r="O2885" s="514"/>
      <c r="P2885" s="515" t="e">
        <f t="shared" si="309"/>
        <v>#DIV/0!</v>
      </c>
      <c r="Q2885" s="515">
        <f t="shared" si="310"/>
        <v>0</v>
      </c>
      <c r="R2885" s="515">
        <f t="shared" si="311"/>
        <v>0</v>
      </c>
      <c r="S2885" s="516">
        <f>IF(M2885="nio",0,IF(M2885&gt;0,VLOOKUP(H2885,'3-Productie normen'!A:L,VLOOKUP(M2885,'3-Productie normen'!$B$36:$C$42,2,FALSE),FALSE)))</f>
        <v>0</v>
      </c>
      <c r="T2885" s="516">
        <f t="shared" si="313"/>
        <v>0</v>
      </c>
      <c r="U2885" s="55">
        <f t="shared" si="314"/>
        <v>0</v>
      </c>
      <c r="V2885" s="527"/>
      <c r="X2885" s="529">
        <f t="shared" si="312"/>
        <v>5904.08</v>
      </c>
    </row>
    <row r="2886" spans="1:24" ht="14.1" customHeight="1">
      <c r="A2886" s="460">
        <v>2886</v>
      </c>
      <c r="B2886" s="467" t="s">
        <v>268</v>
      </c>
      <c r="C2886" s="466" t="s">
        <v>385</v>
      </c>
      <c r="D2886" s="473"/>
      <c r="E2886" s="475">
        <v>4</v>
      </c>
      <c r="F2886" s="475" t="s">
        <v>2749</v>
      </c>
      <c r="G2886" s="494" t="s">
        <v>536</v>
      </c>
      <c r="H2886" s="491" t="s">
        <v>4038</v>
      </c>
      <c r="I2886" s="494" t="s">
        <v>4013</v>
      </c>
      <c r="J2886" s="502">
        <v>11.79</v>
      </c>
      <c r="K2886" s="491" t="s">
        <v>4038</v>
      </c>
      <c r="L2886" s="512">
        <f t="shared" si="308"/>
        <v>255</v>
      </c>
      <c r="M2886" s="514">
        <v>255</v>
      </c>
      <c r="N2886" s="514"/>
      <c r="O2886" s="514"/>
      <c r="P2886" s="515" t="e">
        <f t="shared" si="309"/>
        <v>#DIV/0!</v>
      </c>
      <c r="Q2886" s="515">
        <f t="shared" si="310"/>
        <v>0</v>
      </c>
      <c r="R2886" s="515">
        <f t="shared" si="311"/>
        <v>0</v>
      </c>
      <c r="S2886" s="516">
        <f>IF(M2886="nio",0,IF(M2886&gt;0,VLOOKUP(H2886,'3-Productie normen'!A:L,VLOOKUP(M2886,'3-Productie normen'!$B$36:$C$42,2,FALSE),FALSE)))</f>
        <v>0</v>
      </c>
      <c r="T2886" s="516">
        <f t="shared" si="313"/>
        <v>0</v>
      </c>
      <c r="U2886" s="55">
        <f t="shared" si="314"/>
        <v>0</v>
      </c>
      <c r="V2886" s="527"/>
      <c r="X2886" s="529">
        <f t="shared" si="312"/>
        <v>3006.45</v>
      </c>
    </row>
    <row r="2887" spans="1:24" ht="14.1" customHeight="1">
      <c r="A2887" s="460">
        <v>2887</v>
      </c>
      <c r="B2887" s="467" t="s">
        <v>268</v>
      </c>
      <c r="C2887" s="466" t="s">
        <v>385</v>
      </c>
      <c r="D2887" s="473"/>
      <c r="E2887" s="475">
        <v>4</v>
      </c>
      <c r="F2887" s="475" t="s">
        <v>2750</v>
      </c>
      <c r="G2887" s="494" t="s">
        <v>536</v>
      </c>
      <c r="H2887" s="491" t="s">
        <v>4038</v>
      </c>
      <c r="I2887" s="494" t="s">
        <v>4013</v>
      </c>
      <c r="J2887" s="502">
        <v>13.41</v>
      </c>
      <c r="K2887" s="491" t="s">
        <v>4038</v>
      </c>
      <c r="L2887" s="512">
        <f t="shared" si="308"/>
        <v>255</v>
      </c>
      <c r="M2887" s="514">
        <v>255</v>
      </c>
      <c r="N2887" s="514"/>
      <c r="O2887" s="514"/>
      <c r="P2887" s="515" t="e">
        <f t="shared" si="309"/>
        <v>#DIV/0!</v>
      </c>
      <c r="Q2887" s="515">
        <f t="shared" si="310"/>
        <v>0</v>
      </c>
      <c r="R2887" s="515">
        <f t="shared" si="311"/>
        <v>0</v>
      </c>
      <c r="S2887" s="516">
        <f>IF(M2887="nio",0,IF(M2887&gt;0,VLOOKUP(H2887,'3-Productie normen'!A:L,VLOOKUP(M2887,'3-Productie normen'!$B$36:$C$42,2,FALSE),FALSE)))</f>
        <v>0</v>
      </c>
      <c r="T2887" s="516">
        <f t="shared" si="313"/>
        <v>0</v>
      </c>
      <c r="U2887" s="55">
        <f t="shared" si="314"/>
        <v>0</v>
      </c>
      <c r="V2887" s="527"/>
      <c r="X2887" s="529">
        <f t="shared" si="312"/>
        <v>3419.55</v>
      </c>
    </row>
    <row r="2888" spans="1:24" ht="14.1" customHeight="1">
      <c r="A2888" s="460">
        <v>2888</v>
      </c>
      <c r="B2888" s="467" t="s">
        <v>268</v>
      </c>
      <c r="C2888" s="466" t="s">
        <v>385</v>
      </c>
      <c r="D2888" s="473"/>
      <c r="E2888" s="475">
        <v>4</v>
      </c>
      <c r="F2888" s="475" t="s">
        <v>2751</v>
      </c>
      <c r="G2888" s="494" t="s">
        <v>566</v>
      </c>
      <c r="H2888" s="492" t="s">
        <v>216</v>
      </c>
      <c r="I2888" s="494" t="s">
        <v>3993</v>
      </c>
      <c r="J2888" s="502">
        <v>20.6</v>
      </c>
      <c r="K2888" s="505" t="s">
        <v>216</v>
      </c>
      <c r="L2888" s="512">
        <f t="shared" ref="L2888:L2950" si="315">SUM(M2888:O2888)</f>
        <v>104</v>
      </c>
      <c r="M2888" s="514">
        <v>104</v>
      </c>
      <c r="N2888" s="514"/>
      <c r="O2888" s="514"/>
      <c r="P2888" s="515" t="e">
        <f t="shared" si="309"/>
        <v>#DIV/0!</v>
      </c>
      <c r="Q2888" s="515">
        <f t="shared" si="310"/>
        <v>0</v>
      </c>
      <c r="R2888" s="515">
        <f t="shared" si="311"/>
        <v>0</v>
      </c>
      <c r="S2888" s="516">
        <f>IF(M2888="nio",0,IF(M2888&gt;0,VLOOKUP(H2888,'3-Productie normen'!A:L,VLOOKUP(M2888,'3-Productie normen'!$B$36:$C$42,2,FALSE),FALSE)))</f>
        <v>0</v>
      </c>
      <c r="T2888" s="516">
        <f t="shared" si="313"/>
        <v>0</v>
      </c>
      <c r="U2888" s="55">
        <f t="shared" si="314"/>
        <v>0</v>
      </c>
      <c r="V2888" s="527"/>
      <c r="X2888" s="529">
        <f t="shared" si="312"/>
        <v>2142.4</v>
      </c>
    </row>
    <row r="2889" spans="1:24" ht="14.1" customHeight="1">
      <c r="A2889" s="567">
        <v>2889</v>
      </c>
      <c r="B2889" s="467" t="s">
        <v>268</v>
      </c>
      <c r="C2889" s="466" t="s">
        <v>385</v>
      </c>
      <c r="D2889" s="473"/>
      <c r="E2889" s="475">
        <v>4</v>
      </c>
      <c r="F2889" s="475" t="s">
        <v>2752</v>
      </c>
      <c r="G2889" s="494" t="s">
        <v>582</v>
      </c>
      <c r="H2889" s="494" t="s">
        <v>4033</v>
      </c>
      <c r="I2889" s="494" t="s">
        <v>4011</v>
      </c>
      <c r="J2889" s="502">
        <v>6.95</v>
      </c>
      <c r="K2889" s="494" t="s">
        <v>4033</v>
      </c>
      <c r="L2889" s="512">
        <f t="shared" si="315"/>
        <v>104</v>
      </c>
      <c r="M2889" s="514">
        <v>104</v>
      </c>
      <c r="N2889" s="514"/>
      <c r="O2889" s="514"/>
      <c r="P2889" s="515" t="e">
        <f t="shared" si="309"/>
        <v>#DIV/0!</v>
      </c>
      <c r="Q2889" s="515">
        <f t="shared" si="310"/>
        <v>0</v>
      </c>
      <c r="R2889" s="515">
        <f t="shared" si="311"/>
        <v>0</v>
      </c>
      <c r="S2889" s="516">
        <f>IF(M2889="nio",0,IF(M2889&gt;0,VLOOKUP(H2889,'3-Productie normen'!A:L,VLOOKUP(M2889,'3-Productie normen'!$B$36:$C$42,2,FALSE),FALSE)))</f>
        <v>0</v>
      </c>
      <c r="T2889" s="516">
        <f t="shared" si="313"/>
        <v>0</v>
      </c>
      <c r="U2889" s="55">
        <f t="shared" si="314"/>
        <v>0</v>
      </c>
      <c r="V2889" s="527"/>
      <c r="X2889" s="529">
        <f t="shared" si="312"/>
        <v>722.80000000000007</v>
      </c>
    </row>
    <row r="2890" spans="1:24" ht="14.1" customHeight="1">
      <c r="A2890" s="460">
        <v>2890</v>
      </c>
      <c r="B2890" s="467" t="s">
        <v>268</v>
      </c>
      <c r="C2890" s="466" t="s">
        <v>385</v>
      </c>
      <c r="D2890" s="473"/>
      <c r="E2890" s="475">
        <v>4</v>
      </c>
      <c r="F2890" s="475" t="s">
        <v>2753</v>
      </c>
      <c r="G2890" s="494" t="s">
        <v>559</v>
      </c>
      <c r="H2890" s="491" t="s">
        <v>286</v>
      </c>
      <c r="I2890" s="494" t="s">
        <v>4011</v>
      </c>
      <c r="J2890" s="502">
        <v>1.37</v>
      </c>
      <c r="K2890" s="494" t="s">
        <v>4027</v>
      </c>
      <c r="L2890" s="512">
        <f t="shared" si="315"/>
        <v>0</v>
      </c>
      <c r="M2890" s="513" t="s">
        <v>4037</v>
      </c>
      <c r="N2890" s="514"/>
      <c r="O2890" s="514"/>
      <c r="P2890" s="515">
        <f t="shared" si="309"/>
        <v>0</v>
      </c>
      <c r="Q2890" s="515">
        <f t="shared" si="310"/>
        <v>0</v>
      </c>
      <c r="R2890" s="515">
        <f t="shared" si="311"/>
        <v>0</v>
      </c>
      <c r="S2890" s="516">
        <f>IF(M2890="nio",0,IF(M2890&gt;0,VLOOKUP(H2890,'3-Productie normen'!A:L,VLOOKUP(M2890,'3-Productie normen'!$B$36:$C$42,2,FALSE),FALSE)))</f>
        <v>0</v>
      </c>
      <c r="T2890" s="516">
        <f t="shared" si="313"/>
        <v>0</v>
      </c>
      <c r="U2890" s="55">
        <f t="shared" si="314"/>
        <v>0</v>
      </c>
      <c r="V2890" s="527"/>
      <c r="X2890" s="529">
        <f t="shared" si="312"/>
        <v>0</v>
      </c>
    </row>
    <row r="2891" spans="1:24" ht="14.1" customHeight="1">
      <c r="A2891" s="460">
        <v>2891</v>
      </c>
      <c r="B2891" s="467" t="s">
        <v>268</v>
      </c>
      <c r="C2891" s="466" t="s">
        <v>385</v>
      </c>
      <c r="D2891" s="473"/>
      <c r="E2891" s="475">
        <v>4</v>
      </c>
      <c r="F2891" s="475" t="s">
        <v>2754</v>
      </c>
      <c r="G2891" s="494" t="s">
        <v>561</v>
      </c>
      <c r="H2891" s="494" t="s">
        <v>347</v>
      </c>
      <c r="I2891" s="494"/>
      <c r="J2891" s="502">
        <v>2.36</v>
      </c>
      <c r="K2891" s="494" t="s">
        <v>347</v>
      </c>
      <c r="L2891" s="512">
        <f t="shared" si="315"/>
        <v>104</v>
      </c>
      <c r="M2891" s="514">
        <v>104</v>
      </c>
      <c r="N2891" s="514"/>
      <c r="O2891" s="514"/>
      <c r="P2891" s="515" t="e">
        <f t="shared" ref="P2891:P2954" si="316">IF(M2891="nio",0,IF(M2891&gt;0,M2891*J2891/S2891,0))</f>
        <v>#DIV/0!</v>
      </c>
      <c r="Q2891" s="515">
        <f t="shared" ref="Q2891:Q2954" si="317">IF(N2891&gt;0,N2891*J2891/T2891,0)</f>
        <v>0</v>
      </c>
      <c r="R2891" s="515">
        <f t="shared" ref="R2891:R2954" si="318">IF(O2891&gt;0,O2891*J2891/U2891,0)</f>
        <v>0</v>
      </c>
      <c r="S2891" s="516">
        <f>IF(M2891="nio",0,IF(M2891&gt;0,VLOOKUP(H2891,'3-Productie normen'!A:L,VLOOKUP(M2891,'3-Productie normen'!$B$36:$C$42,2,FALSE),FALSE)))</f>
        <v>0</v>
      </c>
      <c r="T2891" s="516">
        <f t="shared" si="313"/>
        <v>0</v>
      </c>
      <c r="U2891" s="55">
        <f t="shared" si="314"/>
        <v>0</v>
      </c>
      <c r="V2891" s="527"/>
      <c r="X2891" s="529">
        <f t="shared" ref="X2891:X2954" si="319">L2891*J2891</f>
        <v>245.44</v>
      </c>
    </row>
    <row r="2892" spans="1:24" ht="14.1" customHeight="1">
      <c r="A2892" s="460">
        <v>2892</v>
      </c>
      <c r="B2892" s="467" t="s">
        <v>268</v>
      </c>
      <c r="C2892" s="466" t="s">
        <v>385</v>
      </c>
      <c r="D2892" s="473"/>
      <c r="E2892" s="475">
        <v>4</v>
      </c>
      <c r="F2892" s="475" t="s">
        <v>2755</v>
      </c>
      <c r="G2892" s="494" t="s">
        <v>561</v>
      </c>
      <c r="H2892" s="494" t="s">
        <v>347</v>
      </c>
      <c r="I2892" s="494"/>
      <c r="J2892" s="502">
        <v>2.37</v>
      </c>
      <c r="K2892" s="494" t="s">
        <v>347</v>
      </c>
      <c r="L2892" s="512">
        <f t="shared" si="315"/>
        <v>104</v>
      </c>
      <c r="M2892" s="514">
        <v>104</v>
      </c>
      <c r="N2892" s="514"/>
      <c r="O2892" s="514"/>
      <c r="P2892" s="515" t="e">
        <f t="shared" si="316"/>
        <v>#DIV/0!</v>
      </c>
      <c r="Q2892" s="515">
        <f t="shared" si="317"/>
        <v>0</v>
      </c>
      <c r="R2892" s="515">
        <f t="shared" si="318"/>
        <v>0</v>
      </c>
      <c r="S2892" s="516">
        <f>IF(M2892="nio",0,IF(M2892&gt;0,VLOOKUP(H2892,'3-Productie normen'!A:L,VLOOKUP(M2892,'3-Productie normen'!$B$36:$C$42,2,FALSE),FALSE)))</f>
        <v>0</v>
      </c>
      <c r="T2892" s="516">
        <f t="shared" si="313"/>
        <v>0</v>
      </c>
      <c r="U2892" s="55">
        <f t="shared" si="314"/>
        <v>0</v>
      </c>
      <c r="V2892" s="527"/>
      <c r="X2892" s="529">
        <f t="shared" si="319"/>
        <v>246.48000000000002</v>
      </c>
    </row>
    <row r="2893" spans="1:24" ht="14.1" customHeight="1">
      <c r="A2893" s="460">
        <v>2893</v>
      </c>
      <c r="B2893" s="467" t="s">
        <v>268</v>
      </c>
      <c r="C2893" s="466" t="s">
        <v>385</v>
      </c>
      <c r="D2893" s="473"/>
      <c r="E2893" s="475">
        <v>4</v>
      </c>
      <c r="F2893" s="475" t="s">
        <v>2756</v>
      </c>
      <c r="G2893" s="494" t="s">
        <v>536</v>
      </c>
      <c r="H2893" s="491" t="s">
        <v>4038</v>
      </c>
      <c r="I2893" s="494" t="s">
        <v>4013</v>
      </c>
      <c r="J2893" s="502">
        <v>29.14</v>
      </c>
      <c r="K2893" s="491" t="s">
        <v>4038</v>
      </c>
      <c r="L2893" s="512">
        <f t="shared" si="315"/>
        <v>255</v>
      </c>
      <c r="M2893" s="514">
        <v>255</v>
      </c>
      <c r="N2893" s="514"/>
      <c r="O2893" s="514"/>
      <c r="P2893" s="515" t="e">
        <f t="shared" si="316"/>
        <v>#DIV/0!</v>
      </c>
      <c r="Q2893" s="515">
        <f t="shared" si="317"/>
        <v>0</v>
      </c>
      <c r="R2893" s="515">
        <f t="shared" si="318"/>
        <v>0</v>
      </c>
      <c r="S2893" s="516">
        <f>IF(M2893="nio",0,IF(M2893&gt;0,VLOOKUP(H2893,'3-Productie normen'!A:L,VLOOKUP(M2893,'3-Productie normen'!$B$36:$C$42,2,FALSE),FALSE)))</f>
        <v>0</v>
      </c>
      <c r="T2893" s="516">
        <f t="shared" si="313"/>
        <v>0</v>
      </c>
      <c r="U2893" s="55">
        <f t="shared" si="314"/>
        <v>0</v>
      </c>
      <c r="V2893" s="527"/>
      <c r="X2893" s="529">
        <f t="shared" si="319"/>
        <v>7430.7</v>
      </c>
    </row>
    <row r="2894" spans="1:24" ht="14.1" customHeight="1">
      <c r="A2894" s="460">
        <v>2894</v>
      </c>
      <c r="B2894" s="467" t="s">
        <v>268</v>
      </c>
      <c r="C2894" s="466" t="s">
        <v>385</v>
      </c>
      <c r="D2894" s="473"/>
      <c r="E2894" s="475">
        <v>4</v>
      </c>
      <c r="F2894" s="475" t="s">
        <v>2757</v>
      </c>
      <c r="G2894" s="494" t="s">
        <v>529</v>
      </c>
      <c r="H2894" s="491" t="s">
        <v>253</v>
      </c>
      <c r="I2894" s="494" t="s">
        <v>4015</v>
      </c>
      <c r="J2894" s="502">
        <v>62.6</v>
      </c>
      <c r="K2894" s="491" t="s">
        <v>253</v>
      </c>
      <c r="L2894" s="512">
        <f t="shared" si="315"/>
        <v>104</v>
      </c>
      <c r="M2894" s="514">
        <v>104</v>
      </c>
      <c r="N2894" s="514"/>
      <c r="O2894" s="514"/>
      <c r="P2894" s="515" t="e">
        <f t="shared" si="316"/>
        <v>#DIV/0!</v>
      </c>
      <c r="Q2894" s="515">
        <f t="shared" si="317"/>
        <v>0</v>
      </c>
      <c r="R2894" s="515">
        <f t="shared" si="318"/>
        <v>0</v>
      </c>
      <c r="S2894" s="516">
        <f>IF(M2894="nio",0,IF(M2894&gt;0,VLOOKUP(H2894,'3-Productie normen'!A:L,VLOOKUP(M2894,'3-Productie normen'!$B$36:$C$42,2,FALSE),FALSE)))</f>
        <v>0</v>
      </c>
      <c r="T2894" s="516">
        <f t="shared" si="313"/>
        <v>0</v>
      </c>
      <c r="U2894" s="55">
        <f t="shared" si="314"/>
        <v>0</v>
      </c>
      <c r="V2894" s="527"/>
      <c r="X2894" s="529">
        <f t="shared" si="319"/>
        <v>6510.4000000000005</v>
      </c>
    </row>
    <row r="2895" spans="1:24" ht="14.1" customHeight="1">
      <c r="A2895" s="460">
        <v>2895</v>
      </c>
      <c r="B2895" s="467" t="s">
        <v>268</v>
      </c>
      <c r="C2895" s="466" t="s">
        <v>385</v>
      </c>
      <c r="D2895" s="473"/>
      <c r="E2895" s="475">
        <v>4</v>
      </c>
      <c r="F2895" s="475" t="s">
        <v>2758</v>
      </c>
      <c r="G2895" s="494" t="s">
        <v>529</v>
      </c>
      <c r="H2895" s="491" t="s">
        <v>253</v>
      </c>
      <c r="I2895" s="494" t="s">
        <v>4015</v>
      </c>
      <c r="J2895" s="502">
        <v>13.69</v>
      </c>
      <c r="K2895" s="491" t="s">
        <v>253</v>
      </c>
      <c r="L2895" s="512">
        <f t="shared" si="315"/>
        <v>104</v>
      </c>
      <c r="M2895" s="514">
        <v>104</v>
      </c>
      <c r="N2895" s="514"/>
      <c r="O2895" s="514"/>
      <c r="P2895" s="515" t="e">
        <f t="shared" si="316"/>
        <v>#DIV/0!</v>
      </c>
      <c r="Q2895" s="515">
        <f t="shared" si="317"/>
        <v>0</v>
      </c>
      <c r="R2895" s="515">
        <f t="shared" si="318"/>
        <v>0</v>
      </c>
      <c r="S2895" s="516">
        <f>IF(M2895="nio",0,IF(M2895&gt;0,VLOOKUP(H2895,'3-Productie normen'!A:L,VLOOKUP(M2895,'3-Productie normen'!$B$36:$C$42,2,FALSE),FALSE)))</f>
        <v>0</v>
      </c>
      <c r="T2895" s="516">
        <f t="shared" si="313"/>
        <v>0</v>
      </c>
      <c r="U2895" s="55">
        <f t="shared" si="314"/>
        <v>0</v>
      </c>
      <c r="V2895" s="527"/>
      <c r="X2895" s="529">
        <f t="shared" si="319"/>
        <v>1423.76</v>
      </c>
    </row>
    <row r="2896" spans="1:24" ht="14.1" customHeight="1">
      <c r="A2896" s="460">
        <v>2896</v>
      </c>
      <c r="B2896" s="467" t="s">
        <v>268</v>
      </c>
      <c r="C2896" s="466" t="s">
        <v>385</v>
      </c>
      <c r="D2896" s="473"/>
      <c r="E2896" s="475">
        <v>4</v>
      </c>
      <c r="F2896" s="475" t="s">
        <v>2759</v>
      </c>
      <c r="G2896" s="494" t="s">
        <v>529</v>
      </c>
      <c r="H2896" s="491" t="s">
        <v>253</v>
      </c>
      <c r="I2896" s="494" t="s">
        <v>4015</v>
      </c>
      <c r="J2896" s="502">
        <v>60.53</v>
      </c>
      <c r="K2896" s="491" t="s">
        <v>253</v>
      </c>
      <c r="L2896" s="512">
        <f t="shared" si="315"/>
        <v>104</v>
      </c>
      <c r="M2896" s="514">
        <v>104</v>
      </c>
      <c r="N2896" s="514"/>
      <c r="O2896" s="514"/>
      <c r="P2896" s="515" t="e">
        <f t="shared" si="316"/>
        <v>#DIV/0!</v>
      </c>
      <c r="Q2896" s="515">
        <f t="shared" si="317"/>
        <v>0</v>
      </c>
      <c r="R2896" s="515">
        <f t="shared" si="318"/>
        <v>0</v>
      </c>
      <c r="S2896" s="516">
        <f>IF(M2896="nio",0,IF(M2896&gt;0,VLOOKUP(H2896,'3-Productie normen'!A:L,VLOOKUP(M2896,'3-Productie normen'!$B$36:$C$42,2,FALSE),FALSE)))</f>
        <v>0</v>
      </c>
      <c r="T2896" s="516">
        <f t="shared" si="313"/>
        <v>0</v>
      </c>
      <c r="U2896" s="55">
        <f t="shared" si="314"/>
        <v>0</v>
      </c>
      <c r="V2896" s="527"/>
      <c r="X2896" s="529">
        <f t="shared" si="319"/>
        <v>6295.12</v>
      </c>
    </row>
    <row r="2897" spans="1:24" ht="14.1" customHeight="1">
      <c r="A2897" s="567">
        <v>2897</v>
      </c>
      <c r="B2897" s="467" t="s">
        <v>268</v>
      </c>
      <c r="C2897" s="466" t="s">
        <v>385</v>
      </c>
      <c r="D2897" s="473"/>
      <c r="E2897" s="475">
        <v>4</v>
      </c>
      <c r="F2897" s="475" t="s">
        <v>2760</v>
      </c>
      <c r="G2897" s="494" t="s">
        <v>536</v>
      </c>
      <c r="H2897" s="491" t="s">
        <v>4038</v>
      </c>
      <c r="I2897" s="494" t="s">
        <v>4013</v>
      </c>
      <c r="J2897" s="502">
        <v>13.13</v>
      </c>
      <c r="K2897" s="491" t="s">
        <v>4038</v>
      </c>
      <c r="L2897" s="512">
        <f t="shared" si="315"/>
        <v>255</v>
      </c>
      <c r="M2897" s="514">
        <v>255</v>
      </c>
      <c r="N2897" s="514"/>
      <c r="O2897" s="514"/>
      <c r="P2897" s="515" t="e">
        <f t="shared" si="316"/>
        <v>#DIV/0!</v>
      </c>
      <c r="Q2897" s="515">
        <f t="shared" si="317"/>
        <v>0</v>
      </c>
      <c r="R2897" s="515">
        <f t="shared" si="318"/>
        <v>0</v>
      </c>
      <c r="S2897" s="516">
        <f>IF(M2897="nio",0,IF(M2897&gt;0,VLOOKUP(H2897,'3-Productie normen'!A:L,VLOOKUP(M2897,'3-Productie normen'!$B$36:$C$42,2,FALSE),FALSE)))</f>
        <v>0</v>
      </c>
      <c r="T2897" s="516">
        <f t="shared" si="313"/>
        <v>0</v>
      </c>
      <c r="U2897" s="55">
        <f t="shared" si="314"/>
        <v>0</v>
      </c>
      <c r="V2897" s="527"/>
      <c r="X2897" s="529">
        <f t="shared" si="319"/>
        <v>3348.15</v>
      </c>
    </row>
    <row r="2898" spans="1:24" ht="14.1" customHeight="1">
      <c r="A2898" s="460">
        <v>2898</v>
      </c>
      <c r="B2898" s="467" t="s">
        <v>268</v>
      </c>
      <c r="C2898" s="466" t="s">
        <v>385</v>
      </c>
      <c r="D2898" s="473"/>
      <c r="E2898" s="475">
        <v>4</v>
      </c>
      <c r="F2898" s="475" t="s">
        <v>2761</v>
      </c>
      <c r="G2898" s="494" t="s">
        <v>529</v>
      </c>
      <c r="H2898" s="491" t="s">
        <v>253</v>
      </c>
      <c r="I2898" s="494" t="s">
        <v>4015</v>
      </c>
      <c r="J2898" s="502">
        <v>6.38</v>
      </c>
      <c r="K2898" s="491" t="s">
        <v>253</v>
      </c>
      <c r="L2898" s="512">
        <f t="shared" si="315"/>
        <v>104</v>
      </c>
      <c r="M2898" s="514">
        <v>104</v>
      </c>
      <c r="N2898" s="514"/>
      <c r="O2898" s="514"/>
      <c r="P2898" s="515" t="e">
        <f t="shared" si="316"/>
        <v>#DIV/0!</v>
      </c>
      <c r="Q2898" s="515">
        <f t="shared" si="317"/>
        <v>0</v>
      </c>
      <c r="R2898" s="515">
        <f t="shared" si="318"/>
        <v>0</v>
      </c>
      <c r="S2898" s="516">
        <f>IF(M2898="nio",0,IF(M2898&gt;0,VLOOKUP(H2898,'3-Productie normen'!A:L,VLOOKUP(M2898,'3-Productie normen'!$B$36:$C$42,2,FALSE),FALSE)))</f>
        <v>0</v>
      </c>
      <c r="T2898" s="516">
        <f t="shared" si="313"/>
        <v>0</v>
      </c>
      <c r="U2898" s="55">
        <f t="shared" si="314"/>
        <v>0</v>
      </c>
      <c r="V2898" s="527"/>
      <c r="X2898" s="529">
        <f t="shared" si="319"/>
        <v>663.52</v>
      </c>
    </row>
    <row r="2899" spans="1:24" ht="14.1" customHeight="1">
      <c r="A2899" s="460">
        <v>2899</v>
      </c>
      <c r="B2899" s="467" t="s">
        <v>268</v>
      </c>
      <c r="C2899" s="466" t="s">
        <v>385</v>
      </c>
      <c r="D2899" s="473"/>
      <c r="E2899" s="475">
        <v>4</v>
      </c>
      <c r="F2899" s="475" t="s">
        <v>2762</v>
      </c>
      <c r="G2899" s="494" t="s">
        <v>529</v>
      </c>
      <c r="H2899" s="491" t="s">
        <v>253</v>
      </c>
      <c r="I2899" s="494" t="s">
        <v>4015</v>
      </c>
      <c r="J2899" s="502">
        <v>6.37</v>
      </c>
      <c r="K2899" s="491" t="s">
        <v>253</v>
      </c>
      <c r="L2899" s="512">
        <f t="shared" si="315"/>
        <v>104</v>
      </c>
      <c r="M2899" s="514">
        <v>104</v>
      </c>
      <c r="N2899" s="514"/>
      <c r="O2899" s="514"/>
      <c r="P2899" s="515" t="e">
        <f t="shared" si="316"/>
        <v>#DIV/0!</v>
      </c>
      <c r="Q2899" s="515">
        <f t="shared" si="317"/>
        <v>0</v>
      </c>
      <c r="R2899" s="515">
        <f t="shared" si="318"/>
        <v>0</v>
      </c>
      <c r="S2899" s="516">
        <f>IF(M2899="nio",0,IF(M2899&gt;0,VLOOKUP(H2899,'3-Productie normen'!A:L,VLOOKUP(M2899,'3-Productie normen'!$B$36:$C$42,2,FALSE),FALSE)))</f>
        <v>0</v>
      </c>
      <c r="T2899" s="516">
        <f t="shared" si="313"/>
        <v>0</v>
      </c>
      <c r="U2899" s="55">
        <f t="shared" si="314"/>
        <v>0</v>
      </c>
      <c r="V2899" s="527"/>
      <c r="X2899" s="529">
        <f t="shared" si="319"/>
        <v>662.48</v>
      </c>
    </row>
    <row r="2900" spans="1:24" ht="14.1" customHeight="1">
      <c r="A2900" s="460">
        <v>2900</v>
      </c>
      <c r="B2900" s="467" t="s">
        <v>268</v>
      </c>
      <c r="C2900" s="466" t="s">
        <v>385</v>
      </c>
      <c r="D2900" s="473"/>
      <c r="E2900" s="475">
        <v>4</v>
      </c>
      <c r="F2900" s="475" t="s">
        <v>2763</v>
      </c>
      <c r="G2900" s="494" t="s">
        <v>529</v>
      </c>
      <c r="H2900" s="491" t="s">
        <v>253</v>
      </c>
      <c r="I2900" s="494" t="s">
        <v>4015</v>
      </c>
      <c r="J2900" s="502">
        <v>5.12</v>
      </c>
      <c r="K2900" s="491" t="s">
        <v>253</v>
      </c>
      <c r="L2900" s="512">
        <f t="shared" si="315"/>
        <v>104</v>
      </c>
      <c r="M2900" s="514">
        <v>104</v>
      </c>
      <c r="N2900" s="514"/>
      <c r="O2900" s="514"/>
      <c r="P2900" s="515" t="e">
        <f t="shared" si="316"/>
        <v>#DIV/0!</v>
      </c>
      <c r="Q2900" s="515">
        <f t="shared" si="317"/>
        <v>0</v>
      </c>
      <c r="R2900" s="515">
        <f t="shared" si="318"/>
        <v>0</v>
      </c>
      <c r="S2900" s="516">
        <f>IF(M2900="nio",0,IF(M2900&gt;0,VLOOKUP(H2900,'3-Productie normen'!A:L,VLOOKUP(M2900,'3-Productie normen'!$B$36:$C$42,2,FALSE),FALSE)))</f>
        <v>0</v>
      </c>
      <c r="T2900" s="516">
        <f t="shared" si="313"/>
        <v>0</v>
      </c>
      <c r="U2900" s="55">
        <f t="shared" si="314"/>
        <v>0</v>
      </c>
      <c r="V2900" s="527"/>
      <c r="X2900" s="529">
        <f t="shared" si="319"/>
        <v>532.48</v>
      </c>
    </row>
    <row r="2901" spans="1:24" ht="14.1" customHeight="1">
      <c r="A2901" s="460">
        <v>2901</v>
      </c>
      <c r="B2901" s="467" t="s">
        <v>268</v>
      </c>
      <c r="C2901" s="466" t="s">
        <v>385</v>
      </c>
      <c r="D2901" s="473"/>
      <c r="E2901" s="475">
        <v>4</v>
      </c>
      <c r="F2901" s="475" t="s">
        <v>2764</v>
      </c>
      <c r="G2901" s="494" t="s">
        <v>916</v>
      </c>
      <c r="H2901" s="494" t="s">
        <v>4033</v>
      </c>
      <c r="I2901" s="494" t="s">
        <v>4011</v>
      </c>
      <c r="J2901" s="502">
        <v>77.42</v>
      </c>
      <c r="K2901" s="494" t="s">
        <v>4033</v>
      </c>
      <c r="L2901" s="512">
        <f t="shared" si="315"/>
        <v>104</v>
      </c>
      <c r="M2901" s="514">
        <v>104</v>
      </c>
      <c r="N2901" s="514"/>
      <c r="O2901" s="514"/>
      <c r="P2901" s="515" t="e">
        <f t="shared" si="316"/>
        <v>#DIV/0!</v>
      </c>
      <c r="Q2901" s="515">
        <f t="shared" si="317"/>
        <v>0</v>
      </c>
      <c r="R2901" s="515">
        <f t="shared" si="318"/>
        <v>0</v>
      </c>
      <c r="S2901" s="516">
        <f>IF(M2901="nio",0,IF(M2901&gt;0,VLOOKUP(H2901,'3-Productie normen'!A:L,VLOOKUP(M2901,'3-Productie normen'!$B$36:$C$42,2,FALSE),FALSE)))</f>
        <v>0</v>
      </c>
      <c r="T2901" s="516">
        <f t="shared" si="313"/>
        <v>0</v>
      </c>
      <c r="U2901" s="55">
        <f t="shared" si="314"/>
        <v>0</v>
      </c>
      <c r="V2901" s="527"/>
      <c r="X2901" s="529">
        <f t="shared" si="319"/>
        <v>8051.68</v>
      </c>
    </row>
    <row r="2902" spans="1:24" ht="14.1" customHeight="1">
      <c r="A2902" s="460">
        <v>2902</v>
      </c>
      <c r="B2902" s="467" t="s">
        <v>268</v>
      </c>
      <c r="C2902" s="466" t="s">
        <v>385</v>
      </c>
      <c r="D2902" s="473"/>
      <c r="E2902" s="475">
        <v>4</v>
      </c>
      <c r="F2902" s="475" t="s">
        <v>2765</v>
      </c>
      <c r="G2902" s="494" t="s">
        <v>591</v>
      </c>
      <c r="H2902" s="491" t="s">
        <v>253</v>
      </c>
      <c r="I2902" s="494" t="s">
        <v>4011</v>
      </c>
      <c r="J2902" s="502">
        <v>7.05</v>
      </c>
      <c r="K2902" s="491" t="s">
        <v>253</v>
      </c>
      <c r="L2902" s="512">
        <f t="shared" si="315"/>
        <v>104</v>
      </c>
      <c r="M2902" s="514">
        <v>104</v>
      </c>
      <c r="N2902" s="514"/>
      <c r="O2902" s="514"/>
      <c r="P2902" s="515" t="e">
        <f t="shared" si="316"/>
        <v>#DIV/0!</v>
      </c>
      <c r="Q2902" s="515">
        <f t="shared" si="317"/>
        <v>0</v>
      </c>
      <c r="R2902" s="515">
        <f t="shared" si="318"/>
        <v>0</v>
      </c>
      <c r="S2902" s="516">
        <f>IF(M2902="nio",0,IF(M2902&gt;0,VLOOKUP(H2902,'3-Productie normen'!A:L,VLOOKUP(M2902,'3-Productie normen'!$B$36:$C$42,2,FALSE),FALSE)))</f>
        <v>0</v>
      </c>
      <c r="T2902" s="516">
        <f t="shared" si="313"/>
        <v>0</v>
      </c>
      <c r="U2902" s="55">
        <f t="shared" si="314"/>
        <v>0</v>
      </c>
      <c r="V2902" s="527"/>
      <c r="X2902" s="529">
        <f t="shared" si="319"/>
        <v>733.19999999999993</v>
      </c>
    </row>
    <row r="2903" spans="1:24" ht="14.1" customHeight="1">
      <c r="A2903" s="460">
        <v>2903</v>
      </c>
      <c r="B2903" s="467" t="s">
        <v>268</v>
      </c>
      <c r="C2903" s="466" t="s">
        <v>385</v>
      </c>
      <c r="D2903" s="473"/>
      <c r="E2903" s="475">
        <v>4</v>
      </c>
      <c r="F2903" s="475" t="s">
        <v>2766</v>
      </c>
      <c r="G2903" s="494" t="s">
        <v>529</v>
      </c>
      <c r="H2903" s="491" t="s">
        <v>253</v>
      </c>
      <c r="I2903" s="494" t="s">
        <v>4015</v>
      </c>
      <c r="J2903" s="502">
        <v>11.08</v>
      </c>
      <c r="K2903" s="491" t="s">
        <v>253</v>
      </c>
      <c r="L2903" s="512">
        <f t="shared" si="315"/>
        <v>104</v>
      </c>
      <c r="M2903" s="514">
        <v>104</v>
      </c>
      <c r="N2903" s="514"/>
      <c r="O2903" s="514"/>
      <c r="P2903" s="515" t="e">
        <f t="shared" si="316"/>
        <v>#DIV/0!</v>
      </c>
      <c r="Q2903" s="515">
        <f t="shared" si="317"/>
        <v>0</v>
      </c>
      <c r="R2903" s="515">
        <f t="shared" si="318"/>
        <v>0</v>
      </c>
      <c r="S2903" s="516">
        <f>IF(M2903="nio",0,IF(M2903&gt;0,VLOOKUP(H2903,'3-Productie normen'!A:L,VLOOKUP(M2903,'3-Productie normen'!$B$36:$C$42,2,FALSE),FALSE)))</f>
        <v>0</v>
      </c>
      <c r="T2903" s="516">
        <f t="shared" si="313"/>
        <v>0</v>
      </c>
      <c r="U2903" s="55">
        <f t="shared" si="314"/>
        <v>0</v>
      </c>
      <c r="V2903" s="527"/>
      <c r="X2903" s="529">
        <f t="shared" si="319"/>
        <v>1152.32</v>
      </c>
    </row>
    <row r="2904" spans="1:24" ht="14.1" customHeight="1">
      <c r="A2904" s="460">
        <v>2904</v>
      </c>
      <c r="B2904" s="467" t="s">
        <v>268</v>
      </c>
      <c r="C2904" s="466" t="s">
        <v>385</v>
      </c>
      <c r="D2904" s="473"/>
      <c r="E2904" s="475">
        <v>4</v>
      </c>
      <c r="F2904" s="475" t="s">
        <v>2767</v>
      </c>
      <c r="G2904" s="494" t="s">
        <v>536</v>
      </c>
      <c r="H2904" s="491" t="s">
        <v>4038</v>
      </c>
      <c r="I2904" s="494" t="s">
        <v>4013</v>
      </c>
      <c r="J2904" s="502">
        <v>16.47</v>
      </c>
      <c r="K2904" s="491" t="s">
        <v>4038</v>
      </c>
      <c r="L2904" s="512">
        <f t="shared" si="315"/>
        <v>255</v>
      </c>
      <c r="M2904" s="514">
        <v>255</v>
      </c>
      <c r="N2904" s="514"/>
      <c r="O2904" s="514"/>
      <c r="P2904" s="515" t="e">
        <f t="shared" si="316"/>
        <v>#DIV/0!</v>
      </c>
      <c r="Q2904" s="515">
        <f t="shared" si="317"/>
        <v>0</v>
      </c>
      <c r="R2904" s="515">
        <f t="shared" si="318"/>
        <v>0</v>
      </c>
      <c r="S2904" s="516">
        <f>IF(M2904="nio",0,IF(M2904&gt;0,VLOOKUP(H2904,'3-Productie normen'!A:L,VLOOKUP(M2904,'3-Productie normen'!$B$36:$C$42,2,FALSE),FALSE)))</f>
        <v>0</v>
      </c>
      <c r="T2904" s="516">
        <f t="shared" si="313"/>
        <v>0</v>
      </c>
      <c r="U2904" s="55">
        <f t="shared" si="314"/>
        <v>0</v>
      </c>
      <c r="V2904" s="527"/>
      <c r="X2904" s="529">
        <f t="shared" si="319"/>
        <v>4199.8499999999995</v>
      </c>
    </row>
    <row r="2905" spans="1:24" ht="14.1" customHeight="1">
      <c r="A2905" s="567">
        <v>2905</v>
      </c>
      <c r="B2905" s="467" t="s">
        <v>268</v>
      </c>
      <c r="C2905" s="466" t="s">
        <v>385</v>
      </c>
      <c r="D2905" s="473"/>
      <c r="E2905" s="475">
        <v>4</v>
      </c>
      <c r="F2905" s="475" t="s">
        <v>2768</v>
      </c>
      <c r="G2905" s="494" t="s">
        <v>536</v>
      </c>
      <c r="H2905" s="491" t="s">
        <v>4038</v>
      </c>
      <c r="I2905" s="494" t="s">
        <v>4013</v>
      </c>
      <c r="J2905" s="502">
        <v>16.45</v>
      </c>
      <c r="K2905" s="491" t="s">
        <v>4038</v>
      </c>
      <c r="L2905" s="512">
        <f t="shared" si="315"/>
        <v>255</v>
      </c>
      <c r="M2905" s="514">
        <v>255</v>
      </c>
      <c r="N2905" s="514"/>
      <c r="O2905" s="514"/>
      <c r="P2905" s="515" t="e">
        <f t="shared" si="316"/>
        <v>#DIV/0!</v>
      </c>
      <c r="Q2905" s="515">
        <f t="shared" si="317"/>
        <v>0</v>
      </c>
      <c r="R2905" s="515">
        <f t="shared" si="318"/>
        <v>0</v>
      </c>
      <c r="S2905" s="516">
        <f>IF(M2905="nio",0,IF(M2905&gt;0,VLOOKUP(H2905,'3-Productie normen'!A:L,VLOOKUP(M2905,'3-Productie normen'!$B$36:$C$42,2,FALSE),FALSE)))</f>
        <v>0</v>
      </c>
      <c r="T2905" s="516">
        <f t="shared" ref="T2905:T2967" si="320">IF(N2905&gt;0,S2905*$T$8,0)</f>
        <v>0</v>
      </c>
      <c r="U2905" s="55">
        <f t="shared" ref="U2905:U2967" si="321">IF((OR(O2905&gt;0,)),S2905*$U$8,0)</f>
        <v>0</v>
      </c>
      <c r="V2905" s="527"/>
      <c r="X2905" s="529">
        <f t="shared" si="319"/>
        <v>4194.75</v>
      </c>
    </row>
    <row r="2906" spans="1:24" ht="14.1" customHeight="1">
      <c r="A2906" s="460">
        <v>2906</v>
      </c>
      <c r="B2906" s="467" t="s">
        <v>268</v>
      </c>
      <c r="C2906" s="466" t="s">
        <v>385</v>
      </c>
      <c r="D2906" s="473"/>
      <c r="E2906" s="475">
        <v>4</v>
      </c>
      <c r="F2906" s="475" t="s">
        <v>2769</v>
      </c>
      <c r="G2906" s="494" t="s">
        <v>529</v>
      </c>
      <c r="H2906" s="491" t="s">
        <v>253</v>
      </c>
      <c r="I2906" s="494" t="s">
        <v>4015</v>
      </c>
      <c r="J2906" s="502">
        <v>6.98</v>
      </c>
      <c r="K2906" s="491" t="s">
        <v>253</v>
      </c>
      <c r="L2906" s="512">
        <f t="shared" si="315"/>
        <v>104</v>
      </c>
      <c r="M2906" s="514">
        <v>104</v>
      </c>
      <c r="N2906" s="514"/>
      <c r="O2906" s="514"/>
      <c r="P2906" s="515" t="e">
        <f t="shared" si="316"/>
        <v>#DIV/0!</v>
      </c>
      <c r="Q2906" s="515">
        <f t="shared" si="317"/>
        <v>0</v>
      </c>
      <c r="R2906" s="515">
        <f t="shared" si="318"/>
        <v>0</v>
      </c>
      <c r="S2906" s="516">
        <f>IF(M2906="nio",0,IF(M2906&gt;0,VLOOKUP(H2906,'3-Productie normen'!A:L,VLOOKUP(M2906,'3-Productie normen'!$B$36:$C$42,2,FALSE),FALSE)))</f>
        <v>0</v>
      </c>
      <c r="T2906" s="516">
        <f t="shared" si="320"/>
        <v>0</v>
      </c>
      <c r="U2906" s="55">
        <f t="shared" si="321"/>
        <v>0</v>
      </c>
      <c r="V2906" s="527"/>
      <c r="X2906" s="529">
        <f t="shared" si="319"/>
        <v>725.92000000000007</v>
      </c>
    </row>
    <row r="2907" spans="1:24" ht="14.1" customHeight="1">
      <c r="A2907" s="460">
        <v>2907</v>
      </c>
      <c r="B2907" s="467" t="s">
        <v>268</v>
      </c>
      <c r="C2907" s="466" t="s">
        <v>385</v>
      </c>
      <c r="D2907" s="473"/>
      <c r="E2907" s="475">
        <v>4</v>
      </c>
      <c r="F2907" s="475" t="s">
        <v>2770</v>
      </c>
      <c r="G2907" s="494" t="s">
        <v>529</v>
      </c>
      <c r="H2907" s="491" t="s">
        <v>253</v>
      </c>
      <c r="I2907" s="494" t="s">
        <v>4015</v>
      </c>
      <c r="J2907" s="502">
        <v>24.73</v>
      </c>
      <c r="K2907" s="491" t="s">
        <v>253</v>
      </c>
      <c r="L2907" s="512">
        <f t="shared" si="315"/>
        <v>104</v>
      </c>
      <c r="M2907" s="514">
        <v>104</v>
      </c>
      <c r="N2907" s="514"/>
      <c r="O2907" s="514"/>
      <c r="P2907" s="515" t="e">
        <f t="shared" si="316"/>
        <v>#DIV/0!</v>
      </c>
      <c r="Q2907" s="515">
        <f t="shared" si="317"/>
        <v>0</v>
      </c>
      <c r="R2907" s="515">
        <f t="shared" si="318"/>
        <v>0</v>
      </c>
      <c r="S2907" s="516">
        <f>IF(M2907="nio",0,IF(M2907&gt;0,VLOOKUP(H2907,'3-Productie normen'!A:L,VLOOKUP(M2907,'3-Productie normen'!$B$36:$C$42,2,FALSE),FALSE)))</f>
        <v>0</v>
      </c>
      <c r="T2907" s="516">
        <f t="shared" si="320"/>
        <v>0</v>
      </c>
      <c r="U2907" s="55">
        <f t="shared" si="321"/>
        <v>0</v>
      </c>
      <c r="V2907" s="527"/>
      <c r="X2907" s="529">
        <f t="shared" si="319"/>
        <v>2571.92</v>
      </c>
    </row>
    <row r="2908" spans="1:24" ht="14.1" customHeight="1">
      <c r="A2908" s="460">
        <v>2908</v>
      </c>
      <c r="B2908" s="467" t="s">
        <v>268</v>
      </c>
      <c r="C2908" s="466" t="s">
        <v>385</v>
      </c>
      <c r="D2908" s="473"/>
      <c r="E2908" s="475">
        <v>4</v>
      </c>
      <c r="F2908" s="475" t="s">
        <v>2771</v>
      </c>
      <c r="G2908" s="494" t="s">
        <v>529</v>
      </c>
      <c r="H2908" s="491" t="s">
        <v>253</v>
      </c>
      <c r="I2908" s="494" t="s">
        <v>4015</v>
      </c>
      <c r="J2908" s="502">
        <v>7.4</v>
      </c>
      <c r="K2908" s="491" t="s">
        <v>253</v>
      </c>
      <c r="L2908" s="512">
        <f t="shared" si="315"/>
        <v>104</v>
      </c>
      <c r="M2908" s="514">
        <v>104</v>
      </c>
      <c r="N2908" s="514"/>
      <c r="O2908" s="514"/>
      <c r="P2908" s="515" t="e">
        <f t="shared" si="316"/>
        <v>#DIV/0!</v>
      </c>
      <c r="Q2908" s="515">
        <f t="shared" si="317"/>
        <v>0</v>
      </c>
      <c r="R2908" s="515">
        <f t="shared" si="318"/>
        <v>0</v>
      </c>
      <c r="S2908" s="516">
        <f>IF(M2908="nio",0,IF(M2908&gt;0,VLOOKUP(H2908,'3-Productie normen'!A:L,VLOOKUP(M2908,'3-Productie normen'!$B$36:$C$42,2,FALSE),FALSE)))</f>
        <v>0</v>
      </c>
      <c r="T2908" s="516">
        <f t="shared" si="320"/>
        <v>0</v>
      </c>
      <c r="U2908" s="55">
        <f t="shared" si="321"/>
        <v>0</v>
      </c>
      <c r="V2908" s="527"/>
      <c r="X2908" s="529">
        <f t="shared" si="319"/>
        <v>769.6</v>
      </c>
    </row>
    <row r="2909" spans="1:24" ht="14.1" customHeight="1">
      <c r="A2909" s="460">
        <v>2909</v>
      </c>
      <c r="B2909" s="467" t="s">
        <v>268</v>
      </c>
      <c r="C2909" s="466" t="s">
        <v>385</v>
      </c>
      <c r="D2909" s="473"/>
      <c r="E2909" s="475">
        <v>4</v>
      </c>
      <c r="F2909" s="475" t="s">
        <v>2772</v>
      </c>
      <c r="G2909" s="494" t="s">
        <v>529</v>
      </c>
      <c r="H2909" s="491" t="s">
        <v>253</v>
      </c>
      <c r="I2909" s="494" t="s">
        <v>4015</v>
      </c>
      <c r="J2909" s="502">
        <v>9.4</v>
      </c>
      <c r="K2909" s="491" t="s">
        <v>253</v>
      </c>
      <c r="L2909" s="512">
        <f t="shared" si="315"/>
        <v>104</v>
      </c>
      <c r="M2909" s="514">
        <v>104</v>
      </c>
      <c r="N2909" s="514"/>
      <c r="O2909" s="514"/>
      <c r="P2909" s="515" t="e">
        <f t="shared" si="316"/>
        <v>#DIV/0!</v>
      </c>
      <c r="Q2909" s="515">
        <f t="shared" si="317"/>
        <v>0</v>
      </c>
      <c r="R2909" s="515">
        <f t="shared" si="318"/>
        <v>0</v>
      </c>
      <c r="S2909" s="516">
        <f>IF(M2909="nio",0,IF(M2909&gt;0,VLOOKUP(H2909,'3-Productie normen'!A:L,VLOOKUP(M2909,'3-Productie normen'!$B$36:$C$42,2,FALSE),FALSE)))</f>
        <v>0</v>
      </c>
      <c r="T2909" s="516">
        <f t="shared" si="320"/>
        <v>0</v>
      </c>
      <c r="U2909" s="55">
        <f t="shared" si="321"/>
        <v>0</v>
      </c>
      <c r="V2909" s="527"/>
      <c r="X2909" s="529">
        <f t="shared" si="319"/>
        <v>977.6</v>
      </c>
    </row>
    <row r="2910" spans="1:24" ht="14.1" customHeight="1">
      <c r="A2910" s="460">
        <v>2910</v>
      </c>
      <c r="B2910" s="467" t="s">
        <v>268</v>
      </c>
      <c r="C2910" s="466" t="s">
        <v>385</v>
      </c>
      <c r="D2910" s="473"/>
      <c r="E2910" s="475">
        <v>4</v>
      </c>
      <c r="F2910" s="475" t="s">
        <v>2773</v>
      </c>
      <c r="G2910" s="494" t="s">
        <v>529</v>
      </c>
      <c r="H2910" s="491" t="s">
        <v>253</v>
      </c>
      <c r="I2910" s="494" t="s">
        <v>4015</v>
      </c>
      <c r="J2910" s="502">
        <v>107.51</v>
      </c>
      <c r="K2910" s="491" t="s">
        <v>253</v>
      </c>
      <c r="L2910" s="512">
        <f t="shared" si="315"/>
        <v>104</v>
      </c>
      <c r="M2910" s="514">
        <v>104</v>
      </c>
      <c r="N2910" s="514"/>
      <c r="O2910" s="514"/>
      <c r="P2910" s="515" t="e">
        <f t="shared" si="316"/>
        <v>#DIV/0!</v>
      </c>
      <c r="Q2910" s="515">
        <f t="shared" si="317"/>
        <v>0</v>
      </c>
      <c r="R2910" s="515">
        <f t="shared" si="318"/>
        <v>0</v>
      </c>
      <c r="S2910" s="516">
        <f>IF(M2910="nio",0,IF(M2910&gt;0,VLOOKUP(H2910,'3-Productie normen'!A:L,VLOOKUP(M2910,'3-Productie normen'!$B$36:$C$42,2,FALSE),FALSE)))</f>
        <v>0</v>
      </c>
      <c r="T2910" s="516">
        <f t="shared" si="320"/>
        <v>0</v>
      </c>
      <c r="U2910" s="55">
        <f t="shared" si="321"/>
        <v>0</v>
      </c>
      <c r="V2910" s="527"/>
      <c r="X2910" s="529">
        <f t="shared" si="319"/>
        <v>11181.04</v>
      </c>
    </row>
    <row r="2911" spans="1:24" ht="14.1" customHeight="1">
      <c r="A2911" s="460">
        <v>2911</v>
      </c>
      <c r="B2911" s="467" t="s">
        <v>268</v>
      </c>
      <c r="C2911" s="466" t="s">
        <v>385</v>
      </c>
      <c r="D2911" s="473"/>
      <c r="E2911" s="475">
        <v>4</v>
      </c>
      <c r="F2911" s="475" t="s">
        <v>2774</v>
      </c>
      <c r="G2911" s="494" t="s">
        <v>536</v>
      </c>
      <c r="H2911" s="491" t="s">
        <v>4038</v>
      </c>
      <c r="I2911" s="494" t="s">
        <v>4013</v>
      </c>
      <c r="J2911" s="502">
        <v>14.77</v>
      </c>
      <c r="K2911" s="491" t="s">
        <v>4038</v>
      </c>
      <c r="L2911" s="512">
        <f t="shared" si="315"/>
        <v>255</v>
      </c>
      <c r="M2911" s="514">
        <v>255</v>
      </c>
      <c r="N2911" s="514"/>
      <c r="O2911" s="514"/>
      <c r="P2911" s="515" t="e">
        <f t="shared" si="316"/>
        <v>#DIV/0!</v>
      </c>
      <c r="Q2911" s="515">
        <f t="shared" si="317"/>
        <v>0</v>
      </c>
      <c r="R2911" s="515">
        <f t="shared" si="318"/>
        <v>0</v>
      </c>
      <c r="S2911" s="516">
        <f>IF(M2911="nio",0,IF(M2911&gt;0,VLOOKUP(H2911,'3-Productie normen'!A:L,VLOOKUP(M2911,'3-Productie normen'!$B$36:$C$42,2,FALSE),FALSE)))</f>
        <v>0</v>
      </c>
      <c r="T2911" s="516">
        <f t="shared" si="320"/>
        <v>0</v>
      </c>
      <c r="U2911" s="55">
        <f t="shared" si="321"/>
        <v>0</v>
      </c>
      <c r="V2911" s="527"/>
      <c r="X2911" s="529">
        <f t="shared" si="319"/>
        <v>3766.35</v>
      </c>
    </row>
    <row r="2912" spans="1:24" ht="14.1" customHeight="1">
      <c r="A2912" s="460">
        <v>2912</v>
      </c>
      <c r="B2912" s="467" t="s">
        <v>268</v>
      </c>
      <c r="C2912" s="466" t="s">
        <v>385</v>
      </c>
      <c r="D2912" s="473"/>
      <c r="E2912" s="475">
        <v>4</v>
      </c>
      <c r="F2912" s="475" t="s">
        <v>2775</v>
      </c>
      <c r="G2912" s="494" t="s">
        <v>529</v>
      </c>
      <c r="H2912" s="491" t="s">
        <v>253</v>
      </c>
      <c r="I2912" s="494" t="s">
        <v>4015</v>
      </c>
      <c r="J2912" s="502">
        <v>13.67</v>
      </c>
      <c r="K2912" s="491" t="s">
        <v>253</v>
      </c>
      <c r="L2912" s="512">
        <f t="shared" si="315"/>
        <v>104</v>
      </c>
      <c r="M2912" s="514">
        <v>104</v>
      </c>
      <c r="N2912" s="514"/>
      <c r="O2912" s="514"/>
      <c r="P2912" s="515" t="e">
        <f t="shared" si="316"/>
        <v>#DIV/0!</v>
      </c>
      <c r="Q2912" s="515">
        <f t="shared" si="317"/>
        <v>0</v>
      </c>
      <c r="R2912" s="515">
        <f t="shared" si="318"/>
        <v>0</v>
      </c>
      <c r="S2912" s="516">
        <f>IF(M2912="nio",0,IF(M2912&gt;0,VLOOKUP(H2912,'3-Productie normen'!A:L,VLOOKUP(M2912,'3-Productie normen'!$B$36:$C$42,2,FALSE),FALSE)))</f>
        <v>0</v>
      </c>
      <c r="T2912" s="516">
        <f t="shared" si="320"/>
        <v>0</v>
      </c>
      <c r="U2912" s="55">
        <f t="shared" si="321"/>
        <v>0</v>
      </c>
      <c r="V2912" s="527"/>
      <c r="X2912" s="529">
        <f t="shared" si="319"/>
        <v>1421.68</v>
      </c>
    </row>
    <row r="2913" spans="1:24" ht="14.1" customHeight="1">
      <c r="A2913" s="567">
        <v>2913</v>
      </c>
      <c r="B2913" s="467" t="s">
        <v>268</v>
      </c>
      <c r="C2913" s="466" t="s">
        <v>385</v>
      </c>
      <c r="D2913" s="473"/>
      <c r="E2913" s="475">
        <v>4</v>
      </c>
      <c r="F2913" s="475" t="s">
        <v>2776</v>
      </c>
      <c r="G2913" s="494" t="s">
        <v>536</v>
      </c>
      <c r="H2913" s="491" t="s">
        <v>4038</v>
      </c>
      <c r="I2913" s="494" t="s">
        <v>4013</v>
      </c>
      <c r="J2913" s="502">
        <v>24.84</v>
      </c>
      <c r="K2913" s="491" t="s">
        <v>4038</v>
      </c>
      <c r="L2913" s="512">
        <f t="shared" si="315"/>
        <v>255</v>
      </c>
      <c r="M2913" s="514">
        <v>255</v>
      </c>
      <c r="N2913" s="514"/>
      <c r="O2913" s="514"/>
      <c r="P2913" s="515" t="e">
        <f t="shared" si="316"/>
        <v>#DIV/0!</v>
      </c>
      <c r="Q2913" s="515">
        <f t="shared" si="317"/>
        <v>0</v>
      </c>
      <c r="R2913" s="515">
        <f t="shared" si="318"/>
        <v>0</v>
      </c>
      <c r="S2913" s="516">
        <f>IF(M2913="nio",0,IF(M2913&gt;0,VLOOKUP(H2913,'3-Productie normen'!A:L,VLOOKUP(M2913,'3-Productie normen'!$B$36:$C$42,2,FALSE),FALSE)))</f>
        <v>0</v>
      </c>
      <c r="T2913" s="516">
        <f t="shared" si="320"/>
        <v>0</v>
      </c>
      <c r="U2913" s="55">
        <f t="shared" si="321"/>
        <v>0</v>
      </c>
      <c r="V2913" s="527"/>
      <c r="X2913" s="529">
        <f t="shared" si="319"/>
        <v>6334.2</v>
      </c>
    </row>
    <row r="2914" spans="1:24" ht="14.1" customHeight="1">
      <c r="A2914" s="460">
        <v>2914</v>
      </c>
      <c r="B2914" s="467" t="s">
        <v>268</v>
      </c>
      <c r="C2914" s="466" t="s">
        <v>385</v>
      </c>
      <c r="D2914" s="473"/>
      <c r="E2914" s="475">
        <v>4</v>
      </c>
      <c r="F2914" s="475" t="s">
        <v>2777</v>
      </c>
      <c r="G2914" s="494" t="s">
        <v>529</v>
      </c>
      <c r="H2914" s="491" t="s">
        <v>253</v>
      </c>
      <c r="I2914" s="494" t="s">
        <v>4015</v>
      </c>
      <c r="J2914" s="502">
        <v>7.11</v>
      </c>
      <c r="K2914" s="491" t="s">
        <v>253</v>
      </c>
      <c r="L2914" s="512">
        <f t="shared" si="315"/>
        <v>104</v>
      </c>
      <c r="M2914" s="514">
        <v>104</v>
      </c>
      <c r="N2914" s="514"/>
      <c r="O2914" s="514"/>
      <c r="P2914" s="515" t="e">
        <f t="shared" si="316"/>
        <v>#DIV/0!</v>
      </c>
      <c r="Q2914" s="515">
        <f t="shared" si="317"/>
        <v>0</v>
      </c>
      <c r="R2914" s="515">
        <f t="shared" si="318"/>
        <v>0</v>
      </c>
      <c r="S2914" s="516">
        <f>IF(M2914="nio",0,IF(M2914&gt;0,VLOOKUP(H2914,'3-Productie normen'!A:L,VLOOKUP(M2914,'3-Productie normen'!$B$36:$C$42,2,FALSE),FALSE)))</f>
        <v>0</v>
      </c>
      <c r="T2914" s="516">
        <f t="shared" si="320"/>
        <v>0</v>
      </c>
      <c r="U2914" s="55">
        <f t="shared" si="321"/>
        <v>0</v>
      </c>
      <c r="V2914" s="527"/>
      <c r="X2914" s="529">
        <f t="shared" si="319"/>
        <v>739.44</v>
      </c>
    </row>
    <row r="2915" spans="1:24" ht="14.1" customHeight="1">
      <c r="A2915" s="460">
        <v>2915</v>
      </c>
      <c r="B2915" s="467" t="s">
        <v>268</v>
      </c>
      <c r="C2915" s="466" t="s">
        <v>385</v>
      </c>
      <c r="D2915" s="473"/>
      <c r="E2915" s="475">
        <v>4</v>
      </c>
      <c r="F2915" s="475" t="s">
        <v>2778</v>
      </c>
      <c r="G2915" s="494" t="s">
        <v>529</v>
      </c>
      <c r="H2915" s="491" t="s">
        <v>253</v>
      </c>
      <c r="I2915" s="494" t="s">
        <v>4015</v>
      </c>
      <c r="J2915" s="502">
        <v>7.11</v>
      </c>
      <c r="K2915" s="491" t="s">
        <v>253</v>
      </c>
      <c r="L2915" s="512">
        <f t="shared" si="315"/>
        <v>104</v>
      </c>
      <c r="M2915" s="514">
        <v>104</v>
      </c>
      <c r="N2915" s="514"/>
      <c r="O2915" s="514"/>
      <c r="P2915" s="515" t="e">
        <f t="shared" si="316"/>
        <v>#DIV/0!</v>
      </c>
      <c r="Q2915" s="515">
        <f t="shared" si="317"/>
        <v>0</v>
      </c>
      <c r="R2915" s="515">
        <f t="shared" si="318"/>
        <v>0</v>
      </c>
      <c r="S2915" s="516">
        <f>IF(M2915="nio",0,IF(M2915&gt;0,VLOOKUP(H2915,'3-Productie normen'!A:L,VLOOKUP(M2915,'3-Productie normen'!$B$36:$C$42,2,FALSE),FALSE)))</f>
        <v>0</v>
      </c>
      <c r="T2915" s="516">
        <f t="shared" si="320"/>
        <v>0</v>
      </c>
      <c r="U2915" s="55">
        <f t="shared" si="321"/>
        <v>0</v>
      </c>
      <c r="V2915" s="527"/>
      <c r="X2915" s="529">
        <f t="shared" si="319"/>
        <v>739.44</v>
      </c>
    </row>
    <row r="2916" spans="1:24" ht="14.1" customHeight="1">
      <c r="A2916" s="460">
        <v>2916</v>
      </c>
      <c r="B2916" s="467" t="s">
        <v>268</v>
      </c>
      <c r="C2916" s="466" t="s">
        <v>385</v>
      </c>
      <c r="D2916" s="473"/>
      <c r="E2916" s="475">
        <v>4</v>
      </c>
      <c r="F2916" s="475" t="s">
        <v>2779</v>
      </c>
      <c r="G2916" s="494" t="s">
        <v>589</v>
      </c>
      <c r="H2916" s="491" t="s">
        <v>253</v>
      </c>
      <c r="I2916" s="494" t="s">
        <v>4011</v>
      </c>
      <c r="J2916" s="502">
        <v>6.08</v>
      </c>
      <c r="K2916" s="491" t="s">
        <v>253</v>
      </c>
      <c r="L2916" s="512">
        <f t="shared" si="315"/>
        <v>104</v>
      </c>
      <c r="M2916" s="514">
        <v>104</v>
      </c>
      <c r="N2916" s="514"/>
      <c r="O2916" s="514"/>
      <c r="P2916" s="515" t="e">
        <f t="shared" si="316"/>
        <v>#DIV/0!</v>
      </c>
      <c r="Q2916" s="515">
        <f t="shared" si="317"/>
        <v>0</v>
      </c>
      <c r="R2916" s="515">
        <f t="shared" si="318"/>
        <v>0</v>
      </c>
      <c r="S2916" s="516">
        <f>IF(M2916="nio",0,IF(M2916&gt;0,VLOOKUP(H2916,'3-Productie normen'!A:L,VLOOKUP(M2916,'3-Productie normen'!$B$36:$C$42,2,FALSE),FALSE)))</f>
        <v>0</v>
      </c>
      <c r="T2916" s="516">
        <f t="shared" si="320"/>
        <v>0</v>
      </c>
      <c r="U2916" s="55">
        <f t="shared" si="321"/>
        <v>0</v>
      </c>
      <c r="V2916" s="527"/>
      <c r="X2916" s="529">
        <f t="shared" si="319"/>
        <v>632.32000000000005</v>
      </c>
    </row>
    <row r="2917" spans="1:24" ht="14.1" customHeight="1">
      <c r="A2917" s="460">
        <v>2917</v>
      </c>
      <c r="B2917" s="467" t="s">
        <v>268</v>
      </c>
      <c r="C2917" s="466" t="s">
        <v>385</v>
      </c>
      <c r="D2917" s="473"/>
      <c r="E2917" s="475">
        <v>4</v>
      </c>
      <c r="F2917" s="475" t="s">
        <v>2780</v>
      </c>
      <c r="G2917" s="494" t="s">
        <v>594</v>
      </c>
      <c r="H2917" s="494" t="s">
        <v>4026</v>
      </c>
      <c r="I2917" s="494" t="s">
        <v>4011</v>
      </c>
      <c r="J2917" s="502">
        <v>11.46</v>
      </c>
      <c r="K2917" s="494" t="s">
        <v>4026</v>
      </c>
      <c r="L2917" s="512">
        <f t="shared" si="315"/>
        <v>0</v>
      </c>
      <c r="M2917" s="513" t="s">
        <v>4037</v>
      </c>
      <c r="N2917" s="514"/>
      <c r="O2917" s="514"/>
      <c r="P2917" s="515">
        <f t="shared" si="316"/>
        <v>0</v>
      </c>
      <c r="Q2917" s="515">
        <f t="shared" si="317"/>
        <v>0</v>
      </c>
      <c r="R2917" s="515">
        <f t="shared" si="318"/>
        <v>0</v>
      </c>
      <c r="S2917" s="516">
        <f>IF(M2917="nio",0,IF(M2917&gt;0,VLOOKUP(H2917,'3-Productie normen'!A:L,VLOOKUP(M2917,'3-Productie normen'!$B$36:$C$42,2,FALSE),FALSE)))</f>
        <v>0</v>
      </c>
      <c r="T2917" s="516">
        <f t="shared" si="320"/>
        <v>0</v>
      </c>
      <c r="U2917" s="55">
        <f t="shared" si="321"/>
        <v>0</v>
      </c>
      <c r="V2917" s="527"/>
      <c r="X2917" s="529">
        <f t="shared" si="319"/>
        <v>0</v>
      </c>
    </row>
    <row r="2918" spans="1:24" ht="14.1" customHeight="1">
      <c r="A2918" s="460">
        <v>2918</v>
      </c>
      <c r="B2918" s="467" t="s">
        <v>268</v>
      </c>
      <c r="C2918" s="466" t="s">
        <v>385</v>
      </c>
      <c r="D2918" s="473"/>
      <c r="E2918" s="475">
        <v>4</v>
      </c>
      <c r="F2918" s="475" t="s">
        <v>2781</v>
      </c>
      <c r="G2918" s="494" t="s">
        <v>582</v>
      </c>
      <c r="H2918" s="494" t="s">
        <v>4033</v>
      </c>
      <c r="I2918" s="494" t="s">
        <v>4011</v>
      </c>
      <c r="J2918" s="502">
        <v>17.25</v>
      </c>
      <c r="K2918" s="494" t="s">
        <v>4033</v>
      </c>
      <c r="L2918" s="512">
        <f t="shared" si="315"/>
        <v>104</v>
      </c>
      <c r="M2918" s="514">
        <v>104</v>
      </c>
      <c r="N2918" s="514"/>
      <c r="O2918" s="514"/>
      <c r="P2918" s="515" t="e">
        <f t="shared" si="316"/>
        <v>#DIV/0!</v>
      </c>
      <c r="Q2918" s="515">
        <f t="shared" si="317"/>
        <v>0</v>
      </c>
      <c r="R2918" s="515">
        <f t="shared" si="318"/>
        <v>0</v>
      </c>
      <c r="S2918" s="516">
        <f>IF(M2918="nio",0,IF(M2918&gt;0,VLOOKUP(H2918,'3-Productie normen'!A:L,VLOOKUP(M2918,'3-Productie normen'!$B$36:$C$42,2,FALSE),FALSE)))</f>
        <v>0</v>
      </c>
      <c r="T2918" s="516">
        <f t="shared" si="320"/>
        <v>0</v>
      </c>
      <c r="U2918" s="55">
        <f t="shared" si="321"/>
        <v>0</v>
      </c>
      <c r="V2918" s="527"/>
      <c r="X2918" s="529">
        <f t="shared" si="319"/>
        <v>1794</v>
      </c>
    </row>
    <row r="2919" spans="1:24" ht="14.1" customHeight="1">
      <c r="A2919" s="460">
        <v>2919</v>
      </c>
      <c r="B2919" s="467" t="s">
        <v>268</v>
      </c>
      <c r="C2919" s="466" t="s">
        <v>385</v>
      </c>
      <c r="D2919" s="473"/>
      <c r="E2919" s="475">
        <v>4</v>
      </c>
      <c r="F2919" s="475" t="s">
        <v>2782</v>
      </c>
      <c r="G2919" s="494" t="s">
        <v>2258</v>
      </c>
      <c r="H2919" s="491" t="s">
        <v>286</v>
      </c>
      <c r="I2919" s="494" t="s">
        <v>4011</v>
      </c>
      <c r="J2919" s="502">
        <v>5.79</v>
      </c>
      <c r="K2919" s="494" t="s">
        <v>4027</v>
      </c>
      <c r="L2919" s="512">
        <f t="shared" si="315"/>
        <v>0</v>
      </c>
      <c r="M2919" s="513" t="s">
        <v>4037</v>
      </c>
      <c r="N2919" s="514"/>
      <c r="O2919" s="514"/>
      <c r="P2919" s="515">
        <f t="shared" si="316"/>
        <v>0</v>
      </c>
      <c r="Q2919" s="515">
        <f t="shared" si="317"/>
        <v>0</v>
      </c>
      <c r="R2919" s="515">
        <f t="shared" si="318"/>
        <v>0</v>
      </c>
      <c r="S2919" s="516">
        <f>IF(M2919="nio",0,IF(M2919&gt;0,VLOOKUP(H2919,'3-Productie normen'!A:L,VLOOKUP(M2919,'3-Productie normen'!$B$36:$C$42,2,FALSE),FALSE)))</f>
        <v>0</v>
      </c>
      <c r="T2919" s="516">
        <f t="shared" si="320"/>
        <v>0</v>
      </c>
      <c r="U2919" s="55">
        <f t="shared" si="321"/>
        <v>0</v>
      </c>
      <c r="V2919" s="527"/>
      <c r="X2919" s="529">
        <f t="shared" si="319"/>
        <v>0</v>
      </c>
    </row>
    <row r="2920" spans="1:24" ht="14.1" customHeight="1">
      <c r="A2920" s="460">
        <v>2920</v>
      </c>
      <c r="B2920" s="467" t="s">
        <v>268</v>
      </c>
      <c r="C2920" s="466" t="s">
        <v>385</v>
      </c>
      <c r="D2920" s="473"/>
      <c r="E2920" s="475">
        <v>4</v>
      </c>
      <c r="F2920" s="475" t="s">
        <v>2783</v>
      </c>
      <c r="G2920" s="494" t="s">
        <v>568</v>
      </c>
      <c r="H2920" s="487" t="s">
        <v>17</v>
      </c>
      <c r="I2920" s="494" t="s">
        <v>91</v>
      </c>
      <c r="J2920" s="502">
        <v>3.69</v>
      </c>
      <c r="K2920" s="487" t="s">
        <v>17</v>
      </c>
      <c r="L2920" s="512">
        <f t="shared" si="315"/>
        <v>255</v>
      </c>
      <c r="M2920" s="514">
        <v>255</v>
      </c>
      <c r="N2920" s="514"/>
      <c r="O2920" s="514"/>
      <c r="P2920" s="515" t="e">
        <f t="shared" si="316"/>
        <v>#DIV/0!</v>
      </c>
      <c r="Q2920" s="515">
        <f t="shared" si="317"/>
        <v>0</v>
      </c>
      <c r="R2920" s="515">
        <f t="shared" si="318"/>
        <v>0</v>
      </c>
      <c r="S2920" s="516">
        <f>IF(M2920="nio",0,IF(M2920&gt;0,VLOOKUP(H2920,'3-Productie normen'!A:L,VLOOKUP(M2920,'3-Productie normen'!$B$36:$C$42,2,FALSE),FALSE)))</f>
        <v>0</v>
      </c>
      <c r="T2920" s="516">
        <f t="shared" si="320"/>
        <v>0</v>
      </c>
      <c r="U2920" s="55">
        <f t="shared" si="321"/>
        <v>0</v>
      </c>
      <c r="V2920" s="527"/>
      <c r="X2920" s="529">
        <f t="shared" si="319"/>
        <v>940.94999999999993</v>
      </c>
    </row>
    <row r="2921" spans="1:24" ht="14.1" customHeight="1">
      <c r="A2921" s="567">
        <v>2921</v>
      </c>
      <c r="B2921" s="467" t="s">
        <v>268</v>
      </c>
      <c r="C2921" s="466" t="s">
        <v>385</v>
      </c>
      <c r="D2921" s="473"/>
      <c r="E2921" s="475">
        <v>4</v>
      </c>
      <c r="F2921" s="475" t="s">
        <v>2784</v>
      </c>
      <c r="G2921" s="494" t="s">
        <v>568</v>
      </c>
      <c r="H2921" s="487" t="s">
        <v>17</v>
      </c>
      <c r="I2921" s="494" t="s">
        <v>91</v>
      </c>
      <c r="J2921" s="502">
        <v>13.83</v>
      </c>
      <c r="K2921" s="487" t="s">
        <v>17</v>
      </c>
      <c r="L2921" s="512">
        <f t="shared" si="315"/>
        <v>255</v>
      </c>
      <c r="M2921" s="514">
        <v>255</v>
      </c>
      <c r="N2921" s="514"/>
      <c r="O2921" s="514"/>
      <c r="P2921" s="515" t="e">
        <f t="shared" si="316"/>
        <v>#DIV/0!</v>
      </c>
      <c r="Q2921" s="515">
        <f t="shared" si="317"/>
        <v>0</v>
      </c>
      <c r="R2921" s="515">
        <f t="shared" si="318"/>
        <v>0</v>
      </c>
      <c r="S2921" s="516">
        <f>IF(M2921="nio",0,IF(M2921&gt;0,VLOOKUP(H2921,'3-Productie normen'!A:L,VLOOKUP(M2921,'3-Productie normen'!$B$36:$C$42,2,FALSE),FALSE)))</f>
        <v>0</v>
      </c>
      <c r="T2921" s="516">
        <f t="shared" si="320"/>
        <v>0</v>
      </c>
      <c r="U2921" s="55">
        <f t="shared" si="321"/>
        <v>0</v>
      </c>
      <c r="V2921" s="527"/>
      <c r="X2921" s="529">
        <f t="shared" si="319"/>
        <v>3526.65</v>
      </c>
    </row>
    <row r="2922" spans="1:24" ht="14.1" customHeight="1">
      <c r="A2922" s="460">
        <v>2922</v>
      </c>
      <c r="B2922" s="467" t="s">
        <v>268</v>
      </c>
      <c r="C2922" s="466" t="s">
        <v>385</v>
      </c>
      <c r="D2922" s="473"/>
      <c r="E2922" s="475">
        <v>4</v>
      </c>
      <c r="F2922" s="475" t="s">
        <v>2785</v>
      </c>
      <c r="G2922" s="494" t="s">
        <v>568</v>
      </c>
      <c r="H2922" s="487" t="s">
        <v>17</v>
      </c>
      <c r="I2922" s="494" t="s">
        <v>91</v>
      </c>
      <c r="J2922" s="502">
        <v>1.43</v>
      </c>
      <c r="K2922" s="487" t="s">
        <v>17</v>
      </c>
      <c r="L2922" s="512">
        <f t="shared" si="315"/>
        <v>255</v>
      </c>
      <c r="M2922" s="514">
        <v>255</v>
      </c>
      <c r="N2922" s="514"/>
      <c r="O2922" s="514"/>
      <c r="P2922" s="515" t="e">
        <f t="shared" si="316"/>
        <v>#DIV/0!</v>
      </c>
      <c r="Q2922" s="515">
        <f t="shared" si="317"/>
        <v>0</v>
      </c>
      <c r="R2922" s="515">
        <f t="shared" si="318"/>
        <v>0</v>
      </c>
      <c r="S2922" s="516">
        <f>IF(M2922="nio",0,IF(M2922&gt;0,VLOOKUP(H2922,'3-Productie normen'!A:L,VLOOKUP(M2922,'3-Productie normen'!$B$36:$C$42,2,FALSE),FALSE)))</f>
        <v>0</v>
      </c>
      <c r="T2922" s="516">
        <f t="shared" si="320"/>
        <v>0</v>
      </c>
      <c r="U2922" s="55">
        <f t="shared" si="321"/>
        <v>0</v>
      </c>
      <c r="V2922" s="527"/>
      <c r="X2922" s="529">
        <f t="shared" si="319"/>
        <v>364.65</v>
      </c>
    </row>
    <row r="2923" spans="1:24" ht="14.1" customHeight="1">
      <c r="A2923" s="460">
        <v>2923</v>
      </c>
      <c r="B2923" s="467" t="s">
        <v>268</v>
      </c>
      <c r="C2923" s="466" t="s">
        <v>385</v>
      </c>
      <c r="D2923" s="473"/>
      <c r="E2923" s="475">
        <v>4</v>
      </c>
      <c r="F2923" s="475" t="s">
        <v>2786</v>
      </c>
      <c r="G2923" s="494" t="s">
        <v>568</v>
      </c>
      <c r="H2923" s="487" t="s">
        <v>17</v>
      </c>
      <c r="I2923" s="494" t="s">
        <v>91</v>
      </c>
      <c r="J2923" s="502">
        <v>1.43</v>
      </c>
      <c r="K2923" s="487" t="s">
        <v>17</v>
      </c>
      <c r="L2923" s="512">
        <f t="shared" si="315"/>
        <v>255</v>
      </c>
      <c r="M2923" s="514">
        <v>255</v>
      </c>
      <c r="N2923" s="514"/>
      <c r="O2923" s="514"/>
      <c r="P2923" s="515" t="e">
        <f t="shared" si="316"/>
        <v>#DIV/0!</v>
      </c>
      <c r="Q2923" s="515">
        <f t="shared" si="317"/>
        <v>0</v>
      </c>
      <c r="R2923" s="515">
        <f t="shared" si="318"/>
        <v>0</v>
      </c>
      <c r="S2923" s="516">
        <f>IF(M2923="nio",0,IF(M2923&gt;0,VLOOKUP(H2923,'3-Productie normen'!A:L,VLOOKUP(M2923,'3-Productie normen'!$B$36:$C$42,2,FALSE),FALSE)))</f>
        <v>0</v>
      </c>
      <c r="T2923" s="516">
        <f t="shared" si="320"/>
        <v>0</v>
      </c>
      <c r="U2923" s="55">
        <f t="shared" si="321"/>
        <v>0</v>
      </c>
      <c r="V2923" s="527"/>
      <c r="X2923" s="529">
        <f t="shared" si="319"/>
        <v>364.65</v>
      </c>
    </row>
    <row r="2924" spans="1:24" ht="14.1" customHeight="1">
      <c r="A2924" s="460">
        <v>2924</v>
      </c>
      <c r="B2924" s="467" t="s">
        <v>268</v>
      </c>
      <c r="C2924" s="466" t="s">
        <v>385</v>
      </c>
      <c r="D2924" s="473"/>
      <c r="E2924" s="475">
        <v>4</v>
      </c>
      <c r="F2924" s="475" t="s">
        <v>2787</v>
      </c>
      <c r="G2924" s="494" t="s">
        <v>568</v>
      </c>
      <c r="H2924" s="487" t="s">
        <v>17</v>
      </c>
      <c r="I2924" s="494" t="s">
        <v>91</v>
      </c>
      <c r="J2924" s="502">
        <v>12.79</v>
      </c>
      <c r="K2924" s="487" t="s">
        <v>17</v>
      </c>
      <c r="L2924" s="512">
        <f t="shared" si="315"/>
        <v>255</v>
      </c>
      <c r="M2924" s="514">
        <v>255</v>
      </c>
      <c r="N2924" s="514"/>
      <c r="O2924" s="514"/>
      <c r="P2924" s="515" t="e">
        <f t="shared" si="316"/>
        <v>#DIV/0!</v>
      </c>
      <c r="Q2924" s="515">
        <f t="shared" si="317"/>
        <v>0</v>
      </c>
      <c r="R2924" s="515">
        <f t="shared" si="318"/>
        <v>0</v>
      </c>
      <c r="S2924" s="516">
        <f>IF(M2924="nio",0,IF(M2924&gt;0,VLOOKUP(H2924,'3-Productie normen'!A:L,VLOOKUP(M2924,'3-Productie normen'!$B$36:$C$42,2,FALSE),FALSE)))</f>
        <v>0</v>
      </c>
      <c r="T2924" s="516">
        <f t="shared" si="320"/>
        <v>0</v>
      </c>
      <c r="U2924" s="55">
        <f t="shared" si="321"/>
        <v>0</v>
      </c>
      <c r="V2924" s="527"/>
      <c r="X2924" s="529">
        <f t="shared" si="319"/>
        <v>3261.45</v>
      </c>
    </row>
    <row r="2925" spans="1:24" ht="14.1" customHeight="1">
      <c r="A2925" s="460">
        <v>2925</v>
      </c>
      <c r="B2925" s="467" t="s">
        <v>268</v>
      </c>
      <c r="C2925" s="466" t="s">
        <v>385</v>
      </c>
      <c r="D2925" s="473"/>
      <c r="E2925" s="475">
        <v>4</v>
      </c>
      <c r="F2925" s="475" t="s">
        <v>2788</v>
      </c>
      <c r="G2925" s="494" t="s">
        <v>568</v>
      </c>
      <c r="H2925" s="487" t="s">
        <v>17</v>
      </c>
      <c r="I2925" s="494" t="s">
        <v>91</v>
      </c>
      <c r="J2925" s="502">
        <v>1.48</v>
      </c>
      <c r="K2925" s="487" t="s">
        <v>17</v>
      </c>
      <c r="L2925" s="512">
        <f t="shared" si="315"/>
        <v>255</v>
      </c>
      <c r="M2925" s="514">
        <v>255</v>
      </c>
      <c r="N2925" s="514"/>
      <c r="O2925" s="514"/>
      <c r="P2925" s="515" t="e">
        <f t="shared" si="316"/>
        <v>#DIV/0!</v>
      </c>
      <c r="Q2925" s="515">
        <f t="shared" si="317"/>
        <v>0</v>
      </c>
      <c r="R2925" s="515">
        <f t="shared" si="318"/>
        <v>0</v>
      </c>
      <c r="S2925" s="516">
        <f>IF(M2925="nio",0,IF(M2925&gt;0,VLOOKUP(H2925,'3-Productie normen'!A:L,VLOOKUP(M2925,'3-Productie normen'!$B$36:$C$42,2,FALSE),FALSE)))</f>
        <v>0</v>
      </c>
      <c r="T2925" s="516">
        <f t="shared" si="320"/>
        <v>0</v>
      </c>
      <c r="U2925" s="55">
        <f t="shared" si="321"/>
        <v>0</v>
      </c>
      <c r="V2925" s="527"/>
      <c r="X2925" s="529">
        <f t="shared" si="319"/>
        <v>377.4</v>
      </c>
    </row>
    <row r="2926" spans="1:24" ht="14.1" customHeight="1">
      <c r="A2926" s="460">
        <v>2926</v>
      </c>
      <c r="B2926" s="467" t="s">
        <v>268</v>
      </c>
      <c r="C2926" s="466" t="s">
        <v>385</v>
      </c>
      <c r="D2926" s="473"/>
      <c r="E2926" s="475">
        <v>4</v>
      </c>
      <c r="F2926" s="475" t="s">
        <v>2789</v>
      </c>
      <c r="G2926" s="494" t="s">
        <v>568</v>
      </c>
      <c r="H2926" s="487" t="s">
        <v>17</v>
      </c>
      <c r="I2926" s="494" t="s">
        <v>91</v>
      </c>
      <c r="J2926" s="502">
        <v>1.48</v>
      </c>
      <c r="K2926" s="487" t="s">
        <v>17</v>
      </c>
      <c r="L2926" s="512">
        <f t="shared" si="315"/>
        <v>255</v>
      </c>
      <c r="M2926" s="514">
        <v>255</v>
      </c>
      <c r="N2926" s="514"/>
      <c r="O2926" s="514"/>
      <c r="P2926" s="515" t="e">
        <f t="shared" si="316"/>
        <v>#DIV/0!</v>
      </c>
      <c r="Q2926" s="515">
        <f t="shared" si="317"/>
        <v>0</v>
      </c>
      <c r="R2926" s="515">
        <f t="shared" si="318"/>
        <v>0</v>
      </c>
      <c r="S2926" s="516">
        <f>IF(M2926="nio",0,IF(M2926&gt;0,VLOOKUP(H2926,'3-Productie normen'!A:L,VLOOKUP(M2926,'3-Productie normen'!$B$36:$C$42,2,FALSE),FALSE)))</f>
        <v>0</v>
      </c>
      <c r="T2926" s="516">
        <f t="shared" si="320"/>
        <v>0</v>
      </c>
      <c r="U2926" s="55">
        <f t="shared" si="321"/>
        <v>0</v>
      </c>
      <c r="V2926" s="527"/>
      <c r="X2926" s="529">
        <f t="shared" si="319"/>
        <v>377.4</v>
      </c>
    </row>
    <row r="2927" spans="1:24" ht="14.1" customHeight="1">
      <c r="A2927" s="460">
        <v>2927</v>
      </c>
      <c r="B2927" s="467" t="s">
        <v>268</v>
      </c>
      <c r="C2927" s="466" t="s">
        <v>385</v>
      </c>
      <c r="D2927" s="473"/>
      <c r="E2927" s="475">
        <v>4</v>
      </c>
      <c r="F2927" s="475" t="s">
        <v>2790</v>
      </c>
      <c r="G2927" s="494" t="s">
        <v>566</v>
      </c>
      <c r="H2927" s="492" t="s">
        <v>216</v>
      </c>
      <c r="I2927" s="494" t="s">
        <v>3993</v>
      </c>
      <c r="J2927" s="502">
        <v>19.05</v>
      </c>
      <c r="K2927" s="505" t="s">
        <v>216</v>
      </c>
      <c r="L2927" s="512">
        <f t="shared" si="315"/>
        <v>104</v>
      </c>
      <c r="M2927" s="514">
        <v>104</v>
      </c>
      <c r="N2927" s="514"/>
      <c r="O2927" s="514"/>
      <c r="P2927" s="515" t="e">
        <f t="shared" si="316"/>
        <v>#DIV/0!</v>
      </c>
      <c r="Q2927" s="515">
        <f t="shared" si="317"/>
        <v>0</v>
      </c>
      <c r="R2927" s="515">
        <f t="shared" si="318"/>
        <v>0</v>
      </c>
      <c r="S2927" s="516">
        <f>IF(M2927="nio",0,IF(M2927&gt;0,VLOOKUP(H2927,'3-Productie normen'!A:L,VLOOKUP(M2927,'3-Productie normen'!$B$36:$C$42,2,FALSE),FALSE)))</f>
        <v>0</v>
      </c>
      <c r="T2927" s="516">
        <f t="shared" si="320"/>
        <v>0</v>
      </c>
      <c r="U2927" s="55">
        <f t="shared" si="321"/>
        <v>0</v>
      </c>
      <c r="V2927" s="527"/>
      <c r="X2927" s="529">
        <f t="shared" si="319"/>
        <v>1981.2</v>
      </c>
    </row>
    <row r="2928" spans="1:24" ht="14.1" customHeight="1">
      <c r="A2928" s="460">
        <v>2928</v>
      </c>
      <c r="B2928" s="467" t="s">
        <v>268</v>
      </c>
      <c r="C2928" s="466" t="s">
        <v>385</v>
      </c>
      <c r="D2928" s="473"/>
      <c r="E2928" s="475">
        <v>4</v>
      </c>
      <c r="F2928" s="475" t="s">
        <v>2791</v>
      </c>
      <c r="G2928" s="494" t="s">
        <v>561</v>
      </c>
      <c r="H2928" s="494" t="s">
        <v>347</v>
      </c>
      <c r="I2928" s="494"/>
      <c r="J2928" s="502">
        <v>8.3000000000000007</v>
      </c>
      <c r="K2928" s="494" t="s">
        <v>347</v>
      </c>
      <c r="L2928" s="512">
        <f t="shared" si="315"/>
        <v>104</v>
      </c>
      <c r="M2928" s="514">
        <v>104</v>
      </c>
      <c r="N2928" s="514"/>
      <c r="O2928" s="514"/>
      <c r="P2928" s="515" t="e">
        <f t="shared" si="316"/>
        <v>#DIV/0!</v>
      </c>
      <c r="Q2928" s="515">
        <f t="shared" si="317"/>
        <v>0</v>
      </c>
      <c r="R2928" s="515">
        <f t="shared" si="318"/>
        <v>0</v>
      </c>
      <c r="S2928" s="516">
        <f>IF(M2928="nio",0,IF(M2928&gt;0,VLOOKUP(H2928,'3-Productie normen'!A:L,VLOOKUP(M2928,'3-Productie normen'!$B$36:$C$42,2,FALSE),FALSE)))</f>
        <v>0</v>
      </c>
      <c r="T2928" s="516">
        <f t="shared" si="320"/>
        <v>0</v>
      </c>
      <c r="U2928" s="55">
        <f t="shared" si="321"/>
        <v>0</v>
      </c>
      <c r="V2928" s="527"/>
      <c r="X2928" s="529">
        <f t="shared" si="319"/>
        <v>863.2</v>
      </c>
    </row>
    <row r="2929" spans="1:24" ht="14.1" customHeight="1">
      <c r="A2929" s="567">
        <v>2929</v>
      </c>
      <c r="B2929" s="467" t="s">
        <v>268</v>
      </c>
      <c r="C2929" s="466" t="s">
        <v>385</v>
      </c>
      <c r="D2929" s="473"/>
      <c r="E2929" s="475">
        <v>4</v>
      </c>
      <c r="F2929" s="475" t="s">
        <v>2792</v>
      </c>
      <c r="G2929" s="494" t="s">
        <v>592</v>
      </c>
      <c r="H2929" s="487" t="s">
        <v>348</v>
      </c>
      <c r="I2929" s="494" t="s">
        <v>4011</v>
      </c>
      <c r="J2929" s="502">
        <v>15.93</v>
      </c>
      <c r="K2929" s="487" t="s">
        <v>348</v>
      </c>
      <c r="L2929" s="512">
        <f t="shared" si="315"/>
        <v>255</v>
      </c>
      <c r="M2929" s="514">
        <v>255</v>
      </c>
      <c r="N2929" s="514"/>
      <c r="O2929" s="514"/>
      <c r="P2929" s="515" t="e">
        <f t="shared" si="316"/>
        <v>#DIV/0!</v>
      </c>
      <c r="Q2929" s="515">
        <f t="shared" si="317"/>
        <v>0</v>
      </c>
      <c r="R2929" s="515">
        <f t="shared" si="318"/>
        <v>0</v>
      </c>
      <c r="S2929" s="516">
        <f>IF(M2929="nio",0,IF(M2929&gt;0,VLOOKUP(H2929,'3-Productie normen'!A:L,VLOOKUP(M2929,'3-Productie normen'!$B$36:$C$42,2,FALSE),FALSE)))</f>
        <v>0</v>
      </c>
      <c r="T2929" s="516">
        <f t="shared" si="320"/>
        <v>0</v>
      </c>
      <c r="U2929" s="55">
        <f t="shared" si="321"/>
        <v>0</v>
      </c>
      <c r="V2929" s="527"/>
      <c r="X2929" s="529">
        <f t="shared" si="319"/>
        <v>4062.15</v>
      </c>
    </row>
    <row r="2930" spans="1:24" ht="14.1" customHeight="1">
      <c r="A2930" s="460">
        <v>2930</v>
      </c>
      <c r="B2930" s="467" t="s">
        <v>268</v>
      </c>
      <c r="C2930" s="466" t="s">
        <v>385</v>
      </c>
      <c r="D2930" s="473"/>
      <c r="E2930" s="475">
        <v>4</v>
      </c>
      <c r="F2930" s="475" t="s">
        <v>2793</v>
      </c>
      <c r="G2930" s="494" t="s">
        <v>594</v>
      </c>
      <c r="H2930" s="494" t="s">
        <v>4026</v>
      </c>
      <c r="I2930" s="494" t="s">
        <v>4011</v>
      </c>
      <c r="J2930" s="502">
        <v>32.18</v>
      </c>
      <c r="K2930" s="494" t="s">
        <v>4026</v>
      </c>
      <c r="L2930" s="512">
        <f t="shared" si="315"/>
        <v>0</v>
      </c>
      <c r="M2930" s="513" t="s">
        <v>4037</v>
      </c>
      <c r="N2930" s="514"/>
      <c r="O2930" s="514"/>
      <c r="P2930" s="515">
        <f t="shared" si="316"/>
        <v>0</v>
      </c>
      <c r="Q2930" s="515">
        <f t="shared" si="317"/>
        <v>0</v>
      </c>
      <c r="R2930" s="515">
        <f t="shared" si="318"/>
        <v>0</v>
      </c>
      <c r="S2930" s="516">
        <f>IF(M2930="nio",0,IF(M2930&gt;0,VLOOKUP(H2930,'3-Productie normen'!A:L,VLOOKUP(M2930,'3-Productie normen'!$B$36:$C$42,2,FALSE),FALSE)))</f>
        <v>0</v>
      </c>
      <c r="T2930" s="516">
        <f t="shared" si="320"/>
        <v>0</v>
      </c>
      <c r="U2930" s="55">
        <f t="shared" si="321"/>
        <v>0</v>
      </c>
      <c r="V2930" s="527"/>
      <c r="X2930" s="529">
        <f t="shared" si="319"/>
        <v>0</v>
      </c>
    </row>
    <row r="2931" spans="1:24" ht="14.1" customHeight="1">
      <c r="A2931" s="460">
        <v>2931</v>
      </c>
      <c r="B2931" s="467" t="s">
        <v>268</v>
      </c>
      <c r="C2931" s="466" t="s">
        <v>385</v>
      </c>
      <c r="D2931" s="473"/>
      <c r="E2931" s="475">
        <v>4</v>
      </c>
      <c r="F2931" s="475" t="s">
        <v>2794</v>
      </c>
      <c r="G2931" s="494" t="s">
        <v>594</v>
      </c>
      <c r="H2931" s="494" t="s">
        <v>4026</v>
      </c>
      <c r="I2931" s="494" t="s">
        <v>4011</v>
      </c>
      <c r="J2931" s="502">
        <v>6.33</v>
      </c>
      <c r="K2931" s="494" t="s">
        <v>4026</v>
      </c>
      <c r="L2931" s="512">
        <f t="shared" si="315"/>
        <v>0</v>
      </c>
      <c r="M2931" s="513" t="s">
        <v>4037</v>
      </c>
      <c r="N2931" s="514"/>
      <c r="O2931" s="514"/>
      <c r="P2931" s="515">
        <f t="shared" si="316"/>
        <v>0</v>
      </c>
      <c r="Q2931" s="515">
        <f t="shared" si="317"/>
        <v>0</v>
      </c>
      <c r="R2931" s="515">
        <f t="shared" si="318"/>
        <v>0</v>
      </c>
      <c r="S2931" s="516">
        <f>IF(M2931="nio",0,IF(M2931&gt;0,VLOOKUP(H2931,'3-Productie normen'!A:L,VLOOKUP(M2931,'3-Productie normen'!$B$36:$C$42,2,FALSE),FALSE)))</f>
        <v>0</v>
      </c>
      <c r="T2931" s="516">
        <f t="shared" si="320"/>
        <v>0</v>
      </c>
      <c r="U2931" s="55">
        <f t="shared" si="321"/>
        <v>0</v>
      </c>
      <c r="V2931" s="527"/>
      <c r="X2931" s="529">
        <f t="shared" si="319"/>
        <v>0</v>
      </c>
    </row>
    <row r="2932" spans="1:24" ht="14.1" customHeight="1">
      <c r="A2932" s="460">
        <v>2932</v>
      </c>
      <c r="B2932" s="467" t="s">
        <v>268</v>
      </c>
      <c r="C2932" s="466" t="s">
        <v>385</v>
      </c>
      <c r="D2932" s="473"/>
      <c r="E2932" s="475">
        <v>4</v>
      </c>
      <c r="F2932" s="475" t="s">
        <v>2795</v>
      </c>
      <c r="G2932" s="494" t="s">
        <v>529</v>
      </c>
      <c r="H2932" s="491" t="s">
        <v>253</v>
      </c>
      <c r="I2932" s="494" t="s">
        <v>4015</v>
      </c>
      <c r="J2932" s="502">
        <v>6.62</v>
      </c>
      <c r="K2932" s="491" t="s">
        <v>253</v>
      </c>
      <c r="L2932" s="512">
        <f t="shared" si="315"/>
        <v>104</v>
      </c>
      <c r="M2932" s="514">
        <v>104</v>
      </c>
      <c r="N2932" s="514"/>
      <c r="O2932" s="514"/>
      <c r="P2932" s="515" t="e">
        <f t="shared" si="316"/>
        <v>#DIV/0!</v>
      </c>
      <c r="Q2932" s="515">
        <f t="shared" si="317"/>
        <v>0</v>
      </c>
      <c r="R2932" s="515">
        <f t="shared" si="318"/>
        <v>0</v>
      </c>
      <c r="S2932" s="516">
        <f>IF(M2932="nio",0,IF(M2932&gt;0,VLOOKUP(H2932,'3-Productie normen'!A:L,VLOOKUP(M2932,'3-Productie normen'!$B$36:$C$42,2,FALSE),FALSE)))</f>
        <v>0</v>
      </c>
      <c r="T2932" s="516">
        <f t="shared" si="320"/>
        <v>0</v>
      </c>
      <c r="U2932" s="55">
        <f t="shared" si="321"/>
        <v>0</v>
      </c>
      <c r="V2932" s="527"/>
      <c r="X2932" s="529">
        <f t="shared" si="319"/>
        <v>688.48</v>
      </c>
    </row>
    <row r="2933" spans="1:24" ht="14.1" customHeight="1">
      <c r="A2933" s="460">
        <v>2933</v>
      </c>
      <c r="B2933" s="467" t="s">
        <v>268</v>
      </c>
      <c r="C2933" s="466" t="s">
        <v>385</v>
      </c>
      <c r="D2933" s="473"/>
      <c r="E2933" s="475">
        <v>4</v>
      </c>
      <c r="F2933" s="475" t="s">
        <v>2796</v>
      </c>
      <c r="G2933" s="494" t="s">
        <v>529</v>
      </c>
      <c r="H2933" s="491" t="s">
        <v>253</v>
      </c>
      <c r="I2933" s="494" t="s">
        <v>4015</v>
      </c>
      <c r="J2933" s="502">
        <v>6.62</v>
      </c>
      <c r="K2933" s="491" t="s">
        <v>253</v>
      </c>
      <c r="L2933" s="512">
        <f t="shared" si="315"/>
        <v>104</v>
      </c>
      <c r="M2933" s="514">
        <v>104</v>
      </c>
      <c r="N2933" s="514"/>
      <c r="O2933" s="514"/>
      <c r="P2933" s="515" t="e">
        <f t="shared" si="316"/>
        <v>#DIV/0!</v>
      </c>
      <c r="Q2933" s="515">
        <f t="shared" si="317"/>
        <v>0</v>
      </c>
      <c r="R2933" s="515">
        <f t="shared" si="318"/>
        <v>0</v>
      </c>
      <c r="S2933" s="516">
        <f>IF(M2933="nio",0,IF(M2933&gt;0,VLOOKUP(H2933,'3-Productie normen'!A:L,VLOOKUP(M2933,'3-Productie normen'!$B$36:$C$42,2,FALSE),FALSE)))</f>
        <v>0</v>
      </c>
      <c r="T2933" s="516">
        <f t="shared" si="320"/>
        <v>0</v>
      </c>
      <c r="U2933" s="55">
        <f t="shared" si="321"/>
        <v>0</v>
      </c>
      <c r="V2933" s="527"/>
      <c r="X2933" s="529">
        <f t="shared" si="319"/>
        <v>688.48</v>
      </c>
    </row>
    <row r="2934" spans="1:24" ht="14.1" customHeight="1">
      <c r="A2934" s="460">
        <v>2934</v>
      </c>
      <c r="B2934" s="467" t="s">
        <v>268</v>
      </c>
      <c r="C2934" s="466" t="s">
        <v>385</v>
      </c>
      <c r="D2934" s="473"/>
      <c r="E2934" s="475">
        <v>4</v>
      </c>
      <c r="F2934" s="475" t="s">
        <v>2797</v>
      </c>
      <c r="G2934" s="494" t="s">
        <v>529</v>
      </c>
      <c r="H2934" s="491" t="s">
        <v>253</v>
      </c>
      <c r="I2934" s="494" t="s">
        <v>4015</v>
      </c>
      <c r="J2934" s="502">
        <v>64.489999999999995</v>
      </c>
      <c r="K2934" s="491" t="s">
        <v>253</v>
      </c>
      <c r="L2934" s="512">
        <f t="shared" si="315"/>
        <v>104</v>
      </c>
      <c r="M2934" s="514">
        <v>104</v>
      </c>
      <c r="N2934" s="514"/>
      <c r="O2934" s="514"/>
      <c r="P2934" s="515" t="e">
        <f t="shared" si="316"/>
        <v>#DIV/0!</v>
      </c>
      <c r="Q2934" s="515">
        <f t="shared" si="317"/>
        <v>0</v>
      </c>
      <c r="R2934" s="515">
        <f t="shared" si="318"/>
        <v>0</v>
      </c>
      <c r="S2934" s="516">
        <f>IF(M2934="nio",0,IF(M2934&gt;0,VLOOKUP(H2934,'3-Productie normen'!A:L,VLOOKUP(M2934,'3-Productie normen'!$B$36:$C$42,2,FALSE),FALSE)))</f>
        <v>0</v>
      </c>
      <c r="T2934" s="516">
        <f t="shared" si="320"/>
        <v>0</v>
      </c>
      <c r="U2934" s="55">
        <f t="shared" si="321"/>
        <v>0</v>
      </c>
      <c r="V2934" s="527"/>
      <c r="X2934" s="529">
        <f t="shared" si="319"/>
        <v>6706.9599999999991</v>
      </c>
    </row>
    <row r="2935" spans="1:24" ht="14.1" customHeight="1">
      <c r="A2935" s="460">
        <v>2935</v>
      </c>
      <c r="B2935" s="467" t="s">
        <v>268</v>
      </c>
      <c r="C2935" s="466" t="s">
        <v>385</v>
      </c>
      <c r="D2935" s="473"/>
      <c r="E2935" s="475">
        <v>4</v>
      </c>
      <c r="F2935" s="475" t="s">
        <v>2798</v>
      </c>
      <c r="G2935" s="494" t="s">
        <v>529</v>
      </c>
      <c r="H2935" s="491" t="s">
        <v>253</v>
      </c>
      <c r="I2935" s="494" t="s">
        <v>4015</v>
      </c>
      <c r="J2935" s="502">
        <v>6.62</v>
      </c>
      <c r="K2935" s="491" t="s">
        <v>253</v>
      </c>
      <c r="L2935" s="512">
        <f t="shared" si="315"/>
        <v>104</v>
      </c>
      <c r="M2935" s="514">
        <v>104</v>
      </c>
      <c r="N2935" s="514"/>
      <c r="O2935" s="514"/>
      <c r="P2935" s="515" t="e">
        <f t="shared" si="316"/>
        <v>#DIV/0!</v>
      </c>
      <c r="Q2935" s="515">
        <f t="shared" si="317"/>
        <v>0</v>
      </c>
      <c r="R2935" s="515">
        <f t="shared" si="318"/>
        <v>0</v>
      </c>
      <c r="S2935" s="516">
        <f>IF(M2935="nio",0,IF(M2935&gt;0,VLOOKUP(H2935,'3-Productie normen'!A:L,VLOOKUP(M2935,'3-Productie normen'!$B$36:$C$42,2,FALSE),FALSE)))</f>
        <v>0</v>
      </c>
      <c r="T2935" s="516">
        <f t="shared" si="320"/>
        <v>0</v>
      </c>
      <c r="U2935" s="55">
        <f t="shared" si="321"/>
        <v>0</v>
      </c>
      <c r="V2935" s="527"/>
      <c r="X2935" s="529">
        <f t="shared" si="319"/>
        <v>688.48</v>
      </c>
    </row>
    <row r="2936" spans="1:24" ht="14.1" customHeight="1">
      <c r="A2936" s="460">
        <v>2936</v>
      </c>
      <c r="B2936" s="467" t="s">
        <v>268</v>
      </c>
      <c r="C2936" s="466" t="s">
        <v>385</v>
      </c>
      <c r="D2936" s="473"/>
      <c r="E2936" s="475">
        <v>4</v>
      </c>
      <c r="F2936" s="475" t="s">
        <v>2799</v>
      </c>
      <c r="G2936" s="494" t="s">
        <v>536</v>
      </c>
      <c r="H2936" s="491" t="s">
        <v>4038</v>
      </c>
      <c r="I2936" s="494" t="s">
        <v>4013</v>
      </c>
      <c r="J2936" s="502">
        <v>67.33</v>
      </c>
      <c r="K2936" s="491" t="s">
        <v>4038</v>
      </c>
      <c r="L2936" s="512">
        <f t="shared" si="315"/>
        <v>255</v>
      </c>
      <c r="M2936" s="514">
        <v>255</v>
      </c>
      <c r="N2936" s="514"/>
      <c r="O2936" s="514"/>
      <c r="P2936" s="515" t="e">
        <f t="shared" si="316"/>
        <v>#DIV/0!</v>
      </c>
      <c r="Q2936" s="515">
        <f t="shared" si="317"/>
        <v>0</v>
      </c>
      <c r="R2936" s="515">
        <f t="shared" si="318"/>
        <v>0</v>
      </c>
      <c r="S2936" s="516">
        <f>IF(M2936="nio",0,IF(M2936&gt;0,VLOOKUP(H2936,'3-Productie normen'!A:L,VLOOKUP(M2936,'3-Productie normen'!$B$36:$C$42,2,FALSE),FALSE)))</f>
        <v>0</v>
      </c>
      <c r="T2936" s="516">
        <f t="shared" si="320"/>
        <v>0</v>
      </c>
      <c r="U2936" s="55">
        <f t="shared" si="321"/>
        <v>0</v>
      </c>
      <c r="V2936" s="527"/>
      <c r="X2936" s="529">
        <f t="shared" si="319"/>
        <v>17169.149999999998</v>
      </c>
    </row>
    <row r="2937" spans="1:24" ht="14.1" customHeight="1">
      <c r="A2937" s="567">
        <v>2937</v>
      </c>
      <c r="B2937" s="467" t="s">
        <v>268</v>
      </c>
      <c r="C2937" s="466" t="s">
        <v>385</v>
      </c>
      <c r="D2937" s="473"/>
      <c r="E2937" s="475">
        <v>4</v>
      </c>
      <c r="F2937" s="475" t="s">
        <v>2800</v>
      </c>
      <c r="G2937" s="494" t="s">
        <v>536</v>
      </c>
      <c r="H2937" s="491" t="s">
        <v>4038</v>
      </c>
      <c r="I2937" s="494" t="s">
        <v>4013</v>
      </c>
      <c r="J2937" s="502">
        <v>63.18</v>
      </c>
      <c r="K2937" s="491" t="s">
        <v>4038</v>
      </c>
      <c r="L2937" s="512">
        <f t="shared" si="315"/>
        <v>255</v>
      </c>
      <c r="M2937" s="514">
        <v>255</v>
      </c>
      <c r="N2937" s="514"/>
      <c r="O2937" s="514"/>
      <c r="P2937" s="515" t="e">
        <f t="shared" si="316"/>
        <v>#DIV/0!</v>
      </c>
      <c r="Q2937" s="515">
        <f t="shared" si="317"/>
        <v>0</v>
      </c>
      <c r="R2937" s="515">
        <f t="shared" si="318"/>
        <v>0</v>
      </c>
      <c r="S2937" s="516">
        <f>IF(M2937="nio",0,IF(M2937&gt;0,VLOOKUP(H2937,'3-Productie normen'!A:L,VLOOKUP(M2937,'3-Productie normen'!$B$36:$C$42,2,FALSE),FALSE)))</f>
        <v>0</v>
      </c>
      <c r="T2937" s="516">
        <f t="shared" si="320"/>
        <v>0</v>
      </c>
      <c r="U2937" s="55">
        <f t="shared" si="321"/>
        <v>0</v>
      </c>
      <c r="V2937" s="527"/>
      <c r="X2937" s="529">
        <f t="shared" si="319"/>
        <v>16110.9</v>
      </c>
    </row>
    <row r="2938" spans="1:24" ht="14.1" customHeight="1">
      <c r="A2938" s="460">
        <v>2938</v>
      </c>
      <c r="B2938" s="467" t="s">
        <v>268</v>
      </c>
      <c r="C2938" s="466" t="s">
        <v>385</v>
      </c>
      <c r="D2938" s="473"/>
      <c r="E2938" s="475">
        <v>5</v>
      </c>
      <c r="F2938" s="475" t="s">
        <v>2801</v>
      </c>
      <c r="G2938" s="494" t="s">
        <v>916</v>
      </c>
      <c r="H2938" s="494" t="s">
        <v>4033</v>
      </c>
      <c r="I2938" s="494" t="s">
        <v>4011</v>
      </c>
      <c r="J2938" s="502">
        <v>130.72</v>
      </c>
      <c r="K2938" s="494" t="s">
        <v>4033</v>
      </c>
      <c r="L2938" s="512">
        <f t="shared" si="315"/>
        <v>104</v>
      </c>
      <c r="M2938" s="514">
        <v>104</v>
      </c>
      <c r="N2938" s="514"/>
      <c r="O2938" s="514"/>
      <c r="P2938" s="515" t="e">
        <f t="shared" si="316"/>
        <v>#DIV/0!</v>
      </c>
      <c r="Q2938" s="515">
        <f t="shared" si="317"/>
        <v>0</v>
      </c>
      <c r="R2938" s="515">
        <f t="shared" si="318"/>
        <v>0</v>
      </c>
      <c r="S2938" s="516">
        <f>IF(M2938="nio",0,IF(M2938&gt;0,VLOOKUP(H2938,'3-Productie normen'!A:L,VLOOKUP(M2938,'3-Productie normen'!$B$36:$C$42,2,FALSE),FALSE)))</f>
        <v>0</v>
      </c>
      <c r="T2938" s="516">
        <f t="shared" si="320"/>
        <v>0</v>
      </c>
      <c r="U2938" s="55">
        <f t="shared" si="321"/>
        <v>0</v>
      </c>
      <c r="V2938" s="527"/>
      <c r="X2938" s="529">
        <f t="shared" si="319"/>
        <v>13594.88</v>
      </c>
    </row>
    <row r="2939" spans="1:24" ht="14.1" customHeight="1">
      <c r="A2939" s="460">
        <v>2939</v>
      </c>
      <c r="B2939" s="467" t="s">
        <v>268</v>
      </c>
      <c r="C2939" s="466" t="s">
        <v>385</v>
      </c>
      <c r="D2939" s="473"/>
      <c r="E2939" s="475">
        <v>5</v>
      </c>
      <c r="F2939" s="475" t="s">
        <v>2802</v>
      </c>
      <c r="G2939" s="494" t="s">
        <v>592</v>
      </c>
      <c r="H2939" s="487" t="s">
        <v>348</v>
      </c>
      <c r="I2939" s="494" t="s">
        <v>4011</v>
      </c>
      <c r="J2939" s="502">
        <v>63.94</v>
      </c>
      <c r="K2939" s="487" t="s">
        <v>348</v>
      </c>
      <c r="L2939" s="512">
        <f t="shared" si="315"/>
        <v>255</v>
      </c>
      <c r="M2939" s="514">
        <v>255</v>
      </c>
      <c r="N2939" s="514"/>
      <c r="O2939" s="514"/>
      <c r="P2939" s="515" t="e">
        <f t="shared" si="316"/>
        <v>#DIV/0!</v>
      </c>
      <c r="Q2939" s="515">
        <f t="shared" si="317"/>
        <v>0</v>
      </c>
      <c r="R2939" s="515">
        <f t="shared" si="318"/>
        <v>0</v>
      </c>
      <c r="S2939" s="516">
        <f>IF(M2939="nio",0,IF(M2939&gt;0,VLOOKUP(H2939,'3-Productie normen'!A:L,VLOOKUP(M2939,'3-Productie normen'!$B$36:$C$42,2,FALSE),FALSE)))</f>
        <v>0</v>
      </c>
      <c r="T2939" s="516">
        <f t="shared" si="320"/>
        <v>0</v>
      </c>
      <c r="U2939" s="55">
        <f t="shared" si="321"/>
        <v>0</v>
      </c>
      <c r="V2939" s="527"/>
      <c r="X2939" s="529">
        <f t="shared" si="319"/>
        <v>16304.699999999999</v>
      </c>
    </row>
    <row r="2940" spans="1:24" ht="14.1" customHeight="1">
      <c r="A2940" s="460">
        <v>2940</v>
      </c>
      <c r="B2940" s="467" t="s">
        <v>268</v>
      </c>
      <c r="C2940" s="466" t="s">
        <v>385</v>
      </c>
      <c r="D2940" s="473"/>
      <c r="E2940" s="475">
        <v>5</v>
      </c>
      <c r="F2940" s="475" t="s">
        <v>2803</v>
      </c>
      <c r="G2940" s="494" t="s">
        <v>529</v>
      </c>
      <c r="H2940" s="491" t="s">
        <v>253</v>
      </c>
      <c r="I2940" s="494" t="s">
        <v>4015</v>
      </c>
      <c r="J2940" s="502">
        <v>65.55</v>
      </c>
      <c r="K2940" s="491" t="s">
        <v>253</v>
      </c>
      <c r="L2940" s="512">
        <f t="shared" si="315"/>
        <v>104</v>
      </c>
      <c r="M2940" s="514">
        <v>104</v>
      </c>
      <c r="N2940" s="514"/>
      <c r="O2940" s="514"/>
      <c r="P2940" s="515" t="e">
        <f t="shared" si="316"/>
        <v>#DIV/0!</v>
      </c>
      <c r="Q2940" s="515">
        <f t="shared" si="317"/>
        <v>0</v>
      </c>
      <c r="R2940" s="515">
        <f t="shared" si="318"/>
        <v>0</v>
      </c>
      <c r="S2940" s="516">
        <f>IF(M2940="nio",0,IF(M2940&gt;0,VLOOKUP(H2940,'3-Productie normen'!A:L,VLOOKUP(M2940,'3-Productie normen'!$B$36:$C$42,2,FALSE),FALSE)))</f>
        <v>0</v>
      </c>
      <c r="T2940" s="516">
        <f t="shared" si="320"/>
        <v>0</v>
      </c>
      <c r="U2940" s="55">
        <f t="shared" si="321"/>
        <v>0</v>
      </c>
      <c r="V2940" s="527"/>
      <c r="X2940" s="529">
        <f t="shared" si="319"/>
        <v>6817.2</v>
      </c>
    </row>
    <row r="2941" spans="1:24" ht="14.1" customHeight="1">
      <c r="A2941" s="460">
        <v>2941</v>
      </c>
      <c r="B2941" s="467" t="s">
        <v>268</v>
      </c>
      <c r="C2941" s="466" t="s">
        <v>385</v>
      </c>
      <c r="D2941" s="473"/>
      <c r="E2941" s="475">
        <v>5</v>
      </c>
      <c r="F2941" s="475" t="s">
        <v>2804</v>
      </c>
      <c r="G2941" s="494" t="s">
        <v>566</v>
      </c>
      <c r="H2941" s="492" t="s">
        <v>216</v>
      </c>
      <c r="I2941" s="494" t="s">
        <v>3993</v>
      </c>
      <c r="J2941" s="502">
        <v>20.6</v>
      </c>
      <c r="K2941" s="505" t="s">
        <v>216</v>
      </c>
      <c r="L2941" s="512">
        <f t="shared" si="315"/>
        <v>104</v>
      </c>
      <c r="M2941" s="514">
        <v>104</v>
      </c>
      <c r="N2941" s="514"/>
      <c r="O2941" s="514"/>
      <c r="P2941" s="515" t="e">
        <f t="shared" si="316"/>
        <v>#DIV/0!</v>
      </c>
      <c r="Q2941" s="515">
        <f t="shared" si="317"/>
        <v>0</v>
      </c>
      <c r="R2941" s="515">
        <f t="shared" si="318"/>
        <v>0</v>
      </c>
      <c r="S2941" s="516">
        <f>IF(M2941="nio",0,IF(M2941&gt;0,VLOOKUP(H2941,'3-Productie normen'!A:L,VLOOKUP(M2941,'3-Productie normen'!$B$36:$C$42,2,FALSE),FALSE)))</f>
        <v>0</v>
      </c>
      <c r="T2941" s="516">
        <f t="shared" si="320"/>
        <v>0</v>
      </c>
      <c r="U2941" s="55">
        <f t="shared" si="321"/>
        <v>0</v>
      </c>
      <c r="V2941" s="527"/>
      <c r="X2941" s="529">
        <f t="shared" si="319"/>
        <v>2142.4</v>
      </c>
    </row>
    <row r="2942" spans="1:24" ht="14.1" customHeight="1">
      <c r="A2942" s="460">
        <v>2942</v>
      </c>
      <c r="B2942" s="467" t="s">
        <v>268</v>
      </c>
      <c r="C2942" s="466" t="s">
        <v>385</v>
      </c>
      <c r="D2942" s="473"/>
      <c r="E2942" s="475">
        <v>5</v>
      </c>
      <c r="F2942" s="475" t="s">
        <v>2805</v>
      </c>
      <c r="G2942" s="494" t="s">
        <v>582</v>
      </c>
      <c r="H2942" s="494" t="s">
        <v>4033</v>
      </c>
      <c r="I2942" s="494" t="s">
        <v>4011</v>
      </c>
      <c r="J2942" s="502">
        <v>6.95</v>
      </c>
      <c r="K2942" s="494" t="s">
        <v>4033</v>
      </c>
      <c r="L2942" s="512">
        <f t="shared" si="315"/>
        <v>104</v>
      </c>
      <c r="M2942" s="514">
        <v>104</v>
      </c>
      <c r="N2942" s="514"/>
      <c r="O2942" s="514"/>
      <c r="P2942" s="515" t="e">
        <f t="shared" si="316"/>
        <v>#DIV/0!</v>
      </c>
      <c r="Q2942" s="515">
        <f t="shared" si="317"/>
        <v>0</v>
      </c>
      <c r="R2942" s="515">
        <f t="shared" si="318"/>
        <v>0</v>
      </c>
      <c r="S2942" s="516">
        <f>IF(M2942="nio",0,IF(M2942&gt;0,VLOOKUP(H2942,'3-Productie normen'!A:L,VLOOKUP(M2942,'3-Productie normen'!$B$36:$C$42,2,FALSE),FALSE)))</f>
        <v>0</v>
      </c>
      <c r="T2942" s="516">
        <f t="shared" si="320"/>
        <v>0</v>
      </c>
      <c r="U2942" s="55">
        <f t="shared" si="321"/>
        <v>0</v>
      </c>
      <c r="V2942" s="527"/>
      <c r="X2942" s="529">
        <f t="shared" si="319"/>
        <v>722.80000000000007</v>
      </c>
    </row>
    <row r="2943" spans="1:24" ht="14.1" customHeight="1">
      <c r="A2943" s="460">
        <v>2943</v>
      </c>
      <c r="B2943" s="467" t="s">
        <v>268</v>
      </c>
      <c r="C2943" s="466" t="s">
        <v>385</v>
      </c>
      <c r="D2943" s="473"/>
      <c r="E2943" s="475">
        <v>5</v>
      </c>
      <c r="F2943" s="475" t="s">
        <v>2806</v>
      </c>
      <c r="G2943" s="494" t="s">
        <v>559</v>
      </c>
      <c r="H2943" s="491" t="s">
        <v>286</v>
      </c>
      <c r="I2943" s="494" t="s">
        <v>4011</v>
      </c>
      <c r="J2943" s="502">
        <v>1.37</v>
      </c>
      <c r="K2943" s="494" t="s">
        <v>4027</v>
      </c>
      <c r="L2943" s="512">
        <f t="shared" si="315"/>
        <v>0</v>
      </c>
      <c r="M2943" s="513" t="s">
        <v>4037</v>
      </c>
      <c r="N2943" s="514"/>
      <c r="O2943" s="514"/>
      <c r="P2943" s="515">
        <f t="shared" si="316"/>
        <v>0</v>
      </c>
      <c r="Q2943" s="515">
        <f t="shared" si="317"/>
        <v>0</v>
      </c>
      <c r="R2943" s="515">
        <f t="shared" si="318"/>
        <v>0</v>
      </c>
      <c r="S2943" s="516">
        <f>IF(M2943="nio",0,IF(M2943&gt;0,VLOOKUP(H2943,'3-Productie normen'!A:L,VLOOKUP(M2943,'3-Productie normen'!$B$36:$C$42,2,FALSE),FALSE)))</f>
        <v>0</v>
      </c>
      <c r="T2943" s="516">
        <f t="shared" si="320"/>
        <v>0</v>
      </c>
      <c r="U2943" s="55">
        <f t="shared" si="321"/>
        <v>0</v>
      </c>
      <c r="V2943" s="527"/>
      <c r="X2943" s="529">
        <f t="shared" si="319"/>
        <v>0</v>
      </c>
    </row>
    <row r="2944" spans="1:24" ht="14.1" customHeight="1">
      <c r="A2944" s="460">
        <v>2944</v>
      </c>
      <c r="B2944" s="467" t="s">
        <v>268</v>
      </c>
      <c r="C2944" s="466" t="s">
        <v>385</v>
      </c>
      <c r="D2944" s="473"/>
      <c r="E2944" s="475">
        <v>5</v>
      </c>
      <c r="F2944" s="475" t="s">
        <v>2807</v>
      </c>
      <c r="G2944" s="494" t="s">
        <v>561</v>
      </c>
      <c r="H2944" s="494" t="s">
        <v>347</v>
      </c>
      <c r="I2944" s="494"/>
      <c r="J2944" s="502">
        <v>2.36</v>
      </c>
      <c r="K2944" s="494" t="s">
        <v>347</v>
      </c>
      <c r="L2944" s="512">
        <f t="shared" si="315"/>
        <v>104</v>
      </c>
      <c r="M2944" s="514">
        <v>104</v>
      </c>
      <c r="N2944" s="514"/>
      <c r="O2944" s="514"/>
      <c r="P2944" s="515" t="e">
        <f t="shared" si="316"/>
        <v>#DIV/0!</v>
      </c>
      <c r="Q2944" s="515">
        <f t="shared" si="317"/>
        <v>0</v>
      </c>
      <c r="R2944" s="515">
        <f t="shared" si="318"/>
        <v>0</v>
      </c>
      <c r="S2944" s="516">
        <f>IF(M2944="nio",0,IF(M2944&gt;0,VLOOKUP(H2944,'3-Productie normen'!A:L,VLOOKUP(M2944,'3-Productie normen'!$B$36:$C$42,2,FALSE),FALSE)))</f>
        <v>0</v>
      </c>
      <c r="T2944" s="516">
        <f t="shared" si="320"/>
        <v>0</v>
      </c>
      <c r="U2944" s="55">
        <f t="shared" si="321"/>
        <v>0</v>
      </c>
      <c r="V2944" s="527"/>
      <c r="X2944" s="529">
        <f t="shared" si="319"/>
        <v>245.44</v>
      </c>
    </row>
    <row r="2945" spans="1:24" ht="14.1" customHeight="1">
      <c r="A2945" s="567">
        <v>2945</v>
      </c>
      <c r="B2945" s="467" t="s">
        <v>268</v>
      </c>
      <c r="C2945" s="466" t="s">
        <v>385</v>
      </c>
      <c r="D2945" s="473"/>
      <c r="E2945" s="475">
        <v>5</v>
      </c>
      <c r="F2945" s="475" t="s">
        <v>2808</v>
      </c>
      <c r="G2945" s="494" t="s">
        <v>561</v>
      </c>
      <c r="H2945" s="494" t="s">
        <v>347</v>
      </c>
      <c r="I2945" s="494"/>
      <c r="J2945" s="502">
        <v>2.37</v>
      </c>
      <c r="K2945" s="494" t="s">
        <v>347</v>
      </c>
      <c r="L2945" s="512">
        <f t="shared" si="315"/>
        <v>104</v>
      </c>
      <c r="M2945" s="514">
        <v>104</v>
      </c>
      <c r="N2945" s="514"/>
      <c r="O2945" s="514"/>
      <c r="P2945" s="515" t="e">
        <f t="shared" si="316"/>
        <v>#DIV/0!</v>
      </c>
      <c r="Q2945" s="515">
        <f t="shared" si="317"/>
        <v>0</v>
      </c>
      <c r="R2945" s="515">
        <f t="shared" si="318"/>
        <v>0</v>
      </c>
      <c r="S2945" s="516">
        <f>IF(M2945="nio",0,IF(M2945&gt;0,VLOOKUP(H2945,'3-Productie normen'!A:L,VLOOKUP(M2945,'3-Productie normen'!$B$36:$C$42,2,FALSE),FALSE)))</f>
        <v>0</v>
      </c>
      <c r="T2945" s="516">
        <f t="shared" si="320"/>
        <v>0</v>
      </c>
      <c r="U2945" s="55">
        <f t="shared" si="321"/>
        <v>0</v>
      </c>
      <c r="V2945" s="527"/>
      <c r="X2945" s="529">
        <f t="shared" si="319"/>
        <v>246.48000000000002</v>
      </c>
    </row>
    <row r="2946" spans="1:24" ht="14.1" customHeight="1">
      <c r="A2946" s="460">
        <v>2946</v>
      </c>
      <c r="B2946" s="467" t="s">
        <v>268</v>
      </c>
      <c r="C2946" s="466" t="s">
        <v>385</v>
      </c>
      <c r="D2946" s="473"/>
      <c r="E2946" s="475">
        <v>5</v>
      </c>
      <c r="F2946" s="475" t="s">
        <v>2809</v>
      </c>
      <c r="G2946" s="494" t="s">
        <v>536</v>
      </c>
      <c r="H2946" s="491" t="s">
        <v>4038</v>
      </c>
      <c r="I2946" s="494" t="s">
        <v>4013</v>
      </c>
      <c r="J2946" s="502">
        <v>29.14</v>
      </c>
      <c r="K2946" s="491" t="s">
        <v>4038</v>
      </c>
      <c r="L2946" s="512">
        <f t="shared" si="315"/>
        <v>255</v>
      </c>
      <c r="M2946" s="514">
        <v>255</v>
      </c>
      <c r="N2946" s="514"/>
      <c r="O2946" s="514"/>
      <c r="P2946" s="515" t="e">
        <f t="shared" si="316"/>
        <v>#DIV/0!</v>
      </c>
      <c r="Q2946" s="515">
        <f t="shared" si="317"/>
        <v>0</v>
      </c>
      <c r="R2946" s="515">
        <f t="shared" si="318"/>
        <v>0</v>
      </c>
      <c r="S2946" s="516">
        <f>IF(M2946="nio",0,IF(M2946&gt;0,VLOOKUP(H2946,'3-Productie normen'!A:L,VLOOKUP(M2946,'3-Productie normen'!$B$36:$C$42,2,FALSE),FALSE)))</f>
        <v>0</v>
      </c>
      <c r="T2946" s="516">
        <f t="shared" si="320"/>
        <v>0</v>
      </c>
      <c r="U2946" s="55">
        <f t="shared" si="321"/>
        <v>0</v>
      </c>
      <c r="V2946" s="527"/>
      <c r="X2946" s="529">
        <f t="shared" si="319"/>
        <v>7430.7</v>
      </c>
    </row>
    <row r="2947" spans="1:24" ht="14.1" customHeight="1">
      <c r="A2947" s="460">
        <v>2947</v>
      </c>
      <c r="B2947" s="467" t="s">
        <v>268</v>
      </c>
      <c r="C2947" s="466" t="s">
        <v>385</v>
      </c>
      <c r="D2947" s="473"/>
      <c r="E2947" s="475">
        <v>5</v>
      </c>
      <c r="F2947" s="475" t="s">
        <v>2810</v>
      </c>
      <c r="G2947" s="494" t="s">
        <v>529</v>
      </c>
      <c r="H2947" s="491" t="s">
        <v>253</v>
      </c>
      <c r="I2947" s="494" t="s">
        <v>4015</v>
      </c>
      <c r="J2947" s="502">
        <v>62.6</v>
      </c>
      <c r="K2947" s="491" t="s">
        <v>253</v>
      </c>
      <c r="L2947" s="512">
        <f t="shared" si="315"/>
        <v>104</v>
      </c>
      <c r="M2947" s="514">
        <v>104</v>
      </c>
      <c r="N2947" s="514"/>
      <c r="O2947" s="514"/>
      <c r="P2947" s="515" t="e">
        <f t="shared" si="316"/>
        <v>#DIV/0!</v>
      </c>
      <c r="Q2947" s="515">
        <f t="shared" si="317"/>
        <v>0</v>
      </c>
      <c r="R2947" s="515">
        <f t="shared" si="318"/>
        <v>0</v>
      </c>
      <c r="S2947" s="516">
        <f>IF(M2947="nio",0,IF(M2947&gt;0,VLOOKUP(H2947,'3-Productie normen'!A:L,VLOOKUP(M2947,'3-Productie normen'!$B$36:$C$42,2,FALSE),FALSE)))</f>
        <v>0</v>
      </c>
      <c r="T2947" s="516">
        <f t="shared" si="320"/>
        <v>0</v>
      </c>
      <c r="U2947" s="55">
        <f t="shared" si="321"/>
        <v>0</v>
      </c>
      <c r="V2947" s="527"/>
      <c r="X2947" s="529">
        <f t="shared" si="319"/>
        <v>6510.4000000000005</v>
      </c>
    </row>
    <row r="2948" spans="1:24" ht="14.1" customHeight="1">
      <c r="A2948" s="460">
        <v>2948</v>
      </c>
      <c r="B2948" s="467" t="s">
        <v>268</v>
      </c>
      <c r="C2948" s="466" t="s">
        <v>385</v>
      </c>
      <c r="D2948" s="473"/>
      <c r="E2948" s="475">
        <v>5</v>
      </c>
      <c r="F2948" s="475" t="s">
        <v>2811</v>
      </c>
      <c r="G2948" s="494" t="s">
        <v>529</v>
      </c>
      <c r="H2948" s="491" t="s">
        <v>253</v>
      </c>
      <c r="I2948" s="494" t="s">
        <v>4015</v>
      </c>
      <c r="J2948" s="502">
        <v>64.400000000000006</v>
      </c>
      <c r="K2948" s="491" t="s">
        <v>253</v>
      </c>
      <c r="L2948" s="512">
        <f t="shared" si="315"/>
        <v>104</v>
      </c>
      <c r="M2948" s="514">
        <v>104</v>
      </c>
      <c r="N2948" s="514"/>
      <c r="O2948" s="514"/>
      <c r="P2948" s="515" t="e">
        <f t="shared" si="316"/>
        <v>#DIV/0!</v>
      </c>
      <c r="Q2948" s="515">
        <f t="shared" si="317"/>
        <v>0</v>
      </c>
      <c r="R2948" s="515">
        <f t="shared" si="318"/>
        <v>0</v>
      </c>
      <c r="S2948" s="516">
        <f>IF(M2948="nio",0,IF(M2948&gt;0,VLOOKUP(H2948,'3-Productie normen'!A:L,VLOOKUP(M2948,'3-Productie normen'!$B$36:$C$42,2,FALSE),FALSE)))</f>
        <v>0</v>
      </c>
      <c r="T2948" s="516">
        <f t="shared" si="320"/>
        <v>0</v>
      </c>
      <c r="U2948" s="55">
        <f t="shared" si="321"/>
        <v>0</v>
      </c>
      <c r="V2948" s="527"/>
      <c r="X2948" s="529">
        <f t="shared" si="319"/>
        <v>6697.6</v>
      </c>
    </row>
    <row r="2949" spans="1:24" ht="14.1" customHeight="1">
      <c r="A2949" s="460">
        <v>2949</v>
      </c>
      <c r="B2949" s="467" t="s">
        <v>268</v>
      </c>
      <c r="C2949" s="466" t="s">
        <v>385</v>
      </c>
      <c r="D2949" s="473"/>
      <c r="E2949" s="475">
        <v>5</v>
      </c>
      <c r="F2949" s="475" t="s">
        <v>2812</v>
      </c>
      <c r="G2949" s="494" t="s">
        <v>529</v>
      </c>
      <c r="H2949" s="491" t="s">
        <v>253</v>
      </c>
      <c r="I2949" s="494" t="s">
        <v>4015</v>
      </c>
      <c r="J2949" s="502">
        <v>13.69</v>
      </c>
      <c r="K2949" s="491" t="s">
        <v>253</v>
      </c>
      <c r="L2949" s="512">
        <f t="shared" si="315"/>
        <v>104</v>
      </c>
      <c r="M2949" s="514">
        <v>104</v>
      </c>
      <c r="N2949" s="514"/>
      <c r="O2949" s="514"/>
      <c r="P2949" s="515" t="e">
        <f t="shared" si="316"/>
        <v>#DIV/0!</v>
      </c>
      <c r="Q2949" s="515">
        <f t="shared" si="317"/>
        <v>0</v>
      </c>
      <c r="R2949" s="515">
        <f t="shared" si="318"/>
        <v>0</v>
      </c>
      <c r="S2949" s="516">
        <f>IF(M2949="nio",0,IF(M2949&gt;0,VLOOKUP(H2949,'3-Productie normen'!A:L,VLOOKUP(M2949,'3-Productie normen'!$B$36:$C$42,2,FALSE),FALSE)))</f>
        <v>0</v>
      </c>
      <c r="T2949" s="516">
        <f t="shared" si="320"/>
        <v>0</v>
      </c>
      <c r="U2949" s="55">
        <f t="shared" si="321"/>
        <v>0</v>
      </c>
      <c r="V2949" s="527"/>
      <c r="X2949" s="529">
        <f t="shared" si="319"/>
        <v>1423.76</v>
      </c>
    </row>
    <row r="2950" spans="1:24" ht="14.1" customHeight="1">
      <c r="A2950" s="460">
        <v>2950</v>
      </c>
      <c r="B2950" s="467" t="s">
        <v>268</v>
      </c>
      <c r="C2950" s="466" t="s">
        <v>385</v>
      </c>
      <c r="D2950" s="473"/>
      <c r="E2950" s="475">
        <v>5</v>
      </c>
      <c r="F2950" s="475" t="s">
        <v>2813</v>
      </c>
      <c r="G2950" s="494" t="s">
        <v>529</v>
      </c>
      <c r="H2950" s="491" t="s">
        <v>253</v>
      </c>
      <c r="I2950" s="494" t="s">
        <v>4015</v>
      </c>
      <c r="J2950" s="502">
        <v>13.68</v>
      </c>
      <c r="K2950" s="491" t="s">
        <v>253</v>
      </c>
      <c r="L2950" s="512">
        <f t="shared" si="315"/>
        <v>104</v>
      </c>
      <c r="M2950" s="514">
        <v>104</v>
      </c>
      <c r="N2950" s="514"/>
      <c r="O2950" s="514"/>
      <c r="P2950" s="515" t="e">
        <f t="shared" si="316"/>
        <v>#DIV/0!</v>
      </c>
      <c r="Q2950" s="515">
        <f t="shared" si="317"/>
        <v>0</v>
      </c>
      <c r="R2950" s="515">
        <f t="shared" si="318"/>
        <v>0</v>
      </c>
      <c r="S2950" s="516">
        <f>IF(M2950="nio",0,IF(M2950&gt;0,VLOOKUP(H2950,'3-Productie normen'!A:L,VLOOKUP(M2950,'3-Productie normen'!$B$36:$C$42,2,FALSE),FALSE)))</f>
        <v>0</v>
      </c>
      <c r="T2950" s="516">
        <f t="shared" si="320"/>
        <v>0</v>
      </c>
      <c r="U2950" s="55">
        <f t="shared" si="321"/>
        <v>0</v>
      </c>
      <c r="V2950" s="527"/>
      <c r="X2950" s="529">
        <f t="shared" si="319"/>
        <v>1422.72</v>
      </c>
    </row>
    <row r="2951" spans="1:24" ht="14.1" customHeight="1">
      <c r="A2951" s="460">
        <v>2951</v>
      </c>
      <c r="B2951" s="467" t="s">
        <v>268</v>
      </c>
      <c r="C2951" s="466" t="s">
        <v>385</v>
      </c>
      <c r="D2951" s="473"/>
      <c r="E2951" s="475">
        <v>5</v>
      </c>
      <c r="F2951" s="475" t="s">
        <v>2814</v>
      </c>
      <c r="G2951" s="494" t="s">
        <v>536</v>
      </c>
      <c r="H2951" s="491" t="s">
        <v>4038</v>
      </c>
      <c r="I2951" s="494" t="s">
        <v>4013</v>
      </c>
      <c r="J2951" s="502">
        <v>13.13</v>
      </c>
      <c r="K2951" s="491" t="s">
        <v>4038</v>
      </c>
      <c r="L2951" s="512">
        <f t="shared" ref="L2951:L3015" si="322">SUM(M2951:O2951)</f>
        <v>255</v>
      </c>
      <c r="M2951" s="514">
        <v>255</v>
      </c>
      <c r="N2951" s="514"/>
      <c r="O2951" s="514"/>
      <c r="P2951" s="515" t="e">
        <f t="shared" si="316"/>
        <v>#DIV/0!</v>
      </c>
      <c r="Q2951" s="515">
        <f t="shared" si="317"/>
        <v>0</v>
      </c>
      <c r="R2951" s="515">
        <f t="shared" si="318"/>
        <v>0</v>
      </c>
      <c r="S2951" s="516">
        <f>IF(M2951="nio",0,IF(M2951&gt;0,VLOOKUP(H2951,'3-Productie normen'!A:L,VLOOKUP(M2951,'3-Productie normen'!$B$36:$C$42,2,FALSE),FALSE)))</f>
        <v>0</v>
      </c>
      <c r="T2951" s="516">
        <f t="shared" si="320"/>
        <v>0</v>
      </c>
      <c r="U2951" s="55">
        <f t="shared" si="321"/>
        <v>0</v>
      </c>
      <c r="V2951" s="527"/>
      <c r="X2951" s="529">
        <f t="shared" si="319"/>
        <v>3348.15</v>
      </c>
    </row>
    <row r="2952" spans="1:24" ht="14.1" customHeight="1">
      <c r="A2952" s="460">
        <v>2952</v>
      </c>
      <c r="B2952" s="467" t="s">
        <v>268</v>
      </c>
      <c r="C2952" s="466" t="s">
        <v>385</v>
      </c>
      <c r="D2952" s="473"/>
      <c r="E2952" s="475">
        <v>5</v>
      </c>
      <c r="F2952" s="475" t="s">
        <v>2815</v>
      </c>
      <c r="G2952" s="494" t="s">
        <v>536</v>
      </c>
      <c r="H2952" s="491" t="s">
        <v>4038</v>
      </c>
      <c r="I2952" s="494" t="s">
        <v>4013</v>
      </c>
      <c r="J2952" s="502">
        <v>13.12</v>
      </c>
      <c r="K2952" s="491" t="s">
        <v>4038</v>
      </c>
      <c r="L2952" s="512">
        <f t="shared" si="322"/>
        <v>255</v>
      </c>
      <c r="M2952" s="514">
        <v>255</v>
      </c>
      <c r="N2952" s="514"/>
      <c r="O2952" s="514"/>
      <c r="P2952" s="515" t="e">
        <f t="shared" si="316"/>
        <v>#DIV/0!</v>
      </c>
      <c r="Q2952" s="515">
        <f t="shared" si="317"/>
        <v>0</v>
      </c>
      <c r="R2952" s="515">
        <f t="shared" si="318"/>
        <v>0</v>
      </c>
      <c r="S2952" s="516">
        <f>IF(M2952="nio",0,IF(M2952&gt;0,VLOOKUP(H2952,'3-Productie normen'!A:L,VLOOKUP(M2952,'3-Productie normen'!$B$36:$C$42,2,FALSE),FALSE)))</f>
        <v>0</v>
      </c>
      <c r="T2952" s="516">
        <f t="shared" si="320"/>
        <v>0</v>
      </c>
      <c r="U2952" s="55">
        <f t="shared" si="321"/>
        <v>0</v>
      </c>
      <c r="V2952" s="527"/>
      <c r="X2952" s="529">
        <f t="shared" si="319"/>
        <v>3345.6</v>
      </c>
    </row>
    <row r="2953" spans="1:24" ht="14.1" customHeight="1">
      <c r="A2953" s="567">
        <v>2953</v>
      </c>
      <c r="B2953" s="467" t="s">
        <v>268</v>
      </c>
      <c r="C2953" s="466" t="s">
        <v>385</v>
      </c>
      <c r="D2953" s="473"/>
      <c r="E2953" s="475">
        <v>5</v>
      </c>
      <c r="F2953" s="475" t="s">
        <v>2816</v>
      </c>
      <c r="G2953" s="494" t="s">
        <v>529</v>
      </c>
      <c r="H2953" s="491" t="s">
        <v>253</v>
      </c>
      <c r="I2953" s="494" t="s">
        <v>4015</v>
      </c>
      <c r="J2953" s="502">
        <v>5.12</v>
      </c>
      <c r="K2953" s="491" t="s">
        <v>253</v>
      </c>
      <c r="L2953" s="512">
        <f t="shared" si="322"/>
        <v>104</v>
      </c>
      <c r="M2953" s="514">
        <v>104</v>
      </c>
      <c r="N2953" s="514"/>
      <c r="O2953" s="514"/>
      <c r="P2953" s="515" t="e">
        <f t="shared" si="316"/>
        <v>#DIV/0!</v>
      </c>
      <c r="Q2953" s="515">
        <f t="shared" si="317"/>
        <v>0</v>
      </c>
      <c r="R2953" s="515">
        <f t="shared" si="318"/>
        <v>0</v>
      </c>
      <c r="S2953" s="516">
        <f>IF(M2953="nio",0,IF(M2953&gt;0,VLOOKUP(H2953,'3-Productie normen'!A:L,VLOOKUP(M2953,'3-Productie normen'!$B$36:$C$42,2,FALSE),FALSE)))</f>
        <v>0</v>
      </c>
      <c r="T2953" s="516">
        <f t="shared" si="320"/>
        <v>0</v>
      </c>
      <c r="U2953" s="55">
        <f t="shared" si="321"/>
        <v>0</v>
      </c>
      <c r="V2953" s="527"/>
      <c r="X2953" s="529">
        <f t="shared" si="319"/>
        <v>532.48</v>
      </c>
    </row>
    <row r="2954" spans="1:24" ht="14.1" customHeight="1">
      <c r="A2954" s="460">
        <v>2954</v>
      </c>
      <c r="B2954" s="467" t="s">
        <v>268</v>
      </c>
      <c r="C2954" s="466" t="s">
        <v>385</v>
      </c>
      <c r="D2954" s="473"/>
      <c r="E2954" s="475">
        <v>5</v>
      </c>
      <c r="F2954" s="475" t="s">
        <v>2817</v>
      </c>
      <c r="G2954" s="494" t="s">
        <v>529</v>
      </c>
      <c r="H2954" s="491" t="s">
        <v>253</v>
      </c>
      <c r="I2954" s="494" t="s">
        <v>4015</v>
      </c>
      <c r="J2954" s="502">
        <v>7.05</v>
      </c>
      <c r="K2954" s="491" t="s">
        <v>253</v>
      </c>
      <c r="L2954" s="512">
        <f t="shared" si="322"/>
        <v>104</v>
      </c>
      <c r="M2954" s="514">
        <v>104</v>
      </c>
      <c r="N2954" s="514"/>
      <c r="O2954" s="514"/>
      <c r="P2954" s="515" t="e">
        <f t="shared" si="316"/>
        <v>#DIV/0!</v>
      </c>
      <c r="Q2954" s="515">
        <f t="shared" si="317"/>
        <v>0</v>
      </c>
      <c r="R2954" s="515">
        <f t="shared" si="318"/>
        <v>0</v>
      </c>
      <c r="S2954" s="516">
        <f>IF(M2954="nio",0,IF(M2954&gt;0,VLOOKUP(H2954,'3-Productie normen'!A:L,VLOOKUP(M2954,'3-Productie normen'!$B$36:$C$42,2,FALSE),FALSE)))</f>
        <v>0</v>
      </c>
      <c r="T2954" s="516">
        <f t="shared" si="320"/>
        <v>0</v>
      </c>
      <c r="U2954" s="55">
        <f t="shared" si="321"/>
        <v>0</v>
      </c>
      <c r="V2954" s="527"/>
      <c r="X2954" s="529">
        <f t="shared" si="319"/>
        <v>733.19999999999993</v>
      </c>
    </row>
    <row r="2955" spans="1:24" ht="14.1" customHeight="1">
      <c r="A2955" s="460">
        <v>2955</v>
      </c>
      <c r="B2955" s="467" t="s">
        <v>268</v>
      </c>
      <c r="C2955" s="466" t="s">
        <v>385</v>
      </c>
      <c r="D2955" s="473"/>
      <c r="E2955" s="475">
        <v>5</v>
      </c>
      <c r="F2955" s="475" t="s">
        <v>2818</v>
      </c>
      <c r="G2955" s="494" t="s">
        <v>529</v>
      </c>
      <c r="H2955" s="491" t="s">
        <v>253</v>
      </c>
      <c r="I2955" s="494" t="s">
        <v>4015</v>
      </c>
      <c r="J2955" s="502">
        <v>57.31</v>
      </c>
      <c r="K2955" s="491" t="s">
        <v>253</v>
      </c>
      <c r="L2955" s="512">
        <f t="shared" si="322"/>
        <v>104</v>
      </c>
      <c r="M2955" s="514">
        <v>104</v>
      </c>
      <c r="N2955" s="514"/>
      <c r="O2955" s="514"/>
      <c r="P2955" s="515" t="e">
        <f t="shared" ref="P2955:P3018" si="323">IF(M2955="nio",0,IF(M2955&gt;0,M2955*J2955/S2955,0))</f>
        <v>#DIV/0!</v>
      </c>
      <c r="Q2955" s="515">
        <f t="shared" ref="Q2955:Q3018" si="324">IF(N2955&gt;0,N2955*J2955/T2955,0)</f>
        <v>0</v>
      </c>
      <c r="R2955" s="515">
        <f t="shared" ref="R2955:R3018" si="325">IF(O2955&gt;0,O2955*J2955/U2955,0)</f>
        <v>0</v>
      </c>
      <c r="S2955" s="516">
        <f>IF(M2955="nio",0,IF(M2955&gt;0,VLOOKUP(H2955,'3-Productie normen'!A:L,VLOOKUP(M2955,'3-Productie normen'!$B$36:$C$42,2,FALSE),FALSE)))</f>
        <v>0</v>
      </c>
      <c r="T2955" s="516">
        <f t="shared" si="320"/>
        <v>0</v>
      </c>
      <c r="U2955" s="55">
        <f t="shared" si="321"/>
        <v>0</v>
      </c>
      <c r="V2955" s="527"/>
      <c r="X2955" s="529">
        <f t="shared" ref="X2955:X3018" si="326">L2955*J2955</f>
        <v>5960.24</v>
      </c>
    </row>
    <row r="2956" spans="1:24" ht="14.1" customHeight="1">
      <c r="A2956" s="460">
        <v>2956</v>
      </c>
      <c r="B2956" s="467" t="s">
        <v>268</v>
      </c>
      <c r="C2956" s="466" t="s">
        <v>385</v>
      </c>
      <c r="D2956" s="473"/>
      <c r="E2956" s="475">
        <v>5</v>
      </c>
      <c r="F2956" s="475" t="s">
        <v>2819</v>
      </c>
      <c r="G2956" s="494" t="s">
        <v>529</v>
      </c>
      <c r="H2956" s="491" t="s">
        <v>253</v>
      </c>
      <c r="I2956" s="494" t="s">
        <v>4015</v>
      </c>
      <c r="J2956" s="502">
        <v>11.28</v>
      </c>
      <c r="K2956" s="491" t="s">
        <v>253</v>
      </c>
      <c r="L2956" s="512">
        <f t="shared" si="322"/>
        <v>104</v>
      </c>
      <c r="M2956" s="514">
        <v>104</v>
      </c>
      <c r="N2956" s="514"/>
      <c r="O2956" s="514"/>
      <c r="P2956" s="515" t="e">
        <f t="shared" si="323"/>
        <v>#DIV/0!</v>
      </c>
      <c r="Q2956" s="515">
        <f t="shared" si="324"/>
        <v>0</v>
      </c>
      <c r="R2956" s="515">
        <f t="shared" si="325"/>
        <v>0</v>
      </c>
      <c r="S2956" s="516">
        <f>IF(M2956="nio",0,IF(M2956&gt;0,VLOOKUP(H2956,'3-Productie normen'!A:L,VLOOKUP(M2956,'3-Productie normen'!$B$36:$C$42,2,FALSE),FALSE)))</f>
        <v>0</v>
      </c>
      <c r="T2956" s="516">
        <f t="shared" si="320"/>
        <v>0</v>
      </c>
      <c r="U2956" s="55">
        <f t="shared" si="321"/>
        <v>0</v>
      </c>
      <c r="V2956" s="527"/>
      <c r="X2956" s="529">
        <f t="shared" si="326"/>
        <v>1173.1199999999999</v>
      </c>
    </row>
    <row r="2957" spans="1:24" ht="14.1" customHeight="1">
      <c r="A2957" s="460">
        <v>2957</v>
      </c>
      <c r="B2957" s="467" t="s">
        <v>268</v>
      </c>
      <c r="C2957" s="466" t="s">
        <v>385</v>
      </c>
      <c r="D2957" s="473"/>
      <c r="E2957" s="475">
        <v>5</v>
      </c>
      <c r="F2957" s="475" t="s">
        <v>2820</v>
      </c>
      <c r="G2957" s="494" t="s">
        <v>529</v>
      </c>
      <c r="H2957" s="491" t="s">
        <v>253</v>
      </c>
      <c r="I2957" s="494" t="s">
        <v>4015</v>
      </c>
      <c r="J2957" s="502">
        <v>7.16</v>
      </c>
      <c r="K2957" s="491" t="s">
        <v>253</v>
      </c>
      <c r="L2957" s="512">
        <f t="shared" si="322"/>
        <v>104</v>
      </c>
      <c r="M2957" s="514">
        <v>104</v>
      </c>
      <c r="N2957" s="514"/>
      <c r="O2957" s="514"/>
      <c r="P2957" s="515" t="e">
        <f t="shared" si="323"/>
        <v>#DIV/0!</v>
      </c>
      <c r="Q2957" s="515">
        <f t="shared" si="324"/>
        <v>0</v>
      </c>
      <c r="R2957" s="515">
        <f t="shared" si="325"/>
        <v>0</v>
      </c>
      <c r="S2957" s="516">
        <f>IF(M2957="nio",0,IF(M2957&gt;0,VLOOKUP(H2957,'3-Productie normen'!A:L,VLOOKUP(M2957,'3-Productie normen'!$B$36:$C$42,2,FALSE),FALSE)))</f>
        <v>0</v>
      </c>
      <c r="T2957" s="516">
        <f t="shared" si="320"/>
        <v>0</v>
      </c>
      <c r="U2957" s="55">
        <f t="shared" si="321"/>
        <v>0</v>
      </c>
      <c r="V2957" s="527"/>
      <c r="X2957" s="529">
        <f t="shared" si="326"/>
        <v>744.64</v>
      </c>
    </row>
    <row r="2958" spans="1:24" ht="14.1" customHeight="1">
      <c r="A2958" s="460">
        <v>2958</v>
      </c>
      <c r="B2958" s="467" t="s">
        <v>268</v>
      </c>
      <c r="C2958" s="466" t="s">
        <v>385</v>
      </c>
      <c r="D2958" s="473"/>
      <c r="E2958" s="475">
        <v>5</v>
      </c>
      <c r="F2958" s="475" t="s">
        <v>2821</v>
      </c>
      <c r="G2958" s="494" t="s">
        <v>536</v>
      </c>
      <c r="H2958" s="491" t="s">
        <v>4038</v>
      </c>
      <c r="I2958" s="494" t="s">
        <v>4013</v>
      </c>
      <c r="J2958" s="502">
        <v>13.95</v>
      </c>
      <c r="K2958" s="491" t="s">
        <v>4038</v>
      </c>
      <c r="L2958" s="512">
        <f t="shared" si="322"/>
        <v>255</v>
      </c>
      <c r="M2958" s="514">
        <v>255</v>
      </c>
      <c r="N2958" s="514"/>
      <c r="O2958" s="514"/>
      <c r="P2958" s="515" t="e">
        <f t="shared" si="323"/>
        <v>#DIV/0!</v>
      </c>
      <c r="Q2958" s="515">
        <f t="shared" si="324"/>
        <v>0</v>
      </c>
      <c r="R2958" s="515">
        <f t="shared" si="325"/>
        <v>0</v>
      </c>
      <c r="S2958" s="516">
        <f>IF(M2958="nio",0,IF(M2958&gt;0,VLOOKUP(H2958,'3-Productie normen'!A:L,VLOOKUP(M2958,'3-Productie normen'!$B$36:$C$42,2,FALSE),FALSE)))</f>
        <v>0</v>
      </c>
      <c r="T2958" s="516">
        <f t="shared" si="320"/>
        <v>0</v>
      </c>
      <c r="U2958" s="55">
        <f t="shared" si="321"/>
        <v>0</v>
      </c>
      <c r="V2958" s="527"/>
      <c r="X2958" s="529">
        <f t="shared" si="326"/>
        <v>3557.25</v>
      </c>
    </row>
    <row r="2959" spans="1:24" ht="14.1" customHeight="1">
      <c r="A2959" s="460">
        <v>2959</v>
      </c>
      <c r="B2959" s="467" t="s">
        <v>268</v>
      </c>
      <c r="C2959" s="466" t="s">
        <v>385</v>
      </c>
      <c r="D2959" s="473"/>
      <c r="E2959" s="475">
        <v>5</v>
      </c>
      <c r="F2959" s="475" t="s">
        <v>2822</v>
      </c>
      <c r="G2959" s="494" t="s">
        <v>536</v>
      </c>
      <c r="H2959" s="491" t="s">
        <v>4038</v>
      </c>
      <c r="I2959" s="494" t="s">
        <v>4013</v>
      </c>
      <c r="J2959" s="502">
        <v>12.84</v>
      </c>
      <c r="K2959" s="491" t="s">
        <v>4038</v>
      </c>
      <c r="L2959" s="512">
        <f t="shared" si="322"/>
        <v>255</v>
      </c>
      <c r="M2959" s="514">
        <v>255</v>
      </c>
      <c r="N2959" s="514"/>
      <c r="O2959" s="514"/>
      <c r="P2959" s="515" t="e">
        <f t="shared" si="323"/>
        <v>#DIV/0!</v>
      </c>
      <c r="Q2959" s="515">
        <f t="shared" si="324"/>
        <v>0</v>
      </c>
      <c r="R2959" s="515">
        <f t="shared" si="325"/>
        <v>0</v>
      </c>
      <c r="S2959" s="516">
        <f>IF(M2959="nio",0,IF(M2959&gt;0,VLOOKUP(H2959,'3-Productie normen'!A:L,VLOOKUP(M2959,'3-Productie normen'!$B$36:$C$42,2,FALSE),FALSE)))</f>
        <v>0</v>
      </c>
      <c r="T2959" s="516">
        <f t="shared" si="320"/>
        <v>0</v>
      </c>
      <c r="U2959" s="55">
        <f t="shared" si="321"/>
        <v>0</v>
      </c>
      <c r="V2959" s="527"/>
      <c r="X2959" s="529">
        <f t="shared" si="326"/>
        <v>3274.2</v>
      </c>
    </row>
    <row r="2960" spans="1:24" ht="14.1" customHeight="1">
      <c r="A2960" s="460">
        <v>2960</v>
      </c>
      <c r="B2960" s="467" t="s">
        <v>268</v>
      </c>
      <c r="C2960" s="466" t="s">
        <v>385</v>
      </c>
      <c r="D2960" s="473"/>
      <c r="E2960" s="475">
        <v>5</v>
      </c>
      <c r="F2960" s="475" t="s">
        <v>2823</v>
      </c>
      <c r="G2960" s="494" t="s">
        <v>529</v>
      </c>
      <c r="H2960" s="491" t="s">
        <v>253</v>
      </c>
      <c r="I2960" s="494" t="s">
        <v>4015</v>
      </c>
      <c r="J2960" s="502">
        <v>9.8800000000000008</v>
      </c>
      <c r="K2960" s="491" t="s">
        <v>253</v>
      </c>
      <c r="L2960" s="512">
        <f t="shared" si="322"/>
        <v>104</v>
      </c>
      <c r="M2960" s="514">
        <v>104</v>
      </c>
      <c r="N2960" s="514"/>
      <c r="O2960" s="514"/>
      <c r="P2960" s="515" t="e">
        <f t="shared" si="323"/>
        <v>#DIV/0!</v>
      </c>
      <c r="Q2960" s="515">
        <f t="shared" si="324"/>
        <v>0</v>
      </c>
      <c r="R2960" s="515">
        <f t="shared" si="325"/>
        <v>0</v>
      </c>
      <c r="S2960" s="516">
        <f>IF(M2960="nio",0,IF(M2960&gt;0,VLOOKUP(H2960,'3-Productie normen'!A:L,VLOOKUP(M2960,'3-Productie normen'!$B$36:$C$42,2,FALSE),FALSE)))</f>
        <v>0</v>
      </c>
      <c r="T2960" s="516">
        <f t="shared" si="320"/>
        <v>0</v>
      </c>
      <c r="U2960" s="55">
        <f t="shared" si="321"/>
        <v>0</v>
      </c>
      <c r="V2960" s="527"/>
      <c r="X2960" s="529">
        <f t="shared" si="326"/>
        <v>1027.52</v>
      </c>
    </row>
    <row r="2961" spans="1:24" ht="14.1" customHeight="1">
      <c r="A2961" s="567">
        <v>2961</v>
      </c>
      <c r="B2961" s="467" t="s">
        <v>268</v>
      </c>
      <c r="C2961" s="466" t="s">
        <v>385</v>
      </c>
      <c r="D2961" s="473"/>
      <c r="E2961" s="475">
        <v>5</v>
      </c>
      <c r="F2961" s="475" t="s">
        <v>2824</v>
      </c>
      <c r="G2961" s="494" t="s">
        <v>529</v>
      </c>
      <c r="H2961" s="491" t="s">
        <v>253</v>
      </c>
      <c r="I2961" s="494" t="s">
        <v>4015</v>
      </c>
      <c r="J2961" s="502">
        <v>6.79</v>
      </c>
      <c r="K2961" s="491" t="s">
        <v>253</v>
      </c>
      <c r="L2961" s="512">
        <f t="shared" si="322"/>
        <v>104</v>
      </c>
      <c r="M2961" s="514">
        <v>104</v>
      </c>
      <c r="N2961" s="514"/>
      <c r="O2961" s="514"/>
      <c r="P2961" s="515" t="e">
        <f t="shared" si="323"/>
        <v>#DIV/0!</v>
      </c>
      <c r="Q2961" s="515">
        <f t="shared" si="324"/>
        <v>0</v>
      </c>
      <c r="R2961" s="515">
        <f t="shared" si="325"/>
        <v>0</v>
      </c>
      <c r="S2961" s="516">
        <f>IF(M2961="nio",0,IF(M2961&gt;0,VLOOKUP(H2961,'3-Productie normen'!A:L,VLOOKUP(M2961,'3-Productie normen'!$B$36:$C$42,2,FALSE),FALSE)))</f>
        <v>0</v>
      </c>
      <c r="T2961" s="516">
        <f t="shared" si="320"/>
        <v>0</v>
      </c>
      <c r="U2961" s="55">
        <f t="shared" si="321"/>
        <v>0</v>
      </c>
      <c r="V2961" s="527"/>
      <c r="X2961" s="529">
        <f t="shared" si="326"/>
        <v>706.16</v>
      </c>
    </row>
    <row r="2962" spans="1:24" ht="14.1" customHeight="1">
      <c r="A2962" s="460">
        <v>2962</v>
      </c>
      <c r="B2962" s="467" t="s">
        <v>268</v>
      </c>
      <c r="C2962" s="466" t="s">
        <v>385</v>
      </c>
      <c r="D2962" s="473"/>
      <c r="E2962" s="475">
        <v>5</v>
      </c>
      <c r="F2962" s="475" t="s">
        <v>2825</v>
      </c>
      <c r="G2962" s="494" t="s">
        <v>529</v>
      </c>
      <c r="H2962" s="491" t="s">
        <v>253</v>
      </c>
      <c r="I2962" s="494" t="s">
        <v>4015</v>
      </c>
      <c r="J2962" s="502">
        <v>58.23</v>
      </c>
      <c r="K2962" s="491" t="s">
        <v>253</v>
      </c>
      <c r="L2962" s="512">
        <f t="shared" si="322"/>
        <v>104</v>
      </c>
      <c r="M2962" s="514">
        <v>104</v>
      </c>
      <c r="N2962" s="514"/>
      <c r="O2962" s="514"/>
      <c r="P2962" s="515" t="e">
        <f t="shared" si="323"/>
        <v>#DIV/0!</v>
      </c>
      <c r="Q2962" s="515">
        <f t="shared" si="324"/>
        <v>0</v>
      </c>
      <c r="R2962" s="515">
        <f t="shared" si="325"/>
        <v>0</v>
      </c>
      <c r="S2962" s="516">
        <f>IF(M2962="nio",0,IF(M2962&gt;0,VLOOKUP(H2962,'3-Productie normen'!A:L,VLOOKUP(M2962,'3-Productie normen'!$B$36:$C$42,2,FALSE),FALSE)))</f>
        <v>0</v>
      </c>
      <c r="T2962" s="516">
        <f t="shared" si="320"/>
        <v>0</v>
      </c>
      <c r="U2962" s="55">
        <f t="shared" si="321"/>
        <v>0</v>
      </c>
      <c r="V2962" s="527"/>
      <c r="X2962" s="529">
        <f t="shared" si="326"/>
        <v>6055.92</v>
      </c>
    </row>
    <row r="2963" spans="1:24" ht="14.1" customHeight="1">
      <c r="A2963" s="460">
        <v>2963</v>
      </c>
      <c r="B2963" s="467" t="s">
        <v>268</v>
      </c>
      <c r="C2963" s="466" t="s">
        <v>385</v>
      </c>
      <c r="D2963" s="473"/>
      <c r="E2963" s="475">
        <v>5</v>
      </c>
      <c r="F2963" s="475" t="s">
        <v>2826</v>
      </c>
      <c r="G2963" s="494" t="s">
        <v>529</v>
      </c>
      <c r="H2963" s="491" t="s">
        <v>253</v>
      </c>
      <c r="I2963" s="494" t="s">
        <v>4015</v>
      </c>
      <c r="J2963" s="502">
        <v>22.15</v>
      </c>
      <c r="K2963" s="491" t="s">
        <v>253</v>
      </c>
      <c r="L2963" s="512">
        <f t="shared" si="322"/>
        <v>104</v>
      </c>
      <c r="M2963" s="514">
        <v>104</v>
      </c>
      <c r="N2963" s="514"/>
      <c r="O2963" s="514"/>
      <c r="P2963" s="515" t="e">
        <f t="shared" si="323"/>
        <v>#DIV/0!</v>
      </c>
      <c r="Q2963" s="515">
        <f t="shared" si="324"/>
        <v>0</v>
      </c>
      <c r="R2963" s="515">
        <f t="shared" si="325"/>
        <v>0</v>
      </c>
      <c r="S2963" s="516">
        <f>IF(M2963="nio",0,IF(M2963&gt;0,VLOOKUP(H2963,'3-Productie normen'!A:L,VLOOKUP(M2963,'3-Productie normen'!$B$36:$C$42,2,FALSE),FALSE)))</f>
        <v>0</v>
      </c>
      <c r="T2963" s="516">
        <f t="shared" si="320"/>
        <v>0</v>
      </c>
      <c r="U2963" s="55">
        <f t="shared" si="321"/>
        <v>0</v>
      </c>
      <c r="V2963" s="527"/>
      <c r="X2963" s="529">
        <f t="shared" si="326"/>
        <v>2303.6</v>
      </c>
    </row>
    <row r="2964" spans="1:24" ht="14.1" customHeight="1">
      <c r="A2964" s="460">
        <v>2964</v>
      </c>
      <c r="B2964" s="467" t="s">
        <v>268</v>
      </c>
      <c r="C2964" s="466" t="s">
        <v>385</v>
      </c>
      <c r="D2964" s="473"/>
      <c r="E2964" s="475">
        <v>5</v>
      </c>
      <c r="F2964" s="475" t="s">
        <v>2827</v>
      </c>
      <c r="G2964" s="494" t="s">
        <v>536</v>
      </c>
      <c r="H2964" s="491" t="s">
        <v>4038</v>
      </c>
      <c r="I2964" s="494" t="s">
        <v>4013</v>
      </c>
      <c r="J2964" s="502">
        <v>19.53</v>
      </c>
      <c r="K2964" s="491" t="s">
        <v>4038</v>
      </c>
      <c r="L2964" s="512">
        <f t="shared" si="322"/>
        <v>255</v>
      </c>
      <c r="M2964" s="514">
        <v>255</v>
      </c>
      <c r="N2964" s="514"/>
      <c r="O2964" s="514"/>
      <c r="P2964" s="515" t="e">
        <f t="shared" si="323"/>
        <v>#DIV/0!</v>
      </c>
      <c r="Q2964" s="515">
        <f t="shared" si="324"/>
        <v>0</v>
      </c>
      <c r="R2964" s="515">
        <f t="shared" si="325"/>
        <v>0</v>
      </c>
      <c r="S2964" s="516">
        <f>IF(M2964="nio",0,IF(M2964&gt;0,VLOOKUP(H2964,'3-Productie normen'!A:L,VLOOKUP(M2964,'3-Productie normen'!$B$36:$C$42,2,FALSE),FALSE)))</f>
        <v>0</v>
      </c>
      <c r="T2964" s="516">
        <f t="shared" si="320"/>
        <v>0</v>
      </c>
      <c r="U2964" s="55">
        <f t="shared" si="321"/>
        <v>0</v>
      </c>
      <c r="V2964" s="527"/>
      <c r="X2964" s="529">
        <f t="shared" si="326"/>
        <v>4980.1500000000005</v>
      </c>
    </row>
    <row r="2965" spans="1:24" ht="14.1" customHeight="1">
      <c r="A2965" s="460">
        <v>2965</v>
      </c>
      <c r="B2965" s="467" t="s">
        <v>268</v>
      </c>
      <c r="C2965" s="466" t="s">
        <v>385</v>
      </c>
      <c r="D2965" s="473"/>
      <c r="E2965" s="475">
        <v>5</v>
      </c>
      <c r="F2965" s="475" t="s">
        <v>2828</v>
      </c>
      <c r="G2965" s="494" t="s">
        <v>529</v>
      </c>
      <c r="H2965" s="491" t="s">
        <v>253</v>
      </c>
      <c r="I2965" s="494" t="s">
        <v>4015</v>
      </c>
      <c r="J2965" s="502">
        <v>51.42</v>
      </c>
      <c r="K2965" s="491" t="s">
        <v>253</v>
      </c>
      <c r="L2965" s="512">
        <f t="shared" si="322"/>
        <v>104</v>
      </c>
      <c r="M2965" s="514">
        <v>104</v>
      </c>
      <c r="N2965" s="514"/>
      <c r="O2965" s="514"/>
      <c r="P2965" s="515" t="e">
        <f t="shared" si="323"/>
        <v>#DIV/0!</v>
      </c>
      <c r="Q2965" s="515">
        <f t="shared" si="324"/>
        <v>0</v>
      </c>
      <c r="R2965" s="515">
        <f t="shared" si="325"/>
        <v>0</v>
      </c>
      <c r="S2965" s="516">
        <f>IF(M2965="nio",0,IF(M2965&gt;0,VLOOKUP(H2965,'3-Productie normen'!A:L,VLOOKUP(M2965,'3-Productie normen'!$B$36:$C$42,2,FALSE),FALSE)))</f>
        <v>0</v>
      </c>
      <c r="T2965" s="516">
        <f t="shared" si="320"/>
        <v>0</v>
      </c>
      <c r="U2965" s="55">
        <f t="shared" si="321"/>
        <v>0</v>
      </c>
      <c r="V2965" s="527"/>
      <c r="X2965" s="529">
        <f t="shared" si="326"/>
        <v>5347.68</v>
      </c>
    </row>
    <row r="2966" spans="1:24" ht="14.1" customHeight="1">
      <c r="A2966" s="460">
        <v>2966</v>
      </c>
      <c r="B2966" s="467" t="s">
        <v>268</v>
      </c>
      <c r="C2966" s="466" t="s">
        <v>385</v>
      </c>
      <c r="D2966" s="473"/>
      <c r="E2966" s="475">
        <v>5</v>
      </c>
      <c r="F2966" s="475" t="s">
        <v>2829</v>
      </c>
      <c r="G2966" s="494" t="s">
        <v>529</v>
      </c>
      <c r="H2966" s="491" t="s">
        <v>253</v>
      </c>
      <c r="I2966" s="494" t="s">
        <v>4015</v>
      </c>
      <c r="J2966" s="502">
        <v>7.68</v>
      </c>
      <c r="K2966" s="491" t="s">
        <v>253</v>
      </c>
      <c r="L2966" s="512">
        <f t="shared" si="322"/>
        <v>104</v>
      </c>
      <c r="M2966" s="514">
        <v>104</v>
      </c>
      <c r="N2966" s="514"/>
      <c r="O2966" s="514"/>
      <c r="P2966" s="515" t="e">
        <f t="shared" si="323"/>
        <v>#DIV/0!</v>
      </c>
      <c r="Q2966" s="515">
        <f t="shared" si="324"/>
        <v>0</v>
      </c>
      <c r="R2966" s="515">
        <f t="shared" si="325"/>
        <v>0</v>
      </c>
      <c r="S2966" s="516">
        <f>IF(M2966="nio",0,IF(M2966&gt;0,VLOOKUP(H2966,'3-Productie normen'!A:L,VLOOKUP(M2966,'3-Productie normen'!$B$36:$C$42,2,FALSE),FALSE)))</f>
        <v>0</v>
      </c>
      <c r="T2966" s="516">
        <f t="shared" si="320"/>
        <v>0</v>
      </c>
      <c r="U2966" s="55">
        <f t="shared" si="321"/>
        <v>0</v>
      </c>
      <c r="V2966" s="527"/>
      <c r="X2966" s="529">
        <f t="shared" si="326"/>
        <v>798.72</v>
      </c>
    </row>
    <row r="2967" spans="1:24" ht="14.1" customHeight="1">
      <c r="A2967" s="460">
        <v>2967</v>
      </c>
      <c r="B2967" s="467" t="s">
        <v>268</v>
      </c>
      <c r="C2967" s="466" t="s">
        <v>385</v>
      </c>
      <c r="D2967" s="473"/>
      <c r="E2967" s="475">
        <v>5</v>
      </c>
      <c r="F2967" s="475" t="s">
        <v>2830</v>
      </c>
      <c r="G2967" s="494" t="s">
        <v>529</v>
      </c>
      <c r="H2967" s="491" t="s">
        <v>253</v>
      </c>
      <c r="I2967" s="494" t="s">
        <v>4015</v>
      </c>
      <c r="J2967" s="502">
        <v>7.61</v>
      </c>
      <c r="K2967" s="491" t="s">
        <v>253</v>
      </c>
      <c r="L2967" s="512">
        <f t="shared" si="322"/>
        <v>104</v>
      </c>
      <c r="M2967" s="514">
        <v>104</v>
      </c>
      <c r="N2967" s="514"/>
      <c r="O2967" s="514"/>
      <c r="P2967" s="515" t="e">
        <f t="shared" si="323"/>
        <v>#DIV/0!</v>
      </c>
      <c r="Q2967" s="515">
        <f t="shared" si="324"/>
        <v>0</v>
      </c>
      <c r="R2967" s="515">
        <f t="shared" si="325"/>
        <v>0</v>
      </c>
      <c r="S2967" s="516">
        <f>IF(M2967="nio",0,IF(M2967&gt;0,VLOOKUP(H2967,'3-Productie normen'!A:L,VLOOKUP(M2967,'3-Productie normen'!$B$36:$C$42,2,FALSE),FALSE)))</f>
        <v>0</v>
      </c>
      <c r="T2967" s="516">
        <f t="shared" si="320"/>
        <v>0</v>
      </c>
      <c r="U2967" s="55">
        <f t="shared" si="321"/>
        <v>0</v>
      </c>
      <c r="V2967" s="527"/>
      <c r="X2967" s="529">
        <f t="shared" si="326"/>
        <v>791.44</v>
      </c>
    </row>
    <row r="2968" spans="1:24" ht="14.1" customHeight="1">
      <c r="A2968" s="460">
        <v>2968</v>
      </c>
      <c r="B2968" s="467" t="s">
        <v>268</v>
      </c>
      <c r="C2968" s="466" t="s">
        <v>385</v>
      </c>
      <c r="D2968" s="473"/>
      <c r="E2968" s="475">
        <v>5</v>
      </c>
      <c r="F2968" s="475" t="s">
        <v>2831</v>
      </c>
      <c r="G2968" s="494" t="s">
        <v>529</v>
      </c>
      <c r="H2968" s="491" t="s">
        <v>253</v>
      </c>
      <c r="I2968" s="494" t="s">
        <v>4015</v>
      </c>
      <c r="J2968" s="502">
        <v>7.61</v>
      </c>
      <c r="K2968" s="491" t="s">
        <v>253</v>
      </c>
      <c r="L2968" s="512">
        <f t="shared" si="322"/>
        <v>104</v>
      </c>
      <c r="M2968" s="514">
        <v>104</v>
      </c>
      <c r="N2968" s="514"/>
      <c r="O2968" s="514"/>
      <c r="P2968" s="515" t="e">
        <f t="shared" si="323"/>
        <v>#DIV/0!</v>
      </c>
      <c r="Q2968" s="515">
        <f t="shared" si="324"/>
        <v>0</v>
      </c>
      <c r="R2968" s="515">
        <f t="shared" si="325"/>
        <v>0</v>
      </c>
      <c r="S2968" s="516">
        <f>IF(M2968="nio",0,IF(M2968&gt;0,VLOOKUP(H2968,'3-Productie normen'!A:L,VLOOKUP(M2968,'3-Productie normen'!$B$36:$C$42,2,FALSE),FALSE)))</f>
        <v>0</v>
      </c>
      <c r="T2968" s="516">
        <f t="shared" ref="T2968:T3032" si="327">IF(N2968&gt;0,S2968*$T$8,0)</f>
        <v>0</v>
      </c>
      <c r="U2968" s="55">
        <f t="shared" ref="U2968:U3032" si="328">IF((OR(O2968&gt;0,)),S2968*$U$8,0)</f>
        <v>0</v>
      </c>
      <c r="V2968" s="527"/>
      <c r="X2968" s="529">
        <f t="shared" si="326"/>
        <v>791.44</v>
      </c>
    </row>
    <row r="2969" spans="1:24" ht="14.1" customHeight="1">
      <c r="A2969" s="567">
        <v>2969</v>
      </c>
      <c r="B2969" s="467" t="s">
        <v>268</v>
      </c>
      <c r="C2969" s="466" t="s">
        <v>385</v>
      </c>
      <c r="D2969" s="473"/>
      <c r="E2969" s="475">
        <v>5</v>
      </c>
      <c r="F2969" s="475" t="s">
        <v>2832</v>
      </c>
      <c r="G2969" s="494" t="s">
        <v>589</v>
      </c>
      <c r="H2969" s="491" t="s">
        <v>253</v>
      </c>
      <c r="I2969" s="494" t="s">
        <v>4011</v>
      </c>
      <c r="J2969" s="502">
        <v>5.98</v>
      </c>
      <c r="K2969" s="491" t="s">
        <v>253</v>
      </c>
      <c r="L2969" s="512">
        <f t="shared" si="322"/>
        <v>104</v>
      </c>
      <c r="M2969" s="514">
        <v>104</v>
      </c>
      <c r="N2969" s="514"/>
      <c r="O2969" s="514"/>
      <c r="P2969" s="515" t="e">
        <f t="shared" si="323"/>
        <v>#DIV/0!</v>
      </c>
      <c r="Q2969" s="515">
        <f t="shared" si="324"/>
        <v>0</v>
      </c>
      <c r="R2969" s="515">
        <f t="shared" si="325"/>
        <v>0</v>
      </c>
      <c r="S2969" s="516">
        <f>IF(M2969="nio",0,IF(M2969&gt;0,VLOOKUP(H2969,'3-Productie normen'!A:L,VLOOKUP(M2969,'3-Productie normen'!$B$36:$C$42,2,FALSE),FALSE)))</f>
        <v>0</v>
      </c>
      <c r="T2969" s="516">
        <f t="shared" si="327"/>
        <v>0</v>
      </c>
      <c r="U2969" s="55">
        <f t="shared" si="328"/>
        <v>0</v>
      </c>
      <c r="V2969" s="527"/>
      <c r="X2969" s="529">
        <f t="shared" si="326"/>
        <v>621.92000000000007</v>
      </c>
    </row>
    <row r="2970" spans="1:24" ht="14.1" customHeight="1">
      <c r="A2970" s="460">
        <v>2970</v>
      </c>
      <c r="B2970" s="467" t="s">
        <v>268</v>
      </c>
      <c r="C2970" s="466" t="s">
        <v>385</v>
      </c>
      <c r="D2970" s="473"/>
      <c r="E2970" s="475">
        <v>5</v>
      </c>
      <c r="F2970" s="475" t="s">
        <v>2833</v>
      </c>
      <c r="G2970" s="494" t="s">
        <v>580</v>
      </c>
      <c r="H2970" s="494" t="s">
        <v>4026</v>
      </c>
      <c r="I2970" s="494" t="s">
        <v>4011</v>
      </c>
      <c r="J2970" s="502">
        <v>11.79</v>
      </c>
      <c r="K2970" s="494" t="s">
        <v>4026</v>
      </c>
      <c r="L2970" s="512">
        <f t="shared" si="322"/>
        <v>0</v>
      </c>
      <c r="M2970" s="513" t="s">
        <v>4037</v>
      </c>
      <c r="N2970" s="514"/>
      <c r="O2970" s="514"/>
      <c r="P2970" s="515">
        <f t="shared" si="323"/>
        <v>0</v>
      </c>
      <c r="Q2970" s="515">
        <f t="shared" si="324"/>
        <v>0</v>
      </c>
      <c r="R2970" s="515">
        <f t="shared" si="325"/>
        <v>0</v>
      </c>
      <c r="S2970" s="516">
        <f>IF(M2970="nio",0,IF(M2970&gt;0,VLOOKUP(H2970,'3-Productie normen'!A:L,VLOOKUP(M2970,'3-Productie normen'!$B$36:$C$42,2,FALSE),FALSE)))</f>
        <v>0</v>
      </c>
      <c r="T2970" s="516">
        <f t="shared" si="327"/>
        <v>0</v>
      </c>
      <c r="U2970" s="55">
        <f t="shared" si="328"/>
        <v>0</v>
      </c>
      <c r="V2970" s="527"/>
      <c r="X2970" s="529">
        <f t="shared" si="326"/>
        <v>0</v>
      </c>
    </row>
    <row r="2971" spans="1:24" ht="14.1" customHeight="1">
      <c r="A2971" s="460">
        <v>2971</v>
      </c>
      <c r="B2971" s="467" t="s">
        <v>268</v>
      </c>
      <c r="C2971" s="466" t="s">
        <v>385</v>
      </c>
      <c r="D2971" s="473"/>
      <c r="E2971" s="475">
        <v>5</v>
      </c>
      <c r="F2971" s="475" t="s">
        <v>2834</v>
      </c>
      <c r="G2971" s="494" t="s">
        <v>529</v>
      </c>
      <c r="H2971" s="491" t="s">
        <v>253</v>
      </c>
      <c r="I2971" s="494" t="s">
        <v>4015</v>
      </c>
      <c r="J2971" s="502">
        <v>18.53</v>
      </c>
      <c r="K2971" s="491" t="s">
        <v>253</v>
      </c>
      <c r="L2971" s="512">
        <f t="shared" si="322"/>
        <v>104</v>
      </c>
      <c r="M2971" s="514">
        <v>104</v>
      </c>
      <c r="N2971" s="514"/>
      <c r="O2971" s="514"/>
      <c r="P2971" s="515" t="e">
        <f t="shared" si="323"/>
        <v>#DIV/0!</v>
      </c>
      <c r="Q2971" s="515">
        <f t="shared" si="324"/>
        <v>0</v>
      </c>
      <c r="R2971" s="515">
        <f t="shared" si="325"/>
        <v>0</v>
      </c>
      <c r="S2971" s="516">
        <f>IF(M2971="nio",0,IF(M2971&gt;0,VLOOKUP(H2971,'3-Productie normen'!A:L,VLOOKUP(M2971,'3-Productie normen'!$B$36:$C$42,2,FALSE),FALSE)))</f>
        <v>0</v>
      </c>
      <c r="T2971" s="516">
        <f t="shared" si="327"/>
        <v>0</v>
      </c>
      <c r="U2971" s="55">
        <f t="shared" si="328"/>
        <v>0</v>
      </c>
      <c r="V2971" s="527"/>
      <c r="X2971" s="529">
        <f t="shared" si="326"/>
        <v>1927.1200000000001</v>
      </c>
    </row>
    <row r="2972" spans="1:24" ht="14.1" customHeight="1">
      <c r="A2972" s="460">
        <v>2972</v>
      </c>
      <c r="B2972" s="467" t="s">
        <v>268</v>
      </c>
      <c r="C2972" s="466" t="s">
        <v>385</v>
      </c>
      <c r="D2972" s="473"/>
      <c r="E2972" s="475">
        <v>5</v>
      </c>
      <c r="F2972" s="475" t="s">
        <v>2835</v>
      </c>
      <c r="G2972" s="494" t="s">
        <v>536</v>
      </c>
      <c r="H2972" s="491" t="s">
        <v>4038</v>
      </c>
      <c r="I2972" s="494" t="s">
        <v>4013</v>
      </c>
      <c r="J2972" s="502">
        <v>13.02</v>
      </c>
      <c r="K2972" s="491" t="s">
        <v>4038</v>
      </c>
      <c r="L2972" s="512">
        <f t="shared" si="322"/>
        <v>255</v>
      </c>
      <c r="M2972" s="514">
        <v>255</v>
      </c>
      <c r="N2972" s="514"/>
      <c r="O2972" s="514"/>
      <c r="P2972" s="515" t="e">
        <f t="shared" si="323"/>
        <v>#DIV/0!</v>
      </c>
      <c r="Q2972" s="515">
        <f t="shared" si="324"/>
        <v>0</v>
      </c>
      <c r="R2972" s="515">
        <f t="shared" si="325"/>
        <v>0</v>
      </c>
      <c r="S2972" s="516">
        <f>IF(M2972="nio",0,IF(M2972&gt;0,VLOOKUP(H2972,'3-Productie normen'!A:L,VLOOKUP(M2972,'3-Productie normen'!$B$36:$C$42,2,FALSE),FALSE)))</f>
        <v>0</v>
      </c>
      <c r="T2972" s="516">
        <f t="shared" si="327"/>
        <v>0</v>
      </c>
      <c r="U2972" s="55">
        <f t="shared" si="328"/>
        <v>0</v>
      </c>
      <c r="V2972" s="527"/>
      <c r="X2972" s="529">
        <f t="shared" si="326"/>
        <v>3320.1</v>
      </c>
    </row>
    <row r="2973" spans="1:24" ht="14.1" customHeight="1">
      <c r="A2973" s="460">
        <v>2973</v>
      </c>
      <c r="B2973" s="467" t="s">
        <v>268</v>
      </c>
      <c r="C2973" s="466" t="s">
        <v>385</v>
      </c>
      <c r="D2973" s="473"/>
      <c r="E2973" s="475">
        <v>5</v>
      </c>
      <c r="F2973" s="475" t="s">
        <v>2836</v>
      </c>
      <c r="G2973" s="494" t="s">
        <v>582</v>
      </c>
      <c r="H2973" s="494" t="s">
        <v>4033</v>
      </c>
      <c r="I2973" s="494" t="s">
        <v>4011</v>
      </c>
      <c r="J2973" s="502">
        <v>17.25</v>
      </c>
      <c r="K2973" s="494" t="s">
        <v>4033</v>
      </c>
      <c r="L2973" s="512">
        <f t="shared" si="322"/>
        <v>104</v>
      </c>
      <c r="M2973" s="514">
        <v>104</v>
      </c>
      <c r="N2973" s="514"/>
      <c r="O2973" s="514"/>
      <c r="P2973" s="515" t="e">
        <f t="shared" si="323"/>
        <v>#DIV/0!</v>
      </c>
      <c r="Q2973" s="515">
        <f t="shared" si="324"/>
        <v>0</v>
      </c>
      <c r="R2973" s="515">
        <f t="shared" si="325"/>
        <v>0</v>
      </c>
      <c r="S2973" s="516">
        <f>IF(M2973="nio",0,IF(M2973&gt;0,VLOOKUP(H2973,'3-Productie normen'!A:L,VLOOKUP(M2973,'3-Productie normen'!$B$36:$C$42,2,FALSE),FALSE)))</f>
        <v>0</v>
      </c>
      <c r="T2973" s="516">
        <f t="shared" si="327"/>
        <v>0</v>
      </c>
      <c r="U2973" s="55">
        <f t="shared" si="328"/>
        <v>0</v>
      </c>
      <c r="V2973" s="527"/>
      <c r="X2973" s="529">
        <f t="shared" si="326"/>
        <v>1794</v>
      </c>
    </row>
    <row r="2974" spans="1:24" ht="14.1" customHeight="1">
      <c r="A2974" s="460">
        <v>2974</v>
      </c>
      <c r="B2974" s="467" t="s">
        <v>268</v>
      </c>
      <c r="C2974" s="466" t="s">
        <v>385</v>
      </c>
      <c r="D2974" s="473"/>
      <c r="E2974" s="475">
        <v>5</v>
      </c>
      <c r="F2974" s="475" t="s">
        <v>2837</v>
      </c>
      <c r="G2974" s="494" t="s">
        <v>2258</v>
      </c>
      <c r="H2974" s="491" t="s">
        <v>286</v>
      </c>
      <c r="I2974" s="494" t="s">
        <v>4011</v>
      </c>
      <c r="J2974" s="502">
        <v>5.79</v>
      </c>
      <c r="K2974" s="494" t="s">
        <v>4027</v>
      </c>
      <c r="L2974" s="512">
        <f t="shared" si="322"/>
        <v>0</v>
      </c>
      <c r="M2974" s="513" t="s">
        <v>4037</v>
      </c>
      <c r="N2974" s="514"/>
      <c r="O2974" s="514"/>
      <c r="P2974" s="515">
        <f t="shared" si="323"/>
        <v>0</v>
      </c>
      <c r="Q2974" s="515">
        <f t="shared" si="324"/>
        <v>0</v>
      </c>
      <c r="R2974" s="515">
        <f t="shared" si="325"/>
        <v>0</v>
      </c>
      <c r="S2974" s="516">
        <f>IF(M2974="nio",0,IF(M2974&gt;0,VLOOKUP(H2974,'3-Productie normen'!A:L,VLOOKUP(M2974,'3-Productie normen'!$B$36:$C$42,2,FALSE),FALSE)))</f>
        <v>0</v>
      </c>
      <c r="T2974" s="516">
        <f t="shared" si="327"/>
        <v>0</v>
      </c>
      <c r="U2974" s="55">
        <f t="shared" si="328"/>
        <v>0</v>
      </c>
      <c r="V2974" s="527"/>
      <c r="X2974" s="529">
        <f t="shared" si="326"/>
        <v>0</v>
      </c>
    </row>
    <row r="2975" spans="1:24" ht="14.1" customHeight="1">
      <c r="A2975" s="460">
        <v>2975</v>
      </c>
      <c r="B2975" s="467" t="s">
        <v>268</v>
      </c>
      <c r="C2975" s="466" t="s">
        <v>385</v>
      </c>
      <c r="D2975" s="473"/>
      <c r="E2975" s="475">
        <v>5</v>
      </c>
      <c r="F2975" s="475" t="s">
        <v>2838</v>
      </c>
      <c r="G2975" s="494" t="s">
        <v>594</v>
      </c>
      <c r="H2975" s="494" t="s">
        <v>4026</v>
      </c>
      <c r="I2975" s="494" t="s">
        <v>4011</v>
      </c>
      <c r="J2975" s="502">
        <v>3.69</v>
      </c>
      <c r="K2975" s="494" t="s">
        <v>4026</v>
      </c>
      <c r="L2975" s="512">
        <f t="shared" si="322"/>
        <v>0</v>
      </c>
      <c r="M2975" s="513" t="s">
        <v>4037</v>
      </c>
      <c r="N2975" s="514"/>
      <c r="O2975" s="514"/>
      <c r="P2975" s="515">
        <f t="shared" si="323"/>
        <v>0</v>
      </c>
      <c r="Q2975" s="515">
        <f t="shared" si="324"/>
        <v>0</v>
      </c>
      <c r="R2975" s="515">
        <f t="shared" si="325"/>
        <v>0</v>
      </c>
      <c r="S2975" s="516">
        <f>IF(M2975="nio",0,IF(M2975&gt;0,VLOOKUP(H2975,'3-Productie normen'!A:L,VLOOKUP(M2975,'3-Productie normen'!$B$36:$C$42,2,FALSE),FALSE)))</f>
        <v>0</v>
      </c>
      <c r="T2975" s="516">
        <f t="shared" si="327"/>
        <v>0</v>
      </c>
      <c r="U2975" s="55">
        <f t="shared" si="328"/>
        <v>0</v>
      </c>
      <c r="V2975" s="527"/>
      <c r="X2975" s="529">
        <f t="shared" si="326"/>
        <v>0</v>
      </c>
    </row>
    <row r="2976" spans="1:24" ht="14.1" customHeight="1">
      <c r="A2976" s="460">
        <v>2976</v>
      </c>
      <c r="B2976" s="467" t="s">
        <v>268</v>
      </c>
      <c r="C2976" s="466" t="s">
        <v>385</v>
      </c>
      <c r="D2976" s="473"/>
      <c r="E2976" s="475">
        <v>5</v>
      </c>
      <c r="F2976" s="475" t="s">
        <v>2839</v>
      </c>
      <c r="G2976" s="494" t="s">
        <v>568</v>
      </c>
      <c r="H2976" s="487" t="s">
        <v>17</v>
      </c>
      <c r="I2976" s="494" t="s">
        <v>91</v>
      </c>
      <c r="J2976" s="502">
        <v>13.83</v>
      </c>
      <c r="K2976" s="487" t="s">
        <v>17</v>
      </c>
      <c r="L2976" s="512">
        <f t="shared" si="322"/>
        <v>255</v>
      </c>
      <c r="M2976" s="514">
        <v>255</v>
      </c>
      <c r="N2976" s="514"/>
      <c r="O2976" s="514"/>
      <c r="P2976" s="515" t="e">
        <f t="shared" si="323"/>
        <v>#DIV/0!</v>
      </c>
      <c r="Q2976" s="515">
        <f t="shared" si="324"/>
        <v>0</v>
      </c>
      <c r="R2976" s="515">
        <f t="shared" si="325"/>
        <v>0</v>
      </c>
      <c r="S2976" s="516">
        <f>IF(M2976="nio",0,IF(M2976&gt;0,VLOOKUP(H2976,'3-Productie normen'!A:L,VLOOKUP(M2976,'3-Productie normen'!$B$36:$C$42,2,FALSE),FALSE)))</f>
        <v>0</v>
      </c>
      <c r="T2976" s="516">
        <f t="shared" si="327"/>
        <v>0</v>
      </c>
      <c r="U2976" s="55">
        <f t="shared" si="328"/>
        <v>0</v>
      </c>
      <c r="V2976" s="527"/>
      <c r="X2976" s="529">
        <f t="shared" si="326"/>
        <v>3526.65</v>
      </c>
    </row>
    <row r="2977" spans="1:24" ht="14.1" customHeight="1">
      <c r="A2977" s="567">
        <v>2977</v>
      </c>
      <c r="B2977" s="467" t="s">
        <v>268</v>
      </c>
      <c r="C2977" s="466" t="s">
        <v>385</v>
      </c>
      <c r="D2977" s="473"/>
      <c r="E2977" s="475">
        <v>5</v>
      </c>
      <c r="F2977" s="475" t="s">
        <v>2840</v>
      </c>
      <c r="G2977" s="494" t="s">
        <v>568</v>
      </c>
      <c r="H2977" s="487" t="s">
        <v>17</v>
      </c>
      <c r="I2977" s="494" t="s">
        <v>91</v>
      </c>
      <c r="J2977" s="502">
        <v>1.43</v>
      </c>
      <c r="K2977" s="487" t="s">
        <v>17</v>
      </c>
      <c r="L2977" s="512">
        <f t="shared" si="322"/>
        <v>255</v>
      </c>
      <c r="M2977" s="514">
        <v>255</v>
      </c>
      <c r="N2977" s="514"/>
      <c r="O2977" s="514"/>
      <c r="P2977" s="515" t="e">
        <f t="shared" si="323"/>
        <v>#DIV/0!</v>
      </c>
      <c r="Q2977" s="515">
        <f t="shared" si="324"/>
        <v>0</v>
      </c>
      <c r="R2977" s="515">
        <f t="shared" si="325"/>
        <v>0</v>
      </c>
      <c r="S2977" s="516">
        <f>IF(M2977="nio",0,IF(M2977&gt;0,VLOOKUP(H2977,'3-Productie normen'!A:L,VLOOKUP(M2977,'3-Productie normen'!$B$36:$C$42,2,FALSE),FALSE)))</f>
        <v>0</v>
      </c>
      <c r="T2977" s="516">
        <f t="shared" si="327"/>
        <v>0</v>
      </c>
      <c r="U2977" s="55">
        <f t="shared" si="328"/>
        <v>0</v>
      </c>
      <c r="V2977" s="527"/>
      <c r="X2977" s="529">
        <f t="shared" si="326"/>
        <v>364.65</v>
      </c>
    </row>
    <row r="2978" spans="1:24" ht="14.1" customHeight="1">
      <c r="A2978" s="460">
        <v>2978</v>
      </c>
      <c r="B2978" s="467" t="s">
        <v>268</v>
      </c>
      <c r="C2978" s="466" t="s">
        <v>385</v>
      </c>
      <c r="D2978" s="473"/>
      <c r="E2978" s="475">
        <v>5</v>
      </c>
      <c r="F2978" s="475" t="s">
        <v>2841</v>
      </c>
      <c r="G2978" s="494" t="s">
        <v>568</v>
      </c>
      <c r="H2978" s="487" t="s">
        <v>17</v>
      </c>
      <c r="I2978" s="494" t="s">
        <v>91</v>
      </c>
      <c r="J2978" s="502">
        <v>1.43</v>
      </c>
      <c r="K2978" s="487" t="s">
        <v>17</v>
      </c>
      <c r="L2978" s="512">
        <f t="shared" si="322"/>
        <v>255</v>
      </c>
      <c r="M2978" s="514">
        <v>255</v>
      </c>
      <c r="N2978" s="514"/>
      <c r="O2978" s="514"/>
      <c r="P2978" s="515" t="e">
        <f t="shared" si="323"/>
        <v>#DIV/0!</v>
      </c>
      <c r="Q2978" s="515">
        <f t="shared" si="324"/>
        <v>0</v>
      </c>
      <c r="R2978" s="515">
        <f t="shared" si="325"/>
        <v>0</v>
      </c>
      <c r="S2978" s="516">
        <f>IF(M2978="nio",0,IF(M2978&gt;0,VLOOKUP(H2978,'3-Productie normen'!A:L,VLOOKUP(M2978,'3-Productie normen'!$B$36:$C$42,2,FALSE),FALSE)))</f>
        <v>0</v>
      </c>
      <c r="T2978" s="516">
        <f t="shared" si="327"/>
        <v>0</v>
      </c>
      <c r="U2978" s="55">
        <f t="shared" si="328"/>
        <v>0</v>
      </c>
      <c r="V2978" s="527"/>
      <c r="X2978" s="529">
        <f t="shared" si="326"/>
        <v>364.65</v>
      </c>
    </row>
    <row r="2979" spans="1:24" ht="14.1" customHeight="1">
      <c r="A2979" s="460">
        <v>2979</v>
      </c>
      <c r="B2979" s="467" t="s">
        <v>268</v>
      </c>
      <c r="C2979" s="466" t="s">
        <v>385</v>
      </c>
      <c r="D2979" s="473"/>
      <c r="E2979" s="475">
        <v>5</v>
      </c>
      <c r="F2979" s="475" t="s">
        <v>2842</v>
      </c>
      <c r="G2979" s="494" t="s">
        <v>568</v>
      </c>
      <c r="H2979" s="487" t="s">
        <v>17</v>
      </c>
      <c r="I2979" s="494" t="s">
        <v>91</v>
      </c>
      <c r="J2979" s="502">
        <v>12.79</v>
      </c>
      <c r="K2979" s="487" t="s">
        <v>17</v>
      </c>
      <c r="L2979" s="512">
        <f t="shared" si="322"/>
        <v>255</v>
      </c>
      <c r="M2979" s="514">
        <v>255</v>
      </c>
      <c r="N2979" s="514"/>
      <c r="O2979" s="514"/>
      <c r="P2979" s="515" t="e">
        <f t="shared" si="323"/>
        <v>#DIV/0!</v>
      </c>
      <c r="Q2979" s="515">
        <f t="shared" si="324"/>
        <v>0</v>
      </c>
      <c r="R2979" s="515">
        <f t="shared" si="325"/>
        <v>0</v>
      </c>
      <c r="S2979" s="516">
        <f>IF(M2979="nio",0,IF(M2979&gt;0,VLOOKUP(H2979,'3-Productie normen'!A:L,VLOOKUP(M2979,'3-Productie normen'!$B$36:$C$42,2,FALSE),FALSE)))</f>
        <v>0</v>
      </c>
      <c r="T2979" s="516">
        <f t="shared" si="327"/>
        <v>0</v>
      </c>
      <c r="U2979" s="55">
        <f t="shared" si="328"/>
        <v>0</v>
      </c>
      <c r="V2979" s="527"/>
      <c r="X2979" s="529">
        <f t="shared" si="326"/>
        <v>3261.45</v>
      </c>
    </row>
    <row r="2980" spans="1:24" ht="14.1" customHeight="1">
      <c r="A2980" s="460">
        <v>2980</v>
      </c>
      <c r="B2980" s="467" t="s">
        <v>268</v>
      </c>
      <c r="C2980" s="466" t="s">
        <v>385</v>
      </c>
      <c r="D2980" s="473"/>
      <c r="E2980" s="475">
        <v>5</v>
      </c>
      <c r="F2980" s="475" t="s">
        <v>2843</v>
      </c>
      <c r="G2980" s="494" t="s">
        <v>568</v>
      </c>
      <c r="H2980" s="487" t="s">
        <v>17</v>
      </c>
      <c r="I2980" s="494" t="s">
        <v>91</v>
      </c>
      <c r="J2980" s="502">
        <v>1.48</v>
      </c>
      <c r="K2980" s="487" t="s">
        <v>17</v>
      </c>
      <c r="L2980" s="512">
        <f t="shared" si="322"/>
        <v>255</v>
      </c>
      <c r="M2980" s="514">
        <v>255</v>
      </c>
      <c r="N2980" s="514"/>
      <c r="O2980" s="514"/>
      <c r="P2980" s="515" t="e">
        <f t="shared" si="323"/>
        <v>#DIV/0!</v>
      </c>
      <c r="Q2980" s="515">
        <f t="shared" si="324"/>
        <v>0</v>
      </c>
      <c r="R2980" s="515">
        <f t="shared" si="325"/>
        <v>0</v>
      </c>
      <c r="S2980" s="516">
        <f>IF(M2980="nio",0,IF(M2980&gt;0,VLOOKUP(H2980,'3-Productie normen'!A:L,VLOOKUP(M2980,'3-Productie normen'!$B$36:$C$42,2,FALSE),FALSE)))</f>
        <v>0</v>
      </c>
      <c r="T2980" s="516">
        <f t="shared" si="327"/>
        <v>0</v>
      </c>
      <c r="U2980" s="55">
        <f t="shared" si="328"/>
        <v>0</v>
      </c>
      <c r="V2980" s="527"/>
      <c r="X2980" s="529">
        <f t="shared" si="326"/>
        <v>377.4</v>
      </c>
    </row>
    <row r="2981" spans="1:24" ht="14.1" customHeight="1">
      <c r="A2981" s="460">
        <v>2981</v>
      </c>
      <c r="B2981" s="467" t="s">
        <v>268</v>
      </c>
      <c r="C2981" s="466" t="s">
        <v>385</v>
      </c>
      <c r="D2981" s="473"/>
      <c r="E2981" s="475">
        <v>5</v>
      </c>
      <c r="F2981" s="475" t="s">
        <v>2844</v>
      </c>
      <c r="G2981" s="494" t="s">
        <v>568</v>
      </c>
      <c r="H2981" s="487" t="s">
        <v>17</v>
      </c>
      <c r="I2981" s="494" t="s">
        <v>91</v>
      </c>
      <c r="J2981" s="502">
        <v>1.48</v>
      </c>
      <c r="K2981" s="487" t="s">
        <v>17</v>
      </c>
      <c r="L2981" s="512">
        <f t="shared" si="322"/>
        <v>255</v>
      </c>
      <c r="M2981" s="514">
        <v>255</v>
      </c>
      <c r="N2981" s="514"/>
      <c r="O2981" s="514"/>
      <c r="P2981" s="515" t="e">
        <f t="shared" si="323"/>
        <v>#DIV/0!</v>
      </c>
      <c r="Q2981" s="515">
        <f t="shared" si="324"/>
        <v>0</v>
      </c>
      <c r="R2981" s="515">
        <f t="shared" si="325"/>
        <v>0</v>
      </c>
      <c r="S2981" s="516">
        <f>IF(M2981="nio",0,IF(M2981&gt;0,VLOOKUP(H2981,'3-Productie normen'!A:L,VLOOKUP(M2981,'3-Productie normen'!$B$36:$C$42,2,FALSE),FALSE)))</f>
        <v>0</v>
      </c>
      <c r="T2981" s="516">
        <f t="shared" si="327"/>
        <v>0</v>
      </c>
      <c r="U2981" s="55">
        <f t="shared" si="328"/>
        <v>0</v>
      </c>
      <c r="V2981" s="527"/>
      <c r="X2981" s="529">
        <f t="shared" si="326"/>
        <v>377.4</v>
      </c>
    </row>
    <row r="2982" spans="1:24" ht="14.1" customHeight="1">
      <c r="A2982" s="460">
        <v>2982</v>
      </c>
      <c r="B2982" s="467" t="s">
        <v>268</v>
      </c>
      <c r="C2982" s="466" t="s">
        <v>385</v>
      </c>
      <c r="D2982" s="473"/>
      <c r="E2982" s="475">
        <v>5</v>
      </c>
      <c r="F2982" s="475" t="s">
        <v>2845</v>
      </c>
      <c r="G2982" s="494" t="s">
        <v>561</v>
      </c>
      <c r="H2982" s="494" t="s">
        <v>347</v>
      </c>
      <c r="I2982" s="494"/>
      <c r="J2982" s="502">
        <v>8.3000000000000007</v>
      </c>
      <c r="K2982" s="494" t="s">
        <v>347</v>
      </c>
      <c r="L2982" s="512">
        <f t="shared" si="322"/>
        <v>104</v>
      </c>
      <c r="M2982" s="514">
        <v>104</v>
      </c>
      <c r="N2982" s="514"/>
      <c r="O2982" s="514"/>
      <c r="P2982" s="515" t="e">
        <f t="shared" si="323"/>
        <v>#DIV/0!</v>
      </c>
      <c r="Q2982" s="515">
        <f t="shared" si="324"/>
        <v>0</v>
      </c>
      <c r="R2982" s="515">
        <f t="shared" si="325"/>
        <v>0</v>
      </c>
      <c r="S2982" s="516">
        <f>IF(M2982="nio",0,IF(M2982&gt;0,VLOOKUP(H2982,'3-Productie normen'!A:L,VLOOKUP(M2982,'3-Productie normen'!$B$36:$C$42,2,FALSE),FALSE)))</f>
        <v>0</v>
      </c>
      <c r="T2982" s="516">
        <f t="shared" si="327"/>
        <v>0</v>
      </c>
      <c r="U2982" s="55">
        <f t="shared" si="328"/>
        <v>0</v>
      </c>
      <c r="V2982" s="527"/>
      <c r="X2982" s="529">
        <f t="shared" si="326"/>
        <v>863.2</v>
      </c>
    </row>
    <row r="2983" spans="1:24" ht="14.1" customHeight="1">
      <c r="A2983" s="460">
        <v>2983</v>
      </c>
      <c r="B2983" s="467" t="s">
        <v>268</v>
      </c>
      <c r="C2983" s="466" t="s">
        <v>385</v>
      </c>
      <c r="D2983" s="473"/>
      <c r="E2983" s="475">
        <v>5</v>
      </c>
      <c r="F2983" s="475" t="s">
        <v>2846</v>
      </c>
      <c r="G2983" s="494" t="s">
        <v>566</v>
      </c>
      <c r="H2983" s="492" t="s">
        <v>216</v>
      </c>
      <c r="I2983" s="494" t="s">
        <v>3993</v>
      </c>
      <c r="J2983" s="502">
        <v>19.05</v>
      </c>
      <c r="K2983" s="505" t="s">
        <v>216</v>
      </c>
      <c r="L2983" s="512">
        <f t="shared" si="322"/>
        <v>104</v>
      </c>
      <c r="M2983" s="514">
        <v>104</v>
      </c>
      <c r="N2983" s="514"/>
      <c r="O2983" s="514"/>
      <c r="P2983" s="515" t="e">
        <f t="shared" si="323"/>
        <v>#DIV/0!</v>
      </c>
      <c r="Q2983" s="515">
        <f t="shared" si="324"/>
        <v>0</v>
      </c>
      <c r="R2983" s="515">
        <f t="shared" si="325"/>
        <v>0</v>
      </c>
      <c r="S2983" s="516">
        <f>IF(M2983="nio",0,IF(M2983&gt;0,VLOOKUP(H2983,'3-Productie normen'!A:L,VLOOKUP(M2983,'3-Productie normen'!$B$36:$C$42,2,FALSE),FALSE)))</f>
        <v>0</v>
      </c>
      <c r="T2983" s="516">
        <f t="shared" si="327"/>
        <v>0</v>
      </c>
      <c r="U2983" s="55">
        <f t="shared" si="328"/>
        <v>0</v>
      </c>
      <c r="V2983" s="527"/>
      <c r="X2983" s="529">
        <f t="shared" si="326"/>
        <v>1981.2</v>
      </c>
    </row>
    <row r="2984" spans="1:24" ht="14.1" customHeight="1">
      <c r="A2984" s="460">
        <v>2984</v>
      </c>
      <c r="B2984" s="467" t="s">
        <v>268</v>
      </c>
      <c r="C2984" s="466" t="s">
        <v>385</v>
      </c>
      <c r="D2984" s="473"/>
      <c r="E2984" s="475">
        <v>5</v>
      </c>
      <c r="F2984" s="475" t="s">
        <v>2847</v>
      </c>
      <c r="G2984" s="494" t="s">
        <v>592</v>
      </c>
      <c r="H2984" s="487" t="s">
        <v>348</v>
      </c>
      <c r="I2984" s="494" t="s">
        <v>4011</v>
      </c>
      <c r="J2984" s="502">
        <v>15.93</v>
      </c>
      <c r="K2984" s="487" t="s">
        <v>348</v>
      </c>
      <c r="L2984" s="512">
        <f t="shared" si="322"/>
        <v>255</v>
      </c>
      <c r="M2984" s="514">
        <v>255</v>
      </c>
      <c r="N2984" s="514"/>
      <c r="O2984" s="514"/>
      <c r="P2984" s="515" t="e">
        <f t="shared" si="323"/>
        <v>#DIV/0!</v>
      </c>
      <c r="Q2984" s="515">
        <f t="shared" si="324"/>
        <v>0</v>
      </c>
      <c r="R2984" s="515">
        <f t="shared" si="325"/>
        <v>0</v>
      </c>
      <c r="S2984" s="516">
        <f>IF(M2984="nio",0,IF(M2984&gt;0,VLOOKUP(H2984,'3-Productie normen'!A:L,VLOOKUP(M2984,'3-Productie normen'!$B$36:$C$42,2,FALSE),FALSE)))</f>
        <v>0</v>
      </c>
      <c r="T2984" s="516">
        <f t="shared" si="327"/>
        <v>0</v>
      </c>
      <c r="U2984" s="55">
        <f t="shared" si="328"/>
        <v>0</v>
      </c>
      <c r="V2984" s="527"/>
      <c r="X2984" s="529">
        <f t="shared" si="326"/>
        <v>4062.15</v>
      </c>
    </row>
    <row r="2985" spans="1:24" ht="14.1" customHeight="1">
      <c r="A2985" s="567">
        <v>2985</v>
      </c>
      <c r="B2985" s="467" t="s">
        <v>268</v>
      </c>
      <c r="C2985" s="466" t="s">
        <v>385</v>
      </c>
      <c r="D2985" s="473"/>
      <c r="E2985" s="475">
        <v>5</v>
      </c>
      <c r="F2985" s="475" t="s">
        <v>2848</v>
      </c>
      <c r="G2985" s="494" t="s">
        <v>594</v>
      </c>
      <c r="H2985" s="494" t="s">
        <v>4026</v>
      </c>
      <c r="I2985" s="494" t="s">
        <v>4011</v>
      </c>
      <c r="J2985" s="502">
        <v>32.18</v>
      </c>
      <c r="K2985" s="494" t="s">
        <v>4026</v>
      </c>
      <c r="L2985" s="512">
        <f t="shared" si="322"/>
        <v>0</v>
      </c>
      <c r="M2985" s="513" t="s">
        <v>4037</v>
      </c>
      <c r="N2985" s="514"/>
      <c r="O2985" s="514"/>
      <c r="P2985" s="515">
        <f t="shared" si="323"/>
        <v>0</v>
      </c>
      <c r="Q2985" s="515">
        <f t="shared" si="324"/>
        <v>0</v>
      </c>
      <c r="R2985" s="515">
        <f t="shared" si="325"/>
        <v>0</v>
      </c>
      <c r="S2985" s="516">
        <f>IF(M2985="nio",0,IF(M2985&gt;0,VLOOKUP(H2985,'3-Productie normen'!A:L,VLOOKUP(M2985,'3-Productie normen'!$B$36:$C$42,2,FALSE),FALSE)))</f>
        <v>0</v>
      </c>
      <c r="T2985" s="516">
        <f t="shared" si="327"/>
        <v>0</v>
      </c>
      <c r="U2985" s="55">
        <f t="shared" si="328"/>
        <v>0</v>
      </c>
      <c r="V2985" s="527"/>
      <c r="X2985" s="529">
        <f t="shared" si="326"/>
        <v>0</v>
      </c>
    </row>
    <row r="2986" spans="1:24" ht="14.1" customHeight="1">
      <c r="A2986" s="460">
        <v>2986</v>
      </c>
      <c r="B2986" s="467" t="s">
        <v>268</v>
      </c>
      <c r="C2986" s="466" t="s">
        <v>385</v>
      </c>
      <c r="D2986" s="473"/>
      <c r="E2986" s="475">
        <v>5</v>
      </c>
      <c r="F2986" s="475" t="s">
        <v>2849</v>
      </c>
      <c r="G2986" s="494" t="s">
        <v>594</v>
      </c>
      <c r="H2986" s="494" t="s">
        <v>4026</v>
      </c>
      <c r="I2986" s="494" t="s">
        <v>4011</v>
      </c>
      <c r="J2986" s="502">
        <v>6.33</v>
      </c>
      <c r="K2986" s="494" t="s">
        <v>4026</v>
      </c>
      <c r="L2986" s="512">
        <f t="shared" si="322"/>
        <v>0</v>
      </c>
      <c r="M2986" s="513" t="s">
        <v>4037</v>
      </c>
      <c r="N2986" s="514"/>
      <c r="O2986" s="514"/>
      <c r="P2986" s="515">
        <f t="shared" si="323"/>
        <v>0</v>
      </c>
      <c r="Q2986" s="515">
        <f t="shared" si="324"/>
        <v>0</v>
      </c>
      <c r="R2986" s="515">
        <f t="shared" si="325"/>
        <v>0</v>
      </c>
      <c r="S2986" s="516">
        <f>IF(M2986="nio",0,IF(M2986&gt;0,VLOOKUP(H2986,'3-Productie normen'!A:L,VLOOKUP(M2986,'3-Productie normen'!$B$36:$C$42,2,FALSE),FALSE)))</f>
        <v>0</v>
      </c>
      <c r="T2986" s="516">
        <f t="shared" si="327"/>
        <v>0</v>
      </c>
      <c r="U2986" s="55">
        <f t="shared" si="328"/>
        <v>0</v>
      </c>
      <c r="V2986" s="527"/>
      <c r="X2986" s="529">
        <f t="shared" si="326"/>
        <v>0</v>
      </c>
    </row>
    <row r="2987" spans="1:24" ht="14.1" customHeight="1">
      <c r="A2987" s="460">
        <v>2987</v>
      </c>
      <c r="B2987" s="467" t="s">
        <v>268</v>
      </c>
      <c r="C2987" s="466" t="s">
        <v>385</v>
      </c>
      <c r="D2987" s="473"/>
      <c r="E2987" s="475">
        <v>5</v>
      </c>
      <c r="F2987" s="475" t="s">
        <v>2850</v>
      </c>
      <c r="G2987" s="494" t="s">
        <v>529</v>
      </c>
      <c r="H2987" s="491" t="s">
        <v>253</v>
      </c>
      <c r="I2987" s="494" t="s">
        <v>4015</v>
      </c>
      <c r="J2987" s="502">
        <v>6.62</v>
      </c>
      <c r="K2987" s="491" t="s">
        <v>253</v>
      </c>
      <c r="L2987" s="512">
        <f t="shared" si="322"/>
        <v>104</v>
      </c>
      <c r="M2987" s="514">
        <v>104</v>
      </c>
      <c r="N2987" s="514"/>
      <c r="O2987" s="514"/>
      <c r="P2987" s="515" t="e">
        <f t="shared" si="323"/>
        <v>#DIV/0!</v>
      </c>
      <c r="Q2987" s="515">
        <f t="shared" si="324"/>
        <v>0</v>
      </c>
      <c r="R2987" s="515">
        <f t="shared" si="325"/>
        <v>0</v>
      </c>
      <c r="S2987" s="516">
        <f>IF(M2987="nio",0,IF(M2987&gt;0,VLOOKUP(H2987,'3-Productie normen'!A:L,VLOOKUP(M2987,'3-Productie normen'!$B$36:$C$42,2,FALSE),FALSE)))</f>
        <v>0</v>
      </c>
      <c r="T2987" s="516">
        <f t="shared" si="327"/>
        <v>0</v>
      </c>
      <c r="U2987" s="55">
        <f t="shared" si="328"/>
        <v>0</v>
      </c>
      <c r="V2987" s="527"/>
      <c r="X2987" s="529">
        <f t="shared" si="326"/>
        <v>688.48</v>
      </c>
    </row>
    <row r="2988" spans="1:24" ht="14.1" customHeight="1">
      <c r="A2988" s="460">
        <v>2988</v>
      </c>
      <c r="B2988" s="467" t="s">
        <v>268</v>
      </c>
      <c r="C2988" s="466" t="s">
        <v>385</v>
      </c>
      <c r="D2988" s="473"/>
      <c r="E2988" s="475">
        <v>5</v>
      </c>
      <c r="F2988" s="475" t="s">
        <v>2851</v>
      </c>
      <c r="G2988" s="494" t="s">
        <v>529</v>
      </c>
      <c r="H2988" s="491" t="s">
        <v>253</v>
      </c>
      <c r="I2988" s="494" t="s">
        <v>4015</v>
      </c>
      <c r="J2988" s="502">
        <v>6.27</v>
      </c>
      <c r="K2988" s="491" t="s">
        <v>253</v>
      </c>
      <c r="L2988" s="512">
        <f t="shared" si="322"/>
        <v>104</v>
      </c>
      <c r="M2988" s="514">
        <v>104</v>
      </c>
      <c r="N2988" s="514"/>
      <c r="O2988" s="514"/>
      <c r="P2988" s="515" t="e">
        <f t="shared" si="323"/>
        <v>#DIV/0!</v>
      </c>
      <c r="Q2988" s="515">
        <f t="shared" si="324"/>
        <v>0</v>
      </c>
      <c r="R2988" s="515">
        <f t="shared" si="325"/>
        <v>0</v>
      </c>
      <c r="S2988" s="516">
        <f>IF(M2988="nio",0,IF(M2988&gt;0,VLOOKUP(H2988,'3-Productie normen'!A:L,VLOOKUP(M2988,'3-Productie normen'!$B$36:$C$42,2,FALSE),FALSE)))</f>
        <v>0</v>
      </c>
      <c r="T2988" s="516">
        <f t="shared" si="327"/>
        <v>0</v>
      </c>
      <c r="U2988" s="55">
        <f t="shared" si="328"/>
        <v>0</v>
      </c>
      <c r="V2988" s="527"/>
      <c r="X2988" s="529">
        <f t="shared" si="326"/>
        <v>652.07999999999993</v>
      </c>
    </row>
    <row r="2989" spans="1:24" ht="14.1" customHeight="1">
      <c r="A2989" s="460">
        <v>2989</v>
      </c>
      <c r="B2989" s="467" t="s">
        <v>268</v>
      </c>
      <c r="C2989" s="466" t="s">
        <v>385</v>
      </c>
      <c r="D2989" s="473"/>
      <c r="E2989" s="475">
        <v>5</v>
      </c>
      <c r="F2989" s="475" t="s">
        <v>2852</v>
      </c>
      <c r="G2989" s="494" t="s">
        <v>529</v>
      </c>
      <c r="H2989" s="491" t="s">
        <v>253</v>
      </c>
      <c r="I2989" s="494" t="s">
        <v>4015</v>
      </c>
      <c r="J2989" s="502">
        <v>61.74</v>
      </c>
      <c r="K2989" s="491" t="s">
        <v>253</v>
      </c>
      <c r="L2989" s="512">
        <f t="shared" si="322"/>
        <v>104</v>
      </c>
      <c r="M2989" s="514">
        <v>104</v>
      </c>
      <c r="N2989" s="514"/>
      <c r="O2989" s="514"/>
      <c r="P2989" s="515" t="e">
        <f t="shared" si="323"/>
        <v>#DIV/0!</v>
      </c>
      <c r="Q2989" s="515">
        <f t="shared" si="324"/>
        <v>0</v>
      </c>
      <c r="R2989" s="515">
        <f t="shared" si="325"/>
        <v>0</v>
      </c>
      <c r="S2989" s="516">
        <f>IF(M2989="nio",0,IF(M2989&gt;0,VLOOKUP(H2989,'3-Productie normen'!A:L,VLOOKUP(M2989,'3-Productie normen'!$B$36:$C$42,2,FALSE),FALSE)))</f>
        <v>0</v>
      </c>
      <c r="T2989" s="516">
        <f t="shared" si="327"/>
        <v>0</v>
      </c>
      <c r="U2989" s="55">
        <f t="shared" si="328"/>
        <v>0</v>
      </c>
      <c r="V2989" s="527"/>
      <c r="X2989" s="529">
        <f t="shared" si="326"/>
        <v>6420.96</v>
      </c>
    </row>
    <row r="2990" spans="1:24" ht="14.1" customHeight="1">
      <c r="A2990" s="460">
        <v>2990</v>
      </c>
      <c r="B2990" s="467" t="s">
        <v>268</v>
      </c>
      <c r="C2990" s="466" t="s">
        <v>385</v>
      </c>
      <c r="D2990" s="473"/>
      <c r="E2990" s="475">
        <v>5</v>
      </c>
      <c r="F2990" s="475" t="s">
        <v>2853</v>
      </c>
      <c r="G2990" s="494" t="s">
        <v>536</v>
      </c>
      <c r="H2990" s="491" t="s">
        <v>4038</v>
      </c>
      <c r="I2990" s="494" t="s">
        <v>4013</v>
      </c>
      <c r="J2990" s="502">
        <v>13.62</v>
      </c>
      <c r="K2990" s="491" t="s">
        <v>4038</v>
      </c>
      <c r="L2990" s="512">
        <f t="shared" si="322"/>
        <v>255</v>
      </c>
      <c r="M2990" s="514">
        <v>255</v>
      </c>
      <c r="N2990" s="514"/>
      <c r="O2990" s="514"/>
      <c r="P2990" s="515" t="e">
        <f t="shared" si="323"/>
        <v>#DIV/0!</v>
      </c>
      <c r="Q2990" s="515">
        <f t="shared" si="324"/>
        <v>0</v>
      </c>
      <c r="R2990" s="515">
        <f t="shared" si="325"/>
        <v>0</v>
      </c>
      <c r="S2990" s="516">
        <f>IF(M2990="nio",0,IF(M2990&gt;0,VLOOKUP(H2990,'3-Productie normen'!A:L,VLOOKUP(M2990,'3-Productie normen'!$B$36:$C$42,2,FALSE),FALSE)))</f>
        <v>0</v>
      </c>
      <c r="T2990" s="516">
        <f t="shared" si="327"/>
        <v>0</v>
      </c>
      <c r="U2990" s="55">
        <f t="shared" si="328"/>
        <v>0</v>
      </c>
      <c r="V2990" s="527"/>
      <c r="X2990" s="529">
        <f t="shared" si="326"/>
        <v>3473.1</v>
      </c>
    </row>
    <row r="2991" spans="1:24" ht="14.1" customHeight="1">
      <c r="A2991" s="460">
        <v>2991</v>
      </c>
      <c r="B2991" s="467" t="s">
        <v>268</v>
      </c>
      <c r="C2991" s="466" t="s">
        <v>385</v>
      </c>
      <c r="D2991" s="473"/>
      <c r="E2991" s="475">
        <v>5</v>
      </c>
      <c r="F2991" s="475" t="s">
        <v>2854</v>
      </c>
      <c r="G2991" s="494" t="s">
        <v>529</v>
      </c>
      <c r="H2991" s="491" t="s">
        <v>253</v>
      </c>
      <c r="I2991" s="494" t="s">
        <v>4015</v>
      </c>
      <c r="J2991" s="502">
        <v>55.81</v>
      </c>
      <c r="K2991" s="491" t="s">
        <v>253</v>
      </c>
      <c r="L2991" s="512">
        <f t="shared" si="322"/>
        <v>104</v>
      </c>
      <c r="M2991" s="514">
        <v>104</v>
      </c>
      <c r="N2991" s="514"/>
      <c r="O2991" s="514"/>
      <c r="P2991" s="515" t="e">
        <f t="shared" si="323"/>
        <v>#DIV/0!</v>
      </c>
      <c r="Q2991" s="515">
        <f t="shared" si="324"/>
        <v>0</v>
      </c>
      <c r="R2991" s="515">
        <f t="shared" si="325"/>
        <v>0</v>
      </c>
      <c r="S2991" s="516">
        <f>IF(M2991="nio",0,IF(M2991&gt;0,VLOOKUP(H2991,'3-Productie normen'!A:L,VLOOKUP(M2991,'3-Productie normen'!$B$36:$C$42,2,FALSE),FALSE)))</f>
        <v>0</v>
      </c>
      <c r="T2991" s="516">
        <f t="shared" si="327"/>
        <v>0</v>
      </c>
      <c r="U2991" s="55">
        <f t="shared" si="328"/>
        <v>0</v>
      </c>
      <c r="V2991" s="527"/>
      <c r="X2991" s="529">
        <f t="shared" si="326"/>
        <v>5804.24</v>
      </c>
    </row>
    <row r="2992" spans="1:24" ht="14.1" customHeight="1">
      <c r="A2992" s="460">
        <v>2992</v>
      </c>
      <c r="B2992" s="467" t="s">
        <v>268</v>
      </c>
      <c r="C2992" s="466" t="s">
        <v>385</v>
      </c>
      <c r="D2992" s="473"/>
      <c r="E2992" s="475">
        <v>5</v>
      </c>
      <c r="F2992" s="475" t="s">
        <v>2855</v>
      </c>
      <c r="G2992" s="494" t="s">
        <v>529</v>
      </c>
      <c r="H2992" s="491" t="s">
        <v>253</v>
      </c>
      <c r="I2992" s="494" t="s">
        <v>4015</v>
      </c>
      <c r="J2992" s="502">
        <v>6.62</v>
      </c>
      <c r="K2992" s="491" t="s">
        <v>253</v>
      </c>
      <c r="L2992" s="512">
        <f t="shared" si="322"/>
        <v>104</v>
      </c>
      <c r="M2992" s="514">
        <v>104</v>
      </c>
      <c r="N2992" s="514"/>
      <c r="O2992" s="514"/>
      <c r="P2992" s="515" t="e">
        <f t="shared" si="323"/>
        <v>#DIV/0!</v>
      </c>
      <c r="Q2992" s="515">
        <f t="shared" si="324"/>
        <v>0</v>
      </c>
      <c r="R2992" s="515">
        <f t="shared" si="325"/>
        <v>0</v>
      </c>
      <c r="S2992" s="516">
        <f>IF(M2992="nio",0,IF(M2992&gt;0,VLOOKUP(H2992,'3-Productie normen'!A:L,VLOOKUP(M2992,'3-Productie normen'!$B$36:$C$42,2,FALSE),FALSE)))</f>
        <v>0</v>
      </c>
      <c r="T2992" s="516">
        <f t="shared" si="327"/>
        <v>0</v>
      </c>
      <c r="U2992" s="55">
        <f t="shared" si="328"/>
        <v>0</v>
      </c>
      <c r="V2992" s="527"/>
      <c r="X2992" s="529">
        <f t="shared" si="326"/>
        <v>688.48</v>
      </c>
    </row>
    <row r="2993" spans="1:24" ht="14.1" customHeight="1">
      <c r="A2993" s="567">
        <v>2993</v>
      </c>
      <c r="B2993" s="467" t="s">
        <v>268</v>
      </c>
      <c r="C2993" s="466" t="s">
        <v>385</v>
      </c>
      <c r="D2993" s="473"/>
      <c r="E2993" s="475">
        <v>5</v>
      </c>
      <c r="F2993" s="475" t="s">
        <v>2856</v>
      </c>
      <c r="G2993" s="494" t="s">
        <v>594</v>
      </c>
      <c r="H2993" s="494" t="s">
        <v>4026</v>
      </c>
      <c r="I2993" s="494" t="s">
        <v>4011</v>
      </c>
      <c r="J2993" s="502">
        <v>6.62</v>
      </c>
      <c r="K2993" s="494" t="s">
        <v>4026</v>
      </c>
      <c r="L2993" s="512">
        <f t="shared" si="322"/>
        <v>0</v>
      </c>
      <c r="M2993" s="513" t="s">
        <v>4037</v>
      </c>
      <c r="N2993" s="514"/>
      <c r="O2993" s="514"/>
      <c r="P2993" s="515">
        <f t="shared" si="323"/>
        <v>0</v>
      </c>
      <c r="Q2993" s="515">
        <f t="shared" si="324"/>
        <v>0</v>
      </c>
      <c r="R2993" s="515">
        <f t="shared" si="325"/>
        <v>0</v>
      </c>
      <c r="S2993" s="516">
        <f>IF(M2993="nio",0,IF(M2993&gt;0,VLOOKUP(H2993,'3-Productie normen'!A:L,VLOOKUP(M2993,'3-Productie normen'!$B$36:$C$42,2,FALSE),FALSE)))</f>
        <v>0</v>
      </c>
      <c r="T2993" s="516">
        <f t="shared" si="327"/>
        <v>0</v>
      </c>
      <c r="U2993" s="55">
        <f t="shared" si="328"/>
        <v>0</v>
      </c>
      <c r="V2993" s="527"/>
      <c r="X2993" s="529">
        <f t="shared" si="326"/>
        <v>0</v>
      </c>
    </row>
    <row r="2994" spans="1:24" ht="14.1" customHeight="1">
      <c r="A2994" s="460">
        <v>2994</v>
      </c>
      <c r="B2994" s="467" t="s">
        <v>268</v>
      </c>
      <c r="C2994" s="466" t="s">
        <v>385</v>
      </c>
      <c r="D2994" s="473"/>
      <c r="E2994" s="475">
        <v>0</v>
      </c>
      <c r="F2994" s="475" t="s">
        <v>2557</v>
      </c>
      <c r="G2994" s="494" t="s">
        <v>584</v>
      </c>
      <c r="H2994" s="494" t="s">
        <v>88</v>
      </c>
      <c r="I2994" s="494" t="s">
        <v>91</v>
      </c>
      <c r="J2994" s="502">
        <v>174.13</v>
      </c>
      <c r="K2994" s="494" t="s">
        <v>88</v>
      </c>
      <c r="L2994" s="512">
        <f t="shared" si="322"/>
        <v>255</v>
      </c>
      <c r="M2994" s="514">
        <v>255</v>
      </c>
      <c r="N2994" s="514"/>
      <c r="O2994" s="514"/>
      <c r="P2994" s="515" t="e">
        <f t="shared" si="323"/>
        <v>#DIV/0!</v>
      </c>
      <c r="Q2994" s="515">
        <f t="shared" si="324"/>
        <v>0</v>
      </c>
      <c r="R2994" s="515">
        <f t="shared" si="325"/>
        <v>0</v>
      </c>
      <c r="S2994" s="516">
        <f>IF(M2994="nio",0,IF(M2994&gt;0,VLOOKUP(H2994,'3-Productie normen'!A:L,VLOOKUP(M2994,'3-Productie normen'!$B$36:$C$42,2,FALSE),FALSE)))</f>
        <v>0</v>
      </c>
      <c r="T2994" s="516">
        <f t="shared" si="327"/>
        <v>0</v>
      </c>
      <c r="U2994" s="55">
        <f t="shared" si="328"/>
        <v>0</v>
      </c>
      <c r="V2994" s="527"/>
      <c r="X2994" s="529">
        <f t="shared" si="326"/>
        <v>44403.15</v>
      </c>
    </row>
    <row r="2995" spans="1:24" ht="14.1" customHeight="1">
      <c r="A2995" s="460">
        <v>2995</v>
      </c>
      <c r="B2995" s="467" t="s">
        <v>268</v>
      </c>
      <c r="C2995" s="466" t="s">
        <v>385</v>
      </c>
      <c r="D2995" s="473"/>
      <c r="E2995" s="475">
        <v>0</v>
      </c>
      <c r="F2995" s="475" t="s">
        <v>1287</v>
      </c>
      <c r="G2995" s="494" t="s">
        <v>566</v>
      </c>
      <c r="H2995" s="492" t="s">
        <v>216</v>
      </c>
      <c r="I2995" s="494" t="s">
        <v>3993</v>
      </c>
      <c r="J2995" s="502">
        <v>24.15</v>
      </c>
      <c r="K2995" s="505" t="s">
        <v>216</v>
      </c>
      <c r="L2995" s="512">
        <f t="shared" si="322"/>
        <v>104</v>
      </c>
      <c r="M2995" s="514">
        <v>104</v>
      </c>
      <c r="N2995" s="514"/>
      <c r="O2995" s="514"/>
      <c r="P2995" s="515" t="e">
        <f t="shared" si="323"/>
        <v>#DIV/0!</v>
      </c>
      <c r="Q2995" s="515">
        <f t="shared" si="324"/>
        <v>0</v>
      </c>
      <c r="R2995" s="515">
        <f t="shared" si="325"/>
        <v>0</v>
      </c>
      <c r="S2995" s="516">
        <f>IF(M2995="nio",0,IF(M2995&gt;0,VLOOKUP(H2995,'3-Productie normen'!A:L,VLOOKUP(M2995,'3-Productie normen'!$B$36:$C$42,2,FALSE),FALSE)))</f>
        <v>0</v>
      </c>
      <c r="T2995" s="516">
        <f t="shared" si="327"/>
        <v>0</v>
      </c>
      <c r="U2995" s="55">
        <f t="shared" si="328"/>
        <v>0</v>
      </c>
      <c r="V2995" s="527"/>
      <c r="X2995" s="529">
        <f t="shared" si="326"/>
        <v>2511.6</v>
      </c>
    </row>
    <row r="2996" spans="1:24" ht="14.1" customHeight="1">
      <c r="A2996" s="460">
        <v>2996</v>
      </c>
      <c r="B2996" s="467" t="s">
        <v>268</v>
      </c>
      <c r="C2996" s="466" t="s">
        <v>385</v>
      </c>
      <c r="D2996" s="473"/>
      <c r="E2996" s="475">
        <v>0</v>
      </c>
      <c r="F2996" s="475" t="s">
        <v>1290</v>
      </c>
      <c r="G2996" s="494" t="s">
        <v>582</v>
      </c>
      <c r="H2996" s="494" t="s">
        <v>4033</v>
      </c>
      <c r="I2996" s="494" t="s">
        <v>3993</v>
      </c>
      <c r="J2996" s="502">
        <v>6.95</v>
      </c>
      <c r="K2996" s="494" t="s">
        <v>4033</v>
      </c>
      <c r="L2996" s="512">
        <f t="shared" si="322"/>
        <v>104</v>
      </c>
      <c r="M2996" s="514">
        <v>104</v>
      </c>
      <c r="N2996" s="514"/>
      <c r="O2996" s="514"/>
      <c r="P2996" s="515" t="e">
        <f t="shared" si="323"/>
        <v>#DIV/0!</v>
      </c>
      <c r="Q2996" s="515">
        <f t="shared" si="324"/>
        <v>0</v>
      </c>
      <c r="R2996" s="515">
        <f t="shared" si="325"/>
        <v>0</v>
      </c>
      <c r="S2996" s="516">
        <f>IF(M2996="nio",0,IF(M2996&gt;0,VLOOKUP(H2996,'3-Productie normen'!A:L,VLOOKUP(M2996,'3-Productie normen'!$B$36:$C$42,2,FALSE),FALSE)))</f>
        <v>0</v>
      </c>
      <c r="T2996" s="516">
        <f t="shared" si="327"/>
        <v>0</v>
      </c>
      <c r="U2996" s="55">
        <f t="shared" si="328"/>
        <v>0</v>
      </c>
      <c r="V2996" s="527"/>
      <c r="X2996" s="529">
        <f t="shared" si="326"/>
        <v>722.80000000000007</v>
      </c>
    </row>
    <row r="2997" spans="1:24" ht="14.1" customHeight="1">
      <c r="A2997" s="460">
        <v>2997</v>
      </c>
      <c r="B2997" s="467" t="s">
        <v>268</v>
      </c>
      <c r="C2997" s="466" t="s">
        <v>385</v>
      </c>
      <c r="D2997" s="473"/>
      <c r="E2997" s="475">
        <v>0</v>
      </c>
      <c r="F2997" s="475" t="s">
        <v>2584</v>
      </c>
      <c r="G2997" s="494" t="s">
        <v>582</v>
      </c>
      <c r="H2997" s="494" t="s">
        <v>4033</v>
      </c>
      <c r="I2997" s="494" t="s">
        <v>91</v>
      </c>
      <c r="J2997" s="502">
        <v>22.86</v>
      </c>
      <c r="K2997" s="494" t="s">
        <v>4033</v>
      </c>
      <c r="L2997" s="512">
        <f t="shared" si="322"/>
        <v>104</v>
      </c>
      <c r="M2997" s="514">
        <v>104</v>
      </c>
      <c r="N2997" s="514"/>
      <c r="O2997" s="514"/>
      <c r="P2997" s="515" t="e">
        <f t="shared" si="323"/>
        <v>#DIV/0!</v>
      </c>
      <c r="Q2997" s="515">
        <f t="shared" si="324"/>
        <v>0</v>
      </c>
      <c r="R2997" s="515">
        <f t="shared" si="325"/>
        <v>0</v>
      </c>
      <c r="S2997" s="516">
        <f>IF(M2997="nio",0,IF(M2997&gt;0,VLOOKUP(H2997,'3-Productie normen'!A:L,VLOOKUP(M2997,'3-Productie normen'!$B$36:$C$42,2,FALSE),FALSE)))</f>
        <v>0</v>
      </c>
      <c r="T2997" s="516">
        <f t="shared" si="327"/>
        <v>0</v>
      </c>
      <c r="U2997" s="55">
        <f t="shared" si="328"/>
        <v>0</v>
      </c>
      <c r="V2997" s="527"/>
      <c r="X2997" s="529">
        <f t="shared" si="326"/>
        <v>2377.44</v>
      </c>
    </row>
    <row r="2998" spans="1:24" ht="14.1" customHeight="1">
      <c r="A2998" s="460">
        <v>2998</v>
      </c>
      <c r="B2998" s="467" t="s">
        <v>268</v>
      </c>
      <c r="C2998" s="466" t="s">
        <v>385</v>
      </c>
      <c r="D2998" s="473"/>
      <c r="E2998" s="475">
        <v>0</v>
      </c>
      <c r="F2998" s="475" t="s">
        <v>2857</v>
      </c>
      <c r="G2998" s="494" t="s">
        <v>582</v>
      </c>
      <c r="H2998" s="494" t="s">
        <v>4033</v>
      </c>
      <c r="I2998" s="494" t="s">
        <v>3993</v>
      </c>
      <c r="J2998" s="502">
        <v>32.58</v>
      </c>
      <c r="K2998" s="494" t="s">
        <v>4033</v>
      </c>
      <c r="L2998" s="512">
        <f t="shared" si="322"/>
        <v>104</v>
      </c>
      <c r="M2998" s="514">
        <v>104</v>
      </c>
      <c r="N2998" s="514"/>
      <c r="O2998" s="514"/>
      <c r="P2998" s="515" t="e">
        <f t="shared" si="323"/>
        <v>#DIV/0!</v>
      </c>
      <c r="Q2998" s="515">
        <f t="shared" si="324"/>
        <v>0</v>
      </c>
      <c r="R2998" s="515">
        <f t="shared" si="325"/>
        <v>0</v>
      </c>
      <c r="S2998" s="516">
        <f>IF(M2998="nio",0,IF(M2998&gt;0,VLOOKUP(H2998,'3-Productie normen'!A:L,VLOOKUP(M2998,'3-Productie normen'!$B$36:$C$42,2,FALSE),FALSE)))</f>
        <v>0</v>
      </c>
      <c r="T2998" s="516">
        <f t="shared" si="327"/>
        <v>0</v>
      </c>
      <c r="U2998" s="55">
        <f t="shared" si="328"/>
        <v>0</v>
      </c>
      <c r="V2998" s="527"/>
      <c r="X2998" s="529">
        <f t="shared" si="326"/>
        <v>3388.3199999999997</v>
      </c>
    </row>
    <row r="2999" spans="1:24" ht="14.1" customHeight="1">
      <c r="A2999" s="460">
        <v>2999</v>
      </c>
      <c r="B2999" s="467" t="s">
        <v>268</v>
      </c>
      <c r="C2999" s="466" t="s">
        <v>385</v>
      </c>
      <c r="D2999" s="473"/>
      <c r="E2999" s="475">
        <v>0</v>
      </c>
      <c r="F2999" s="475" t="s">
        <v>2593</v>
      </c>
      <c r="G2999" s="494" t="s">
        <v>566</v>
      </c>
      <c r="H2999" s="492" t="s">
        <v>216</v>
      </c>
      <c r="I2999" s="494" t="s">
        <v>3993</v>
      </c>
      <c r="J2999" s="502">
        <v>19.05</v>
      </c>
      <c r="K2999" s="505" t="s">
        <v>216</v>
      </c>
      <c r="L2999" s="512">
        <f t="shared" si="322"/>
        <v>104</v>
      </c>
      <c r="M2999" s="514">
        <v>104</v>
      </c>
      <c r="N2999" s="514"/>
      <c r="O2999" s="514"/>
      <c r="P2999" s="515" t="e">
        <f t="shared" si="323"/>
        <v>#DIV/0!</v>
      </c>
      <c r="Q2999" s="515">
        <f t="shared" si="324"/>
        <v>0</v>
      </c>
      <c r="R2999" s="515">
        <f t="shared" si="325"/>
        <v>0</v>
      </c>
      <c r="S2999" s="516">
        <f>IF(M2999="nio",0,IF(M2999&gt;0,VLOOKUP(H2999,'3-Productie normen'!A:L,VLOOKUP(M2999,'3-Productie normen'!$B$36:$C$42,2,FALSE),FALSE)))</f>
        <v>0</v>
      </c>
      <c r="T2999" s="516">
        <f t="shared" si="327"/>
        <v>0</v>
      </c>
      <c r="U2999" s="55">
        <f t="shared" si="328"/>
        <v>0</v>
      </c>
      <c r="V2999" s="527"/>
      <c r="X2999" s="529">
        <f t="shared" si="326"/>
        <v>1981.2</v>
      </c>
    </row>
    <row r="3000" spans="1:24" ht="14.1" customHeight="1">
      <c r="A3000" s="460">
        <v>3000</v>
      </c>
      <c r="B3000" s="467" t="s">
        <v>268</v>
      </c>
      <c r="C3000" s="466" t="s">
        <v>385</v>
      </c>
      <c r="D3000" s="473"/>
      <c r="E3000" s="475">
        <v>1</v>
      </c>
      <c r="F3000" s="475" t="s">
        <v>2602</v>
      </c>
      <c r="G3000" s="494" t="s">
        <v>566</v>
      </c>
      <c r="H3000" s="492" t="s">
        <v>216</v>
      </c>
      <c r="I3000" s="494" t="s">
        <v>3993</v>
      </c>
      <c r="J3000" s="502">
        <v>24.15</v>
      </c>
      <c r="K3000" s="505" t="s">
        <v>216</v>
      </c>
      <c r="L3000" s="512">
        <f t="shared" si="322"/>
        <v>104</v>
      </c>
      <c r="M3000" s="514">
        <v>104</v>
      </c>
      <c r="N3000" s="514"/>
      <c r="O3000" s="514"/>
      <c r="P3000" s="515" t="e">
        <f t="shared" si="323"/>
        <v>#DIV/0!</v>
      </c>
      <c r="Q3000" s="515">
        <f t="shared" si="324"/>
        <v>0</v>
      </c>
      <c r="R3000" s="515">
        <f t="shared" si="325"/>
        <v>0</v>
      </c>
      <c r="S3000" s="516">
        <f>IF(M3000="nio",0,IF(M3000&gt;0,VLOOKUP(H3000,'3-Productie normen'!A:L,VLOOKUP(M3000,'3-Productie normen'!$B$36:$C$42,2,FALSE),FALSE)))</f>
        <v>0</v>
      </c>
      <c r="T3000" s="516">
        <f t="shared" si="327"/>
        <v>0</v>
      </c>
      <c r="U3000" s="55">
        <f t="shared" si="328"/>
        <v>0</v>
      </c>
      <c r="V3000" s="527"/>
      <c r="X3000" s="529">
        <f t="shared" si="326"/>
        <v>2511.6</v>
      </c>
    </row>
    <row r="3001" spans="1:24" ht="14.1" customHeight="1">
      <c r="A3001" s="567">
        <v>3001</v>
      </c>
      <c r="B3001" s="467" t="s">
        <v>268</v>
      </c>
      <c r="C3001" s="466" t="s">
        <v>385</v>
      </c>
      <c r="D3001" s="473"/>
      <c r="E3001" s="475">
        <v>1</v>
      </c>
      <c r="F3001" s="475" t="s">
        <v>2642</v>
      </c>
      <c r="G3001" s="494" t="s">
        <v>566</v>
      </c>
      <c r="H3001" s="492" t="s">
        <v>216</v>
      </c>
      <c r="I3001" s="494" t="s">
        <v>3993</v>
      </c>
      <c r="J3001" s="502">
        <v>19.05</v>
      </c>
      <c r="K3001" s="505" t="s">
        <v>216</v>
      </c>
      <c r="L3001" s="512">
        <f t="shared" si="322"/>
        <v>104</v>
      </c>
      <c r="M3001" s="514">
        <v>104</v>
      </c>
      <c r="N3001" s="514"/>
      <c r="O3001" s="514"/>
      <c r="P3001" s="515" t="e">
        <f t="shared" si="323"/>
        <v>#DIV/0!</v>
      </c>
      <c r="Q3001" s="515">
        <f t="shared" si="324"/>
        <v>0</v>
      </c>
      <c r="R3001" s="515">
        <f t="shared" si="325"/>
        <v>0</v>
      </c>
      <c r="S3001" s="516">
        <f>IF(M3001="nio",0,IF(M3001&gt;0,VLOOKUP(H3001,'3-Productie normen'!A:L,VLOOKUP(M3001,'3-Productie normen'!$B$36:$C$42,2,FALSE),FALSE)))</f>
        <v>0</v>
      </c>
      <c r="T3001" s="516">
        <f t="shared" si="327"/>
        <v>0</v>
      </c>
      <c r="U3001" s="55">
        <f t="shared" si="328"/>
        <v>0</v>
      </c>
      <c r="V3001" s="527"/>
      <c r="X3001" s="529">
        <f t="shared" si="326"/>
        <v>1981.2</v>
      </c>
    </row>
    <row r="3002" spans="1:24" ht="14.1" customHeight="1">
      <c r="A3002" s="460">
        <v>3002</v>
      </c>
      <c r="B3002" s="467" t="s">
        <v>268</v>
      </c>
      <c r="C3002" s="466" t="s">
        <v>385</v>
      </c>
      <c r="D3002" s="473"/>
      <c r="E3002" s="475">
        <v>2</v>
      </c>
      <c r="F3002" s="475" t="s">
        <v>2654</v>
      </c>
      <c r="G3002" s="494" t="s">
        <v>566</v>
      </c>
      <c r="H3002" s="492" t="s">
        <v>216</v>
      </c>
      <c r="I3002" s="494" t="s">
        <v>3993</v>
      </c>
      <c r="J3002" s="502">
        <v>20.6</v>
      </c>
      <c r="K3002" s="505" t="s">
        <v>216</v>
      </c>
      <c r="L3002" s="512">
        <f t="shared" si="322"/>
        <v>104</v>
      </c>
      <c r="M3002" s="514">
        <v>104</v>
      </c>
      <c r="N3002" s="514"/>
      <c r="O3002" s="514"/>
      <c r="P3002" s="515" t="e">
        <f t="shared" si="323"/>
        <v>#DIV/0!</v>
      </c>
      <c r="Q3002" s="515">
        <f t="shared" si="324"/>
        <v>0</v>
      </c>
      <c r="R3002" s="515">
        <f t="shared" si="325"/>
        <v>0</v>
      </c>
      <c r="S3002" s="516">
        <f>IF(M3002="nio",0,IF(M3002&gt;0,VLOOKUP(H3002,'3-Productie normen'!A:L,VLOOKUP(M3002,'3-Productie normen'!$B$36:$C$42,2,FALSE),FALSE)))</f>
        <v>0</v>
      </c>
      <c r="T3002" s="516">
        <f t="shared" si="327"/>
        <v>0</v>
      </c>
      <c r="U3002" s="55">
        <f t="shared" si="328"/>
        <v>0</v>
      </c>
      <c r="V3002" s="527"/>
      <c r="X3002" s="529">
        <f t="shared" si="326"/>
        <v>2142.4</v>
      </c>
    </row>
    <row r="3003" spans="1:24" ht="14.1" customHeight="1">
      <c r="A3003" s="460">
        <v>3003</v>
      </c>
      <c r="B3003" s="467" t="s">
        <v>268</v>
      </c>
      <c r="C3003" s="466" t="s">
        <v>385</v>
      </c>
      <c r="D3003" s="473"/>
      <c r="E3003" s="475">
        <v>2</v>
      </c>
      <c r="F3003" s="475" t="s">
        <v>2690</v>
      </c>
      <c r="G3003" s="494" t="s">
        <v>566</v>
      </c>
      <c r="H3003" s="492" t="s">
        <v>216</v>
      </c>
      <c r="I3003" s="494" t="s">
        <v>3993</v>
      </c>
      <c r="J3003" s="502">
        <v>19.05</v>
      </c>
      <c r="K3003" s="505" t="s">
        <v>216</v>
      </c>
      <c r="L3003" s="512">
        <f t="shared" si="322"/>
        <v>104</v>
      </c>
      <c r="M3003" s="514">
        <v>104</v>
      </c>
      <c r="N3003" s="514"/>
      <c r="O3003" s="514"/>
      <c r="P3003" s="515" t="e">
        <f t="shared" si="323"/>
        <v>#DIV/0!</v>
      </c>
      <c r="Q3003" s="515">
        <f t="shared" si="324"/>
        <v>0</v>
      </c>
      <c r="R3003" s="515">
        <f t="shared" si="325"/>
        <v>0</v>
      </c>
      <c r="S3003" s="516">
        <f>IF(M3003="nio",0,IF(M3003&gt;0,VLOOKUP(H3003,'3-Productie normen'!A:L,VLOOKUP(M3003,'3-Productie normen'!$B$36:$C$42,2,FALSE),FALSE)))</f>
        <v>0</v>
      </c>
      <c r="T3003" s="516">
        <f t="shared" si="327"/>
        <v>0</v>
      </c>
      <c r="U3003" s="55">
        <f t="shared" si="328"/>
        <v>0</v>
      </c>
      <c r="V3003" s="527"/>
      <c r="X3003" s="529">
        <f t="shared" si="326"/>
        <v>1981.2</v>
      </c>
    </row>
    <row r="3004" spans="1:24" ht="14.1" customHeight="1">
      <c r="A3004" s="460">
        <v>3004</v>
      </c>
      <c r="B3004" s="467" t="s">
        <v>268</v>
      </c>
      <c r="C3004" s="466" t="s">
        <v>385</v>
      </c>
      <c r="D3004" s="473"/>
      <c r="E3004" s="475">
        <v>3</v>
      </c>
      <c r="F3004" s="475" t="s">
        <v>2707</v>
      </c>
      <c r="G3004" s="494" t="s">
        <v>566</v>
      </c>
      <c r="H3004" s="492" t="s">
        <v>216</v>
      </c>
      <c r="I3004" s="494" t="s">
        <v>3993</v>
      </c>
      <c r="J3004" s="502">
        <v>20.6</v>
      </c>
      <c r="K3004" s="505" t="s">
        <v>216</v>
      </c>
      <c r="L3004" s="512">
        <f t="shared" si="322"/>
        <v>104</v>
      </c>
      <c r="M3004" s="514">
        <v>104</v>
      </c>
      <c r="N3004" s="514"/>
      <c r="O3004" s="514"/>
      <c r="P3004" s="515" t="e">
        <f t="shared" si="323"/>
        <v>#DIV/0!</v>
      </c>
      <c r="Q3004" s="515">
        <f t="shared" si="324"/>
        <v>0</v>
      </c>
      <c r="R3004" s="515">
        <f t="shared" si="325"/>
        <v>0</v>
      </c>
      <c r="S3004" s="516">
        <f>IF(M3004="nio",0,IF(M3004&gt;0,VLOOKUP(H3004,'3-Productie normen'!A:L,VLOOKUP(M3004,'3-Productie normen'!$B$36:$C$42,2,FALSE),FALSE)))</f>
        <v>0</v>
      </c>
      <c r="T3004" s="516">
        <f t="shared" si="327"/>
        <v>0</v>
      </c>
      <c r="U3004" s="55">
        <f t="shared" si="328"/>
        <v>0</v>
      </c>
      <c r="V3004" s="527"/>
      <c r="X3004" s="529">
        <f t="shared" si="326"/>
        <v>2142.4</v>
      </c>
    </row>
    <row r="3005" spans="1:24" ht="14.1" customHeight="1">
      <c r="A3005" s="460">
        <v>3005</v>
      </c>
      <c r="B3005" s="467" t="s">
        <v>268</v>
      </c>
      <c r="C3005" s="466" t="s">
        <v>385</v>
      </c>
      <c r="D3005" s="473"/>
      <c r="E3005" s="475">
        <v>3</v>
      </c>
      <c r="F3005" s="475" t="s">
        <v>2736</v>
      </c>
      <c r="G3005" s="494" t="s">
        <v>566</v>
      </c>
      <c r="H3005" s="492" t="s">
        <v>216</v>
      </c>
      <c r="I3005" s="494" t="s">
        <v>3993</v>
      </c>
      <c r="J3005" s="502">
        <v>19.05</v>
      </c>
      <c r="K3005" s="505" t="s">
        <v>216</v>
      </c>
      <c r="L3005" s="512">
        <f t="shared" si="322"/>
        <v>104</v>
      </c>
      <c r="M3005" s="514">
        <v>104</v>
      </c>
      <c r="N3005" s="514"/>
      <c r="O3005" s="514"/>
      <c r="P3005" s="515" t="e">
        <f t="shared" si="323"/>
        <v>#DIV/0!</v>
      </c>
      <c r="Q3005" s="515">
        <f t="shared" si="324"/>
        <v>0</v>
      </c>
      <c r="R3005" s="515">
        <f t="shared" si="325"/>
        <v>0</v>
      </c>
      <c r="S3005" s="516">
        <f>IF(M3005="nio",0,IF(M3005&gt;0,VLOOKUP(H3005,'3-Productie normen'!A:L,VLOOKUP(M3005,'3-Productie normen'!$B$36:$C$42,2,FALSE),FALSE)))</f>
        <v>0</v>
      </c>
      <c r="T3005" s="516">
        <f t="shared" si="327"/>
        <v>0</v>
      </c>
      <c r="U3005" s="55">
        <f t="shared" si="328"/>
        <v>0</v>
      </c>
      <c r="V3005" s="527"/>
      <c r="X3005" s="529">
        <f t="shared" si="326"/>
        <v>1981.2</v>
      </c>
    </row>
    <row r="3006" spans="1:24" ht="14.1" customHeight="1">
      <c r="A3006" s="460">
        <v>3006</v>
      </c>
      <c r="B3006" s="467" t="s">
        <v>268</v>
      </c>
      <c r="C3006" s="466" t="s">
        <v>385</v>
      </c>
      <c r="D3006" s="473"/>
      <c r="E3006" s="475">
        <v>4</v>
      </c>
      <c r="F3006" s="475" t="s">
        <v>2751</v>
      </c>
      <c r="G3006" s="494" t="s">
        <v>566</v>
      </c>
      <c r="H3006" s="492" t="s">
        <v>216</v>
      </c>
      <c r="I3006" s="494" t="s">
        <v>3993</v>
      </c>
      <c r="J3006" s="502">
        <v>20.6</v>
      </c>
      <c r="K3006" s="505" t="s">
        <v>216</v>
      </c>
      <c r="L3006" s="512">
        <f t="shared" si="322"/>
        <v>104</v>
      </c>
      <c r="M3006" s="514">
        <v>104</v>
      </c>
      <c r="N3006" s="514"/>
      <c r="O3006" s="514"/>
      <c r="P3006" s="515" t="e">
        <f t="shared" si="323"/>
        <v>#DIV/0!</v>
      </c>
      <c r="Q3006" s="515">
        <f t="shared" si="324"/>
        <v>0</v>
      </c>
      <c r="R3006" s="515">
        <f t="shared" si="325"/>
        <v>0</v>
      </c>
      <c r="S3006" s="516">
        <f>IF(M3006="nio",0,IF(M3006&gt;0,VLOOKUP(H3006,'3-Productie normen'!A:L,VLOOKUP(M3006,'3-Productie normen'!$B$36:$C$42,2,FALSE),FALSE)))</f>
        <v>0</v>
      </c>
      <c r="T3006" s="516">
        <f t="shared" si="327"/>
        <v>0</v>
      </c>
      <c r="U3006" s="55">
        <f t="shared" si="328"/>
        <v>0</v>
      </c>
      <c r="V3006" s="527"/>
      <c r="X3006" s="529">
        <f t="shared" si="326"/>
        <v>2142.4</v>
      </c>
    </row>
    <row r="3007" spans="1:24" ht="14.1" customHeight="1">
      <c r="A3007" s="460">
        <v>3007</v>
      </c>
      <c r="B3007" s="467" t="s">
        <v>268</v>
      </c>
      <c r="C3007" s="466" t="s">
        <v>385</v>
      </c>
      <c r="D3007" s="473"/>
      <c r="E3007" s="475">
        <v>4</v>
      </c>
      <c r="F3007" s="475" t="s">
        <v>2790</v>
      </c>
      <c r="G3007" s="494" t="s">
        <v>566</v>
      </c>
      <c r="H3007" s="492" t="s">
        <v>216</v>
      </c>
      <c r="I3007" s="494" t="s">
        <v>3993</v>
      </c>
      <c r="J3007" s="502">
        <v>19.05</v>
      </c>
      <c r="K3007" s="505" t="s">
        <v>216</v>
      </c>
      <c r="L3007" s="512">
        <f t="shared" si="322"/>
        <v>104</v>
      </c>
      <c r="M3007" s="514">
        <v>104</v>
      </c>
      <c r="N3007" s="514"/>
      <c r="O3007" s="514"/>
      <c r="P3007" s="515" t="e">
        <f t="shared" si="323"/>
        <v>#DIV/0!</v>
      </c>
      <c r="Q3007" s="515">
        <f t="shared" si="324"/>
        <v>0</v>
      </c>
      <c r="R3007" s="515">
        <f t="shared" si="325"/>
        <v>0</v>
      </c>
      <c r="S3007" s="516">
        <f>IF(M3007="nio",0,IF(M3007&gt;0,VLOOKUP(H3007,'3-Productie normen'!A:L,VLOOKUP(M3007,'3-Productie normen'!$B$36:$C$42,2,FALSE),FALSE)))</f>
        <v>0</v>
      </c>
      <c r="T3007" s="516">
        <f t="shared" si="327"/>
        <v>0</v>
      </c>
      <c r="U3007" s="55">
        <f t="shared" si="328"/>
        <v>0</v>
      </c>
      <c r="V3007" s="527"/>
      <c r="X3007" s="529">
        <f t="shared" si="326"/>
        <v>1981.2</v>
      </c>
    </row>
    <row r="3008" spans="1:24" ht="14.1" customHeight="1">
      <c r="A3008" s="460">
        <v>3008</v>
      </c>
      <c r="B3008" s="467" t="s">
        <v>268</v>
      </c>
      <c r="C3008" s="466" t="s">
        <v>385</v>
      </c>
      <c r="D3008" s="473"/>
      <c r="E3008" s="475">
        <v>5</v>
      </c>
      <c r="F3008" s="475" t="s">
        <v>2804</v>
      </c>
      <c r="G3008" s="494" t="s">
        <v>566</v>
      </c>
      <c r="H3008" s="492" t="s">
        <v>216</v>
      </c>
      <c r="I3008" s="494" t="s">
        <v>3993</v>
      </c>
      <c r="J3008" s="502">
        <v>20.6</v>
      </c>
      <c r="K3008" s="505" t="s">
        <v>216</v>
      </c>
      <c r="L3008" s="512">
        <f t="shared" si="322"/>
        <v>104</v>
      </c>
      <c r="M3008" s="514">
        <v>104</v>
      </c>
      <c r="N3008" s="514"/>
      <c r="O3008" s="514"/>
      <c r="P3008" s="515" t="e">
        <f t="shared" si="323"/>
        <v>#DIV/0!</v>
      </c>
      <c r="Q3008" s="515">
        <f t="shared" si="324"/>
        <v>0</v>
      </c>
      <c r="R3008" s="515">
        <f t="shared" si="325"/>
        <v>0</v>
      </c>
      <c r="S3008" s="516">
        <f>IF(M3008="nio",0,IF(M3008&gt;0,VLOOKUP(H3008,'3-Productie normen'!A:L,VLOOKUP(M3008,'3-Productie normen'!$B$36:$C$42,2,FALSE),FALSE)))</f>
        <v>0</v>
      </c>
      <c r="T3008" s="516">
        <f t="shared" si="327"/>
        <v>0</v>
      </c>
      <c r="U3008" s="55">
        <f t="shared" si="328"/>
        <v>0</v>
      </c>
      <c r="V3008" s="527"/>
      <c r="X3008" s="529">
        <f t="shared" si="326"/>
        <v>2142.4</v>
      </c>
    </row>
    <row r="3009" spans="1:24" s="56" customFormat="1" ht="13.8" customHeight="1">
      <c r="A3009" s="567">
        <v>3009</v>
      </c>
      <c r="B3009" s="467" t="s">
        <v>245</v>
      </c>
      <c r="C3009" s="466" t="s">
        <v>386</v>
      </c>
      <c r="D3009" s="473" t="s">
        <v>470</v>
      </c>
      <c r="E3009" s="475">
        <v>0</v>
      </c>
      <c r="F3009" s="474">
        <v>0</v>
      </c>
      <c r="G3009" s="491" t="s">
        <v>254</v>
      </c>
      <c r="H3009" s="491" t="s">
        <v>254</v>
      </c>
      <c r="I3009" s="492"/>
      <c r="J3009" s="501">
        <v>15</v>
      </c>
      <c r="K3009" s="491"/>
      <c r="L3009" s="512">
        <f>SUM(M3009:O3009)</f>
        <v>255</v>
      </c>
      <c r="M3009" s="513">
        <v>255</v>
      </c>
      <c r="N3009" s="514"/>
      <c r="O3009" s="514"/>
      <c r="P3009" s="515" t="e">
        <f t="shared" si="323"/>
        <v>#DIV/0!</v>
      </c>
      <c r="Q3009" s="515">
        <f t="shared" si="324"/>
        <v>0</v>
      </c>
      <c r="R3009" s="515">
        <f t="shared" si="325"/>
        <v>0</v>
      </c>
      <c r="S3009" s="516">
        <f>IF(M3009="nio",0,IF(M3009&gt;0,VLOOKUP(H3009,'3-Productie normen'!A:L,VLOOKUP(M3009,'3-Productie normen'!$B$36:$C$42,2,FALSE),FALSE)))</f>
        <v>0</v>
      </c>
      <c r="T3009" s="516">
        <f t="shared" si="327"/>
        <v>0</v>
      </c>
      <c r="U3009" s="55">
        <f t="shared" si="328"/>
        <v>0</v>
      </c>
      <c r="V3009" s="527"/>
      <c r="W3009" s="3"/>
      <c r="X3009" s="529">
        <f t="shared" si="326"/>
        <v>3825</v>
      </c>
    </row>
    <row r="3010" spans="1:24" ht="14.1" customHeight="1">
      <c r="A3010" s="460">
        <v>3010</v>
      </c>
      <c r="B3010" s="467" t="s">
        <v>245</v>
      </c>
      <c r="C3010" s="466" t="s">
        <v>386</v>
      </c>
      <c r="D3010" s="473" t="s">
        <v>470</v>
      </c>
      <c r="E3010" s="475">
        <v>0</v>
      </c>
      <c r="F3010" s="475" t="s">
        <v>590</v>
      </c>
      <c r="G3010" s="494" t="s">
        <v>584</v>
      </c>
      <c r="H3010" s="491" t="s">
        <v>286</v>
      </c>
      <c r="I3010" s="494"/>
      <c r="J3010" s="502">
        <v>1.62</v>
      </c>
      <c r="K3010" s="494" t="s">
        <v>4016</v>
      </c>
      <c r="L3010" s="512">
        <f t="shared" si="322"/>
        <v>0</v>
      </c>
      <c r="M3010" s="513" t="s">
        <v>4037</v>
      </c>
      <c r="N3010" s="514"/>
      <c r="O3010" s="514"/>
      <c r="P3010" s="515">
        <f t="shared" si="323"/>
        <v>0</v>
      </c>
      <c r="Q3010" s="515">
        <f t="shared" si="324"/>
        <v>0</v>
      </c>
      <c r="R3010" s="515">
        <f t="shared" si="325"/>
        <v>0</v>
      </c>
      <c r="S3010" s="516">
        <f>IF(M3010="nio",0,IF(M3010&gt;0,VLOOKUP(H3010,'3-Productie normen'!A:L,VLOOKUP(M3010,'3-Productie normen'!$B$36:$C$42,2,FALSE),FALSE)))</f>
        <v>0</v>
      </c>
      <c r="T3010" s="516">
        <f t="shared" si="327"/>
        <v>0</v>
      </c>
      <c r="U3010" s="55">
        <f t="shared" si="328"/>
        <v>0</v>
      </c>
      <c r="V3010" s="527"/>
      <c r="X3010" s="529">
        <f t="shared" si="326"/>
        <v>0</v>
      </c>
    </row>
    <row r="3011" spans="1:24" ht="14.1" customHeight="1">
      <c r="A3011" s="460">
        <v>3011</v>
      </c>
      <c r="B3011" s="467" t="s">
        <v>245</v>
      </c>
      <c r="C3011" s="466" t="s">
        <v>386</v>
      </c>
      <c r="D3011" s="473" t="s">
        <v>470</v>
      </c>
      <c r="E3011" s="475">
        <v>0</v>
      </c>
      <c r="F3011" s="475" t="s">
        <v>590</v>
      </c>
      <c r="G3011" s="494" t="s">
        <v>584</v>
      </c>
      <c r="H3011" s="491" t="s">
        <v>286</v>
      </c>
      <c r="I3011" s="494"/>
      <c r="J3011" s="502">
        <v>1.62</v>
      </c>
      <c r="K3011" s="494" t="s">
        <v>4016</v>
      </c>
      <c r="L3011" s="512">
        <f t="shared" si="322"/>
        <v>0</v>
      </c>
      <c r="M3011" s="513" t="s">
        <v>4037</v>
      </c>
      <c r="N3011" s="514"/>
      <c r="O3011" s="514"/>
      <c r="P3011" s="515">
        <f t="shared" si="323"/>
        <v>0</v>
      </c>
      <c r="Q3011" s="515">
        <f t="shared" si="324"/>
        <v>0</v>
      </c>
      <c r="R3011" s="515">
        <f t="shared" si="325"/>
        <v>0</v>
      </c>
      <c r="S3011" s="516">
        <f>IF(M3011="nio",0,IF(M3011&gt;0,VLOOKUP(H3011,'3-Productie normen'!A:L,VLOOKUP(M3011,'3-Productie normen'!$B$36:$C$42,2,FALSE),FALSE)))</f>
        <v>0</v>
      </c>
      <c r="T3011" s="516">
        <f t="shared" si="327"/>
        <v>0</v>
      </c>
      <c r="U3011" s="55">
        <f t="shared" si="328"/>
        <v>0</v>
      </c>
      <c r="V3011" s="527"/>
      <c r="X3011" s="529">
        <f t="shared" si="326"/>
        <v>0</v>
      </c>
    </row>
    <row r="3012" spans="1:24" ht="14.1" customHeight="1">
      <c r="A3012" s="460">
        <v>3012</v>
      </c>
      <c r="B3012" s="467" t="s">
        <v>245</v>
      </c>
      <c r="C3012" s="466" t="s">
        <v>386</v>
      </c>
      <c r="D3012" s="473" t="s">
        <v>470</v>
      </c>
      <c r="E3012" s="475">
        <v>0</v>
      </c>
      <c r="F3012" s="475" t="s">
        <v>528</v>
      </c>
      <c r="G3012" s="494" t="s">
        <v>916</v>
      </c>
      <c r="H3012" s="491" t="s">
        <v>286</v>
      </c>
      <c r="I3012" s="494"/>
      <c r="J3012" s="502">
        <v>5.81</v>
      </c>
      <c r="K3012" s="494" t="s">
        <v>4016</v>
      </c>
      <c r="L3012" s="512">
        <f t="shared" si="322"/>
        <v>0</v>
      </c>
      <c r="M3012" s="513" t="s">
        <v>4037</v>
      </c>
      <c r="N3012" s="514"/>
      <c r="O3012" s="514"/>
      <c r="P3012" s="515">
        <f t="shared" si="323"/>
        <v>0</v>
      </c>
      <c r="Q3012" s="515">
        <f t="shared" si="324"/>
        <v>0</v>
      </c>
      <c r="R3012" s="515">
        <f t="shared" si="325"/>
        <v>0</v>
      </c>
      <c r="S3012" s="516">
        <f>IF(M3012="nio",0,IF(M3012&gt;0,VLOOKUP(H3012,'3-Productie normen'!A:L,VLOOKUP(M3012,'3-Productie normen'!$B$36:$C$42,2,FALSE),FALSE)))</f>
        <v>0</v>
      </c>
      <c r="T3012" s="516">
        <f t="shared" si="327"/>
        <v>0</v>
      </c>
      <c r="U3012" s="55">
        <f t="shared" si="328"/>
        <v>0</v>
      </c>
      <c r="V3012" s="527"/>
      <c r="X3012" s="529">
        <f t="shared" si="326"/>
        <v>0</v>
      </c>
    </row>
    <row r="3013" spans="1:24" ht="14.1" customHeight="1">
      <c r="A3013" s="460">
        <v>3013</v>
      </c>
      <c r="B3013" s="467" t="s">
        <v>245</v>
      </c>
      <c r="C3013" s="466" t="s">
        <v>386</v>
      </c>
      <c r="D3013" s="473" t="s">
        <v>470</v>
      </c>
      <c r="E3013" s="475">
        <v>0</v>
      </c>
      <c r="F3013" s="475" t="s">
        <v>528</v>
      </c>
      <c r="G3013" s="494" t="s">
        <v>916</v>
      </c>
      <c r="H3013" s="491" t="s">
        <v>286</v>
      </c>
      <c r="I3013" s="494"/>
      <c r="J3013" s="502">
        <v>5.81</v>
      </c>
      <c r="K3013" s="494" t="s">
        <v>4016</v>
      </c>
      <c r="L3013" s="512">
        <f t="shared" si="322"/>
        <v>0</v>
      </c>
      <c r="M3013" s="513" t="s">
        <v>4037</v>
      </c>
      <c r="N3013" s="514"/>
      <c r="O3013" s="514"/>
      <c r="P3013" s="515">
        <f t="shared" si="323"/>
        <v>0</v>
      </c>
      <c r="Q3013" s="515">
        <f t="shared" si="324"/>
        <v>0</v>
      </c>
      <c r="R3013" s="515">
        <f t="shared" si="325"/>
        <v>0</v>
      </c>
      <c r="S3013" s="516">
        <f>IF(M3013="nio",0,IF(M3013&gt;0,VLOOKUP(H3013,'3-Productie normen'!A:L,VLOOKUP(M3013,'3-Productie normen'!$B$36:$C$42,2,FALSE),FALSE)))</f>
        <v>0</v>
      </c>
      <c r="T3013" s="516">
        <f t="shared" si="327"/>
        <v>0</v>
      </c>
      <c r="U3013" s="55">
        <f t="shared" si="328"/>
        <v>0</v>
      </c>
      <c r="V3013" s="527"/>
      <c r="X3013" s="529">
        <f t="shared" si="326"/>
        <v>0</v>
      </c>
    </row>
    <row r="3014" spans="1:24" ht="14.1" customHeight="1">
      <c r="A3014" s="460">
        <v>3014</v>
      </c>
      <c r="B3014" s="467" t="s">
        <v>245</v>
      </c>
      <c r="C3014" s="466" t="s">
        <v>386</v>
      </c>
      <c r="D3014" s="473" t="s">
        <v>470</v>
      </c>
      <c r="E3014" s="475">
        <v>0</v>
      </c>
      <c r="F3014" s="475" t="s">
        <v>530</v>
      </c>
      <c r="G3014" s="494" t="s">
        <v>584</v>
      </c>
      <c r="H3014" s="491" t="s">
        <v>286</v>
      </c>
      <c r="I3014" s="494"/>
      <c r="J3014" s="502">
        <v>1.62</v>
      </c>
      <c r="K3014" s="494" t="s">
        <v>4016</v>
      </c>
      <c r="L3014" s="512">
        <f t="shared" si="322"/>
        <v>0</v>
      </c>
      <c r="M3014" s="513" t="s">
        <v>4037</v>
      </c>
      <c r="N3014" s="514"/>
      <c r="O3014" s="514"/>
      <c r="P3014" s="515">
        <f t="shared" si="323"/>
        <v>0</v>
      </c>
      <c r="Q3014" s="515">
        <f t="shared" si="324"/>
        <v>0</v>
      </c>
      <c r="R3014" s="515">
        <f t="shared" si="325"/>
        <v>0</v>
      </c>
      <c r="S3014" s="516">
        <f>IF(M3014="nio",0,IF(M3014&gt;0,VLOOKUP(H3014,'3-Productie normen'!A:L,VLOOKUP(M3014,'3-Productie normen'!$B$36:$C$42,2,FALSE),FALSE)))</f>
        <v>0</v>
      </c>
      <c r="T3014" s="516">
        <f t="shared" si="327"/>
        <v>0</v>
      </c>
      <c r="U3014" s="55">
        <f t="shared" si="328"/>
        <v>0</v>
      </c>
      <c r="V3014" s="527"/>
      <c r="X3014" s="529">
        <f t="shared" si="326"/>
        <v>0</v>
      </c>
    </row>
    <row r="3015" spans="1:24" ht="14.1" customHeight="1">
      <c r="A3015" s="460">
        <v>3015</v>
      </c>
      <c r="B3015" s="467" t="s">
        <v>245</v>
      </c>
      <c r="C3015" s="466" t="s">
        <v>386</v>
      </c>
      <c r="D3015" s="473" t="s">
        <v>470</v>
      </c>
      <c r="E3015" s="475">
        <v>0</v>
      </c>
      <c r="F3015" s="475" t="s">
        <v>530</v>
      </c>
      <c r="G3015" s="494" t="s">
        <v>584</v>
      </c>
      <c r="H3015" s="491" t="s">
        <v>286</v>
      </c>
      <c r="I3015" s="494"/>
      <c r="J3015" s="502">
        <v>1.62</v>
      </c>
      <c r="K3015" s="494" t="s">
        <v>4016</v>
      </c>
      <c r="L3015" s="512">
        <f t="shared" si="322"/>
        <v>0</v>
      </c>
      <c r="M3015" s="513" t="s">
        <v>4037</v>
      </c>
      <c r="N3015" s="514"/>
      <c r="O3015" s="514"/>
      <c r="P3015" s="515">
        <f t="shared" si="323"/>
        <v>0</v>
      </c>
      <c r="Q3015" s="515">
        <f t="shared" si="324"/>
        <v>0</v>
      </c>
      <c r="R3015" s="515">
        <f t="shared" si="325"/>
        <v>0</v>
      </c>
      <c r="S3015" s="516">
        <f>IF(M3015="nio",0,IF(M3015&gt;0,VLOOKUP(H3015,'3-Productie normen'!A:L,VLOOKUP(M3015,'3-Productie normen'!$B$36:$C$42,2,FALSE),FALSE)))</f>
        <v>0</v>
      </c>
      <c r="T3015" s="516">
        <f t="shared" si="327"/>
        <v>0</v>
      </c>
      <c r="U3015" s="55">
        <f t="shared" si="328"/>
        <v>0</v>
      </c>
      <c r="V3015" s="527"/>
      <c r="X3015" s="529">
        <f t="shared" si="326"/>
        <v>0</v>
      </c>
    </row>
    <row r="3016" spans="1:24" ht="14.1" customHeight="1">
      <c r="A3016" s="460">
        <v>3016</v>
      </c>
      <c r="B3016" s="467" t="s">
        <v>245</v>
      </c>
      <c r="C3016" s="466" t="s">
        <v>386</v>
      </c>
      <c r="D3016" s="473" t="s">
        <v>470</v>
      </c>
      <c r="E3016" s="475">
        <v>0</v>
      </c>
      <c r="F3016" s="475" t="s">
        <v>531</v>
      </c>
      <c r="G3016" s="494" t="s">
        <v>529</v>
      </c>
      <c r="H3016" s="491" t="s">
        <v>286</v>
      </c>
      <c r="I3016" s="494"/>
      <c r="J3016" s="502">
        <v>15.12</v>
      </c>
      <c r="K3016" s="494" t="s">
        <v>4016</v>
      </c>
      <c r="L3016" s="512">
        <f t="shared" ref="L3016:L3079" si="329">SUM(M3016:O3016)</f>
        <v>0</v>
      </c>
      <c r="M3016" s="513" t="s">
        <v>4037</v>
      </c>
      <c r="N3016" s="514"/>
      <c r="O3016" s="514"/>
      <c r="P3016" s="515">
        <f t="shared" si="323"/>
        <v>0</v>
      </c>
      <c r="Q3016" s="515">
        <f t="shared" si="324"/>
        <v>0</v>
      </c>
      <c r="R3016" s="515">
        <f t="shared" si="325"/>
        <v>0</v>
      </c>
      <c r="S3016" s="516">
        <f>IF(M3016="nio",0,IF(M3016&gt;0,VLOOKUP(H3016,'3-Productie normen'!A:L,VLOOKUP(M3016,'3-Productie normen'!$B$36:$C$42,2,FALSE),FALSE)))</f>
        <v>0</v>
      </c>
      <c r="T3016" s="516">
        <f t="shared" si="327"/>
        <v>0</v>
      </c>
      <c r="U3016" s="55">
        <f t="shared" si="328"/>
        <v>0</v>
      </c>
      <c r="V3016" s="527"/>
      <c r="X3016" s="529">
        <f t="shared" si="326"/>
        <v>0</v>
      </c>
    </row>
    <row r="3017" spans="1:24" ht="14.1" customHeight="1">
      <c r="A3017" s="567">
        <v>3017</v>
      </c>
      <c r="B3017" s="467" t="s">
        <v>245</v>
      </c>
      <c r="C3017" s="466" t="s">
        <v>386</v>
      </c>
      <c r="D3017" s="473" t="s">
        <v>470</v>
      </c>
      <c r="E3017" s="475">
        <v>0</v>
      </c>
      <c r="F3017" s="475" t="s">
        <v>531</v>
      </c>
      <c r="G3017" s="494" t="s">
        <v>529</v>
      </c>
      <c r="H3017" s="491" t="s">
        <v>286</v>
      </c>
      <c r="I3017" s="494"/>
      <c r="J3017" s="502">
        <v>15.12</v>
      </c>
      <c r="K3017" s="494" t="s">
        <v>4016</v>
      </c>
      <c r="L3017" s="512">
        <f t="shared" si="329"/>
        <v>0</v>
      </c>
      <c r="M3017" s="513" t="s">
        <v>4037</v>
      </c>
      <c r="N3017" s="514"/>
      <c r="O3017" s="514"/>
      <c r="P3017" s="515">
        <f t="shared" si="323"/>
        <v>0</v>
      </c>
      <c r="Q3017" s="515">
        <f t="shared" si="324"/>
        <v>0</v>
      </c>
      <c r="R3017" s="515">
        <f t="shared" si="325"/>
        <v>0</v>
      </c>
      <c r="S3017" s="516">
        <f>IF(M3017="nio",0,IF(M3017&gt;0,VLOOKUP(H3017,'3-Productie normen'!A:L,VLOOKUP(M3017,'3-Productie normen'!$B$36:$C$42,2,FALSE),FALSE)))</f>
        <v>0</v>
      </c>
      <c r="T3017" s="516">
        <f t="shared" si="327"/>
        <v>0</v>
      </c>
      <c r="U3017" s="55">
        <f t="shared" si="328"/>
        <v>0</v>
      </c>
      <c r="V3017" s="527"/>
      <c r="X3017" s="529">
        <f t="shared" si="326"/>
        <v>0</v>
      </c>
    </row>
    <row r="3018" spans="1:24" ht="14.1" customHeight="1">
      <c r="A3018" s="460">
        <v>3018</v>
      </c>
      <c r="B3018" s="467" t="s">
        <v>245</v>
      </c>
      <c r="C3018" s="466" t="s">
        <v>386</v>
      </c>
      <c r="D3018" s="473" t="s">
        <v>470</v>
      </c>
      <c r="E3018" s="475">
        <v>0</v>
      </c>
      <c r="F3018" s="475" t="s">
        <v>2858</v>
      </c>
      <c r="G3018" s="494" t="s">
        <v>2206</v>
      </c>
      <c r="H3018" s="491" t="s">
        <v>286</v>
      </c>
      <c r="I3018" s="494"/>
      <c r="J3018" s="502">
        <v>0.2</v>
      </c>
      <c r="K3018" s="494" t="s">
        <v>4016</v>
      </c>
      <c r="L3018" s="512">
        <f t="shared" si="329"/>
        <v>0</v>
      </c>
      <c r="M3018" s="513" t="s">
        <v>4037</v>
      </c>
      <c r="N3018" s="514"/>
      <c r="O3018" s="514"/>
      <c r="P3018" s="515">
        <f t="shared" si="323"/>
        <v>0</v>
      </c>
      <c r="Q3018" s="515">
        <f t="shared" si="324"/>
        <v>0</v>
      </c>
      <c r="R3018" s="515">
        <f t="shared" si="325"/>
        <v>0</v>
      </c>
      <c r="S3018" s="516">
        <f>IF(M3018="nio",0,IF(M3018&gt;0,VLOOKUP(H3018,'3-Productie normen'!A:L,VLOOKUP(M3018,'3-Productie normen'!$B$36:$C$42,2,FALSE),FALSE)))</f>
        <v>0</v>
      </c>
      <c r="T3018" s="516">
        <f t="shared" si="327"/>
        <v>0</v>
      </c>
      <c r="U3018" s="55">
        <f t="shared" si="328"/>
        <v>0</v>
      </c>
      <c r="V3018" s="527"/>
      <c r="X3018" s="529">
        <f t="shared" si="326"/>
        <v>0</v>
      </c>
    </row>
    <row r="3019" spans="1:24" ht="14.1" customHeight="1">
      <c r="A3019" s="460">
        <v>3019</v>
      </c>
      <c r="B3019" s="467" t="s">
        <v>245</v>
      </c>
      <c r="C3019" s="466" t="s">
        <v>386</v>
      </c>
      <c r="D3019" s="473" t="s">
        <v>470</v>
      </c>
      <c r="E3019" s="475">
        <v>0</v>
      </c>
      <c r="F3019" s="475" t="s">
        <v>2858</v>
      </c>
      <c r="G3019" s="494" t="s">
        <v>2206</v>
      </c>
      <c r="H3019" s="491" t="s">
        <v>286</v>
      </c>
      <c r="I3019" s="494"/>
      <c r="J3019" s="502">
        <v>0.2</v>
      </c>
      <c r="K3019" s="494" t="s">
        <v>4016</v>
      </c>
      <c r="L3019" s="512">
        <f t="shared" si="329"/>
        <v>0</v>
      </c>
      <c r="M3019" s="513" t="s">
        <v>4037</v>
      </c>
      <c r="N3019" s="514"/>
      <c r="O3019" s="514"/>
      <c r="P3019" s="515">
        <f t="shared" ref="P3019:P3082" si="330">IF(M3019="nio",0,IF(M3019&gt;0,M3019*J3019/S3019,0))</f>
        <v>0</v>
      </c>
      <c r="Q3019" s="515">
        <f t="shared" ref="Q3019:Q3082" si="331">IF(N3019&gt;0,N3019*J3019/T3019,0)</f>
        <v>0</v>
      </c>
      <c r="R3019" s="515">
        <f t="shared" ref="R3019:R3082" si="332">IF(O3019&gt;0,O3019*J3019/U3019,0)</f>
        <v>0</v>
      </c>
      <c r="S3019" s="516">
        <f>IF(M3019="nio",0,IF(M3019&gt;0,VLOOKUP(H3019,'3-Productie normen'!A:L,VLOOKUP(M3019,'3-Productie normen'!$B$36:$C$42,2,FALSE),FALSE)))</f>
        <v>0</v>
      </c>
      <c r="T3019" s="516">
        <f t="shared" si="327"/>
        <v>0</v>
      </c>
      <c r="U3019" s="55">
        <f t="shared" si="328"/>
        <v>0</v>
      </c>
      <c r="V3019" s="527"/>
      <c r="X3019" s="529">
        <f t="shared" ref="X3019:X3082" si="333">L3019*J3019</f>
        <v>0</v>
      </c>
    </row>
    <row r="3020" spans="1:24" ht="14.1" customHeight="1">
      <c r="A3020" s="460">
        <v>3020</v>
      </c>
      <c r="B3020" s="467" t="s">
        <v>245</v>
      </c>
      <c r="C3020" s="466" t="s">
        <v>386</v>
      </c>
      <c r="D3020" s="473" t="s">
        <v>470</v>
      </c>
      <c r="E3020" s="475">
        <v>0</v>
      </c>
      <c r="F3020" s="475" t="s">
        <v>2859</v>
      </c>
      <c r="G3020" s="494" t="s">
        <v>2206</v>
      </c>
      <c r="H3020" s="491" t="s">
        <v>286</v>
      </c>
      <c r="I3020" s="494"/>
      <c r="J3020" s="502">
        <v>0.2</v>
      </c>
      <c r="K3020" s="494" t="s">
        <v>4016</v>
      </c>
      <c r="L3020" s="512">
        <f t="shared" si="329"/>
        <v>0</v>
      </c>
      <c r="M3020" s="513" t="s">
        <v>4037</v>
      </c>
      <c r="N3020" s="514"/>
      <c r="O3020" s="514"/>
      <c r="P3020" s="515">
        <f t="shared" si="330"/>
        <v>0</v>
      </c>
      <c r="Q3020" s="515">
        <f t="shared" si="331"/>
        <v>0</v>
      </c>
      <c r="R3020" s="515">
        <f t="shared" si="332"/>
        <v>0</v>
      </c>
      <c r="S3020" s="516">
        <f>IF(M3020="nio",0,IF(M3020&gt;0,VLOOKUP(H3020,'3-Productie normen'!A:L,VLOOKUP(M3020,'3-Productie normen'!$B$36:$C$42,2,FALSE),FALSE)))</f>
        <v>0</v>
      </c>
      <c r="T3020" s="516">
        <f t="shared" si="327"/>
        <v>0</v>
      </c>
      <c r="U3020" s="55">
        <f t="shared" si="328"/>
        <v>0</v>
      </c>
      <c r="V3020" s="527"/>
      <c r="X3020" s="529">
        <f t="shared" si="333"/>
        <v>0</v>
      </c>
    </row>
    <row r="3021" spans="1:24" ht="14.1" customHeight="1">
      <c r="A3021" s="460">
        <v>3021</v>
      </c>
      <c r="B3021" s="467" t="s">
        <v>245</v>
      </c>
      <c r="C3021" s="466" t="s">
        <v>386</v>
      </c>
      <c r="D3021" s="473" t="s">
        <v>470</v>
      </c>
      <c r="E3021" s="475">
        <v>0</v>
      </c>
      <c r="F3021" s="475" t="s">
        <v>2859</v>
      </c>
      <c r="G3021" s="494" t="s">
        <v>2206</v>
      </c>
      <c r="H3021" s="491" t="s">
        <v>286</v>
      </c>
      <c r="I3021" s="494"/>
      <c r="J3021" s="502">
        <v>0.2</v>
      </c>
      <c r="K3021" s="494" t="s">
        <v>4016</v>
      </c>
      <c r="L3021" s="512">
        <f t="shared" si="329"/>
        <v>0</v>
      </c>
      <c r="M3021" s="513" t="s">
        <v>4037</v>
      </c>
      <c r="N3021" s="514"/>
      <c r="O3021" s="514"/>
      <c r="P3021" s="515">
        <f t="shared" si="330"/>
        <v>0</v>
      </c>
      <c r="Q3021" s="515">
        <f t="shared" si="331"/>
        <v>0</v>
      </c>
      <c r="R3021" s="515">
        <f t="shared" si="332"/>
        <v>0</v>
      </c>
      <c r="S3021" s="516">
        <f>IF(M3021="nio",0,IF(M3021&gt;0,VLOOKUP(H3021,'3-Productie normen'!A:L,VLOOKUP(M3021,'3-Productie normen'!$B$36:$C$42,2,FALSE),FALSE)))</f>
        <v>0</v>
      </c>
      <c r="T3021" s="516">
        <f t="shared" si="327"/>
        <v>0</v>
      </c>
      <c r="U3021" s="55">
        <f t="shared" si="328"/>
        <v>0</v>
      </c>
      <c r="V3021" s="527"/>
      <c r="X3021" s="529">
        <f t="shared" si="333"/>
        <v>0</v>
      </c>
    </row>
    <row r="3022" spans="1:24" ht="14.1" customHeight="1">
      <c r="A3022" s="460">
        <v>3022</v>
      </c>
      <c r="B3022" s="467" t="s">
        <v>245</v>
      </c>
      <c r="C3022" s="466" t="s">
        <v>386</v>
      </c>
      <c r="D3022" s="473" t="s">
        <v>470</v>
      </c>
      <c r="E3022" s="475">
        <v>0</v>
      </c>
      <c r="F3022" s="475" t="s">
        <v>532</v>
      </c>
      <c r="G3022" s="494" t="s">
        <v>592</v>
      </c>
      <c r="H3022" s="491" t="s">
        <v>286</v>
      </c>
      <c r="I3022" s="494"/>
      <c r="J3022" s="502">
        <v>5.85</v>
      </c>
      <c r="K3022" s="494" t="s">
        <v>4016</v>
      </c>
      <c r="L3022" s="512">
        <f t="shared" si="329"/>
        <v>0</v>
      </c>
      <c r="M3022" s="513" t="s">
        <v>4037</v>
      </c>
      <c r="N3022" s="514"/>
      <c r="O3022" s="514"/>
      <c r="P3022" s="515">
        <f t="shared" si="330"/>
        <v>0</v>
      </c>
      <c r="Q3022" s="515">
        <f t="shared" si="331"/>
        <v>0</v>
      </c>
      <c r="R3022" s="515">
        <f t="shared" si="332"/>
        <v>0</v>
      </c>
      <c r="S3022" s="516">
        <f>IF(M3022="nio",0,IF(M3022&gt;0,VLOOKUP(H3022,'3-Productie normen'!A:L,VLOOKUP(M3022,'3-Productie normen'!$B$36:$C$42,2,FALSE),FALSE)))</f>
        <v>0</v>
      </c>
      <c r="T3022" s="516">
        <f t="shared" si="327"/>
        <v>0</v>
      </c>
      <c r="U3022" s="55">
        <f t="shared" si="328"/>
        <v>0</v>
      </c>
      <c r="V3022" s="527"/>
      <c r="X3022" s="529">
        <f t="shared" si="333"/>
        <v>0</v>
      </c>
    </row>
    <row r="3023" spans="1:24" ht="14.1" customHeight="1">
      <c r="A3023" s="460">
        <v>3023</v>
      </c>
      <c r="B3023" s="467" t="s">
        <v>245</v>
      </c>
      <c r="C3023" s="466" t="s">
        <v>386</v>
      </c>
      <c r="D3023" s="473" t="s">
        <v>470</v>
      </c>
      <c r="E3023" s="475">
        <v>0</v>
      </c>
      <c r="F3023" s="475" t="s">
        <v>532</v>
      </c>
      <c r="G3023" s="494" t="s">
        <v>592</v>
      </c>
      <c r="H3023" s="491" t="s">
        <v>286</v>
      </c>
      <c r="I3023" s="494"/>
      <c r="J3023" s="502">
        <v>5.85</v>
      </c>
      <c r="K3023" s="494" t="s">
        <v>4016</v>
      </c>
      <c r="L3023" s="512">
        <f t="shared" si="329"/>
        <v>0</v>
      </c>
      <c r="M3023" s="513" t="s">
        <v>4037</v>
      </c>
      <c r="N3023" s="514"/>
      <c r="O3023" s="514"/>
      <c r="P3023" s="515">
        <f t="shared" si="330"/>
        <v>0</v>
      </c>
      <c r="Q3023" s="515">
        <f t="shared" si="331"/>
        <v>0</v>
      </c>
      <c r="R3023" s="515">
        <f t="shared" si="332"/>
        <v>0</v>
      </c>
      <c r="S3023" s="516">
        <f>IF(M3023="nio",0,IF(M3023&gt;0,VLOOKUP(H3023,'3-Productie normen'!A:L,VLOOKUP(M3023,'3-Productie normen'!$B$36:$C$42,2,FALSE),FALSE)))</f>
        <v>0</v>
      </c>
      <c r="T3023" s="516">
        <f t="shared" si="327"/>
        <v>0</v>
      </c>
      <c r="U3023" s="55">
        <f t="shared" si="328"/>
        <v>0</v>
      </c>
      <c r="V3023" s="527"/>
      <c r="X3023" s="529">
        <f t="shared" si="333"/>
        <v>0</v>
      </c>
    </row>
    <row r="3024" spans="1:24" ht="14.1" customHeight="1">
      <c r="A3024" s="460">
        <v>3024</v>
      </c>
      <c r="B3024" s="467" t="s">
        <v>245</v>
      </c>
      <c r="C3024" s="466" t="s">
        <v>386</v>
      </c>
      <c r="D3024" s="473" t="s">
        <v>470</v>
      </c>
      <c r="E3024" s="475">
        <v>0</v>
      </c>
      <c r="F3024" s="475" t="s">
        <v>533</v>
      </c>
      <c r="G3024" s="494" t="s">
        <v>916</v>
      </c>
      <c r="H3024" s="491" t="s">
        <v>286</v>
      </c>
      <c r="I3024" s="494"/>
      <c r="J3024" s="502">
        <v>1.39</v>
      </c>
      <c r="K3024" s="494" t="s">
        <v>4016</v>
      </c>
      <c r="L3024" s="512">
        <f t="shared" si="329"/>
        <v>0</v>
      </c>
      <c r="M3024" s="513" t="s">
        <v>4037</v>
      </c>
      <c r="N3024" s="514"/>
      <c r="O3024" s="514"/>
      <c r="P3024" s="515">
        <f t="shared" si="330"/>
        <v>0</v>
      </c>
      <c r="Q3024" s="515">
        <f t="shared" si="331"/>
        <v>0</v>
      </c>
      <c r="R3024" s="515">
        <f t="shared" si="332"/>
        <v>0</v>
      </c>
      <c r="S3024" s="516">
        <f>IF(M3024="nio",0,IF(M3024&gt;0,VLOOKUP(H3024,'3-Productie normen'!A:L,VLOOKUP(M3024,'3-Productie normen'!$B$36:$C$42,2,FALSE),FALSE)))</f>
        <v>0</v>
      </c>
      <c r="T3024" s="516">
        <f t="shared" si="327"/>
        <v>0</v>
      </c>
      <c r="U3024" s="55">
        <f t="shared" si="328"/>
        <v>0</v>
      </c>
      <c r="V3024" s="527"/>
      <c r="X3024" s="529">
        <f t="shared" si="333"/>
        <v>0</v>
      </c>
    </row>
    <row r="3025" spans="1:24" ht="14.1" customHeight="1">
      <c r="A3025" s="567">
        <v>3025</v>
      </c>
      <c r="B3025" s="467" t="s">
        <v>245</v>
      </c>
      <c r="C3025" s="466" t="s">
        <v>386</v>
      </c>
      <c r="D3025" s="473" t="s">
        <v>470</v>
      </c>
      <c r="E3025" s="475">
        <v>0</v>
      </c>
      <c r="F3025" s="475" t="s">
        <v>533</v>
      </c>
      <c r="G3025" s="494" t="s">
        <v>916</v>
      </c>
      <c r="H3025" s="491" t="s">
        <v>286</v>
      </c>
      <c r="I3025" s="494"/>
      <c r="J3025" s="502">
        <v>1.39</v>
      </c>
      <c r="K3025" s="494" t="s">
        <v>4016</v>
      </c>
      <c r="L3025" s="512">
        <f t="shared" si="329"/>
        <v>0</v>
      </c>
      <c r="M3025" s="513" t="s">
        <v>4037</v>
      </c>
      <c r="N3025" s="514"/>
      <c r="O3025" s="514"/>
      <c r="P3025" s="515">
        <f t="shared" si="330"/>
        <v>0</v>
      </c>
      <c r="Q3025" s="515">
        <f t="shared" si="331"/>
        <v>0</v>
      </c>
      <c r="R3025" s="515">
        <f t="shared" si="332"/>
        <v>0</v>
      </c>
      <c r="S3025" s="516">
        <f>IF(M3025="nio",0,IF(M3025&gt;0,VLOOKUP(H3025,'3-Productie normen'!A:L,VLOOKUP(M3025,'3-Productie normen'!$B$36:$C$42,2,FALSE),FALSE)))</f>
        <v>0</v>
      </c>
      <c r="T3025" s="516">
        <f t="shared" si="327"/>
        <v>0</v>
      </c>
      <c r="U3025" s="55">
        <f t="shared" si="328"/>
        <v>0</v>
      </c>
      <c r="V3025" s="527"/>
      <c r="X3025" s="529">
        <f t="shared" si="333"/>
        <v>0</v>
      </c>
    </row>
    <row r="3026" spans="1:24" ht="14.1" customHeight="1">
      <c r="A3026" s="460">
        <v>3026</v>
      </c>
      <c r="B3026" s="467" t="s">
        <v>245</v>
      </c>
      <c r="C3026" s="466" t="s">
        <v>386</v>
      </c>
      <c r="D3026" s="473" t="s">
        <v>470</v>
      </c>
      <c r="E3026" s="475">
        <v>0</v>
      </c>
      <c r="F3026" s="475" t="s">
        <v>2860</v>
      </c>
      <c r="G3026" s="494" t="s">
        <v>568</v>
      </c>
      <c r="H3026" s="491" t="s">
        <v>286</v>
      </c>
      <c r="I3026" s="494"/>
      <c r="J3026" s="502">
        <v>1.1299999999999999</v>
      </c>
      <c r="K3026" s="494" t="s">
        <v>4016</v>
      </c>
      <c r="L3026" s="512">
        <f t="shared" si="329"/>
        <v>0</v>
      </c>
      <c r="M3026" s="513" t="s">
        <v>4037</v>
      </c>
      <c r="N3026" s="514"/>
      <c r="O3026" s="514"/>
      <c r="P3026" s="515">
        <f t="shared" si="330"/>
        <v>0</v>
      </c>
      <c r="Q3026" s="515">
        <f t="shared" si="331"/>
        <v>0</v>
      </c>
      <c r="R3026" s="515">
        <f t="shared" si="332"/>
        <v>0</v>
      </c>
      <c r="S3026" s="516">
        <f>IF(M3026="nio",0,IF(M3026&gt;0,VLOOKUP(H3026,'3-Productie normen'!A:L,VLOOKUP(M3026,'3-Productie normen'!$B$36:$C$42,2,FALSE),FALSE)))</f>
        <v>0</v>
      </c>
      <c r="T3026" s="516">
        <f t="shared" si="327"/>
        <v>0</v>
      </c>
      <c r="U3026" s="55">
        <f t="shared" si="328"/>
        <v>0</v>
      </c>
      <c r="V3026" s="527"/>
      <c r="X3026" s="529">
        <f t="shared" si="333"/>
        <v>0</v>
      </c>
    </row>
    <row r="3027" spans="1:24" ht="14.1" customHeight="1">
      <c r="A3027" s="460">
        <v>3027</v>
      </c>
      <c r="B3027" s="467" t="s">
        <v>245</v>
      </c>
      <c r="C3027" s="466" t="s">
        <v>386</v>
      </c>
      <c r="D3027" s="473" t="s">
        <v>470</v>
      </c>
      <c r="E3027" s="475">
        <v>0</v>
      </c>
      <c r="F3027" s="475" t="s">
        <v>2860</v>
      </c>
      <c r="G3027" s="494" t="s">
        <v>568</v>
      </c>
      <c r="H3027" s="491" t="s">
        <v>286</v>
      </c>
      <c r="I3027" s="494"/>
      <c r="J3027" s="502">
        <v>1.1299999999999999</v>
      </c>
      <c r="K3027" s="494" t="s">
        <v>4016</v>
      </c>
      <c r="L3027" s="512">
        <f t="shared" si="329"/>
        <v>0</v>
      </c>
      <c r="M3027" s="513" t="s">
        <v>4037</v>
      </c>
      <c r="N3027" s="514"/>
      <c r="O3027" s="514"/>
      <c r="P3027" s="515">
        <f t="shared" si="330"/>
        <v>0</v>
      </c>
      <c r="Q3027" s="515">
        <f t="shared" si="331"/>
        <v>0</v>
      </c>
      <c r="R3027" s="515">
        <f t="shared" si="332"/>
        <v>0</v>
      </c>
      <c r="S3027" s="516">
        <f>IF(M3027="nio",0,IF(M3027&gt;0,VLOOKUP(H3027,'3-Productie normen'!A:L,VLOOKUP(M3027,'3-Productie normen'!$B$36:$C$42,2,FALSE),FALSE)))</f>
        <v>0</v>
      </c>
      <c r="T3027" s="516">
        <f t="shared" si="327"/>
        <v>0</v>
      </c>
      <c r="U3027" s="55">
        <f t="shared" si="328"/>
        <v>0</v>
      </c>
      <c r="V3027" s="527"/>
      <c r="X3027" s="529">
        <f t="shared" si="333"/>
        <v>0</v>
      </c>
    </row>
    <row r="3028" spans="1:24" ht="14.1" customHeight="1">
      <c r="A3028" s="460">
        <v>3028</v>
      </c>
      <c r="B3028" s="467" t="s">
        <v>245</v>
      </c>
      <c r="C3028" s="466" t="s">
        <v>386</v>
      </c>
      <c r="D3028" s="473" t="s">
        <v>470</v>
      </c>
      <c r="E3028" s="475">
        <v>0</v>
      </c>
      <c r="F3028" s="475" t="s">
        <v>2861</v>
      </c>
      <c r="G3028" s="494" t="s">
        <v>557</v>
      </c>
      <c r="H3028" s="491" t="s">
        <v>286</v>
      </c>
      <c r="I3028" s="494"/>
      <c r="J3028" s="502">
        <v>0.16</v>
      </c>
      <c r="K3028" s="494" t="s">
        <v>4016</v>
      </c>
      <c r="L3028" s="512">
        <f t="shared" si="329"/>
        <v>0</v>
      </c>
      <c r="M3028" s="513" t="s">
        <v>4037</v>
      </c>
      <c r="N3028" s="514"/>
      <c r="O3028" s="514"/>
      <c r="P3028" s="515">
        <f t="shared" si="330"/>
        <v>0</v>
      </c>
      <c r="Q3028" s="515">
        <f t="shared" si="331"/>
        <v>0</v>
      </c>
      <c r="R3028" s="515">
        <f t="shared" si="332"/>
        <v>0</v>
      </c>
      <c r="S3028" s="516">
        <f>IF(M3028="nio",0,IF(M3028&gt;0,VLOOKUP(H3028,'3-Productie normen'!A:L,VLOOKUP(M3028,'3-Productie normen'!$B$36:$C$42,2,FALSE),FALSE)))</f>
        <v>0</v>
      </c>
      <c r="T3028" s="516">
        <f t="shared" si="327"/>
        <v>0</v>
      </c>
      <c r="U3028" s="55">
        <f t="shared" si="328"/>
        <v>0</v>
      </c>
      <c r="V3028" s="527"/>
      <c r="X3028" s="529">
        <f t="shared" si="333"/>
        <v>0</v>
      </c>
    </row>
    <row r="3029" spans="1:24" ht="14.1" customHeight="1">
      <c r="A3029" s="460">
        <v>3029</v>
      </c>
      <c r="B3029" s="467" t="s">
        <v>245</v>
      </c>
      <c r="C3029" s="466" t="s">
        <v>386</v>
      </c>
      <c r="D3029" s="473" t="s">
        <v>470</v>
      </c>
      <c r="E3029" s="475">
        <v>0</v>
      </c>
      <c r="F3029" s="475" t="s">
        <v>2861</v>
      </c>
      <c r="G3029" s="494" t="s">
        <v>557</v>
      </c>
      <c r="H3029" s="491" t="s">
        <v>286</v>
      </c>
      <c r="I3029" s="494"/>
      <c r="J3029" s="502">
        <v>0.16</v>
      </c>
      <c r="K3029" s="494" t="s">
        <v>4016</v>
      </c>
      <c r="L3029" s="512">
        <f t="shared" si="329"/>
        <v>0</v>
      </c>
      <c r="M3029" s="513" t="s">
        <v>4037</v>
      </c>
      <c r="N3029" s="514"/>
      <c r="O3029" s="514"/>
      <c r="P3029" s="515">
        <f t="shared" si="330"/>
        <v>0</v>
      </c>
      <c r="Q3029" s="515">
        <f t="shared" si="331"/>
        <v>0</v>
      </c>
      <c r="R3029" s="515">
        <f t="shared" si="332"/>
        <v>0</v>
      </c>
      <c r="S3029" s="516">
        <f>IF(M3029="nio",0,IF(M3029&gt;0,VLOOKUP(H3029,'3-Productie normen'!A:L,VLOOKUP(M3029,'3-Productie normen'!$B$36:$C$42,2,FALSE),FALSE)))</f>
        <v>0</v>
      </c>
      <c r="T3029" s="516">
        <f t="shared" si="327"/>
        <v>0</v>
      </c>
      <c r="U3029" s="55">
        <f t="shared" si="328"/>
        <v>0</v>
      </c>
      <c r="V3029" s="527"/>
      <c r="X3029" s="529">
        <f t="shared" si="333"/>
        <v>0</v>
      </c>
    </row>
    <row r="3030" spans="1:24" ht="14.1" customHeight="1">
      <c r="A3030" s="460">
        <v>3030</v>
      </c>
      <c r="B3030" s="467" t="s">
        <v>245</v>
      </c>
      <c r="C3030" s="466" t="s">
        <v>386</v>
      </c>
      <c r="D3030" s="473" t="s">
        <v>470</v>
      </c>
      <c r="E3030" s="475">
        <v>0</v>
      </c>
      <c r="F3030" s="475" t="s">
        <v>2862</v>
      </c>
      <c r="G3030" s="494" t="s">
        <v>568</v>
      </c>
      <c r="H3030" s="491" t="s">
        <v>286</v>
      </c>
      <c r="I3030" s="494"/>
      <c r="J3030" s="502">
        <v>0.69</v>
      </c>
      <c r="K3030" s="494" t="s">
        <v>4016</v>
      </c>
      <c r="L3030" s="512">
        <f t="shared" si="329"/>
        <v>0</v>
      </c>
      <c r="M3030" s="513" t="s">
        <v>4037</v>
      </c>
      <c r="N3030" s="514"/>
      <c r="O3030" s="514"/>
      <c r="P3030" s="515">
        <f t="shared" si="330"/>
        <v>0</v>
      </c>
      <c r="Q3030" s="515">
        <f t="shared" si="331"/>
        <v>0</v>
      </c>
      <c r="R3030" s="515">
        <f t="shared" si="332"/>
        <v>0</v>
      </c>
      <c r="S3030" s="516">
        <f>IF(M3030="nio",0,IF(M3030&gt;0,VLOOKUP(H3030,'3-Productie normen'!A:L,VLOOKUP(M3030,'3-Productie normen'!$B$36:$C$42,2,FALSE),FALSE)))</f>
        <v>0</v>
      </c>
      <c r="T3030" s="516">
        <f t="shared" si="327"/>
        <v>0</v>
      </c>
      <c r="U3030" s="55">
        <f t="shared" si="328"/>
        <v>0</v>
      </c>
      <c r="V3030" s="527"/>
      <c r="X3030" s="529">
        <f t="shared" si="333"/>
        <v>0</v>
      </c>
    </row>
    <row r="3031" spans="1:24" ht="14.1" customHeight="1">
      <c r="A3031" s="460">
        <v>3031</v>
      </c>
      <c r="B3031" s="467" t="s">
        <v>245</v>
      </c>
      <c r="C3031" s="466" t="s">
        <v>386</v>
      </c>
      <c r="D3031" s="473" t="s">
        <v>470</v>
      </c>
      <c r="E3031" s="475">
        <v>0</v>
      </c>
      <c r="F3031" s="475" t="s">
        <v>2862</v>
      </c>
      <c r="G3031" s="494" t="s">
        <v>568</v>
      </c>
      <c r="H3031" s="491" t="s">
        <v>286</v>
      </c>
      <c r="I3031" s="494"/>
      <c r="J3031" s="502">
        <v>0.69</v>
      </c>
      <c r="K3031" s="494" t="s">
        <v>4016</v>
      </c>
      <c r="L3031" s="512">
        <f t="shared" si="329"/>
        <v>0</v>
      </c>
      <c r="M3031" s="513" t="s">
        <v>4037</v>
      </c>
      <c r="N3031" s="514"/>
      <c r="O3031" s="514"/>
      <c r="P3031" s="515">
        <f t="shared" si="330"/>
        <v>0</v>
      </c>
      <c r="Q3031" s="515">
        <f t="shared" si="331"/>
        <v>0</v>
      </c>
      <c r="R3031" s="515">
        <f t="shared" si="332"/>
        <v>0</v>
      </c>
      <c r="S3031" s="516">
        <f>IF(M3031="nio",0,IF(M3031&gt;0,VLOOKUP(H3031,'3-Productie normen'!A:L,VLOOKUP(M3031,'3-Productie normen'!$B$36:$C$42,2,FALSE),FALSE)))</f>
        <v>0</v>
      </c>
      <c r="T3031" s="516">
        <f t="shared" si="327"/>
        <v>0</v>
      </c>
      <c r="U3031" s="55">
        <f t="shared" si="328"/>
        <v>0</v>
      </c>
      <c r="V3031" s="527"/>
      <c r="X3031" s="529">
        <f t="shared" si="333"/>
        <v>0</v>
      </c>
    </row>
    <row r="3032" spans="1:24" ht="14.1" customHeight="1">
      <c r="A3032" s="460">
        <v>3032</v>
      </c>
      <c r="B3032" s="467" t="s">
        <v>245</v>
      </c>
      <c r="C3032" s="466" t="s">
        <v>386</v>
      </c>
      <c r="D3032" s="473" t="s">
        <v>470</v>
      </c>
      <c r="E3032" s="475">
        <v>0</v>
      </c>
      <c r="F3032" s="475" t="s">
        <v>534</v>
      </c>
      <c r="G3032" s="494" t="s">
        <v>559</v>
      </c>
      <c r="H3032" s="491" t="s">
        <v>286</v>
      </c>
      <c r="I3032" s="494"/>
      <c r="J3032" s="502">
        <v>2.0099999999999998</v>
      </c>
      <c r="K3032" s="494" t="s">
        <v>4016</v>
      </c>
      <c r="L3032" s="512">
        <f t="shared" si="329"/>
        <v>0</v>
      </c>
      <c r="M3032" s="513" t="s">
        <v>4037</v>
      </c>
      <c r="N3032" s="514"/>
      <c r="O3032" s="514"/>
      <c r="P3032" s="515">
        <f t="shared" si="330"/>
        <v>0</v>
      </c>
      <c r="Q3032" s="515">
        <f t="shared" si="331"/>
        <v>0</v>
      </c>
      <c r="R3032" s="515">
        <f t="shared" si="332"/>
        <v>0</v>
      </c>
      <c r="S3032" s="516">
        <f>IF(M3032="nio",0,IF(M3032&gt;0,VLOOKUP(H3032,'3-Productie normen'!A:L,VLOOKUP(M3032,'3-Productie normen'!$B$36:$C$42,2,FALSE),FALSE)))</f>
        <v>0</v>
      </c>
      <c r="T3032" s="516">
        <f t="shared" si="327"/>
        <v>0</v>
      </c>
      <c r="U3032" s="55">
        <f t="shared" si="328"/>
        <v>0</v>
      </c>
      <c r="V3032" s="527"/>
      <c r="X3032" s="529">
        <f t="shared" si="333"/>
        <v>0</v>
      </c>
    </row>
    <row r="3033" spans="1:24" ht="14.1" customHeight="1">
      <c r="A3033" s="567">
        <v>3033</v>
      </c>
      <c r="B3033" s="467" t="s">
        <v>245</v>
      </c>
      <c r="C3033" s="466" t="s">
        <v>386</v>
      </c>
      <c r="D3033" s="473" t="s">
        <v>470</v>
      </c>
      <c r="E3033" s="475">
        <v>0</v>
      </c>
      <c r="F3033" s="475" t="s">
        <v>534</v>
      </c>
      <c r="G3033" s="494" t="s">
        <v>559</v>
      </c>
      <c r="H3033" s="491" t="s">
        <v>286</v>
      </c>
      <c r="I3033" s="494"/>
      <c r="J3033" s="502">
        <v>2.0099999999999998</v>
      </c>
      <c r="K3033" s="494" t="s">
        <v>4016</v>
      </c>
      <c r="L3033" s="512">
        <f t="shared" si="329"/>
        <v>0</v>
      </c>
      <c r="M3033" s="513" t="s">
        <v>4037</v>
      </c>
      <c r="N3033" s="514"/>
      <c r="O3033" s="514"/>
      <c r="P3033" s="515">
        <f t="shared" si="330"/>
        <v>0</v>
      </c>
      <c r="Q3033" s="515">
        <f t="shared" si="331"/>
        <v>0</v>
      </c>
      <c r="R3033" s="515">
        <f t="shared" si="332"/>
        <v>0</v>
      </c>
      <c r="S3033" s="516">
        <f>IF(M3033="nio",0,IF(M3033&gt;0,VLOOKUP(H3033,'3-Productie normen'!A:L,VLOOKUP(M3033,'3-Productie normen'!$B$36:$C$42,2,FALSE),FALSE)))</f>
        <v>0</v>
      </c>
      <c r="T3033" s="516">
        <f t="shared" ref="T3033:T3096" si="334">IF(N3033&gt;0,S3033*$T$8,0)</f>
        <v>0</v>
      </c>
      <c r="U3033" s="55">
        <f t="shared" ref="U3033:U3096" si="335">IF((OR(O3033&gt;0,)),S3033*$U$8,0)</f>
        <v>0</v>
      </c>
      <c r="V3033" s="527"/>
      <c r="X3033" s="529">
        <f t="shared" si="333"/>
        <v>0</v>
      </c>
    </row>
    <row r="3034" spans="1:24" ht="14.1" customHeight="1">
      <c r="A3034" s="460">
        <v>3034</v>
      </c>
      <c r="B3034" s="467" t="s">
        <v>245</v>
      </c>
      <c r="C3034" s="466" t="s">
        <v>386</v>
      </c>
      <c r="D3034" s="473" t="s">
        <v>470</v>
      </c>
      <c r="E3034" s="477">
        <v>0</v>
      </c>
      <c r="F3034" s="475" t="s">
        <v>535</v>
      </c>
      <c r="G3034" s="495" t="s">
        <v>529</v>
      </c>
      <c r="H3034" s="491" t="s">
        <v>286</v>
      </c>
      <c r="I3034" s="495"/>
      <c r="J3034" s="503">
        <v>7.79</v>
      </c>
      <c r="K3034" s="495" t="s">
        <v>4016</v>
      </c>
      <c r="L3034" s="512">
        <f t="shared" si="329"/>
        <v>0</v>
      </c>
      <c r="M3034" s="513" t="s">
        <v>4037</v>
      </c>
      <c r="N3034" s="514"/>
      <c r="O3034" s="514"/>
      <c r="P3034" s="515">
        <f t="shared" si="330"/>
        <v>0</v>
      </c>
      <c r="Q3034" s="515">
        <f t="shared" si="331"/>
        <v>0</v>
      </c>
      <c r="R3034" s="515">
        <f t="shared" si="332"/>
        <v>0</v>
      </c>
      <c r="S3034" s="516">
        <f>IF(M3034="nio",0,IF(M3034&gt;0,VLOOKUP(H3034,'3-Productie normen'!A:L,VLOOKUP(M3034,'3-Productie normen'!$B$36:$C$42,2,FALSE),FALSE)))</f>
        <v>0</v>
      </c>
      <c r="T3034" s="516">
        <f t="shared" si="334"/>
        <v>0</v>
      </c>
      <c r="U3034" s="55">
        <f t="shared" si="335"/>
        <v>0</v>
      </c>
      <c r="V3034" s="527"/>
      <c r="X3034" s="529">
        <f t="shared" si="333"/>
        <v>0</v>
      </c>
    </row>
    <row r="3035" spans="1:24" ht="14.1" customHeight="1">
      <c r="A3035" s="460">
        <v>3035</v>
      </c>
      <c r="B3035" s="467" t="s">
        <v>245</v>
      </c>
      <c r="C3035" s="466" t="s">
        <v>386</v>
      </c>
      <c r="D3035" s="473" t="s">
        <v>470</v>
      </c>
      <c r="E3035" s="477">
        <v>0</v>
      </c>
      <c r="F3035" s="475" t="s">
        <v>535</v>
      </c>
      <c r="G3035" s="495" t="s">
        <v>529</v>
      </c>
      <c r="H3035" s="491" t="s">
        <v>286</v>
      </c>
      <c r="I3035" s="495"/>
      <c r="J3035" s="503">
        <v>7.79</v>
      </c>
      <c r="K3035" s="495" t="s">
        <v>4016</v>
      </c>
      <c r="L3035" s="512">
        <f t="shared" si="329"/>
        <v>0</v>
      </c>
      <c r="M3035" s="513" t="s">
        <v>4037</v>
      </c>
      <c r="N3035" s="514"/>
      <c r="O3035" s="514"/>
      <c r="P3035" s="515">
        <f t="shared" si="330"/>
        <v>0</v>
      </c>
      <c r="Q3035" s="515">
        <f t="shared" si="331"/>
        <v>0</v>
      </c>
      <c r="R3035" s="515">
        <f t="shared" si="332"/>
        <v>0</v>
      </c>
      <c r="S3035" s="516">
        <f>IF(M3035="nio",0,IF(M3035&gt;0,VLOOKUP(H3035,'3-Productie normen'!A:L,VLOOKUP(M3035,'3-Productie normen'!$B$36:$C$42,2,FALSE),FALSE)))</f>
        <v>0</v>
      </c>
      <c r="T3035" s="516">
        <f t="shared" si="334"/>
        <v>0</v>
      </c>
      <c r="U3035" s="55">
        <f t="shared" si="335"/>
        <v>0</v>
      </c>
      <c r="V3035" s="527"/>
      <c r="X3035" s="529">
        <f t="shared" si="333"/>
        <v>0</v>
      </c>
    </row>
    <row r="3036" spans="1:24" ht="14.1" customHeight="1">
      <c r="A3036" s="460">
        <v>3036</v>
      </c>
      <c r="B3036" s="467" t="s">
        <v>245</v>
      </c>
      <c r="C3036" s="466" t="s">
        <v>386</v>
      </c>
      <c r="D3036" s="473" t="s">
        <v>471</v>
      </c>
      <c r="E3036" s="477">
        <v>0</v>
      </c>
      <c r="F3036" s="475">
        <v>1</v>
      </c>
      <c r="G3036" s="495" t="s">
        <v>584</v>
      </c>
      <c r="H3036" s="495" t="s">
        <v>88</v>
      </c>
      <c r="I3036" s="495" t="s">
        <v>3974</v>
      </c>
      <c r="J3036" s="503">
        <v>12.52</v>
      </c>
      <c r="K3036" s="495" t="s">
        <v>88</v>
      </c>
      <c r="L3036" s="512">
        <f t="shared" si="329"/>
        <v>255</v>
      </c>
      <c r="M3036" s="514">
        <v>255</v>
      </c>
      <c r="N3036" s="514"/>
      <c r="O3036" s="514"/>
      <c r="P3036" s="515" t="e">
        <f t="shared" si="330"/>
        <v>#DIV/0!</v>
      </c>
      <c r="Q3036" s="515">
        <f t="shared" si="331"/>
        <v>0</v>
      </c>
      <c r="R3036" s="515">
        <f t="shared" si="332"/>
        <v>0</v>
      </c>
      <c r="S3036" s="516">
        <f>IF(M3036="nio",0,IF(M3036&gt;0,VLOOKUP(H3036,'3-Productie normen'!A:L,VLOOKUP(M3036,'3-Productie normen'!$B$36:$C$42,2,FALSE),FALSE)))</f>
        <v>0</v>
      </c>
      <c r="T3036" s="516">
        <f t="shared" si="334"/>
        <v>0</v>
      </c>
      <c r="U3036" s="55">
        <f t="shared" si="335"/>
        <v>0</v>
      </c>
      <c r="V3036" s="527"/>
      <c r="X3036" s="529">
        <f t="shared" si="333"/>
        <v>3192.6</v>
      </c>
    </row>
    <row r="3037" spans="1:24" ht="14.1" customHeight="1">
      <c r="A3037" s="460">
        <v>3037</v>
      </c>
      <c r="B3037" s="467" t="s">
        <v>245</v>
      </c>
      <c r="C3037" s="466" t="s">
        <v>386</v>
      </c>
      <c r="D3037" s="473" t="s">
        <v>471</v>
      </c>
      <c r="E3037" s="477">
        <v>0</v>
      </c>
      <c r="F3037" s="475">
        <v>2</v>
      </c>
      <c r="G3037" s="495" t="s">
        <v>594</v>
      </c>
      <c r="H3037" s="491" t="s">
        <v>286</v>
      </c>
      <c r="I3037" s="495" t="s">
        <v>3983</v>
      </c>
      <c r="J3037" s="503">
        <v>45.88</v>
      </c>
      <c r="K3037" s="495" t="s">
        <v>4016</v>
      </c>
      <c r="L3037" s="512">
        <f t="shared" si="329"/>
        <v>0</v>
      </c>
      <c r="M3037" s="513" t="s">
        <v>4037</v>
      </c>
      <c r="N3037" s="514"/>
      <c r="O3037" s="514"/>
      <c r="P3037" s="515">
        <f t="shared" si="330"/>
        <v>0</v>
      </c>
      <c r="Q3037" s="515">
        <f t="shared" si="331"/>
        <v>0</v>
      </c>
      <c r="R3037" s="515">
        <f t="shared" si="332"/>
        <v>0</v>
      </c>
      <c r="S3037" s="516">
        <f>IF(M3037="nio",0,IF(M3037&gt;0,VLOOKUP(H3037,'3-Productie normen'!A:L,VLOOKUP(M3037,'3-Productie normen'!$B$36:$C$42,2,FALSE),FALSE)))</f>
        <v>0</v>
      </c>
      <c r="T3037" s="516">
        <f t="shared" si="334"/>
        <v>0</v>
      </c>
      <c r="U3037" s="55">
        <f t="shared" si="335"/>
        <v>0</v>
      </c>
      <c r="V3037" s="527"/>
      <c r="X3037" s="529">
        <f t="shared" si="333"/>
        <v>0</v>
      </c>
    </row>
    <row r="3038" spans="1:24" ht="14.1" customHeight="1">
      <c r="A3038" s="460">
        <v>3038</v>
      </c>
      <c r="B3038" s="467" t="s">
        <v>245</v>
      </c>
      <c r="C3038" s="466" t="s">
        <v>386</v>
      </c>
      <c r="D3038" s="473" t="s">
        <v>471</v>
      </c>
      <c r="E3038" s="477">
        <v>0</v>
      </c>
      <c r="F3038" s="475">
        <v>2</v>
      </c>
      <c r="G3038" s="495" t="s">
        <v>594</v>
      </c>
      <c r="H3038" s="491" t="s">
        <v>286</v>
      </c>
      <c r="I3038" s="495" t="s">
        <v>3983</v>
      </c>
      <c r="J3038" s="503">
        <v>45.88</v>
      </c>
      <c r="K3038" s="495" t="s">
        <v>4016</v>
      </c>
      <c r="L3038" s="512">
        <f t="shared" si="329"/>
        <v>0</v>
      </c>
      <c r="M3038" s="513" t="s">
        <v>4037</v>
      </c>
      <c r="N3038" s="514"/>
      <c r="O3038" s="514"/>
      <c r="P3038" s="515">
        <f t="shared" si="330"/>
        <v>0</v>
      </c>
      <c r="Q3038" s="515">
        <f t="shared" si="331"/>
        <v>0</v>
      </c>
      <c r="R3038" s="515">
        <f t="shared" si="332"/>
        <v>0</v>
      </c>
      <c r="S3038" s="516">
        <f>IF(M3038="nio",0,IF(M3038&gt;0,VLOOKUP(H3038,'3-Productie normen'!A:L,VLOOKUP(M3038,'3-Productie normen'!$B$36:$C$42,2,FALSE),FALSE)))</f>
        <v>0</v>
      </c>
      <c r="T3038" s="516">
        <f t="shared" si="334"/>
        <v>0</v>
      </c>
      <c r="U3038" s="55">
        <f t="shared" si="335"/>
        <v>0</v>
      </c>
      <c r="V3038" s="527"/>
      <c r="X3038" s="529">
        <f t="shared" si="333"/>
        <v>0</v>
      </c>
    </row>
    <row r="3039" spans="1:24" ht="14.1" customHeight="1">
      <c r="A3039" s="460">
        <v>3039</v>
      </c>
      <c r="B3039" s="467" t="s">
        <v>245</v>
      </c>
      <c r="C3039" s="466" t="s">
        <v>386</v>
      </c>
      <c r="D3039" s="473" t="s">
        <v>471</v>
      </c>
      <c r="E3039" s="477">
        <v>0</v>
      </c>
      <c r="F3039" s="475">
        <v>2</v>
      </c>
      <c r="G3039" s="495" t="s">
        <v>594</v>
      </c>
      <c r="H3039" s="491" t="s">
        <v>286</v>
      </c>
      <c r="I3039" s="495" t="s">
        <v>3983</v>
      </c>
      <c r="J3039" s="503">
        <v>47.27</v>
      </c>
      <c r="K3039" s="495" t="s">
        <v>4016</v>
      </c>
      <c r="L3039" s="512">
        <f t="shared" si="329"/>
        <v>0</v>
      </c>
      <c r="M3039" s="513" t="s">
        <v>4037</v>
      </c>
      <c r="N3039" s="514"/>
      <c r="O3039" s="514"/>
      <c r="P3039" s="515">
        <f t="shared" si="330"/>
        <v>0</v>
      </c>
      <c r="Q3039" s="515">
        <f t="shared" si="331"/>
        <v>0</v>
      </c>
      <c r="R3039" s="515">
        <f t="shared" si="332"/>
        <v>0</v>
      </c>
      <c r="S3039" s="516">
        <f>IF(M3039="nio",0,IF(M3039&gt;0,VLOOKUP(H3039,'3-Productie normen'!A:L,VLOOKUP(M3039,'3-Productie normen'!$B$36:$C$42,2,FALSE),FALSE)))</f>
        <v>0</v>
      </c>
      <c r="T3039" s="516">
        <f t="shared" si="334"/>
        <v>0</v>
      </c>
      <c r="U3039" s="55">
        <f t="shared" si="335"/>
        <v>0</v>
      </c>
      <c r="V3039" s="527"/>
      <c r="X3039" s="529">
        <f t="shared" si="333"/>
        <v>0</v>
      </c>
    </row>
    <row r="3040" spans="1:24" ht="14.1" customHeight="1">
      <c r="A3040" s="460">
        <v>3040</v>
      </c>
      <c r="B3040" s="467" t="s">
        <v>245</v>
      </c>
      <c r="C3040" s="466" t="s">
        <v>386</v>
      </c>
      <c r="D3040" s="473" t="s">
        <v>471</v>
      </c>
      <c r="E3040" s="477">
        <v>0</v>
      </c>
      <c r="F3040" s="475">
        <v>3</v>
      </c>
      <c r="G3040" s="495" t="s">
        <v>594</v>
      </c>
      <c r="H3040" s="491" t="s">
        <v>286</v>
      </c>
      <c r="I3040" s="495" t="s">
        <v>3974</v>
      </c>
      <c r="J3040" s="503">
        <v>12.58</v>
      </c>
      <c r="K3040" s="495" t="s">
        <v>4016</v>
      </c>
      <c r="L3040" s="512">
        <f t="shared" si="329"/>
        <v>0</v>
      </c>
      <c r="M3040" s="513" t="s">
        <v>4037</v>
      </c>
      <c r="N3040" s="514"/>
      <c r="O3040" s="514"/>
      <c r="P3040" s="515">
        <f t="shared" si="330"/>
        <v>0</v>
      </c>
      <c r="Q3040" s="515">
        <f t="shared" si="331"/>
        <v>0</v>
      </c>
      <c r="R3040" s="515">
        <f t="shared" si="332"/>
        <v>0</v>
      </c>
      <c r="S3040" s="516">
        <f>IF(M3040="nio",0,IF(M3040&gt;0,VLOOKUP(H3040,'3-Productie normen'!A:L,VLOOKUP(M3040,'3-Productie normen'!$B$36:$C$42,2,FALSE),FALSE)))</f>
        <v>0</v>
      </c>
      <c r="T3040" s="516">
        <f t="shared" si="334"/>
        <v>0</v>
      </c>
      <c r="U3040" s="55">
        <f t="shared" si="335"/>
        <v>0</v>
      </c>
      <c r="V3040" s="527"/>
      <c r="X3040" s="529">
        <f t="shared" si="333"/>
        <v>0</v>
      </c>
    </row>
    <row r="3041" spans="1:24" ht="14.1" customHeight="1">
      <c r="A3041" s="567">
        <v>3041</v>
      </c>
      <c r="B3041" s="467" t="s">
        <v>245</v>
      </c>
      <c r="C3041" s="466" t="s">
        <v>386</v>
      </c>
      <c r="D3041" s="473" t="s">
        <v>471</v>
      </c>
      <c r="E3041" s="477">
        <v>0</v>
      </c>
      <c r="F3041" s="475">
        <v>4</v>
      </c>
      <c r="G3041" s="495" t="s">
        <v>593</v>
      </c>
      <c r="H3041" s="491" t="s">
        <v>286</v>
      </c>
      <c r="I3041" s="495" t="s">
        <v>3974</v>
      </c>
      <c r="J3041" s="503">
        <v>23.4</v>
      </c>
      <c r="K3041" s="495" t="s">
        <v>4016</v>
      </c>
      <c r="L3041" s="512">
        <f t="shared" si="329"/>
        <v>0</v>
      </c>
      <c r="M3041" s="513" t="s">
        <v>4037</v>
      </c>
      <c r="N3041" s="514"/>
      <c r="O3041" s="514"/>
      <c r="P3041" s="515">
        <f t="shared" si="330"/>
        <v>0</v>
      </c>
      <c r="Q3041" s="515">
        <f t="shared" si="331"/>
        <v>0</v>
      </c>
      <c r="R3041" s="515">
        <f t="shared" si="332"/>
        <v>0</v>
      </c>
      <c r="S3041" s="516">
        <f>IF(M3041="nio",0,IF(M3041&gt;0,VLOOKUP(H3041,'3-Productie normen'!A:L,VLOOKUP(M3041,'3-Productie normen'!$B$36:$C$42,2,FALSE),FALSE)))</f>
        <v>0</v>
      </c>
      <c r="T3041" s="516">
        <f t="shared" si="334"/>
        <v>0</v>
      </c>
      <c r="U3041" s="55">
        <f t="shared" si="335"/>
        <v>0</v>
      </c>
      <c r="V3041" s="527"/>
      <c r="X3041" s="529">
        <f t="shared" si="333"/>
        <v>0</v>
      </c>
    </row>
    <row r="3042" spans="1:24" ht="14.1" customHeight="1">
      <c r="A3042" s="460">
        <v>3042</v>
      </c>
      <c r="B3042" s="467" t="s">
        <v>245</v>
      </c>
      <c r="C3042" s="466" t="s">
        <v>386</v>
      </c>
      <c r="D3042" s="473" t="s">
        <v>471</v>
      </c>
      <c r="E3042" s="477">
        <v>0</v>
      </c>
      <c r="F3042" s="475">
        <v>5</v>
      </c>
      <c r="G3042" s="495" t="s">
        <v>593</v>
      </c>
      <c r="H3042" s="491" t="s">
        <v>286</v>
      </c>
      <c r="I3042" s="495" t="s">
        <v>3974</v>
      </c>
      <c r="J3042" s="503">
        <v>48.62</v>
      </c>
      <c r="K3042" s="495" t="s">
        <v>4016</v>
      </c>
      <c r="L3042" s="512">
        <f t="shared" si="329"/>
        <v>0</v>
      </c>
      <c r="M3042" s="513" t="s">
        <v>4037</v>
      </c>
      <c r="N3042" s="514"/>
      <c r="O3042" s="514"/>
      <c r="P3042" s="515">
        <f t="shared" si="330"/>
        <v>0</v>
      </c>
      <c r="Q3042" s="515">
        <f t="shared" si="331"/>
        <v>0</v>
      </c>
      <c r="R3042" s="515">
        <f t="shared" si="332"/>
        <v>0</v>
      </c>
      <c r="S3042" s="516">
        <f>IF(M3042="nio",0,IF(M3042&gt;0,VLOOKUP(H3042,'3-Productie normen'!A:L,VLOOKUP(M3042,'3-Productie normen'!$B$36:$C$42,2,FALSE),FALSE)))</f>
        <v>0</v>
      </c>
      <c r="T3042" s="516">
        <f t="shared" si="334"/>
        <v>0</v>
      </c>
      <c r="U3042" s="55">
        <f t="shared" si="335"/>
        <v>0</v>
      </c>
      <c r="V3042" s="527"/>
      <c r="X3042" s="529">
        <f t="shared" si="333"/>
        <v>0</v>
      </c>
    </row>
    <row r="3043" spans="1:24" ht="14.1" customHeight="1">
      <c r="A3043" s="460">
        <v>3043</v>
      </c>
      <c r="B3043" s="467" t="s">
        <v>245</v>
      </c>
      <c r="C3043" s="466" t="s">
        <v>386</v>
      </c>
      <c r="D3043" s="473" t="s">
        <v>471</v>
      </c>
      <c r="E3043" s="477">
        <v>0</v>
      </c>
      <c r="F3043" s="475" t="s">
        <v>2863</v>
      </c>
      <c r="G3043" s="495" t="s">
        <v>593</v>
      </c>
      <c r="H3043" s="491" t="s">
        <v>286</v>
      </c>
      <c r="I3043" s="495" t="s">
        <v>3974</v>
      </c>
      <c r="J3043" s="503">
        <v>7.31</v>
      </c>
      <c r="K3043" s="495" t="s">
        <v>4016</v>
      </c>
      <c r="L3043" s="512">
        <f t="shared" si="329"/>
        <v>0</v>
      </c>
      <c r="M3043" s="513" t="s">
        <v>4037</v>
      </c>
      <c r="N3043" s="514"/>
      <c r="O3043" s="514"/>
      <c r="P3043" s="515">
        <f t="shared" si="330"/>
        <v>0</v>
      </c>
      <c r="Q3043" s="515">
        <f t="shared" si="331"/>
        <v>0</v>
      </c>
      <c r="R3043" s="515">
        <f t="shared" si="332"/>
        <v>0</v>
      </c>
      <c r="S3043" s="516">
        <f>IF(M3043="nio",0,IF(M3043&gt;0,VLOOKUP(H3043,'3-Productie normen'!A:L,VLOOKUP(M3043,'3-Productie normen'!$B$36:$C$42,2,FALSE),FALSE)))</f>
        <v>0</v>
      </c>
      <c r="T3043" s="516">
        <f t="shared" si="334"/>
        <v>0</v>
      </c>
      <c r="U3043" s="55">
        <f t="shared" si="335"/>
        <v>0</v>
      </c>
      <c r="V3043" s="527"/>
      <c r="X3043" s="529">
        <f t="shared" si="333"/>
        <v>0</v>
      </c>
    </row>
    <row r="3044" spans="1:24" ht="14.1" customHeight="1">
      <c r="A3044" s="460">
        <v>3044</v>
      </c>
      <c r="B3044" s="467" t="s">
        <v>245</v>
      </c>
      <c r="C3044" s="466" t="s">
        <v>386</v>
      </c>
      <c r="D3044" s="473" t="s">
        <v>471</v>
      </c>
      <c r="E3044" s="477">
        <v>0</v>
      </c>
      <c r="F3044" s="475">
        <v>6</v>
      </c>
      <c r="G3044" s="495" t="s">
        <v>594</v>
      </c>
      <c r="H3044" s="491" t="s">
        <v>286</v>
      </c>
      <c r="I3044" s="495" t="s">
        <v>3974</v>
      </c>
      <c r="J3044" s="503">
        <v>29.97</v>
      </c>
      <c r="K3044" s="495" t="s">
        <v>4016</v>
      </c>
      <c r="L3044" s="512">
        <f t="shared" si="329"/>
        <v>0</v>
      </c>
      <c r="M3044" s="513" t="s">
        <v>4037</v>
      </c>
      <c r="N3044" s="514"/>
      <c r="O3044" s="514"/>
      <c r="P3044" s="515">
        <f t="shared" si="330"/>
        <v>0</v>
      </c>
      <c r="Q3044" s="515">
        <f t="shared" si="331"/>
        <v>0</v>
      </c>
      <c r="R3044" s="515">
        <f t="shared" si="332"/>
        <v>0</v>
      </c>
      <c r="S3044" s="516">
        <f>IF(M3044="nio",0,IF(M3044&gt;0,VLOOKUP(H3044,'3-Productie normen'!A:L,VLOOKUP(M3044,'3-Productie normen'!$B$36:$C$42,2,FALSE),FALSE)))</f>
        <v>0</v>
      </c>
      <c r="T3044" s="516">
        <f t="shared" si="334"/>
        <v>0</v>
      </c>
      <c r="U3044" s="55">
        <f t="shared" si="335"/>
        <v>0</v>
      </c>
      <c r="V3044" s="527"/>
      <c r="X3044" s="529">
        <f t="shared" si="333"/>
        <v>0</v>
      </c>
    </row>
    <row r="3045" spans="1:24" ht="14.1" customHeight="1">
      <c r="A3045" s="460">
        <v>3045</v>
      </c>
      <c r="B3045" s="467" t="s">
        <v>245</v>
      </c>
      <c r="C3045" s="466" t="s">
        <v>386</v>
      </c>
      <c r="D3045" s="473" t="s">
        <v>471</v>
      </c>
      <c r="E3045" s="477">
        <v>0</v>
      </c>
      <c r="F3045" s="475">
        <v>7</v>
      </c>
      <c r="G3045" s="495" t="s">
        <v>594</v>
      </c>
      <c r="H3045" s="491" t="s">
        <v>286</v>
      </c>
      <c r="I3045" s="495" t="s">
        <v>3974</v>
      </c>
      <c r="J3045" s="503">
        <v>28.78</v>
      </c>
      <c r="K3045" s="495" t="s">
        <v>4016</v>
      </c>
      <c r="L3045" s="512">
        <f t="shared" si="329"/>
        <v>0</v>
      </c>
      <c r="M3045" s="513" t="s">
        <v>4037</v>
      </c>
      <c r="N3045" s="514"/>
      <c r="O3045" s="514"/>
      <c r="P3045" s="515">
        <f t="shared" si="330"/>
        <v>0</v>
      </c>
      <c r="Q3045" s="515">
        <f t="shared" si="331"/>
        <v>0</v>
      </c>
      <c r="R3045" s="515">
        <f t="shared" si="332"/>
        <v>0</v>
      </c>
      <c r="S3045" s="516">
        <f>IF(M3045="nio",0,IF(M3045&gt;0,VLOOKUP(H3045,'3-Productie normen'!A:L,VLOOKUP(M3045,'3-Productie normen'!$B$36:$C$42,2,FALSE),FALSE)))</f>
        <v>0</v>
      </c>
      <c r="T3045" s="516">
        <f t="shared" si="334"/>
        <v>0</v>
      </c>
      <c r="U3045" s="55">
        <f t="shared" si="335"/>
        <v>0</v>
      </c>
      <c r="V3045" s="527"/>
      <c r="X3045" s="529">
        <f t="shared" si="333"/>
        <v>0</v>
      </c>
    </row>
    <row r="3046" spans="1:24" ht="14.1" customHeight="1">
      <c r="A3046" s="460">
        <v>3046</v>
      </c>
      <c r="B3046" s="467" t="s">
        <v>245</v>
      </c>
      <c r="C3046" s="466" t="s">
        <v>386</v>
      </c>
      <c r="D3046" s="473" t="s">
        <v>471</v>
      </c>
      <c r="E3046" s="477">
        <v>0</v>
      </c>
      <c r="F3046" s="475" t="s">
        <v>2864</v>
      </c>
      <c r="G3046" s="495" t="s">
        <v>593</v>
      </c>
      <c r="H3046" s="491" t="s">
        <v>286</v>
      </c>
      <c r="I3046" s="495"/>
      <c r="J3046" s="503">
        <v>37.630000000000003</v>
      </c>
      <c r="K3046" s="495" t="s">
        <v>4016</v>
      </c>
      <c r="L3046" s="512">
        <f t="shared" si="329"/>
        <v>0</v>
      </c>
      <c r="M3046" s="513" t="s">
        <v>4037</v>
      </c>
      <c r="N3046" s="514"/>
      <c r="O3046" s="514"/>
      <c r="P3046" s="515">
        <f t="shared" si="330"/>
        <v>0</v>
      </c>
      <c r="Q3046" s="515">
        <f t="shared" si="331"/>
        <v>0</v>
      </c>
      <c r="R3046" s="515">
        <f t="shared" si="332"/>
        <v>0</v>
      </c>
      <c r="S3046" s="516">
        <f>IF(M3046="nio",0,IF(M3046&gt;0,VLOOKUP(H3046,'3-Productie normen'!A:L,VLOOKUP(M3046,'3-Productie normen'!$B$36:$C$42,2,FALSE),FALSE)))</f>
        <v>0</v>
      </c>
      <c r="T3046" s="516">
        <f t="shared" si="334"/>
        <v>0</v>
      </c>
      <c r="U3046" s="55">
        <f t="shared" si="335"/>
        <v>0</v>
      </c>
      <c r="V3046" s="527"/>
      <c r="X3046" s="529">
        <f t="shared" si="333"/>
        <v>0</v>
      </c>
    </row>
    <row r="3047" spans="1:24" ht="14.1" customHeight="1">
      <c r="A3047" s="460">
        <v>3047</v>
      </c>
      <c r="B3047" s="467" t="s">
        <v>245</v>
      </c>
      <c r="C3047" s="466" t="s">
        <v>386</v>
      </c>
      <c r="D3047" s="473" t="s">
        <v>471</v>
      </c>
      <c r="E3047" s="477">
        <v>0</v>
      </c>
      <c r="F3047" s="475">
        <v>8</v>
      </c>
      <c r="G3047" s="495" t="s">
        <v>582</v>
      </c>
      <c r="H3047" s="494" t="s">
        <v>4033</v>
      </c>
      <c r="I3047" s="495" t="s">
        <v>3983</v>
      </c>
      <c r="J3047" s="503">
        <v>36.6</v>
      </c>
      <c r="K3047" s="494" t="s">
        <v>4033</v>
      </c>
      <c r="L3047" s="512">
        <f t="shared" si="329"/>
        <v>104</v>
      </c>
      <c r="M3047" s="514">
        <v>104</v>
      </c>
      <c r="N3047" s="514"/>
      <c r="O3047" s="514"/>
      <c r="P3047" s="515" t="e">
        <f t="shared" si="330"/>
        <v>#DIV/0!</v>
      </c>
      <c r="Q3047" s="515">
        <f t="shared" si="331"/>
        <v>0</v>
      </c>
      <c r="R3047" s="515">
        <f t="shared" si="332"/>
        <v>0</v>
      </c>
      <c r="S3047" s="516">
        <f>IF(M3047="nio",0,IF(M3047&gt;0,VLOOKUP(H3047,'3-Productie normen'!A:L,VLOOKUP(M3047,'3-Productie normen'!$B$36:$C$42,2,FALSE),FALSE)))</f>
        <v>0</v>
      </c>
      <c r="T3047" s="516">
        <f t="shared" si="334"/>
        <v>0</v>
      </c>
      <c r="U3047" s="55">
        <f t="shared" si="335"/>
        <v>0</v>
      </c>
      <c r="V3047" s="527"/>
      <c r="X3047" s="529">
        <f t="shared" si="333"/>
        <v>3806.4</v>
      </c>
    </row>
    <row r="3048" spans="1:24" ht="14.1" customHeight="1">
      <c r="A3048" s="460">
        <v>3048</v>
      </c>
      <c r="B3048" s="467" t="s">
        <v>245</v>
      </c>
      <c r="C3048" s="466" t="s">
        <v>386</v>
      </c>
      <c r="D3048" s="473" t="s">
        <v>471</v>
      </c>
      <c r="E3048" s="477">
        <v>0</v>
      </c>
      <c r="F3048" s="475" t="s">
        <v>2865</v>
      </c>
      <c r="G3048" s="495" t="s">
        <v>584</v>
      </c>
      <c r="H3048" s="495" t="s">
        <v>88</v>
      </c>
      <c r="I3048" s="495" t="s">
        <v>3983</v>
      </c>
      <c r="J3048" s="503">
        <v>2.4</v>
      </c>
      <c r="K3048" s="495" t="s">
        <v>88</v>
      </c>
      <c r="L3048" s="512">
        <f t="shared" si="329"/>
        <v>255</v>
      </c>
      <c r="M3048" s="514">
        <v>255</v>
      </c>
      <c r="N3048" s="514"/>
      <c r="O3048" s="514"/>
      <c r="P3048" s="515" t="e">
        <f t="shared" si="330"/>
        <v>#DIV/0!</v>
      </c>
      <c r="Q3048" s="515">
        <f t="shared" si="331"/>
        <v>0</v>
      </c>
      <c r="R3048" s="515">
        <f t="shared" si="332"/>
        <v>0</v>
      </c>
      <c r="S3048" s="516">
        <f>IF(M3048="nio",0,IF(M3048&gt;0,VLOOKUP(H3048,'3-Productie normen'!A:L,VLOOKUP(M3048,'3-Productie normen'!$B$36:$C$42,2,FALSE),FALSE)))</f>
        <v>0</v>
      </c>
      <c r="T3048" s="516">
        <f t="shared" si="334"/>
        <v>0</v>
      </c>
      <c r="U3048" s="55">
        <f t="shared" si="335"/>
        <v>0</v>
      </c>
      <c r="V3048" s="527"/>
      <c r="X3048" s="529">
        <f t="shared" si="333"/>
        <v>612</v>
      </c>
    </row>
    <row r="3049" spans="1:24" ht="14.1" customHeight="1">
      <c r="A3049" s="567">
        <v>3049</v>
      </c>
      <c r="B3049" s="467" t="s">
        <v>245</v>
      </c>
      <c r="C3049" s="466" t="s">
        <v>386</v>
      </c>
      <c r="D3049" s="473" t="s">
        <v>471</v>
      </c>
      <c r="E3049" s="477">
        <v>0</v>
      </c>
      <c r="F3049" s="475">
        <v>9</v>
      </c>
      <c r="G3049" s="495" t="s">
        <v>627</v>
      </c>
      <c r="H3049" s="495" t="s">
        <v>255</v>
      </c>
      <c r="I3049" s="495" t="s">
        <v>3983</v>
      </c>
      <c r="J3049" s="503">
        <v>36.5</v>
      </c>
      <c r="K3049" s="495" t="s">
        <v>255</v>
      </c>
      <c r="L3049" s="512">
        <f t="shared" si="329"/>
        <v>104</v>
      </c>
      <c r="M3049" s="514">
        <v>104</v>
      </c>
      <c r="N3049" s="514"/>
      <c r="O3049" s="514"/>
      <c r="P3049" s="515" t="e">
        <f t="shared" si="330"/>
        <v>#DIV/0!</v>
      </c>
      <c r="Q3049" s="515">
        <f t="shared" si="331"/>
        <v>0</v>
      </c>
      <c r="R3049" s="515">
        <f t="shared" si="332"/>
        <v>0</v>
      </c>
      <c r="S3049" s="516">
        <f>IF(M3049="nio",0,IF(M3049&gt;0,VLOOKUP(H3049,'3-Productie normen'!A:L,VLOOKUP(M3049,'3-Productie normen'!$B$36:$C$42,2,FALSE),FALSE)))</f>
        <v>0</v>
      </c>
      <c r="T3049" s="516">
        <f t="shared" si="334"/>
        <v>0</v>
      </c>
      <c r="U3049" s="55">
        <f t="shared" si="335"/>
        <v>0</v>
      </c>
      <c r="V3049" s="527"/>
      <c r="X3049" s="529">
        <f t="shared" si="333"/>
        <v>3796</v>
      </c>
    </row>
    <row r="3050" spans="1:24" ht="14.1" customHeight="1">
      <c r="A3050" s="460">
        <v>3050</v>
      </c>
      <c r="B3050" s="467" t="s">
        <v>245</v>
      </c>
      <c r="C3050" s="466" t="s">
        <v>386</v>
      </c>
      <c r="D3050" s="473" t="s">
        <v>471</v>
      </c>
      <c r="E3050" s="477">
        <v>0</v>
      </c>
      <c r="F3050" s="475">
        <v>10</v>
      </c>
      <c r="G3050" s="495" t="s">
        <v>627</v>
      </c>
      <c r="H3050" s="495" t="s">
        <v>255</v>
      </c>
      <c r="I3050" s="495" t="s">
        <v>3974</v>
      </c>
      <c r="J3050" s="503">
        <v>65.88</v>
      </c>
      <c r="K3050" s="495" t="s">
        <v>255</v>
      </c>
      <c r="L3050" s="512">
        <f t="shared" si="329"/>
        <v>104</v>
      </c>
      <c r="M3050" s="514">
        <v>104</v>
      </c>
      <c r="N3050" s="514"/>
      <c r="O3050" s="514"/>
      <c r="P3050" s="515" t="e">
        <f t="shared" si="330"/>
        <v>#DIV/0!</v>
      </c>
      <c r="Q3050" s="515">
        <f t="shared" si="331"/>
        <v>0</v>
      </c>
      <c r="R3050" s="515">
        <f t="shared" si="332"/>
        <v>0</v>
      </c>
      <c r="S3050" s="516">
        <f>IF(M3050="nio",0,IF(M3050&gt;0,VLOOKUP(H3050,'3-Productie normen'!A:L,VLOOKUP(M3050,'3-Productie normen'!$B$36:$C$42,2,FALSE),FALSE)))</f>
        <v>0</v>
      </c>
      <c r="T3050" s="516">
        <f t="shared" si="334"/>
        <v>0</v>
      </c>
      <c r="U3050" s="55">
        <f t="shared" si="335"/>
        <v>0</v>
      </c>
      <c r="V3050" s="527"/>
      <c r="X3050" s="529">
        <f t="shared" si="333"/>
        <v>6851.5199999999995</v>
      </c>
    </row>
    <row r="3051" spans="1:24" ht="14.1" customHeight="1">
      <c r="A3051" s="460">
        <v>3051</v>
      </c>
      <c r="B3051" s="467" t="s">
        <v>245</v>
      </c>
      <c r="C3051" s="466" t="s">
        <v>386</v>
      </c>
      <c r="D3051" s="473" t="s">
        <v>471</v>
      </c>
      <c r="E3051" s="477">
        <v>0</v>
      </c>
      <c r="F3051" s="475">
        <v>11</v>
      </c>
      <c r="G3051" s="495" t="s">
        <v>593</v>
      </c>
      <c r="H3051" s="491" t="s">
        <v>286</v>
      </c>
      <c r="I3051" s="495" t="s">
        <v>3974</v>
      </c>
      <c r="J3051" s="503">
        <v>35.619999999999997</v>
      </c>
      <c r="K3051" s="495" t="s">
        <v>4016</v>
      </c>
      <c r="L3051" s="512">
        <f t="shared" si="329"/>
        <v>0</v>
      </c>
      <c r="M3051" s="513" t="s">
        <v>4037</v>
      </c>
      <c r="N3051" s="514"/>
      <c r="O3051" s="514"/>
      <c r="P3051" s="515">
        <f t="shared" si="330"/>
        <v>0</v>
      </c>
      <c r="Q3051" s="515">
        <f t="shared" si="331"/>
        <v>0</v>
      </c>
      <c r="R3051" s="515">
        <f t="shared" si="332"/>
        <v>0</v>
      </c>
      <c r="S3051" s="516">
        <f>IF(M3051="nio",0,IF(M3051&gt;0,VLOOKUP(H3051,'3-Productie normen'!A:L,VLOOKUP(M3051,'3-Productie normen'!$B$36:$C$42,2,FALSE),FALSE)))</f>
        <v>0</v>
      </c>
      <c r="T3051" s="516">
        <f t="shared" si="334"/>
        <v>0</v>
      </c>
      <c r="U3051" s="55">
        <f t="shared" si="335"/>
        <v>0</v>
      </c>
      <c r="V3051" s="527"/>
      <c r="X3051" s="529">
        <f t="shared" si="333"/>
        <v>0</v>
      </c>
    </row>
    <row r="3052" spans="1:24" ht="14.1" customHeight="1">
      <c r="A3052" s="460">
        <v>3052</v>
      </c>
      <c r="B3052" s="467" t="s">
        <v>245</v>
      </c>
      <c r="C3052" s="466" t="s">
        <v>386</v>
      </c>
      <c r="D3052" s="473" t="s">
        <v>471</v>
      </c>
      <c r="E3052" s="477">
        <v>0</v>
      </c>
      <c r="F3052" s="475" t="s">
        <v>2866</v>
      </c>
      <c r="G3052" s="495" t="s">
        <v>593</v>
      </c>
      <c r="H3052" s="491" t="s">
        <v>286</v>
      </c>
      <c r="I3052" s="495" t="s">
        <v>3990</v>
      </c>
      <c r="J3052" s="503">
        <v>9.4</v>
      </c>
      <c r="K3052" s="495" t="s">
        <v>4016</v>
      </c>
      <c r="L3052" s="512">
        <f t="shared" si="329"/>
        <v>0</v>
      </c>
      <c r="M3052" s="513" t="s">
        <v>4037</v>
      </c>
      <c r="N3052" s="514"/>
      <c r="O3052" s="514"/>
      <c r="P3052" s="515">
        <f t="shared" si="330"/>
        <v>0</v>
      </c>
      <c r="Q3052" s="515">
        <f t="shared" si="331"/>
        <v>0</v>
      </c>
      <c r="R3052" s="515">
        <f t="shared" si="332"/>
        <v>0</v>
      </c>
      <c r="S3052" s="516">
        <f>IF(M3052="nio",0,IF(M3052&gt;0,VLOOKUP(H3052,'3-Productie normen'!A:L,VLOOKUP(M3052,'3-Productie normen'!$B$36:$C$42,2,FALSE),FALSE)))</f>
        <v>0</v>
      </c>
      <c r="T3052" s="516">
        <f t="shared" si="334"/>
        <v>0</v>
      </c>
      <c r="U3052" s="55">
        <f t="shared" si="335"/>
        <v>0</v>
      </c>
      <c r="V3052" s="527"/>
      <c r="X3052" s="529">
        <f t="shared" si="333"/>
        <v>0</v>
      </c>
    </row>
    <row r="3053" spans="1:24" ht="14.1" customHeight="1">
      <c r="A3053" s="460">
        <v>3053</v>
      </c>
      <c r="B3053" s="467" t="s">
        <v>245</v>
      </c>
      <c r="C3053" s="466" t="s">
        <v>386</v>
      </c>
      <c r="D3053" s="473" t="s">
        <v>471</v>
      </c>
      <c r="E3053" s="477">
        <v>0</v>
      </c>
      <c r="F3053" s="475">
        <v>12</v>
      </c>
      <c r="G3053" s="495" t="s">
        <v>2206</v>
      </c>
      <c r="H3053" s="491" t="s">
        <v>286</v>
      </c>
      <c r="I3053" s="495" t="s">
        <v>3981</v>
      </c>
      <c r="J3053" s="503">
        <v>40.43</v>
      </c>
      <c r="K3053" s="495" t="s">
        <v>4016</v>
      </c>
      <c r="L3053" s="512">
        <f t="shared" si="329"/>
        <v>0</v>
      </c>
      <c r="M3053" s="513" t="s">
        <v>4037</v>
      </c>
      <c r="N3053" s="514"/>
      <c r="O3053" s="514"/>
      <c r="P3053" s="515">
        <f t="shared" si="330"/>
        <v>0</v>
      </c>
      <c r="Q3053" s="515">
        <f t="shared" si="331"/>
        <v>0</v>
      </c>
      <c r="R3053" s="515">
        <f t="shared" si="332"/>
        <v>0</v>
      </c>
      <c r="S3053" s="516">
        <f>IF(M3053="nio",0,IF(M3053&gt;0,VLOOKUP(H3053,'3-Productie normen'!A:L,VLOOKUP(M3053,'3-Productie normen'!$B$36:$C$42,2,FALSE),FALSE)))</f>
        <v>0</v>
      </c>
      <c r="T3053" s="516">
        <f t="shared" si="334"/>
        <v>0</v>
      </c>
      <c r="U3053" s="55">
        <f t="shared" si="335"/>
        <v>0</v>
      </c>
      <c r="V3053" s="527"/>
      <c r="X3053" s="529">
        <f t="shared" si="333"/>
        <v>0</v>
      </c>
    </row>
    <row r="3054" spans="1:24" ht="14.1" customHeight="1">
      <c r="A3054" s="460">
        <v>3054</v>
      </c>
      <c r="B3054" s="467" t="s">
        <v>245</v>
      </c>
      <c r="C3054" s="466" t="s">
        <v>386</v>
      </c>
      <c r="D3054" s="473" t="s">
        <v>471</v>
      </c>
      <c r="E3054" s="477">
        <v>0</v>
      </c>
      <c r="F3054" s="475">
        <v>12</v>
      </c>
      <c r="G3054" s="495" t="s">
        <v>2206</v>
      </c>
      <c r="H3054" s="491" t="s">
        <v>286</v>
      </c>
      <c r="I3054" s="495" t="s">
        <v>3981</v>
      </c>
      <c r="J3054" s="503">
        <v>40.43</v>
      </c>
      <c r="K3054" s="495" t="s">
        <v>4016</v>
      </c>
      <c r="L3054" s="512">
        <f t="shared" si="329"/>
        <v>0</v>
      </c>
      <c r="M3054" s="513" t="s">
        <v>4037</v>
      </c>
      <c r="N3054" s="514"/>
      <c r="O3054" s="514"/>
      <c r="P3054" s="515">
        <f t="shared" si="330"/>
        <v>0</v>
      </c>
      <c r="Q3054" s="515">
        <f t="shared" si="331"/>
        <v>0</v>
      </c>
      <c r="R3054" s="515">
        <f t="shared" si="332"/>
        <v>0</v>
      </c>
      <c r="S3054" s="516">
        <f>IF(M3054="nio",0,IF(M3054&gt;0,VLOOKUP(H3054,'3-Productie normen'!A:L,VLOOKUP(M3054,'3-Productie normen'!$B$36:$C$42,2,FALSE),FALSE)))</f>
        <v>0</v>
      </c>
      <c r="T3054" s="516">
        <f t="shared" si="334"/>
        <v>0</v>
      </c>
      <c r="U3054" s="55">
        <f t="shared" si="335"/>
        <v>0</v>
      </c>
      <c r="V3054" s="527"/>
      <c r="X3054" s="529">
        <f t="shared" si="333"/>
        <v>0</v>
      </c>
    </row>
    <row r="3055" spans="1:24" ht="14.1" customHeight="1">
      <c r="A3055" s="460">
        <v>3055</v>
      </c>
      <c r="B3055" s="467" t="s">
        <v>245</v>
      </c>
      <c r="C3055" s="466" t="s">
        <v>386</v>
      </c>
      <c r="D3055" s="473" t="s">
        <v>471</v>
      </c>
      <c r="E3055" s="477">
        <v>0</v>
      </c>
      <c r="F3055" s="475">
        <v>13</v>
      </c>
      <c r="G3055" s="495" t="s">
        <v>582</v>
      </c>
      <c r="H3055" s="494" t="s">
        <v>4033</v>
      </c>
      <c r="I3055" s="495" t="s">
        <v>3981</v>
      </c>
      <c r="J3055" s="503">
        <v>7.41</v>
      </c>
      <c r="K3055" s="494" t="s">
        <v>4033</v>
      </c>
      <c r="L3055" s="512">
        <f t="shared" si="329"/>
        <v>104</v>
      </c>
      <c r="M3055" s="514">
        <v>104</v>
      </c>
      <c r="N3055" s="514"/>
      <c r="O3055" s="514"/>
      <c r="P3055" s="515" t="e">
        <f t="shared" si="330"/>
        <v>#DIV/0!</v>
      </c>
      <c r="Q3055" s="515">
        <f t="shared" si="331"/>
        <v>0</v>
      </c>
      <c r="R3055" s="515">
        <f t="shared" si="332"/>
        <v>0</v>
      </c>
      <c r="S3055" s="516">
        <f>IF(M3055="nio",0,IF(M3055&gt;0,VLOOKUP(H3055,'3-Productie normen'!A:L,VLOOKUP(M3055,'3-Productie normen'!$B$36:$C$42,2,FALSE),FALSE)))</f>
        <v>0</v>
      </c>
      <c r="T3055" s="516">
        <f t="shared" si="334"/>
        <v>0</v>
      </c>
      <c r="U3055" s="55">
        <f t="shared" si="335"/>
        <v>0</v>
      </c>
      <c r="V3055" s="527"/>
      <c r="X3055" s="529">
        <f t="shared" si="333"/>
        <v>770.64</v>
      </c>
    </row>
    <row r="3056" spans="1:24" ht="14.1" customHeight="1">
      <c r="A3056" s="460">
        <v>3056</v>
      </c>
      <c r="B3056" s="467" t="s">
        <v>245</v>
      </c>
      <c r="C3056" s="466" t="s">
        <v>386</v>
      </c>
      <c r="D3056" s="473" t="s">
        <v>471</v>
      </c>
      <c r="E3056" s="475">
        <v>0</v>
      </c>
      <c r="F3056" s="475" t="s">
        <v>2867</v>
      </c>
      <c r="G3056" s="494" t="s">
        <v>568</v>
      </c>
      <c r="H3056" s="487" t="s">
        <v>17</v>
      </c>
      <c r="I3056" s="494" t="s">
        <v>3977</v>
      </c>
      <c r="J3056" s="502">
        <v>1.89</v>
      </c>
      <c r="K3056" s="487" t="s">
        <v>17</v>
      </c>
      <c r="L3056" s="512">
        <f t="shared" si="329"/>
        <v>255</v>
      </c>
      <c r="M3056" s="514">
        <v>255</v>
      </c>
      <c r="N3056" s="514"/>
      <c r="O3056" s="514"/>
      <c r="P3056" s="515" t="e">
        <f t="shared" si="330"/>
        <v>#DIV/0!</v>
      </c>
      <c r="Q3056" s="515">
        <f t="shared" si="331"/>
        <v>0</v>
      </c>
      <c r="R3056" s="515">
        <f t="shared" si="332"/>
        <v>0</v>
      </c>
      <c r="S3056" s="516">
        <f>IF(M3056="nio",0,IF(M3056&gt;0,VLOOKUP(H3056,'3-Productie normen'!A:L,VLOOKUP(M3056,'3-Productie normen'!$B$36:$C$42,2,FALSE),FALSE)))</f>
        <v>0</v>
      </c>
      <c r="T3056" s="516">
        <f t="shared" si="334"/>
        <v>0</v>
      </c>
      <c r="U3056" s="55">
        <f t="shared" si="335"/>
        <v>0</v>
      </c>
      <c r="V3056" s="527"/>
      <c r="X3056" s="529">
        <f t="shared" si="333"/>
        <v>481.95</v>
      </c>
    </row>
    <row r="3057" spans="1:24" ht="14.1" customHeight="1">
      <c r="A3057" s="567">
        <v>3057</v>
      </c>
      <c r="B3057" s="467" t="s">
        <v>245</v>
      </c>
      <c r="C3057" s="466" t="s">
        <v>386</v>
      </c>
      <c r="D3057" s="473" t="s">
        <v>471</v>
      </c>
      <c r="E3057" s="475">
        <v>0</v>
      </c>
      <c r="F3057" s="475">
        <v>14</v>
      </c>
      <c r="G3057" s="494" t="s">
        <v>580</v>
      </c>
      <c r="H3057" s="494" t="s">
        <v>255</v>
      </c>
      <c r="I3057" s="494" t="s">
        <v>3974</v>
      </c>
      <c r="J3057" s="502">
        <v>11.07</v>
      </c>
      <c r="K3057" s="494" t="s">
        <v>255</v>
      </c>
      <c r="L3057" s="512">
        <f t="shared" si="329"/>
        <v>104</v>
      </c>
      <c r="M3057" s="514">
        <v>104</v>
      </c>
      <c r="N3057" s="514"/>
      <c r="O3057" s="514"/>
      <c r="P3057" s="515" t="e">
        <f t="shared" si="330"/>
        <v>#DIV/0!</v>
      </c>
      <c r="Q3057" s="515">
        <f t="shared" si="331"/>
        <v>0</v>
      </c>
      <c r="R3057" s="515">
        <f t="shared" si="332"/>
        <v>0</v>
      </c>
      <c r="S3057" s="516">
        <f>IF(M3057="nio",0,IF(M3057&gt;0,VLOOKUP(H3057,'3-Productie normen'!A:L,VLOOKUP(M3057,'3-Productie normen'!$B$36:$C$42,2,FALSE),FALSE)))</f>
        <v>0</v>
      </c>
      <c r="T3057" s="516">
        <f t="shared" si="334"/>
        <v>0</v>
      </c>
      <c r="U3057" s="55">
        <f t="shared" si="335"/>
        <v>0</v>
      </c>
      <c r="V3057" s="527"/>
      <c r="X3057" s="529">
        <f t="shared" si="333"/>
        <v>1151.28</v>
      </c>
    </row>
    <row r="3058" spans="1:24" ht="14.1" customHeight="1">
      <c r="A3058" s="460">
        <v>3058</v>
      </c>
      <c r="B3058" s="467" t="s">
        <v>245</v>
      </c>
      <c r="C3058" s="466" t="s">
        <v>386</v>
      </c>
      <c r="D3058" s="473" t="s">
        <v>471</v>
      </c>
      <c r="E3058" s="475">
        <v>0</v>
      </c>
      <c r="F3058" s="475">
        <v>15</v>
      </c>
      <c r="G3058" s="494" t="s">
        <v>559</v>
      </c>
      <c r="H3058" s="494" t="s">
        <v>255</v>
      </c>
      <c r="I3058" s="494" t="s">
        <v>3974</v>
      </c>
      <c r="J3058" s="502">
        <v>12.63</v>
      </c>
      <c r="K3058" s="494" t="s">
        <v>255</v>
      </c>
      <c r="L3058" s="512">
        <f t="shared" si="329"/>
        <v>104</v>
      </c>
      <c r="M3058" s="514">
        <v>104</v>
      </c>
      <c r="N3058" s="514"/>
      <c r="O3058" s="514"/>
      <c r="P3058" s="515" t="e">
        <f t="shared" si="330"/>
        <v>#DIV/0!</v>
      </c>
      <c r="Q3058" s="515">
        <f t="shared" si="331"/>
        <v>0</v>
      </c>
      <c r="R3058" s="515">
        <f t="shared" si="332"/>
        <v>0</v>
      </c>
      <c r="S3058" s="516">
        <f>IF(M3058="nio",0,IF(M3058&gt;0,VLOOKUP(H3058,'3-Productie normen'!A:L,VLOOKUP(M3058,'3-Productie normen'!$B$36:$C$42,2,FALSE),FALSE)))</f>
        <v>0</v>
      </c>
      <c r="T3058" s="516">
        <f t="shared" si="334"/>
        <v>0</v>
      </c>
      <c r="U3058" s="55">
        <f t="shared" si="335"/>
        <v>0</v>
      </c>
      <c r="V3058" s="527"/>
      <c r="X3058" s="529">
        <f t="shared" si="333"/>
        <v>1313.52</v>
      </c>
    </row>
    <row r="3059" spans="1:24" ht="14.1" customHeight="1">
      <c r="A3059" s="460">
        <v>3059</v>
      </c>
      <c r="B3059" s="467" t="s">
        <v>245</v>
      </c>
      <c r="C3059" s="466" t="s">
        <v>386</v>
      </c>
      <c r="D3059" s="473" t="s">
        <v>472</v>
      </c>
      <c r="E3059" s="475">
        <v>0</v>
      </c>
      <c r="F3059" s="475">
        <v>2</v>
      </c>
      <c r="G3059" s="494" t="s">
        <v>593</v>
      </c>
      <c r="H3059" s="494" t="s">
        <v>255</v>
      </c>
      <c r="I3059" s="494" t="s">
        <v>3983</v>
      </c>
      <c r="J3059" s="502">
        <v>242.24</v>
      </c>
      <c r="K3059" s="494" t="s">
        <v>255</v>
      </c>
      <c r="L3059" s="512">
        <f t="shared" si="329"/>
        <v>104</v>
      </c>
      <c r="M3059" s="514">
        <v>104</v>
      </c>
      <c r="N3059" s="514"/>
      <c r="O3059" s="514"/>
      <c r="P3059" s="515" t="e">
        <f t="shared" si="330"/>
        <v>#DIV/0!</v>
      </c>
      <c r="Q3059" s="515">
        <f t="shared" si="331"/>
        <v>0</v>
      </c>
      <c r="R3059" s="515">
        <f t="shared" si="332"/>
        <v>0</v>
      </c>
      <c r="S3059" s="516">
        <f>IF(M3059="nio",0,IF(M3059&gt;0,VLOOKUP(H3059,'3-Productie normen'!A:L,VLOOKUP(M3059,'3-Productie normen'!$B$36:$C$42,2,FALSE),FALSE)))</f>
        <v>0</v>
      </c>
      <c r="T3059" s="516">
        <f t="shared" si="334"/>
        <v>0</v>
      </c>
      <c r="U3059" s="55">
        <f t="shared" si="335"/>
        <v>0</v>
      </c>
      <c r="V3059" s="527"/>
      <c r="X3059" s="529">
        <f t="shared" si="333"/>
        <v>25192.959999999999</v>
      </c>
    </row>
    <row r="3060" spans="1:24" ht="14.1" customHeight="1">
      <c r="A3060" s="460">
        <v>3060</v>
      </c>
      <c r="B3060" s="467" t="s">
        <v>245</v>
      </c>
      <c r="C3060" s="466" t="s">
        <v>386</v>
      </c>
      <c r="D3060" s="473" t="s">
        <v>472</v>
      </c>
      <c r="E3060" s="475">
        <v>0</v>
      </c>
      <c r="F3060" s="475">
        <v>3</v>
      </c>
      <c r="G3060" s="494" t="s">
        <v>593</v>
      </c>
      <c r="H3060" s="494" t="s">
        <v>255</v>
      </c>
      <c r="I3060" s="494" t="s">
        <v>3983</v>
      </c>
      <c r="J3060" s="502">
        <v>156.16</v>
      </c>
      <c r="K3060" s="494" t="s">
        <v>255</v>
      </c>
      <c r="L3060" s="512">
        <f t="shared" si="329"/>
        <v>104</v>
      </c>
      <c r="M3060" s="514">
        <v>104</v>
      </c>
      <c r="N3060" s="514"/>
      <c r="O3060" s="514"/>
      <c r="P3060" s="515" t="e">
        <f t="shared" si="330"/>
        <v>#DIV/0!</v>
      </c>
      <c r="Q3060" s="515">
        <f t="shared" si="331"/>
        <v>0</v>
      </c>
      <c r="R3060" s="515">
        <f t="shared" si="332"/>
        <v>0</v>
      </c>
      <c r="S3060" s="516">
        <f>IF(M3060="nio",0,IF(M3060&gt;0,VLOOKUP(H3060,'3-Productie normen'!A:L,VLOOKUP(M3060,'3-Productie normen'!$B$36:$C$42,2,FALSE),FALSE)))</f>
        <v>0</v>
      </c>
      <c r="T3060" s="516">
        <f t="shared" si="334"/>
        <v>0</v>
      </c>
      <c r="U3060" s="55">
        <f t="shared" si="335"/>
        <v>0</v>
      </c>
      <c r="V3060" s="527"/>
      <c r="X3060" s="529">
        <f t="shared" si="333"/>
        <v>16240.64</v>
      </c>
    </row>
    <row r="3061" spans="1:24" ht="14.1" customHeight="1">
      <c r="A3061" s="460">
        <v>3061</v>
      </c>
      <c r="B3061" s="467" t="s">
        <v>245</v>
      </c>
      <c r="C3061" s="466" t="s">
        <v>386</v>
      </c>
      <c r="D3061" s="473" t="s">
        <v>472</v>
      </c>
      <c r="E3061" s="475">
        <v>0</v>
      </c>
      <c r="F3061" s="475" t="s">
        <v>2868</v>
      </c>
      <c r="G3061" s="494" t="s">
        <v>568</v>
      </c>
      <c r="H3061" s="487" t="s">
        <v>17</v>
      </c>
      <c r="I3061" s="494" t="s">
        <v>3977</v>
      </c>
      <c r="J3061" s="502">
        <v>1.56</v>
      </c>
      <c r="K3061" s="487" t="s">
        <v>17</v>
      </c>
      <c r="L3061" s="512">
        <f t="shared" si="329"/>
        <v>255</v>
      </c>
      <c r="M3061" s="514">
        <v>255</v>
      </c>
      <c r="N3061" s="514"/>
      <c r="O3061" s="514"/>
      <c r="P3061" s="515" t="e">
        <f t="shared" si="330"/>
        <v>#DIV/0!</v>
      </c>
      <c r="Q3061" s="515">
        <f t="shared" si="331"/>
        <v>0</v>
      </c>
      <c r="R3061" s="515">
        <f t="shared" si="332"/>
        <v>0</v>
      </c>
      <c r="S3061" s="516">
        <f>IF(M3061="nio",0,IF(M3061&gt;0,VLOOKUP(H3061,'3-Productie normen'!A:L,VLOOKUP(M3061,'3-Productie normen'!$B$36:$C$42,2,FALSE),FALSE)))</f>
        <v>0</v>
      </c>
      <c r="T3061" s="516">
        <f t="shared" si="334"/>
        <v>0</v>
      </c>
      <c r="U3061" s="55">
        <f t="shared" si="335"/>
        <v>0</v>
      </c>
      <c r="V3061" s="527"/>
      <c r="X3061" s="529">
        <f t="shared" si="333"/>
        <v>397.8</v>
      </c>
    </row>
    <row r="3062" spans="1:24" ht="14.1" customHeight="1">
      <c r="A3062" s="460">
        <v>3062</v>
      </c>
      <c r="B3062" s="467" t="s">
        <v>245</v>
      </c>
      <c r="C3062" s="466" t="s">
        <v>386</v>
      </c>
      <c r="D3062" s="473" t="s">
        <v>472</v>
      </c>
      <c r="E3062" s="475">
        <v>0</v>
      </c>
      <c r="F3062" s="475" t="s">
        <v>2869</v>
      </c>
      <c r="G3062" s="494" t="s">
        <v>568</v>
      </c>
      <c r="H3062" s="487" t="s">
        <v>17</v>
      </c>
      <c r="I3062" s="494" t="s">
        <v>3977</v>
      </c>
      <c r="J3062" s="502">
        <v>1.38</v>
      </c>
      <c r="K3062" s="487" t="s">
        <v>17</v>
      </c>
      <c r="L3062" s="512">
        <f t="shared" si="329"/>
        <v>255</v>
      </c>
      <c r="M3062" s="514">
        <v>255</v>
      </c>
      <c r="N3062" s="514"/>
      <c r="O3062" s="514"/>
      <c r="P3062" s="515" t="e">
        <f t="shared" si="330"/>
        <v>#DIV/0!</v>
      </c>
      <c r="Q3062" s="515">
        <f t="shared" si="331"/>
        <v>0</v>
      </c>
      <c r="R3062" s="515">
        <f t="shared" si="332"/>
        <v>0</v>
      </c>
      <c r="S3062" s="516">
        <f>IF(M3062="nio",0,IF(M3062&gt;0,VLOOKUP(H3062,'3-Productie normen'!A:L,VLOOKUP(M3062,'3-Productie normen'!$B$36:$C$42,2,FALSE),FALSE)))</f>
        <v>0</v>
      </c>
      <c r="T3062" s="516">
        <f t="shared" si="334"/>
        <v>0</v>
      </c>
      <c r="U3062" s="55">
        <f t="shared" si="335"/>
        <v>0</v>
      </c>
      <c r="V3062" s="527"/>
      <c r="X3062" s="529">
        <f t="shared" si="333"/>
        <v>351.9</v>
      </c>
    </row>
    <row r="3063" spans="1:24" ht="14.1" customHeight="1">
      <c r="A3063" s="460">
        <v>3063</v>
      </c>
      <c r="B3063" s="467" t="s">
        <v>245</v>
      </c>
      <c r="C3063" s="466" t="s">
        <v>386</v>
      </c>
      <c r="D3063" s="473" t="s">
        <v>472</v>
      </c>
      <c r="E3063" s="475">
        <v>0</v>
      </c>
      <c r="F3063" s="475" t="s">
        <v>2870</v>
      </c>
      <c r="G3063" s="494" t="s">
        <v>568</v>
      </c>
      <c r="H3063" s="487" t="s">
        <v>17</v>
      </c>
      <c r="I3063" s="494" t="s">
        <v>3977</v>
      </c>
      <c r="J3063" s="502">
        <v>1.38</v>
      </c>
      <c r="K3063" s="487" t="s">
        <v>17</v>
      </c>
      <c r="L3063" s="512">
        <f t="shared" si="329"/>
        <v>255</v>
      </c>
      <c r="M3063" s="514">
        <v>255</v>
      </c>
      <c r="N3063" s="514"/>
      <c r="O3063" s="514"/>
      <c r="P3063" s="515" t="e">
        <f t="shared" si="330"/>
        <v>#DIV/0!</v>
      </c>
      <c r="Q3063" s="515">
        <f t="shared" si="331"/>
        <v>0</v>
      </c>
      <c r="R3063" s="515">
        <f t="shared" si="332"/>
        <v>0</v>
      </c>
      <c r="S3063" s="516">
        <f>IF(M3063="nio",0,IF(M3063&gt;0,VLOOKUP(H3063,'3-Productie normen'!A:L,VLOOKUP(M3063,'3-Productie normen'!$B$36:$C$42,2,FALSE),FALSE)))</f>
        <v>0</v>
      </c>
      <c r="T3063" s="516">
        <f t="shared" si="334"/>
        <v>0</v>
      </c>
      <c r="U3063" s="55">
        <f t="shared" si="335"/>
        <v>0</v>
      </c>
      <c r="V3063" s="527"/>
      <c r="X3063" s="529">
        <f t="shared" si="333"/>
        <v>351.9</v>
      </c>
    </row>
    <row r="3064" spans="1:24" ht="14.1" customHeight="1">
      <c r="A3064" s="460">
        <v>3064</v>
      </c>
      <c r="B3064" s="467" t="s">
        <v>245</v>
      </c>
      <c r="C3064" s="466" t="s">
        <v>386</v>
      </c>
      <c r="D3064" s="473" t="s">
        <v>472</v>
      </c>
      <c r="E3064" s="475">
        <v>0</v>
      </c>
      <c r="F3064" s="475">
        <v>5</v>
      </c>
      <c r="G3064" s="494" t="s">
        <v>593</v>
      </c>
      <c r="H3064" s="494" t="s">
        <v>255</v>
      </c>
      <c r="I3064" s="494" t="s">
        <v>3974</v>
      </c>
      <c r="J3064" s="502">
        <v>6.25</v>
      </c>
      <c r="K3064" s="494" t="s">
        <v>255</v>
      </c>
      <c r="L3064" s="512">
        <f t="shared" si="329"/>
        <v>104</v>
      </c>
      <c r="M3064" s="514">
        <v>104</v>
      </c>
      <c r="N3064" s="514"/>
      <c r="O3064" s="514"/>
      <c r="P3064" s="515" t="e">
        <f t="shared" si="330"/>
        <v>#DIV/0!</v>
      </c>
      <c r="Q3064" s="515">
        <f t="shared" si="331"/>
        <v>0</v>
      </c>
      <c r="R3064" s="515">
        <f t="shared" si="332"/>
        <v>0</v>
      </c>
      <c r="S3064" s="516">
        <f>IF(M3064="nio",0,IF(M3064&gt;0,VLOOKUP(H3064,'3-Productie normen'!A:L,VLOOKUP(M3064,'3-Productie normen'!$B$36:$C$42,2,FALSE),FALSE)))</f>
        <v>0</v>
      </c>
      <c r="T3064" s="516">
        <f t="shared" si="334"/>
        <v>0</v>
      </c>
      <c r="U3064" s="55">
        <f t="shared" si="335"/>
        <v>0</v>
      </c>
      <c r="V3064" s="527"/>
      <c r="X3064" s="529">
        <f t="shared" si="333"/>
        <v>650</v>
      </c>
    </row>
    <row r="3065" spans="1:24" ht="14.1" customHeight="1">
      <c r="A3065" s="567">
        <v>3065</v>
      </c>
      <c r="B3065" s="467" t="s">
        <v>245</v>
      </c>
      <c r="C3065" s="466" t="s">
        <v>386</v>
      </c>
      <c r="D3065" s="473" t="s">
        <v>472</v>
      </c>
      <c r="E3065" s="475">
        <v>0</v>
      </c>
      <c r="F3065" s="475">
        <v>6</v>
      </c>
      <c r="G3065" s="494" t="s">
        <v>593</v>
      </c>
      <c r="H3065" s="494" t="s">
        <v>255</v>
      </c>
      <c r="I3065" s="494" t="s">
        <v>3974</v>
      </c>
      <c r="J3065" s="502">
        <v>39.6</v>
      </c>
      <c r="K3065" s="494" t="s">
        <v>255</v>
      </c>
      <c r="L3065" s="512">
        <f t="shared" si="329"/>
        <v>104</v>
      </c>
      <c r="M3065" s="514">
        <v>104</v>
      </c>
      <c r="N3065" s="514"/>
      <c r="O3065" s="514"/>
      <c r="P3065" s="515" t="e">
        <f t="shared" si="330"/>
        <v>#DIV/0!</v>
      </c>
      <c r="Q3065" s="515">
        <f t="shared" si="331"/>
        <v>0</v>
      </c>
      <c r="R3065" s="515">
        <f t="shared" si="332"/>
        <v>0</v>
      </c>
      <c r="S3065" s="516">
        <f>IF(M3065="nio",0,IF(M3065&gt;0,VLOOKUP(H3065,'3-Productie normen'!A:L,VLOOKUP(M3065,'3-Productie normen'!$B$36:$C$42,2,FALSE),FALSE)))</f>
        <v>0</v>
      </c>
      <c r="T3065" s="516">
        <f t="shared" si="334"/>
        <v>0</v>
      </c>
      <c r="U3065" s="55">
        <f t="shared" si="335"/>
        <v>0</v>
      </c>
      <c r="V3065" s="527"/>
      <c r="X3065" s="529">
        <f t="shared" si="333"/>
        <v>4118.4000000000005</v>
      </c>
    </row>
    <row r="3066" spans="1:24" ht="14.1" customHeight="1">
      <c r="A3066" s="460">
        <v>3066</v>
      </c>
      <c r="B3066" s="467" t="s">
        <v>245</v>
      </c>
      <c r="C3066" s="466" t="s">
        <v>386</v>
      </c>
      <c r="D3066" s="473" t="s">
        <v>472</v>
      </c>
      <c r="E3066" s="475">
        <v>0</v>
      </c>
      <c r="F3066" s="475">
        <v>7</v>
      </c>
      <c r="G3066" s="494" t="s">
        <v>2206</v>
      </c>
      <c r="H3066" s="491" t="s">
        <v>286</v>
      </c>
      <c r="I3066" s="494" t="s">
        <v>3974</v>
      </c>
      <c r="J3066" s="502">
        <v>72.77</v>
      </c>
      <c r="K3066" s="494" t="s">
        <v>4016</v>
      </c>
      <c r="L3066" s="512">
        <f t="shared" si="329"/>
        <v>0</v>
      </c>
      <c r="M3066" s="513" t="s">
        <v>4037</v>
      </c>
      <c r="N3066" s="514"/>
      <c r="O3066" s="514"/>
      <c r="P3066" s="515">
        <f t="shared" si="330"/>
        <v>0</v>
      </c>
      <c r="Q3066" s="515">
        <f t="shared" si="331"/>
        <v>0</v>
      </c>
      <c r="R3066" s="515">
        <f t="shared" si="332"/>
        <v>0</v>
      </c>
      <c r="S3066" s="516">
        <f>IF(M3066="nio",0,IF(M3066&gt;0,VLOOKUP(H3066,'3-Productie normen'!A:L,VLOOKUP(M3066,'3-Productie normen'!$B$36:$C$42,2,FALSE),FALSE)))</f>
        <v>0</v>
      </c>
      <c r="T3066" s="516">
        <f t="shared" si="334"/>
        <v>0</v>
      </c>
      <c r="U3066" s="55">
        <f t="shared" si="335"/>
        <v>0</v>
      </c>
      <c r="V3066" s="527"/>
      <c r="X3066" s="529">
        <f t="shared" si="333"/>
        <v>0</v>
      </c>
    </row>
    <row r="3067" spans="1:24" ht="14.1" customHeight="1">
      <c r="A3067" s="460">
        <v>3067</v>
      </c>
      <c r="B3067" s="467" t="s">
        <v>245</v>
      </c>
      <c r="C3067" s="466" t="s">
        <v>386</v>
      </c>
      <c r="D3067" s="473" t="s">
        <v>472</v>
      </c>
      <c r="E3067" s="475">
        <v>0</v>
      </c>
      <c r="F3067" s="475">
        <v>8</v>
      </c>
      <c r="G3067" s="494" t="s">
        <v>2206</v>
      </c>
      <c r="H3067" s="491" t="s">
        <v>286</v>
      </c>
      <c r="I3067" s="494" t="s">
        <v>3983</v>
      </c>
      <c r="J3067" s="502">
        <v>21.25</v>
      </c>
      <c r="K3067" s="494" t="s">
        <v>4016</v>
      </c>
      <c r="L3067" s="512">
        <f t="shared" si="329"/>
        <v>0</v>
      </c>
      <c r="M3067" s="513" t="s">
        <v>4037</v>
      </c>
      <c r="N3067" s="514"/>
      <c r="O3067" s="514"/>
      <c r="P3067" s="515">
        <f t="shared" si="330"/>
        <v>0</v>
      </c>
      <c r="Q3067" s="515">
        <f t="shared" si="331"/>
        <v>0</v>
      </c>
      <c r="R3067" s="515">
        <f t="shared" si="332"/>
        <v>0</v>
      </c>
      <c r="S3067" s="516">
        <f>IF(M3067="nio",0,IF(M3067&gt;0,VLOOKUP(H3067,'3-Productie normen'!A:L,VLOOKUP(M3067,'3-Productie normen'!$B$36:$C$42,2,FALSE),FALSE)))</f>
        <v>0</v>
      </c>
      <c r="T3067" s="516">
        <f t="shared" si="334"/>
        <v>0</v>
      </c>
      <c r="U3067" s="55">
        <f t="shared" si="335"/>
        <v>0</v>
      </c>
      <c r="V3067" s="527"/>
      <c r="X3067" s="529">
        <f t="shared" si="333"/>
        <v>0</v>
      </c>
    </row>
    <row r="3068" spans="1:24" ht="14.1" customHeight="1">
      <c r="A3068" s="460">
        <v>3068</v>
      </c>
      <c r="B3068" s="467" t="s">
        <v>245</v>
      </c>
      <c r="C3068" s="466" t="s">
        <v>386</v>
      </c>
      <c r="D3068" s="473" t="s">
        <v>472</v>
      </c>
      <c r="E3068" s="475">
        <v>0</v>
      </c>
      <c r="F3068" s="475">
        <v>9</v>
      </c>
      <c r="G3068" s="494" t="s">
        <v>2206</v>
      </c>
      <c r="H3068" s="491" t="s">
        <v>4026</v>
      </c>
      <c r="I3068" s="494" t="s">
        <v>3993</v>
      </c>
      <c r="J3068" s="502">
        <v>66.989999999999995</v>
      </c>
      <c r="K3068" s="494" t="s">
        <v>4024</v>
      </c>
      <c r="L3068" s="512">
        <f t="shared" si="329"/>
        <v>0</v>
      </c>
      <c r="M3068" s="513" t="s">
        <v>4037</v>
      </c>
      <c r="N3068" s="514"/>
      <c r="O3068" s="514"/>
      <c r="P3068" s="515">
        <f t="shared" si="330"/>
        <v>0</v>
      </c>
      <c r="Q3068" s="515">
        <f t="shared" si="331"/>
        <v>0</v>
      </c>
      <c r="R3068" s="515">
        <f t="shared" si="332"/>
        <v>0</v>
      </c>
      <c r="S3068" s="516">
        <f>IF(M3068="nio",0,IF(M3068&gt;0,VLOOKUP(H3068,'3-Productie normen'!A:L,VLOOKUP(M3068,'3-Productie normen'!$B$36:$C$42,2,FALSE),FALSE)))</f>
        <v>0</v>
      </c>
      <c r="T3068" s="516">
        <f t="shared" si="334"/>
        <v>0</v>
      </c>
      <c r="U3068" s="55">
        <f t="shared" si="335"/>
        <v>0</v>
      </c>
      <c r="V3068" s="527"/>
      <c r="X3068" s="529">
        <f t="shared" si="333"/>
        <v>0</v>
      </c>
    </row>
    <row r="3069" spans="1:24" ht="14.1" customHeight="1">
      <c r="A3069" s="460">
        <v>3069</v>
      </c>
      <c r="B3069" s="467" t="s">
        <v>245</v>
      </c>
      <c r="C3069" s="466" t="s">
        <v>386</v>
      </c>
      <c r="D3069" s="473" t="s">
        <v>472</v>
      </c>
      <c r="E3069" s="475">
        <v>0</v>
      </c>
      <c r="F3069" s="475">
        <v>10</v>
      </c>
      <c r="G3069" s="494" t="s">
        <v>2206</v>
      </c>
      <c r="H3069" s="491" t="s">
        <v>286</v>
      </c>
      <c r="I3069" s="494"/>
      <c r="J3069" s="502">
        <v>56.03</v>
      </c>
      <c r="K3069" s="494" t="s">
        <v>4016</v>
      </c>
      <c r="L3069" s="512">
        <f t="shared" si="329"/>
        <v>0</v>
      </c>
      <c r="M3069" s="513" t="s">
        <v>4037</v>
      </c>
      <c r="N3069" s="514"/>
      <c r="O3069" s="514"/>
      <c r="P3069" s="515">
        <f t="shared" si="330"/>
        <v>0</v>
      </c>
      <c r="Q3069" s="515">
        <f t="shared" si="331"/>
        <v>0</v>
      </c>
      <c r="R3069" s="515">
        <f t="shared" si="332"/>
        <v>0</v>
      </c>
      <c r="S3069" s="516">
        <f>IF(M3069="nio",0,IF(M3069&gt;0,VLOOKUP(H3069,'3-Productie normen'!A:L,VLOOKUP(M3069,'3-Productie normen'!$B$36:$C$42,2,FALSE),FALSE)))</f>
        <v>0</v>
      </c>
      <c r="T3069" s="516">
        <f t="shared" si="334"/>
        <v>0</v>
      </c>
      <c r="U3069" s="55">
        <f t="shared" si="335"/>
        <v>0</v>
      </c>
      <c r="V3069" s="527"/>
      <c r="X3069" s="529">
        <f t="shared" si="333"/>
        <v>0</v>
      </c>
    </row>
    <row r="3070" spans="1:24" ht="14.1" customHeight="1">
      <c r="A3070" s="460">
        <v>3070</v>
      </c>
      <c r="B3070" s="467" t="s">
        <v>245</v>
      </c>
      <c r="C3070" s="466" t="s">
        <v>386</v>
      </c>
      <c r="D3070" s="473" t="s">
        <v>473</v>
      </c>
      <c r="E3070" s="475">
        <v>0</v>
      </c>
      <c r="F3070" s="475">
        <v>10</v>
      </c>
      <c r="G3070" s="494" t="s">
        <v>592</v>
      </c>
      <c r="H3070" s="491" t="s">
        <v>286</v>
      </c>
      <c r="I3070" s="494" t="s">
        <v>3974</v>
      </c>
      <c r="J3070" s="502">
        <v>47.06</v>
      </c>
      <c r="K3070" s="494" t="s">
        <v>4016</v>
      </c>
      <c r="L3070" s="512">
        <f t="shared" si="329"/>
        <v>0</v>
      </c>
      <c r="M3070" s="513" t="s">
        <v>4037</v>
      </c>
      <c r="N3070" s="514"/>
      <c r="O3070" s="514"/>
      <c r="P3070" s="515">
        <f t="shared" si="330"/>
        <v>0</v>
      </c>
      <c r="Q3070" s="515">
        <f t="shared" si="331"/>
        <v>0</v>
      </c>
      <c r="R3070" s="515">
        <f t="shared" si="332"/>
        <v>0</v>
      </c>
      <c r="S3070" s="516">
        <f>IF(M3070="nio",0,IF(M3070&gt;0,VLOOKUP(H3070,'3-Productie normen'!A:L,VLOOKUP(M3070,'3-Productie normen'!$B$36:$C$42,2,FALSE),FALSE)))</f>
        <v>0</v>
      </c>
      <c r="T3070" s="516">
        <f t="shared" si="334"/>
        <v>0</v>
      </c>
      <c r="U3070" s="55">
        <f t="shared" si="335"/>
        <v>0</v>
      </c>
      <c r="V3070" s="527"/>
      <c r="X3070" s="529">
        <f t="shared" si="333"/>
        <v>0</v>
      </c>
    </row>
    <row r="3071" spans="1:24" ht="14.1" customHeight="1">
      <c r="A3071" s="460">
        <v>3071</v>
      </c>
      <c r="B3071" s="467" t="s">
        <v>245</v>
      </c>
      <c r="C3071" s="466" t="s">
        <v>386</v>
      </c>
      <c r="D3071" s="473" t="s">
        <v>473</v>
      </c>
      <c r="E3071" s="475">
        <v>0</v>
      </c>
      <c r="F3071" s="475">
        <v>11</v>
      </c>
      <c r="G3071" s="494" t="s">
        <v>559</v>
      </c>
      <c r="H3071" s="491" t="s">
        <v>286</v>
      </c>
      <c r="I3071" s="494" t="s">
        <v>3974</v>
      </c>
      <c r="J3071" s="502">
        <v>11.41</v>
      </c>
      <c r="K3071" s="494" t="s">
        <v>4016</v>
      </c>
      <c r="L3071" s="512">
        <f t="shared" si="329"/>
        <v>0</v>
      </c>
      <c r="M3071" s="513" t="s">
        <v>4037</v>
      </c>
      <c r="N3071" s="514"/>
      <c r="O3071" s="514"/>
      <c r="P3071" s="515">
        <f t="shared" si="330"/>
        <v>0</v>
      </c>
      <c r="Q3071" s="515">
        <f t="shared" si="331"/>
        <v>0</v>
      </c>
      <c r="R3071" s="515">
        <f t="shared" si="332"/>
        <v>0</v>
      </c>
      <c r="S3071" s="516">
        <f>IF(M3071="nio",0,IF(M3071&gt;0,VLOOKUP(H3071,'3-Productie normen'!A:L,VLOOKUP(M3071,'3-Productie normen'!$B$36:$C$42,2,FALSE),FALSE)))</f>
        <v>0</v>
      </c>
      <c r="T3071" s="516">
        <f t="shared" si="334"/>
        <v>0</v>
      </c>
      <c r="U3071" s="55">
        <f t="shared" si="335"/>
        <v>0</v>
      </c>
      <c r="V3071" s="527"/>
      <c r="X3071" s="529">
        <f t="shared" si="333"/>
        <v>0</v>
      </c>
    </row>
    <row r="3072" spans="1:24" ht="14.1" customHeight="1">
      <c r="A3072" s="460">
        <v>3072</v>
      </c>
      <c r="B3072" s="467" t="s">
        <v>245</v>
      </c>
      <c r="C3072" s="466" t="s">
        <v>386</v>
      </c>
      <c r="D3072" s="473" t="s">
        <v>473</v>
      </c>
      <c r="E3072" s="475">
        <v>0</v>
      </c>
      <c r="F3072" s="475">
        <v>26</v>
      </c>
      <c r="G3072" s="494" t="s">
        <v>593</v>
      </c>
      <c r="H3072" s="494" t="s">
        <v>255</v>
      </c>
      <c r="I3072" s="494" t="s">
        <v>3974</v>
      </c>
      <c r="J3072" s="502">
        <v>85.32</v>
      </c>
      <c r="K3072" s="494" t="s">
        <v>255</v>
      </c>
      <c r="L3072" s="512">
        <f t="shared" si="329"/>
        <v>104</v>
      </c>
      <c r="M3072" s="514">
        <v>104</v>
      </c>
      <c r="N3072" s="514"/>
      <c r="O3072" s="514"/>
      <c r="P3072" s="515" t="e">
        <f t="shared" si="330"/>
        <v>#DIV/0!</v>
      </c>
      <c r="Q3072" s="515">
        <f t="shared" si="331"/>
        <v>0</v>
      </c>
      <c r="R3072" s="515">
        <f t="shared" si="332"/>
        <v>0</v>
      </c>
      <c r="S3072" s="516">
        <f>IF(M3072="nio",0,IF(M3072&gt;0,VLOOKUP(H3072,'3-Productie normen'!A:L,VLOOKUP(M3072,'3-Productie normen'!$B$36:$C$42,2,FALSE),FALSE)))</f>
        <v>0</v>
      </c>
      <c r="T3072" s="516">
        <f t="shared" si="334"/>
        <v>0</v>
      </c>
      <c r="U3072" s="55">
        <f t="shared" si="335"/>
        <v>0</v>
      </c>
      <c r="V3072" s="527"/>
      <c r="X3072" s="529">
        <f t="shared" si="333"/>
        <v>8873.2799999999988</v>
      </c>
    </row>
    <row r="3073" spans="1:24" ht="14.1" customHeight="1">
      <c r="A3073" s="567">
        <v>3073</v>
      </c>
      <c r="B3073" s="467" t="s">
        <v>245</v>
      </c>
      <c r="C3073" s="466" t="s">
        <v>386</v>
      </c>
      <c r="D3073" s="473" t="s">
        <v>473</v>
      </c>
      <c r="E3073" s="475">
        <v>0</v>
      </c>
      <c r="F3073" s="475" t="s">
        <v>2871</v>
      </c>
      <c r="G3073" s="494" t="s">
        <v>593</v>
      </c>
      <c r="H3073" s="491" t="s">
        <v>286</v>
      </c>
      <c r="I3073" s="494" t="s">
        <v>3974</v>
      </c>
      <c r="J3073" s="502">
        <v>14.78</v>
      </c>
      <c r="K3073" s="494" t="s">
        <v>4016</v>
      </c>
      <c r="L3073" s="512">
        <f t="shared" si="329"/>
        <v>0</v>
      </c>
      <c r="M3073" s="513" t="s">
        <v>4037</v>
      </c>
      <c r="N3073" s="514"/>
      <c r="O3073" s="514"/>
      <c r="P3073" s="515">
        <f t="shared" si="330"/>
        <v>0</v>
      </c>
      <c r="Q3073" s="515">
        <f t="shared" si="331"/>
        <v>0</v>
      </c>
      <c r="R3073" s="515">
        <f t="shared" si="332"/>
        <v>0</v>
      </c>
      <c r="S3073" s="516">
        <f>IF(M3073="nio",0,IF(M3073&gt;0,VLOOKUP(H3073,'3-Productie normen'!A:L,VLOOKUP(M3073,'3-Productie normen'!$B$36:$C$42,2,FALSE),FALSE)))</f>
        <v>0</v>
      </c>
      <c r="T3073" s="516">
        <f t="shared" si="334"/>
        <v>0</v>
      </c>
      <c r="U3073" s="55">
        <f t="shared" si="335"/>
        <v>0</v>
      </c>
      <c r="V3073" s="527"/>
      <c r="X3073" s="529">
        <f t="shared" si="333"/>
        <v>0</v>
      </c>
    </row>
    <row r="3074" spans="1:24" ht="14.1" customHeight="1">
      <c r="A3074" s="460">
        <v>3074</v>
      </c>
      <c r="B3074" s="467" t="s">
        <v>245</v>
      </c>
      <c r="C3074" s="466" t="s">
        <v>386</v>
      </c>
      <c r="D3074" s="473" t="s">
        <v>473</v>
      </c>
      <c r="E3074" s="475">
        <v>0</v>
      </c>
      <c r="F3074" s="475" t="s">
        <v>2872</v>
      </c>
      <c r="G3074" s="494" t="s">
        <v>2256</v>
      </c>
      <c r="H3074" s="491" t="s">
        <v>286</v>
      </c>
      <c r="I3074" s="494"/>
      <c r="J3074" s="502">
        <v>5.28</v>
      </c>
      <c r="K3074" s="494" t="s">
        <v>4016</v>
      </c>
      <c r="L3074" s="512">
        <f t="shared" si="329"/>
        <v>0</v>
      </c>
      <c r="M3074" s="513" t="s">
        <v>4037</v>
      </c>
      <c r="N3074" s="514"/>
      <c r="O3074" s="514"/>
      <c r="P3074" s="515">
        <f t="shared" si="330"/>
        <v>0</v>
      </c>
      <c r="Q3074" s="515">
        <f t="shared" si="331"/>
        <v>0</v>
      </c>
      <c r="R3074" s="515">
        <f t="shared" si="332"/>
        <v>0</v>
      </c>
      <c r="S3074" s="516">
        <f>IF(M3074="nio",0,IF(M3074&gt;0,VLOOKUP(H3074,'3-Productie normen'!A:L,VLOOKUP(M3074,'3-Productie normen'!$B$36:$C$42,2,FALSE),FALSE)))</f>
        <v>0</v>
      </c>
      <c r="T3074" s="516">
        <f t="shared" si="334"/>
        <v>0</v>
      </c>
      <c r="U3074" s="55">
        <f t="shared" si="335"/>
        <v>0</v>
      </c>
      <c r="V3074" s="527"/>
      <c r="X3074" s="529">
        <f t="shared" si="333"/>
        <v>0</v>
      </c>
    </row>
    <row r="3075" spans="1:24" ht="14.1" customHeight="1">
      <c r="A3075" s="460">
        <v>3075</v>
      </c>
      <c r="B3075" s="467" t="s">
        <v>245</v>
      </c>
      <c r="C3075" s="466" t="s">
        <v>386</v>
      </c>
      <c r="D3075" s="473" t="s">
        <v>473</v>
      </c>
      <c r="E3075" s="475">
        <v>0</v>
      </c>
      <c r="F3075" s="475">
        <v>27</v>
      </c>
      <c r="G3075" s="494" t="s">
        <v>559</v>
      </c>
      <c r="H3075" s="491" t="s">
        <v>286</v>
      </c>
      <c r="I3075" s="494" t="s">
        <v>3974</v>
      </c>
      <c r="J3075" s="502">
        <v>8.4</v>
      </c>
      <c r="K3075" s="494" t="s">
        <v>4016</v>
      </c>
      <c r="L3075" s="512">
        <f t="shared" si="329"/>
        <v>0</v>
      </c>
      <c r="M3075" s="513" t="s">
        <v>4037</v>
      </c>
      <c r="N3075" s="514"/>
      <c r="O3075" s="514"/>
      <c r="P3075" s="515">
        <f t="shared" si="330"/>
        <v>0</v>
      </c>
      <c r="Q3075" s="515">
        <f t="shared" si="331"/>
        <v>0</v>
      </c>
      <c r="R3075" s="515">
        <f t="shared" si="332"/>
        <v>0</v>
      </c>
      <c r="S3075" s="516">
        <f>IF(M3075="nio",0,IF(M3075&gt;0,VLOOKUP(H3075,'3-Productie normen'!A:L,VLOOKUP(M3075,'3-Productie normen'!$B$36:$C$42,2,FALSE),FALSE)))</f>
        <v>0</v>
      </c>
      <c r="T3075" s="516">
        <f t="shared" si="334"/>
        <v>0</v>
      </c>
      <c r="U3075" s="55">
        <f t="shared" si="335"/>
        <v>0</v>
      </c>
      <c r="V3075" s="527"/>
      <c r="X3075" s="529">
        <f t="shared" si="333"/>
        <v>0</v>
      </c>
    </row>
    <row r="3076" spans="1:24" ht="14.1" customHeight="1">
      <c r="A3076" s="460">
        <v>3076</v>
      </c>
      <c r="B3076" s="467" t="s">
        <v>245</v>
      </c>
      <c r="C3076" s="466" t="s">
        <v>386</v>
      </c>
      <c r="D3076" s="473" t="s">
        <v>473</v>
      </c>
      <c r="E3076" s="475">
        <v>0</v>
      </c>
      <c r="F3076" s="475">
        <v>28</v>
      </c>
      <c r="G3076" s="494" t="s">
        <v>2255</v>
      </c>
      <c r="H3076" s="494" t="s">
        <v>255</v>
      </c>
      <c r="I3076" s="494" t="s">
        <v>3974</v>
      </c>
      <c r="J3076" s="502">
        <v>36.75</v>
      </c>
      <c r="K3076" s="494" t="s">
        <v>255</v>
      </c>
      <c r="L3076" s="512">
        <f t="shared" si="329"/>
        <v>104</v>
      </c>
      <c r="M3076" s="514">
        <v>104</v>
      </c>
      <c r="N3076" s="514"/>
      <c r="O3076" s="514"/>
      <c r="P3076" s="515" t="e">
        <f t="shared" si="330"/>
        <v>#DIV/0!</v>
      </c>
      <c r="Q3076" s="515">
        <f t="shared" si="331"/>
        <v>0</v>
      </c>
      <c r="R3076" s="515">
        <f t="shared" si="332"/>
        <v>0</v>
      </c>
      <c r="S3076" s="516">
        <f>IF(M3076="nio",0,IF(M3076&gt;0,VLOOKUP(H3076,'3-Productie normen'!A:L,VLOOKUP(M3076,'3-Productie normen'!$B$36:$C$42,2,FALSE),FALSE)))</f>
        <v>0</v>
      </c>
      <c r="T3076" s="516">
        <f t="shared" si="334"/>
        <v>0</v>
      </c>
      <c r="U3076" s="55">
        <f t="shared" si="335"/>
        <v>0</v>
      </c>
      <c r="V3076" s="527"/>
      <c r="X3076" s="529">
        <f t="shared" si="333"/>
        <v>3822</v>
      </c>
    </row>
    <row r="3077" spans="1:24" ht="14.1" customHeight="1">
      <c r="A3077" s="460">
        <v>3077</v>
      </c>
      <c r="B3077" s="467" t="s">
        <v>245</v>
      </c>
      <c r="C3077" s="466" t="s">
        <v>386</v>
      </c>
      <c r="D3077" s="473" t="s">
        <v>473</v>
      </c>
      <c r="E3077" s="475">
        <v>0</v>
      </c>
      <c r="F3077" s="475">
        <v>29</v>
      </c>
      <c r="G3077" s="494" t="s">
        <v>593</v>
      </c>
      <c r="H3077" s="494" t="s">
        <v>255</v>
      </c>
      <c r="I3077" s="494" t="s">
        <v>3974</v>
      </c>
      <c r="J3077" s="502">
        <v>44.25</v>
      </c>
      <c r="K3077" s="494" t="s">
        <v>255</v>
      </c>
      <c r="L3077" s="512">
        <f t="shared" si="329"/>
        <v>104</v>
      </c>
      <c r="M3077" s="514">
        <v>104</v>
      </c>
      <c r="N3077" s="514"/>
      <c r="O3077" s="514"/>
      <c r="P3077" s="515" t="e">
        <f t="shared" si="330"/>
        <v>#DIV/0!</v>
      </c>
      <c r="Q3077" s="515">
        <f t="shared" si="331"/>
        <v>0</v>
      </c>
      <c r="R3077" s="515">
        <f t="shared" si="332"/>
        <v>0</v>
      </c>
      <c r="S3077" s="516">
        <f>IF(M3077="nio",0,IF(M3077&gt;0,VLOOKUP(H3077,'3-Productie normen'!A:L,VLOOKUP(M3077,'3-Productie normen'!$B$36:$C$42,2,FALSE),FALSE)))</f>
        <v>0</v>
      </c>
      <c r="T3077" s="516">
        <f t="shared" si="334"/>
        <v>0</v>
      </c>
      <c r="U3077" s="55">
        <f t="shared" si="335"/>
        <v>0</v>
      </c>
      <c r="V3077" s="527"/>
      <c r="X3077" s="529">
        <f t="shared" si="333"/>
        <v>4602</v>
      </c>
    </row>
    <row r="3078" spans="1:24" ht="14.1" customHeight="1">
      <c r="A3078" s="460">
        <v>3078</v>
      </c>
      <c r="B3078" s="467" t="s">
        <v>245</v>
      </c>
      <c r="C3078" s="466" t="s">
        <v>386</v>
      </c>
      <c r="D3078" s="473" t="s">
        <v>473</v>
      </c>
      <c r="E3078" s="475">
        <v>0</v>
      </c>
      <c r="F3078" s="475">
        <v>30</v>
      </c>
      <c r="G3078" s="494" t="s">
        <v>2255</v>
      </c>
      <c r="H3078" s="494" t="s">
        <v>255</v>
      </c>
      <c r="I3078" s="494" t="s">
        <v>3974</v>
      </c>
      <c r="J3078" s="502">
        <v>36.75</v>
      </c>
      <c r="K3078" s="494" t="s">
        <v>255</v>
      </c>
      <c r="L3078" s="512">
        <f t="shared" si="329"/>
        <v>104</v>
      </c>
      <c r="M3078" s="514">
        <v>104</v>
      </c>
      <c r="N3078" s="514"/>
      <c r="O3078" s="514"/>
      <c r="P3078" s="515" t="e">
        <f t="shared" si="330"/>
        <v>#DIV/0!</v>
      </c>
      <c r="Q3078" s="515">
        <f t="shared" si="331"/>
        <v>0</v>
      </c>
      <c r="R3078" s="515">
        <f t="shared" si="332"/>
        <v>0</v>
      </c>
      <c r="S3078" s="516">
        <f>IF(M3078="nio",0,IF(M3078&gt;0,VLOOKUP(H3078,'3-Productie normen'!A:L,VLOOKUP(M3078,'3-Productie normen'!$B$36:$C$42,2,FALSE),FALSE)))</f>
        <v>0</v>
      </c>
      <c r="T3078" s="516">
        <f t="shared" si="334"/>
        <v>0</v>
      </c>
      <c r="U3078" s="55">
        <f t="shared" si="335"/>
        <v>0</v>
      </c>
      <c r="V3078" s="527"/>
      <c r="X3078" s="529">
        <f t="shared" si="333"/>
        <v>3822</v>
      </c>
    </row>
    <row r="3079" spans="1:24" ht="14.1" customHeight="1">
      <c r="A3079" s="460">
        <v>3079</v>
      </c>
      <c r="B3079" s="467" t="s">
        <v>245</v>
      </c>
      <c r="C3079" s="466" t="s">
        <v>386</v>
      </c>
      <c r="D3079" s="473" t="s">
        <v>473</v>
      </c>
      <c r="E3079" s="475">
        <v>0</v>
      </c>
      <c r="F3079" s="475">
        <v>31</v>
      </c>
      <c r="G3079" s="494" t="s">
        <v>593</v>
      </c>
      <c r="H3079" s="494" t="s">
        <v>255</v>
      </c>
      <c r="I3079" s="494" t="s">
        <v>3974</v>
      </c>
      <c r="J3079" s="502">
        <v>51.89</v>
      </c>
      <c r="K3079" s="494" t="s">
        <v>255</v>
      </c>
      <c r="L3079" s="512">
        <f t="shared" si="329"/>
        <v>104</v>
      </c>
      <c r="M3079" s="514">
        <v>104</v>
      </c>
      <c r="N3079" s="514"/>
      <c r="O3079" s="514"/>
      <c r="P3079" s="515" t="e">
        <f t="shared" si="330"/>
        <v>#DIV/0!</v>
      </c>
      <c r="Q3079" s="515">
        <f t="shared" si="331"/>
        <v>0</v>
      </c>
      <c r="R3079" s="515">
        <f t="shared" si="332"/>
        <v>0</v>
      </c>
      <c r="S3079" s="516">
        <f>IF(M3079="nio",0,IF(M3079&gt;0,VLOOKUP(H3079,'3-Productie normen'!A:L,VLOOKUP(M3079,'3-Productie normen'!$B$36:$C$42,2,FALSE),FALSE)))</f>
        <v>0</v>
      </c>
      <c r="T3079" s="516">
        <f t="shared" si="334"/>
        <v>0</v>
      </c>
      <c r="U3079" s="55">
        <f t="shared" si="335"/>
        <v>0</v>
      </c>
      <c r="V3079" s="527"/>
      <c r="X3079" s="529">
        <f t="shared" si="333"/>
        <v>5396.56</v>
      </c>
    </row>
    <row r="3080" spans="1:24" ht="14.1" customHeight="1">
      <c r="A3080" s="460">
        <v>3080</v>
      </c>
      <c r="B3080" s="467" t="s">
        <v>245</v>
      </c>
      <c r="C3080" s="466" t="s">
        <v>386</v>
      </c>
      <c r="D3080" s="473" t="s">
        <v>473</v>
      </c>
      <c r="E3080" s="475">
        <v>0</v>
      </c>
      <c r="F3080" s="475" t="s">
        <v>2873</v>
      </c>
      <c r="G3080" s="494" t="s">
        <v>2258</v>
      </c>
      <c r="H3080" s="494" t="s">
        <v>255</v>
      </c>
      <c r="I3080" s="494" t="s">
        <v>3974</v>
      </c>
      <c r="J3080" s="502">
        <v>5.0999999999999996</v>
      </c>
      <c r="K3080" s="494" t="s">
        <v>255</v>
      </c>
      <c r="L3080" s="512">
        <f t="shared" ref="L3080:L3143" si="336">SUM(M3080:O3080)</f>
        <v>104</v>
      </c>
      <c r="M3080" s="514">
        <v>104</v>
      </c>
      <c r="N3080" s="514"/>
      <c r="O3080" s="514"/>
      <c r="P3080" s="515" t="e">
        <f t="shared" si="330"/>
        <v>#DIV/0!</v>
      </c>
      <c r="Q3080" s="515">
        <f t="shared" si="331"/>
        <v>0</v>
      </c>
      <c r="R3080" s="515">
        <f t="shared" si="332"/>
        <v>0</v>
      </c>
      <c r="S3080" s="516">
        <f>IF(M3080="nio",0,IF(M3080&gt;0,VLOOKUP(H3080,'3-Productie normen'!A:L,VLOOKUP(M3080,'3-Productie normen'!$B$36:$C$42,2,FALSE),FALSE)))</f>
        <v>0</v>
      </c>
      <c r="T3080" s="516">
        <f t="shared" si="334"/>
        <v>0</v>
      </c>
      <c r="U3080" s="55">
        <f t="shared" si="335"/>
        <v>0</v>
      </c>
      <c r="V3080" s="527"/>
      <c r="X3080" s="529">
        <f t="shared" si="333"/>
        <v>530.4</v>
      </c>
    </row>
    <row r="3081" spans="1:24" ht="14.1" customHeight="1">
      <c r="A3081" s="567">
        <v>3081</v>
      </c>
      <c r="B3081" s="467" t="s">
        <v>245</v>
      </c>
      <c r="C3081" s="466" t="s">
        <v>386</v>
      </c>
      <c r="D3081" s="473" t="s">
        <v>473</v>
      </c>
      <c r="E3081" s="475">
        <v>0</v>
      </c>
      <c r="F3081" s="475">
        <v>32</v>
      </c>
      <c r="G3081" s="494" t="s">
        <v>2256</v>
      </c>
      <c r="H3081" s="494" t="s">
        <v>4025</v>
      </c>
      <c r="I3081" s="494"/>
      <c r="J3081" s="502">
        <v>5.31</v>
      </c>
      <c r="K3081" s="494" t="s">
        <v>4025</v>
      </c>
      <c r="L3081" s="512">
        <f t="shared" si="336"/>
        <v>0</v>
      </c>
      <c r="M3081" s="513" t="s">
        <v>4037</v>
      </c>
      <c r="N3081" s="514"/>
      <c r="O3081" s="514"/>
      <c r="P3081" s="515">
        <f t="shared" si="330"/>
        <v>0</v>
      </c>
      <c r="Q3081" s="515">
        <f t="shared" si="331"/>
        <v>0</v>
      </c>
      <c r="R3081" s="515">
        <f t="shared" si="332"/>
        <v>0</v>
      </c>
      <c r="S3081" s="516">
        <f>IF(M3081="nio",0,IF(M3081&gt;0,VLOOKUP(H3081,'3-Productie normen'!A:L,VLOOKUP(M3081,'3-Productie normen'!$B$36:$C$42,2,FALSE),FALSE)))</f>
        <v>0</v>
      </c>
      <c r="T3081" s="516">
        <f t="shared" si="334"/>
        <v>0</v>
      </c>
      <c r="U3081" s="55">
        <f t="shared" si="335"/>
        <v>0</v>
      </c>
      <c r="V3081" s="527"/>
      <c r="X3081" s="529">
        <f t="shared" si="333"/>
        <v>0</v>
      </c>
    </row>
    <row r="3082" spans="1:24" ht="14.1" customHeight="1">
      <c r="A3082" s="460">
        <v>3082</v>
      </c>
      <c r="B3082" s="467" t="s">
        <v>245</v>
      </c>
      <c r="C3082" s="466" t="s">
        <v>386</v>
      </c>
      <c r="D3082" s="473" t="s">
        <v>473</v>
      </c>
      <c r="E3082" s="475">
        <v>0</v>
      </c>
      <c r="F3082" s="475" t="s">
        <v>2874</v>
      </c>
      <c r="G3082" s="494" t="s">
        <v>595</v>
      </c>
      <c r="H3082" s="494" t="s">
        <v>4025</v>
      </c>
      <c r="I3082" s="494" t="s">
        <v>3974</v>
      </c>
      <c r="J3082" s="502">
        <v>77.12</v>
      </c>
      <c r="K3082" s="494" t="s">
        <v>4025</v>
      </c>
      <c r="L3082" s="512">
        <f t="shared" si="336"/>
        <v>0</v>
      </c>
      <c r="M3082" s="513" t="s">
        <v>4037</v>
      </c>
      <c r="N3082" s="514"/>
      <c r="O3082" s="514"/>
      <c r="P3082" s="515">
        <f t="shared" si="330"/>
        <v>0</v>
      </c>
      <c r="Q3082" s="515">
        <f t="shared" si="331"/>
        <v>0</v>
      </c>
      <c r="R3082" s="515">
        <f t="shared" si="332"/>
        <v>0</v>
      </c>
      <c r="S3082" s="516">
        <f>IF(M3082="nio",0,IF(M3082&gt;0,VLOOKUP(H3082,'3-Productie normen'!A:L,VLOOKUP(M3082,'3-Productie normen'!$B$36:$C$42,2,FALSE),FALSE)))</f>
        <v>0</v>
      </c>
      <c r="T3082" s="516">
        <f t="shared" si="334"/>
        <v>0</v>
      </c>
      <c r="U3082" s="55">
        <f t="shared" si="335"/>
        <v>0</v>
      </c>
      <c r="V3082" s="527"/>
      <c r="X3082" s="529">
        <f t="shared" si="333"/>
        <v>0</v>
      </c>
    </row>
    <row r="3083" spans="1:24" ht="14.1" customHeight="1">
      <c r="A3083" s="460">
        <v>3083</v>
      </c>
      <c r="B3083" s="467" t="s">
        <v>245</v>
      </c>
      <c r="C3083" s="466" t="s">
        <v>386</v>
      </c>
      <c r="D3083" s="473" t="s">
        <v>473</v>
      </c>
      <c r="E3083" s="475">
        <v>0</v>
      </c>
      <c r="F3083" s="475" t="s">
        <v>2875</v>
      </c>
      <c r="G3083" s="494" t="s">
        <v>2206</v>
      </c>
      <c r="H3083" s="494" t="s">
        <v>4025</v>
      </c>
      <c r="I3083" s="494" t="s">
        <v>3974</v>
      </c>
      <c r="J3083" s="502">
        <v>5.54</v>
      </c>
      <c r="K3083" s="494" t="s">
        <v>4025</v>
      </c>
      <c r="L3083" s="512">
        <f t="shared" si="336"/>
        <v>0</v>
      </c>
      <c r="M3083" s="513" t="s">
        <v>4037</v>
      </c>
      <c r="N3083" s="514"/>
      <c r="O3083" s="514"/>
      <c r="P3083" s="515">
        <f t="shared" ref="P3083:P3146" si="337">IF(M3083="nio",0,IF(M3083&gt;0,M3083*J3083/S3083,0))</f>
        <v>0</v>
      </c>
      <c r="Q3083" s="515">
        <f t="shared" ref="Q3083:Q3146" si="338">IF(N3083&gt;0,N3083*J3083/T3083,0)</f>
        <v>0</v>
      </c>
      <c r="R3083" s="515">
        <f t="shared" ref="R3083:R3146" si="339">IF(O3083&gt;0,O3083*J3083/U3083,0)</f>
        <v>0</v>
      </c>
      <c r="S3083" s="516">
        <f>IF(M3083="nio",0,IF(M3083&gt;0,VLOOKUP(H3083,'3-Productie normen'!A:L,VLOOKUP(M3083,'3-Productie normen'!$B$36:$C$42,2,FALSE),FALSE)))</f>
        <v>0</v>
      </c>
      <c r="T3083" s="516">
        <f t="shared" si="334"/>
        <v>0</v>
      </c>
      <c r="U3083" s="55">
        <f t="shared" si="335"/>
        <v>0</v>
      </c>
      <c r="V3083" s="527"/>
      <c r="X3083" s="529">
        <f t="shared" ref="X3083:X3146" si="340">L3083*J3083</f>
        <v>0</v>
      </c>
    </row>
    <row r="3084" spans="1:24" ht="14.1" customHeight="1">
      <c r="A3084" s="460">
        <v>3084</v>
      </c>
      <c r="B3084" s="467" t="s">
        <v>245</v>
      </c>
      <c r="C3084" s="466" t="s">
        <v>386</v>
      </c>
      <c r="D3084" s="473" t="s">
        <v>473</v>
      </c>
      <c r="E3084" s="475">
        <v>0</v>
      </c>
      <c r="F3084" s="475" t="s">
        <v>2876</v>
      </c>
      <c r="G3084" s="494" t="s">
        <v>559</v>
      </c>
      <c r="H3084" s="494" t="s">
        <v>4025</v>
      </c>
      <c r="I3084" s="494"/>
      <c r="J3084" s="502">
        <v>9.0500000000000007</v>
      </c>
      <c r="K3084" s="494" t="s">
        <v>4025</v>
      </c>
      <c r="L3084" s="512">
        <f t="shared" si="336"/>
        <v>0</v>
      </c>
      <c r="M3084" s="513" t="s">
        <v>4037</v>
      </c>
      <c r="N3084" s="514"/>
      <c r="O3084" s="514"/>
      <c r="P3084" s="515">
        <f t="shared" si="337"/>
        <v>0</v>
      </c>
      <c r="Q3084" s="515">
        <f t="shared" si="338"/>
        <v>0</v>
      </c>
      <c r="R3084" s="515">
        <f t="shared" si="339"/>
        <v>0</v>
      </c>
      <c r="S3084" s="516">
        <f>IF(M3084="nio",0,IF(M3084&gt;0,VLOOKUP(H3084,'3-Productie normen'!A:L,VLOOKUP(M3084,'3-Productie normen'!$B$36:$C$42,2,FALSE),FALSE)))</f>
        <v>0</v>
      </c>
      <c r="T3084" s="516">
        <f t="shared" si="334"/>
        <v>0</v>
      </c>
      <c r="U3084" s="55">
        <f t="shared" si="335"/>
        <v>0</v>
      </c>
      <c r="V3084" s="527"/>
      <c r="X3084" s="529">
        <f t="shared" si="340"/>
        <v>0</v>
      </c>
    </row>
    <row r="3085" spans="1:24" ht="14.1" customHeight="1">
      <c r="A3085" s="460">
        <v>3085</v>
      </c>
      <c r="B3085" s="467" t="s">
        <v>245</v>
      </c>
      <c r="C3085" s="466" t="s">
        <v>386</v>
      </c>
      <c r="D3085" s="473" t="s">
        <v>473</v>
      </c>
      <c r="E3085" s="475">
        <v>0</v>
      </c>
      <c r="F3085" s="475" t="s">
        <v>2877</v>
      </c>
      <c r="G3085" s="494" t="s">
        <v>2258</v>
      </c>
      <c r="H3085" s="494" t="s">
        <v>4025</v>
      </c>
      <c r="I3085" s="494"/>
      <c r="J3085" s="502">
        <v>24.94</v>
      </c>
      <c r="K3085" s="494" t="s">
        <v>4025</v>
      </c>
      <c r="L3085" s="512">
        <f t="shared" si="336"/>
        <v>0</v>
      </c>
      <c r="M3085" s="513" t="s">
        <v>4037</v>
      </c>
      <c r="N3085" s="514"/>
      <c r="O3085" s="514"/>
      <c r="P3085" s="515">
        <f t="shared" si="337"/>
        <v>0</v>
      </c>
      <c r="Q3085" s="515">
        <f t="shared" si="338"/>
        <v>0</v>
      </c>
      <c r="R3085" s="515">
        <f t="shared" si="339"/>
        <v>0</v>
      </c>
      <c r="S3085" s="516">
        <f>IF(M3085="nio",0,IF(M3085&gt;0,VLOOKUP(H3085,'3-Productie normen'!A:L,VLOOKUP(M3085,'3-Productie normen'!$B$36:$C$42,2,FALSE),FALSE)))</f>
        <v>0</v>
      </c>
      <c r="T3085" s="516">
        <f t="shared" si="334"/>
        <v>0</v>
      </c>
      <c r="U3085" s="55">
        <f t="shared" si="335"/>
        <v>0</v>
      </c>
      <c r="V3085" s="527"/>
      <c r="X3085" s="529">
        <f t="shared" si="340"/>
        <v>0</v>
      </c>
    </row>
    <row r="3086" spans="1:24" ht="14.1" customHeight="1">
      <c r="A3086" s="460">
        <v>3086</v>
      </c>
      <c r="B3086" s="467" t="s">
        <v>245</v>
      </c>
      <c r="C3086" s="466" t="s">
        <v>386</v>
      </c>
      <c r="D3086" s="473" t="s">
        <v>473</v>
      </c>
      <c r="E3086" s="475">
        <v>0</v>
      </c>
      <c r="F3086" s="475" t="s">
        <v>2878</v>
      </c>
      <c r="G3086" s="494" t="s">
        <v>594</v>
      </c>
      <c r="H3086" s="494" t="s">
        <v>4025</v>
      </c>
      <c r="I3086" s="494"/>
      <c r="J3086" s="502">
        <v>4.55</v>
      </c>
      <c r="K3086" s="494" t="s">
        <v>4025</v>
      </c>
      <c r="L3086" s="512">
        <f t="shared" si="336"/>
        <v>0</v>
      </c>
      <c r="M3086" s="513" t="s">
        <v>4037</v>
      </c>
      <c r="N3086" s="514"/>
      <c r="O3086" s="514"/>
      <c r="P3086" s="515">
        <f t="shared" si="337"/>
        <v>0</v>
      </c>
      <c r="Q3086" s="515">
        <f t="shared" si="338"/>
        <v>0</v>
      </c>
      <c r="R3086" s="515">
        <f t="shared" si="339"/>
        <v>0</v>
      </c>
      <c r="S3086" s="516">
        <f>IF(M3086="nio",0,IF(M3086&gt;0,VLOOKUP(H3086,'3-Productie normen'!A:L,VLOOKUP(M3086,'3-Productie normen'!$B$36:$C$42,2,FALSE),FALSE)))</f>
        <v>0</v>
      </c>
      <c r="T3086" s="516">
        <f t="shared" si="334"/>
        <v>0</v>
      </c>
      <c r="U3086" s="55">
        <f t="shared" si="335"/>
        <v>0</v>
      </c>
      <c r="V3086" s="527"/>
      <c r="X3086" s="529">
        <f t="shared" si="340"/>
        <v>0</v>
      </c>
    </row>
    <row r="3087" spans="1:24" ht="14.1" customHeight="1">
      <c r="A3087" s="460">
        <v>3087</v>
      </c>
      <c r="B3087" s="467" t="s">
        <v>245</v>
      </c>
      <c r="C3087" s="466" t="s">
        <v>386</v>
      </c>
      <c r="D3087" s="473" t="s">
        <v>473</v>
      </c>
      <c r="E3087" s="475">
        <v>0</v>
      </c>
      <c r="F3087" s="475">
        <v>33</v>
      </c>
      <c r="G3087" s="494" t="s">
        <v>584</v>
      </c>
      <c r="H3087" s="494" t="s">
        <v>88</v>
      </c>
      <c r="I3087" s="494" t="s">
        <v>3974</v>
      </c>
      <c r="J3087" s="502">
        <v>13.85</v>
      </c>
      <c r="K3087" s="494" t="s">
        <v>88</v>
      </c>
      <c r="L3087" s="512">
        <f t="shared" si="336"/>
        <v>255</v>
      </c>
      <c r="M3087" s="514">
        <v>255</v>
      </c>
      <c r="N3087" s="514"/>
      <c r="O3087" s="514"/>
      <c r="P3087" s="515" t="e">
        <f t="shared" si="337"/>
        <v>#DIV/0!</v>
      </c>
      <c r="Q3087" s="515">
        <f t="shared" si="338"/>
        <v>0</v>
      </c>
      <c r="R3087" s="515">
        <f t="shared" si="339"/>
        <v>0</v>
      </c>
      <c r="S3087" s="516">
        <f>IF(M3087="nio",0,IF(M3087&gt;0,VLOOKUP(H3087,'3-Productie normen'!A:L,VLOOKUP(M3087,'3-Productie normen'!$B$36:$C$42,2,FALSE),FALSE)))</f>
        <v>0</v>
      </c>
      <c r="T3087" s="516">
        <f t="shared" si="334"/>
        <v>0</v>
      </c>
      <c r="U3087" s="55">
        <f t="shared" si="335"/>
        <v>0</v>
      </c>
      <c r="V3087" s="527"/>
      <c r="X3087" s="529">
        <f t="shared" si="340"/>
        <v>3531.75</v>
      </c>
    </row>
    <row r="3088" spans="1:24" ht="14.1" customHeight="1">
      <c r="A3088" s="460">
        <v>3088</v>
      </c>
      <c r="B3088" s="467" t="s">
        <v>245</v>
      </c>
      <c r="C3088" s="466" t="s">
        <v>386</v>
      </c>
      <c r="D3088" s="473" t="s">
        <v>473</v>
      </c>
      <c r="E3088" s="475">
        <v>0</v>
      </c>
      <c r="F3088" s="475" t="s">
        <v>2879</v>
      </c>
      <c r="G3088" s="494" t="s">
        <v>582</v>
      </c>
      <c r="H3088" s="494" t="s">
        <v>4033</v>
      </c>
      <c r="I3088" s="494" t="s">
        <v>3974</v>
      </c>
      <c r="J3088" s="502">
        <v>55.84</v>
      </c>
      <c r="K3088" s="494" t="s">
        <v>4033</v>
      </c>
      <c r="L3088" s="512">
        <f t="shared" si="336"/>
        <v>104</v>
      </c>
      <c r="M3088" s="514">
        <v>104</v>
      </c>
      <c r="N3088" s="514"/>
      <c r="O3088" s="514"/>
      <c r="P3088" s="515" t="e">
        <f t="shared" si="337"/>
        <v>#DIV/0!</v>
      </c>
      <c r="Q3088" s="515">
        <f t="shared" si="338"/>
        <v>0</v>
      </c>
      <c r="R3088" s="515">
        <f t="shared" si="339"/>
        <v>0</v>
      </c>
      <c r="S3088" s="516">
        <f>IF(M3088="nio",0,IF(M3088&gt;0,VLOOKUP(H3088,'3-Productie normen'!A:L,VLOOKUP(M3088,'3-Productie normen'!$B$36:$C$42,2,FALSE),FALSE)))</f>
        <v>0</v>
      </c>
      <c r="T3088" s="516">
        <f t="shared" si="334"/>
        <v>0</v>
      </c>
      <c r="U3088" s="55">
        <f t="shared" si="335"/>
        <v>0</v>
      </c>
      <c r="V3088" s="527"/>
      <c r="X3088" s="529">
        <f t="shared" si="340"/>
        <v>5807.3600000000006</v>
      </c>
    </row>
    <row r="3089" spans="1:24" ht="14.1" customHeight="1">
      <c r="A3089" s="567">
        <v>3089</v>
      </c>
      <c r="B3089" s="467" t="s">
        <v>245</v>
      </c>
      <c r="C3089" s="466" t="s">
        <v>386</v>
      </c>
      <c r="D3089" s="473" t="s">
        <v>473</v>
      </c>
      <c r="E3089" s="475">
        <v>0</v>
      </c>
      <c r="F3089" s="475" t="s">
        <v>2880</v>
      </c>
      <c r="G3089" s="494" t="s">
        <v>582</v>
      </c>
      <c r="H3089" s="494" t="s">
        <v>4033</v>
      </c>
      <c r="I3089" s="494" t="s">
        <v>3974</v>
      </c>
      <c r="J3089" s="502">
        <v>58.29</v>
      </c>
      <c r="K3089" s="494" t="s">
        <v>4033</v>
      </c>
      <c r="L3089" s="512">
        <f t="shared" si="336"/>
        <v>104</v>
      </c>
      <c r="M3089" s="514">
        <v>104</v>
      </c>
      <c r="N3089" s="514"/>
      <c r="O3089" s="514"/>
      <c r="P3089" s="515" t="e">
        <f t="shared" si="337"/>
        <v>#DIV/0!</v>
      </c>
      <c r="Q3089" s="515">
        <f t="shared" si="338"/>
        <v>0</v>
      </c>
      <c r="R3089" s="515">
        <f t="shared" si="339"/>
        <v>0</v>
      </c>
      <c r="S3089" s="516">
        <f>IF(M3089="nio",0,IF(M3089&gt;0,VLOOKUP(H3089,'3-Productie normen'!A:L,VLOOKUP(M3089,'3-Productie normen'!$B$36:$C$42,2,FALSE),FALSE)))</f>
        <v>0</v>
      </c>
      <c r="T3089" s="516">
        <f t="shared" si="334"/>
        <v>0</v>
      </c>
      <c r="U3089" s="55">
        <f t="shared" si="335"/>
        <v>0</v>
      </c>
      <c r="V3089" s="527"/>
      <c r="X3089" s="529">
        <f t="shared" si="340"/>
        <v>6062.16</v>
      </c>
    </row>
    <row r="3090" spans="1:24" ht="14.1" customHeight="1">
      <c r="A3090" s="460">
        <v>3090</v>
      </c>
      <c r="B3090" s="467" t="s">
        <v>245</v>
      </c>
      <c r="C3090" s="466" t="s">
        <v>386</v>
      </c>
      <c r="D3090" s="473" t="s">
        <v>473</v>
      </c>
      <c r="E3090" s="475">
        <v>0</v>
      </c>
      <c r="F3090" s="475" t="s">
        <v>2881</v>
      </c>
      <c r="G3090" s="494" t="s">
        <v>582</v>
      </c>
      <c r="H3090" s="494" t="s">
        <v>4033</v>
      </c>
      <c r="I3090" s="494" t="s">
        <v>3974</v>
      </c>
      <c r="J3090" s="502">
        <v>21.03</v>
      </c>
      <c r="K3090" s="494" t="s">
        <v>4033</v>
      </c>
      <c r="L3090" s="512">
        <f t="shared" si="336"/>
        <v>104</v>
      </c>
      <c r="M3090" s="514">
        <v>104</v>
      </c>
      <c r="N3090" s="514"/>
      <c r="O3090" s="514"/>
      <c r="P3090" s="515" t="e">
        <f t="shared" si="337"/>
        <v>#DIV/0!</v>
      </c>
      <c r="Q3090" s="515">
        <f t="shared" si="338"/>
        <v>0</v>
      </c>
      <c r="R3090" s="515">
        <f t="shared" si="339"/>
        <v>0</v>
      </c>
      <c r="S3090" s="516">
        <f>IF(M3090="nio",0,IF(M3090&gt;0,VLOOKUP(H3090,'3-Productie normen'!A:L,VLOOKUP(M3090,'3-Productie normen'!$B$36:$C$42,2,FALSE),FALSE)))</f>
        <v>0</v>
      </c>
      <c r="T3090" s="516">
        <f t="shared" si="334"/>
        <v>0</v>
      </c>
      <c r="U3090" s="55">
        <f t="shared" si="335"/>
        <v>0</v>
      </c>
      <c r="V3090" s="527"/>
      <c r="X3090" s="529">
        <f t="shared" si="340"/>
        <v>2187.12</v>
      </c>
    </row>
    <row r="3091" spans="1:24" ht="14.1" customHeight="1">
      <c r="A3091" s="460">
        <v>3091</v>
      </c>
      <c r="B3091" s="467" t="s">
        <v>245</v>
      </c>
      <c r="C3091" s="466" t="s">
        <v>386</v>
      </c>
      <c r="D3091" s="473" t="s">
        <v>473</v>
      </c>
      <c r="E3091" s="475">
        <v>0</v>
      </c>
      <c r="F3091" s="475">
        <v>34</v>
      </c>
      <c r="G3091" s="494" t="s">
        <v>593</v>
      </c>
      <c r="H3091" s="494" t="s">
        <v>255</v>
      </c>
      <c r="I3091" s="494" t="s">
        <v>3974</v>
      </c>
      <c r="J3091" s="502">
        <v>100.71</v>
      </c>
      <c r="K3091" s="494" t="s">
        <v>255</v>
      </c>
      <c r="L3091" s="512">
        <f t="shared" si="336"/>
        <v>104</v>
      </c>
      <c r="M3091" s="514">
        <v>104</v>
      </c>
      <c r="N3091" s="514"/>
      <c r="O3091" s="514"/>
      <c r="P3091" s="515" t="e">
        <f t="shared" si="337"/>
        <v>#DIV/0!</v>
      </c>
      <c r="Q3091" s="515">
        <f t="shared" si="338"/>
        <v>0</v>
      </c>
      <c r="R3091" s="515">
        <f t="shared" si="339"/>
        <v>0</v>
      </c>
      <c r="S3091" s="516">
        <f>IF(M3091="nio",0,IF(M3091&gt;0,VLOOKUP(H3091,'3-Productie normen'!A:L,VLOOKUP(M3091,'3-Productie normen'!$B$36:$C$42,2,FALSE),FALSE)))</f>
        <v>0</v>
      </c>
      <c r="T3091" s="516">
        <f t="shared" si="334"/>
        <v>0</v>
      </c>
      <c r="U3091" s="55">
        <f t="shared" si="335"/>
        <v>0</v>
      </c>
      <c r="V3091" s="527"/>
      <c r="X3091" s="529">
        <f t="shared" si="340"/>
        <v>10473.84</v>
      </c>
    </row>
    <row r="3092" spans="1:24" ht="14.1" customHeight="1">
      <c r="A3092" s="460">
        <v>3092</v>
      </c>
      <c r="B3092" s="467" t="s">
        <v>245</v>
      </c>
      <c r="C3092" s="466" t="s">
        <v>386</v>
      </c>
      <c r="D3092" s="473" t="s">
        <v>473</v>
      </c>
      <c r="E3092" s="475">
        <v>0</v>
      </c>
      <c r="F3092" s="475">
        <v>36</v>
      </c>
      <c r="G3092" s="494" t="s">
        <v>593</v>
      </c>
      <c r="H3092" s="494" t="s">
        <v>255</v>
      </c>
      <c r="I3092" s="494" t="s">
        <v>3974</v>
      </c>
      <c r="J3092" s="502">
        <v>89.45</v>
      </c>
      <c r="K3092" s="494" t="s">
        <v>255</v>
      </c>
      <c r="L3092" s="512">
        <f t="shared" si="336"/>
        <v>104</v>
      </c>
      <c r="M3092" s="514">
        <v>104</v>
      </c>
      <c r="N3092" s="514"/>
      <c r="O3092" s="514"/>
      <c r="P3092" s="515" t="e">
        <f t="shared" si="337"/>
        <v>#DIV/0!</v>
      </c>
      <c r="Q3092" s="515">
        <f t="shared" si="338"/>
        <v>0</v>
      </c>
      <c r="R3092" s="515">
        <f t="shared" si="339"/>
        <v>0</v>
      </c>
      <c r="S3092" s="516">
        <f>IF(M3092="nio",0,IF(M3092&gt;0,VLOOKUP(H3092,'3-Productie normen'!A:L,VLOOKUP(M3092,'3-Productie normen'!$B$36:$C$42,2,FALSE),FALSE)))</f>
        <v>0</v>
      </c>
      <c r="T3092" s="516">
        <f t="shared" si="334"/>
        <v>0</v>
      </c>
      <c r="U3092" s="55">
        <f t="shared" si="335"/>
        <v>0</v>
      </c>
      <c r="V3092" s="527"/>
      <c r="X3092" s="529">
        <f t="shared" si="340"/>
        <v>9302.8000000000011</v>
      </c>
    </row>
    <row r="3093" spans="1:24" ht="14.1" customHeight="1">
      <c r="A3093" s="460">
        <v>3093</v>
      </c>
      <c r="B3093" s="467" t="s">
        <v>245</v>
      </c>
      <c r="C3093" s="466" t="s">
        <v>386</v>
      </c>
      <c r="D3093" s="473" t="s">
        <v>473</v>
      </c>
      <c r="E3093" s="475">
        <v>0</v>
      </c>
      <c r="F3093" s="475">
        <v>7</v>
      </c>
      <c r="G3093" s="494" t="s">
        <v>582</v>
      </c>
      <c r="H3093" s="491" t="s">
        <v>286</v>
      </c>
      <c r="I3093" s="494" t="s">
        <v>3977</v>
      </c>
      <c r="J3093" s="502">
        <v>50.14</v>
      </c>
      <c r="K3093" s="494" t="s">
        <v>4016</v>
      </c>
      <c r="L3093" s="512">
        <f t="shared" si="336"/>
        <v>0</v>
      </c>
      <c r="M3093" s="513" t="s">
        <v>4037</v>
      </c>
      <c r="N3093" s="514"/>
      <c r="O3093" s="514"/>
      <c r="P3093" s="515">
        <f t="shared" si="337"/>
        <v>0</v>
      </c>
      <c r="Q3093" s="515">
        <f t="shared" si="338"/>
        <v>0</v>
      </c>
      <c r="R3093" s="515">
        <f t="shared" si="339"/>
        <v>0</v>
      </c>
      <c r="S3093" s="516">
        <f>IF(M3093="nio",0,IF(M3093&gt;0,VLOOKUP(H3093,'3-Productie normen'!A:L,VLOOKUP(M3093,'3-Productie normen'!$B$36:$C$42,2,FALSE),FALSE)))</f>
        <v>0</v>
      </c>
      <c r="T3093" s="516">
        <f t="shared" si="334"/>
        <v>0</v>
      </c>
      <c r="U3093" s="55">
        <f t="shared" si="335"/>
        <v>0</v>
      </c>
      <c r="V3093" s="527"/>
      <c r="X3093" s="529">
        <f t="shared" si="340"/>
        <v>0</v>
      </c>
    </row>
    <row r="3094" spans="1:24" ht="14.1" customHeight="1">
      <c r="A3094" s="460">
        <v>3094</v>
      </c>
      <c r="B3094" s="467" t="s">
        <v>245</v>
      </c>
      <c r="C3094" s="466" t="s">
        <v>386</v>
      </c>
      <c r="D3094" s="473" t="s">
        <v>473</v>
      </c>
      <c r="E3094" s="475">
        <v>0</v>
      </c>
      <c r="F3094" s="475">
        <v>8</v>
      </c>
      <c r="G3094" s="494" t="s">
        <v>529</v>
      </c>
      <c r="H3094" s="491" t="s">
        <v>286</v>
      </c>
      <c r="I3094" s="494" t="s">
        <v>3974</v>
      </c>
      <c r="J3094" s="502">
        <v>13.34</v>
      </c>
      <c r="K3094" s="494" t="s">
        <v>4016</v>
      </c>
      <c r="L3094" s="512">
        <f t="shared" si="336"/>
        <v>0</v>
      </c>
      <c r="M3094" s="513" t="s">
        <v>4037</v>
      </c>
      <c r="N3094" s="514"/>
      <c r="O3094" s="514"/>
      <c r="P3094" s="515">
        <f t="shared" si="337"/>
        <v>0</v>
      </c>
      <c r="Q3094" s="515">
        <f t="shared" si="338"/>
        <v>0</v>
      </c>
      <c r="R3094" s="515">
        <f t="shared" si="339"/>
        <v>0</v>
      </c>
      <c r="S3094" s="516">
        <f>IF(M3094="nio",0,IF(M3094&gt;0,VLOOKUP(H3094,'3-Productie normen'!A:L,VLOOKUP(M3094,'3-Productie normen'!$B$36:$C$42,2,FALSE),FALSE)))</f>
        <v>0</v>
      </c>
      <c r="T3094" s="516">
        <f t="shared" si="334"/>
        <v>0</v>
      </c>
      <c r="U3094" s="55">
        <f t="shared" si="335"/>
        <v>0</v>
      </c>
      <c r="V3094" s="527"/>
      <c r="X3094" s="529">
        <f t="shared" si="340"/>
        <v>0</v>
      </c>
    </row>
    <row r="3095" spans="1:24" ht="14.1" customHeight="1">
      <c r="A3095" s="460">
        <v>3095</v>
      </c>
      <c r="B3095" s="467" t="s">
        <v>245</v>
      </c>
      <c r="C3095" s="466" t="s">
        <v>386</v>
      </c>
      <c r="D3095" s="473" t="s">
        <v>473</v>
      </c>
      <c r="E3095" s="475">
        <v>1</v>
      </c>
      <c r="F3095" s="475">
        <v>100</v>
      </c>
      <c r="G3095" s="494" t="s">
        <v>582</v>
      </c>
      <c r="H3095" s="491" t="s">
        <v>286</v>
      </c>
      <c r="I3095" s="494" t="s">
        <v>3974</v>
      </c>
      <c r="J3095" s="502">
        <v>31.82</v>
      </c>
      <c r="K3095" s="494" t="s">
        <v>4016</v>
      </c>
      <c r="L3095" s="512">
        <f t="shared" si="336"/>
        <v>0</v>
      </c>
      <c r="M3095" s="513" t="s">
        <v>4037</v>
      </c>
      <c r="N3095" s="514"/>
      <c r="O3095" s="514"/>
      <c r="P3095" s="515">
        <f t="shared" si="337"/>
        <v>0</v>
      </c>
      <c r="Q3095" s="515">
        <f t="shared" si="338"/>
        <v>0</v>
      </c>
      <c r="R3095" s="515">
        <f t="shared" si="339"/>
        <v>0</v>
      </c>
      <c r="S3095" s="516">
        <f>IF(M3095="nio",0,IF(M3095&gt;0,VLOOKUP(H3095,'3-Productie normen'!A:L,VLOOKUP(M3095,'3-Productie normen'!$B$36:$C$42,2,FALSE),FALSE)))</f>
        <v>0</v>
      </c>
      <c r="T3095" s="516">
        <f t="shared" si="334"/>
        <v>0</v>
      </c>
      <c r="U3095" s="55">
        <f t="shared" si="335"/>
        <v>0</v>
      </c>
      <c r="V3095" s="527"/>
      <c r="X3095" s="529">
        <f t="shared" si="340"/>
        <v>0</v>
      </c>
    </row>
    <row r="3096" spans="1:24" ht="14.1" customHeight="1">
      <c r="A3096" s="460">
        <v>3096</v>
      </c>
      <c r="B3096" s="467" t="s">
        <v>245</v>
      </c>
      <c r="C3096" s="466" t="s">
        <v>386</v>
      </c>
      <c r="D3096" s="473" t="s">
        <v>473</v>
      </c>
      <c r="E3096" s="475">
        <v>1</v>
      </c>
      <c r="F3096" s="475" t="s">
        <v>2882</v>
      </c>
      <c r="G3096" s="494" t="s">
        <v>582</v>
      </c>
      <c r="H3096" s="491" t="s">
        <v>286</v>
      </c>
      <c r="I3096" s="494" t="s">
        <v>3974</v>
      </c>
      <c r="J3096" s="502">
        <v>54.44</v>
      </c>
      <c r="K3096" s="494" t="s">
        <v>4016</v>
      </c>
      <c r="L3096" s="512">
        <f t="shared" si="336"/>
        <v>0</v>
      </c>
      <c r="M3096" s="513" t="s">
        <v>4037</v>
      </c>
      <c r="N3096" s="514"/>
      <c r="O3096" s="514"/>
      <c r="P3096" s="515">
        <f t="shared" si="337"/>
        <v>0</v>
      </c>
      <c r="Q3096" s="515">
        <f t="shared" si="338"/>
        <v>0</v>
      </c>
      <c r="R3096" s="515">
        <f t="shared" si="339"/>
        <v>0</v>
      </c>
      <c r="S3096" s="516">
        <f>IF(M3096="nio",0,IF(M3096&gt;0,VLOOKUP(H3096,'3-Productie normen'!A:L,VLOOKUP(M3096,'3-Productie normen'!$B$36:$C$42,2,FALSE),FALSE)))</f>
        <v>0</v>
      </c>
      <c r="T3096" s="516">
        <f t="shared" si="334"/>
        <v>0</v>
      </c>
      <c r="U3096" s="55">
        <f t="shared" si="335"/>
        <v>0</v>
      </c>
      <c r="V3096" s="527"/>
      <c r="X3096" s="529">
        <f t="shared" si="340"/>
        <v>0</v>
      </c>
    </row>
    <row r="3097" spans="1:24" ht="14.1" customHeight="1">
      <c r="A3097" s="567">
        <v>3097</v>
      </c>
      <c r="B3097" s="467" t="s">
        <v>245</v>
      </c>
      <c r="C3097" s="466" t="s">
        <v>386</v>
      </c>
      <c r="D3097" s="473" t="s">
        <v>473</v>
      </c>
      <c r="E3097" s="475">
        <v>1</v>
      </c>
      <c r="F3097" s="475">
        <v>101</v>
      </c>
      <c r="G3097" s="494" t="s">
        <v>593</v>
      </c>
      <c r="H3097" s="491" t="s">
        <v>286</v>
      </c>
      <c r="I3097" s="494" t="s">
        <v>3974</v>
      </c>
      <c r="J3097" s="502">
        <v>127.79</v>
      </c>
      <c r="K3097" s="494" t="s">
        <v>4016</v>
      </c>
      <c r="L3097" s="512">
        <f t="shared" si="336"/>
        <v>0</v>
      </c>
      <c r="M3097" s="513" t="s">
        <v>4037</v>
      </c>
      <c r="N3097" s="514"/>
      <c r="O3097" s="514"/>
      <c r="P3097" s="515">
        <f t="shared" si="337"/>
        <v>0</v>
      </c>
      <c r="Q3097" s="515">
        <f t="shared" si="338"/>
        <v>0</v>
      </c>
      <c r="R3097" s="515">
        <f t="shared" si="339"/>
        <v>0</v>
      </c>
      <c r="S3097" s="516">
        <f>IF(M3097="nio",0,IF(M3097&gt;0,VLOOKUP(H3097,'3-Productie normen'!A:L,VLOOKUP(M3097,'3-Productie normen'!$B$36:$C$42,2,FALSE),FALSE)))</f>
        <v>0</v>
      </c>
      <c r="T3097" s="516">
        <f t="shared" ref="T3097:T3160" si="341">IF(N3097&gt;0,S3097*$T$8,0)</f>
        <v>0</v>
      </c>
      <c r="U3097" s="55">
        <f t="shared" ref="U3097:U3160" si="342">IF((OR(O3097&gt;0,)),S3097*$U$8,0)</f>
        <v>0</v>
      </c>
      <c r="V3097" s="527"/>
      <c r="X3097" s="529">
        <f t="shared" si="340"/>
        <v>0</v>
      </c>
    </row>
    <row r="3098" spans="1:24" ht="14.1" customHeight="1">
      <c r="A3098" s="460">
        <v>3098</v>
      </c>
      <c r="B3098" s="467" t="s">
        <v>245</v>
      </c>
      <c r="C3098" s="466" t="s">
        <v>386</v>
      </c>
      <c r="D3098" s="473" t="s">
        <v>473</v>
      </c>
      <c r="E3098" s="475">
        <v>1</v>
      </c>
      <c r="F3098" s="475" t="s">
        <v>2883</v>
      </c>
      <c r="G3098" s="494" t="s">
        <v>592</v>
      </c>
      <c r="H3098" s="491" t="s">
        <v>286</v>
      </c>
      <c r="I3098" s="494" t="s">
        <v>3974</v>
      </c>
      <c r="J3098" s="502">
        <v>12.49</v>
      </c>
      <c r="K3098" s="494" t="s">
        <v>4016</v>
      </c>
      <c r="L3098" s="512">
        <f t="shared" si="336"/>
        <v>0</v>
      </c>
      <c r="M3098" s="513" t="s">
        <v>4037</v>
      </c>
      <c r="N3098" s="514"/>
      <c r="O3098" s="514"/>
      <c r="P3098" s="515">
        <f t="shared" si="337"/>
        <v>0</v>
      </c>
      <c r="Q3098" s="515">
        <f t="shared" si="338"/>
        <v>0</v>
      </c>
      <c r="R3098" s="515">
        <f t="shared" si="339"/>
        <v>0</v>
      </c>
      <c r="S3098" s="516">
        <f>IF(M3098="nio",0,IF(M3098&gt;0,VLOOKUP(H3098,'3-Productie normen'!A:L,VLOOKUP(M3098,'3-Productie normen'!$B$36:$C$42,2,FALSE),FALSE)))</f>
        <v>0</v>
      </c>
      <c r="T3098" s="516">
        <f t="shared" si="341"/>
        <v>0</v>
      </c>
      <c r="U3098" s="55">
        <f t="shared" si="342"/>
        <v>0</v>
      </c>
      <c r="V3098" s="527"/>
      <c r="X3098" s="529">
        <f t="shared" si="340"/>
        <v>0</v>
      </c>
    </row>
    <row r="3099" spans="1:24" ht="14.1" customHeight="1">
      <c r="A3099" s="460">
        <v>3099</v>
      </c>
      <c r="B3099" s="467" t="s">
        <v>245</v>
      </c>
      <c r="C3099" s="466" t="s">
        <v>386</v>
      </c>
      <c r="D3099" s="473" t="s">
        <v>473</v>
      </c>
      <c r="E3099" s="475">
        <v>1</v>
      </c>
      <c r="F3099" s="475">
        <v>102</v>
      </c>
      <c r="G3099" s="494" t="s">
        <v>593</v>
      </c>
      <c r="H3099" s="491" t="s">
        <v>286</v>
      </c>
      <c r="I3099" s="494" t="s">
        <v>3974</v>
      </c>
      <c r="J3099" s="502">
        <v>53.74</v>
      </c>
      <c r="K3099" s="494" t="s">
        <v>4016</v>
      </c>
      <c r="L3099" s="512">
        <f t="shared" si="336"/>
        <v>0</v>
      </c>
      <c r="M3099" s="513" t="s">
        <v>4037</v>
      </c>
      <c r="N3099" s="514"/>
      <c r="O3099" s="514"/>
      <c r="P3099" s="515">
        <f t="shared" si="337"/>
        <v>0</v>
      </c>
      <c r="Q3099" s="515">
        <f t="shared" si="338"/>
        <v>0</v>
      </c>
      <c r="R3099" s="515">
        <f t="shared" si="339"/>
        <v>0</v>
      </c>
      <c r="S3099" s="516">
        <f>IF(M3099="nio",0,IF(M3099&gt;0,VLOOKUP(H3099,'3-Productie normen'!A:L,VLOOKUP(M3099,'3-Productie normen'!$B$36:$C$42,2,FALSE),FALSE)))</f>
        <v>0</v>
      </c>
      <c r="T3099" s="516">
        <f t="shared" si="341"/>
        <v>0</v>
      </c>
      <c r="U3099" s="55">
        <f t="shared" si="342"/>
        <v>0</v>
      </c>
      <c r="V3099" s="527"/>
      <c r="X3099" s="529">
        <f t="shared" si="340"/>
        <v>0</v>
      </c>
    </row>
    <row r="3100" spans="1:24" ht="14.1" customHeight="1">
      <c r="A3100" s="460">
        <v>3100</v>
      </c>
      <c r="B3100" s="467" t="s">
        <v>245</v>
      </c>
      <c r="C3100" s="466" t="s">
        <v>386</v>
      </c>
      <c r="D3100" s="473" t="s">
        <v>473</v>
      </c>
      <c r="E3100" s="475">
        <v>1</v>
      </c>
      <c r="F3100" s="475">
        <v>103</v>
      </c>
      <c r="G3100" s="494" t="s">
        <v>593</v>
      </c>
      <c r="H3100" s="491" t="s">
        <v>286</v>
      </c>
      <c r="I3100" s="494" t="s">
        <v>3974</v>
      </c>
      <c r="J3100" s="502">
        <v>54.88</v>
      </c>
      <c r="K3100" s="494" t="s">
        <v>4016</v>
      </c>
      <c r="L3100" s="512">
        <f t="shared" si="336"/>
        <v>0</v>
      </c>
      <c r="M3100" s="513" t="s">
        <v>4037</v>
      </c>
      <c r="N3100" s="514"/>
      <c r="O3100" s="514"/>
      <c r="P3100" s="515">
        <f t="shared" si="337"/>
        <v>0</v>
      </c>
      <c r="Q3100" s="515">
        <f t="shared" si="338"/>
        <v>0</v>
      </c>
      <c r="R3100" s="515">
        <f t="shared" si="339"/>
        <v>0</v>
      </c>
      <c r="S3100" s="516">
        <f>IF(M3100="nio",0,IF(M3100&gt;0,VLOOKUP(H3100,'3-Productie normen'!A:L,VLOOKUP(M3100,'3-Productie normen'!$B$36:$C$42,2,FALSE),FALSE)))</f>
        <v>0</v>
      </c>
      <c r="T3100" s="516">
        <f t="shared" si="341"/>
        <v>0</v>
      </c>
      <c r="U3100" s="55">
        <f t="shared" si="342"/>
        <v>0</v>
      </c>
      <c r="V3100" s="527"/>
      <c r="X3100" s="529">
        <f t="shared" si="340"/>
        <v>0</v>
      </c>
    </row>
    <row r="3101" spans="1:24" ht="14.1" customHeight="1">
      <c r="A3101" s="460">
        <v>3101</v>
      </c>
      <c r="B3101" s="467" t="s">
        <v>245</v>
      </c>
      <c r="C3101" s="466" t="s">
        <v>386</v>
      </c>
      <c r="D3101" s="473" t="s">
        <v>473</v>
      </c>
      <c r="E3101" s="475">
        <v>1</v>
      </c>
      <c r="F3101" s="475">
        <v>105</v>
      </c>
      <c r="G3101" s="494" t="s">
        <v>593</v>
      </c>
      <c r="H3101" s="491" t="s">
        <v>286</v>
      </c>
      <c r="I3101" s="494" t="s">
        <v>3974</v>
      </c>
      <c r="J3101" s="502">
        <v>140.24</v>
      </c>
      <c r="K3101" s="494" t="s">
        <v>4016</v>
      </c>
      <c r="L3101" s="512">
        <f t="shared" si="336"/>
        <v>0</v>
      </c>
      <c r="M3101" s="513" t="s">
        <v>4037</v>
      </c>
      <c r="N3101" s="514"/>
      <c r="O3101" s="514"/>
      <c r="P3101" s="515">
        <f t="shared" si="337"/>
        <v>0</v>
      </c>
      <c r="Q3101" s="515">
        <f t="shared" si="338"/>
        <v>0</v>
      </c>
      <c r="R3101" s="515">
        <f t="shared" si="339"/>
        <v>0</v>
      </c>
      <c r="S3101" s="516">
        <f>IF(M3101="nio",0,IF(M3101&gt;0,VLOOKUP(H3101,'3-Productie normen'!A:L,VLOOKUP(M3101,'3-Productie normen'!$B$36:$C$42,2,FALSE),FALSE)))</f>
        <v>0</v>
      </c>
      <c r="T3101" s="516">
        <f t="shared" si="341"/>
        <v>0</v>
      </c>
      <c r="U3101" s="55">
        <f t="shared" si="342"/>
        <v>0</v>
      </c>
      <c r="V3101" s="527"/>
      <c r="X3101" s="529">
        <f t="shared" si="340"/>
        <v>0</v>
      </c>
    </row>
    <row r="3102" spans="1:24" ht="14.1" customHeight="1">
      <c r="A3102" s="460">
        <v>3102</v>
      </c>
      <c r="B3102" s="467" t="s">
        <v>245</v>
      </c>
      <c r="C3102" s="466" t="s">
        <v>386</v>
      </c>
      <c r="D3102" s="473" t="s">
        <v>473</v>
      </c>
      <c r="E3102" s="475">
        <v>1</v>
      </c>
      <c r="F3102" s="475">
        <v>121</v>
      </c>
      <c r="G3102" s="494" t="s">
        <v>2206</v>
      </c>
      <c r="H3102" s="491" t="s">
        <v>286</v>
      </c>
      <c r="I3102" s="494" t="s">
        <v>3983</v>
      </c>
      <c r="J3102" s="502">
        <v>23.52</v>
      </c>
      <c r="K3102" s="494" t="s">
        <v>4016</v>
      </c>
      <c r="L3102" s="512">
        <f t="shared" si="336"/>
        <v>0</v>
      </c>
      <c r="M3102" s="513" t="s">
        <v>4037</v>
      </c>
      <c r="N3102" s="514"/>
      <c r="O3102" s="514"/>
      <c r="P3102" s="515">
        <f t="shared" si="337"/>
        <v>0</v>
      </c>
      <c r="Q3102" s="515">
        <f t="shared" si="338"/>
        <v>0</v>
      </c>
      <c r="R3102" s="515">
        <f t="shared" si="339"/>
        <v>0</v>
      </c>
      <c r="S3102" s="516">
        <f>IF(M3102="nio",0,IF(M3102&gt;0,VLOOKUP(H3102,'3-Productie normen'!A:L,VLOOKUP(M3102,'3-Productie normen'!$B$36:$C$42,2,FALSE),FALSE)))</f>
        <v>0</v>
      </c>
      <c r="T3102" s="516">
        <f t="shared" si="341"/>
        <v>0</v>
      </c>
      <c r="U3102" s="55">
        <f t="shared" si="342"/>
        <v>0</v>
      </c>
      <c r="V3102" s="527"/>
      <c r="X3102" s="529">
        <f t="shared" si="340"/>
        <v>0</v>
      </c>
    </row>
    <row r="3103" spans="1:24" ht="14.1" customHeight="1">
      <c r="A3103" s="460">
        <v>3103</v>
      </c>
      <c r="B3103" s="467" t="s">
        <v>245</v>
      </c>
      <c r="C3103" s="466" t="s">
        <v>386</v>
      </c>
      <c r="D3103" s="473" t="s">
        <v>474</v>
      </c>
      <c r="E3103" s="475">
        <v>0</v>
      </c>
      <c r="F3103" s="475" t="s">
        <v>599</v>
      </c>
      <c r="G3103" s="494" t="s">
        <v>568</v>
      </c>
      <c r="H3103" s="487" t="s">
        <v>17</v>
      </c>
      <c r="I3103" s="494" t="s">
        <v>3977</v>
      </c>
      <c r="J3103" s="502">
        <v>14.89</v>
      </c>
      <c r="K3103" s="487" t="s">
        <v>17</v>
      </c>
      <c r="L3103" s="512">
        <f t="shared" si="336"/>
        <v>255</v>
      </c>
      <c r="M3103" s="514">
        <v>255</v>
      </c>
      <c r="N3103" s="514"/>
      <c r="O3103" s="514"/>
      <c r="P3103" s="515" t="e">
        <f t="shared" si="337"/>
        <v>#DIV/0!</v>
      </c>
      <c r="Q3103" s="515">
        <f t="shared" si="338"/>
        <v>0</v>
      </c>
      <c r="R3103" s="515">
        <f t="shared" si="339"/>
        <v>0</v>
      </c>
      <c r="S3103" s="516">
        <f>IF(M3103="nio",0,IF(M3103&gt;0,VLOOKUP(H3103,'3-Productie normen'!A:L,VLOOKUP(M3103,'3-Productie normen'!$B$36:$C$42,2,FALSE),FALSE)))</f>
        <v>0</v>
      </c>
      <c r="T3103" s="516">
        <f t="shared" si="341"/>
        <v>0</v>
      </c>
      <c r="U3103" s="55">
        <f t="shared" si="342"/>
        <v>0</v>
      </c>
      <c r="V3103" s="527"/>
      <c r="X3103" s="529">
        <f t="shared" si="340"/>
        <v>3796.9500000000003</v>
      </c>
    </row>
    <row r="3104" spans="1:24" ht="14.1" customHeight="1">
      <c r="A3104" s="460">
        <v>3104</v>
      </c>
      <c r="B3104" s="467" t="s">
        <v>245</v>
      </c>
      <c r="C3104" s="466" t="s">
        <v>386</v>
      </c>
      <c r="D3104" s="473" t="s">
        <v>474</v>
      </c>
      <c r="E3104" s="475">
        <v>0</v>
      </c>
      <c r="F3104" s="475" t="s">
        <v>614</v>
      </c>
      <c r="G3104" s="494" t="s">
        <v>595</v>
      </c>
      <c r="H3104" s="494" t="s">
        <v>255</v>
      </c>
      <c r="I3104" s="494" t="s">
        <v>3974</v>
      </c>
      <c r="J3104" s="502">
        <v>12.57</v>
      </c>
      <c r="K3104" s="494" t="s">
        <v>255</v>
      </c>
      <c r="L3104" s="512">
        <f t="shared" si="336"/>
        <v>104</v>
      </c>
      <c r="M3104" s="514">
        <v>104</v>
      </c>
      <c r="N3104" s="514"/>
      <c r="O3104" s="514"/>
      <c r="P3104" s="515" t="e">
        <f t="shared" si="337"/>
        <v>#DIV/0!</v>
      </c>
      <c r="Q3104" s="515">
        <f t="shared" si="338"/>
        <v>0</v>
      </c>
      <c r="R3104" s="515">
        <f t="shared" si="339"/>
        <v>0</v>
      </c>
      <c r="S3104" s="516">
        <f>IF(M3104="nio",0,IF(M3104&gt;0,VLOOKUP(H3104,'3-Productie normen'!A:L,VLOOKUP(M3104,'3-Productie normen'!$B$36:$C$42,2,FALSE),FALSE)))</f>
        <v>0</v>
      </c>
      <c r="T3104" s="516">
        <f t="shared" si="341"/>
        <v>0</v>
      </c>
      <c r="U3104" s="55">
        <f t="shared" si="342"/>
        <v>0</v>
      </c>
      <c r="V3104" s="527"/>
      <c r="X3104" s="529">
        <f t="shared" si="340"/>
        <v>1307.28</v>
      </c>
    </row>
    <row r="3105" spans="1:24" ht="14.1" customHeight="1">
      <c r="A3105" s="567">
        <v>3105</v>
      </c>
      <c r="B3105" s="467" t="s">
        <v>245</v>
      </c>
      <c r="C3105" s="466" t="s">
        <v>386</v>
      </c>
      <c r="D3105" s="473" t="s">
        <v>474</v>
      </c>
      <c r="E3105" s="475">
        <v>0</v>
      </c>
      <c r="F3105" s="475" t="s">
        <v>917</v>
      </c>
      <c r="G3105" s="494" t="s">
        <v>593</v>
      </c>
      <c r="H3105" s="494" t="s">
        <v>255</v>
      </c>
      <c r="I3105" s="494" t="s">
        <v>3974</v>
      </c>
      <c r="J3105" s="502">
        <v>20.73</v>
      </c>
      <c r="K3105" s="494" t="s">
        <v>255</v>
      </c>
      <c r="L3105" s="512">
        <f t="shared" si="336"/>
        <v>104</v>
      </c>
      <c r="M3105" s="514">
        <v>104</v>
      </c>
      <c r="N3105" s="514"/>
      <c r="O3105" s="514"/>
      <c r="P3105" s="515" t="e">
        <f t="shared" si="337"/>
        <v>#DIV/0!</v>
      </c>
      <c r="Q3105" s="515">
        <f t="shared" si="338"/>
        <v>0</v>
      </c>
      <c r="R3105" s="515">
        <f t="shared" si="339"/>
        <v>0</v>
      </c>
      <c r="S3105" s="516">
        <f>IF(M3105="nio",0,IF(M3105&gt;0,VLOOKUP(H3105,'3-Productie normen'!A:L,VLOOKUP(M3105,'3-Productie normen'!$B$36:$C$42,2,FALSE),FALSE)))</f>
        <v>0</v>
      </c>
      <c r="T3105" s="516">
        <f t="shared" si="341"/>
        <v>0</v>
      </c>
      <c r="U3105" s="55">
        <f t="shared" si="342"/>
        <v>0</v>
      </c>
      <c r="V3105" s="527"/>
      <c r="X3105" s="529">
        <f t="shared" si="340"/>
        <v>2155.92</v>
      </c>
    </row>
    <row r="3106" spans="1:24" ht="14.1" customHeight="1">
      <c r="A3106" s="460">
        <v>3106</v>
      </c>
      <c r="B3106" s="467" t="s">
        <v>245</v>
      </c>
      <c r="C3106" s="466" t="s">
        <v>386</v>
      </c>
      <c r="D3106" s="473" t="s">
        <v>474</v>
      </c>
      <c r="E3106" s="475">
        <v>0</v>
      </c>
      <c r="F3106" s="475" t="s">
        <v>918</v>
      </c>
      <c r="G3106" s="494" t="s">
        <v>593</v>
      </c>
      <c r="H3106" s="494" t="s">
        <v>255</v>
      </c>
      <c r="I3106" s="494" t="s">
        <v>3974</v>
      </c>
      <c r="J3106" s="502">
        <v>38.94</v>
      </c>
      <c r="K3106" s="494" t="s">
        <v>255</v>
      </c>
      <c r="L3106" s="512">
        <f t="shared" si="336"/>
        <v>104</v>
      </c>
      <c r="M3106" s="514">
        <v>104</v>
      </c>
      <c r="N3106" s="514"/>
      <c r="O3106" s="514"/>
      <c r="P3106" s="515" t="e">
        <f t="shared" si="337"/>
        <v>#DIV/0!</v>
      </c>
      <c r="Q3106" s="515">
        <f t="shared" si="338"/>
        <v>0</v>
      </c>
      <c r="R3106" s="515">
        <f t="shared" si="339"/>
        <v>0</v>
      </c>
      <c r="S3106" s="516">
        <f>IF(M3106="nio",0,IF(M3106&gt;0,VLOOKUP(H3106,'3-Productie normen'!A:L,VLOOKUP(M3106,'3-Productie normen'!$B$36:$C$42,2,FALSE),FALSE)))</f>
        <v>0</v>
      </c>
      <c r="T3106" s="516">
        <f t="shared" si="341"/>
        <v>0</v>
      </c>
      <c r="U3106" s="55">
        <f t="shared" si="342"/>
        <v>0</v>
      </c>
      <c r="V3106" s="527"/>
      <c r="X3106" s="529">
        <f t="shared" si="340"/>
        <v>4049.7599999999998</v>
      </c>
    </row>
    <row r="3107" spans="1:24" ht="14.1" customHeight="1">
      <c r="A3107" s="460">
        <v>3107</v>
      </c>
      <c r="B3107" s="467" t="s">
        <v>245</v>
      </c>
      <c r="C3107" s="466" t="s">
        <v>386</v>
      </c>
      <c r="D3107" s="473" t="s">
        <v>474</v>
      </c>
      <c r="E3107" s="475">
        <v>0</v>
      </c>
      <c r="F3107" s="475" t="s">
        <v>920</v>
      </c>
      <c r="G3107" s="494" t="s">
        <v>593</v>
      </c>
      <c r="H3107" s="494" t="s">
        <v>255</v>
      </c>
      <c r="I3107" s="494" t="s">
        <v>3974</v>
      </c>
      <c r="J3107" s="502">
        <v>38.94</v>
      </c>
      <c r="K3107" s="494" t="s">
        <v>255</v>
      </c>
      <c r="L3107" s="512">
        <f t="shared" si="336"/>
        <v>104</v>
      </c>
      <c r="M3107" s="514">
        <v>104</v>
      </c>
      <c r="N3107" s="514"/>
      <c r="O3107" s="514"/>
      <c r="P3107" s="515" t="e">
        <f t="shared" si="337"/>
        <v>#DIV/0!</v>
      </c>
      <c r="Q3107" s="515">
        <f t="shared" si="338"/>
        <v>0</v>
      </c>
      <c r="R3107" s="515">
        <f t="shared" si="339"/>
        <v>0</v>
      </c>
      <c r="S3107" s="516">
        <f>IF(M3107="nio",0,IF(M3107&gt;0,VLOOKUP(H3107,'3-Productie normen'!A:L,VLOOKUP(M3107,'3-Productie normen'!$B$36:$C$42,2,FALSE),FALSE)))</f>
        <v>0</v>
      </c>
      <c r="T3107" s="516">
        <f t="shared" si="341"/>
        <v>0</v>
      </c>
      <c r="U3107" s="55">
        <f t="shared" si="342"/>
        <v>0</v>
      </c>
      <c r="V3107" s="527"/>
      <c r="X3107" s="529">
        <f t="shared" si="340"/>
        <v>4049.7599999999998</v>
      </c>
    </row>
    <row r="3108" spans="1:24" ht="14.1" customHeight="1">
      <c r="A3108" s="460">
        <v>3108</v>
      </c>
      <c r="B3108" s="467" t="s">
        <v>245</v>
      </c>
      <c r="C3108" s="466" t="s">
        <v>386</v>
      </c>
      <c r="D3108" s="473" t="s">
        <v>474</v>
      </c>
      <c r="E3108" s="475">
        <v>0</v>
      </c>
      <c r="F3108" s="475" t="s">
        <v>922</v>
      </c>
      <c r="G3108" s="494" t="s">
        <v>595</v>
      </c>
      <c r="H3108" s="494" t="s">
        <v>255</v>
      </c>
      <c r="I3108" s="494" t="s">
        <v>3974</v>
      </c>
      <c r="J3108" s="502">
        <v>140.65</v>
      </c>
      <c r="K3108" s="494" t="s">
        <v>255</v>
      </c>
      <c r="L3108" s="512">
        <f t="shared" si="336"/>
        <v>104</v>
      </c>
      <c r="M3108" s="514">
        <v>104</v>
      </c>
      <c r="N3108" s="514"/>
      <c r="O3108" s="514"/>
      <c r="P3108" s="515" t="e">
        <f t="shared" si="337"/>
        <v>#DIV/0!</v>
      </c>
      <c r="Q3108" s="515">
        <f t="shared" si="338"/>
        <v>0</v>
      </c>
      <c r="R3108" s="515">
        <f t="shared" si="339"/>
        <v>0</v>
      </c>
      <c r="S3108" s="516">
        <f>IF(M3108="nio",0,IF(M3108&gt;0,VLOOKUP(H3108,'3-Productie normen'!A:L,VLOOKUP(M3108,'3-Productie normen'!$B$36:$C$42,2,FALSE),FALSE)))</f>
        <v>0</v>
      </c>
      <c r="T3108" s="516">
        <f t="shared" si="341"/>
        <v>0</v>
      </c>
      <c r="U3108" s="55">
        <f t="shared" si="342"/>
        <v>0</v>
      </c>
      <c r="V3108" s="527"/>
      <c r="X3108" s="529">
        <f t="shared" si="340"/>
        <v>14627.6</v>
      </c>
    </row>
    <row r="3109" spans="1:24" ht="14.1" customHeight="1">
      <c r="A3109" s="460">
        <v>3109</v>
      </c>
      <c r="B3109" s="467" t="s">
        <v>245</v>
      </c>
      <c r="C3109" s="466" t="s">
        <v>386</v>
      </c>
      <c r="D3109" s="473" t="s">
        <v>474</v>
      </c>
      <c r="E3109" s="475">
        <v>0</v>
      </c>
      <c r="F3109" s="475" t="s">
        <v>2884</v>
      </c>
      <c r="G3109" s="494" t="s">
        <v>568</v>
      </c>
      <c r="H3109" s="487" t="s">
        <v>17</v>
      </c>
      <c r="I3109" s="494" t="s">
        <v>3977</v>
      </c>
      <c r="J3109" s="502">
        <v>1.77</v>
      </c>
      <c r="K3109" s="487" t="s">
        <v>17</v>
      </c>
      <c r="L3109" s="512">
        <f t="shared" si="336"/>
        <v>255</v>
      </c>
      <c r="M3109" s="514">
        <v>255</v>
      </c>
      <c r="N3109" s="514"/>
      <c r="O3109" s="514"/>
      <c r="P3109" s="515" t="e">
        <f t="shared" si="337"/>
        <v>#DIV/0!</v>
      </c>
      <c r="Q3109" s="515">
        <f t="shared" si="338"/>
        <v>0</v>
      </c>
      <c r="R3109" s="515">
        <f t="shared" si="339"/>
        <v>0</v>
      </c>
      <c r="S3109" s="516">
        <f>IF(M3109="nio",0,IF(M3109&gt;0,VLOOKUP(H3109,'3-Productie normen'!A:L,VLOOKUP(M3109,'3-Productie normen'!$B$36:$C$42,2,FALSE),FALSE)))</f>
        <v>0</v>
      </c>
      <c r="T3109" s="516">
        <f t="shared" si="341"/>
        <v>0</v>
      </c>
      <c r="U3109" s="55">
        <f t="shared" si="342"/>
        <v>0</v>
      </c>
      <c r="V3109" s="527"/>
      <c r="X3109" s="529">
        <f t="shared" si="340"/>
        <v>451.35</v>
      </c>
    </row>
    <row r="3110" spans="1:24" ht="14.1" customHeight="1">
      <c r="A3110" s="460">
        <v>3110</v>
      </c>
      <c r="B3110" s="467" t="s">
        <v>245</v>
      </c>
      <c r="C3110" s="466" t="s">
        <v>386</v>
      </c>
      <c r="D3110" s="473" t="s">
        <v>474</v>
      </c>
      <c r="E3110" s="475">
        <v>0</v>
      </c>
      <c r="F3110" s="475" t="s">
        <v>601</v>
      </c>
      <c r="G3110" s="494" t="s">
        <v>593</v>
      </c>
      <c r="H3110" s="494" t="s">
        <v>255</v>
      </c>
      <c r="I3110" s="494" t="s">
        <v>3974</v>
      </c>
      <c r="J3110" s="502">
        <v>40.880000000000003</v>
      </c>
      <c r="K3110" s="494" t="s">
        <v>255</v>
      </c>
      <c r="L3110" s="512">
        <f t="shared" si="336"/>
        <v>104</v>
      </c>
      <c r="M3110" s="514">
        <v>104</v>
      </c>
      <c r="N3110" s="514"/>
      <c r="O3110" s="514"/>
      <c r="P3110" s="515" t="e">
        <f t="shared" si="337"/>
        <v>#DIV/0!</v>
      </c>
      <c r="Q3110" s="515">
        <f t="shared" si="338"/>
        <v>0</v>
      </c>
      <c r="R3110" s="515">
        <f t="shared" si="339"/>
        <v>0</v>
      </c>
      <c r="S3110" s="516">
        <f>IF(M3110="nio",0,IF(M3110&gt;0,VLOOKUP(H3110,'3-Productie normen'!A:L,VLOOKUP(M3110,'3-Productie normen'!$B$36:$C$42,2,FALSE),FALSE)))</f>
        <v>0</v>
      </c>
      <c r="T3110" s="516">
        <f t="shared" si="341"/>
        <v>0</v>
      </c>
      <c r="U3110" s="55">
        <f t="shared" si="342"/>
        <v>0</v>
      </c>
      <c r="V3110" s="527"/>
      <c r="X3110" s="529">
        <f t="shared" si="340"/>
        <v>4251.5200000000004</v>
      </c>
    </row>
    <row r="3111" spans="1:24" ht="14.1" customHeight="1">
      <c r="A3111" s="460">
        <v>3111</v>
      </c>
      <c r="B3111" s="467" t="s">
        <v>245</v>
      </c>
      <c r="C3111" s="466" t="s">
        <v>386</v>
      </c>
      <c r="D3111" s="473" t="s">
        <v>474</v>
      </c>
      <c r="E3111" s="475">
        <v>0</v>
      </c>
      <c r="F3111" s="475" t="s">
        <v>2210</v>
      </c>
      <c r="G3111" s="494" t="s">
        <v>582</v>
      </c>
      <c r="H3111" s="494" t="s">
        <v>4033</v>
      </c>
      <c r="I3111" s="494" t="s">
        <v>3974</v>
      </c>
      <c r="J3111" s="502">
        <v>63.85</v>
      </c>
      <c r="K3111" s="494" t="s">
        <v>4033</v>
      </c>
      <c r="L3111" s="512">
        <f t="shared" si="336"/>
        <v>104</v>
      </c>
      <c r="M3111" s="514">
        <v>104</v>
      </c>
      <c r="N3111" s="514"/>
      <c r="O3111" s="514"/>
      <c r="P3111" s="515" t="e">
        <f t="shared" si="337"/>
        <v>#DIV/0!</v>
      </c>
      <c r="Q3111" s="515">
        <f t="shared" si="338"/>
        <v>0</v>
      </c>
      <c r="R3111" s="515">
        <f t="shared" si="339"/>
        <v>0</v>
      </c>
      <c r="S3111" s="516">
        <f>IF(M3111="nio",0,IF(M3111&gt;0,VLOOKUP(H3111,'3-Productie normen'!A:L,VLOOKUP(M3111,'3-Productie normen'!$B$36:$C$42,2,FALSE),FALSE)))</f>
        <v>0</v>
      </c>
      <c r="T3111" s="516">
        <f t="shared" si="341"/>
        <v>0</v>
      </c>
      <c r="U3111" s="55">
        <f t="shared" si="342"/>
        <v>0</v>
      </c>
      <c r="V3111" s="527"/>
      <c r="X3111" s="529">
        <f t="shared" si="340"/>
        <v>6640.4000000000005</v>
      </c>
    </row>
    <row r="3112" spans="1:24" ht="14.1" customHeight="1">
      <c r="A3112" s="460">
        <v>3112</v>
      </c>
      <c r="B3112" s="467" t="s">
        <v>245</v>
      </c>
      <c r="C3112" s="466" t="s">
        <v>386</v>
      </c>
      <c r="D3112" s="473" t="s">
        <v>474</v>
      </c>
      <c r="E3112" s="475">
        <v>0</v>
      </c>
      <c r="F3112" s="475" t="s">
        <v>2211</v>
      </c>
      <c r="G3112" s="494" t="s">
        <v>582</v>
      </c>
      <c r="H3112" s="494" t="s">
        <v>4033</v>
      </c>
      <c r="I3112" s="494" t="s">
        <v>3974</v>
      </c>
      <c r="J3112" s="502">
        <v>52.03</v>
      </c>
      <c r="K3112" s="494" t="s">
        <v>4033</v>
      </c>
      <c r="L3112" s="512">
        <f t="shared" si="336"/>
        <v>104</v>
      </c>
      <c r="M3112" s="514">
        <v>104</v>
      </c>
      <c r="N3112" s="514"/>
      <c r="O3112" s="514"/>
      <c r="P3112" s="515" t="e">
        <f t="shared" si="337"/>
        <v>#DIV/0!</v>
      </c>
      <c r="Q3112" s="515">
        <f t="shared" si="338"/>
        <v>0</v>
      </c>
      <c r="R3112" s="515">
        <f t="shared" si="339"/>
        <v>0</v>
      </c>
      <c r="S3112" s="516">
        <f>IF(M3112="nio",0,IF(M3112&gt;0,VLOOKUP(H3112,'3-Productie normen'!A:L,VLOOKUP(M3112,'3-Productie normen'!$B$36:$C$42,2,FALSE),FALSE)))</f>
        <v>0</v>
      </c>
      <c r="T3112" s="516">
        <f t="shared" si="341"/>
        <v>0</v>
      </c>
      <c r="U3112" s="55">
        <f t="shared" si="342"/>
        <v>0</v>
      </c>
      <c r="V3112" s="527"/>
      <c r="X3112" s="529">
        <f t="shared" si="340"/>
        <v>5411.12</v>
      </c>
    </row>
    <row r="3113" spans="1:24" ht="14.1" customHeight="1">
      <c r="A3113" s="567">
        <v>3113</v>
      </c>
      <c r="B3113" s="467" t="s">
        <v>245</v>
      </c>
      <c r="C3113" s="466" t="s">
        <v>386</v>
      </c>
      <c r="D3113" s="473" t="s">
        <v>474</v>
      </c>
      <c r="E3113" s="475">
        <v>0</v>
      </c>
      <c r="F3113" s="475" t="s">
        <v>2212</v>
      </c>
      <c r="G3113" s="494" t="s">
        <v>566</v>
      </c>
      <c r="H3113" s="492" t="s">
        <v>216</v>
      </c>
      <c r="I3113" s="494" t="s">
        <v>3974</v>
      </c>
      <c r="J3113" s="502">
        <v>13.79</v>
      </c>
      <c r="K3113" s="505" t="s">
        <v>216</v>
      </c>
      <c r="L3113" s="512">
        <f t="shared" si="336"/>
        <v>104</v>
      </c>
      <c r="M3113" s="514">
        <v>104</v>
      </c>
      <c r="N3113" s="514"/>
      <c r="O3113" s="514"/>
      <c r="P3113" s="515" t="e">
        <f t="shared" si="337"/>
        <v>#DIV/0!</v>
      </c>
      <c r="Q3113" s="515">
        <f t="shared" si="338"/>
        <v>0</v>
      </c>
      <c r="R3113" s="515">
        <f t="shared" si="339"/>
        <v>0</v>
      </c>
      <c r="S3113" s="516">
        <f>IF(M3113="nio",0,IF(M3113&gt;0,VLOOKUP(H3113,'3-Productie normen'!A:L,VLOOKUP(M3113,'3-Productie normen'!$B$36:$C$42,2,FALSE),FALSE)))</f>
        <v>0</v>
      </c>
      <c r="T3113" s="516">
        <f t="shared" si="341"/>
        <v>0</v>
      </c>
      <c r="U3113" s="55">
        <f t="shared" si="342"/>
        <v>0</v>
      </c>
      <c r="V3113" s="527"/>
      <c r="X3113" s="529">
        <f t="shared" si="340"/>
        <v>1434.1599999999999</v>
      </c>
    </row>
    <row r="3114" spans="1:24" ht="14.1" customHeight="1">
      <c r="A3114" s="460">
        <v>3114</v>
      </c>
      <c r="B3114" s="467" t="s">
        <v>245</v>
      </c>
      <c r="C3114" s="466" t="s">
        <v>386</v>
      </c>
      <c r="D3114" s="473" t="s">
        <v>474</v>
      </c>
      <c r="E3114" s="475">
        <v>0</v>
      </c>
      <c r="F3114" s="475" t="s">
        <v>2213</v>
      </c>
      <c r="G3114" s="494" t="s">
        <v>561</v>
      </c>
      <c r="H3114" s="491" t="s">
        <v>286</v>
      </c>
      <c r="I3114" s="494" t="s">
        <v>3974</v>
      </c>
      <c r="J3114" s="502">
        <v>4.92</v>
      </c>
      <c r="K3114" s="494" t="s">
        <v>4016</v>
      </c>
      <c r="L3114" s="512">
        <f t="shared" si="336"/>
        <v>0</v>
      </c>
      <c r="M3114" s="513" t="s">
        <v>4037</v>
      </c>
      <c r="N3114" s="514"/>
      <c r="O3114" s="514"/>
      <c r="P3114" s="515">
        <f t="shared" si="337"/>
        <v>0</v>
      </c>
      <c r="Q3114" s="515">
        <f t="shared" si="338"/>
        <v>0</v>
      </c>
      <c r="R3114" s="515">
        <f t="shared" si="339"/>
        <v>0</v>
      </c>
      <c r="S3114" s="516">
        <f>IF(M3114="nio",0,IF(M3114&gt;0,VLOOKUP(H3114,'3-Productie normen'!A:L,VLOOKUP(M3114,'3-Productie normen'!$B$36:$C$42,2,FALSE),FALSE)))</f>
        <v>0</v>
      </c>
      <c r="T3114" s="516">
        <f t="shared" si="341"/>
        <v>0</v>
      </c>
      <c r="U3114" s="55">
        <f t="shared" si="342"/>
        <v>0</v>
      </c>
      <c r="V3114" s="527"/>
      <c r="X3114" s="529">
        <f t="shared" si="340"/>
        <v>0</v>
      </c>
    </row>
    <row r="3115" spans="1:24" ht="14.1" customHeight="1">
      <c r="A3115" s="460">
        <v>3115</v>
      </c>
      <c r="B3115" s="467" t="s">
        <v>245</v>
      </c>
      <c r="C3115" s="466" t="s">
        <v>386</v>
      </c>
      <c r="D3115" s="473" t="s">
        <v>474</v>
      </c>
      <c r="E3115" s="475">
        <v>0</v>
      </c>
      <c r="F3115" s="475" t="s">
        <v>2885</v>
      </c>
      <c r="G3115" s="494" t="s">
        <v>568</v>
      </c>
      <c r="H3115" s="491" t="s">
        <v>286</v>
      </c>
      <c r="I3115" s="494" t="s">
        <v>3977</v>
      </c>
      <c r="J3115" s="502">
        <v>1.1499999999999999</v>
      </c>
      <c r="K3115" s="494" t="s">
        <v>4016</v>
      </c>
      <c r="L3115" s="512">
        <f t="shared" si="336"/>
        <v>0</v>
      </c>
      <c r="M3115" s="513" t="s">
        <v>4037</v>
      </c>
      <c r="N3115" s="514"/>
      <c r="O3115" s="514"/>
      <c r="P3115" s="515">
        <f t="shared" si="337"/>
        <v>0</v>
      </c>
      <c r="Q3115" s="515">
        <f t="shared" si="338"/>
        <v>0</v>
      </c>
      <c r="R3115" s="515">
        <f t="shared" si="339"/>
        <v>0</v>
      </c>
      <c r="S3115" s="516">
        <f>IF(M3115="nio",0,IF(M3115&gt;0,VLOOKUP(H3115,'3-Productie normen'!A:L,VLOOKUP(M3115,'3-Productie normen'!$B$36:$C$42,2,FALSE),FALSE)))</f>
        <v>0</v>
      </c>
      <c r="T3115" s="516">
        <f t="shared" si="341"/>
        <v>0</v>
      </c>
      <c r="U3115" s="55">
        <f t="shared" si="342"/>
        <v>0</v>
      </c>
      <c r="V3115" s="527"/>
      <c r="X3115" s="529">
        <f t="shared" si="340"/>
        <v>0</v>
      </c>
    </row>
    <row r="3116" spans="1:24" ht="14.1" customHeight="1">
      <c r="A3116" s="460">
        <v>3116</v>
      </c>
      <c r="B3116" s="467" t="s">
        <v>245</v>
      </c>
      <c r="C3116" s="466" t="s">
        <v>386</v>
      </c>
      <c r="D3116" s="473" t="s">
        <v>474</v>
      </c>
      <c r="E3116" s="475">
        <v>0</v>
      </c>
      <c r="F3116" s="475" t="s">
        <v>2886</v>
      </c>
      <c r="G3116" s="494" t="s">
        <v>568</v>
      </c>
      <c r="H3116" s="491" t="s">
        <v>286</v>
      </c>
      <c r="I3116" s="494" t="s">
        <v>3977</v>
      </c>
      <c r="J3116" s="502">
        <v>0.55000000000000004</v>
      </c>
      <c r="K3116" s="494" t="s">
        <v>4016</v>
      </c>
      <c r="L3116" s="512">
        <f t="shared" si="336"/>
        <v>0</v>
      </c>
      <c r="M3116" s="513" t="s">
        <v>4037</v>
      </c>
      <c r="N3116" s="514"/>
      <c r="O3116" s="514"/>
      <c r="P3116" s="515">
        <f t="shared" si="337"/>
        <v>0</v>
      </c>
      <c r="Q3116" s="515">
        <f t="shared" si="338"/>
        <v>0</v>
      </c>
      <c r="R3116" s="515">
        <f t="shared" si="339"/>
        <v>0</v>
      </c>
      <c r="S3116" s="516">
        <f>IF(M3116="nio",0,IF(M3116&gt;0,VLOOKUP(H3116,'3-Productie normen'!A:L,VLOOKUP(M3116,'3-Productie normen'!$B$36:$C$42,2,FALSE),FALSE)))</f>
        <v>0</v>
      </c>
      <c r="T3116" s="516">
        <f t="shared" si="341"/>
        <v>0</v>
      </c>
      <c r="U3116" s="55">
        <f t="shared" si="342"/>
        <v>0</v>
      </c>
      <c r="V3116" s="527"/>
      <c r="X3116" s="529">
        <f t="shared" si="340"/>
        <v>0</v>
      </c>
    </row>
    <row r="3117" spans="1:24" ht="14.1" customHeight="1">
      <c r="A3117" s="460">
        <v>3117</v>
      </c>
      <c r="B3117" s="467" t="s">
        <v>245</v>
      </c>
      <c r="C3117" s="466" t="s">
        <v>386</v>
      </c>
      <c r="D3117" s="473" t="s">
        <v>474</v>
      </c>
      <c r="E3117" s="475">
        <v>0</v>
      </c>
      <c r="F3117" s="475" t="s">
        <v>2215</v>
      </c>
      <c r="G3117" s="494" t="s">
        <v>568</v>
      </c>
      <c r="H3117" s="491" t="s">
        <v>286</v>
      </c>
      <c r="I3117" s="494" t="s">
        <v>3977</v>
      </c>
      <c r="J3117" s="502">
        <v>3.98</v>
      </c>
      <c r="K3117" s="494" t="s">
        <v>4016</v>
      </c>
      <c r="L3117" s="512">
        <f t="shared" si="336"/>
        <v>0</v>
      </c>
      <c r="M3117" s="513" t="s">
        <v>4037</v>
      </c>
      <c r="N3117" s="514"/>
      <c r="O3117" s="514"/>
      <c r="P3117" s="515">
        <f t="shared" si="337"/>
        <v>0</v>
      </c>
      <c r="Q3117" s="515">
        <f t="shared" si="338"/>
        <v>0</v>
      </c>
      <c r="R3117" s="515">
        <f t="shared" si="339"/>
        <v>0</v>
      </c>
      <c r="S3117" s="516">
        <f>IF(M3117="nio",0,IF(M3117&gt;0,VLOOKUP(H3117,'3-Productie normen'!A:L,VLOOKUP(M3117,'3-Productie normen'!$B$36:$C$42,2,FALSE),FALSE)))</f>
        <v>0</v>
      </c>
      <c r="T3117" s="516">
        <f t="shared" si="341"/>
        <v>0</v>
      </c>
      <c r="U3117" s="55">
        <f t="shared" si="342"/>
        <v>0</v>
      </c>
      <c r="V3117" s="527"/>
      <c r="X3117" s="529">
        <f t="shared" si="340"/>
        <v>0</v>
      </c>
    </row>
    <row r="3118" spans="1:24" ht="14.1" customHeight="1">
      <c r="A3118" s="460">
        <v>3118</v>
      </c>
      <c r="B3118" s="467" t="s">
        <v>245</v>
      </c>
      <c r="C3118" s="466" t="s">
        <v>386</v>
      </c>
      <c r="D3118" s="473" t="s">
        <v>474</v>
      </c>
      <c r="E3118" s="475">
        <v>0</v>
      </c>
      <c r="F3118" s="475" t="s">
        <v>2887</v>
      </c>
      <c r="G3118" s="494" t="s">
        <v>568</v>
      </c>
      <c r="H3118" s="487" t="s">
        <v>17</v>
      </c>
      <c r="I3118" s="494" t="s">
        <v>3977</v>
      </c>
      <c r="J3118" s="502">
        <v>1.8</v>
      </c>
      <c r="K3118" s="487" t="s">
        <v>17</v>
      </c>
      <c r="L3118" s="512">
        <f t="shared" si="336"/>
        <v>255</v>
      </c>
      <c r="M3118" s="514">
        <v>255</v>
      </c>
      <c r="N3118" s="514"/>
      <c r="O3118" s="514"/>
      <c r="P3118" s="515" t="e">
        <f t="shared" si="337"/>
        <v>#DIV/0!</v>
      </c>
      <c r="Q3118" s="515">
        <f t="shared" si="338"/>
        <v>0</v>
      </c>
      <c r="R3118" s="515">
        <f t="shared" si="339"/>
        <v>0</v>
      </c>
      <c r="S3118" s="516">
        <f>IF(M3118="nio",0,IF(M3118&gt;0,VLOOKUP(H3118,'3-Productie normen'!A:L,VLOOKUP(M3118,'3-Productie normen'!$B$36:$C$42,2,FALSE),FALSE)))</f>
        <v>0</v>
      </c>
      <c r="T3118" s="516">
        <f t="shared" si="341"/>
        <v>0</v>
      </c>
      <c r="U3118" s="55">
        <f t="shared" si="342"/>
        <v>0</v>
      </c>
      <c r="V3118" s="527"/>
      <c r="X3118" s="529">
        <f t="shared" si="340"/>
        <v>459</v>
      </c>
    </row>
    <row r="3119" spans="1:24" ht="14.1" customHeight="1">
      <c r="A3119" s="460">
        <v>3119</v>
      </c>
      <c r="B3119" s="467" t="s">
        <v>245</v>
      </c>
      <c r="C3119" s="466" t="s">
        <v>386</v>
      </c>
      <c r="D3119" s="473" t="s">
        <v>474</v>
      </c>
      <c r="E3119" s="475">
        <v>0</v>
      </c>
      <c r="F3119" s="475" t="s">
        <v>2271</v>
      </c>
      <c r="G3119" s="494" t="s">
        <v>568</v>
      </c>
      <c r="H3119" s="487" t="s">
        <v>17</v>
      </c>
      <c r="I3119" s="494" t="s">
        <v>3977</v>
      </c>
      <c r="J3119" s="502">
        <v>2.46</v>
      </c>
      <c r="K3119" s="487" t="s">
        <v>17</v>
      </c>
      <c r="L3119" s="512">
        <f t="shared" si="336"/>
        <v>255</v>
      </c>
      <c r="M3119" s="514">
        <v>255</v>
      </c>
      <c r="N3119" s="514"/>
      <c r="O3119" s="514"/>
      <c r="P3119" s="515" t="e">
        <f t="shared" si="337"/>
        <v>#DIV/0!</v>
      </c>
      <c r="Q3119" s="515">
        <f t="shared" si="338"/>
        <v>0</v>
      </c>
      <c r="R3119" s="515">
        <f t="shared" si="339"/>
        <v>0</v>
      </c>
      <c r="S3119" s="516">
        <f>IF(M3119="nio",0,IF(M3119&gt;0,VLOOKUP(H3119,'3-Productie normen'!A:L,VLOOKUP(M3119,'3-Productie normen'!$B$36:$C$42,2,FALSE),FALSE)))</f>
        <v>0</v>
      </c>
      <c r="T3119" s="516">
        <f t="shared" si="341"/>
        <v>0</v>
      </c>
      <c r="U3119" s="55">
        <f t="shared" si="342"/>
        <v>0</v>
      </c>
      <c r="V3119" s="527"/>
      <c r="X3119" s="529">
        <f t="shared" si="340"/>
        <v>627.29999999999995</v>
      </c>
    </row>
    <row r="3120" spans="1:24" ht="14.1" customHeight="1">
      <c r="A3120" s="460">
        <v>3120</v>
      </c>
      <c r="B3120" s="467" t="s">
        <v>245</v>
      </c>
      <c r="C3120" s="466" t="s">
        <v>386</v>
      </c>
      <c r="D3120" s="473" t="s">
        <v>474</v>
      </c>
      <c r="E3120" s="475">
        <v>0</v>
      </c>
      <c r="F3120" s="475" t="s">
        <v>2888</v>
      </c>
      <c r="G3120" s="494" t="s">
        <v>568</v>
      </c>
      <c r="H3120" s="487" t="s">
        <v>17</v>
      </c>
      <c r="I3120" s="494" t="s">
        <v>3977</v>
      </c>
      <c r="J3120" s="502">
        <v>1.5</v>
      </c>
      <c r="K3120" s="487" t="s">
        <v>17</v>
      </c>
      <c r="L3120" s="512">
        <f t="shared" si="336"/>
        <v>255</v>
      </c>
      <c r="M3120" s="514">
        <v>255</v>
      </c>
      <c r="N3120" s="514"/>
      <c r="O3120" s="514"/>
      <c r="P3120" s="515" t="e">
        <f t="shared" si="337"/>
        <v>#DIV/0!</v>
      </c>
      <c r="Q3120" s="515">
        <f t="shared" si="338"/>
        <v>0</v>
      </c>
      <c r="R3120" s="515">
        <f t="shared" si="339"/>
        <v>0</v>
      </c>
      <c r="S3120" s="516">
        <f>IF(M3120="nio",0,IF(M3120&gt;0,VLOOKUP(H3120,'3-Productie normen'!A:L,VLOOKUP(M3120,'3-Productie normen'!$B$36:$C$42,2,FALSE),FALSE)))</f>
        <v>0</v>
      </c>
      <c r="T3120" s="516">
        <f t="shared" si="341"/>
        <v>0</v>
      </c>
      <c r="U3120" s="55">
        <f t="shared" si="342"/>
        <v>0</v>
      </c>
      <c r="V3120" s="527"/>
      <c r="X3120" s="529">
        <f t="shared" si="340"/>
        <v>382.5</v>
      </c>
    </row>
    <row r="3121" spans="1:24" ht="14.1" customHeight="1">
      <c r="A3121" s="567">
        <v>3121</v>
      </c>
      <c r="B3121" s="467" t="s">
        <v>245</v>
      </c>
      <c r="C3121" s="466" t="s">
        <v>386</v>
      </c>
      <c r="D3121" s="473" t="s">
        <v>474</v>
      </c>
      <c r="E3121" s="475">
        <v>0</v>
      </c>
      <c r="F3121" s="475" t="s">
        <v>2313</v>
      </c>
      <c r="G3121" s="494" t="s">
        <v>557</v>
      </c>
      <c r="H3121" s="491" t="s">
        <v>286</v>
      </c>
      <c r="I3121" s="494" t="s">
        <v>3974</v>
      </c>
      <c r="J3121" s="502">
        <v>6.23</v>
      </c>
      <c r="K3121" s="494" t="s">
        <v>4016</v>
      </c>
      <c r="L3121" s="512">
        <f t="shared" si="336"/>
        <v>0</v>
      </c>
      <c r="M3121" s="513" t="s">
        <v>4037</v>
      </c>
      <c r="N3121" s="514"/>
      <c r="O3121" s="514"/>
      <c r="P3121" s="515">
        <f t="shared" si="337"/>
        <v>0</v>
      </c>
      <c r="Q3121" s="515">
        <f t="shared" si="338"/>
        <v>0</v>
      </c>
      <c r="R3121" s="515">
        <f t="shared" si="339"/>
        <v>0</v>
      </c>
      <c r="S3121" s="516">
        <f>IF(M3121="nio",0,IF(M3121&gt;0,VLOOKUP(H3121,'3-Productie normen'!A:L,VLOOKUP(M3121,'3-Productie normen'!$B$36:$C$42,2,FALSE),FALSE)))</f>
        <v>0</v>
      </c>
      <c r="T3121" s="516">
        <f t="shared" si="341"/>
        <v>0</v>
      </c>
      <c r="U3121" s="55">
        <f t="shared" si="342"/>
        <v>0</v>
      </c>
      <c r="V3121" s="527"/>
      <c r="X3121" s="529">
        <f t="shared" si="340"/>
        <v>0</v>
      </c>
    </row>
    <row r="3122" spans="1:24" ht="14.1" customHeight="1">
      <c r="A3122" s="460">
        <v>3122</v>
      </c>
      <c r="B3122" s="467" t="s">
        <v>245</v>
      </c>
      <c r="C3122" s="466" t="s">
        <v>386</v>
      </c>
      <c r="D3122" s="473" t="s">
        <v>474</v>
      </c>
      <c r="E3122" s="475">
        <v>0</v>
      </c>
      <c r="F3122" s="475" t="s">
        <v>2315</v>
      </c>
      <c r="G3122" s="494" t="s">
        <v>557</v>
      </c>
      <c r="H3122" s="491" t="s">
        <v>286</v>
      </c>
      <c r="I3122" s="494" t="s">
        <v>3974</v>
      </c>
      <c r="J3122" s="502">
        <v>8.5500000000000007</v>
      </c>
      <c r="K3122" s="494" t="s">
        <v>4016</v>
      </c>
      <c r="L3122" s="512">
        <f t="shared" si="336"/>
        <v>0</v>
      </c>
      <c r="M3122" s="513" t="s">
        <v>4037</v>
      </c>
      <c r="N3122" s="514"/>
      <c r="O3122" s="514"/>
      <c r="P3122" s="515">
        <f t="shared" si="337"/>
        <v>0</v>
      </c>
      <c r="Q3122" s="515">
        <f t="shared" si="338"/>
        <v>0</v>
      </c>
      <c r="R3122" s="515">
        <f t="shared" si="339"/>
        <v>0</v>
      </c>
      <c r="S3122" s="516">
        <f>IF(M3122="nio",0,IF(M3122&gt;0,VLOOKUP(H3122,'3-Productie normen'!A:L,VLOOKUP(M3122,'3-Productie normen'!$B$36:$C$42,2,FALSE),FALSE)))</f>
        <v>0</v>
      </c>
      <c r="T3122" s="516">
        <f t="shared" si="341"/>
        <v>0</v>
      </c>
      <c r="U3122" s="55">
        <f t="shared" si="342"/>
        <v>0</v>
      </c>
      <c r="V3122" s="527"/>
      <c r="X3122" s="529">
        <f t="shared" si="340"/>
        <v>0</v>
      </c>
    </row>
    <row r="3123" spans="1:24" ht="14.1" customHeight="1">
      <c r="A3123" s="460">
        <v>3123</v>
      </c>
      <c r="B3123" s="467" t="s">
        <v>245</v>
      </c>
      <c r="C3123" s="466" t="s">
        <v>386</v>
      </c>
      <c r="D3123" s="473" t="s">
        <v>474</v>
      </c>
      <c r="E3123" s="475">
        <v>0</v>
      </c>
      <c r="F3123" s="475" t="s">
        <v>604</v>
      </c>
      <c r="G3123" s="494" t="s">
        <v>593</v>
      </c>
      <c r="H3123" s="494" t="s">
        <v>255</v>
      </c>
      <c r="I3123" s="494" t="s">
        <v>3974</v>
      </c>
      <c r="J3123" s="502">
        <v>39.950000000000003</v>
      </c>
      <c r="K3123" s="494" t="s">
        <v>255</v>
      </c>
      <c r="L3123" s="512">
        <f t="shared" si="336"/>
        <v>104</v>
      </c>
      <c r="M3123" s="514">
        <v>104</v>
      </c>
      <c r="N3123" s="514"/>
      <c r="O3123" s="514"/>
      <c r="P3123" s="515" t="e">
        <f t="shared" si="337"/>
        <v>#DIV/0!</v>
      </c>
      <c r="Q3123" s="515">
        <f t="shared" si="338"/>
        <v>0</v>
      </c>
      <c r="R3123" s="515">
        <f t="shared" si="339"/>
        <v>0</v>
      </c>
      <c r="S3123" s="516">
        <f>IF(M3123="nio",0,IF(M3123&gt;0,VLOOKUP(H3123,'3-Productie normen'!A:L,VLOOKUP(M3123,'3-Productie normen'!$B$36:$C$42,2,FALSE),FALSE)))</f>
        <v>0</v>
      </c>
      <c r="T3123" s="516">
        <f t="shared" si="341"/>
        <v>0</v>
      </c>
      <c r="U3123" s="55">
        <f t="shared" si="342"/>
        <v>0</v>
      </c>
      <c r="V3123" s="527"/>
      <c r="X3123" s="529">
        <f t="shared" si="340"/>
        <v>4154.8</v>
      </c>
    </row>
    <row r="3124" spans="1:24" ht="14.1" customHeight="1">
      <c r="A3124" s="460">
        <v>3124</v>
      </c>
      <c r="B3124" s="467" t="s">
        <v>245</v>
      </c>
      <c r="C3124" s="466" t="s">
        <v>386</v>
      </c>
      <c r="D3124" s="473" t="s">
        <v>474</v>
      </c>
      <c r="E3124" s="475">
        <v>0</v>
      </c>
      <c r="F3124" s="475" t="s">
        <v>2889</v>
      </c>
      <c r="G3124" s="494" t="s">
        <v>2206</v>
      </c>
      <c r="H3124" s="491" t="s">
        <v>286</v>
      </c>
      <c r="I3124" s="494" t="s">
        <v>3974</v>
      </c>
      <c r="J3124" s="502">
        <v>13.73</v>
      </c>
      <c r="K3124" s="494" t="s">
        <v>4016</v>
      </c>
      <c r="L3124" s="512">
        <f t="shared" si="336"/>
        <v>0</v>
      </c>
      <c r="M3124" s="513" t="s">
        <v>4037</v>
      </c>
      <c r="N3124" s="514"/>
      <c r="O3124" s="514"/>
      <c r="P3124" s="515">
        <f t="shared" si="337"/>
        <v>0</v>
      </c>
      <c r="Q3124" s="515">
        <f t="shared" si="338"/>
        <v>0</v>
      </c>
      <c r="R3124" s="515">
        <f t="shared" si="339"/>
        <v>0</v>
      </c>
      <c r="S3124" s="516">
        <f>IF(M3124="nio",0,IF(M3124&gt;0,VLOOKUP(H3124,'3-Productie normen'!A:L,VLOOKUP(M3124,'3-Productie normen'!$B$36:$C$42,2,FALSE),FALSE)))</f>
        <v>0</v>
      </c>
      <c r="T3124" s="516">
        <f t="shared" si="341"/>
        <v>0</v>
      </c>
      <c r="U3124" s="55">
        <f t="shared" si="342"/>
        <v>0</v>
      </c>
      <c r="V3124" s="527"/>
      <c r="X3124" s="529">
        <f t="shared" si="340"/>
        <v>0</v>
      </c>
    </row>
    <row r="3125" spans="1:24" ht="14.1" customHeight="1">
      <c r="A3125" s="460">
        <v>3125</v>
      </c>
      <c r="B3125" s="467" t="s">
        <v>245</v>
      </c>
      <c r="C3125" s="466" t="s">
        <v>386</v>
      </c>
      <c r="D3125" s="473" t="s">
        <v>474</v>
      </c>
      <c r="E3125" s="475">
        <v>0</v>
      </c>
      <c r="F3125" s="475" t="s">
        <v>2890</v>
      </c>
      <c r="G3125" s="494" t="s">
        <v>2206</v>
      </c>
      <c r="H3125" s="491" t="s">
        <v>286</v>
      </c>
      <c r="I3125" s="494" t="s">
        <v>3974</v>
      </c>
      <c r="J3125" s="502">
        <v>54.11</v>
      </c>
      <c r="K3125" s="494" t="s">
        <v>4016</v>
      </c>
      <c r="L3125" s="512">
        <f t="shared" si="336"/>
        <v>0</v>
      </c>
      <c r="M3125" s="513" t="s">
        <v>4037</v>
      </c>
      <c r="N3125" s="514"/>
      <c r="O3125" s="514"/>
      <c r="P3125" s="515">
        <f t="shared" si="337"/>
        <v>0</v>
      </c>
      <c r="Q3125" s="515">
        <f t="shared" si="338"/>
        <v>0</v>
      </c>
      <c r="R3125" s="515">
        <f t="shared" si="339"/>
        <v>0</v>
      </c>
      <c r="S3125" s="516">
        <f>IF(M3125="nio",0,IF(M3125&gt;0,VLOOKUP(H3125,'3-Productie normen'!A:L,VLOOKUP(M3125,'3-Productie normen'!$B$36:$C$42,2,FALSE),FALSE)))</f>
        <v>0</v>
      </c>
      <c r="T3125" s="516">
        <f t="shared" si="341"/>
        <v>0</v>
      </c>
      <c r="U3125" s="55">
        <f t="shared" si="342"/>
        <v>0</v>
      </c>
      <c r="V3125" s="527"/>
      <c r="X3125" s="529">
        <f t="shared" si="340"/>
        <v>0</v>
      </c>
    </row>
    <row r="3126" spans="1:24" ht="14.1" customHeight="1">
      <c r="A3126" s="460">
        <v>3126</v>
      </c>
      <c r="B3126" s="467" t="s">
        <v>245</v>
      </c>
      <c r="C3126" s="466" t="s">
        <v>386</v>
      </c>
      <c r="D3126" s="473" t="s">
        <v>474</v>
      </c>
      <c r="E3126" s="475">
        <v>0</v>
      </c>
      <c r="F3126" s="475" t="s">
        <v>2284</v>
      </c>
      <c r="G3126" s="494" t="s">
        <v>566</v>
      </c>
      <c r="H3126" s="494" t="s">
        <v>216</v>
      </c>
      <c r="I3126" s="494" t="s">
        <v>3974</v>
      </c>
      <c r="J3126" s="502">
        <v>46.15</v>
      </c>
      <c r="K3126" s="494" t="s">
        <v>4033</v>
      </c>
      <c r="L3126" s="512">
        <f t="shared" si="336"/>
        <v>104</v>
      </c>
      <c r="M3126" s="514">
        <v>104</v>
      </c>
      <c r="N3126" s="514"/>
      <c r="O3126" s="514"/>
      <c r="P3126" s="515" t="e">
        <f t="shared" si="337"/>
        <v>#DIV/0!</v>
      </c>
      <c r="Q3126" s="515">
        <f t="shared" si="338"/>
        <v>0</v>
      </c>
      <c r="R3126" s="515">
        <f t="shared" si="339"/>
        <v>0</v>
      </c>
      <c r="S3126" s="516">
        <f>IF(M3126="nio",0,IF(M3126&gt;0,VLOOKUP(H3126,'3-Productie normen'!A:L,VLOOKUP(M3126,'3-Productie normen'!$B$36:$C$42,2,FALSE),FALSE)))</f>
        <v>0</v>
      </c>
      <c r="T3126" s="516">
        <f t="shared" si="341"/>
        <v>0</v>
      </c>
      <c r="U3126" s="55">
        <f t="shared" si="342"/>
        <v>0</v>
      </c>
      <c r="V3126" s="527"/>
      <c r="X3126" s="529">
        <f t="shared" si="340"/>
        <v>4799.5999999999995</v>
      </c>
    </row>
    <row r="3127" spans="1:24" ht="14.1" customHeight="1">
      <c r="A3127" s="460">
        <v>3127</v>
      </c>
      <c r="B3127" s="467" t="s">
        <v>245</v>
      </c>
      <c r="C3127" s="466" t="s">
        <v>386</v>
      </c>
      <c r="D3127" s="473" t="s">
        <v>474</v>
      </c>
      <c r="E3127" s="475">
        <v>0</v>
      </c>
      <c r="F3127" s="475" t="s">
        <v>2891</v>
      </c>
      <c r="G3127" s="494" t="s">
        <v>557</v>
      </c>
      <c r="H3127" s="491" t="s">
        <v>286</v>
      </c>
      <c r="I3127" s="494" t="s">
        <v>3983</v>
      </c>
      <c r="J3127" s="502">
        <v>2.4</v>
      </c>
      <c r="K3127" s="494" t="s">
        <v>4016</v>
      </c>
      <c r="L3127" s="512">
        <f t="shared" si="336"/>
        <v>0</v>
      </c>
      <c r="M3127" s="513" t="s">
        <v>4037</v>
      </c>
      <c r="N3127" s="514"/>
      <c r="O3127" s="514"/>
      <c r="P3127" s="515">
        <f t="shared" si="337"/>
        <v>0</v>
      </c>
      <c r="Q3127" s="515">
        <f t="shared" si="338"/>
        <v>0</v>
      </c>
      <c r="R3127" s="515">
        <f t="shared" si="339"/>
        <v>0</v>
      </c>
      <c r="S3127" s="516">
        <f>IF(M3127="nio",0,IF(M3127&gt;0,VLOOKUP(H3127,'3-Productie normen'!A:L,VLOOKUP(M3127,'3-Productie normen'!$B$36:$C$42,2,FALSE),FALSE)))</f>
        <v>0</v>
      </c>
      <c r="T3127" s="516">
        <f t="shared" si="341"/>
        <v>0</v>
      </c>
      <c r="U3127" s="55">
        <f t="shared" si="342"/>
        <v>0</v>
      </c>
      <c r="V3127" s="527"/>
      <c r="X3127" s="529">
        <f t="shared" si="340"/>
        <v>0</v>
      </c>
    </row>
    <row r="3128" spans="1:24" ht="14.1" customHeight="1">
      <c r="A3128" s="460">
        <v>3128</v>
      </c>
      <c r="B3128" s="467" t="s">
        <v>245</v>
      </c>
      <c r="C3128" s="466" t="s">
        <v>386</v>
      </c>
      <c r="D3128" s="473" t="s">
        <v>474</v>
      </c>
      <c r="E3128" s="475">
        <v>0</v>
      </c>
      <c r="F3128" s="475" t="s">
        <v>2892</v>
      </c>
      <c r="G3128" s="494" t="s">
        <v>557</v>
      </c>
      <c r="H3128" s="491" t="s">
        <v>286</v>
      </c>
      <c r="I3128" s="494" t="s">
        <v>3983</v>
      </c>
      <c r="J3128" s="502">
        <v>2.4</v>
      </c>
      <c r="K3128" s="494" t="s">
        <v>4016</v>
      </c>
      <c r="L3128" s="512">
        <f t="shared" si="336"/>
        <v>0</v>
      </c>
      <c r="M3128" s="513" t="s">
        <v>4037</v>
      </c>
      <c r="N3128" s="514"/>
      <c r="O3128" s="514"/>
      <c r="P3128" s="515">
        <f t="shared" si="337"/>
        <v>0</v>
      </c>
      <c r="Q3128" s="515">
        <f t="shared" si="338"/>
        <v>0</v>
      </c>
      <c r="R3128" s="515">
        <f t="shared" si="339"/>
        <v>0</v>
      </c>
      <c r="S3128" s="516">
        <f>IF(M3128="nio",0,IF(M3128&gt;0,VLOOKUP(H3128,'3-Productie normen'!A:L,VLOOKUP(M3128,'3-Productie normen'!$B$36:$C$42,2,FALSE),FALSE)))</f>
        <v>0</v>
      </c>
      <c r="T3128" s="516">
        <f t="shared" si="341"/>
        <v>0</v>
      </c>
      <c r="U3128" s="55">
        <f t="shared" si="342"/>
        <v>0</v>
      </c>
      <c r="V3128" s="527"/>
      <c r="X3128" s="529">
        <f t="shared" si="340"/>
        <v>0</v>
      </c>
    </row>
    <row r="3129" spans="1:24" ht="14.1" customHeight="1">
      <c r="A3129" s="567">
        <v>3129</v>
      </c>
      <c r="B3129" s="467" t="s">
        <v>245</v>
      </c>
      <c r="C3129" s="466" t="s">
        <v>386</v>
      </c>
      <c r="D3129" s="473" t="s">
        <v>474</v>
      </c>
      <c r="E3129" s="475">
        <v>0</v>
      </c>
      <c r="F3129" s="475" t="s">
        <v>2893</v>
      </c>
      <c r="G3129" s="494" t="s">
        <v>557</v>
      </c>
      <c r="H3129" s="491" t="s">
        <v>286</v>
      </c>
      <c r="I3129" s="494" t="s">
        <v>3983</v>
      </c>
      <c r="J3129" s="502">
        <v>2.4</v>
      </c>
      <c r="K3129" s="494" t="s">
        <v>4016</v>
      </c>
      <c r="L3129" s="512">
        <f t="shared" si="336"/>
        <v>0</v>
      </c>
      <c r="M3129" s="513" t="s">
        <v>4037</v>
      </c>
      <c r="N3129" s="514"/>
      <c r="O3129" s="514"/>
      <c r="P3129" s="515">
        <f t="shared" si="337"/>
        <v>0</v>
      </c>
      <c r="Q3129" s="515">
        <f t="shared" si="338"/>
        <v>0</v>
      </c>
      <c r="R3129" s="515">
        <f t="shared" si="339"/>
        <v>0</v>
      </c>
      <c r="S3129" s="516">
        <f>IF(M3129="nio",0,IF(M3129&gt;0,VLOOKUP(H3129,'3-Productie normen'!A:L,VLOOKUP(M3129,'3-Productie normen'!$B$36:$C$42,2,FALSE),FALSE)))</f>
        <v>0</v>
      </c>
      <c r="T3129" s="516">
        <f t="shared" si="341"/>
        <v>0</v>
      </c>
      <c r="U3129" s="55">
        <f t="shared" si="342"/>
        <v>0</v>
      </c>
      <c r="V3129" s="527"/>
      <c r="X3129" s="529">
        <f t="shared" si="340"/>
        <v>0</v>
      </c>
    </row>
    <row r="3130" spans="1:24" ht="14.1" customHeight="1">
      <c r="A3130" s="460">
        <v>3130</v>
      </c>
      <c r="B3130" s="467" t="s">
        <v>245</v>
      </c>
      <c r="C3130" s="466" t="s">
        <v>386</v>
      </c>
      <c r="D3130" s="473" t="s">
        <v>474</v>
      </c>
      <c r="E3130" s="475">
        <v>0</v>
      </c>
      <c r="F3130" s="475" t="s">
        <v>2894</v>
      </c>
      <c r="G3130" s="494" t="s">
        <v>557</v>
      </c>
      <c r="H3130" s="491" t="s">
        <v>286</v>
      </c>
      <c r="I3130" s="494" t="s">
        <v>3983</v>
      </c>
      <c r="J3130" s="502">
        <v>2.4</v>
      </c>
      <c r="K3130" s="494" t="s">
        <v>4016</v>
      </c>
      <c r="L3130" s="512">
        <f t="shared" si="336"/>
        <v>0</v>
      </c>
      <c r="M3130" s="513" t="s">
        <v>4037</v>
      </c>
      <c r="N3130" s="514"/>
      <c r="O3130" s="514"/>
      <c r="P3130" s="515">
        <f t="shared" si="337"/>
        <v>0</v>
      </c>
      <c r="Q3130" s="515">
        <f t="shared" si="338"/>
        <v>0</v>
      </c>
      <c r="R3130" s="515">
        <f t="shared" si="339"/>
        <v>0</v>
      </c>
      <c r="S3130" s="516">
        <f>IF(M3130="nio",0,IF(M3130&gt;0,VLOOKUP(H3130,'3-Productie normen'!A:L,VLOOKUP(M3130,'3-Productie normen'!$B$36:$C$42,2,FALSE),FALSE)))</f>
        <v>0</v>
      </c>
      <c r="T3130" s="516">
        <f t="shared" si="341"/>
        <v>0</v>
      </c>
      <c r="U3130" s="55">
        <f t="shared" si="342"/>
        <v>0</v>
      </c>
      <c r="V3130" s="527"/>
      <c r="X3130" s="529">
        <f t="shared" si="340"/>
        <v>0</v>
      </c>
    </row>
    <row r="3131" spans="1:24" ht="14.1" customHeight="1">
      <c r="A3131" s="460">
        <v>3131</v>
      </c>
      <c r="B3131" s="467" t="s">
        <v>245</v>
      </c>
      <c r="C3131" s="466" t="s">
        <v>386</v>
      </c>
      <c r="D3131" s="473" t="s">
        <v>474</v>
      </c>
      <c r="E3131" s="475">
        <v>0</v>
      </c>
      <c r="F3131" s="475" t="s">
        <v>2895</v>
      </c>
      <c r="G3131" s="494" t="s">
        <v>557</v>
      </c>
      <c r="H3131" s="491" t="s">
        <v>286</v>
      </c>
      <c r="I3131" s="494" t="s">
        <v>3983</v>
      </c>
      <c r="J3131" s="502">
        <v>2.4</v>
      </c>
      <c r="K3131" s="494" t="s">
        <v>4016</v>
      </c>
      <c r="L3131" s="512">
        <f t="shared" si="336"/>
        <v>0</v>
      </c>
      <c r="M3131" s="513" t="s">
        <v>4037</v>
      </c>
      <c r="N3131" s="514"/>
      <c r="O3131" s="514"/>
      <c r="P3131" s="515">
        <f t="shared" si="337"/>
        <v>0</v>
      </c>
      <c r="Q3131" s="515">
        <f t="shared" si="338"/>
        <v>0</v>
      </c>
      <c r="R3131" s="515">
        <f t="shared" si="339"/>
        <v>0</v>
      </c>
      <c r="S3131" s="516">
        <f>IF(M3131="nio",0,IF(M3131&gt;0,VLOOKUP(H3131,'3-Productie normen'!A:L,VLOOKUP(M3131,'3-Productie normen'!$B$36:$C$42,2,FALSE),FALSE)))</f>
        <v>0</v>
      </c>
      <c r="T3131" s="516">
        <f t="shared" si="341"/>
        <v>0</v>
      </c>
      <c r="U3131" s="55">
        <f t="shared" si="342"/>
        <v>0</v>
      </c>
      <c r="V3131" s="527"/>
      <c r="X3131" s="529">
        <f t="shared" si="340"/>
        <v>0</v>
      </c>
    </row>
    <row r="3132" spans="1:24" ht="14.1" customHeight="1">
      <c r="A3132" s="460">
        <v>3132</v>
      </c>
      <c r="B3132" s="467" t="s">
        <v>245</v>
      </c>
      <c r="C3132" s="466" t="s">
        <v>386</v>
      </c>
      <c r="D3132" s="473" t="s">
        <v>474</v>
      </c>
      <c r="E3132" s="475">
        <v>0</v>
      </c>
      <c r="F3132" s="475" t="s">
        <v>2896</v>
      </c>
      <c r="G3132" s="494" t="s">
        <v>557</v>
      </c>
      <c r="H3132" s="491" t="s">
        <v>286</v>
      </c>
      <c r="I3132" s="494" t="s">
        <v>3983</v>
      </c>
      <c r="J3132" s="502">
        <v>2.4</v>
      </c>
      <c r="K3132" s="494" t="s">
        <v>4016</v>
      </c>
      <c r="L3132" s="512">
        <f t="shared" si="336"/>
        <v>0</v>
      </c>
      <c r="M3132" s="513" t="s">
        <v>4037</v>
      </c>
      <c r="N3132" s="514"/>
      <c r="O3132" s="514"/>
      <c r="P3132" s="515">
        <f t="shared" si="337"/>
        <v>0</v>
      </c>
      <c r="Q3132" s="515">
        <f t="shared" si="338"/>
        <v>0</v>
      </c>
      <c r="R3132" s="515">
        <f t="shared" si="339"/>
        <v>0</v>
      </c>
      <c r="S3132" s="516">
        <f>IF(M3132="nio",0,IF(M3132&gt;0,VLOOKUP(H3132,'3-Productie normen'!A:L,VLOOKUP(M3132,'3-Productie normen'!$B$36:$C$42,2,FALSE),FALSE)))</f>
        <v>0</v>
      </c>
      <c r="T3132" s="516">
        <f t="shared" si="341"/>
        <v>0</v>
      </c>
      <c r="U3132" s="55">
        <f t="shared" si="342"/>
        <v>0</v>
      </c>
      <c r="V3132" s="527"/>
      <c r="X3132" s="529">
        <f t="shared" si="340"/>
        <v>0</v>
      </c>
    </row>
    <row r="3133" spans="1:24" ht="14.1" customHeight="1">
      <c r="A3133" s="460">
        <v>3133</v>
      </c>
      <c r="B3133" s="467" t="s">
        <v>245</v>
      </c>
      <c r="C3133" s="466" t="s">
        <v>386</v>
      </c>
      <c r="D3133" s="473" t="s">
        <v>474</v>
      </c>
      <c r="E3133" s="475">
        <v>1</v>
      </c>
      <c r="F3133" s="475" t="s">
        <v>643</v>
      </c>
      <c r="G3133" s="494" t="s">
        <v>593</v>
      </c>
      <c r="H3133" s="491" t="s">
        <v>286</v>
      </c>
      <c r="I3133" s="494" t="s">
        <v>3974</v>
      </c>
      <c r="J3133" s="502">
        <v>41.71</v>
      </c>
      <c r="K3133" s="494" t="s">
        <v>4016</v>
      </c>
      <c r="L3133" s="512">
        <f t="shared" si="336"/>
        <v>0</v>
      </c>
      <c r="M3133" s="513" t="s">
        <v>4037</v>
      </c>
      <c r="N3133" s="514"/>
      <c r="O3133" s="514"/>
      <c r="P3133" s="515">
        <f t="shared" si="337"/>
        <v>0</v>
      </c>
      <c r="Q3133" s="515">
        <f t="shared" si="338"/>
        <v>0</v>
      </c>
      <c r="R3133" s="515">
        <f t="shared" si="339"/>
        <v>0</v>
      </c>
      <c r="S3133" s="516">
        <f>IF(M3133="nio",0,IF(M3133&gt;0,VLOOKUP(H3133,'3-Productie normen'!A:L,VLOOKUP(M3133,'3-Productie normen'!$B$36:$C$42,2,FALSE),FALSE)))</f>
        <v>0</v>
      </c>
      <c r="T3133" s="516">
        <f t="shared" si="341"/>
        <v>0</v>
      </c>
      <c r="U3133" s="55">
        <f t="shared" si="342"/>
        <v>0</v>
      </c>
      <c r="V3133" s="527"/>
      <c r="X3133" s="529">
        <f t="shared" si="340"/>
        <v>0</v>
      </c>
    </row>
    <row r="3134" spans="1:24" ht="14.1" customHeight="1">
      <c r="A3134" s="460">
        <v>3134</v>
      </c>
      <c r="B3134" s="467" t="s">
        <v>245</v>
      </c>
      <c r="C3134" s="466" t="s">
        <v>386</v>
      </c>
      <c r="D3134" s="473" t="s">
        <v>474</v>
      </c>
      <c r="E3134" s="475">
        <v>1</v>
      </c>
      <c r="F3134" s="475" t="s">
        <v>931</v>
      </c>
      <c r="G3134" s="494" t="s">
        <v>593</v>
      </c>
      <c r="H3134" s="491" t="s">
        <v>286</v>
      </c>
      <c r="I3134" s="494" t="s">
        <v>3974</v>
      </c>
      <c r="J3134" s="502">
        <v>20.38</v>
      </c>
      <c r="K3134" s="494" t="s">
        <v>4016</v>
      </c>
      <c r="L3134" s="512">
        <f t="shared" si="336"/>
        <v>0</v>
      </c>
      <c r="M3134" s="513" t="s">
        <v>4037</v>
      </c>
      <c r="N3134" s="514"/>
      <c r="O3134" s="514"/>
      <c r="P3134" s="515">
        <f t="shared" si="337"/>
        <v>0</v>
      </c>
      <c r="Q3134" s="515">
        <f t="shared" si="338"/>
        <v>0</v>
      </c>
      <c r="R3134" s="515">
        <f t="shared" si="339"/>
        <v>0</v>
      </c>
      <c r="S3134" s="516">
        <f>IF(M3134="nio",0,IF(M3134&gt;0,VLOOKUP(H3134,'3-Productie normen'!A:L,VLOOKUP(M3134,'3-Productie normen'!$B$36:$C$42,2,FALSE),FALSE)))</f>
        <v>0</v>
      </c>
      <c r="T3134" s="516">
        <f t="shared" si="341"/>
        <v>0</v>
      </c>
      <c r="U3134" s="55">
        <f t="shared" si="342"/>
        <v>0</v>
      </c>
      <c r="V3134" s="527"/>
      <c r="X3134" s="529">
        <f t="shared" si="340"/>
        <v>0</v>
      </c>
    </row>
    <row r="3135" spans="1:24" ht="14.1" customHeight="1">
      <c r="A3135" s="460">
        <v>3135</v>
      </c>
      <c r="B3135" s="467" t="s">
        <v>245</v>
      </c>
      <c r="C3135" s="466" t="s">
        <v>386</v>
      </c>
      <c r="D3135" s="473" t="s">
        <v>474</v>
      </c>
      <c r="E3135" s="475">
        <v>1</v>
      </c>
      <c r="F3135" s="475" t="s">
        <v>931</v>
      </c>
      <c r="G3135" s="494" t="s">
        <v>593</v>
      </c>
      <c r="H3135" s="491" t="s">
        <v>286</v>
      </c>
      <c r="I3135" s="494" t="s">
        <v>3974</v>
      </c>
      <c r="J3135" s="502">
        <v>20.38</v>
      </c>
      <c r="K3135" s="494" t="s">
        <v>4016</v>
      </c>
      <c r="L3135" s="512">
        <f t="shared" si="336"/>
        <v>0</v>
      </c>
      <c r="M3135" s="513" t="s">
        <v>4037</v>
      </c>
      <c r="N3135" s="514"/>
      <c r="O3135" s="514"/>
      <c r="P3135" s="515">
        <f t="shared" si="337"/>
        <v>0</v>
      </c>
      <c r="Q3135" s="515">
        <f t="shared" si="338"/>
        <v>0</v>
      </c>
      <c r="R3135" s="515">
        <f t="shared" si="339"/>
        <v>0</v>
      </c>
      <c r="S3135" s="516">
        <f>IF(M3135="nio",0,IF(M3135&gt;0,VLOOKUP(H3135,'3-Productie normen'!A:L,VLOOKUP(M3135,'3-Productie normen'!$B$36:$C$42,2,FALSE),FALSE)))</f>
        <v>0</v>
      </c>
      <c r="T3135" s="516">
        <f t="shared" si="341"/>
        <v>0</v>
      </c>
      <c r="U3135" s="55">
        <f t="shared" si="342"/>
        <v>0</v>
      </c>
      <c r="V3135" s="527"/>
      <c r="X3135" s="529">
        <f t="shared" si="340"/>
        <v>0</v>
      </c>
    </row>
    <row r="3136" spans="1:24" ht="14.1" customHeight="1">
      <c r="A3136" s="460">
        <v>3136</v>
      </c>
      <c r="B3136" s="467" t="s">
        <v>245</v>
      </c>
      <c r="C3136" s="466" t="s">
        <v>386</v>
      </c>
      <c r="D3136" s="473" t="s">
        <v>474</v>
      </c>
      <c r="E3136" s="475">
        <v>1</v>
      </c>
      <c r="F3136" s="475" t="s">
        <v>2290</v>
      </c>
      <c r="G3136" s="494" t="s">
        <v>529</v>
      </c>
      <c r="H3136" s="491" t="s">
        <v>253</v>
      </c>
      <c r="I3136" s="494" t="s">
        <v>3974</v>
      </c>
      <c r="J3136" s="502">
        <v>14</v>
      </c>
      <c r="K3136" s="491" t="s">
        <v>253</v>
      </c>
      <c r="L3136" s="512">
        <f t="shared" si="336"/>
        <v>104</v>
      </c>
      <c r="M3136" s="514">
        <v>104</v>
      </c>
      <c r="N3136" s="514"/>
      <c r="O3136" s="514"/>
      <c r="P3136" s="515" t="e">
        <f t="shared" si="337"/>
        <v>#DIV/0!</v>
      </c>
      <c r="Q3136" s="515">
        <f t="shared" si="338"/>
        <v>0</v>
      </c>
      <c r="R3136" s="515">
        <f t="shared" si="339"/>
        <v>0</v>
      </c>
      <c r="S3136" s="516">
        <f>IF(M3136="nio",0,IF(M3136&gt;0,VLOOKUP(H3136,'3-Productie normen'!A:L,VLOOKUP(M3136,'3-Productie normen'!$B$36:$C$42,2,FALSE),FALSE)))</f>
        <v>0</v>
      </c>
      <c r="T3136" s="516">
        <f t="shared" si="341"/>
        <v>0</v>
      </c>
      <c r="U3136" s="55">
        <f t="shared" si="342"/>
        <v>0</v>
      </c>
      <c r="V3136" s="527"/>
      <c r="X3136" s="529">
        <f t="shared" si="340"/>
        <v>1456</v>
      </c>
    </row>
    <row r="3137" spans="1:24" ht="14.1" customHeight="1">
      <c r="A3137" s="567">
        <v>3137</v>
      </c>
      <c r="B3137" s="467" t="s">
        <v>245</v>
      </c>
      <c r="C3137" s="466" t="s">
        <v>386</v>
      </c>
      <c r="D3137" s="473" t="s">
        <v>474</v>
      </c>
      <c r="E3137" s="475">
        <v>1</v>
      </c>
      <c r="F3137" s="475" t="s">
        <v>933</v>
      </c>
      <c r="G3137" s="494" t="s">
        <v>593</v>
      </c>
      <c r="H3137" s="494" t="s">
        <v>255</v>
      </c>
      <c r="I3137" s="494" t="s">
        <v>3974</v>
      </c>
      <c r="J3137" s="502">
        <v>26.32</v>
      </c>
      <c r="K3137" s="494" t="s">
        <v>255</v>
      </c>
      <c r="L3137" s="512">
        <f t="shared" si="336"/>
        <v>104</v>
      </c>
      <c r="M3137" s="514">
        <v>104</v>
      </c>
      <c r="N3137" s="514"/>
      <c r="O3137" s="514"/>
      <c r="P3137" s="515" t="e">
        <f t="shared" si="337"/>
        <v>#DIV/0!</v>
      </c>
      <c r="Q3137" s="515">
        <f t="shared" si="338"/>
        <v>0</v>
      </c>
      <c r="R3137" s="515">
        <f t="shared" si="339"/>
        <v>0</v>
      </c>
      <c r="S3137" s="516">
        <f>IF(M3137="nio",0,IF(M3137&gt;0,VLOOKUP(H3137,'3-Productie normen'!A:L,VLOOKUP(M3137,'3-Productie normen'!$B$36:$C$42,2,FALSE),FALSE)))</f>
        <v>0</v>
      </c>
      <c r="T3137" s="516">
        <f t="shared" si="341"/>
        <v>0</v>
      </c>
      <c r="U3137" s="55">
        <f t="shared" si="342"/>
        <v>0</v>
      </c>
      <c r="V3137" s="527"/>
      <c r="X3137" s="529">
        <f t="shared" si="340"/>
        <v>2737.28</v>
      </c>
    </row>
    <row r="3138" spans="1:24" ht="14.1" customHeight="1">
      <c r="A3138" s="460">
        <v>3138</v>
      </c>
      <c r="B3138" s="467" t="s">
        <v>245</v>
      </c>
      <c r="C3138" s="466" t="s">
        <v>386</v>
      </c>
      <c r="D3138" s="473" t="s">
        <v>474</v>
      </c>
      <c r="E3138" s="475">
        <v>1</v>
      </c>
      <c r="F3138" s="475" t="s">
        <v>2897</v>
      </c>
      <c r="G3138" s="494" t="s">
        <v>568</v>
      </c>
      <c r="H3138" s="487" t="s">
        <v>17</v>
      </c>
      <c r="I3138" s="494" t="s">
        <v>3977</v>
      </c>
      <c r="J3138" s="502">
        <v>14.89</v>
      </c>
      <c r="K3138" s="487" t="s">
        <v>17</v>
      </c>
      <c r="L3138" s="512">
        <f t="shared" si="336"/>
        <v>255</v>
      </c>
      <c r="M3138" s="514">
        <v>255</v>
      </c>
      <c r="N3138" s="514"/>
      <c r="O3138" s="514"/>
      <c r="P3138" s="515" t="e">
        <f t="shared" si="337"/>
        <v>#DIV/0!</v>
      </c>
      <c r="Q3138" s="515">
        <f t="shared" si="338"/>
        <v>0</v>
      </c>
      <c r="R3138" s="515">
        <f t="shared" si="339"/>
        <v>0</v>
      </c>
      <c r="S3138" s="516">
        <f>IF(M3138="nio",0,IF(M3138&gt;0,VLOOKUP(H3138,'3-Productie normen'!A:L,VLOOKUP(M3138,'3-Productie normen'!$B$36:$C$42,2,FALSE),FALSE)))</f>
        <v>0</v>
      </c>
      <c r="T3138" s="516">
        <f t="shared" si="341"/>
        <v>0</v>
      </c>
      <c r="U3138" s="55">
        <f t="shared" si="342"/>
        <v>0</v>
      </c>
      <c r="V3138" s="527"/>
      <c r="X3138" s="529">
        <f t="shared" si="340"/>
        <v>3796.9500000000003</v>
      </c>
    </row>
    <row r="3139" spans="1:24" ht="14.1" customHeight="1">
      <c r="A3139" s="460">
        <v>3139</v>
      </c>
      <c r="B3139" s="467" t="s">
        <v>245</v>
      </c>
      <c r="C3139" s="466" t="s">
        <v>386</v>
      </c>
      <c r="D3139" s="473" t="s">
        <v>474</v>
      </c>
      <c r="E3139" s="475">
        <v>1</v>
      </c>
      <c r="F3139" s="475" t="s">
        <v>935</v>
      </c>
      <c r="G3139" s="494" t="s">
        <v>593</v>
      </c>
      <c r="H3139" s="494" t="s">
        <v>255</v>
      </c>
      <c r="I3139" s="494" t="s">
        <v>3974</v>
      </c>
      <c r="J3139" s="502">
        <v>128.13</v>
      </c>
      <c r="K3139" s="494" t="s">
        <v>255</v>
      </c>
      <c r="L3139" s="512">
        <f t="shared" si="336"/>
        <v>104</v>
      </c>
      <c r="M3139" s="514">
        <v>104</v>
      </c>
      <c r="N3139" s="514"/>
      <c r="O3139" s="514"/>
      <c r="P3139" s="515" t="e">
        <f t="shared" si="337"/>
        <v>#DIV/0!</v>
      </c>
      <c r="Q3139" s="515">
        <f t="shared" si="338"/>
        <v>0</v>
      </c>
      <c r="R3139" s="515">
        <f t="shared" si="339"/>
        <v>0</v>
      </c>
      <c r="S3139" s="516">
        <f>IF(M3139="nio",0,IF(M3139&gt;0,VLOOKUP(H3139,'3-Productie normen'!A:L,VLOOKUP(M3139,'3-Productie normen'!$B$36:$C$42,2,FALSE),FALSE)))</f>
        <v>0</v>
      </c>
      <c r="T3139" s="516">
        <f t="shared" si="341"/>
        <v>0</v>
      </c>
      <c r="U3139" s="55">
        <f t="shared" si="342"/>
        <v>0</v>
      </c>
      <c r="V3139" s="527"/>
      <c r="X3139" s="529">
        <f t="shared" si="340"/>
        <v>13325.52</v>
      </c>
    </row>
    <row r="3140" spans="1:24" ht="14.1" customHeight="1">
      <c r="A3140" s="460">
        <v>3140</v>
      </c>
      <c r="B3140" s="467" t="s">
        <v>245</v>
      </c>
      <c r="C3140" s="466" t="s">
        <v>386</v>
      </c>
      <c r="D3140" s="473" t="s">
        <v>474</v>
      </c>
      <c r="E3140" s="475">
        <v>1</v>
      </c>
      <c r="F3140" s="475" t="s">
        <v>619</v>
      </c>
      <c r="G3140" s="494" t="s">
        <v>593</v>
      </c>
      <c r="H3140" s="494" t="s">
        <v>255</v>
      </c>
      <c r="I3140" s="494" t="s">
        <v>3974</v>
      </c>
      <c r="J3140" s="502">
        <v>20.96</v>
      </c>
      <c r="K3140" s="494" t="s">
        <v>255</v>
      </c>
      <c r="L3140" s="512">
        <f t="shared" si="336"/>
        <v>104</v>
      </c>
      <c r="M3140" s="514">
        <v>104</v>
      </c>
      <c r="N3140" s="514"/>
      <c r="O3140" s="514"/>
      <c r="P3140" s="515" t="e">
        <f t="shared" si="337"/>
        <v>#DIV/0!</v>
      </c>
      <c r="Q3140" s="515">
        <f t="shared" si="338"/>
        <v>0</v>
      </c>
      <c r="R3140" s="515">
        <f t="shared" si="339"/>
        <v>0</v>
      </c>
      <c r="S3140" s="516">
        <f>IF(M3140="nio",0,IF(M3140&gt;0,VLOOKUP(H3140,'3-Productie normen'!A:L,VLOOKUP(M3140,'3-Productie normen'!$B$36:$C$42,2,FALSE),FALSE)))</f>
        <v>0</v>
      </c>
      <c r="T3140" s="516">
        <f t="shared" si="341"/>
        <v>0</v>
      </c>
      <c r="U3140" s="55">
        <f t="shared" si="342"/>
        <v>0</v>
      </c>
      <c r="V3140" s="527"/>
      <c r="X3140" s="529">
        <f t="shared" si="340"/>
        <v>2179.84</v>
      </c>
    </row>
    <row r="3141" spans="1:24" ht="14.1" customHeight="1">
      <c r="A3141" s="460">
        <v>3141</v>
      </c>
      <c r="B3141" s="467" t="s">
        <v>245</v>
      </c>
      <c r="C3141" s="466" t="s">
        <v>386</v>
      </c>
      <c r="D3141" s="473" t="s">
        <v>474</v>
      </c>
      <c r="E3141" s="475">
        <v>1</v>
      </c>
      <c r="F3141" s="475" t="s">
        <v>2288</v>
      </c>
      <c r="G3141" s="494" t="s">
        <v>593</v>
      </c>
      <c r="H3141" s="494" t="s">
        <v>255</v>
      </c>
      <c r="I3141" s="494" t="s">
        <v>3974</v>
      </c>
      <c r="J3141" s="502">
        <v>79.59</v>
      </c>
      <c r="K3141" s="494" t="s">
        <v>255</v>
      </c>
      <c r="L3141" s="512">
        <f t="shared" si="336"/>
        <v>104</v>
      </c>
      <c r="M3141" s="514">
        <v>104</v>
      </c>
      <c r="N3141" s="514"/>
      <c r="O3141" s="514"/>
      <c r="P3141" s="515" t="e">
        <f t="shared" si="337"/>
        <v>#DIV/0!</v>
      </c>
      <c r="Q3141" s="515">
        <f t="shared" si="338"/>
        <v>0</v>
      </c>
      <c r="R3141" s="515">
        <f t="shared" si="339"/>
        <v>0</v>
      </c>
      <c r="S3141" s="516">
        <f>IF(M3141="nio",0,IF(M3141&gt;0,VLOOKUP(H3141,'3-Productie normen'!A:L,VLOOKUP(M3141,'3-Productie normen'!$B$36:$C$42,2,FALSE),FALSE)))</f>
        <v>0</v>
      </c>
      <c r="T3141" s="516">
        <f t="shared" si="341"/>
        <v>0</v>
      </c>
      <c r="U3141" s="55">
        <f t="shared" si="342"/>
        <v>0</v>
      </c>
      <c r="V3141" s="527"/>
      <c r="X3141" s="529">
        <f t="shared" si="340"/>
        <v>8277.36</v>
      </c>
    </row>
    <row r="3142" spans="1:24" ht="14.1" customHeight="1">
      <c r="A3142" s="460">
        <v>3142</v>
      </c>
      <c r="B3142" s="467" t="s">
        <v>245</v>
      </c>
      <c r="C3142" s="466" t="s">
        <v>386</v>
      </c>
      <c r="D3142" s="473" t="s">
        <v>474</v>
      </c>
      <c r="E3142" s="475">
        <v>1</v>
      </c>
      <c r="F3142" s="475" t="s">
        <v>621</v>
      </c>
      <c r="G3142" s="494" t="s">
        <v>593</v>
      </c>
      <c r="H3142" s="494" t="s">
        <v>255</v>
      </c>
      <c r="I3142" s="494" t="s">
        <v>3974</v>
      </c>
      <c r="J3142" s="502">
        <v>79.58</v>
      </c>
      <c r="K3142" s="494" t="s">
        <v>255</v>
      </c>
      <c r="L3142" s="512">
        <f t="shared" si="336"/>
        <v>104</v>
      </c>
      <c r="M3142" s="514">
        <v>104</v>
      </c>
      <c r="N3142" s="514"/>
      <c r="O3142" s="514"/>
      <c r="P3142" s="515" t="e">
        <f t="shared" si="337"/>
        <v>#DIV/0!</v>
      </c>
      <c r="Q3142" s="515">
        <f t="shared" si="338"/>
        <v>0</v>
      </c>
      <c r="R3142" s="515">
        <f t="shared" si="339"/>
        <v>0</v>
      </c>
      <c r="S3142" s="516">
        <f>IF(M3142="nio",0,IF(M3142&gt;0,VLOOKUP(H3142,'3-Productie normen'!A:L,VLOOKUP(M3142,'3-Productie normen'!$B$36:$C$42,2,FALSE),FALSE)))</f>
        <v>0</v>
      </c>
      <c r="T3142" s="516">
        <f t="shared" si="341"/>
        <v>0</v>
      </c>
      <c r="U3142" s="55">
        <f t="shared" si="342"/>
        <v>0</v>
      </c>
      <c r="V3142" s="527"/>
      <c r="X3142" s="529">
        <f t="shared" si="340"/>
        <v>8276.32</v>
      </c>
    </row>
    <row r="3143" spans="1:24" ht="14.1" customHeight="1">
      <c r="A3143" s="460">
        <v>3143</v>
      </c>
      <c r="B3143" s="467" t="s">
        <v>245</v>
      </c>
      <c r="C3143" s="466" t="s">
        <v>386</v>
      </c>
      <c r="D3143" s="473" t="s">
        <v>474</v>
      </c>
      <c r="E3143" s="475">
        <v>1</v>
      </c>
      <c r="F3143" s="475" t="s">
        <v>2898</v>
      </c>
      <c r="G3143" s="494" t="s">
        <v>568</v>
      </c>
      <c r="H3143" s="487" t="s">
        <v>17</v>
      </c>
      <c r="I3143" s="494" t="s">
        <v>3977</v>
      </c>
      <c r="J3143" s="502">
        <v>1.77</v>
      </c>
      <c r="K3143" s="487" t="s">
        <v>17</v>
      </c>
      <c r="L3143" s="512">
        <f t="shared" si="336"/>
        <v>255</v>
      </c>
      <c r="M3143" s="514">
        <v>255</v>
      </c>
      <c r="N3143" s="514"/>
      <c r="O3143" s="514"/>
      <c r="P3143" s="515" t="e">
        <f t="shared" si="337"/>
        <v>#DIV/0!</v>
      </c>
      <c r="Q3143" s="515">
        <f t="shared" si="338"/>
        <v>0</v>
      </c>
      <c r="R3143" s="515">
        <f t="shared" si="339"/>
        <v>0</v>
      </c>
      <c r="S3143" s="516">
        <f>IF(M3143="nio",0,IF(M3143&gt;0,VLOOKUP(H3143,'3-Productie normen'!A:L,VLOOKUP(M3143,'3-Productie normen'!$B$36:$C$42,2,FALSE),FALSE)))</f>
        <v>0</v>
      </c>
      <c r="T3143" s="516">
        <f t="shared" si="341"/>
        <v>0</v>
      </c>
      <c r="U3143" s="55">
        <f t="shared" si="342"/>
        <v>0</v>
      </c>
      <c r="V3143" s="527"/>
      <c r="X3143" s="529">
        <f t="shared" si="340"/>
        <v>451.35</v>
      </c>
    </row>
    <row r="3144" spans="1:24" ht="14.1" customHeight="1">
      <c r="A3144" s="460">
        <v>3144</v>
      </c>
      <c r="B3144" s="467" t="s">
        <v>245</v>
      </c>
      <c r="C3144" s="466" t="s">
        <v>386</v>
      </c>
      <c r="D3144" s="473" t="s">
        <v>474</v>
      </c>
      <c r="E3144" s="475">
        <v>1</v>
      </c>
      <c r="F3144" s="475" t="s">
        <v>2899</v>
      </c>
      <c r="G3144" s="494" t="s">
        <v>566</v>
      </c>
      <c r="H3144" s="494" t="s">
        <v>216</v>
      </c>
      <c r="I3144" s="494" t="s">
        <v>3974</v>
      </c>
      <c r="J3144" s="502">
        <v>38.33</v>
      </c>
      <c r="K3144" s="494" t="s">
        <v>4033</v>
      </c>
      <c r="L3144" s="512">
        <f t="shared" ref="L3144:L3207" si="343">SUM(M3144:O3144)</f>
        <v>104</v>
      </c>
      <c r="M3144" s="514">
        <v>104</v>
      </c>
      <c r="N3144" s="514"/>
      <c r="O3144" s="514"/>
      <c r="P3144" s="515" t="e">
        <f t="shared" si="337"/>
        <v>#DIV/0!</v>
      </c>
      <c r="Q3144" s="515">
        <f t="shared" si="338"/>
        <v>0</v>
      </c>
      <c r="R3144" s="515">
        <f t="shared" si="339"/>
        <v>0</v>
      </c>
      <c r="S3144" s="516">
        <f>IF(M3144="nio",0,IF(M3144&gt;0,VLOOKUP(H3144,'3-Productie normen'!A:L,VLOOKUP(M3144,'3-Productie normen'!$B$36:$C$42,2,FALSE),FALSE)))</f>
        <v>0</v>
      </c>
      <c r="T3144" s="516">
        <f t="shared" si="341"/>
        <v>0</v>
      </c>
      <c r="U3144" s="55">
        <f t="shared" si="342"/>
        <v>0</v>
      </c>
      <c r="V3144" s="527"/>
      <c r="X3144" s="529">
        <f t="shared" si="340"/>
        <v>3986.3199999999997</v>
      </c>
    </row>
    <row r="3145" spans="1:24" ht="14.1" customHeight="1">
      <c r="A3145" s="567">
        <v>3145</v>
      </c>
      <c r="B3145" s="467" t="s">
        <v>245</v>
      </c>
      <c r="C3145" s="466" t="s">
        <v>386</v>
      </c>
      <c r="D3145" s="473" t="s">
        <v>474</v>
      </c>
      <c r="E3145" s="475">
        <v>1</v>
      </c>
      <c r="F3145" s="475" t="s">
        <v>2304</v>
      </c>
      <c r="G3145" s="494" t="s">
        <v>582</v>
      </c>
      <c r="H3145" s="494" t="s">
        <v>4033</v>
      </c>
      <c r="I3145" s="494" t="s">
        <v>3974</v>
      </c>
      <c r="J3145" s="502">
        <v>58.88</v>
      </c>
      <c r="K3145" s="494" t="s">
        <v>4033</v>
      </c>
      <c r="L3145" s="512">
        <f t="shared" si="343"/>
        <v>104</v>
      </c>
      <c r="M3145" s="514">
        <v>104</v>
      </c>
      <c r="N3145" s="514"/>
      <c r="O3145" s="514"/>
      <c r="P3145" s="515" t="e">
        <f t="shared" si="337"/>
        <v>#DIV/0!</v>
      </c>
      <c r="Q3145" s="515">
        <f t="shared" si="338"/>
        <v>0</v>
      </c>
      <c r="R3145" s="515">
        <f t="shared" si="339"/>
        <v>0</v>
      </c>
      <c r="S3145" s="516">
        <f>IF(M3145="nio",0,IF(M3145&gt;0,VLOOKUP(H3145,'3-Productie normen'!A:L,VLOOKUP(M3145,'3-Productie normen'!$B$36:$C$42,2,FALSE),FALSE)))</f>
        <v>0</v>
      </c>
      <c r="T3145" s="516">
        <f t="shared" si="341"/>
        <v>0</v>
      </c>
      <c r="U3145" s="55">
        <f t="shared" si="342"/>
        <v>0</v>
      </c>
      <c r="V3145" s="527"/>
      <c r="X3145" s="529">
        <f t="shared" si="340"/>
        <v>6123.52</v>
      </c>
    </row>
    <row r="3146" spans="1:24" ht="14.1" customHeight="1">
      <c r="A3146" s="460">
        <v>3146</v>
      </c>
      <c r="B3146" s="467" t="s">
        <v>245</v>
      </c>
      <c r="C3146" s="466" t="s">
        <v>386</v>
      </c>
      <c r="D3146" s="473" t="s">
        <v>474</v>
      </c>
      <c r="E3146" s="475">
        <v>1</v>
      </c>
      <c r="F3146" s="475" t="s">
        <v>2303</v>
      </c>
      <c r="G3146" s="494" t="s">
        <v>582</v>
      </c>
      <c r="H3146" s="494" t="s">
        <v>4033</v>
      </c>
      <c r="I3146" s="494" t="s">
        <v>3974</v>
      </c>
      <c r="J3146" s="502">
        <v>33.93</v>
      </c>
      <c r="K3146" s="494" t="s">
        <v>4033</v>
      </c>
      <c r="L3146" s="512">
        <f t="shared" si="343"/>
        <v>104</v>
      </c>
      <c r="M3146" s="514">
        <v>104</v>
      </c>
      <c r="N3146" s="514"/>
      <c r="O3146" s="514"/>
      <c r="P3146" s="515" t="e">
        <f t="shared" si="337"/>
        <v>#DIV/0!</v>
      </c>
      <c r="Q3146" s="515">
        <f t="shared" si="338"/>
        <v>0</v>
      </c>
      <c r="R3146" s="515">
        <f t="shared" si="339"/>
        <v>0</v>
      </c>
      <c r="S3146" s="516">
        <f>IF(M3146="nio",0,IF(M3146&gt;0,VLOOKUP(H3146,'3-Productie normen'!A:L,VLOOKUP(M3146,'3-Productie normen'!$B$36:$C$42,2,FALSE),FALSE)))</f>
        <v>0</v>
      </c>
      <c r="T3146" s="516">
        <f t="shared" si="341"/>
        <v>0</v>
      </c>
      <c r="U3146" s="55">
        <f t="shared" si="342"/>
        <v>0</v>
      </c>
      <c r="V3146" s="527"/>
      <c r="X3146" s="529">
        <f t="shared" si="340"/>
        <v>3528.72</v>
      </c>
    </row>
    <row r="3147" spans="1:24" ht="14.1" customHeight="1">
      <c r="A3147" s="460">
        <v>3147</v>
      </c>
      <c r="B3147" s="467" t="s">
        <v>245</v>
      </c>
      <c r="C3147" s="466" t="s">
        <v>386</v>
      </c>
      <c r="D3147" s="473" t="s">
        <v>474</v>
      </c>
      <c r="E3147" s="475">
        <v>1</v>
      </c>
      <c r="F3147" s="475" t="s">
        <v>2302</v>
      </c>
      <c r="G3147" s="494" t="s">
        <v>566</v>
      </c>
      <c r="H3147" s="492" t="s">
        <v>216</v>
      </c>
      <c r="I3147" s="494" t="s">
        <v>3974</v>
      </c>
      <c r="J3147" s="502">
        <v>13.79</v>
      </c>
      <c r="K3147" s="505" t="s">
        <v>216</v>
      </c>
      <c r="L3147" s="512">
        <f t="shared" si="343"/>
        <v>104</v>
      </c>
      <c r="M3147" s="514">
        <v>104</v>
      </c>
      <c r="N3147" s="514"/>
      <c r="O3147" s="514"/>
      <c r="P3147" s="515" t="e">
        <f t="shared" ref="P3147:P3210" si="344">IF(M3147="nio",0,IF(M3147&gt;0,M3147*J3147/S3147,0))</f>
        <v>#DIV/0!</v>
      </c>
      <c r="Q3147" s="515">
        <f t="shared" ref="Q3147:Q3210" si="345">IF(N3147&gt;0,N3147*J3147/T3147,0)</f>
        <v>0</v>
      </c>
      <c r="R3147" s="515">
        <f t="shared" ref="R3147:R3210" si="346">IF(O3147&gt;0,O3147*J3147/U3147,0)</f>
        <v>0</v>
      </c>
      <c r="S3147" s="516">
        <f>IF(M3147="nio",0,IF(M3147&gt;0,VLOOKUP(H3147,'3-Productie normen'!A:L,VLOOKUP(M3147,'3-Productie normen'!$B$36:$C$42,2,FALSE),FALSE)))</f>
        <v>0</v>
      </c>
      <c r="T3147" s="516">
        <f t="shared" si="341"/>
        <v>0</v>
      </c>
      <c r="U3147" s="55">
        <f t="shared" si="342"/>
        <v>0</v>
      </c>
      <c r="V3147" s="527"/>
      <c r="X3147" s="529">
        <f t="shared" ref="X3147:X3210" si="347">L3147*J3147</f>
        <v>1434.1599999999999</v>
      </c>
    </row>
    <row r="3148" spans="1:24" ht="14.1" customHeight="1">
      <c r="A3148" s="460">
        <v>3148</v>
      </c>
      <c r="B3148" s="467" t="s">
        <v>245</v>
      </c>
      <c r="C3148" s="466" t="s">
        <v>386</v>
      </c>
      <c r="D3148" s="473" t="s">
        <v>474</v>
      </c>
      <c r="E3148" s="475">
        <v>1</v>
      </c>
      <c r="F3148" s="475" t="s">
        <v>2286</v>
      </c>
      <c r="G3148" s="494" t="s">
        <v>561</v>
      </c>
      <c r="H3148" s="491" t="s">
        <v>286</v>
      </c>
      <c r="I3148" s="494" t="s">
        <v>3974</v>
      </c>
      <c r="J3148" s="502">
        <v>4.92</v>
      </c>
      <c r="K3148" s="494" t="s">
        <v>4016</v>
      </c>
      <c r="L3148" s="512">
        <f t="shared" si="343"/>
        <v>0</v>
      </c>
      <c r="M3148" s="513" t="s">
        <v>4037</v>
      </c>
      <c r="N3148" s="514"/>
      <c r="O3148" s="514"/>
      <c r="P3148" s="515">
        <f t="shared" si="344"/>
        <v>0</v>
      </c>
      <c r="Q3148" s="515">
        <f t="shared" si="345"/>
        <v>0</v>
      </c>
      <c r="R3148" s="515">
        <f t="shared" si="346"/>
        <v>0</v>
      </c>
      <c r="S3148" s="516">
        <f>IF(M3148="nio",0,IF(M3148&gt;0,VLOOKUP(H3148,'3-Productie normen'!A:L,VLOOKUP(M3148,'3-Productie normen'!$B$36:$C$42,2,FALSE),FALSE)))</f>
        <v>0</v>
      </c>
      <c r="T3148" s="516">
        <f t="shared" si="341"/>
        <v>0</v>
      </c>
      <c r="U3148" s="55">
        <f t="shared" si="342"/>
        <v>0</v>
      </c>
      <c r="V3148" s="527"/>
      <c r="X3148" s="529">
        <f t="shared" si="347"/>
        <v>0</v>
      </c>
    </row>
    <row r="3149" spans="1:24" ht="14.1" customHeight="1">
      <c r="A3149" s="460">
        <v>3149</v>
      </c>
      <c r="B3149" s="467" t="s">
        <v>245</v>
      </c>
      <c r="C3149" s="466" t="s">
        <v>386</v>
      </c>
      <c r="D3149" s="473" t="s">
        <v>474</v>
      </c>
      <c r="E3149" s="475">
        <v>1</v>
      </c>
      <c r="F3149" s="475" t="s">
        <v>2900</v>
      </c>
      <c r="G3149" s="494" t="s">
        <v>568</v>
      </c>
      <c r="H3149" s="487" t="s">
        <v>17</v>
      </c>
      <c r="I3149" s="494" t="s">
        <v>3977</v>
      </c>
      <c r="J3149" s="502">
        <v>1.1499999999999999</v>
      </c>
      <c r="K3149" s="487" t="s">
        <v>17</v>
      </c>
      <c r="L3149" s="512">
        <f t="shared" si="343"/>
        <v>255</v>
      </c>
      <c r="M3149" s="514">
        <v>255</v>
      </c>
      <c r="N3149" s="514"/>
      <c r="O3149" s="514"/>
      <c r="P3149" s="515" t="e">
        <f t="shared" si="344"/>
        <v>#DIV/0!</v>
      </c>
      <c r="Q3149" s="515">
        <f t="shared" si="345"/>
        <v>0</v>
      </c>
      <c r="R3149" s="515">
        <f t="shared" si="346"/>
        <v>0</v>
      </c>
      <c r="S3149" s="516">
        <f>IF(M3149="nio",0,IF(M3149&gt;0,VLOOKUP(H3149,'3-Productie normen'!A:L,VLOOKUP(M3149,'3-Productie normen'!$B$36:$C$42,2,FALSE),FALSE)))</f>
        <v>0</v>
      </c>
      <c r="T3149" s="516">
        <f t="shared" si="341"/>
        <v>0</v>
      </c>
      <c r="U3149" s="55">
        <f t="shared" si="342"/>
        <v>0</v>
      </c>
      <c r="V3149" s="527"/>
      <c r="X3149" s="529">
        <f t="shared" si="347"/>
        <v>293.25</v>
      </c>
    </row>
    <row r="3150" spans="1:24" ht="14.1" customHeight="1">
      <c r="A3150" s="460">
        <v>3150</v>
      </c>
      <c r="B3150" s="467" t="s">
        <v>245</v>
      </c>
      <c r="C3150" s="466" t="s">
        <v>386</v>
      </c>
      <c r="D3150" s="473" t="s">
        <v>474</v>
      </c>
      <c r="E3150" s="475">
        <v>1</v>
      </c>
      <c r="F3150" s="475" t="s">
        <v>2901</v>
      </c>
      <c r="G3150" s="494" t="s">
        <v>568</v>
      </c>
      <c r="H3150" s="487" t="s">
        <v>17</v>
      </c>
      <c r="I3150" s="494" t="s">
        <v>3977</v>
      </c>
      <c r="J3150" s="502">
        <v>0.55000000000000004</v>
      </c>
      <c r="K3150" s="487" t="s">
        <v>17</v>
      </c>
      <c r="L3150" s="512">
        <f t="shared" si="343"/>
        <v>255</v>
      </c>
      <c r="M3150" s="514">
        <v>255</v>
      </c>
      <c r="N3150" s="514"/>
      <c r="O3150" s="514"/>
      <c r="P3150" s="515" t="e">
        <f t="shared" si="344"/>
        <v>#DIV/0!</v>
      </c>
      <c r="Q3150" s="515">
        <f t="shared" si="345"/>
        <v>0</v>
      </c>
      <c r="R3150" s="515">
        <f t="shared" si="346"/>
        <v>0</v>
      </c>
      <c r="S3150" s="516">
        <f>IF(M3150="nio",0,IF(M3150&gt;0,VLOOKUP(H3150,'3-Productie normen'!A:L,VLOOKUP(M3150,'3-Productie normen'!$B$36:$C$42,2,FALSE),FALSE)))</f>
        <v>0</v>
      </c>
      <c r="T3150" s="516">
        <f t="shared" si="341"/>
        <v>0</v>
      </c>
      <c r="U3150" s="55">
        <f t="shared" si="342"/>
        <v>0</v>
      </c>
      <c r="V3150" s="527"/>
      <c r="X3150" s="529">
        <f t="shared" si="347"/>
        <v>140.25</v>
      </c>
    </row>
    <row r="3151" spans="1:24" ht="14.1" customHeight="1">
      <c r="A3151" s="460">
        <v>3151</v>
      </c>
      <c r="B3151" s="467" t="s">
        <v>245</v>
      </c>
      <c r="C3151" s="466" t="s">
        <v>386</v>
      </c>
      <c r="D3151" s="473" t="s">
        <v>474</v>
      </c>
      <c r="E3151" s="475">
        <v>1</v>
      </c>
      <c r="F3151" s="475" t="s">
        <v>2282</v>
      </c>
      <c r="G3151" s="494" t="s">
        <v>568</v>
      </c>
      <c r="H3151" s="487" t="s">
        <v>17</v>
      </c>
      <c r="I3151" s="494" t="s">
        <v>3977</v>
      </c>
      <c r="J3151" s="502">
        <v>3.98</v>
      </c>
      <c r="K3151" s="487" t="s">
        <v>17</v>
      </c>
      <c r="L3151" s="512">
        <f t="shared" si="343"/>
        <v>255</v>
      </c>
      <c r="M3151" s="514">
        <v>255</v>
      </c>
      <c r="N3151" s="514"/>
      <c r="O3151" s="514"/>
      <c r="P3151" s="515" t="e">
        <f t="shared" si="344"/>
        <v>#DIV/0!</v>
      </c>
      <c r="Q3151" s="515">
        <f t="shared" si="345"/>
        <v>0</v>
      </c>
      <c r="R3151" s="515">
        <f t="shared" si="346"/>
        <v>0</v>
      </c>
      <c r="S3151" s="516">
        <f>IF(M3151="nio",0,IF(M3151&gt;0,VLOOKUP(H3151,'3-Productie normen'!A:L,VLOOKUP(M3151,'3-Productie normen'!$B$36:$C$42,2,FALSE),FALSE)))</f>
        <v>0</v>
      </c>
      <c r="T3151" s="516">
        <f t="shared" si="341"/>
        <v>0</v>
      </c>
      <c r="U3151" s="55">
        <f t="shared" si="342"/>
        <v>0</v>
      </c>
      <c r="V3151" s="527"/>
      <c r="X3151" s="529">
        <f t="shared" si="347"/>
        <v>1014.9</v>
      </c>
    </row>
    <row r="3152" spans="1:24" ht="14.1" customHeight="1">
      <c r="A3152" s="460">
        <v>3152</v>
      </c>
      <c r="B3152" s="467" t="s">
        <v>245</v>
      </c>
      <c r="C3152" s="466" t="s">
        <v>386</v>
      </c>
      <c r="D3152" s="473" t="s">
        <v>474</v>
      </c>
      <c r="E3152" s="475">
        <v>1</v>
      </c>
      <c r="F3152" s="475" t="s">
        <v>2902</v>
      </c>
      <c r="G3152" s="494" t="s">
        <v>568</v>
      </c>
      <c r="H3152" s="487" t="s">
        <v>17</v>
      </c>
      <c r="I3152" s="494" t="s">
        <v>3977</v>
      </c>
      <c r="J3152" s="502">
        <v>1.8</v>
      </c>
      <c r="K3152" s="487" t="s">
        <v>17</v>
      </c>
      <c r="L3152" s="512">
        <f t="shared" si="343"/>
        <v>255</v>
      </c>
      <c r="M3152" s="514">
        <v>255</v>
      </c>
      <c r="N3152" s="514"/>
      <c r="O3152" s="514"/>
      <c r="P3152" s="515" t="e">
        <f t="shared" si="344"/>
        <v>#DIV/0!</v>
      </c>
      <c r="Q3152" s="515">
        <f t="shared" si="345"/>
        <v>0</v>
      </c>
      <c r="R3152" s="515">
        <f t="shared" si="346"/>
        <v>0</v>
      </c>
      <c r="S3152" s="516">
        <f>IF(M3152="nio",0,IF(M3152&gt;0,VLOOKUP(H3152,'3-Productie normen'!A:L,VLOOKUP(M3152,'3-Productie normen'!$B$36:$C$42,2,FALSE),FALSE)))</f>
        <v>0</v>
      </c>
      <c r="T3152" s="516">
        <f t="shared" si="341"/>
        <v>0</v>
      </c>
      <c r="U3152" s="55">
        <f t="shared" si="342"/>
        <v>0</v>
      </c>
      <c r="V3152" s="527"/>
      <c r="X3152" s="529">
        <f t="shared" si="347"/>
        <v>459</v>
      </c>
    </row>
    <row r="3153" spans="1:24" ht="14.1" customHeight="1">
      <c r="A3153" s="567">
        <v>3153</v>
      </c>
      <c r="B3153" s="467" t="s">
        <v>245</v>
      </c>
      <c r="C3153" s="466" t="s">
        <v>386</v>
      </c>
      <c r="D3153" s="473" t="s">
        <v>474</v>
      </c>
      <c r="E3153" s="475">
        <v>1</v>
      </c>
      <c r="F3153" s="475" t="s">
        <v>2903</v>
      </c>
      <c r="G3153" s="494" t="s">
        <v>568</v>
      </c>
      <c r="H3153" s="487" t="s">
        <v>17</v>
      </c>
      <c r="I3153" s="494" t="s">
        <v>3977</v>
      </c>
      <c r="J3153" s="502">
        <v>2.46</v>
      </c>
      <c r="K3153" s="487" t="s">
        <v>17</v>
      </c>
      <c r="L3153" s="512">
        <f t="shared" si="343"/>
        <v>255</v>
      </c>
      <c r="M3153" s="514">
        <v>255</v>
      </c>
      <c r="N3153" s="514"/>
      <c r="O3153" s="514"/>
      <c r="P3153" s="515" t="e">
        <f t="shared" si="344"/>
        <v>#DIV/0!</v>
      </c>
      <c r="Q3153" s="515">
        <f t="shared" si="345"/>
        <v>0</v>
      </c>
      <c r="R3153" s="515">
        <f t="shared" si="346"/>
        <v>0</v>
      </c>
      <c r="S3153" s="516">
        <f>IF(M3153="nio",0,IF(M3153&gt;0,VLOOKUP(H3153,'3-Productie normen'!A:L,VLOOKUP(M3153,'3-Productie normen'!$B$36:$C$42,2,FALSE),FALSE)))</f>
        <v>0</v>
      </c>
      <c r="T3153" s="516">
        <f t="shared" si="341"/>
        <v>0</v>
      </c>
      <c r="U3153" s="55">
        <f t="shared" si="342"/>
        <v>0</v>
      </c>
      <c r="V3153" s="527"/>
      <c r="X3153" s="529">
        <f t="shared" si="347"/>
        <v>627.29999999999995</v>
      </c>
    </row>
    <row r="3154" spans="1:24" ht="14.1" customHeight="1">
      <c r="A3154" s="460">
        <v>3154</v>
      </c>
      <c r="B3154" s="467" t="s">
        <v>245</v>
      </c>
      <c r="C3154" s="466" t="s">
        <v>386</v>
      </c>
      <c r="D3154" s="473" t="s">
        <v>474</v>
      </c>
      <c r="E3154" s="475">
        <v>1</v>
      </c>
      <c r="F3154" s="475" t="s">
        <v>2904</v>
      </c>
      <c r="G3154" s="494" t="s">
        <v>568</v>
      </c>
      <c r="H3154" s="487" t="s">
        <v>17</v>
      </c>
      <c r="I3154" s="494" t="s">
        <v>3977</v>
      </c>
      <c r="J3154" s="502">
        <v>1.5</v>
      </c>
      <c r="K3154" s="487" t="s">
        <v>17</v>
      </c>
      <c r="L3154" s="512">
        <f t="shared" si="343"/>
        <v>255</v>
      </c>
      <c r="M3154" s="514">
        <v>255</v>
      </c>
      <c r="N3154" s="514"/>
      <c r="O3154" s="514"/>
      <c r="P3154" s="515" t="e">
        <f t="shared" si="344"/>
        <v>#DIV/0!</v>
      </c>
      <c r="Q3154" s="515">
        <f t="shared" si="345"/>
        <v>0</v>
      </c>
      <c r="R3154" s="515">
        <f t="shared" si="346"/>
        <v>0</v>
      </c>
      <c r="S3154" s="516">
        <f>IF(M3154="nio",0,IF(M3154&gt;0,VLOOKUP(H3154,'3-Productie normen'!A:L,VLOOKUP(M3154,'3-Productie normen'!$B$36:$C$42,2,FALSE),FALSE)))</f>
        <v>0</v>
      </c>
      <c r="T3154" s="516">
        <f t="shared" si="341"/>
        <v>0</v>
      </c>
      <c r="U3154" s="55">
        <f t="shared" si="342"/>
        <v>0</v>
      </c>
      <c r="V3154" s="527"/>
      <c r="X3154" s="529">
        <f t="shared" si="347"/>
        <v>382.5</v>
      </c>
    </row>
    <row r="3155" spans="1:24" ht="14.1" customHeight="1">
      <c r="A3155" s="460">
        <v>3155</v>
      </c>
      <c r="B3155" s="467" t="s">
        <v>245</v>
      </c>
      <c r="C3155" s="466" t="s">
        <v>386</v>
      </c>
      <c r="D3155" s="473" t="s">
        <v>474</v>
      </c>
      <c r="E3155" s="475">
        <v>1</v>
      </c>
      <c r="F3155" s="475" t="s">
        <v>2905</v>
      </c>
      <c r="G3155" s="494" t="s">
        <v>582</v>
      </c>
      <c r="H3155" s="494" t="s">
        <v>4033</v>
      </c>
      <c r="I3155" s="494" t="s">
        <v>3974</v>
      </c>
      <c r="J3155" s="502">
        <v>6.26</v>
      </c>
      <c r="K3155" s="494" t="s">
        <v>4033</v>
      </c>
      <c r="L3155" s="512">
        <f t="shared" si="343"/>
        <v>104</v>
      </c>
      <c r="M3155" s="514">
        <v>104</v>
      </c>
      <c r="N3155" s="514"/>
      <c r="O3155" s="514"/>
      <c r="P3155" s="515" t="e">
        <f t="shared" si="344"/>
        <v>#DIV/0!</v>
      </c>
      <c r="Q3155" s="515">
        <f t="shared" si="345"/>
        <v>0</v>
      </c>
      <c r="R3155" s="515">
        <f t="shared" si="346"/>
        <v>0</v>
      </c>
      <c r="S3155" s="516">
        <f>IF(M3155="nio",0,IF(M3155&gt;0,VLOOKUP(H3155,'3-Productie normen'!A:L,VLOOKUP(M3155,'3-Productie normen'!$B$36:$C$42,2,FALSE),FALSE)))</f>
        <v>0</v>
      </c>
      <c r="T3155" s="516">
        <f t="shared" si="341"/>
        <v>0</v>
      </c>
      <c r="U3155" s="55">
        <f t="shared" si="342"/>
        <v>0</v>
      </c>
      <c r="V3155" s="527"/>
      <c r="X3155" s="529">
        <f t="shared" si="347"/>
        <v>651.04</v>
      </c>
    </row>
    <row r="3156" spans="1:24" ht="14.1" customHeight="1">
      <c r="A3156" s="460">
        <v>3156</v>
      </c>
      <c r="B3156" s="467" t="s">
        <v>245</v>
      </c>
      <c r="C3156" s="466" t="s">
        <v>386</v>
      </c>
      <c r="D3156" s="473" t="s">
        <v>474</v>
      </c>
      <c r="E3156" s="475">
        <v>1</v>
      </c>
      <c r="F3156" s="475" t="s">
        <v>2906</v>
      </c>
      <c r="G3156" s="494" t="s">
        <v>582</v>
      </c>
      <c r="H3156" s="494" t="s">
        <v>4033</v>
      </c>
      <c r="I3156" s="494" t="s">
        <v>3974</v>
      </c>
      <c r="J3156" s="502">
        <v>8.5500000000000007</v>
      </c>
      <c r="K3156" s="494" t="s">
        <v>4033</v>
      </c>
      <c r="L3156" s="512">
        <f t="shared" si="343"/>
        <v>104</v>
      </c>
      <c r="M3156" s="514">
        <v>104</v>
      </c>
      <c r="N3156" s="514"/>
      <c r="O3156" s="514"/>
      <c r="P3156" s="515" t="e">
        <f t="shared" si="344"/>
        <v>#DIV/0!</v>
      </c>
      <c r="Q3156" s="515">
        <f t="shared" si="345"/>
        <v>0</v>
      </c>
      <c r="R3156" s="515">
        <f t="shared" si="346"/>
        <v>0</v>
      </c>
      <c r="S3156" s="516">
        <f>IF(M3156="nio",0,IF(M3156&gt;0,VLOOKUP(H3156,'3-Productie normen'!A:L,VLOOKUP(M3156,'3-Productie normen'!$B$36:$C$42,2,FALSE),FALSE)))</f>
        <v>0</v>
      </c>
      <c r="T3156" s="516">
        <f t="shared" si="341"/>
        <v>0</v>
      </c>
      <c r="U3156" s="55">
        <f t="shared" si="342"/>
        <v>0</v>
      </c>
      <c r="V3156" s="527"/>
      <c r="X3156" s="529">
        <f t="shared" si="347"/>
        <v>889.2</v>
      </c>
    </row>
    <row r="3157" spans="1:24" ht="14.1" customHeight="1">
      <c r="A3157" s="460">
        <v>3157</v>
      </c>
      <c r="B3157" s="467" t="s">
        <v>245</v>
      </c>
      <c r="C3157" s="466" t="s">
        <v>386</v>
      </c>
      <c r="D3157" s="473" t="s">
        <v>474</v>
      </c>
      <c r="E3157" s="475">
        <v>1</v>
      </c>
      <c r="F3157" s="475" t="s">
        <v>2907</v>
      </c>
      <c r="G3157" s="494" t="s">
        <v>557</v>
      </c>
      <c r="H3157" s="491" t="s">
        <v>286</v>
      </c>
      <c r="I3157" s="494" t="s">
        <v>3983</v>
      </c>
      <c r="J3157" s="502">
        <v>2.4</v>
      </c>
      <c r="K3157" s="494" t="s">
        <v>4016</v>
      </c>
      <c r="L3157" s="512">
        <f t="shared" si="343"/>
        <v>0</v>
      </c>
      <c r="M3157" s="513" t="s">
        <v>4037</v>
      </c>
      <c r="N3157" s="514"/>
      <c r="O3157" s="514"/>
      <c r="P3157" s="515">
        <f t="shared" si="344"/>
        <v>0</v>
      </c>
      <c r="Q3157" s="515">
        <f t="shared" si="345"/>
        <v>0</v>
      </c>
      <c r="R3157" s="515">
        <f t="shared" si="346"/>
        <v>0</v>
      </c>
      <c r="S3157" s="516">
        <f>IF(M3157="nio",0,IF(M3157&gt;0,VLOOKUP(H3157,'3-Productie normen'!A:L,VLOOKUP(M3157,'3-Productie normen'!$B$36:$C$42,2,FALSE),FALSE)))</f>
        <v>0</v>
      </c>
      <c r="T3157" s="516">
        <f t="shared" si="341"/>
        <v>0</v>
      </c>
      <c r="U3157" s="55">
        <f t="shared" si="342"/>
        <v>0</v>
      </c>
      <c r="V3157" s="527"/>
      <c r="X3157" s="529">
        <f t="shared" si="347"/>
        <v>0</v>
      </c>
    </row>
    <row r="3158" spans="1:24" ht="14.1" customHeight="1">
      <c r="A3158" s="460">
        <v>3158</v>
      </c>
      <c r="B3158" s="467" t="s">
        <v>245</v>
      </c>
      <c r="C3158" s="466" t="s">
        <v>386</v>
      </c>
      <c r="D3158" s="473" t="s">
        <v>474</v>
      </c>
      <c r="E3158" s="475">
        <v>1</v>
      </c>
      <c r="F3158" s="475" t="s">
        <v>2908</v>
      </c>
      <c r="G3158" s="494" t="s">
        <v>557</v>
      </c>
      <c r="H3158" s="491" t="s">
        <v>286</v>
      </c>
      <c r="I3158" s="494" t="s">
        <v>3983</v>
      </c>
      <c r="J3158" s="502">
        <v>2.4</v>
      </c>
      <c r="K3158" s="494" t="s">
        <v>4016</v>
      </c>
      <c r="L3158" s="512">
        <f t="shared" si="343"/>
        <v>0</v>
      </c>
      <c r="M3158" s="513" t="s">
        <v>4037</v>
      </c>
      <c r="N3158" s="514"/>
      <c r="O3158" s="514"/>
      <c r="P3158" s="515">
        <f t="shared" si="344"/>
        <v>0</v>
      </c>
      <c r="Q3158" s="515">
        <f t="shared" si="345"/>
        <v>0</v>
      </c>
      <c r="R3158" s="515">
        <f t="shared" si="346"/>
        <v>0</v>
      </c>
      <c r="S3158" s="516">
        <f>IF(M3158="nio",0,IF(M3158&gt;0,VLOOKUP(H3158,'3-Productie normen'!A:L,VLOOKUP(M3158,'3-Productie normen'!$B$36:$C$42,2,FALSE),FALSE)))</f>
        <v>0</v>
      </c>
      <c r="T3158" s="516">
        <f t="shared" si="341"/>
        <v>0</v>
      </c>
      <c r="U3158" s="55">
        <f t="shared" si="342"/>
        <v>0</v>
      </c>
      <c r="V3158" s="527"/>
      <c r="X3158" s="529">
        <f t="shared" si="347"/>
        <v>0</v>
      </c>
    </row>
    <row r="3159" spans="1:24" ht="14.1" customHeight="1">
      <c r="A3159" s="460">
        <v>3159</v>
      </c>
      <c r="B3159" s="467" t="s">
        <v>245</v>
      </c>
      <c r="C3159" s="466" t="s">
        <v>386</v>
      </c>
      <c r="D3159" s="473" t="s">
        <v>474</v>
      </c>
      <c r="E3159" s="475">
        <v>1</v>
      </c>
      <c r="F3159" s="475" t="s">
        <v>2909</v>
      </c>
      <c r="G3159" s="494" t="s">
        <v>557</v>
      </c>
      <c r="H3159" s="491" t="s">
        <v>286</v>
      </c>
      <c r="I3159" s="494" t="s">
        <v>3983</v>
      </c>
      <c r="J3159" s="502">
        <v>2.4</v>
      </c>
      <c r="K3159" s="494" t="s">
        <v>4016</v>
      </c>
      <c r="L3159" s="512">
        <f t="shared" si="343"/>
        <v>0</v>
      </c>
      <c r="M3159" s="513" t="s">
        <v>4037</v>
      </c>
      <c r="N3159" s="514"/>
      <c r="O3159" s="514"/>
      <c r="P3159" s="515">
        <f t="shared" si="344"/>
        <v>0</v>
      </c>
      <c r="Q3159" s="515">
        <f t="shared" si="345"/>
        <v>0</v>
      </c>
      <c r="R3159" s="515">
        <f t="shared" si="346"/>
        <v>0</v>
      </c>
      <c r="S3159" s="516">
        <f>IF(M3159="nio",0,IF(M3159&gt;0,VLOOKUP(H3159,'3-Productie normen'!A:L,VLOOKUP(M3159,'3-Productie normen'!$B$36:$C$42,2,FALSE),FALSE)))</f>
        <v>0</v>
      </c>
      <c r="T3159" s="516">
        <f t="shared" si="341"/>
        <v>0</v>
      </c>
      <c r="U3159" s="55">
        <f t="shared" si="342"/>
        <v>0</v>
      </c>
      <c r="V3159" s="527"/>
      <c r="X3159" s="529">
        <f t="shared" si="347"/>
        <v>0</v>
      </c>
    </row>
    <row r="3160" spans="1:24" ht="14.1" customHeight="1">
      <c r="A3160" s="460">
        <v>3160</v>
      </c>
      <c r="B3160" s="467" t="s">
        <v>245</v>
      </c>
      <c r="C3160" s="466" t="s">
        <v>386</v>
      </c>
      <c r="D3160" s="473" t="s">
        <v>474</v>
      </c>
      <c r="E3160" s="475">
        <v>1</v>
      </c>
      <c r="F3160" s="475" t="s">
        <v>2910</v>
      </c>
      <c r="G3160" s="494" t="s">
        <v>557</v>
      </c>
      <c r="H3160" s="491" t="s">
        <v>286</v>
      </c>
      <c r="I3160" s="494" t="s">
        <v>3983</v>
      </c>
      <c r="J3160" s="502">
        <v>2.39</v>
      </c>
      <c r="K3160" s="494" t="s">
        <v>4016</v>
      </c>
      <c r="L3160" s="512">
        <f t="shared" si="343"/>
        <v>0</v>
      </c>
      <c r="M3160" s="513" t="s">
        <v>4037</v>
      </c>
      <c r="N3160" s="514"/>
      <c r="O3160" s="514"/>
      <c r="P3160" s="515">
        <f t="shared" si="344"/>
        <v>0</v>
      </c>
      <c r="Q3160" s="515">
        <f t="shared" si="345"/>
        <v>0</v>
      </c>
      <c r="R3160" s="515">
        <f t="shared" si="346"/>
        <v>0</v>
      </c>
      <c r="S3160" s="516">
        <f>IF(M3160="nio",0,IF(M3160&gt;0,VLOOKUP(H3160,'3-Productie normen'!A:L,VLOOKUP(M3160,'3-Productie normen'!$B$36:$C$42,2,FALSE),FALSE)))</f>
        <v>0</v>
      </c>
      <c r="T3160" s="516">
        <f t="shared" si="341"/>
        <v>0</v>
      </c>
      <c r="U3160" s="55">
        <f t="shared" si="342"/>
        <v>0</v>
      </c>
      <c r="V3160" s="527"/>
      <c r="X3160" s="529">
        <f t="shared" si="347"/>
        <v>0</v>
      </c>
    </row>
    <row r="3161" spans="1:24" ht="14.1" customHeight="1">
      <c r="A3161" s="567">
        <v>3161</v>
      </c>
      <c r="B3161" s="467" t="s">
        <v>245</v>
      </c>
      <c r="C3161" s="466" t="s">
        <v>386</v>
      </c>
      <c r="D3161" s="473" t="s">
        <v>474</v>
      </c>
      <c r="E3161" s="475">
        <v>1</v>
      </c>
      <c r="F3161" s="475" t="s">
        <v>2911</v>
      </c>
      <c r="G3161" s="494" t="s">
        <v>557</v>
      </c>
      <c r="H3161" s="491" t="s">
        <v>286</v>
      </c>
      <c r="I3161" s="494" t="s">
        <v>3983</v>
      </c>
      <c r="J3161" s="502">
        <v>2.39</v>
      </c>
      <c r="K3161" s="494" t="s">
        <v>4016</v>
      </c>
      <c r="L3161" s="512">
        <f t="shared" si="343"/>
        <v>0</v>
      </c>
      <c r="M3161" s="513" t="s">
        <v>4037</v>
      </c>
      <c r="N3161" s="514"/>
      <c r="O3161" s="514"/>
      <c r="P3161" s="515">
        <f t="shared" si="344"/>
        <v>0</v>
      </c>
      <c r="Q3161" s="515">
        <f t="shared" si="345"/>
        <v>0</v>
      </c>
      <c r="R3161" s="515">
        <f t="shared" si="346"/>
        <v>0</v>
      </c>
      <c r="S3161" s="516">
        <f>IF(M3161="nio",0,IF(M3161&gt;0,VLOOKUP(H3161,'3-Productie normen'!A:L,VLOOKUP(M3161,'3-Productie normen'!$B$36:$C$42,2,FALSE),FALSE)))</f>
        <v>0</v>
      </c>
      <c r="T3161" s="516">
        <f t="shared" ref="T3161:T3224" si="348">IF(N3161&gt;0,S3161*$T$8,0)</f>
        <v>0</v>
      </c>
      <c r="U3161" s="55">
        <f t="shared" ref="U3161:U3224" si="349">IF((OR(O3161&gt;0,)),S3161*$U$8,0)</f>
        <v>0</v>
      </c>
      <c r="V3161" s="527"/>
      <c r="X3161" s="529">
        <f t="shared" si="347"/>
        <v>0</v>
      </c>
    </row>
    <row r="3162" spans="1:24" ht="14.1" customHeight="1">
      <c r="A3162" s="460">
        <v>3162</v>
      </c>
      <c r="B3162" s="467" t="s">
        <v>245</v>
      </c>
      <c r="C3162" s="466" t="s">
        <v>386</v>
      </c>
      <c r="D3162" s="473" t="s">
        <v>474</v>
      </c>
      <c r="E3162" s="475">
        <v>1</v>
      </c>
      <c r="F3162" s="475" t="s">
        <v>2912</v>
      </c>
      <c r="G3162" s="494" t="s">
        <v>557</v>
      </c>
      <c r="H3162" s="491" t="s">
        <v>286</v>
      </c>
      <c r="I3162" s="494" t="s">
        <v>3983</v>
      </c>
      <c r="J3162" s="502">
        <v>2.4</v>
      </c>
      <c r="K3162" s="494" t="s">
        <v>4016</v>
      </c>
      <c r="L3162" s="512">
        <f t="shared" si="343"/>
        <v>0</v>
      </c>
      <c r="M3162" s="513" t="s">
        <v>4037</v>
      </c>
      <c r="N3162" s="514"/>
      <c r="O3162" s="514"/>
      <c r="P3162" s="515">
        <f t="shared" si="344"/>
        <v>0</v>
      </c>
      <c r="Q3162" s="515">
        <f t="shared" si="345"/>
        <v>0</v>
      </c>
      <c r="R3162" s="515">
        <f t="shared" si="346"/>
        <v>0</v>
      </c>
      <c r="S3162" s="516">
        <f>IF(M3162="nio",0,IF(M3162&gt;0,VLOOKUP(H3162,'3-Productie normen'!A:L,VLOOKUP(M3162,'3-Productie normen'!$B$36:$C$42,2,FALSE),FALSE)))</f>
        <v>0</v>
      </c>
      <c r="T3162" s="516">
        <f t="shared" si="348"/>
        <v>0</v>
      </c>
      <c r="U3162" s="55">
        <f t="shared" si="349"/>
        <v>0</v>
      </c>
      <c r="V3162" s="527"/>
      <c r="X3162" s="529">
        <f t="shared" si="347"/>
        <v>0</v>
      </c>
    </row>
    <row r="3163" spans="1:24" ht="14.1" customHeight="1">
      <c r="A3163" s="460">
        <v>3163</v>
      </c>
      <c r="B3163" s="467" t="s">
        <v>245</v>
      </c>
      <c r="C3163" s="466" t="s">
        <v>386</v>
      </c>
      <c r="D3163" s="473" t="s">
        <v>474</v>
      </c>
      <c r="E3163" s="475">
        <v>2</v>
      </c>
      <c r="F3163" s="475" t="s">
        <v>2913</v>
      </c>
      <c r="G3163" s="494" t="s">
        <v>566</v>
      </c>
      <c r="H3163" s="492" t="s">
        <v>216</v>
      </c>
      <c r="I3163" s="494" t="s">
        <v>3974</v>
      </c>
      <c r="J3163" s="502">
        <v>13.24</v>
      </c>
      <c r="K3163" s="505" t="s">
        <v>216</v>
      </c>
      <c r="L3163" s="512">
        <f t="shared" si="343"/>
        <v>104</v>
      </c>
      <c r="M3163" s="514">
        <v>104</v>
      </c>
      <c r="N3163" s="514"/>
      <c r="O3163" s="514"/>
      <c r="P3163" s="515" t="e">
        <f t="shared" si="344"/>
        <v>#DIV/0!</v>
      </c>
      <c r="Q3163" s="515">
        <f t="shared" si="345"/>
        <v>0</v>
      </c>
      <c r="R3163" s="515">
        <f t="shared" si="346"/>
        <v>0</v>
      </c>
      <c r="S3163" s="516">
        <f>IF(M3163="nio",0,IF(M3163&gt;0,VLOOKUP(H3163,'3-Productie normen'!A:L,VLOOKUP(M3163,'3-Productie normen'!$B$36:$C$42,2,FALSE),FALSE)))</f>
        <v>0</v>
      </c>
      <c r="T3163" s="516">
        <f t="shared" si="348"/>
        <v>0</v>
      </c>
      <c r="U3163" s="55">
        <f t="shared" si="349"/>
        <v>0</v>
      </c>
      <c r="V3163" s="527"/>
      <c r="X3163" s="529">
        <f t="shared" si="347"/>
        <v>1376.96</v>
      </c>
    </row>
    <row r="3164" spans="1:24" ht="14.1" customHeight="1">
      <c r="A3164" s="460">
        <v>3164</v>
      </c>
      <c r="B3164" s="467" t="s">
        <v>245</v>
      </c>
      <c r="C3164" s="466" t="s">
        <v>386</v>
      </c>
      <c r="D3164" s="473" t="s">
        <v>474</v>
      </c>
      <c r="E3164" s="475">
        <v>2</v>
      </c>
      <c r="F3164" s="475" t="s">
        <v>2914</v>
      </c>
      <c r="G3164" s="494" t="s">
        <v>566</v>
      </c>
      <c r="H3164" s="494" t="s">
        <v>216</v>
      </c>
      <c r="I3164" s="494" t="s">
        <v>3974</v>
      </c>
      <c r="J3164" s="502">
        <v>36.44</v>
      </c>
      <c r="K3164" s="494" t="s">
        <v>4033</v>
      </c>
      <c r="L3164" s="512">
        <f t="shared" si="343"/>
        <v>104</v>
      </c>
      <c r="M3164" s="514">
        <v>104</v>
      </c>
      <c r="N3164" s="514"/>
      <c r="O3164" s="514"/>
      <c r="P3164" s="515" t="e">
        <f t="shared" si="344"/>
        <v>#DIV/0!</v>
      </c>
      <c r="Q3164" s="515">
        <f t="shared" si="345"/>
        <v>0</v>
      </c>
      <c r="R3164" s="515">
        <f t="shared" si="346"/>
        <v>0</v>
      </c>
      <c r="S3164" s="516">
        <f>IF(M3164="nio",0,IF(M3164&gt;0,VLOOKUP(H3164,'3-Productie normen'!A:L,VLOOKUP(M3164,'3-Productie normen'!$B$36:$C$42,2,FALSE),FALSE)))</f>
        <v>0</v>
      </c>
      <c r="T3164" s="516">
        <f t="shared" si="348"/>
        <v>0</v>
      </c>
      <c r="U3164" s="55">
        <f t="shared" si="349"/>
        <v>0</v>
      </c>
      <c r="V3164" s="527"/>
      <c r="X3164" s="529">
        <f t="shared" si="347"/>
        <v>3789.7599999999998</v>
      </c>
    </row>
    <row r="3165" spans="1:24" ht="14.1" customHeight="1">
      <c r="A3165" s="460">
        <v>3165</v>
      </c>
      <c r="B3165" s="467" t="s">
        <v>245</v>
      </c>
      <c r="C3165" s="466" t="s">
        <v>386</v>
      </c>
      <c r="D3165" s="473" t="s">
        <v>474</v>
      </c>
      <c r="E3165" s="475">
        <v>2</v>
      </c>
      <c r="F3165" s="475" t="s">
        <v>646</v>
      </c>
      <c r="G3165" s="494" t="s">
        <v>2206</v>
      </c>
      <c r="H3165" s="491" t="s">
        <v>286</v>
      </c>
      <c r="I3165" s="494" t="s">
        <v>3974</v>
      </c>
      <c r="J3165" s="502">
        <v>56.42</v>
      </c>
      <c r="K3165" s="494" t="s">
        <v>4016</v>
      </c>
      <c r="L3165" s="512">
        <f t="shared" si="343"/>
        <v>0</v>
      </c>
      <c r="M3165" s="513" t="s">
        <v>4037</v>
      </c>
      <c r="N3165" s="514"/>
      <c r="O3165" s="514"/>
      <c r="P3165" s="515">
        <f t="shared" si="344"/>
        <v>0</v>
      </c>
      <c r="Q3165" s="515">
        <f t="shared" si="345"/>
        <v>0</v>
      </c>
      <c r="R3165" s="515">
        <f t="shared" si="346"/>
        <v>0</v>
      </c>
      <c r="S3165" s="516">
        <f>IF(M3165="nio",0,IF(M3165&gt;0,VLOOKUP(H3165,'3-Productie normen'!A:L,VLOOKUP(M3165,'3-Productie normen'!$B$36:$C$42,2,FALSE),FALSE)))</f>
        <v>0</v>
      </c>
      <c r="T3165" s="516">
        <f t="shared" si="348"/>
        <v>0</v>
      </c>
      <c r="U3165" s="55">
        <f t="shared" si="349"/>
        <v>0</v>
      </c>
      <c r="V3165" s="527"/>
      <c r="X3165" s="529">
        <f t="shared" si="347"/>
        <v>0</v>
      </c>
    </row>
    <row r="3166" spans="1:24" ht="14.1" customHeight="1">
      <c r="A3166" s="460">
        <v>3166</v>
      </c>
      <c r="B3166" s="467" t="s">
        <v>245</v>
      </c>
      <c r="C3166" s="466" t="s">
        <v>386</v>
      </c>
      <c r="D3166" s="473" t="s">
        <v>474</v>
      </c>
      <c r="E3166" s="475">
        <v>2</v>
      </c>
      <c r="F3166" s="475" t="s">
        <v>940</v>
      </c>
      <c r="G3166" s="494" t="s">
        <v>593</v>
      </c>
      <c r="H3166" s="494" t="s">
        <v>255</v>
      </c>
      <c r="I3166" s="494" t="s">
        <v>3974</v>
      </c>
      <c r="J3166" s="502">
        <v>20.420000000000002</v>
      </c>
      <c r="K3166" s="494" t="s">
        <v>255</v>
      </c>
      <c r="L3166" s="512">
        <f t="shared" si="343"/>
        <v>104</v>
      </c>
      <c r="M3166" s="514">
        <v>104</v>
      </c>
      <c r="N3166" s="514"/>
      <c r="O3166" s="514"/>
      <c r="P3166" s="515" t="e">
        <f t="shared" si="344"/>
        <v>#DIV/0!</v>
      </c>
      <c r="Q3166" s="515">
        <f t="shared" si="345"/>
        <v>0</v>
      </c>
      <c r="R3166" s="515">
        <f t="shared" si="346"/>
        <v>0</v>
      </c>
      <c r="S3166" s="516">
        <f>IF(M3166="nio",0,IF(M3166&gt;0,VLOOKUP(H3166,'3-Productie normen'!A:L,VLOOKUP(M3166,'3-Productie normen'!$B$36:$C$42,2,FALSE),FALSE)))</f>
        <v>0</v>
      </c>
      <c r="T3166" s="516">
        <f t="shared" si="348"/>
        <v>0</v>
      </c>
      <c r="U3166" s="55">
        <f t="shared" si="349"/>
        <v>0</v>
      </c>
      <c r="V3166" s="527"/>
      <c r="X3166" s="529">
        <f t="shared" si="347"/>
        <v>2123.6800000000003</v>
      </c>
    </row>
    <row r="3167" spans="1:24" ht="14.1" customHeight="1">
      <c r="A3167" s="460">
        <v>3167</v>
      </c>
      <c r="B3167" s="467" t="s">
        <v>245</v>
      </c>
      <c r="C3167" s="466" t="s">
        <v>386</v>
      </c>
      <c r="D3167" s="473" t="s">
        <v>474</v>
      </c>
      <c r="E3167" s="475">
        <v>2</v>
      </c>
      <c r="F3167" s="475" t="s">
        <v>940</v>
      </c>
      <c r="G3167" s="494" t="s">
        <v>593</v>
      </c>
      <c r="H3167" s="494" t="s">
        <v>255</v>
      </c>
      <c r="I3167" s="494" t="s">
        <v>3974</v>
      </c>
      <c r="J3167" s="502">
        <v>20.420000000000002</v>
      </c>
      <c r="K3167" s="494" t="s">
        <v>255</v>
      </c>
      <c r="L3167" s="512">
        <f t="shared" si="343"/>
        <v>104</v>
      </c>
      <c r="M3167" s="514">
        <v>104</v>
      </c>
      <c r="N3167" s="514"/>
      <c r="O3167" s="514"/>
      <c r="P3167" s="515" t="e">
        <f t="shared" si="344"/>
        <v>#DIV/0!</v>
      </c>
      <c r="Q3167" s="515">
        <f t="shared" si="345"/>
        <v>0</v>
      </c>
      <c r="R3167" s="515">
        <f t="shared" si="346"/>
        <v>0</v>
      </c>
      <c r="S3167" s="516">
        <f>IF(M3167="nio",0,IF(M3167&gt;0,VLOOKUP(H3167,'3-Productie normen'!A:L,VLOOKUP(M3167,'3-Productie normen'!$B$36:$C$42,2,FALSE),FALSE)))</f>
        <v>0</v>
      </c>
      <c r="T3167" s="516">
        <f t="shared" si="348"/>
        <v>0</v>
      </c>
      <c r="U3167" s="55">
        <f t="shared" si="349"/>
        <v>0</v>
      </c>
      <c r="V3167" s="527"/>
      <c r="X3167" s="529">
        <f t="shared" si="347"/>
        <v>2123.6800000000003</v>
      </c>
    </row>
    <row r="3168" spans="1:24" ht="14.1" customHeight="1">
      <c r="A3168" s="460">
        <v>3168</v>
      </c>
      <c r="B3168" s="467" t="s">
        <v>245</v>
      </c>
      <c r="C3168" s="466" t="s">
        <v>386</v>
      </c>
      <c r="D3168" s="473" t="s">
        <v>474</v>
      </c>
      <c r="E3168" s="475">
        <v>2</v>
      </c>
      <c r="F3168" s="475" t="s">
        <v>2915</v>
      </c>
      <c r="G3168" s="494" t="s">
        <v>529</v>
      </c>
      <c r="H3168" s="491" t="s">
        <v>253</v>
      </c>
      <c r="I3168" s="494" t="s">
        <v>3974</v>
      </c>
      <c r="J3168" s="502">
        <v>14.04</v>
      </c>
      <c r="K3168" s="491" t="s">
        <v>253</v>
      </c>
      <c r="L3168" s="512">
        <f t="shared" si="343"/>
        <v>104</v>
      </c>
      <c r="M3168" s="514">
        <v>104</v>
      </c>
      <c r="N3168" s="514"/>
      <c r="O3168" s="514"/>
      <c r="P3168" s="515" t="e">
        <f t="shared" si="344"/>
        <v>#DIV/0!</v>
      </c>
      <c r="Q3168" s="515">
        <f t="shared" si="345"/>
        <v>0</v>
      </c>
      <c r="R3168" s="515">
        <f t="shared" si="346"/>
        <v>0</v>
      </c>
      <c r="S3168" s="516">
        <f>IF(M3168="nio",0,IF(M3168&gt;0,VLOOKUP(H3168,'3-Productie normen'!A:L,VLOOKUP(M3168,'3-Productie normen'!$B$36:$C$42,2,FALSE),FALSE)))</f>
        <v>0</v>
      </c>
      <c r="T3168" s="516">
        <f t="shared" si="348"/>
        <v>0</v>
      </c>
      <c r="U3168" s="55">
        <f t="shared" si="349"/>
        <v>0</v>
      </c>
      <c r="V3168" s="527"/>
      <c r="X3168" s="529">
        <f t="shared" si="347"/>
        <v>1460.1599999999999</v>
      </c>
    </row>
    <row r="3169" spans="1:24" ht="14.1" customHeight="1">
      <c r="A3169" s="567">
        <v>3169</v>
      </c>
      <c r="B3169" s="467" t="s">
        <v>245</v>
      </c>
      <c r="C3169" s="466" t="s">
        <v>386</v>
      </c>
      <c r="D3169" s="473" t="s">
        <v>474</v>
      </c>
      <c r="E3169" s="475">
        <v>2</v>
      </c>
      <c r="F3169" s="475" t="s">
        <v>2916</v>
      </c>
      <c r="G3169" s="494" t="s">
        <v>568</v>
      </c>
      <c r="H3169" s="487" t="s">
        <v>17</v>
      </c>
      <c r="I3169" s="494" t="s">
        <v>3977</v>
      </c>
      <c r="J3169" s="502">
        <v>14.89</v>
      </c>
      <c r="K3169" s="487" t="s">
        <v>17</v>
      </c>
      <c r="L3169" s="512">
        <f t="shared" si="343"/>
        <v>255</v>
      </c>
      <c r="M3169" s="514">
        <v>255</v>
      </c>
      <c r="N3169" s="514"/>
      <c r="O3169" s="514"/>
      <c r="P3169" s="515" t="e">
        <f t="shared" si="344"/>
        <v>#DIV/0!</v>
      </c>
      <c r="Q3169" s="515">
        <f t="shared" si="345"/>
        <v>0</v>
      </c>
      <c r="R3169" s="515">
        <f t="shared" si="346"/>
        <v>0</v>
      </c>
      <c r="S3169" s="516">
        <f>IF(M3169="nio",0,IF(M3169&gt;0,VLOOKUP(H3169,'3-Productie normen'!A:L,VLOOKUP(M3169,'3-Productie normen'!$B$36:$C$42,2,FALSE),FALSE)))</f>
        <v>0</v>
      </c>
      <c r="T3169" s="516">
        <f t="shared" si="348"/>
        <v>0</v>
      </c>
      <c r="U3169" s="55">
        <f t="shared" si="349"/>
        <v>0</v>
      </c>
      <c r="V3169" s="527"/>
      <c r="X3169" s="529">
        <f t="shared" si="347"/>
        <v>3796.9500000000003</v>
      </c>
    </row>
    <row r="3170" spans="1:24" ht="14.1" customHeight="1">
      <c r="A3170" s="460">
        <v>3170</v>
      </c>
      <c r="B3170" s="467" t="s">
        <v>245</v>
      </c>
      <c r="C3170" s="466" t="s">
        <v>386</v>
      </c>
      <c r="D3170" s="473" t="s">
        <v>474</v>
      </c>
      <c r="E3170" s="475">
        <v>2</v>
      </c>
      <c r="F3170" s="475" t="s">
        <v>2365</v>
      </c>
      <c r="G3170" s="494" t="s">
        <v>593</v>
      </c>
      <c r="H3170" s="494" t="s">
        <v>255</v>
      </c>
      <c r="I3170" s="494" t="s">
        <v>3974</v>
      </c>
      <c r="J3170" s="502">
        <v>80.97</v>
      </c>
      <c r="K3170" s="494" t="s">
        <v>255</v>
      </c>
      <c r="L3170" s="512">
        <f t="shared" si="343"/>
        <v>104</v>
      </c>
      <c r="M3170" s="514">
        <v>104</v>
      </c>
      <c r="N3170" s="514"/>
      <c r="O3170" s="514"/>
      <c r="P3170" s="515" t="e">
        <f t="shared" si="344"/>
        <v>#DIV/0!</v>
      </c>
      <c r="Q3170" s="515">
        <f t="shared" si="345"/>
        <v>0</v>
      </c>
      <c r="R3170" s="515">
        <f t="shared" si="346"/>
        <v>0</v>
      </c>
      <c r="S3170" s="516">
        <f>IF(M3170="nio",0,IF(M3170&gt;0,VLOOKUP(H3170,'3-Productie normen'!A:L,VLOOKUP(M3170,'3-Productie normen'!$B$36:$C$42,2,FALSE),FALSE)))</f>
        <v>0</v>
      </c>
      <c r="T3170" s="516">
        <f t="shared" si="348"/>
        <v>0</v>
      </c>
      <c r="U3170" s="55">
        <f t="shared" si="349"/>
        <v>0</v>
      </c>
      <c r="V3170" s="527"/>
      <c r="X3170" s="529">
        <f t="shared" si="347"/>
        <v>8420.8799999999992</v>
      </c>
    </row>
    <row r="3171" spans="1:24" ht="14.1" customHeight="1">
      <c r="A3171" s="460">
        <v>3171</v>
      </c>
      <c r="B3171" s="467" t="s">
        <v>245</v>
      </c>
      <c r="C3171" s="466" t="s">
        <v>386</v>
      </c>
      <c r="D3171" s="473" t="s">
        <v>474</v>
      </c>
      <c r="E3171" s="475">
        <v>2</v>
      </c>
      <c r="F3171" s="475" t="s">
        <v>2378</v>
      </c>
      <c r="G3171" s="494" t="s">
        <v>593</v>
      </c>
      <c r="H3171" s="494" t="s">
        <v>255</v>
      </c>
      <c r="I3171" s="494" t="s">
        <v>3974</v>
      </c>
      <c r="J3171" s="502">
        <v>61.05</v>
      </c>
      <c r="K3171" s="494" t="s">
        <v>255</v>
      </c>
      <c r="L3171" s="512">
        <f t="shared" si="343"/>
        <v>104</v>
      </c>
      <c r="M3171" s="514">
        <v>104</v>
      </c>
      <c r="N3171" s="514"/>
      <c r="O3171" s="514"/>
      <c r="P3171" s="515" t="e">
        <f t="shared" si="344"/>
        <v>#DIV/0!</v>
      </c>
      <c r="Q3171" s="515">
        <f t="shared" si="345"/>
        <v>0</v>
      </c>
      <c r="R3171" s="515">
        <f t="shared" si="346"/>
        <v>0</v>
      </c>
      <c r="S3171" s="516">
        <f>IF(M3171="nio",0,IF(M3171&gt;0,VLOOKUP(H3171,'3-Productie normen'!A:L,VLOOKUP(M3171,'3-Productie normen'!$B$36:$C$42,2,FALSE),FALSE)))</f>
        <v>0</v>
      </c>
      <c r="T3171" s="516">
        <f t="shared" si="348"/>
        <v>0</v>
      </c>
      <c r="U3171" s="55">
        <f t="shared" si="349"/>
        <v>0</v>
      </c>
      <c r="V3171" s="527"/>
      <c r="X3171" s="529">
        <f t="shared" si="347"/>
        <v>6349.2</v>
      </c>
    </row>
    <row r="3172" spans="1:24" ht="14.1" customHeight="1">
      <c r="A3172" s="460">
        <v>3172</v>
      </c>
      <c r="B3172" s="467" t="s">
        <v>245</v>
      </c>
      <c r="C3172" s="466" t="s">
        <v>386</v>
      </c>
      <c r="D3172" s="473" t="s">
        <v>474</v>
      </c>
      <c r="E3172" s="475">
        <v>2</v>
      </c>
      <c r="F3172" s="475" t="s">
        <v>2364</v>
      </c>
      <c r="G3172" s="494" t="s">
        <v>593</v>
      </c>
      <c r="H3172" s="494" t="s">
        <v>255</v>
      </c>
      <c r="I3172" s="494" t="s">
        <v>3974</v>
      </c>
      <c r="J3172" s="502">
        <v>17.71</v>
      </c>
      <c r="K3172" s="494" t="s">
        <v>255</v>
      </c>
      <c r="L3172" s="512">
        <f t="shared" si="343"/>
        <v>104</v>
      </c>
      <c r="M3172" s="514">
        <v>104</v>
      </c>
      <c r="N3172" s="514"/>
      <c r="O3172" s="514"/>
      <c r="P3172" s="515" t="e">
        <f t="shared" si="344"/>
        <v>#DIV/0!</v>
      </c>
      <c r="Q3172" s="515">
        <f t="shared" si="345"/>
        <v>0</v>
      </c>
      <c r="R3172" s="515">
        <f t="shared" si="346"/>
        <v>0</v>
      </c>
      <c r="S3172" s="516">
        <f>IF(M3172="nio",0,IF(M3172&gt;0,VLOOKUP(H3172,'3-Productie normen'!A:L,VLOOKUP(M3172,'3-Productie normen'!$B$36:$C$42,2,FALSE),FALSE)))</f>
        <v>0</v>
      </c>
      <c r="T3172" s="516">
        <f t="shared" si="348"/>
        <v>0</v>
      </c>
      <c r="U3172" s="55">
        <f t="shared" si="349"/>
        <v>0</v>
      </c>
      <c r="V3172" s="527"/>
      <c r="X3172" s="529">
        <f t="shared" si="347"/>
        <v>1841.8400000000001</v>
      </c>
    </row>
    <row r="3173" spans="1:24" ht="14.1" customHeight="1">
      <c r="A3173" s="460">
        <v>3173</v>
      </c>
      <c r="B3173" s="467" t="s">
        <v>245</v>
      </c>
      <c r="C3173" s="466" t="s">
        <v>386</v>
      </c>
      <c r="D3173" s="473" t="s">
        <v>474</v>
      </c>
      <c r="E3173" s="475">
        <v>2</v>
      </c>
      <c r="F3173" s="475" t="s">
        <v>2917</v>
      </c>
      <c r="G3173" s="494" t="s">
        <v>593</v>
      </c>
      <c r="H3173" s="494" t="s">
        <v>255</v>
      </c>
      <c r="I3173" s="494" t="s">
        <v>3974</v>
      </c>
      <c r="J3173" s="502">
        <v>4.8</v>
      </c>
      <c r="K3173" s="494" t="s">
        <v>255</v>
      </c>
      <c r="L3173" s="512">
        <f t="shared" si="343"/>
        <v>104</v>
      </c>
      <c r="M3173" s="514">
        <v>104</v>
      </c>
      <c r="N3173" s="514"/>
      <c r="O3173" s="514"/>
      <c r="P3173" s="515" t="e">
        <f t="shared" si="344"/>
        <v>#DIV/0!</v>
      </c>
      <c r="Q3173" s="515">
        <f t="shared" si="345"/>
        <v>0</v>
      </c>
      <c r="R3173" s="515">
        <f t="shared" si="346"/>
        <v>0</v>
      </c>
      <c r="S3173" s="516">
        <f>IF(M3173="nio",0,IF(M3173&gt;0,VLOOKUP(H3173,'3-Productie normen'!A:L,VLOOKUP(M3173,'3-Productie normen'!$B$36:$C$42,2,FALSE),FALSE)))</f>
        <v>0</v>
      </c>
      <c r="T3173" s="516">
        <f t="shared" si="348"/>
        <v>0</v>
      </c>
      <c r="U3173" s="55">
        <f t="shared" si="349"/>
        <v>0</v>
      </c>
      <c r="V3173" s="527"/>
      <c r="X3173" s="529">
        <f t="shared" si="347"/>
        <v>499.2</v>
      </c>
    </row>
    <row r="3174" spans="1:24" ht="14.1" customHeight="1">
      <c r="A3174" s="460">
        <v>3174</v>
      </c>
      <c r="B3174" s="467" t="s">
        <v>245</v>
      </c>
      <c r="C3174" s="466" t="s">
        <v>386</v>
      </c>
      <c r="D3174" s="473" t="s">
        <v>474</v>
      </c>
      <c r="E3174" s="475">
        <v>2</v>
      </c>
      <c r="F3174" s="475" t="s">
        <v>2918</v>
      </c>
      <c r="G3174" s="494" t="s">
        <v>593</v>
      </c>
      <c r="H3174" s="494" t="s">
        <v>255</v>
      </c>
      <c r="I3174" s="494" t="s">
        <v>3974</v>
      </c>
      <c r="J3174" s="502">
        <v>7.8</v>
      </c>
      <c r="K3174" s="494" t="s">
        <v>255</v>
      </c>
      <c r="L3174" s="512">
        <f t="shared" si="343"/>
        <v>104</v>
      </c>
      <c r="M3174" s="514">
        <v>104</v>
      </c>
      <c r="N3174" s="514"/>
      <c r="O3174" s="514"/>
      <c r="P3174" s="515" t="e">
        <f t="shared" si="344"/>
        <v>#DIV/0!</v>
      </c>
      <c r="Q3174" s="515">
        <f t="shared" si="345"/>
        <v>0</v>
      </c>
      <c r="R3174" s="515">
        <f t="shared" si="346"/>
        <v>0</v>
      </c>
      <c r="S3174" s="516">
        <f>IF(M3174="nio",0,IF(M3174&gt;0,VLOOKUP(H3174,'3-Productie normen'!A:L,VLOOKUP(M3174,'3-Productie normen'!$B$36:$C$42,2,FALSE),FALSE)))</f>
        <v>0</v>
      </c>
      <c r="T3174" s="516">
        <f t="shared" si="348"/>
        <v>0</v>
      </c>
      <c r="U3174" s="55">
        <f t="shared" si="349"/>
        <v>0</v>
      </c>
      <c r="V3174" s="527"/>
      <c r="X3174" s="529">
        <f t="shared" si="347"/>
        <v>811.19999999999993</v>
      </c>
    </row>
    <row r="3175" spans="1:24" ht="14.1" customHeight="1">
      <c r="A3175" s="460">
        <v>3175</v>
      </c>
      <c r="B3175" s="467" t="s">
        <v>245</v>
      </c>
      <c r="C3175" s="466" t="s">
        <v>386</v>
      </c>
      <c r="D3175" s="473" t="s">
        <v>474</v>
      </c>
      <c r="E3175" s="475">
        <v>2</v>
      </c>
      <c r="F3175" s="475" t="s">
        <v>2919</v>
      </c>
      <c r="G3175" s="494" t="s">
        <v>593</v>
      </c>
      <c r="H3175" s="494" t="s">
        <v>255</v>
      </c>
      <c r="I3175" s="494" t="s">
        <v>3974</v>
      </c>
      <c r="J3175" s="502">
        <v>7.8</v>
      </c>
      <c r="K3175" s="494" t="s">
        <v>255</v>
      </c>
      <c r="L3175" s="512">
        <f t="shared" si="343"/>
        <v>104</v>
      </c>
      <c r="M3175" s="514">
        <v>104</v>
      </c>
      <c r="N3175" s="514"/>
      <c r="O3175" s="514"/>
      <c r="P3175" s="515" t="e">
        <f t="shared" si="344"/>
        <v>#DIV/0!</v>
      </c>
      <c r="Q3175" s="515">
        <f t="shared" si="345"/>
        <v>0</v>
      </c>
      <c r="R3175" s="515">
        <f t="shared" si="346"/>
        <v>0</v>
      </c>
      <c r="S3175" s="516">
        <f>IF(M3175="nio",0,IF(M3175&gt;0,VLOOKUP(H3175,'3-Productie normen'!A:L,VLOOKUP(M3175,'3-Productie normen'!$B$36:$C$42,2,FALSE),FALSE)))</f>
        <v>0</v>
      </c>
      <c r="T3175" s="516">
        <f t="shared" si="348"/>
        <v>0</v>
      </c>
      <c r="U3175" s="55">
        <f t="shared" si="349"/>
        <v>0</v>
      </c>
      <c r="V3175" s="527"/>
      <c r="X3175" s="529">
        <f t="shared" si="347"/>
        <v>811.19999999999993</v>
      </c>
    </row>
    <row r="3176" spans="1:24" ht="14.1" customHeight="1">
      <c r="A3176" s="460">
        <v>3176</v>
      </c>
      <c r="B3176" s="467" t="s">
        <v>245</v>
      </c>
      <c r="C3176" s="466" t="s">
        <v>386</v>
      </c>
      <c r="D3176" s="473" t="s">
        <v>474</v>
      </c>
      <c r="E3176" s="475">
        <v>2</v>
      </c>
      <c r="F3176" s="475" t="s">
        <v>2920</v>
      </c>
      <c r="G3176" s="494" t="s">
        <v>593</v>
      </c>
      <c r="H3176" s="494" t="s">
        <v>255</v>
      </c>
      <c r="I3176" s="494" t="s">
        <v>3974</v>
      </c>
      <c r="J3176" s="502">
        <v>19.440000000000001</v>
      </c>
      <c r="K3176" s="494" t="s">
        <v>255</v>
      </c>
      <c r="L3176" s="512">
        <f t="shared" si="343"/>
        <v>104</v>
      </c>
      <c r="M3176" s="514">
        <v>104</v>
      </c>
      <c r="N3176" s="514"/>
      <c r="O3176" s="514"/>
      <c r="P3176" s="515" t="e">
        <f t="shared" si="344"/>
        <v>#DIV/0!</v>
      </c>
      <c r="Q3176" s="515">
        <f t="shared" si="345"/>
        <v>0</v>
      </c>
      <c r="R3176" s="515">
        <f t="shared" si="346"/>
        <v>0</v>
      </c>
      <c r="S3176" s="516">
        <f>IF(M3176="nio",0,IF(M3176&gt;0,VLOOKUP(H3176,'3-Productie normen'!A:L,VLOOKUP(M3176,'3-Productie normen'!$B$36:$C$42,2,FALSE),FALSE)))</f>
        <v>0</v>
      </c>
      <c r="T3176" s="516">
        <f t="shared" si="348"/>
        <v>0</v>
      </c>
      <c r="U3176" s="55">
        <f t="shared" si="349"/>
        <v>0</v>
      </c>
      <c r="V3176" s="527"/>
      <c r="X3176" s="529">
        <f t="shared" si="347"/>
        <v>2021.7600000000002</v>
      </c>
    </row>
    <row r="3177" spans="1:24" ht="14.1" customHeight="1">
      <c r="A3177" s="567">
        <v>3177</v>
      </c>
      <c r="B3177" s="467" t="s">
        <v>245</v>
      </c>
      <c r="C3177" s="466" t="s">
        <v>386</v>
      </c>
      <c r="D3177" s="473" t="s">
        <v>474</v>
      </c>
      <c r="E3177" s="475">
        <v>2</v>
      </c>
      <c r="F3177" s="475" t="s">
        <v>2921</v>
      </c>
      <c r="G3177" s="494" t="s">
        <v>568</v>
      </c>
      <c r="H3177" s="487" t="s">
        <v>17</v>
      </c>
      <c r="I3177" s="494" t="s">
        <v>3977</v>
      </c>
      <c r="J3177" s="502">
        <v>1.77</v>
      </c>
      <c r="K3177" s="487" t="s">
        <v>17</v>
      </c>
      <c r="L3177" s="512">
        <f t="shared" si="343"/>
        <v>255</v>
      </c>
      <c r="M3177" s="514">
        <v>255</v>
      </c>
      <c r="N3177" s="514"/>
      <c r="O3177" s="514"/>
      <c r="P3177" s="515" t="e">
        <f t="shared" si="344"/>
        <v>#DIV/0!</v>
      </c>
      <c r="Q3177" s="515">
        <f t="shared" si="345"/>
        <v>0</v>
      </c>
      <c r="R3177" s="515">
        <f t="shared" si="346"/>
        <v>0</v>
      </c>
      <c r="S3177" s="516">
        <f>IF(M3177="nio",0,IF(M3177&gt;0,VLOOKUP(H3177,'3-Productie normen'!A:L,VLOOKUP(M3177,'3-Productie normen'!$B$36:$C$42,2,FALSE),FALSE)))</f>
        <v>0</v>
      </c>
      <c r="T3177" s="516">
        <f t="shared" si="348"/>
        <v>0</v>
      </c>
      <c r="U3177" s="55">
        <f t="shared" si="349"/>
        <v>0</v>
      </c>
      <c r="V3177" s="527"/>
      <c r="X3177" s="529">
        <f t="shared" si="347"/>
        <v>451.35</v>
      </c>
    </row>
    <row r="3178" spans="1:24" ht="14.1" customHeight="1">
      <c r="A3178" s="460">
        <v>3178</v>
      </c>
      <c r="B3178" s="467" t="s">
        <v>245</v>
      </c>
      <c r="C3178" s="466" t="s">
        <v>386</v>
      </c>
      <c r="D3178" s="473" t="s">
        <v>474</v>
      </c>
      <c r="E3178" s="475">
        <v>2</v>
      </c>
      <c r="F3178" s="475" t="s">
        <v>2375</v>
      </c>
      <c r="G3178" s="494" t="s">
        <v>593</v>
      </c>
      <c r="H3178" s="494" t="s">
        <v>255</v>
      </c>
      <c r="I3178" s="494" t="s">
        <v>3974</v>
      </c>
      <c r="J3178" s="502">
        <v>39.49</v>
      </c>
      <c r="K3178" s="494" t="s">
        <v>255</v>
      </c>
      <c r="L3178" s="512">
        <f t="shared" si="343"/>
        <v>104</v>
      </c>
      <c r="M3178" s="514">
        <v>104</v>
      </c>
      <c r="N3178" s="514"/>
      <c r="O3178" s="514"/>
      <c r="P3178" s="515" t="e">
        <f t="shared" si="344"/>
        <v>#DIV/0!</v>
      </c>
      <c r="Q3178" s="515">
        <f t="shared" si="345"/>
        <v>0</v>
      </c>
      <c r="R3178" s="515">
        <f t="shared" si="346"/>
        <v>0</v>
      </c>
      <c r="S3178" s="516">
        <f>IF(M3178="nio",0,IF(M3178&gt;0,VLOOKUP(H3178,'3-Productie normen'!A:L,VLOOKUP(M3178,'3-Productie normen'!$B$36:$C$42,2,FALSE),FALSE)))</f>
        <v>0</v>
      </c>
      <c r="T3178" s="516">
        <f t="shared" si="348"/>
        <v>0</v>
      </c>
      <c r="U3178" s="55">
        <f t="shared" si="349"/>
        <v>0</v>
      </c>
      <c r="V3178" s="527"/>
      <c r="X3178" s="529">
        <f t="shared" si="347"/>
        <v>4106.96</v>
      </c>
    </row>
    <row r="3179" spans="1:24" ht="14.1" customHeight="1">
      <c r="A3179" s="460">
        <v>3179</v>
      </c>
      <c r="B3179" s="467" t="s">
        <v>245</v>
      </c>
      <c r="C3179" s="466" t="s">
        <v>386</v>
      </c>
      <c r="D3179" s="473" t="s">
        <v>474</v>
      </c>
      <c r="E3179" s="475">
        <v>2</v>
      </c>
      <c r="F3179" s="475" t="s">
        <v>2922</v>
      </c>
      <c r="G3179" s="494" t="s">
        <v>593</v>
      </c>
      <c r="H3179" s="494" t="s">
        <v>255</v>
      </c>
      <c r="I3179" s="494" t="s">
        <v>3974</v>
      </c>
      <c r="J3179" s="502">
        <v>81.099999999999994</v>
      </c>
      <c r="K3179" s="494" t="s">
        <v>255</v>
      </c>
      <c r="L3179" s="512">
        <f t="shared" si="343"/>
        <v>104</v>
      </c>
      <c r="M3179" s="514">
        <v>104</v>
      </c>
      <c r="N3179" s="514"/>
      <c r="O3179" s="514"/>
      <c r="P3179" s="515" t="e">
        <f t="shared" si="344"/>
        <v>#DIV/0!</v>
      </c>
      <c r="Q3179" s="515">
        <f t="shared" si="345"/>
        <v>0</v>
      </c>
      <c r="R3179" s="515">
        <f t="shared" si="346"/>
        <v>0</v>
      </c>
      <c r="S3179" s="516">
        <f>IF(M3179="nio",0,IF(M3179&gt;0,VLOOKUP(H3179,'3-Productie normen'!A:L,VLOOKUP(M3179,'3-Productie normen'!$B$36:$C$42,2,FALSE),FALSE)))</f>
        <v>0</v>
      </c>
      <c r="T3179" s="516">
        <f t="shared" si="348"/>
        <v>0</v>
      </c>
      <c r="U3179" s="55">
        <f t="shared" si="349"/>
        <v>0</v>
      </c>
      <c r="V3179" s="527"/>
      <c r="X3179" s="529">
        <f t="shared" si="347"/>
        <v>8434.4</v>
      </c>
    </row>
    <row r="3180" spans="1:24" ht="14.1" customHeight="1">
      <c r="A3180" s="460">
        <v>3180</v>
      </c>
      <c r="B3180" s="467" t="s">
        <v>245</v>
      </c>
      <c r="C3180" s="466" t="s">
        <v>386</v>
      </c>
      <c r="D3180" s="473" t="s">
        <v>474</v>
      </c>
      <c r="E3180" s="475">
        <v>2</v>
      </c>
      <c r="F3180" s="475" t="s">
        <v>2400</v>
      </c>
      <c r="G3180" s="494" t="s">
        <v>582</v>
      </c>
      <c r="H3180" s="494" t="s">
        <v>4033</v>
      </c>
      <c r="I3180" s="494" t="s">
        <v>3974</v>
      </c>
      <c r="J3180" s="502">
        <v>57.02</v>
      </c>
      <c r="K3180" s="494" t="s">
        <v>4033</v>
      </c>
      <c r="L3180" s="512">
        <f t="shared" si="343"/>
        <v>104</v>
      </c>
      <c r="M3180" s="514">
        <v>104</v>
      </c>
      <c r="N3180" s="514"/>
      <c r="O3180" s="514"/>
      <c r="P3180" s="515" t="e">
        <f t="shared" si="344"/>
        <v>#DIV/0!</v>
      </c>
      <c r="Q3180" s="515">
        <f t="shared" si="345"/>
        <v>0</v>
      </c>
      <c r="R3180" s="515">
        <f t="shared" si="346"/>
        <v>0</v>
      </c>
      <c r="S3180" s="516">
        <f>IF(M3180="nio",0,IF(M3180&gt;0,VLOOKUP(H3180,'3-Productie normen'!A:L,VLOOKUP(M3180,'3-Productie normen'!$B$36:$C$42,2,FALSE),FALSE)))</f>
        <v>0</v>
      </c>
      <c r="T3180" s="516">
        <f t="shared" si="348"/>
        <v>0</v>
      </c>
      <c r="U3180" s="55">
        <f t="shared" si="349"/>
        <v>0</v>
      </c>
      <c r="V3180" s="527"/>
      <c r="X3180" s="529">
        <f t="shared" si="347"/>
        <v>5930.08</v>
      </c>
    </row>
    <row r="3181" spans="1:24" ht="14.1" customHeight="1">
      <c r="A3181" s="460">
        <v>3181</v>
      </c>
      <c r="B3181" s="467" t="s">
        <v>245</v>
      </c>
      <c r="C3181" s="466" t="s">
        <v>386</v>
      </c>
      <c r="D3181" s="473" t="s">
        <v>474</v>
      </c>
      <c r="E3181" s="475">
        <v>2</v>
      </c>
      <c r="F3181" s="475" t="s">
        <v>2370</v>
      </c>
      <c r="G3181" s="494" t="s">
        <v>582</v>
      </c>
      <c r="H3181" s="494" t="s">
        <v>4033</v>
      </c>
      <c r="I3181" s="494" t="s">
        <v>3974</v>
      </c>
      <c r="J3181" s="502">
        <v>33.69</v>
      </c>
      <c r="K3181" s="494" t="s">
        <v>4033</v>
      </c>
      <c r="L3181" s="512">
        <f t="shared" si="343"/>
        <v>104</v>
      </c>
      <c r="M3181" s="514">
        <v>104</v>
      </c>
      <c r="N3181" s="514"/>
      <c r="O3181" s="514"/>
      <c r="P3181" s="515" t="e">
        <f t="shared" si="344"/>
        <v>#DIV/0!</v>
      </c>
      <c r="Q3181" s="515">
        <f t="shared" si="345"/>
        <v>0</v>
      </c>
      <c r="R3181" s="515">
        <f t="shared" si="346"/>
        <v>0</v>
      </c>
      <c r="S3181" s="516">
        <f>IF(M3181="nio",0,IF(M3181&gt;0,VLOOKUP(H3181,'3-Productie normen'!A:L,VLOOKUP(M3181,'3-Productie normen'!$B$36:$C$42,2,FALSE),FALSE)))</f>
        <v>0</v>
      </c>
      <c r="T3181" s="516">
        <f t="shared" si="348"/>
        <v>0</v>
      </c>
      <c r="U3181" s="55">
        <f t="shared" si="349"/>
        <v>0</v>
      </c>
      <c r="V3181" s="527"/>
      <c r="X3181" s="529">
        <f t="shared" si="347"/>
        <v>3503.7599999999998</v>
      </c>
    </row>
    <row r="3182" spans="1:24" ht="14.1" customHeight="1">
      <c r="A3182" s="460">
        <v>3182</v>
      </c>
      <c r="B3182" s="467" t="s">
        <v>245</v>
      </c>
      <c r="C3182" s="466" t="s">
        <v>386</v>
      </c>
      <c r="D3182" s="473" t="s">
        <v>474</v>
      </c>
      <c r="E3182" s="475">
        <v>2</v>
      </c>
      <c r="F3182" s="475" t="s">
        <v>2371</v>
      </c>
      <c r="G3182" s="494" t="s">
        <v>561</v>
      </c>
      <c r="H3182" s="491" t="s">
        <v>286</v>
      </c>
      <c r="I3182" s="494" t="s">
        <v>3974</v>
      </c>
      <c r="J3182" s="502">
        <v>4.92</v>
      </c>
      <c r="K3182" s="494" t="s">
        <v>4016</v>
      </c>
      <c r="L3182" s="512">
        <f t="shared" si="343"/>
        <v>0</v>
      </c>
      <c r="M3182" s="513" t="s">
        <v>4037</v>
      </c>
      <c r="N3182" s="514"/>
      <c r="O3182" s="514"/>
      <c r="P3182" s="515">
        <f t="shared" si="344"/>
        <v>0</v>
      </c>
      <c r="Q3182" s="515">
        <f t="shared" si="345"/>
        <v>0</v>
      </c>
      <c r="R3182" s="515">
        <f t="shared" si="346"/>
        <v>0</v>
      </c>
      <c r="S3182" s="516">
        <f>IF(M3182="nio",0,IF(M3182&gt;0,VLOOKUP(H3182,'3-Productie normen'!A:L,VLOOKUP(M3182,'3-Productie normen'!$B$36:$C$42,2,FALSE),FALSE)))</f>
        <v>0</v>
      </c>
      <c r="T3182" s="516">
        <f t="shared" si="348"/>
        <v>0</v>
      </c>
      <c r="U3182" s="55">
        <f t="shared" si="349"/>
        <v>0</v>
      </c>
      <c r="V3182" s="527"/>
      <c r="X3182" s="529">
        <f t="shared" si="347"/>
        <v>0</v>
      </c>
    </row>
    <row r="3183" spans="1:24" ht="14.1" customHeight="1">
      <c r="A3183" s="460">
        <v>3183</v>
      </c>
      <c r="B3183" s="467" t="s">
        <v>245</v>
      </c>
      <c r="C3183" s="466" t="s">
        <v>386</v>
      </c>
      <c r="D3183" s="473" t="s">
        <v>474</v>
      </c>
      <c r="E3183" s="475">
        <v>2</v>
      </c>
      <c r="F3183" s="475" t="s">
        <v>2923</v>
      </c>
      <c r="G3183" s="494" t="s">
        <v>568</v>
      </c>
      <c r="H3183" s="491" t="s">
        <v>286</v>
      </c>
      <c r="I3183" s="494" t="s">
        <v>3977</v>
      </c>
      <c r="J3183" s="502">
        <v>1.1499999999999999</v>
      </c>
      <c r="K3183" s="494" t="s">
        <v>4016</v>
      </c>
      <c r="L3183" s="512">
        <f t="shared" si="343"/>
        <v>0</v>
      </c>
      <c r="M3183" s="513" t="s">
        <v>4037</v>
      </c>
      <c r="N3183" s="514"/>
      <c r="O3183" s="514"/>
      <c r="P3183" s="515">
        <f t="shared" si="344"/>
        <v>0</v>
      </c>
      <c r="Q3183" s="515">
        <f t="shared" si="345"/>
        <v>0</v>
      </c>
      <c r="R3183" s="515">
        <f t="shared" si="346"/>
        <v>0</v>
      </c>
      <c r="S3183" s="516">
        <f>IF(M3183="nio",0,IF(M3183&gt;0,VLOOKUP(H3183,'3-Productie normen'!A:L,VLOOKUP(M3183,'3-Productie normen'!$B$36:$C$42,2,FALSE),FALSE)))</f>
        <v>0</v>
      </c>
      <c r="T3183" s="516">
        <f t="shared" si="348"/>
        <v>0</v>
      </c>
      <c r="U3183" s="55">
        <f t="shared" si="349"/>
        <v>0</v>
      </c>
      <c r="V3183" s="527"/>
      <c r="X3183" s="529">
        <f t="shared" si="347"/>
        <v>0</v>
      </c>
    </row>
    <row r="3184" spans="1:24" ht="14.1" customHeight="1">
      <c r="A3184" s="460">
        <v>3184</v>
      </c>
      <c r="B3184" s="467" t="s">
        <v>245</v>
      </c>
      <c r="C3184" s="466" t="s">
        <v>386</v>
      </c>
      <c r="D3184" s="473" t="s">
        <v>474</v>
      </c>
      <c r="E3184" s="475">
        <v>2</v>
      </c>
      <c r="F3184" s="475" t="s">
        <v>2367</v>
      </c>
      <c r="G3184" s="494" t="s">
        <v>568</v>
      </c>
      <c r="H3184" s="487" t="s">
        <v>17</v>
      </c>
      <c r="I3184" s="494" t="s">
        <v>3977</v>
      </c>
      <c r="J3184" s="502">
        <v>3.98</v>
      </c>
      <c r="K3184" s="487" t="s">
        <v>17</v>
      </c>
      <c r="L3184" s="512">
        <f t="shared" si="343"/>
        <v>255</v>
      </c>
      <c r="M3184" s="514">
        <v>255</v>
      </c>
      <c r="N3184" s="514"/>
      <c r="O3184" s="514"/>
      <c r="P3184" s="515" t="e">
        <f t="shared" si="344"/>
        <v>#DIV/0!</v>
      </c>
      <c r="Q3184" s="515">
        <f t="shared" si="345"/>
        <v>0</v>
      </c>
      <c r="R3184" s="515">
        <f t="shared" si="346"/>
        <v>0</v>
      </c>
      <c r="S3184" s="516">
        <f>IF(M3184="nio",0,IF(M3184&gt;0,VLOOKUP(H3184,'3-Productie normen'!A:L,VLOOKUP(M3184,'3-Productie normen'!$B$36:$C$42,2,FALSE),FALSE)))</f>
        <v>0</v>
      </c>
      <c r="T3184" s="516">
        <f t="shared" si="348"/>
        <v>0</v>
      </c>
      <c r="U3184" s="55">
        <f t="shared" si="349"/>
        <v>0</v>
      </c>
      <c r="V3184" s="527"/>
      <c r="X3184" s="529">
        <f t="shared" si="347"/>
        <v>1014.9</v>
      </c>
    </row>
    <row r="3185" spans="1:24" ht="14.1" customHeight="1">
      <c r="A3185" s="567">
        <v>3185</v>
      </c>
      <c r="B3185" s="467" t="s">
        <v>245</v>
      </c>
      <c r="C3185" s="466" t="s">
        <v>386</v>
      </c>
      <c r="D3185" s="473" t="s">
        <v>474</v>
      </c>
      <c r="E3185" s="475">
        <v>2</v>
      </c>
      <c r="F3185" s="475" t="s">
        <v>2924</v>
      </c>
      <c r="G3185" s="494" t="s">
        <v>568</v>
      </c>
      <c r="H3185" s="487" t="s">
        <v>17</v>
      </c>
      <c r="I3185" s="494" t="s">
        <v>3977</v>
      </c>
      <c r="J3185" s="502">
        <v>1.8</v>
      </c>
      <c r="K3185" s="487" t="s">
        <v>17</v>
      </c>
      <c r="L3185" s="512">
        <f t="shared" si="343"/>
        <v>255</v>
      </c>
      <c r="M3185" s="514">
        <v>255</v>
      </c>
      <c r="N3185" s="514"/>
      <c r="O3185" s="514"/>
      <c r="P3185" s="515" t="e">
        <f t="shared" si="344"/>
        <v>#DIV/0!</v>
      </c>
      <c r="Q3185" s="515">
        <f t="shared" si="345"/>
        <v>0</v>
      </c>
      <c r="R3185" s="515">
        <f t="shared" si="346"/>
        <v>0</v>
      </c>
      <c r="S3185" s="516">
        <f>IF(M3185="nio",0,IF(M3185&gt;0,VLOOKUP(H3185,'3-Productie normen'!A:L,VLOOKUP(M3185,'3-Productie normen'!$B$36:$C$42,2,FALSE),FALSE)))</f>
        <v>0</v>
      </c>
      <c r="T3185" s="516">
        <f t="shared" si="348"/>
        <v>0</v>
      </c>
      <c r="U3185" s="55">
        <f t="shared" si="349"/>
        <v>0</v>
      </c>
      <c r="V3185" s="527"/>
      <c r="X3185" s="529">
        <f t="shared" si="347"/>
        <v>459</v>
      </c>
    </row>
    <row r="3186" spans="1:24" ht="14.1" customHeight="1">
      <c r="A3186" s="460">
        <v>3186</v>
      </c>
      <c r="B3186" s="467" t="s">
        <v>245</v>
      </c>
      <c r="C3186" s="466" t="s">
        <v>386</v>
      </c>
      <c r="D3186" s="473" t="s">
        <v>474</v>
      </c>
      <c r="E3186" s="475">
        <v>2</v>
      </c>
      <c r="F3186" s="475" t="s">
        <v>2381</v>
      </c>
      <c r="G3186" s="494" t="s">
        <v>568</v>
      </c>
      <c r="H3186" s="487" t="s">
        <v>17</v>
      </c>
      <c r="I3186" s="494" t="s">
        <v>3977</v>
      </c>
      <c r="J3186" s="502">
        <v>2.46</v>
      </c>
      <c r="K3186" s="487" t="s">
        <v>17</v>
      </c>
      <c r="L3186" s="512">
        <f t="shared" si="343"/>
        <v>255</v>
      </c>
      <c r="M3186" s="514">
        <v>255</v>
      </c>
      <c r="N3186" s="514"/>
      <c r="O3186" s="514"/>
      <c r="P3186" s="515" t="e">
        <f t="shared" si="344"/>
        <v>#DIV/0!</v>
      </c>
      <c r="Q3186" s="515">
        <f t="shared" si="345"/>
        <v>0</v>
      </c>
      <c r="R3186" s="515">
        <f t="shared" si="346"/>
        <v>0</v>
      </c>
      <c r="S3186" s="516">
        <f>IF(M3186="nio",0,IF(M3186&gt;0,VLOOKUP(H3186,'3-Productie normen'!A:L,VLOOKUP(M3186,'3-Productie normen'!$B$36:$C$42,2,FALSE),FALSE)))</f>
        <v>0</v>
      </c>
      <c r="T3186" s="516">
        <f t="shared" si="348"/>
        <v>0</v>
      </c>
      <c r="U3186" s="55">
        <f t="shared" si="349"/>
        <v>0</v>
      </c>
      <c r="V3186" s="527"/>
      <c r="X3186" s="529">
        <f t="shared" si="347"/>
        <v>627.29999999999995</v>
      </c>
    </row>
    <row r="3187" spans="1:24" ht="14.1" customHeight="1">
      <c r="A3187" s="460">
        <v>3187</v>
      </c>
      <c r="B3187" s="467" t="s">
        <v>245</v>
      </c>
      <c r="C3187" s="466" t="s">
        <v>386</v>
      </c>
      <c r="D3187" s="473" t="s">
        <v>474</v>
      </c>
      <c r="E3187" s="475">
        <v>2</v>
      </c>
      <c r="F3187" s="475" t="s">
        <v>2925</v>
      </c>
      <c r="G3187" s="494" t="s">
        <v>568</v>
      </c>
      <c r="H3187" s="487" t="s">
        <v>17</v>
      </c>
      <c r="I3187" s="494" t="s">
        <v>3977</v>
      </c>
      <c r="J3187" s="502">
        <v>1.5</v>
      </c>
      <c r="K3187" s="487" t="s">
        <v>17</v>
      </c>
      <c r="L3187" s="512">
        <f t="shared" si="343"/>
        <v>255</v>
      </c>
      <c r="M3187" s="514">
        <v>255</v>
      </c>
      <c r="N3187" s="514"/>
      <c r="O3187" s="514"/>
      <c r="P3187" s="515" t="e">
        <f t="shared" si="344"/>
        <v>#DIV/0!</v>
      </c>
      <c r="Q3187" s="515">
        <f t="shared" si="345"/>
        <v>0</v>
      </c>
      <c r="R3187" s="515">
        <f t="shared" si="346"/>
        <v>0</v>
      </c>
      <c r="S3187" s="516">
        <f>IF(M3187="nio",0,IF(M3187&gt;0,VLOOKUP(H3187,'3-Productie normen'!A:L,VLOOKUP(M3187,'3-Productie normen'!$B$36:$C$42,2,FALSE),FALSE)))</f>
        <v>0</v>
      </c>
      <c r="T3187" s="516">
        <f t="shared" si="348"/>
        <v>0</v>
      </c>
      <c r="U3187" s="55">
        <f t="shared" si="349"/>
        <v>0</v>
      </c>
      <c r="V3187" s="527"/>
      <c r="X3187" s="529">
        <f t="shared" si="347"/>
        <v>382.5</v>
      </c>
    </row>
    <row r="3188" spans="1:24" ht="14.1" customHeight="1">
      <c r="A3188" s="460">
        <v>3188</v>
      </c>
      <c r="B3188" s="467" t="s">
        <v>245</v>
      </c>
      <c r="C3188" s="466" t="s">
        <v>386</v>
      </c>
      <c r="D3188" s="473" t="s">
        <v>474</v>
      </c>
      <c r="E3188" s="475">
        <v>2</v>
      </c>
      <c r="F3188" s="475" t="s">
        <v>2382</v>
      </c>
      <c r="G3188" s="494" t="s">
        <v>582</v>
      </c>
      <c r="H3188" s="491" t="s">
        <v>286</v>
      </c>
      <c r="I3188" s="494" t="s">
        <v>3974</v>
      </c>
      <c r="J3188" s="502">
        <v>6.26</v>
      </c>
      <c r="K3188" s="494" t="s">
        <v>4016</v>
      </c>
      <c r="L3188" s="512">
        <f t="shared" si="343"/>
        <v>0</v>
      </c>
      <c r="M3188" s="513" t="s">
        <v>4037</v>
      </c>
      <c r="N3188" s="514"/>
      <c r="O3188" s="514"/>
      <c r="P3188" s="515">
        <f t="shared" si="344"/>
        <v>0</v>
      </c>
      <c r="Q3188" s="515">
        <f t="shared" si="345"/>
        <v>0</v>
      </c>
      <c r="R3188" s="515">
        <f t="shared" si="346"/>
        <v>0</v>
      </c>
      <c r="S3188" s="516">
        <f>IF(M3188="nio",0,IF(M3188&gt;0,VLOOKUP(H3188,'3-Productie normen'!A:L,VLOOKUP(M3188,'3-Productie normen'!$B$36:$C$42,2,FALSE),FALSE)))</f>
        <v>0</v>
      </c>
      <c r="T3188" s="516">
        <f t="shared" si="348"/>
        <v>0</v>
      </c>
      <c r="U3188" s="55">
        <f t="shared" si="349"/>
        <v>0</v>
      </c>
      <c r="V3188" s="527"/>
      <c r="X3188" s="529">
        <f t="shared" si="347"/>
        <v>0</v>
      </c>
    </row>
    <row r="3189" spans="1:24" ht="14.1" customHeight="1">
      <c r="A3189" s="460">
        <v>3189</v>
      </c>
      <c r="B3189" s="467" t="s">
        <v>245</v>
      </c>
      <c r="C3189" s="466" t="s">
        <v>386</v>
      </c>
      <c r="D3189" s="473" t="s">
        <v>474</v>
      </c>
      <c r="E3189" s="475">
        <v>2</v>
      </c>
      <c r="F3189" s="475" t="s">
        <v>2383</v>
      </c>
      <c r="G3189" s="494" t="s">
        <v>582</v>
      </c>
      <c r="H3189" s="491" t="s">
        <v>286</v>
      </c>
      <c r="I3189" s="494" t="s">
        <v>3974</v>
      </c>
      <c r="J3189" s="502">
        <v>8.0299999999999994</v>
      </c>
      <c r="K3189" s="494" t="s">
        <v>4016</v>
      </c>
      <c r="L3189" s="512">
        <f t="shared" si="343"/>
        <v>0</v>
      </c>
      <c r="M3189" s="513" t="s">
        <v>4037</v>
      </c>
      <c r="N3189" s="514"/>
      <c r="O3189" s="514"/>
      <c r="P3189" s="515">
        <f t="shared" si="344"/>
        <v>0</v>
      </c>
      <c r="Q3189" s="515">
        <f t="shared" si="345"/>
        <v>0</v>
      </c>
      <c r="R3189" s="515">
        <f t="shared" si="346"/>
        <v>0</v>
      </c>
      <c r="S3189" s="516">
        <f>IF(M3189="nio",0,IF(M3189&gt;0,VLOOKUP(H3189,'3-Productie normen'!A:L,VLOOKUP(M3189,'3-Productie normen'!$B$36:$C$42,2,FALSE),FALSE)))</f>
        <v>0</v>
      </c>
      <c r="T3189" s="516">
        <f t="shared" si="348"/>
        <v>0</v>
      </c>
      <c r="U3189" s="55">
        <f t="shared" si="349"/>
        <v>0</v>
      </c>
      <c r="V3189" s="527"/>
      <c r="X3189" s="529">
        <f t="shared" si="347"/>
        <v>0</v>
      </c>
    </row>
    <row r="3190" spans="1:24" ht="14.1" customHeight="1">
      <c r="A3190" s="460">
        <v>3190</v>
      </c>
      <c r="B3190" s="467" t="s">
        <v>245</v>
      </c>
      <c r="C3190" s="466" t="s">
        <v>386</v>
      </c>
      <c r="D3190" s="473" t="s">
        <v>474</v>
      </c>
      <c r="E3190" s="475">
        <v>2</v>
      </c>
      <c r="F3190" s="475" t="s">
        <v>2926</v>
      </c>
      <c r="G3190" s="494" t="s">
        <v>557</v>
      </c>
      <c r="H3190" s="491" t="s">
        <v>286</v>
      </c>
      <c r="I3190" s="494" t="s">
        <v>3983</v>
      </c>
      <c r="J3190" s="502">
        <v>2.4</v>
      </c>
      <c r="K3190" s="494" t="s">
        <v>4016</v>
      </c>
      <c r="L3190" s="512">
        <f t="shared" si="343"/>
        <v>0</v>
      </c>
      <c r="M3190" s="513" t="s">
        <v>4037</v>
      </c>
      <c r="N3190" s="514"/>
      <c r="O3190" s="514"/>
      <c r="P3190" s="515">
        <f t="shared" si="344"/>
        <v>0</v>
      </c>
      <c r="Q3190" s="515">
        <f t="shared" si="345"/>
        <v>0</v>
      </c>
      <c r="R3190" s="515">
        <f t="shared" si="346"/>
        <v>0</v>
      </c>
      <c r="S3190" s="516">
        <f>IF(M3190="nio",0,IF(M3190&gt;0,VLOOKUP(H3190,'3-Productie normen'!A:L,VLOOKUP(M3190,'3-Productie normen'!$B$36:$C$42,2,FALSE),FALSE)))</f>
        <v>0</v>
      </c>
      <c r="T3190" s="516">
        <f t="shared" si="348"/>
        <v>0</v>
      </c>
      <c r="U3190" s="55">
        <f t="shared" si="349"/>
        <v>0</v>
      </c>
      <c r="V3190" s="527"/>
      <c r="X3190" s="529">
        <f t="shared" si="347"/>
        <v>0</v>
      </c>
    </row>
    <row r="3191" spans="1:24" ht="14.1" customHeight="1">
      <c r="A3191" s="460">
        <v>3191</v>
      </c>
      <c r="B3191" s="467" t="s">
        <v>245</v>
      </c>
      <c r="C3191" s="466" t="s">
        <v>386</v>
      </c>
      <c r="D3191" s="473" t="s">
        <v>474</v>
      </c>
      <c r="E3191" s="475">
        <v>2</v>
      </c>
      <c r="F3191" s="475" t="s">
        <v>2927</v>
      </c>
      <c r="G3191" s="494" t="s">
        <v>557</v>
      </c>
      <c r="H3191" s="491" t="s">
        <v>286</v>
      </c>
      <c r="I3191" s="494" t="s">
        <v>3983</v>
      </c>
      <c r="J3191" s="502">
        <v>2.4</v>
      </c>
      <c r="K3191" s="494" t="s">
        <v>4016</v>
      </c>
      <c r="L3191" s="512">
        <f t="shared" si="343"/>
        <v>0</v>
      </c>
      <c r="M3191" s="513" t="s">
        <v>4037</v>
      </c>
      <c r="N3191" s="514"/>
      <c r="O3191" s="514"/>
      <c r="P3191" s="515">
        <f t="shared" si="344"/>
        <v>0</v>
      </c>
      <c r="Q3191" s="515">
        <f t="shared" si="345"/>
        <v>0</v>
      </c>
      <c r="R3191" s="515">
        <f t="shared" si="346"/>
        <v>0</v>
      </c>
      <c r="S3191" s="516">
        <f>IF(M3191="nio",0,IF(M3191&gt;0,VLOOKUP(H3191,'3-Productie normen'!A:L,VLOOKUP(M3191,'3-Productie normen'!$B$36:$C$42,2,FALSE),FALSE)))</f>
        <v>0</v>
      </c>
      <c r="T3191" s="516">
        <f t="shared" si="348"/>
        <v>0</v>
      </c>
      <c r="U3191" s="55">
        <f t="shared" si="349"/>
        <v>0</v>
      </c>
      <c r="V3191" s="527"/>
      <c r="X3191" s="529">
        <f t="shared" si="347"/>
        <v>0</v>
      </c>
    </row>
    <row r="3192" spans="1:24" ht="14.1" customHeight="1">
      <c r="A3192" s="460">
        <v>3192</v>
      </c>
      <c r="B3192" s="467" t="s">
        <v>245</v>
      </c>
      <c r="C3192" s="466" t="s">
        <v>386</v>
      </c>
      <c r="D3192" s="473" t="s">
        <v>474</v>
      </c>
      <c r="E3192" s="475">
        <v>2</v>
      </c>
      <c r="F3192" s="475" t="s">
        <v>2928</v>
      </c>
      <c r="G3192" s="494" t="s">
        <v>557</v>
      </c>
      <c r="H3192" s="491" t="s">
        <v>286</v>
      </c>
      <c r="I3192" s="494" t="s">
        <v>3983</v>
      </c>
      <c r="J3192" s="502">
        <v>2.39</v>
      </c>
      <c r="K3192" s="494" t="s">
        <v>4016</v>
      </c>
      <c r="L3192" s="512">
        <f t="shared" si="343"/>
        <v>0</v>
      </c>
      <c r="M3192" s="513" t="s">
        <v>4037</v>
      </c>
      <c r="N3192" s="514"/>
      <c r="O3192" s="514"/>
      <c r="P3192" s="515">
        <f t="shared" si="344"/>
        <v>0</v>
      </c>
      <c r="Q3192" s="515">
        <f t="shared" si="345"/>
        <v>0</v>
      </c>
      <c r="R3192" s="515">
        <f t="shared" si="346"/>
        <v>0</v>
      </c>
      <c r="S3192" s="516">
        <f>IF(M3192="nio",0,IF(M3192&gt;0,VLOOKUP(H3192,'3-Productie normen'!A:L,VLOOKUP(M3192,'3-Productie normen'!$B$36:$C$42,2,FALSE),FALSE)))</f>
        <v>0</v>
      </c>
      <c r="T3192" s="516">
        <f t="shared" si="348"/>
        <v>0</v>
      </c>
      <c r="U3192" s="55">
        <f t="shared" si="349"/>
        <v>0</v>
      </c>
      <c r="V3192" s="527"/>
      <c r="X3192" s="529">
        <f t="shared" si="347"/>
        <v>0</v>
      </c>
    </row>
    <row r="3193" spans="1:24" ht="14.1" customHeight="1">
      <c r="A3193" s="567">
        <v>3193</v>
      </c>
      <c r="B3193" s="467" t="s">
        <v>245</v>
      </c>
      <c r="C3193" s="466" t="s">
        <v>386</v>
      </c>
      <c r="D3193" s="473" t="s">
        <v>474</v>
      </c>
      <c r="E3193" s="475">
        <v>2</v>
      </c>
      <c r="F3193" s="475" t="s">
        <v>2929</v>
      </c>
      <c r="G3193" s="494" t="s">
        <v>557</v>
      </c>
      <c r="H3193" s="491" t="s">
        <v>286</v>
      </c>
      <c r="I3193" s="494" t="s">
        <v>3983</v>
      </c>
      <c r="J3193" s="502">
        <v>2.4</v>
      </c>
      <c r="K3193" s="494" t="s">
        <v>4016</v>
      </c>
      <c r="L3193" s="512">
        <f t="shared" si="343"/>
        <v>0</v>
      </c>
      <c r="M3193" s="513" t="s">
        <v>4037</v>
      </c>
      <c r="N3193" s="514"/>
      <c r="O3193" s="514"/>
      <c r="P3193" s="515">
        <f t="shared" si="344"/>
        <v>0</v>
      </c>
      <c r="Q3193" s="515">
        <f t="shared" si="345"/>
        <v>0</v>
      </c>
      <c r="R3193" s="515">
        <f t="shared" si="346"/>
        <v>0</v>
      </c>
      <c r="S3193" s="516">
        <f>IF(M3193="nio",0,IF(M3193&gt;0,VLOOKUP(H3193,'3-Productie normen'!A:L,VLOOKUP(M3193,'3-Productie normen'!$B$36:$C$42,2,FALSE),FALSE)))</f>
        <v>0</v>
      </c>
      <c r="T3193" s="516">
        <f t="shared" si="348"/>
        <v>0</v>
      </c>
      <c r="U3193" s="55">
        <f t="shared" si="349"/>
        <v>0</v>
      </c>
      <c r="V3193" s="527"/>
      <c r="X3193" s="529">
        <f t="shared" si="347"/>
        <v>0</v>
      </c>
    </row>
    <row r="3194" spans="1:24" ht="14.1" customHeight="1">
      <c r="A3194" s="460">
        <v>3194</v>
      </c>
      <c r="B3194" s="467" t="s">
        <v>245</v>
      </c>
      <c r="C3194" s="466" t="s">
        <v>386</v>
      </c>
      <c r="D3194" s="473" t="s">
        <v>474</v>
      </c>
      <c r="E3194" s="475">
        <v>2</v>
      </c>
      <c r="F3194" s="475" t="s">
        <v>2930</v>
      </c>
      <c r="G3194" s="494" t="s">
        <v>557</v>
      </c>
      <c r="H3194" s="491" t="s">
        <v>286</v>
      </c>
      <c r="I3194" s="494" t="s">
        <v>3983</v>
      </c>
      <c r="J3194" s="502">
        <v>2.4</v>
      </c>
      <c r="K3194" s="494" t="s">
        <v>4016</v>
      </c>
      <c r="L3194" s="512">
        <f t="shared" si="343"/>
        <v>0</v>
      </c>
      <c r="M3194" s="513" t="s">
        <v>4037</v>
      </c>
      <c r="N3194" s="514"/>
      <c r="O3194" s="514"/>
      <c r="P3194" s="515">
        <f t="shared" si="344"/>
        <v>0</v>
      </c>
      <c r="Q3194" s="515">
        <f t="shared" si="345"/>
        <v>0</v>
      </c>
      <c r="R3194" s="515">
        <f t="shared" si="346"/>
        <v>0</v>
      </c>
      <c r="S3194" s="516">
        <f>IF(M3194="nio",0,IF(M3194&gt;0,VLOOKUP(H3194,'3-Productie normen'!A:L,VLOOKUP(M3194,'3-Productie normen'!$B$36:$C$42,2,FALSE),FALSE)))</f>
        <v>0</v>
      </c>
      <c r="T3194" s="516">
        <f t="shared" si="348"/>
        <v>0</v>
      </c>
      <c r="U3194" s="55">
        <f t="shared" si="349"/>
        <v>0</v>
      </c>
      <c r="V3194" s="527"/>
      <c r="X3194" s="529">
        <f t="shared" si="347"/>
        <v>0</v>
      </c>
    </row>
    <row r="3195" spans="1:24" ht="14.1" customHeight="1">
      <c r="A3195" s="460">
        <v>3195</v>
      </c>
      <c r="B3195" s="467" t="s">
        <v>245</v>
      </c>
      <c r="C3195" s="466" t="s">
        <v>386</v>
      </c>
      <c r="D3195" s="473" t="s">
        <v>474</v>
      </c>
      <c r="E3195" s="475">
        <v>2</v>
      </c>
      <c r="F3195" s="475" t="s">
        <v>2931</v>
      </c>
      <c r="G3195" s="494" t="s">
        <v>557</v>
      </c>
      <c r="H3195" s="491" t="s">
        <v>286</v>
      </c>
      <c r="I3195" s="494" t="s">
        <v>3983</v>
      </c>
      <c r="J3195" s="502">
        <v>2.4</v>
      </c>
      <c r="K3195" s="494" t="s">
        <v>4016</v>
      </c>
      <c r="L3195" s="512">
        <f t="shared" si="343"/>
        <v>0</v>
      </c>
      <c r="M3195" s="513" t="s">
        <v>4037</v>
      </c>
      <c r="N3195" s="514"/>
      <c r="O3195" s="514"/>
      <c r="P3195" s="515">
        <f t="shared" si="344"/>
        <v>0</v>
      </c>
      <c r="Q3195" s="515">
        <f t="shared" si="345"/>
        <v>0</v>
      </c>
      <c r="R3195" s="515">
        <f t="shared" si="346"/>
        <v>0</v>
      </c>
      <c r="S3195" s="516">
        <f>IF(M3195="nio",0,IF(M3195&gt;0,VLOOKUP(H3195,'3-Productie normen'!A:L,VLOOKUP(M3195,'3-Productie normen'!$B$36:$C$42,2,FALSE),FALSE)))</f>
        <v>0</v>
      </c>
      <c r="T3195" s="516">
        <f t="shared" si="348"/>
        <v>0</v>
      </c>
      <c r="U3195" s="55">
        <f t="shared" si="349"/>
        <v>0</v>
      </c>
      <c r="V3195" s="527"/>
      <c r="X3195" s="529">
        <f t="shared" si="347"/>
        <v>0</v>
      </c>
    </row>
    <row r="3196" spans="1:24" ht="14.1" customHeight="1">
      <c r="A3196" s="460">
        <v>3196</v>
      </c>
      <c r="B3196" s="467" t="s">
        <v>245</v>
      </c>
      <c r="C3196" s="466" t="s">
        <v>386</v>
      </c>
      <c r="D3196" s="473" t="s">
        <v>474</v>
      </c>
      <c r="E3196" s="475">
        <v>3</v>
      </c>
      <c r="F3196" s="475" t="s">
        <v>655</v>
      </c>
      <c r="G3196" s="494" t="s">
        <v>593</v>
      </c>
      <c r="H3196" s="494" t="s">
        <v>255</v>
      </c>
      <c r="I3196" s="494" t="s">
        <v>3974</v>
      </c>
      <c r="J3196" s="502">
        <v>41.72</v>
      </c>
      <c r="K3196" s="494" t="s">
        <v>255</v>
      </c>
      <c r="L3196" s="512">
        <f t="shared" si="343"/>
        <v>104</v>
      </c>
      <c r="M3196" s="514">
        <v>104</v>
      </c>
      <c r="N3196" s="514"/>
      <c r="O3196" s="514"/>
      <c r="P3196" s="515" t="e">
        <f t="shared" si="344"/>
        <v>#DIV/0!</v>
      </c>
      <c r="Q3196" s="515">
        <f t="shared" si="345"/>
        <v>0</v>
      </c>
      <c r="R3196" s="515">
        <f t="shared" si="346"/>
        <v>0</v>
      </c>
      <c r="S3196" s="516">
        <f>IF(M3196="nio",0,IF(M3196&gt;0,VLOOKUP(H3196,'3-Productie normen'!A:L,VLOOKUP(M3196,'3-Productie normen'!$B$36:$C$42,2,FALSE),FALSE)))</f>
        <v>0</v>
      </c>
      <c r="T3196" s="516">
        <f t="shared" si="348"/>
        <v>0</v>
      </c>
      <c r="U3196" s="55">
        <f t="shared" si="349"/>
        <v>0</v>
      </c>
      <c r="V3196" s="527"/>
      <c r="X3196" s="529">
        <f t="shared" si="347"/>
        <v>4338.88</v>
      </c>
    </row>
    <row r="3197" spans="1:24" ht="14.1" customHeight="1">
      <c r="A3197" s="460">
        <v>3197</v>
      </c>
      <c r="B3197" s="467" t="s">
        <v>245</v>
      </c>
      <c r="C3197" s="466" t="s">
        <v>386</v>
      </c>
      <c r="D3197" s="473" t="s">
        <v>474</v>
      </c>
      <c r="E3197" s="475">
        <v>3</v>
      </c>
      <c r="F3197" s="475" t="s">
        <v>2932</v>
      </c>
      <c r="G3197" s="494" t="s">
        <v>593</v>
      </c>
      <c r="H3197" s="494" t="s">
        <v>255</v>
      </c>
      <c r="I3197" s="494" t="s">
        <v>3974</v>
      </c>
      <c r="J3197" s="502">
        <v>28.53</v>
      </c>
      <c r="K3197" s="494" t="s">
        <v>255</v>
      </c>
      <c r="L3197" s="512">
        <f t="shared" si="343"/>
        <v>104</v>
      </c>
      <c r="M3197" s="514">
        <v>104</v>
      </c>
      <c r="N3197" s="514"/>
      <c r="O3197" s="514"/>
      <c r="P3197" s="515" t="e">
        <f t="shared" si="344"/>
        <v>#DIV/0!</v>
      </c>
      <c r="Q3197" s="515">
        <f t="shared" si="345"/>
        <v>0</v>
      </c>
      <c r="R3197" s="515">
        <f t="shared" si="346"/>
        <v>0</v>
      </c>
      <c r="S3197" s="516">
        <f>IF(M3197="nio",0,IF(M3197&gt;0,VLOOKUP(H3197,'3-Productie normen'!A:L,VLOOKUP(M3197,'3-Productie normen'!$B$36:$C$42,2,FALSE),FALSE)))</f>
        <v>0</v>
      </c>
      <c r="T3197" s="516">
        <f t="shared" si="348"/>
        <v>0</v>
      </c>
      <c r="U3197" s="55">
        <f t="shared" si="349"/>
        <v>0</v>
      </c>
      <c r="V3197" s="527"/>
      <c r="X3197" s="529">
        <f t="shared" si="347"/>
        <v>2967.12</v>
      </c>
    </row>
    <row r="3198" spans="1:24" ht="14.1" customHeight="1">
      <c r="A3198" s="460">
        <v>3198</v>
      </c>
      <c r="B3198" s="467" t="s">
        <v>245</v>
      </c>
      <c r="C3198" s="466" t="s">
        <v>386</v>
      </c>
      <c r="D3198" s="473" t="s">
        <v>474</v>
      </c>
      <c r="E3198" s="475">
        <v>3</v>
      </c>
      <c r="F3198" s="475" t="s">
        <v>2933</v>
      </c>
      <c r="G3198" s="494" t="s">
        <v>593</v>
      </c>
      <c r="H3198" s="491" t="s">
        <v>255</v>
      </c>
      <c r="I3198" s="494" t="s">
        <v>3974</v>
      </c>
      <c r="J3198" s="502">
        <v>28.53</v>
      </c>
      <c r="K3198" s="491" t="s">
        <v>253</v>
      </c>
      <c r="L3198" s="512">
        <f t="shared" si="343"/>
        <v>104</v>
      </c>
      <c r="M3198" s="514">
        <v>104</v>
      </c>
      <c r="N3198" s="514"/>
      <c r="O3198" s="514"/>
      <c r="P3198" s="515" t="e">
        <f t="shared" si="344"/>
        <v>#DIV/0!</v>
      </c>
      <c r="Q3198" s="515">
        <f t="shared" si="345"/>
        <v>0</v>
      </c>
      <c r="R3198" s="515">
        <f t="shared" si="346"/>
        <v>0</v>
      </c>
      <c r="S3198" s="516">
        <f>IF(M3198="nio",0,IF(M3198&gt;0,VLOOKUP(H3198,'3-Productie normen'!A:L,VLOOKUP(M3198,'3-Productie normen'!$B$36:$C$42,2,FALSE),FALSE)))</f>
        <v>0</v>
      </c>
      <c r="T3198" s="516">
        <f t="shared" si="348"/>
        <v>0</v>
      </c>
      <c r="U3198" s="55">
        <f t="shared" si="349"/>
        <v>0</v>
      </c>
      <c r="V3198" s="527"/>
      <c r="X3198" s="529">
        <f t="shared" si="347"/>
        <v>2967.12</v>
      </c>
    </row>
    <row r="3199" spans="1:24" ht="14.1" customHeight="1">
      <c r="A3199" s="460">
        <v>3199</v>
      </c>
      <c r="B3199" s="467" t="s">
        <v>245</v>
      </c>
      <c r="C3199" s="466" t="s">
        <v>386</v>
      </c>
      <c r="D3199" s="473" t="s">
        <v>474</v>
      </c>
      <c r="E3199" s="475">
        <v>3</v>
      </c>
      <c r="F3199" s="475" t="s">
        <v>2934</v>
      </c>
      <c r="G3199" s="494" t="s">
        <v>593</v>
      </c>
      <c r="H3199" s="494" t="s">
        <v>255</v>
      </c>
      <c r="I3199" s="494" t="s">
        <v>3974</v>
      </c>
      <c r="J3199" s="502">
        <v>12.62</v>
      </c>
      <c r="K3199" s="494" t="s">
        <v>255</v>
      </c>
      <c r="L3199" s="512">
        <f t="shared" si="343"/>
        <v>104</v>
      </c>
      <c r="M3199" s="514">
        <v>104</v>
      </c>
      <c r="N3199" s="514"/>
      <c r="O3199" s="514"/>
      <c r="P3199" s="515" t="e">
        <f t="shared" si="344"/>
        <v>#DIV/0!</v>
      </c>
      <c r="Q3199" s="515">
        <f t="shared" si="345"/>
        <v>0</v>
      </c>
      <c r="R3199" s="515">
        <f t="shared" si="346"/>
        <v>0</v>
      </c>
      <c r="S3199" s="516">
        <f>IF(M3199="nio",0,IF(M3199&gt;0,VLOOKUP(H3199,'3-Productie normen'!A:L,VLOOKUP(M3199,'3-Productie normen'!$B$36:$C$42,2,FALSE),FALSE)))</f>
        <v>0</v>
      </c>
      <c r="T3199" s="516">
        <f t="shared" si="348"/>
        <v>0</v>
      </c>
      <c r="U3199" s="55">
        <f t="shared" si="349"/>
        <v>0</v>
      </c>
      <c r="V3199" s="527"/>
      <c r="X3199" s="529">
        <f t="shared" si="347"/>
        <v>1312.48</v>
      </c>
    </row>
    <row r="3200" spans="1:24" ht="14.1" customHeight="1">
      <c r="A3200" s="460">
        <v>3200</v>
      </c>
      <c r="B3200" s="467" t="s">
        <v>245</v>
      </c>
      <c r="C3200" s="466" t="s">
        <v>386</v>
      </c>
      <c r="D3200" s="473" t="s">
        <v>474</v>
      </c>
      <c r="E3200" s="475">
        <v>3</v>
      </c>
      <c r="F3200" s="475" t="s">
        <v>2935</v>
      </c>
      <c r="G3200" s="494" t="s">
        <v>568</v>
      </c>
      <c r="H3200" s="487" t="s">
        <v>17</v>
      </c>
      <c r="I3200" s="494" t="s">
        <v>3977</v>
      </c>
      <c r="J3200" s="502">
        <v>10.6</v>
      </c>
      <c r="K3200" s="487" t="s">
        <v>17</v>
      </c>
      <c r="L3200" s="512">
        <f t="shared" si="343"/>
        <v>255</v>
      </c>
      <c r="M3200" s="514">
        <v>255</v>
      </c>
      <c r="N3200" s="514"/>
      <c r="O3200" s="514"/>
      <c r="P3200" s="515" t="e">
        <f t="shared" si="344"/>
        <v>#DIV/0!</v>
      </c>
      <c r="Q3200" s="515">
        <f t="shared" si="345"/>
        <v>0</v>
      </c>
      <c r="R3200" s="515">
        <f t="shared" si="346"/>
        <v>0</v>
      </c>
      <c r="S3200" s="516">
        <f>IF(M3200="nio",0,IF(M3200&gt;0,VLOOKUP(H3200,'3-Productie normen'!A:L,VLOOKUP(M3200,'3-Productie normen'!$B$36:$C$42,2,FALSE),FALSE)))</f>
        <v>0</v>
      </c>
      <c r="T3200" s="516">
        <f t="shared" si="348"/>
        <v>0</v>
      </c>
      <c r="U3200" s="55">
        <f t="shared" si="349"/>
        <v>0</v>
      </c>
      <c r="V3200" s="527"/>
      <c r="X3200" s="529">
        <f t="shared" si="347"/>
        <v>2703</v>
      </c>
    </row>
    <row r="3201" spans="1:24" ht="14.1" customHeight="1">
      <c r="A3201" s="567">
        <v>3201</v>
      </c>
      <c r="B3201" s="467" t="s">
        <v>245</v>
      </c>
      <c r="C3201" s="466" t="s">
        <v>386</v>
      </c>
      <c r="D3201" s="473" t="s">
        <v>474</v>
      </c>
      <c r="E3201" s="475">
        <v>3</v>
      </c>
      <c r="F3201" s="475" t="s">
        <v>2936</v>
      </c>
      <c r="G3201" s="494" t="s">
        <v>593</v>
      </c>
      <c r="H3201" s="494" t="s">
        <v>255</v>
      </c>
      <c r="I3201" s="494" t="s">
        <v>3974</v>
      </c>
      <c r="J3201" s="502">
        <v>48.5</v>
      </c>
      <c r="K3201" s="494" t="s">
        <v>255</v>
      </c>
      <c r="L3201" s="512">
        <f t="shared" si="343"/>
        <v>104</v>
      </c>
      <c r="M3201" s="514">
        <v>104</v>
      </c>
      <c r="N3201" s="514"/>
      <c r="O3201" s="514"/>
      <c r="P3201" s="515" t="e">
        <f t="shared" si="344"/>
        <v>#DIV/0!</v>
      </c>
      <c r="Q3201" s="515">
        <f t="shared" si="345"/>
        <v>0</v>
      </c>
      <c r="R3201" s="515">
        <f t="shared" si="346"/>
        <v>0</v>
      </c>
      <c r="S3201" s="516">
        <f>IF(M3201="nio",0,IF(M3201&gt;0,VLOOKUP(H3201,'3-Productie normen'!A:L,VLOOKUP(M3201,'3-Productie normen'!$B$36:$C$42,2,FALSE),FALSE)))</f>
        <v>0</v>
      </c>
      <c r="T3201" s="516">
        <f t="shared" si="348"/>
        <v>0</v>
      </c>
      <c r="U3201" s="55">
        <f t="shared" si="349"/>
        <v>0</v>
      </c>
      <c r="V3201" s="527"/>
      <c r="X3201" s="529">
        <f t="shared" si="347"/>
        <v>5044</v>
      </c>
    </row>
    <row r="3202" spans="1:24" ht="14.1" customHeight="1">
      <c r="A3202" s="460">
        <v>3202</v>
      </c>
      <c r="B3202" s="467" t="s">
        <v>245</v>
      </c>
      <c r="C3202" s="466" t="s">
        <v>386</v>
      </c>
      <c r="D3202" s="473" t="s">
        <v>474</v>
      </c>
      <c r="E3202" s="475">
        <v>3</v>
      </c>
      <c r="F3202" s="475" t="s">
        <v>2937</v>
      </c>
      <c r="G3202" s="494" t="s">
        <v>593</v>
      </c>
      <c r="H3202" s="494" t="s">
        <v>255</v>
      </c>
      <c r="I3202" s="494" t="s">
        <v>3974</v>
      </c>
      <c r="J3202" s="502">
        <v>9.66</v>
      </c>
      <c r="K3202" s="494" t="s">
        <v>255</v>
      </c>
      <c r="L3202" s="512">
        <f t="shared" si="343"/>
        <v>104</v>
      </c>
      <c r="M3202" s="514">
        <v>104</v>
      </c>
      <c r="N3202" s="514"/>
      <c r="O3202" s="514"/>
      <c r="P3202" s="515" t="e">
        <f t="shared" si="344"/>
        <v>#DIV/0!</v>
      </c>
      <c r="Q3202" s="515">
        <f t="shared" si="345"/>
        <v>0</v>
      </c>
      <c r="R3202" s="515">
        <f t="shared" si="346"/>
        <v>0</v>
      </c>
      <c r="S3202" s="516">
        <f>IF(M3202="nio",0,IF(M3202&gt;0,VLOOKUP(H3202,'3-Productie normen'!A:L,VLOOKUP(M3202,'3-Productie normen'!$B$36:$C$42,2,FALSE),FALSE)))</f>
        <v>0</v>
      </c>
      <c r="T3202" s="516">
        <f t="shared" si="348"/>
        <v>0</v>
      </c>
      <c r="U3202" s="55">
        <f t="shared" si="349"/>
        <v>0</v>
      </c>
      <c r="V3202" s="527"/>
      <c r="X3202" s="529">
        <f t="shared" si="347"/>
        <v>1004.64</v>
      </c>
    </row>
    <row r="3203" spans="1:24" ht="14.1" customHeight="1">
      <c r="A3203" s="460">
        <v>3203</v>
      </c>
      <c r="B3203" s="467" t="s">
        <v>245</v>
      </c>
      <c r="C3203" s="466" t="s">
        <v>386</v>
      </c>
      <c r="D3203" s="473" t="s">
        <v>474</v>
      </c>
      <c r="E3203" s="475">
        <v>3</v>
      </c>
      <c r="F3203" s="475" t="s">
        <v>2938</v>
      </c>
      <c r="G3203" s="494" t="s">
        <v>593</v>
      </c>
      <c r="H3203" s="494" t="s">
        <v>255</v>
      </c>
      <c r="I3203" s="494" t="s">
        <v>3974</v>
      </c>
      <c r="J3203" s="502">
        <v>20.96</v>
      </c>
      <c r="K3203" s="494" t="s">
        <v>255</v>
      </c>
      <c r="L3203" s="512">
        <f t="shared" si="343"/>
        <v>104</v>
      </c>
      <c r="M3203" s="514">
        <v>104</v>
      </c>
      <c r="N3203" s="514"/>
      <c r="O3203" s="514"/>
      <c r="P3203" s="515" t="e">
        <f t="shared" si="344"/>
        <v>#DIV/0!</v>
      </c>
      <c r="Q3203" s="515">
        <f t="shared" si="345"/>
        <v>0</v>
      </c>
      <c r="R3203" s="515">
        <f t="shared" si="346"/>
        <v>0</v>
      </c>
      <c r="S3203" s="516">
        <f>IF(M3203="nio",0,IF(M3203&gt;0,VLOOKUP(H3203,'3-Productie normen'!A:L,VLOOKUP(M3203,'3-Productie normen'!$B$36:$C$42,2,FALSE),FALSE)))</f>
        <v>0</v>
      </c>
      <c r="T3203" s="516">
        <f t="shared" si="348"/>
        <v>0</v>
      </c>
      <c r="U3203" s="55">
        <f t="shared" si="349"/>
        <v>0</v>
      </c>
      <c r="V3203" s="527"/>
      <c r="X3203" s="529">
        <f t="shared" si="347"/>
        <v>2179.84</v>
      </c>
    </row>
    <row r="3204" spans="1:24" ht="14.1" customHeight="1">
      <c r="A3204" s="460">
        <v>3204</v>
      </c>
      <c r="B3204" s="467" t="s">
        <v>245</v>
      </c>
      <c r="C3204" s="466" t="s">
        <v>386</v>
      </c>
      <c r="D3204" s="473" t="s">
        <v>474</v>
      </c>
      <c r="E3204" s="475">
        <v>3</v>
      </c>
      <c r="F3204" s="475" t="s">
        <v>2939</v>
      </c>
      <c r="G3204" s="494" t="s">
        <v>593</v>
      </c>
      <c r="H3204" s="494" t="s">
        <v>255</v>
      </c>
      <c r="I3204" s="494" t="s">
        <v>3974</v>
      </c>
      <c r="J3204" s="502">
        <v>9.52</v>
      </c>
      <c r="K3204" s="494" t="s">
        <v>4033</v>
      </c>
      <c r="L3204" s="512">
        <f t="shared" si="343"/>
        <v>104</v>
      </c>
      <c r="M3204" s="514">
        <v>104</v>
      </c>
      <c r="N3204" s="514"/>
      <c r="O3204" s="514"/>
      <c r="P3204" s="515" t="e">
        <f t="shared" si="344"/>
        <v>#DIV/0!</v>
      </c>
      <c r="Q3204" s="515">
        <f t="shared" si="345"/>
        <v>0</v>
      </c>
      <c r="R3204" s="515">
        <f t="shared" si="346"/>
        <v>0</v>
      </c>
      <c r="S3204" s="516">
        <f>IF(M3204="nio",0,IF(M3204&gt;0,VLOOKUP(H3204,'3-Productie normen'!A:L,VLOOKUP(M3204,'3-Productie normen'!$B$36:$C$42,2,FALSE),FALSE)))</f>
        <v>0</v>
      </c>
      <c r="T3204" s="516">
        <f t="shared" si="348"/>
        <v>0</v>
      </c>
      <c r="U3204" s="55">
        <f t="shared" si="349"/>
        <v>0</v>
      </c>
      <c r="V3204" s="527"/>
      <c r="X3204" s="529">
        <f t="shared" si="347"/>
        <v>990.07999999999993</v>
      </c>
    </row>
    <row r="3205" spans="1:24" ht="14.1" customHeight="1">
      <c r="A3205" s="460">
        <v>3205</v>
      </c>
      <c r="B3205" s="467" t="s">
        <v>245</v>
      </c>
      <c r="C3205" s="466" t="s">
        <v>386</v>
      </c>
      <c r="D3205" s="473" t="s">
        <v>474</v>
      </c>
      <c r="E3205" s="475">
        <v>3</v>
      </c>
      <c r="F3205" s="475" t="s">
        <v>2940</v>
      </c>
      <c r="G3205" s="494" t="s">
        <v>593</v>
      </c>
      <c r="H3205" s="494" t="s">
        <v>255</v>
      </c>
      <c r="I3205" s="494" t="s">
        <v>3974</v>
      </c>
      <c r="J3205" s="502">
        <v>19.48</v>
      </c>
      <c r="K3205" s="494" t="s">
        <v>255</v>
      </c>
      <c r="L3205" s="512">
        <f t="shared" si="343"/>
        <v>104</v>
      </c>
      <c r="M3205" s="514">
        <v>104</v>
      </c>
      <c r="N3205" s="514"/>
      <c r="O3205" s="514"/>
      <c r="P3205" s="515" t="e">
        <f t="shared" si="344"/>
        <v>#DIV/0!</v>
      </c>
      <c r="Q3205" s="515">
        <f t="shared" si="345"/>
        <v>0</v>
      </c>
      <c r="R3205" s="515">
        <f t="shared" si="346"/>
        <v>0</v>
      </c>
      <c r="S3205" s="516">
        <f>IF(M3205="nio",0,IF(M3205&gt;0,VLOOKUP(H3205,'3-Productie normen'!A:L,VLOOKUP(M3205,'3-Productie normen'!$B$36:$C$42,2,FALSE),FALSE)))</f>
        <v>0</v>
      </c>
      <c r="T3205" s="516">
        <f t="shared" si="348"/>
        <v>0</v>
      </c>
      <c r="U3205" s="55">
        <f t="shared" si="349"/>
        <v>0</v>
      </c>
      <c r="V3205" s="527"/>
      <c r="X3205" s="529">
        <f t="shared" si="347"/>
        <v>2025.92</v>
      </c>
    </row>
    <row r="3206" spans="1:24" ht="14.1" customHeight="1">
      <c r="A3206" s="460">
        <v>3206</v>
      </c>
      <c r="B3206" s="467" t="s">
        <v>245</v>
      </c>
      <c r="C3206" s="466" t="s">
        <v>386</v>
      </c>
      <c r="D3206" s="473" t="s">
        <v>474</v>
      </c>
      <c r="E3206" s="475">
        <v>3</v>
      </c>
      <c r="F3206" s="475" t="s">
        <v>2941</v>
      </c>
      <c r="G3206" s="494" t="s">
        <v>593</v>
      </c>
      <c r="H3206" s="494" t="s">
        <v>255</v>
      </c>
      <c r="I3206" s="494" t="s">
        <v>3974</v>
      </c>
      <c r="J3206" s="502">
        <v>98.89</v>
      </c>
      <c r="K3206" s="494" t="s">
        <v>255</v>
      </c>
      <c r="L3206" s="512">
        <f t="shared" si="343"/>
        <v>104</v>
      </c>
      <c r="M3206" s="514">
        <v>104</v>
      </c>
      <c r="N3206" s="514"/>
      <c r="O3206" s="514"/>
      <c r="P3206" s="515" t="e">
        <f t="shared" si="344"/>
        <v>#DIV/0!</v>
      </c>
      <c r="Q3206" s="515">
        <f t="shared" si="345"/>
        <v>0</v>
      </c>
      <c r="R3206" s="515">
        <f t="shared" si="346"/>
        <v>0</v>
      </c>
      <c r="S3206" s="516">
        <f>IF(M3206="nio",0,IF(M3206&gt;0,VLOOKUP(H3206,'3-Productie normen'!A:L,VLOOKUP(M3206,'3-Productie normen'!$B$36:$C$42,2,FALSE),FALSE)))</f>
        <v>0</v>
      </c>
      <c r="T3206" s="516">
        <f t="shared" si="348"/>
        <v>0</v>
      </c>
      <c r="U3206" s="55">
        <f t="shared" si="349"/>
        <v>0</v>
      </c>
      <c r="V3206" s="527"/>
      <c r="X3206" s="529">
        <f t="shared" si="347"/>
        <v>10284.56</v>
      </c>
    </row>
    <row r="3207" spans="1:24" ht="14.1" customHeight="1">
      <c r="A3207" s="460">
        <v>3207</v>
      </c>
      <c r="B3207" s="467" t="s">
        <v>245</v>
      </c>
      <c r="C3207" s="466" t="s">
        <v>386</v>
      </c>
      <c r="D3207" s="473" t="s">
        <v>474</v>
      </c>
      <c r="E3207" s="475">
        <v>3</v>
      </c>
      <c r="F3207" s="475" t="s">
        <v>2942</v>
      </c>
      <c r="G3207" s="494" t="s">
        <v>568</v>
      </c>
      <c r="H3207" s="487" t="s">
        <v>17</v>
      </c>
      <c r="I3207" s="494" t="s">
        <v>3977</v>
      </c>
      <c r="J3207" s="502">
        <v>1.77</v>
      </c>
      <c r="K3207" s="487" t="s">
        <v>17</v>
      </c>
      <c r="L3207" s="512">
        <f t="shared" si="343"/>
        <v>255</v>
      </c>
      <c r="M3207" s="514">
        <v>255</v>
      </c>
      <c r="N3207" s="514"/>
      <c r="O3207" s="514"/>
      <c r="P3207" s="515" t="e">
        <f t="shared" si="344"/>
        <v>#DIV/0!</v>
      </c>
      <c r="Q3207" s="515">
        <f t="shared" si="345"/>
        <v>0</v>
      </c>
      <c r="R3207" s="515">
        <f t="shared" si="346"/>
        <v>0</v>
      </c>
      <c r="S3207" s="516">
        <f>IF(M3207="nio",0,IF(M3207&gt;0,VLOOKUP(H3207,'3-Productie normen'!A:L,VLOOKUP(M3207,'3-Productie normen'!$B$36:$C$42,2,FALSE),FALSE)))</f>
        <v>0</v>
      </c>
      <c r="T3207" s="516">
        <f t="shared" si="348"/>
        <v>0</v>
      </c>
      <c r="U3207" s="55">
        <f t="shared" si="349"/>
        <v>0</v>
      </c>
      <c r="V3207" s="527"/>
      <c r="X3207" s="529">
        <f t="shared" si="347"/>
        <v>451.35</v>
      </c>
    </row>
    <row r="3208" spans="1:24" ht="14.1" customHeight="1">
      <c r="A3208" s="460">
        <v>3208</v>
      </c>
      <c r="B3208" s="467" t="s">
        <v>245</v>
      </c>
      <c r="C3208" s="466" t="s">
        <v>386</v>
      </c>
      <c r="D3208" s="473" t="s">
        <v>474</v>
      </c>
      <c r="E3208" s="475">
        <v>3</v>
      </c>
      <c r="F3208" s="475" t="s">
        <v>2943</v>
      </c>
      <c r="G3208" s="494" t="s">
        <v>566</v>
      </c>
      <c r="H3208" s="492" t="s">
        <v>216</v>
      </c>
      <c r="I3208" s="494" t="s">
        <v>4016</v>
      </c>
      <c r="J3208" s="502">
        <v>4.4000000000000004</v>
      </c>
      <c r="K3208" s="505" t="s">
        <v>216</v>
      </c>
      <c r="L3208" s="512">
        <f t="shared" ref="L3208:L3271" si="350">SUM(M3208:O3208)</f>
        <v>104</v>
      </c>
      <c r="M3208" s="514">
        <v>104</v>
      </c>
      <c r="N3208" s="514"/>
      <c r="O3208" s="514"/>
      <c r="P3208" s="515" t="e">
        <f t="shared" si="344"/>
        <v>#DIV/0!</v>
      </c>
      <c r="Q3208" s="515">
        <f t="shared" si="345"/>
        <v>0</v>
      </c>
      <c r="R3208" s="515">
        <f t="shared" si="346"/>
        <v>0</v>
      </c>
      <c r="S3208" s="516">
        <f>IF(M3208="nio",0,IF(M3208&gt;0,VLOOKUP(H3208,'3-Productie normen'!A:L,VLOOKUP(M3208,'3-Productie normen'!$B$36:$C$42,2,FALSE),FALSE)))</f>
        <v>0</v>
      </c>
      <c r="T3208" s="516">
        <f t="shared" si="348"/>
        <v>0</v>
      </c>
      <c r="U3208" s="55">
        <f t="shared" si="349"/>
        <v>0</v>
      </c>
      <c r="V3208" s="527"/>
      <c r="X3208" s="529">
        <f t="shared" si="347"/>
        <v>457.6</v>
      </c>
    </row>
    <row r="3209" spans="1:24" ht="14.1" customHeight="1">
      <c r="A3209" s="567">
        <v>3209</v>
      </c>
      <c r="B3209" s="467" t="s">
        <v>245</v>
      </c>
      <c r="C3209" s="466" t="s">
        <v>386</v>
      </c>
      <c r="D3209" s="473" t="s">
        <v>474</v>
      </c>
      <c r="E3209" s="475">
        <v>3</v>
      </c>
      <c r="F3209" s="475" t="s">
        <v>2944</v>
      </c>
      <c r="G3209" s="494" t="s">
        <v>593</v>
      </c>
      <c r="H3209" s="494" t="s">
        <v>255</v>
      </c>
      <c r="I3209" s="494" t="s">
        <v>3974</v>
      </c>
      <c r="J3209" s="502">
        <v>9.92</v>
      </c>
      <c r="K3209" s="494" t="s">
        <v>255</v>
      </c>
      <c r="L3209" s="512">
        <f t="shared" si="350"/>
        <v>104</v>
      </c>
      <c r="M3209" s="514">
        <v>104</v>
      </c>
      <c r="N3209" s="514"/>
      <c r="O3209" s="514"/>
      <c r="P3209" s="515" t="e">
        <f t="shared" si="344"/>
        <v>#DIV/0!</v>
      </c>
      <c r="Q3209" s="515">
        <f t="shared" si="345"/>
        <v>0</v>
      </c>
      <c r="R3209" s="515">
        <f t="shared" si="346"/>
        <v>0</v>
      </c>
      <c r="S3209" s="516">
        <f>IF(M3209="nio",0,IF(M3209&gt;0,VLOOKUP(H3209,'3-Productie normen'!A:L,VLOOKUP(M3209,'3-Productie normen'!$B$36:$C$42,2,FALSE),FALSE)))</f>
        <v>0</v>
      </c>
      <c r="T3209" s="516">
        <f t="shared" si="348"/>
        <v>0</v>
      </c>
      <c r="U3209" s="55">
        <f t="shared" si="349"/>
        <v>0</v>
      </c>
      <c r="V3209" s="527"/>
      <c r="X3209" s="529">
        <f t="shared" si="347"/>
        <v>1031.68</v>
      </c>
    </row>
    <row r="3210" spans="1:24" ht="14.1" customHeight="1">
      <c r="A3210" s="460">
        <v>3210</v>
      </c>
      <c r="B3210" s="467" t="s">
        <v>245</v>
      </c>
      <c r="C3210" s="466" t="s">
        <v>386</v>
      </c>
      <c r="D3210" s="473" t="s">
        <v>474</v>
      </c>
      <c r="E3210" s="475">
        <v>3</v>
      </c>
      <c r="F3210" s="475" t="s">
        <v>2945</v>
      </c>
      <c r="G3210" s="494" t="s">
        <v>593</v>
      </c>
      <c r="H3210" s="494" t="s">
        <v>255</v>
      </c>
      <c r="I3210" s="494" t="s">
        <v>3974</v>
      </c>
      <c r="J3210" s="502">
        <v>39.47</v>
      </c>
      <c r="K3210" s="494" t="s">
        <v>255</v>
      </c>
      <c r="L3210" s="512">
        <f t="shared" si="350"/>
        <v>104</v>
      </c>
      <c r="M3210" s="514">
        <v>104</v>
      </c>
      <c r="N3210" s="514"/>
      <c r="O3210" s="514"/>
      <c r="P3210" s="515" t="e">
        <f t="shared" si="344"/>
        <v>#DIV/0!</v>
      </c>
      <c r="Q3210" s="515">
        <f t="shared" si="345"/>
        <v>0</v>
      </c>
      <c r="R3210" s="515">
        <f t="shared" si="346"/>
        <v>0</v>
      </c>
      <c r="S3210" s="516">
        <f>IF(M3210="nio",0,IF(M3210&gt;0,VLOOKUP(H3210,'3-Productie normen'!A:L,VLOOKUP(M3210,'3-Productie normen'!$B$36:$C$42,2,FALSE),FALSE)))</f>
        <v>0</v>
      </c>
      <c r="T3210" s="516">
        <f t="shared" si="348"/>
        <v>0</v>
      </c>
      <c r="U3210" s="55">
        <f t="shared" si="349"/>
        <v>0</v>
      </c>
      <c r="V3210" s="527"/>
      <c r="X3210" s="529">
        <f t="shared" si="347"/>
        <v>4104.88</v>
      </c>
    </row>
    <row r="3211" spans="1:24" ht="14.1" customHeight="1">
      <c r="A3211" s="460">
        <v>3211</v>
      </c>
      <c r="B3211" s="467" t="s">
        <v>245</v>
      </c>
      <c r="C3211" s="466" t="s">
        <v>386</v>
      </c>
      <c r="D3211" s="473" t="s">
        <v>474</v>
      </c>
      <c r="E3211" s="475">
        <v>3</v>
      </c>
      <c r="F3211" s="475" t="s">
        <v>2946</v>
      </c>
      <c r="G3211" s="494" t="s">
        <v>593</v>
      </c>
      <c r="H3211" s="494" t="s">
        <v>255</v>
      </c>
      <c r="I3211" s="494" t="s">
        <v>3974</v>
      </c>
      <c r="J3211" s="502">
        <v>41.02</v>
      </c>
      <c r="K3211" s="494" t="s">
        <v>255</v>
      </c>
      <c r="L3211" s="512">
        <f t="shared" si="350"/>
        <v>104</v>
      </c>
      <c r="M3211" s="514">
        <v>104</v>
      </c>
      <c r="N3211" s="514"/>
      <c r="O3211" s="514"/>
      <c r="P3211" s="515" t="e">
        <f t="shared" ref="P3211:P3274" si="351">IF(M3211="nio",0,IF(M3211&gt;0,M3211*J3211/S3211,0))</f>
        <v>#DIV/0!</v>
      </c>
      <c r="Q3211" s="515">
        <f t="shared" ref="Q3211:Q3274" si="352">IF(N3211&gt;0,N3211*J3211/T3211,0)</f>
        <v>0</v>
      </c>
      <c r="R3211" s="515">
        <f t="shared" ref="R3211:R3274" si="353">IF(O3211&gt;0,O3211*J3211/U3211,0)</f>
        <v>0</v>
      </c>
      <c r="S3211" s="516">
        <f>IF(M3211="nio",0,IF(M3211&gt;0,VLOOKUP(H3211,'3-Productie normen'!A:L,VLOOKUP(M3211,'3-Productie normen'!$B$36:$C$42,2,FALSE),FALSE)))</f>
        <v>0</v>
      </c>
      <c r="T3211" s="516">
        <f t="shared" si="348"/>
        <v>0</v>
      </c>
      <c r="U3211" s="55">
        <f t="shared" si="349"/>
        <v>0</v>
      </c>
      <c r="V3211" s="527"/>
      <c r="X3211" s="529">
        <f t="shared" ref="X3211:X3274" si="354">L3211*J3211</f>
        <v>4266.08</v>
      </c>
    </row>
    <row r="3212" spans="1:24" ht="14.1" customHeight="1">
      <c r="A3212" s="460">
        <v>3212</v>
      </c>
      <c r="B3212" s="467" t="s">
        <v>245</v>
      </c>
      <c r="C3212" s="466" t="s">
        <v>386</v>
      </c>
      <c r="D3212" s="473" t="s">
        <v>474</v>
      </c>
      <c r="E3212" s="475">
        <v>3</v>
      </c>
      <c r="F3212" s="475" t="s">
        <v>2947</v>
      </c>
      <c r="G3212" s="494" t="s">
        <v>566</v>
      </c>
      <c r="H3212" s="492" t="s">
        <v>216</v>
      </c>
      <c r="I3212" s="494" t="s">
        <v>3974</v>
      </c>
      <c r="J3212" s="502">
        <v>36.44</v>
      </c>
      <c r="K3212" s="505" t="s">
        <v>216</v>
      </c>
      <c r="L3212" s="512">
        <f t="shared" si="350"/>
        <v>104</v>
      </c>
      <c r="M3212" s="514">
        <v>104</v>
      </c>
      <c r="N3212" s="514"/>
      <c r="O3212" s="514"/>
      <c r="P3212" s="515" t="e">
        <f t="shared" si="351"/>
        <v>#DIV/0!</v>
      </c>
      <c r="Q3212" s="515">
        <f t="shared" si="352"/>
        <v>0</v>
      </c>
      <c r="R3212" s="515">
        <f t="shared" si="353"/>
        <v>0</v>
      </c>
      <c r="S3212" s="516">
        <f>IF(M3212="nio",0,IF(M3212&gt;0,VLOOKUP(H3212,'3-Productie normen'!A:L,VLOOKUP(M3212,'3-Productie normen'!$B$36:$C$42,2,FALSE),FALSE)))</f>
        <v>0</v>
      </c>
      <c r="T3212" s="516">
        <f t="shared" si="348"/>
        <v>0</v>
      </c>
      <c r="U3212" s="55">
        <f t="shared" si="349"/>
        <v>0</v>
      </c>
      <c r="V3212" s="527"/>
      <c r="X3212" s="529">
        <f t="shared" si="354"/>
        <v>3789.7599999999998</v>
      </c>
    </row>
    <row r="3213" spans="1:24" ht="14.1" customHeight="1">
      <c r="A3213" s="460">
        <v>3213</v>
      </c>
      <c r="B3213" s="467" t="s">
        <v>245</v>
      </c>
      <c r="C3213" s="466" t="s">
        <v>386</v>
      </c>
      <c r="D3213" s="473" t="s">
        <v>474</v>
      </c>
      <c r="E3213" s="475">
        <v>3</v>
      </c>
      <c r="F3213" s="475" t="s">
        <v>2948</v>
      </c>
      <c r="G3213" s="494" t="s">
        <v>582</v>
      </c>
      <c r="H3213" s="494" t="s">
        <v>4033</v>
      </c>
      <c r="I3213" s="494" t="s">
        <v>3974</v>
      </c>
      <c r="J3213" s="502">
        <v>66.930000000000007</v>
      </c>
      <c r="K3213" s="494" t="s">
        <v>4033</v>
      </c>
      <c r="L3213" s="512">
        <f t="shared" si="350"/>
        <v>104</v>
      </c>
      <c r="M3213" s="514">
        <v>104</v>
      </c>
      <c r="N3213" s="514"/>
      <c r="O3213" s="514"/>
      <c r="P3213" s="515" t="e">
        <f t="shared" si="351"/>
        <v>#DIV/0!</v>
      </c>
      <c r="Q3213" s="515">
        <f t="shared" si="352"/>
        <v>0</v>
      </c>
      <c r="R3213" s="515">
        <f t="shared" si="353"/>
        <v>0</v>
      </c>
      <c r="S3213" s="516">
        <f>IF(M3213="nio",0,IF(M3213&gt;0,VLOOKUP(H3213,'3-Productie normen'!A:L,VLOOKUP(M3213,'3-Productie normen'!$B$36:$C$42,2,FALSE),FALSE)))</f>
        <v>0</v>
      </c>
      <c r="T3213" s="516">
        <f t="shared" si="348"/>
        <v>0</v>
      </c>
      <c r="U3213" s="55">
        <f t="shared" si="349"/>
        <v>0</v>
      </c>
      <c r="V3213" s="527"/>
      <c r="X3213" s="529">
        <f t="shared" si="354"/>
        <v>6960.7200000000012</v>
      </c>
    </row>
    <row r="3214" spans="1:24" ht="14.1" customHeight="1">
      <c r="A3214" s="460">
        <v>3214</v>
      </c>
      <c r="B3214" s="467" t="s">
        <v>245</v>
      </c>
      <c r="C3214" s="466" t="s">
        <v>386</v>
      </c>
      <c r="D3214" s="473" t="s">
        <v>474</v>
      </c>
      <c r="E3214" s="475">
        <v>3</v>
      </c>
      <c r="F3214" s="475" t="s">
        <v>2949</v>
      </c>
      <c r="G3214" s="494" t="s">
        <v>582</v>
      </c>
      <c r="H3214" s="494" t="s">
        <v>4033</v>
      </c>
      <c r="I3214" s="494" t="s">
        <v>3974</v>
      </c>
      <c r="J3214" s="502">
        <v>22.8</v>
      </c>
      <c r="K3214" s="494" t="s">
        <v>4033</v>
      </c>
      <c r="L3214" s="512">
        <f t="shared" si="350"/>
        <v>104</v>
      </c>
      <c r="M3214" s="514">
        <v>104</v>
      </c>
      <c r="N3214" s="514"/>
      <c r="O3214" s="514"/>
      <c r="P3214" s="515" t="e">
        <f t="shared" si="351"/>
        <v>#DIV/0!</v>
      </c>
      <c r="Q3214" s="515">
        <f t="shared" si="352"/>
        <v>0</v>
      </c>
      <c r="R3214" s="515">
        <f t="shared" si="353"/>
        <v>0</v>
      </c>
      <c r="S3214" s="516">
        <f>IF(M3214="nio",0,IF(M3214&gt;0,VLOOKUP(H3214,'3-Productie normen'!A:L,VLOOKUP(M3214,'3-Productie normen'!$B$36:$C$42,2,FALSE),FALSE)))</f>
        <v>0</v>
      </c>
      <c r="T3214" s="516">
        <f t="shared" si="348"/>
        <v>0</v>
      </c>
      <c r="U3214" s="55">
        <f t="shared" si="349"/>
        <v>0</v>
      </c>
      <c r="V3214" s="527"/>
      <c r="X3214" s="529">
        <f t="shared" si="354"/>
        <v>2371.2000000000003</v>
      </c>
    </row>
    <row r="3215" spans="1:24" ht="14.1" customHeight="1">
      <c r="A3215" s="460">
        <v>3215</v>
      </c>
      <c r="B3215" s="467" t="s">
        <v>245</v>
      </c>
      <c r="C3215" s="466" t="s">
        <v>386</v>
      </c>
      <c r="D3215" s="473" t="s">
        <v>474</v>
      </c>
      <c r="E3215" s="475">
        <v>3</v>
      </c>
      <c r="F3215" s="475" t="s">
        <v>2950</v>
      </c>
      <c r="G3215" s="494" t="s">
        <v>582</v>
      </c>
      <c r="H3215" s="494" t="s">
        <v>4025</v>
      </c>
      <c r="I3215" s="494"/>
      <c r="J3215" s="502">
        <v>21.52</v>
      </c>
      <c r="K3215" s="494" t="s">
        <v>4025</v>
      </c>
      <c r="L3215" s="512">
        <f t="shared" si="350"/>
        <v>0</v>
      </c>
      <c r="M3215" s="513" t="s">
        <v>4037</v>
      </c>
      <c r="N3215" s="514"/>
      <c r="O3215" s="514"/>
      <c r="P3215" s="515">
        <f t="shared" si="351"/>
        <v>0</v>
      </c>
      <c r="Q3215" s="515">
        <f t="shared" si="352"/>
        <v>0</v>
      </c>
      <c r="R3215" s="515">
        <f t="shared" si="353"/>
        <v>0</v>
      </c>
      <c r="S3215" s="516">
        <f>IF(M3215="nio",0,IF(M3215&gt;0,VLOOKUP(H3215,'3-Productie normen'!A:L,VLOOKUP(M3215,'3-Productie normen'!$B$36:$C$42,2,FALSE),FALSE)))</f>
        <v>0</v>
      </c>
      <c r="T3215" s="516">
        <f t="shared" si="348"/>
        <v>0</v>
      </c>
      <c r="U3215" s="55">
        <f t="shared" si="349"/>
        <v>0</v>
      </c>
      <c r="V3215" s="527"/>
      <c r="X3215" s="529">
        <f t="shared" si="354"/>
        <v>0</v>
      </c>
    </row>
    <row r="3216" spans="1:24" ht="14.1" customHeight="1">
      <c r="A3216" s="460">
        <v>3216</v>
      </c>
      <c r="B3216" s="467" t="s">
        <v>245</v>
      </c>
      <c r="C3216" s="466" t="s">
        <v>386</v>
      </c>
      <c r="D3216" s="473" t="s">
        <v>474</v>
      </c>
      <c r="E3216" s="475">
        <v>3</v>
      </c>
      <c r="F3216" s="475" t="s">
        <v>2951</v>
      </c>
      <c r="G3216" s="494" t="s">
        <v>566</v>
      </c>
      <c r="H3216" s="492" t="s">
        <v>216</v>
      </c>
      <c r="I3216" s="494" t="s">
        <v>3974</v>
      </c>
      <c r="J3216" s="502">
        <v>13.79</v>
      </c>
      <c r="K3216" s="505" t="s">
        <v>216</v>
      </c>
      <c r="L3216" s="512">
        <f t="shared" si="350"/>
        <v>104</v>
      </c>
      <c r="M3216" s="514">
        <v>104</v>
      </c>
      <c r="N3216" s="514"/>
      <c r="O3216" s="514"/>
      <c r="P3216" s="515" t="e">
        <f t="shared" si="351"/>
        <v>#DIV/0!</v>
      </c>
      <c r="Q3216" s="515">
        <f t="shared" si="352"/>
        <v>0</v>
      </c>
      <c r="R3216" s="515">
        <f t="shared" si="353"/>
        <v>0</v>
      </c>
      <c r="S3216" s="516">
        <f>IF(M3216="nio",0,IF(M3216&gt;0,VLOOKUP(H3216,'3-Productie normen'!A:L,VLOOKUP(M3216,'3-Productie normen'!$B$36:$C$42,2,FALSE),FALSE)))</f>
        <v>0</v>
      </c>
      <c r="T3216" s="516">
        <f t="shared" si="348"/>
        <v>0</v>
      </c>
      <c r="U3216" s="55">
        <f t="shared" si="349"/>
        <v>0</v>
      </c>
      <c r="V3216" s="527"/>
      <c r="X3216" s="529">
        <f t="shared" si="354"/>
        <v>1434.1599999999999</v>
      </c>
    </row>
    <row r="3217" spans="1:24" ht="14.1" customHeight="1">
      <c r="A3217" s="567">
        <v>3217</v>
      </c>
      <c r="B3217" s="467" t="s">
        <v>245</v>
      </c>
      <c r="C3217" s="466" t="s">
        <v>386</v>
      </c>
      <c r="D3217" s="473" t="s">
        <v>474</v>
      </c>
      <c r="E3217" s="475">
        <v>3</v>
      </c>
      <c r="F3217" s="475" t="s">
        <v>2952</v>
      </c>
      <c r="G3217" s="494" t="s">
        <v>561</v>
      </c>
      <c r="H3217" s="491" t="s">
        <v>286</v>
      </c>
      <c r="I3217" s="494" t="s">
        <v>3974</v>
      </c>
      <c r="J3217" s="502">
        <v>4.93</v>
      </c>
      <c r="K3217" s="494" t="s">
        <v>4016</v>
      </c>
      <c r="L3217" s="512">
        <f t="shared" si="350"/>
        <v>0</v>
      </c>
      <c r="M3217" s="513" t="s">
        <v>4037</v>
      </c>
      <c r="N3217" s="514"/>
      <c r="O3217" s="514"/>
      <c r="P3217" s="515">
        <f t="shared" si="351"/>
        <v>0</v>
      </c>
      <c r="Q3217" s="515">
        <f t="shared" si="352"/>
        <v>0</v>
      </c>
      <c r="R3217" s="515">
        <f t="shared" si="353"/>
        <v>0</v>
      </c>
      <c r="S3217" s="516">
        <f>IF(M3217="nio",0,IF(M3217&gt;0,VLOOKUP(H3217,'3-Productie normen'!A:L,VLOOKUP(M3217,'3-Productie normen'!$B$36:$C$42,2,FALSE),FALSE)))</f>
        <v>0</v>
      </c>
      <c r="T3217" s="516">
        <f t="shared" si="348"/>
        <v>0</v>
      </c>
      <c r="U3217" s="55">
        <f t="shared" si="349"/>
        <v>0</v>
      </c>
      <c r="V3217" s="527"/>
      <c r="X3217" s="529">
        <f t="shared" si="354"/>
        <v>0</v>
      </c>
    </row>
    <row r="3218" spans="1:24" ht="14.1" customHeight="1">
      <c r="A3218" s="460">
        <v>3218</v>
      </c>
      <c r="B3218" s="467" t="s">
        <v>245</v>
      </c>
      <c r="C3218" s="466" t="s">
        <v>386</v>
      </c>
      <c r="D3218" s="473" t="s">
        <v>474</v>
      </c>
      <c r="E3218" s="475">
        <v>3</v>
      </c>
      <c r="F3218" s="475" t="s">
        <v>2953</v>
      </c>
      <c r="G3218" s="494" t="s">
        <v>568</v>
      </c>
      <c r="H3218" s="487" t="s">
        <v>17</v>
      </c>
      <c r="I3218" s="494" t="s">
        <v>3977</v>
      </c>
      <c r="J3218" s="502">
        <v>1.1499999999999999</v>
      </c>
      <c r="K3218" s="487" t="s">
        <v>17</v>
      </c>
      <c r="L3218" s="512">
        <f t="shared" si="350"/>
        <v>255</v>
      </c>
      <c r="M3218" s="514">
        <v>255</v>
      </c>
      <c r="N3218" s="514"/>
      <c r="O3218" s="514"/>
      <c r="P3218" s="515" t="e">
        <f t="shared" si="351"/>
        <v>#DIV/0!</v>
      </c>
      <c r="Q3218" s="515">
        <f t="shared" si="352"/>
        <v>0</v>
      </c>
      <c r="R3218" s="515">
        <f t="shared" si="353"/>
        <v>0</v>
      </c>
      <c r="S3218" s="516">
        <f>IF(M3218="nio",0,IF(M3218&gt;0,VLOOKUP(H3218,'3-Productie normen'!A:L,VLOOKUP(M3218,'3-Productie normen'!$B$36:$C$42,2,FALSE),FALSE)))</f>
        <v>0</v>
      </c>
      <c r="T3218" s="516">
        <f t="shared" si="348"/>
        <v>0</v>
      </c>
      <c r="U3218" s="55">
        <f t="shared" si="349"/>
        <v>0</v>
      </c>
      <c r="V3218" s="527"/>
      <c r="X3218" s="529">
        <f t="shared" si="354"/>
        <v>293.25</v>
      </c>
    </row>
    <row r="3219" spans="1:24" ht="14.1" customHeight="1">
      <c r="A3219" s="460">
        <v>3219</v>
      </c>
      <c r="B3219" s="467" t="s">
        <v>245</v>
      </c>
      <c r="C3219" s="466" t="s">
        <v>386</v>
      </c>
      <c r="D3219" s="473" t="s">
        <v>474</v>
      </c>
      <c r="E3219" s="475">
        <v>3</v>
      </c>
      <c r="F3219" s="475" t="s">
        <v>2954</v>
      </c>
      <c r="G3219" s="494" t="s">
        <v>568</v>
      </c>
      <c r="H3219" s="487" t="s">
        <v>17</v>
      </c>
      <c r="I3219" s="494" t="s">
        <v>3977</v>
      </c>
      <c r="J3219" s="502">
        <v>0.55000000000000004</v>
      </c>
      <c r="K3219" s="487" t="s">
        <v>17</v>
      </c>
      <c r="L3219" s="512">
        <f t="shared" si="350"/>
        <v>255</v>
      </c>
      <c r="M3219" s="514">
        <v>255</v>
      </c>
      <c r="N3219" s="514"/>
      <c r="O3219" s="514"/>
      <c r="P3219" s="515" t="e">
        <f t="shared" si="351"/>
        <v>#DIV/0!</v>
      </c>
      <c r="Q3219" s="515">
        <f t="shared" si="352"/>
        <v>0</v>
      </c>
      <c r="R3219" s="515">
        <f t="shared" si="353"/>
        <v>0</v>
      </c>
      <c r="S3219" s="516">
        <f>IF(M3219="nio",0,IF(M3219&gt;0,VLOOKUP(H3219,'3-Productie normen'!A:L,VLOOKUP(M3219,'3-Productie normen'!$B$36:$C$42,2,FALSE),FALSE)))</f>
        <v>0</v>
      </c>
      <c r="T3219" s="516">
        <f t="shared" si="348"/>
        <v>0</v>
      </c>
      <c r="U3219" s="55">
        <f t="shared" si="349"/>
        <v>0</v>
      </c>
      <c r="V3219" s="527"/>
      <c r="X3219" s="529">
        <f t="shared" si="354"/>
        <v>140.25</v>
      </c>
    </row>
    <row r="3220" spans="1:24" ht="14.1" customHeight="1">
      <c r="A3220" s="460">
        <v>3220</v>
      </c>
      <c r="B3220" s="467" t="s">
        <v>245</v>
      </c>
      <c r="C3220" s="466" t="s">
        <v>386</v>
      </c>
      <c r="D3220" s="473" t="s">
        <v>474</v>
      </c>
      <c r="E3220" s="475">
        <v>3</v>
      </c>
      <c r="F3220" s="475" t="s">
        <v>2955</v>
      </c>
      <c r="G3220" s="494" t="s">
        <v>568</v>
      </c>
      <c r="H3220" s="487" t="s">
        <v>17</v>
      </c>
      <c r="I3220" s="494" t="s">
        <v>3977</v>
      </c>
      <c r="J3220" s="502">
        <v>3.98</v>
      </c>
      <c r="K3220" s="487" t="s">
        <v>17</v>
      </c>
      <c r="L3220" s="512">
        <f t="shared" si="350"/>
        <v>255</v>
      </c>
      <c r="M3220" s="514">
        <v>255</v>
      </c>
      <c r="N3220" s="514"/>
      <c r="O3220" s="514"/>
      <c r="P3220" s="515" t="e">
        <f t="shared" si="351"/>
        <v>#DIV/0!</v>
      </c>
      <c r="Q3220" s="515">
        <f t="shared" si="352"/>
        <v>0</v>
      </c>
      <c r="R3220" s="515">
        <f t="shared" si="353"/>
        <v>0</v>
      </c>
      <c r="S3220" s="516">
        <f>IF(M3220="nio",0,IF(M3220&gt;0,VLOOKUP(H3220,'3-Productie normen'!A:L,VLOOKUP(M3220,'3-Productie normen'!$B$36:$C$42,2,FALSE),FALSE)))</f>
        <v>0</v>
      </c>
      <c r="T3220" s="516">
        <f t="shared" si="348"/>
        <v>0</v>
      </c>
      <c r="U3220" s="55">
        <f t="shared" si="349"/>
        <v>0</v>
      </c>
      <c r="V3220" s="527"/>
      <c r="X3220" s="529">
        <f t="shared" si="354"/>
        <v>1014.9</v>
      </c>
    </row>
    <row r="3221" spans="1:24" ht="14.1" customHeight="1">
      <c r="A3221" s="460">
        <v>3221</v>
      </c>
      <c r="B3221" s="467" t="s">
        <v>245</v>
      </c>
      <c r="C3221" s="466" t="s">
        <v>386</v>
      </c>
      <c r="D3221" s="473" t="s">
        <v>474</v>
      </c>
      <c r="E3221" s="475">
        <v>3</v>
      </c>
      <c r="F3221" s="475" t="s">
        <v>2956</v>
      </c>
      <c r="G3221" s="494" t="s">
        <v>568</v>
      </c>
      <c r="H3221" s="487" t="s">
        <v>17</v>
      </c>
      <c r="I3221" s="494" t="s">
        <v>3977</v>
      </c>
      <c r="J3221" s="502">
        <v>1.8</v>
      </c>
      <c r="K3221" s="487" t="s">
        <v>17</v>
      </c>
      <c r="L3221" s="512">
        <f t="shared" si="350"/>
        <v>255</v>
      </c>
      <c r="M3221" s="514">
        <v>255</v>
      </c>
      <c r="N3221" s="514"/>
      <c r="O3221" s="514"/>
      <c r="P3221" s="515" t="e">
        <f t="shared" si="351"/>
        <v>#DIV/0!</v>
      </c>
      <c r="Q3221" s="515">
        <f t="shared" si="352"/>
        <v>0</v>
      </c>
      <c r="R3221" s="515">
        <f t="shared" si="353"/>
        <v>0</v>
      </c>
      <c r="S3221" s="516">
        <f>IF(M3221="nio",0,IF(M3221&gt;0,VLOOKUP(H3221,'3-Productie normen'!A:L,VLOOKUP(M3221,'3-Productie normen'!$B$36:$C$42,2,FALSE),FALSE)))</f>
        <v>0</v>
      </c>
      <c r="T3221" s="516">
        <f t="shared" si="348"/>
        <v>0</v>
      </c>
      <c r="U3221" s="55">
        <f t="shared" si="349"/>
        <v>0</v>
      </c>
      <c r="V3221" s="527"/>
      <c r="X3221" s="529">
        <f t="shared" si="354"/>
        <v>459</v>
      </c>
    </row>
    <row r="3222" spans="1:24" ht="14.1" customHeight="1">
      <c r="A3222" s="460">
        <v>3222</v>
      </c>
      <c r="B3222" s="467" t="s">
        <v>245</v>
      </c>
      <c r="C3222" s="466" t="s">
        <v>386</v>
      </c>
      <c r="D3222" s="473" t="s">
        <v>474</v>
      </c>
      <c r="E3222" s="475">
        <v>3</v>
      </c>
      <c r="F3222" s="475" t="s">
        <v>2957</v>
      </c>
      <c r="G3222" s="494" t="s">
        <v>568</v>
      </c>
      <c r="H3222" s="487" t="s">
        <v>17</v>
      </c>
      <c r="I3222" s="494" t="s">
        <v>3977</v>
      </c>
      <c r="J3222" s="502">
        <v>2.46</v>
      </c>
      <c r="K3222" s="487" t="s">
        <v>17</v>
      </c>
      <c r="L3222" s="512">
        <f t="shared" si="350"/>
        <v>255</v>
      </c>
      <c r="M3222" s="514">
        <v>255</v>
      </c>
      <c r="N3222" s="514"/>
      <c r="O3222" s="514"/>
      <c r="P3222" s="515" t="e">
        <f t="shared" si="351"/>
        <v>#DIV/0!</v>
      </c>
      <c r="Q3222" s="515">
        <f t="shared" si="352"/>
        <v>0</v>
      </c>
      <c r="R3222" s="515">
        <f t="shared" si="353"/>
        <v>0</v>
      </c>
      <c r="S3222" s="516">
        <f>IF(M3222="nio",0,IF(M3222&gt;0,VLOOKUP(H3222,'3-Productie normen'!A:L,VLOOKUP(M3222,'3-Productie normen'!$B$36:$C$42,2,FALSE),FALSE)))</f>
        <v>0</v>
      </c>
      <c r="T3222" s="516">
        <f t="shared" si="348"/>
        <v>0</v>
      </c>
      <c r="U3222" s="55">
        <f t="shared" si="349"/>
        <v>0</v>
      </c>
      <c r="V3222" s="527"/>
      <c r="X3222" s="529">
        <f t="shared" si="354"/>
        <v>627.29999999999995</v>
      </c>
    </row>
    <row r="3223" spans="1:24" ht="14.1" customHeight="1">
      <c r="A3223" s="460">
        <v>3223</v>
      </c>
      <c r="B3223" s="467" t="s">
        <v>245</v>
      </c>
      <c r="C3223" s="466" t="s">
        <v>386</v>
      </c>
      <c r="D3223" s="473" t="s">
        <v>474</v>
      </c>
      <c r="E3223" s="475">
        <v>3</v>
      </c>
      <c r="F3223" s="475" t="s">
        <v>2958</v>
      </c>
      <c r="G3223" s="494" t="s">
        <v>568</v>
      </c>
      <c r="H3223" s="487" t="s">
        <v>17</v>
      </c>
      <c r="I3223" s="494" t="s">
        <v>3977</v>
      </c>
      <c r="J3223" s="502">
        <v>1.5</v>
      </c>
      <c r="K3223" s="487" t="s">
        <v>17</v>
      </c>
      <c r="L3223" s="512">
        <f t="shared" si="350"/>
        <v>255</v>
      </c>
      <c r="M3223" s="514">
        <v>255</v>
      </c>
      <c r="N3223" s="514"/>
      <c r="O3223" s="514"/>
      <c r="P3223" s="515" t="e">
        <f t="shared" si="351"/>
        <v>#DIV/0!</v>
      </c>
      <c r="Q3223" s="515">
        <f t="shared" si="352"/>
        <v>0</v>
      </c>
      <c r="R3223" s="515">
        <f t="shared" si="353"/>
        <v>0</v>
      </c>
      <c r="S3223" s="516">
        <f>IF(M3223="nio",0,IF(M3223&gt;0,VLOOKUP(H3223,'3-Productie normen'!A:L,VLOOKUP(M3223,'3-Productie normen'!$B$36:$C$42,2,FALSE),FALSE)))</f>
        <v>0</v>
      </c>
      <c r="T3223" s="516">
        <f t="shared" si="348"/>
        <v>0</v>
      </c>
      <c r="U3223" s="55">
        <f t="shared" si="349"/>
        <v>0</v>
      </c>
      <c r="V3223" s="527"/>
      <c r="X3223" s="529">
        <f t="shared" si="354"/>
        <v>382.5</v>
      </c>
    </row>
    <row r="3224" spans="1:24" ht="14.1" customHeight="1">
      <c r="A3224" s="460">
        <v>3224</v>
      </c>
      <c r="B3224" s="467" t="s">
        <v>245</v>
      </c>
      <c r="C3224" s="466" t="s">
        <v>386</v>
      </c>
      <c r="D3224" s="473" t="s">
        <v>474</v>
      </c>
      <c r="E3224" s="475">
        <v>3</v>
      </c>
      <c r="F3224" s="475" t="s">
        <v>2959</v>
      </c>
      <c r="G3224" s="494" t="s">
        <v>582</v>
      </c>
      <c r="H3224" s="494" t="s">
        <v>4033</v>
      </c>
      <c r="I3224" s="494" t="s">
        <v>3974</v>
      </c>
      <c r="J3224" s="502">
        <v>6.23</v>
      </c>
      <c r="K3224" s="494" t="s">
        <v>4033</v>
      </c>
      <c r="L3224" s="512">
        <f t="shared" si="350"/>
        <v>104</v>
      </c>
      <c r="M3224" s="514">
        <v>104</v>
      </c>
      <c r="N3224" s="514"/>
      <c r="O3224" s="514"/>
      <c r="P3224" s="515" t="e">
        <f t="shared" si="351"/>
        <v>#DIV/0!</v>
      </c>
      <c r="Q3224" s="515">
        <f t="shared" si="352"/>
        <v>0</v>
      </c>
      <c r="R3224" s="515">
        <f t="shared" si="353"/>
        <v>0</v>
      </c>
      <c r="S3224" s="516">
        <f>IF(M3224="nio",0,IF(M3224&gt;0,VLOOKUP(H3224,'3-Productie normen'!A:L,VLOOKUP(M3224,'3-Productie normen'!$B$36:$C$42,2,FALSE),FALSE)))</f>
        <v>0</v>
      </c>
      <c r="T3224" s="516">
        <f t="shared" si="348"/>
        <v>0</v>
      </c>
      <c r="U3224" s="55">
        <f t="shared" si="349"/>
        <v>0</v>
      </c>
      <c r="V3224" s="527"/>
      <c r="X3224" s="529">
        <f t="shared" si="354"/>
        <v>647.92000000000007</v>
      </c>
    </row>
    <row r="3225" spans="1:24" ht="14.1" customHeight="1">
      <c r="A3225" s="567">
        <v>3225</v>
      </c>
      <c r="B3225" s="467" t="s">
        <v>245</v>
      </c>
      <c r="C3225" s="466" t="s">
        <v>386</v>
      </c>
      <c r="D3225" s="473" t="s">
        <v>474</v>
      </c>
      <c r="E3225" s="475">
        <v>3</v>
      </c>
      <c r="F3225" s="475" t="s">
        <v>2960</v>
      </c>
      <c r="G3225" s="494" t="s">
        <v>582</v>
      </c>
      <c r="H3225" s="494" t="s">
        <v>4033</v>
      </c>
      <c r="I3225" s="494" t="s">
        <v>3974</v>
      </c>
      <c r="J3225" s="502">
        <v>8.5500000000000007</v>
      </c>
      <c r="K3225" s="494" t="s">
        <v>4033</v>
      </c>
      <c r="L3225" s="512">
        <f t="shared" si="350"/>
        <v>104</v>
      </c>
      <c r="M3225" s="514">
        <v>104</v>
      </c>
      <c r="N3225" s="514"/>
      <c r="O3225" s="514"/>
      <c r="P3225" s="515" t="e">
        <f t="shared" si="351"/>
        <v>#DIV/0!</v>
      </c>
      <c r="Q3225" s="515">
        <f t="shared" si="352"/>
        <v>0</v>
      </c>
      <c r="R3225" s="515">
        <f t="shared" si="353"/>
        <v>0</v>
      </c>
      <c r="S3225" s="516">
        <f>IF(M3225="nio",0,IF(M3225&gt;0,VLOOKUP(H3225,'3-Productie normen'!A:L,VLOOKUP(M3225,'3-Productie normen'!$B$36:$C$42,2,FALSE),FALSE)))</f>
        <v>0</v>
      </c>
      <c r="T3225" s="516">
        <f t="shared" ref="T3225:T3288" si="355">IF(N3225&gt;0,S3225*$T$8,0)</f>
        <v>0</v>
      </c>
      <c r="U3225" s="55">
        <f t="shared" ref="U3225:U3288" si="356">IF((OR(O3225&gt;0,)),S3225*$U$8,0)</f>
        <v>0</v>
      </c>
      <c r="V3225" s="527"/>
      <c r="X3225" s="529">
        <f t="shared" si="354"/>
        <v>889.2</v>
      </c>
    </row>
    <row r="3226" spans="1:24" ht="14.1" customHeight="1">
      <c r="A3226" s="460">
        <v>3226</v>
      </c>
      <c r="B3226" s="467" t="s">
        <v>245</v>
      </c>
      <c r="C3226" s="466" t="s">
        <v>386</v>
      </c>
      <c r="D3226" s="473" t="s">
        <v>474</v>
      </c>
      <c r="E3226" s="475">
        <v>3</v>
      </c>
      <c r="F3226" s="475" t="s">
        <v>2961</v>
      </c>
      <c r="G3226" s="494" t="s">
        <v>557</v>
      </c>
      <c r="H3226" s="491" t="s">
        <v>286</v>
      </c>
      <c r="I3226" s="494" t="s">
        <v>3983</v>
      </c>
      <c r="J3226" s="502">
        <v>2.4</v>
      </c>
      <c r="K3226" s="494" t="s">
        <v>4016</v>
      </c>
      <c r="L3226" s="512">
        <f t="shared" si="350"/>
        <v>0</v>
      </c>
      <c r="M3226" s="513" t="s">
        <v>4037</v>
      </c>
      <c r="N3226" s="514"/>
      <c r="O3226" s="514"/>
      <c r="P3226" s="515">
        <f t="shared" si="351"/>
        <v>0</v>
      </c>
      <c r="Q3226" s="515">
        <f t="shared" si="352"/>
        <v>0</v>
      </c>
      <c r="R3226" s="515">
        <f t="shared" si="353"/>
        <v>0</v>
      </c>
      <c r="S3226" s="516">
        <f>IF(M3226="nio",0,IF(M3226&gt;0,VLOOKUP(H3226,'3-Productie normen'!A:L,VLOOKUP(M3226,'3-Productie normen'!$B$36:$C$42,2,FALSE),FALSE)))</f>
        <v>0</v>
      </c>
      <c r="T3226" s="516">
        <f t="shared" si="355"/>
        <v>0</v>
      </c>
      <c r="U3226" s="55">
        <f t="shared" si="356"/>
        <v>0</v>
      </c>
      <c r="V3226" s="527"/>
      <c r="X3226" s="529">
        <f t="shared" si="354"/>
        <v>0</v>
      </c>
    </row>
    <row r="3227" spans="1:24" ht="14.1" customHeight="1">
      <c r="A3227" s="460">
        <v>3227</v>
      </c>
      <c r="B3227" s="467" t="s">
        <v>245</v>
      </c>
      <c r="C3227" s="466" t="s">
        <v>386</v>
      </c>
      <c r="D3227" s="473" t="s">
        <v>474</v>
      </c>
      <c r="E3227" s="475">
        <v>3</v>
      </c>
      <c r="F3227" s="475" t="s">
        <v>2962</v>
      </c>
      <c r="G3227" s="494" t="s">
        <v>557</v>
      </c>
      <c r="H3227" s="491" t="s">
        <v>286</v>
      </c>
      <c r="I3227" s="494" t="s">
        <v>3983</v>
      </c>
      <c r="J3227" s="502">
        <v>2.4</v>
      </c>
      <c r="K3227" s="494" t="s">
        <v>4016</v>
      </c>
      <c r="L3227" s="512">
        <f t="shared" si="350"/>
        <v>0</v>
      </c>
      <c r="M3227" s="513" t="s">
        <v>4037</v>
      </c>
      <c r="N3227" s="514"/>
      <c r="O3227" s="514"/>
      <c r="P3227" s="515">
        <f t="shared" si="351"/>
        <v>0</v>
      </c>
      <c r="Q3227" s="515">
        <f t="shared" si="352"/>
        <v>0</v>
      </c>
      <c r="R3227" s="515">
        <f t="shared" si="353"/>
        <v>0</v>
      </c>
      <c r="S3227" s="516">
        <f>IF(M3227="nio",0,IF(M3227&gt;0,VLOOKUP(H3227,'3-Productie normen'!A:L,VLOOKUP(M3227,'3-Productie normen'!$B$36:$C$42,2,FALSE),FALSE)))</f>
        <v>0</v>
      </c>
      <c r="T3227" s="516">
        <f t="shared" si="355"/>
        <v>0</v>
      </c>
      <c r="U3227" s="55">
        <f t="shared" si="356"/>
        <v>0</v>
      </c>
      <c r="V3227" s="527"/>
      <c r="X3227" s="529">
        <f t="shared" si="354"/>
        <v>0</v>
      </c>
    </row>
    <row r="3228" spans="1:24" ht="14.1" customHeight="1">
      <c r="A3228" s="460">
        <v>3228</v>
      </c>
      <c r="B3228" s="467" t="s">
        <v>245</v>
      </c>
      <c r="C3228" s="466" t="s">
        <v>386</v>
      </c>
      <c r="D3228" s="473" t="s">
        <v>474</v>
      </c>
      <c r="E3228" s="475">
        <v>3</v>
      </c>
      <c r="F3228" s="475" t="s">
        <v>2963</v>
      </c>
      <c r="G3228" s="494" t="s">
        <v>557</v>
      </c>
      <c r="H3228" s="491" t="s">
        <v>286</v>
      </c>
      <c r="I3228" s="494" t="s">
        <v>3983</v>
      </c>
      <c r="J3228" s="502">
        <v>2.39</v>
      </c>
      <c r="K3228" s="494" t="s">
        <v>4016</v>
      </c>
      <c r="L3228" s="512">
        <f t="shared" si="350"/>
        <v>0</v>
      </c>
      <c r="M3228" s="513" t="s">
        <v>4037</v>
      </c>
      <c r="N3228" s="514"/>
      <c r="O3228" s="514"/>
      <c r="P3228" s="515">
        <f t="shared" si="351"/>
        <v>0</v>
      </c>
      <c r="Q3228" s="515">
        <f t="shared" si="352"/>
        <v>0</v>
      </c>
      <c r="R3228" s="515">
        <f t="shared" si="353"/>
        <v>0</v>
      </c>
      <c r="S3228" s="516">
        <f>IF(M3228="nio",0,IF(M3228&gt;0,VLOOKUP(H3228,'3-Productie normen'!A:L,VLOOKUP(M3228,'3-Productie normen'!$B$36:$C$42,2,FALSE),FALSE)))</f>
        <v>0</v>
      </c>
      <c r="T3228" s="516">
        <f t="shared" si="355"/>
        <v>0</v>
      </c>
      <c r="U3228" s="55">
        <f t="shared" si="356"/>
        <v>0</v>
      </c>
      <c r="V3228" s="527"/>
      <c r="X3228" s="529">
        <f t="shared" si="354"/>
        <v>0</v>
      </c>
    </row>
    <row r="3229" spans="1:24" ht="14.1" customHeight="1">
      <c r="A3229" s="460">
        <v>3229</v>
      </c>
      <c r="B3229" s="467" t="s">
        <v>245</v>
      </c>
      <c r="C3229" s="466" t="s">
        <v>386</v>
      </c>
      <c r="D3229" s="473" t="s">
        <v>474</v>
      </c>
      <c r="E3229" s="475">
        <v>3</v>
      </c>
      <c r="F3229" s="475" t="s">
        <v>2964</v>
      </c>
      <c r="G3229" s="494" t="s">
        <v>557</v>
      </c>
      <c r="H3229" s="491" t="s">
        <v>286</v>
      </c>
      <c r="I3229" s="494" t="s">
        <v>3983</v>
      </c>
      <c r="J3229" s="502">
        <v>2.4</v>
      </c>
      <c r="K3229" s="494" t="s">
        <v>4016</v>
      </c>
      <c r="L3229" s="512">
        <f t="shared" si="350"/>
        <v>0</v>
      </c>
      <c r="M3229" s="513" t="s">
        <v>4037</v>
      </c>
      <c r="N3229" s="514"/>
      <c r="O3229" s="514"/>
      <c r="P3229" s="515">
        <f t="shared" si="351"/>
        <v>0</v>
      </c>
      <c r="Q3229" s="515">
        <f t="shared" si="352"/>
        <v>0</v>
      </c>
      <c r="R3229" s="515">
        <f t="shared" si="353"/>
        <v>0</v>
      </c>
      <c r="S3229" s="516">
        <f>IF(M3229="nio",0,IF(M3229&gt;0,VLOOKUP(H3229,'3-Productie normen'!A:L,VLOOKUP(M3229,'3-Productie normen'!$B$36:$C$42,2,FALSE),FALSE)))</f>
        <v>0</v>
      </c>
      <c r="T3229" s="516">
        <f t="shared" si="355"/>
        <v>0</v>
      </c>
      <c r="U3229" s="55">
        <f t="shared" si="356"/>
        <v>0</v>
      </c>
      <c r="V3229" s="527"/>
      <c r="X3229" s="529">
        <f t="shared" si="354"/>
        <v>0</v>
      </c>
    </row>
    <row r="3230" spans="1:24" ht="14.1" customHeight="1">
      <c r="A3230" s="460">
        <v>3230</v>
      </c>
      <c r="B3230" s="467" t="s">
        <v>245</v>
      </c>
      <c r="C3230" s="466" t="s">
        <v>386</v>
      </c>
      <c r="D3230" s="473" t="s">
        <v>474</v>
      </c>
      <c r="E3230" s="475">
        <v>3</v>
      </c>
      <c r="F3230" s="475" t="s">
        <v>2965</v>
      </c>
      <c r="G3230" s="494" t="s">
        <v>557</v>
      </c>
      <c r="H3230" s="491" t="s">
        <v>286</v>
      </c>
      <c r="I3230" s="494" t="s">
        <v>3983</v>
      </c>
      <c r="J3230" s="502">
        <v>2.4</v>
      </c>
      <c r="K3230" s="494" t="s">
        <v>4016</v>
      </c>
      <c r="L3230" s="512">
        <f t="shared" si="350"/>
        <v>0</v>
      </c>
      <c r="M3230" s="513" t="s">
        <v>4037</v>
      </c>
      <c r="N3230" s="514"/>
      <c r="O3230" s="514"/>
      <c r="P3230" s="515">
        <f t="shared" si="351"/>
        <v>0</v>
      </c>
      <c r="Q3230" s="515">
        <f t="shared" si="352"/>
        <v>0</v>
      </c>
      <c r="R3230" s="515">
        <f t="shared" si="353"/>
        <v>0</v>
      </c>
      <c r="S3230" s="516">
        <f>IF(M3230="nio",0,IF(M3230&gt;0,VLOOKUP(H3230,'3-Productie normen'!A:L,VLOOKUP(M3230,'3-Productie normen'!$B$36:$C$42,2,FALSE),FALSE)))</f>
        <v>0</v>
      </c>
      <c r="T3230" s="516">
        <f t="shared" si="355"/>
        <v>0</v>
      </c>
      <c r="U3230" s="55">
        <f t="shared" si="356"/>
        <v>0</v>
      </c>
      <c r="V3230" s="527"/>
      <c r="X3230" s="529">
        <f t="shared" si="354"/>
        <v>0</v>
      </c>
    </row>
    <row r="3231" spans="1:24" ht="14.1" customHeight="1">
      <c r="A3231" s="460">
        <v>3231</v>
      </c>
      <c r="B3231" s="467" t="s">
        <v>245</v>
      </c>
      <c r="C3231" s="466" t="s">
        <v>386</v>
      </c>
      <c r="D3231" s="473" t="s">
        <v>474</v>
      </c>
      <c r="E3231" s="475">
        <v>3</v>
      </c>
      <c r="F3231" s="475" t="s">
        <v>2966</v>
      </c>
      <c r="G3231" s="494" t="s">
        <v>557</v>
      </c>
      <c r="H3231" s="491" t="s">
        <v>286</v>
      </c>
      <c r="I3231" s="494" t="s">
        <v>3983</v>
      </c>
      <c r="J3231" s="502">
        <v>2.4</v>
      </c>
      <c r="K3231" s="494" t="s">
        <v>4016</v>
      </c>
      <c r="L3231" s="512">
        <f t="shared" si="350"/>
        <v>0</v>
      </c>
      <c r="M3231" s="513" t="s">
        <v>4037</v>
      </c>
      <c r="N3231" s="514"/>
      <c r="O3231" s="514"/>
      <c r="P3231" s="515">
        <f t="shared" si="351"/>
        <v>0</v>
      </c>
      <c r="Q3231" s="515">
        <f t="shared" si="352"/>
        <v>0</v>
      </c>
      <c r="R3231" s="515">
        <f t="shared" si="353"/>
        <v>0</v>
      </c>
      <c r="S3231" s="516">
        <f>IF(M3231="nio",0,IF(M3231&gt;0,VLOOKUP(H3231,'3-Productie normen'!A:L,VLOOKUP(M3231,'3-Productie normen'!$B$36:$C$42,2,FALSE),FALSE)))</f>
        <v>0</v>
      </c>
      <c r="T3231" s="516">
        <f t="shared" si="355"/>
        <v>0</v>
      </c>
      <c r="U3231" s="55">
        <f t="shared" si="356"/>
        <v>0</v>
      </c>
      <c r="V3231" s="527"/>
      <c r="X3231" s="529">
        <f t="shared" si="354"/>
        <v>0</v>
      </c>
    </row>
    <row r="3232" spans="1:24" ht="14.1" customHeight="1">
      <c r="A3232" s="460">
        <v>3232</v>
      </c>
      <c r="B3232" s="467" t="s">
        <v>245</v>
      </c>
      <c r="C3232" s="466" t="s">
        <v>386</v>
      </c>
      <c r="D3232" s="473" t="s">
        <v>474</v>
      </c>
      <c r="E3232" s="475">
        <v>4</v>
      </c>
      <c r="F3232" s="475" t="s">
        <v>2967</v>
      </c>
      <c r="G3232" s="494" t="s">
        <v>559</v>
      </c>
      <c r="H3232" s="491" t="s">
        <v>286</v>
      </c>
      <c r="I3232" s="494" t="s">
        <v>4016</v>
      </c>
      <c r="J3232" s="502">
        <v>440.62</v>
      </c>
      <c r="K3232" s="494" t="s">
        <v>4016</v>
      </c>
      <c r="L3232" s="512">
        <f t="shared" si="350"/>
        <v>0</v>
      </c>
      <c r="M3232" s="513" t="s">
        <v>4037</v>
      </c>
      <c r="N3232" s="514"/>
      <c r="O3232" s="514"/>
      <c r="P3232" s="515">
        <f t="shared" si="351"/>
        <v>0</v>
      </c>
      <c r="Q3232" s="515">
        <f t="shared" si="352"/>
        <v>0</v>
      </c>
      <c r="R3232" s="515">
        <f t="shared" si="353"/>
        <v>0</v>
      </c>
      <c r="S3232" s="516">
        <f>IF(M3232="nio",0,IF(M3232&gt;0,VLOOKUP(H3232,'3-Productie normen'!A:L,VLOOKUP(M3232,'3-Productie normen'!$B$36:$C$42,2,FALSE),FALSE)))</f>
        <v>0</v>
      </c>
      <c r="T3232" s="516">
        <f t="shared" si="355"/>
        <v>0</v>
      </c>
      <c r="U3232" s="55">
        <f t="shared" si="356"/>
        <v>0</v>
      </c>
      <c r="V3232" s="527"/>
      <c r="X3232" s="529">
        <f t="shared" si="354"/>
        <v>0</v>
      </c>
    </row>
    <row r="3233" spans="1:24" ht="14.1" customHeight="1">
      <c r="A3233" s="567">
        <v>3233</v>
      </c>
      <c r="B3233" s="467" t="s">
        <v>245</v>
      </c>
      <c r="C3233" s="466" t="s">
        <v>386</v>
      </c>
      <c r="D3233" s="473" t="s">
        <v>474</v>
      </c>
      <c r="E3233" s="475">
        <v>4</v>
      </c>
      <c r="F3233" s="475" t="s">
        <v>2968</v>
      </c>
      <c r="G3233" s="494" t="s">
        <v>559</v>
      </c>
      <c r="H3233" s="491" t="s">
        <v>286</v>
      </c>
      <c r="I3233" s="494" t="s">
        <v>4016</v>
      </c>
      <c r="J3233" s="502">
        <v>13.15</v>
      </c>
      <c r="K3233" s="494" t="s">
        <v>4016</v>
      </c>
      <c r="L3233" s="512">
        <f t="shared" si="350"/>
        <v>0</v>
      </c>
      <c r="M3233" s="513" t="s">
        <v>4037</v>
      </c>
      <c r="N3233" s="514"/>
      <c r="O3233" s="514"/>
      <c r="P3233" s="515">
        <f t="shared" si="351"/>
        <v>0</v>
      </c>
      <c r="Q3233" s="515">
        <f t="shared" si="352"/>
        <v>0</v>
      </c>
      <c r="R3233" s="515">
        <f t="shared" si="353"/>
        <v>0</v>
      </c>
      <c r="S3233" s="516">
        <f>IF(M3233="nio",0,IF(M3233&gt;0,VLOOKUP(H3233,'3-Productie normen'!A:L,VLOOKUP(M3233,'3-Productie normen'!$B$36:$C$42,2,FALSE),FALSE)))</f>
        <v>0</v>
      </c>
      <c r="T3233" s="516">
        <f t="shared" si="355"/>
        <v>0</v>
      </c>
      <c r="U3233" s="55">
        <f t="shared" si="356"/>
        <v>0</v>
      </c>
      <c r="V3233" s="527"/>
      <c r="X3233" s="529">
        <f t="shared" si="354"/>
        <v>0</v>
      </c>
    </row>
    <row r="3234" spans="1:24" ht="14.1" customHeight="1">
      <c r="A3234" s="460">
        <v>3234</v>
      </c>
      <c r="B3234" s="467" t="s">
        <v>245</v>
      </c>
      <c r="C3234" s="466" t="s">
        <v>386</v>
      </c>
      <c r="D3234" s="473" t="s">
        <v>474</v>
      </c>
      <c r="E3234" s="475">
        <v>4</v>
      </c>
      <c r="F3234" s="475" t="s">
        <v>2969</v>
      </c>
      <c r="G3234" s="494" t="s">
        <v>559</v>
      </c>
      <c r="H3234" s="491" t="s">
        <v>286</v>
      </c>
      <c r="I3234" s="494" t="s">
        <v>4016</v>
      </c>
      <c r="J3234" s="502">
        <v>6.89</v>
      </c>
      <c r="K3234" s="494" t="s">
        <v>4016</v>
      </c>
      <c r="L3234" s="512">
        <f t="shared" si="350"/>
        <v>0</v>
      </c>
      <c r="M3234" s="513" t="s">
        <v>4037</v>
      </c>
      <c r="N3234" s="514"/>
      <c r="O3234" s="514"/>
      <c r="P3234" s="515">
        <f t="shared" si="351"/>
        <v>0</v>
      </c>
      <c r="Q3234" s="515">
        <f t="shared" si="352"/>
        <v>0</v>
      </c>
      <c r="R3234" s="515">
        <f t="shared" si="353"/>
        <v>0</v>
      </c>
      <c r="S3234" s="516">
        <f>IF(M3234="nio",0,IF(M3234&gt;0,VLOOKUP(H3234,'3-Productie normen'!A:L,VLOOKUP(M3234,'3-Productie normen'!$B$36:$C$42,2,FALSE),FALSE)))</f>
        <v>0</v>
      </c>
      <c r="T3234" s="516">
        <f t="shared" si="355"/>
        <v>0</v>
      </c>
      <c r="U3234" s="55">
        <f t="shared" si="356"/>
        <v>0</v>
      </c>
      <c r="V3234" s="527"/>
      <c r="X3234" s="529">
        <f t="shared" si="354"/>
        <v>0</v>
      </c>
    </row>
    <row r="3235" spans="1:24" ht="14.1" customHeight="1">
      <c r="A3235" s="460">
        <v>3235</v>
      </c>
      <c r="B3235" s="467" t="s">
        <v>245</v>
      </c>
      <c r="C3235" s="466" t="s">
        <v>386</v>
      </c>
      <c r="D3235" s="473" t="s">
        <v>474</v>
      </c>
      <c r="E3235" s="475">
        <v>4</v>
      </c>
      <c r="F3235" s="475" t="s">
        <v>2970</v>
      </c>
      <c r="G3235" s="494" t="s">
        <v>559</v>
      </c>
      <c r="H3235" s="491" t="s">
        <v>286</v>
      </c>
      <c r="I3235" s="494" t="s">
        <v>4016</v>
      </c>
      <c r="J3235" s="502">
        <v>20.28</v>
      </c>
      <c r="K3235" s="494" t="s">
        <v>4016</v>
      </c>
      <c r="L3235" s="512">
        <f t="shared" si="350"/>
        <v>0</v>
      </c>
      <c r="M3235" s="513" t="s">
        <v>4037</v>
      </c>
      <c r="N3235" s="514"/>
      <c r="O3235" s="514"/>
      <c r="P3235" s="515">
        <f t="shared" si="351"/>
        <v>0</v>
      </c>
      <c r="Q3235" s="515">
        <f t="shared" si="352"/>
        <v>0</v>
      </c>
      <c r="R3235" s="515">
        <f t="shared" si="353"/>
        <v>0</v>
      </c>
      <c r="S3235" s="516">
        <f>IF(M3235="nio",0,IF(M3235&gt;0,VLOOKUP(H3235,'3-Productie normen'!A:L,VLOOKUP(M3235,'3-Productie normen'!$B$36:$C$42,2,FALSE),FALSE)))</f>
        <v>0</v>
      </c>
      <c r="T3235" s="516">
        <f t="shared" si="355"/>
        <v>0</v>
      </c>
      <c r="U3235" s="55">
        <f t="shared" si="356"/>
        <v>0</v>
      </c>
      <c r="V3235" s="527"/>
      <c r="X3235" s="529">
        <f t="shared" si="354"/>
        <v>0</v>
      </c>
    </row>
    <row r="3236" spans="1:24" ht="14.1" customHeight="1">
      <c r="A3236" s="460">
        <v>3236</v>
      </c>
      <c r="B3236" s="467" t="s">
        <v>245</v>
      </c>
      <c r="C3236" s="466" t="s">
        <v>386</v>
      </c>
      <c r="D3236" s="473" t="s">
        <v>474</v>
      </c>
      <c r="E3236" s="475">
        <v>4</v>
      </c>
      <c r="F3236" s="475" t="s">
        <v>2971</v>
      </c>
      <c r="G3236" s="494" t="s">
        <v>566</v>
      </c>
      <c r="H3236" s="491" t="s">
        <v>286</v>
      </c>
      <c r="I3236" s="494" t="s">
        <v>4016</v>
      </c>
      <c r="J3236" s="502">
        <v>3.72</v>
      </c>
      <c r="K3236" s="494" t="s">
        <v>4016</v>
      </c>
      <c r="L3236" s="512">
        <f t="shared" si="350"/>
        <v>0</v>
      </c>
      <c r="M3236" s="513" t="s">
        <v>4037</v>
      </c>
      <c r="N3236" s="514"/>
      <c r="O3236" s="514"/>
      <c r="P3236" s="515">
        <f t="shared" si="351"/>
        <v>0</v>
      </c>
      <c r="Q3236" s="515">
        <f t="shared" si="352"/>
        <v>0</v>
      </c>
      <c r="R3236" s="515">
        <f t="shared" si="353"/>
        <v>0</v>
      </c>
      <c r="S3236" s="516">
        <f>IF(M3236="nio",0,IF(M3236&gt;0,VLOOKUP(H3236,'3-Productie normen'!A:L,VLOOKUP(M3236,'3-Productie normen'!$B$36:$C$42,2,FALSE),FALSE)))</f>
        <v>0</v>
      </c>
      <c r="T3236" s="516">
        <f t="shared" si="355"/>
        <v>0</v>
      </c>
      <c r="U3236" s="55">
        <f t="shared" si="356"/>
        <v>0</v>
      </c>
      <c r="V3236" s="527"/>
      <c r="X3236" s="529">
        <f t="shared" si="354"/>
        <v>0</v>
      </c>
    </row>
    <row r="3237" spans="1:24" ht="14.1" customHeight="1">
      <c r="A3237" s="460">
        <v>3237</v>
      </c>
      <c r="B3237" s="467" t="s">
        <v>245</v>
      </c>
      <c r="C3237" s="466" t="s">
        <v>386</v>
      </c>
      <c r="D3237" s="473" t="s">
        <v>474</v>
      </c>
      <c r="E3237" s="475" t="s">
        <v>790</v>
      </c>
      <c r="F3237" s="475" t="s">
        <v>2972</v>
      </c>
      <c r="G3237" s="494" t="s">
        <v>559</v>
      </c>
      <c r="H3237" s="491" t="s">
        <v>286</v>
      </c>
      <c r="I3237" s="494" t="s">
        <v>4016</v>
      </c>
      <c r="J3237" s="502">
        <v>17.75</v>
      </c>
      <c r="K3237" s="494" t="s">
        <v>4016</v>
      </c>
      <c r="L3237" s="512">
        <f t="shared" si="350"/>
        <v>0</v>
      </c>
      <c r="M3237" s="513" t="s">
        <v>4037</v>
      </c>
      <c r="N3237" s="514"/>
      <c r="O3237" s="514"/>
      <c r="P3237" s="515">
        <f t="shared" si="351"/>
        <v>0</v>
      </c>
      <c r="Q3237" s="515">
        <f t="shared" si="352"/>
        <v>0</v>
      </c>
      <c r="R3237" s="515">
        <f t="shared" si="353"/>
        <v>0</v>
      </c>
      <c r="S3237" s="516">
        <f>IF(M3237="nio",0,IF(M3237&gt;0,VLOOKUP(H3237,'3-Productie normen'!A:L,VLOOKUP(M3237,'3-Productie normen'!$B$36:$C$42,2,FALSE),FALSE)))</f>
        <v>0</v>
      </c>
      <c r="T3237" s="516">
        <f t="shared" si="355"/>
        <v>0</v>
      </c>
      <c r="U3237" s="55">
        <f t="shared" si="356"/>
        <v>0</v>
      </c>
      <c r="V3237" s="527"/>
      <c r="X3237" s="529">
        <f t="shared" si="354"/>
        <v>0</v>
      </c>
    </row>
    <row r="3238" spans="1:24" ht="14.1" customHeight="1">
      <c r="A3238" s="460">
        <v>3238</v>
      </c>
      <c r="B3238" s="467" t="s">
        <v>245</v>
      </c>
      <c r="C3238" s="466" t="s">
        <v>386</v>
      </c>
      <c r="D3238" s="473" t="s">
        <v>474</v>
      </c>
      <c r="E3238" s="475" t="s">
        <v>790</v>
      </c>
      <c r="F3238" s="475" t="s">
        <v>2973</v>
      </c>
      <c r="G3238" s="494" t="s">
        <v>559</v>
      </c>
      <c r="H3238" s="491" t="s">
        <v>286</v>
      </c>
      <c r="I3238" s="494" t="s">
        <v>4016</v>
      </c>
      <c r="J3238" s="502">
        <v>29.11</v>
      </c>
      <c r="K3238" s="494" t="s">
        <v>4016</v>
      </c>
      <c r="L3238" s="512">
        <f t="shared" si="350"/>
        <v>0</v>
      </c>
      <c r="M3238" s="513" t="s">
        <v>4037</v>
      </c>
      <c r="N3238" s="514"/>
      <c r="O3238" s="514"/>
      <c r="P3238" s="515">
        <f t="shared" si="351"/>
        <v>0</v>
      </c>
      <c r="Q3238" s="515">
        <f t="shared" si="352"/>
        <v>0</v>
      </c>
      <c r="R3238" s="515">
        <f t="shared" si="353"/>
        <v>0</v>
      </c>
      <c r="S3238" s="516">
        <f>IF(M3238="nio",0,IF(M3238&gt;0,VLOOKUP(H3238,'3-Productie normen'!A:L,VLOOKUP(M3238,'3-Productie normen'!$B$36:$C$42,2,FALSE),FALSE)))</f>
        <v>0</v>
      </c>
      <c r="T3238" s="516">
        <f t="shared" si="355"/>
        <v>0</v>
      </c>
      <c r="U3238" s="55">
        <f t="shared" si="356"/>
        <v>0</v>
      </c>
      <c r="V3238" s="527"/>
      <c r="X3238" s="529">
        <f t="shared" si="354"/>
        <v>0</v>
      </c>
    </row>
    <row r="3239" spans="1:24" ht="14.1" customHeight="1">
      <c r="A3239" s="460">
        <v>3239</v>
      </c>
      <c r="B3239" s="467" t="s">
        <v>245</v>
      </c>
      <c r="C3239" s="466" t="s">
        <v>386</v>
      </c>
      <c r="D3239" s="473" t="s">
        <v>474</v>
      </c>
      <c r="E3239" s="475" t="s">
        <v>790</v>
      </c>
      <c r="F3239" s="475" t="s">
        <v>2974</v>
      </c>
      <c r="G3239" s="494" t="s">
        <v>580</v>
      </c>
      <c r="H3239" s="491" t="s">
        <v>286</v>
      </c>
      <c r="I3239" s="494"/>
      <c r="J3239" s="502">
        <v>28.82</v>
      </c>
      <c r="K3239" s="494" t="s">
        <v>4016</v>
      </c>
      <c r="L3239" s="512">
        <f t="shared" si="350"/>
        <v>0</v>
      </c>
      <c r="M3239" s="513" t="s">
        <v>4037</v>
      </c>
      <c r="N3239" s="514"/>
      <c r="O3239" s="514"/>
      <c r="P3239" s="515">
        <f t="shared" si="351"/>
        <v>0</v>
      </c>
      <c r="Q3239" s="515">
        <f t="shared" si="352"/>
        <v>0</v>
      </c>
      <c r="R3239" s="515">
        <f t="shared" si="353"/>
        <v>0</v>
      </c>
      <c r="S3239" s="516">
        <f>IF(M3239="nio",0,IF(M3239&gt;0,VLOOKUP(H3239,'3-Productie normen'!A:L,VLOOKUP(M3239,'3-Productie normen'!$B$36:$C$42,2,FALSE),FALSE)))</f>
        <v>0</v>
      </c>
      <c r="T3239" s="516">
        <f t="shared" si="355"/>
        <v>0</v>
      </c>
      <c r="U3239" s="55">
        <f t="shared" si="356"/>
        <v>0</v>
      </c>
      <c r="V3239" s="527"/>
      <c r="X3239" s="529">
        <f t="shared" si="354"/>
        <v>0</v>
      </c>
    </row>
    <row r="3240" spans="1:24" ht="14.1" customHeight="1">
      <c r="A3240" s="460">
        <v>3240</v>
      </c>
      <c r="B3240" s="467" t="s">
        <v>245</v>
      </c>
      <c r="C3240" s="466" t="s">
        <v>386</v>
      </c>
      <c r="D3240" s="473" t="s">
        <v>474</v>
      </c>
      <c r="E3240" s="475" t="s">
        <v>790</v>
      </c>
      <c r="F3240" s="475" t="s">
        <v>2975</v>
      </c>
      <c r="G3240" s="494" t="s">
        <v>559</v>
      </c>
      <c r="H3240" s="491" t="s">
        <v>286</v>
      </c>
      <c r="I3240" s="494"/>
      <c r="J3240" s="502">
        <v>41.11</v>
      </c>
      <c r="K3240" s="494" t="s">
        <v>4016</v>
      </c>
      <c r="L3240" s="512">
        <f t="shared" si="350"/>
        <v>0</v>
      </c>
      <c r="M3240" s="513" t="s">
        <v>4037</v>
      </c>
      <c r="N3240" s="514"/>
      <c r="O3240" s="514"/>
      <c r="P3240" s="515">
        <f t="shared" si="351"/>
        <v>0</v>
      </c>
      <c r="Q3240" s="515">
        <f t="shared" si="352"/>
        <v>0</v>
      </c>
      <c r="R3240" s="515">
        <f t="shared" si="353"/>
        <v>0</v>
      </c>
      <c r="S3240" s="516">
        <f>IF(M3240="nio",0,IF(M3240&gt;0,VLOOKUP(H3240,'3-Productie normen'!A:L,VLOOKUP(M3240,'3-Productie normen'!$B$36:$C$42,2,FALSE),FALSE)))</f>
        <v>0</v>
      </c>
      <c r="T3240" s="516">
        <f t="shared" si="355"/>
        <v>0</v>
      </c>
      <c r="U3240" s="55">
        <f t="shared" si="356"/>
        <v>0</v>
      </c>
      <c r="V3240" s="527"/>
      <c r="X3240" s="529">
        <f t="shared" si="354"/>
        <v>0</v>
      </c>
    </row>
    <row r="3241" spans="1:24" ht="14.1" customHeight="1">
      <c r="A3241" s="567">
        <v>3241</v>
      </c>
      <c r="B3241" s="467" t="s">
        <v>245</v>
      </c>
      <c r="C3241" s="466" t="s">
        <v>386</v>
      </c>
      <c r="D3241" s="473" t="s">
        <v>474</v>
      </c>
      <c r="E3241" s="475" t="s">
        <v>790</v>
      </c>
      <c r="F3241" s="475" t="s">
        <v>2976</v>
      </c>
      <c r="G3241" s="494" t="s">
        <v>559</v>
      </c>
      <c r="H3241" s="491" t="s">
        <v>286</v>
      </c>
      <c r="I3241" s="494"/>
      <c r="J3241" s="502">
        <v>19.64</v>
      </c>
      <c r="K3241" s="494" t="s">
        <v>4016</v>
      </c>
      <c r="L3241" s="512">
        <f t="shared" si="350"/>
        <v>0</v>
      </c>
      <c r="M3241" s="513" t="s">
        <v>4037</v>
      </c>
      <c r="N3241" s="514"/>
      <c r="O3241" s="514"/>
      <c r="P3241" s="515">
        <f t="shared" si="351"/>
        <v>0</v>
      </c>
      <c r="Q3241" s="515">
        <f t="shared" si="352"/>
        <v>0</v>
      </c>
      <c r="R3241" s="515">
        <f t="shared" si="353"/>
        <v>0</v>
      </c>
      <c r="S3241" s="516">
        <f>IF(M3241="nio",0,IF(M3241&gt;0,VLOOKUP(H3241,'3-Productie normen'!A:L,VLOOKUP(M3241,'3-Productie normen'!$B$36:$C$42,2,FALSE),FALSE)))</f>
        <v>0</v>
      </c>
      <c r="T3241" s="516">
        <f t="shared" si="355"/>
        <v>0</v>
      </c>
      <c r="U3241" s="55">
        <f t="shared" si="356"/>
        <v>0</v>
      </c>
      <c r="V3241" s="527"/>
      <c r="X3241" s="529">
        <f t="shared" si="354"/>
        <v>0</v>
      </c>
    </row>
    <row r="3242" spans="1:24" ht="14.1" customHeight="1">
      <c r="A3242" s="460">
        <v>3242</v>
      </c>
      <c r="B3242" s="467" t="s">
        <v>245</v>
      </c>
      <c r="C3242" s="466" t="s">
        <v>386</v>
      </c>
      <c r="D3242" s="473" t="s">
        <v>474</v>
      </c>
      <c r="E3242" s="475" t="s">
        <v>790</v>
      </c>
      <c r="F3242" s="475" t="s">
        <v>2977</v>
      </c>
      <c r="G3242" s="494" t="s">
        <v>2206</v>
      </c>
      <c r="H3242" s="491" t="s">
        <v>286</v>
      </c>
      <c r="I3242" s="494"/>
      <c r="J3242" s="502">
        <v>40.479999999999997</v>
      </c>
      <c r="K3242" s="494" t="s">
        <v>4016</v>
      </c>
      <c r="L3242" s="512">
        <f t="shared" si="350"/>
        <v>0</v>
      </c>
      <c r="M3242" s="513" t="s">
        <v>4037</v>
      </c>
      <c r="N3242" s="514"/>
      <c r="O3242" s="514"/>
      <c r="P3242" s="515">
        <f t="shared" si="351"/>
        <v>0</v>
      </c>
      <c r="Q3242" s="515">
        <f t="shared" si="352"/>
        <v>0</v>
      </c>
      <c r="R3242" s="515">
        <f t="shared" si="353"/>
        <v>0</v>
      </c>
      <c r="S3242" s="516">
        <f>IF(M3242="nio",0,IF(M3242&gt;0,VLOOKUP(H3242,'3-Productie normen'!A:L,VLOOKUP(M3242,'3-Productie normen'!$B$36:$C$42,2,FALSE),FALSE)))</f>
        <v>0</v>
      </c>
      <c r="T3242" s="516">
        <f t="shared" si="355"/>
        <v>0</v>
      </c>
      <c r="U3242" s="55">
        <f t="shared" si="356"/>
        <v>0</v>
      </c>
      <c r="V3242" s="527"/>
      <c r="X3242" s="529">
        <f t="shared" si="354"/>
        <v>0</v>
      </c>
    </row>
    <row r="3243" spans="1:24" ht="14.1" customHeight="1">
      <c r="A3243" s="460">
        <v>3243</v>
      </c>
      <c r="B3243" s="467" t="s">
        <v>245</v>
      </c>
      <c r="C3243" s="466" t="s">
        <v>386</v>
      </c>
      <c r="D3243" s="473" t="s">
        <v>474</v>
      </c>
      <c r="E3243" s="475" t="s">
        <v>790</v>
      </c>
      <c r="F3243" s="475" t="s">
        <v>2978</v>
      </c>
      <c r="G3243" s="494" t="s">
        <v>595</v>
      </c>
      <c r="H3243" s="491" t="s">
        <v>286</v>
      </c>
      <c r="I3243" s="494"/>
      <c r="J3243" s="502">
        <v>30.15</v>
      </c>
      <c r="K3243" s="494" t="s">
        <v>4016</v>
      </c>
      <c r="L3243" s="512">
        <f t="shared" si="350"/>
        <v>0</v>
      </c>
      <c r="M3243" s="513" t="s">
        <v>4037</v>
      </c>
      <c r="N3243" s="514"/>
      <c r="O3243" s="514"/>
      <c r="P3243" s="515">
        <f t="shared" si="351"/>
        <v>0</v>
      </c>
      <c r="Q3243" s="515">
        <f t="shared" si="352"/>
        <v>0</v>
      </c>
      <c r="R3243" s="515">
        <f t="shared" si="353"/>
        <v>0</v>
      </c>
      <c r="S3243" s="516">
        <f>IF(M3243="nio",0,IF(M3243&gt;0,VLOOKUP(H3243,'3-Productie normen'!A:L,VLOOKUP(M3243,'3-Productie normen'!$B$36:$C$42,2,FALSE),FALSE)))</f>
        <v>0</v>
      </c>
      <c r="T3243" s="516">
        <f t="shared" si="355"/>
        <v>0</v>
      </c>
      <c r="U3243" s="55">
        <f t="shared" si="356"/>
        <v>0</v>
      </c>
      <c r="V3243" s="527"/>
      <c r="X3243" s="529">
        <f t="shared" si="354"/>
        <v>0</v>
      </c>
    </row>
    <row r="3244" spans="1:24" ht="14.1" customHeight="1">
      <c r="A3244" s="460">
        <v>3244</v>
      </c>
      <c r="B3244" s="467" t="s">
        <v>245</v>
      </c>
      <c r="C3244" s="466" t="s">
        <v>386</v>
      </c>
      <c r="D3244" s="473" t="s">
        <v>474</v>
      </c>
      <c r="E3244" s="475" t="s">
        <v>790</v>
      </c>
      <c r="F3244" s="475" t="s">
        <v>2979</v>
      </c>
      <c r="G3244" s="494" t="s">
        <v>559</v>
      </c>
      <c r="H3244" s="491" t="s">
        <v>286</v>
      </c>
      <c r="I3244" s="494" t="s">
        <v>3981</v>
      </c>
      <c r="J3244" s="502">
        <v>61.84</v>
      </c>
      <c r="K3244" s="494" t="s">
        <v>4016</v>
      </c>
      <c r="L3244" s="512">
        <f t="shared" si="350"/>
        <v>0</v>
      </c>
      <c r="M3244" s="513" t="s">
        <v>4037</v>
      </c>
      <c r="N3244" s="514"/>
      <c r="O3244" s="514"/>
      <c r="P3244" s="515">
        <f t="shared" si="351"/>
        <v>0</v>
      </c>
      <c r="Q3244" s="515">
        <f t="shared" si="352"/>
        <v>0</v>
      </c>
      <c r="R3244" s="515">
        <f t="shared" si="353"/>
        <v>0</v>
      </c>
      <c r="S3244" s="516">
        <f>IF(M3244="nio",0,IF(M3244&gt;0,VLOOKUP(H3244,'3-Productie normen'!A:L,VLOOKUP(M3244,'3-Productie normen'!$B$36:$C$42,2,FALSE),FALSE)))</f>
        <v>0</v>
      </c>
      <c r="T3244" s="516">
        <f t="shared" si="355"/>
        <v>0</v>
      </c>
      <c r="U3244" s="55">
        <f t="shared" si="356"/>
        <v>0</v>
      </c>
      <c r="V3244" s="527"/>
      <c r="X3244" s="529">
        <f t="shared" si="354"/>
        <v>0</v>
      </c>
    </row>
    <row r="3245" spans="1:24" ht="14.1" customHeight="1">
      <c r="A3245" s="460">
        <v>3245</v>
      </c>
      <c r="B3245" s="467" t="s">
        <v>245</v>
      </c>
      <c r="C3245" s="466" t="s">
        <v>386</v>
      </c>
      <c r="D3245" s="473" t="s">
        <v>474</v>
      </c>
      <c r="E3245" s="475" t="s">
        <v>790</v>
      </c>
      <c r="F3245" s="475" t="s">
        <v>2980</v>
      </c>
      <c r="G3245" s="494" t="s">
        <v>559</v>
      </c>
      <c r="H3245" s="491" t="s">
        <v>286</v>
      </c>
      <c r="I3245" s="494"/>
      <c r="J3245" s="502">
        <v>40.020000000000003</v>
      </c>
      <c r="K3245" s="494" t="s">
        <v>4016</v>
      </c>
      <c r="L3245" s="512">
        <f t="shared" si="350"/>
        <v>0</v>
      </c>
      <c r="M3245" s="513" t="s">
        <v>4037</v>
      </c>
      <c r="N3245" s="514"/>
      <c r="O3245" s="514"/>
      <c r="P3245" s="515">
        <f t="shared" si="351"/>
        <v>0</v>
      </c>
      <c r="Q3245" s="515">
        <f t="shared" si="352"/>
        <v>0</v>
      </c>
      <c r="R3245" s="515">
        <f t="shared" si="353"/>
        <v>0</v>
      </c>
      <c r="S3245" s="516">
        <f>IF(M3245="nio",0,IF(M3245&gt;0,VLOOKUP(H3245,'3-Productie normen'!A:L,VLOOKUP(M3245,'3-Productie normen'!$B$36:$C$42,2,FALSE),FALSE)))</f>
        <v>0</v>
      </c>
      <c r="T3245" s="516">
        <f t="shared" si="355"/>
        <v>0</v>
      </c>
      <c r="U3245" s="55">
        <f t="shared" si="356"/>
        <v>0</v>
      </c>
      <c r="V3245" s="527"/>
      <c r="X3245" s="529">
        <f t="shared" si="354"/>
        <v>0</v>
      </c>
    </row>
    <row r="3246" spans="1:24" ht="14.1" customHeight="1">
      <c r="A3246" s="460">
        <v>3246</v>
      </c>
      <c r="B3246" s="467" t="s">
        <v>245</v>
      </c>
      <c r="C3246" s="466" t="s">
        <v>386</v>
      </c>
      <c r="D3246" s="473" t="s">
        <v>474</v>
      </c>
      <c r="E3246" s="475" t="s">
        <v>790</v>
      </c>
      <c r="F3246" s="475" t="s">
        <v>2981</v>
      </c>
      <c r="G3246" s="494" t="s">
        <v>2206</v>
      </c>
      <c r="H3246" s="491" t="s">
        <v>286</v>
      </c>
      <c r="I3246" s="494" t="s">
        <v>3974</v>
      </c>
      <c r="J3246" s="502">
        <v>29.16</v>
      </c>
      <c r="K3246" s="494" t="s">
        <v>4016</v>
      </c>
      <c r="L3246" s="512">
        <f t="shared" si="350"/>
        <v>0</v>
      </c>
      <c r="M3246" s="513" t="s">
        <v>4037</v>
      </c>
      <c r="N3246" s="514"/>
      <c r="O3246" s="514"/>
      <c r="P3246" s="515">
        <f t="shared" si="351"/>
        <v>0</v>
      </c>
      <c r="Q3246" s="515">
        <f t="shared" si="352"/>
        <v>0</v>
      </c>
      <c r="R3246" s="515">
        <f t="shared" si="353"/>
        <v>0</v>
      </c>
      <c r="S3246" s="516">
        <f>IF(M3246="nio",0,IF(M3246&gt;0,VLOOKUP(H3246,'3-Productie normen'!A:L,VLOOKUP(M3246,'3-Productie normen'!$B$36:$C$42,2,FALSE),FALSE)))</f>
        <v>0</v>
      </c>
      <c r="T3246" s="516">
        <f t="shared" si="355"/>
        <v>0</v>
      </c>
      <c r="U3246" s="55">
        <f t="shared" si="356"/>
        <v>0</v>
      </c>
      <c r="V3246" s="527"/>
      <c r="X3246" s="529">
        <f t="shared" si="354"/>
        <v>0</v>
      </c>
    </row>
    <row r="3247" spans="1:24" ht="14.1" customHeight="1">
      <c r="A3247" s="460">
        <v>3247</v>
      </c>
      <c r="B3247" s="467" t="s">
        <v>245</v>
      </c>
      <c r="C3247" s="466" t="s">
        <v>386</v>
      </c>
      <c r="D3247" s="473" t="s">
        <v>474</v>
      </c>
      <c r="E3247" s="475" t="s">
        <v>790</v>
      </c>
      <c r="F3247" s="475" t="s">
        <v>2982</v>
      </c>
      <c r="G3247" s="494" t="s">
        <v>2206</v>
      </c>
      <c r="H3247" s="491" t="s">
        <v>286</v>
      </c>
      <c r="I3247" s="494" t="s">
        <v>3974</v>
      </c>
      <c r="J3247" s="502">
        <v>29.16</v>
      </c>
      <c r="K3247" s="494" t="s">
        <v>4016</v>
      </c>
      <c r="L3247" s="512">
        <f t="shared" si="350"/>
        <v>0</v>
      </c>
      <c r="M3247" s="513" t="s">
        <v>4037</v>
      </c>
      <c r="N3247" s="514"/>
      <c r="O3247" s="514"/>
      <c r="P3247" s="515">
        <f t="shared" si="351"/>
        <v>0</v>
      </c>
      <c r="Q3247" s="515">
        <f t="shared" si="352"/>
        <v>0</v>
      </c>
      <c r="R3247" s="515">
        <f t="shared" si="353"/>
        <v>0</v>
      </c>
      <c r="S3247" s="516">
        <f>IF(M3247="nio",0,IF(M3247&gt;0,VLOOKUP(H3247,'3-Productie normen'!A:L,VLOOKUP(M3247,'3-Productie normen'!$B$36:$C$42,2,FALSE),FALSE)))</f>
        <v>0</v>
      </c>
      <c r="T3247" s="516">
        <f t="shared" si="355"/>
        <v>0</v>
      </c>
      <c r="U3247" s="55">
        <f t="shared" si="356"/>
        <v>0</v>
      </c>
      <c r="V3247" s="527"/>
      <c r="X3247" s="529">
        <f t="shared" si="354"/>
        <v>0</v>
      </c>
    </row>
    <row r="3248" spans="1:24" ht="14.1" customHeight="1">
      <c r="A3248" s="460">
        <v>3248</v>
      </c>
      <c r="B3248" s="467" t="s">
        <v>245</v>
      </c>
      <c r="C3248" s="466" t="s">
        <v>386</v>
      </c>
      <c r="D3248" s="473" t="s">
        <v>474</v>
      </c>
      <c r="E3248" s="475" t="s">
        <v>790</v>
      </c>
      <c r="F3248" s="475" t="s">
        <v>2983</v>
      </c>
      <c r="G3248" s="494" t="s">
        <v>2206</v>
      </c>
      <c r="H3248" s="494" t="s">
        <v>255</v>
      </c>
      <c r="I3248" s="494" t="s">
        <v>3974</v>
      </c>
      <c r="J3248" s="502">
        <v>16.760000000000002</v>
      </c>
      <c r="K3248" s="494" t="s">
        <v>255</v>
      </c>
      <c r="L3248" s="512">
        <f t="shared" si="350"/>
        <v>104</v>
      </c>
      <c r="M3248" s="514">
        <v>104</v>
      </c>
      <c r="N3248" s="514"/>
      <c r="O3248" s="514"/>
      <c r="P3248" s="515" t="e">
        <f t="shared" si="351"/>
        <v>#DIV/0!</v>
      </c>
      <c r="Q3248" s="515">
        <f t="shared" si="352"/>
        <v>0</v>
      </c>
      <c r="R3248" s="515">
        <f t="shared" si="353"/>
        <v>0</v>
      </c>
      <c r="S3248" s="516">
        <f>IF(M3248="nio",0,IF(M3248&gt;0,VLOOKUP(H3248,'3-Productie normen'!A:L,VLOOKUP(M3248,'3-Productie normen'!$B$36:$C$42,2,FALSE),FALSE)))</f>
        <v>0</v>
      </c>
      <c r="T3248" s="516">
        <f t="shared" si="355"/>
        <v>0</v>
      </c>
      <c r="U3248" s="55">
        <f t="shared" si="356"/>
        <v>0</v>
      </c>
      <c r="V3248" s="527"/>
      <c r="X3248" s="529">
        <f t="shared" si="354"/>
        <v>1743.0400000000002</v>
      </c>
    </row>
    <row r="3249" spans="1:24" ht="14.1" customHeight="1">
      <c r="A3249" s="567">
        <v>3249</v>
      </c>
      <c r="B3249" s="467" t="s">
        <v>245</v>
      </c>
      <c r="C3249" s="466" t="s">
        <v>386</v>
      </c>
      <c r="D3249" s="473" t="s">
        <v>474</v>
      </c>
      <c r="E3249" s="475" t="s">
        <v>790</v>
      </c>
      <c r="F3249" s="475" t="s">
        <v>2983</v>
      </c>
      <c r="G3249" s="494" t="s">
        <v>2206</v>
      </c>
      <c r="H3249" s="494" t="s">
        <v>255</v>
      </c>
      <c r="I3249" s="494" t="s">
        <v>3974</v>
      </c>
      <c r="J3249" s="502">
        <v>32.53</v>
      </c>
      <c r="K3249" s="494" t="s">
        <v>255</v>
      </c>
      <c r="L3249" s="512">
        <f t="shared" si="350"/>
        <v>104</v>
      </c>
      <c r="M3249" s="514">
        <v>104</v>
      </c>
      <c r="N3249" s="514"/>
      <c r="O3249" s="514"/>
      <c r="P3249" s="515" t="e">
        <f t="shared" si="351"/>
        <v>#DIV/0!</v>
      </c>
      <c r="Q3249" s="515">
        <f t="shared" si="352"/>
        <v>0</v>
      </c>
      <c r="R3249" s="515">
        <f t="shared" si="353"/>
        <v>0</v>
      </c>
      <c r="S3249" s="516">
        <f>IF(M3249="nio",0,IF(M3249&gt;0,VLOOKUP(H3249,'3-Productie normen'!A:L,VLOOKUP(M3249,'3-Productie normen'!$B$36:$C$42,2,FALSE),FALSE)))</f>
        <v>0</v>
      </c>
      <c r="T3249" s="516">
        <f t="shared" si="355"/>
        <v>0</v>
      </c>
      <c r="U3249" s="55">
        <f t="shared" si="356"/>
        <v>0</v>
      </c>
      <c r="V3249" s="527"/>
      <c r="X3249" s="529">
        <f t="shared" si="354"/>
        <v>3383.12</v>
      </c>
    </row>
    <row r="3250" spans="1:24" ht="14.1" customHeight="1">
      <c r="A3250" s="460">
        <v>3250</v>
      </c>
      <c r="B3250" s="467" t="s">
        <v>245</v>
      </c>
      <c r="C3250" s="466" t="s">
        <v>386</v>
      </c>
      <c r="D3250" s="473" t="s">
        <v>474</v>
      </c>
      <c r="E3250" s="475" t="s">
        <v>790</v>
      </c>
      <c r="F3250" s="475" t="s">
        <v>2984</v>
      </c>
      <c r="G3250" s="494" t="s">
        <v>559</v>
      </c>
      <c r="H3250" s="491" t="s">
        <v>286</v>
      </c>
      <c r="I3250" s="494" t="s">
        <v>3974</v>
      </c>
      <c r="J3250" s="502">
        <v>19.260000000000002</v>
      </c>
      <c r="K3250" s="494" t="s">
        <v>4016</v>
      </c>
      <c r="L3250" s="512">
        <f t="shared" si="350"/>
        <v>0</v>
      </c>
      <c r="M3250" s="513" t="s">
        <v>4037</v>
      </c>
      <c r="N3250" s="514"/>
      <c r="O3250" s="514"/>
      <c r="P3250" s="515">
        <f t="shared" si="351"/>
        <v>0</v>
      </c>
      <c r="Q3250" s="515">
        <f t="shared" si="352"/>
        <v>0</v>
      </c>
      <c r="R3250" s="515">
        <f t="shared" si="353"/>
        <v>0</v>
      </c>
      <c r="S3250" s="516">
        <f>IF(M3250="nio",0,IF(M3250&gt;0,VLOOKUP(H3250,'3-Productie normen'!A:L,VLOOKUP(M3250,'3-Productie normen'!$B$36:$C$42,2,FALSE),FALSE)))</f>
        <v>0</v>
      </c>
      <c r="T3250" s="516">
        <f t="shared" si="355"/>
        <v>0</v>
      </c>
      <c r="U3250" s="55">
        <f t="shared" si="356"/>
        <v>0</v>
      </c>
      <c r="V3250" s="527"/>
      <c r="X3250" s="529">
        <f t="shared" si="354"/>
        <v>0</v>
      </c>
    </row>
    <row r="3251" spans="1:24" ht="14.1" customHeight="1">
      <c r="A3251" s="460">
        <v>3251</v>
      </c>
      <c r="B3251" s="467" t="s">
        <v>245</v>
      </c>
      <c r="C3251" s="466" t="s">
        <v>386</v>
      </c>
      <c r="D3251" s="473" t="s">
        <v>474</v>
      </c>
      <c r="E3251" s="475" t="s">
        <v>790</v>
      </c>
      <c r="F3251" s="475" t="s">
        <v>2985</v>
      </c>
      <c r="G3251" s="494" t="s">
        <v>2206</v>
      </c>
      <c r="H3251" s="491" t="s">
        <v>286</v>
      </c>
      <c r="I3251" s="494" t="s">
        <v>3974</v>
      </c>
      <c r="J3251" s="502">
        <v>29.25</v>
      </c>
      <c r="K3251" s="494" t="s">
        <v>4016</v>
      </c>
      <c r="L3251" s="512">
        <f t="shared" si="350"/>
        <v>0</v>
      </c>
      <c r="M3251" s="513" t="s">
        <v>4037</v>
      </c>
      <c r="N3251" s="514"/>
      <c r="O3251" s="514"/>
      <c r="P3251" s="515">
        <f t="shared" si="351"/>
        <v>0</v>
      </c>
      <c r="Q3251" s="515">
        <f t="shared" si="352"/>
        <v>0</v>
      </c>
      <c r="R3251" s="515">
        <f t="shared" si="353"/>
        <v>0</v>
      </c>
      <c r="S3251" s="516">
        <f>IF(M3251="nio",0,IF(M3251&gt;0,VLOOKUP(H3251,'3-Productie normen'!A:L,VLOOKUP(M3251,'3-Productie normen'!$B$36:$C$42,2,FALSE),FALSE)))</f>
        <v>0</v>
      </c>
      <c r="T3251" s="516">
        <f t="shared" si="355"/>
        <v>0</v>
      </c>
      <c r="U3251" s="55">
        <f t="shared" si="356"/>
        <v>0</v>
      </c>
      <c r="V3251" s="527"/>
      <c r="X3251" s="529">
        <f t="shared" si="354"/>
        <v>0</v>
      </c>
    </row>
    <row r="3252" spans="1:24" ht="14.1" customHeight="1">
      <c r="A3252" s="460">
        <v>3252</v>
      </c>
      <c r="B3252" s="467" t="s">
        <v>245</v>
      </c>
      <c r="C3252" s="466" t="s">
        <v>386</v>
      </c>
      <c r="D3252" s="473" t="s">
        <v>474</v>
      </c>
      <c r="E3252" s="475" t="s">
        <v>790</v>
      </c>
      <c r="F3252" s="475" t="s">
        <v>2986</v>
      </c>
      <c r="G3252" s="494" t="s">
        <v>559</v>
      </c>
      <c r="H3252" s="491" t="s">
        <v>286</v>
      </c>
      <c r="I3252" s="494"/>
      <c r="J3252" s="502">
        <v>5.18</v>
      </c>
      <c r="K3252" s="494" t="s">
        <v>4016</v>
      </c>
      <c r="L3252" s="512">
        <f t="shared" si="350"/>
        <v>0</v>
      </c>
      <c r="M3252" s="513" t="s">
        <v>4037</v>
      </c>
      <c r="N3252" s="514"/>
      <c r="O3252" s="514"/>
      <c r="P3252" s="515">
        <f t="shared" si="351"/>
        <v>0</v>
      </c>
      <c r="Q3252" s="515">
        <f t="shared" si="352"/>
        <v>0</v>
      </c>
      <c r="R3252" s="515">
        <f t="shared" si="353"/>
        <v>0</v>
      </c>
      <c r="S3252" s="516">
        <f>IF(M3252="nio",0,IF(M3252&gt;0,VLOOKUP(H3252,'3-Productie normen'!A:L,VLOOKUP(M3252,'3-Productie normen'!$B$36:$C$42,2,FALSE),FALSE)))</f>
        <v>0</v>
      </c>
      <c r="T3252" s="516">
        <f t="shared" si="355"/>
        <v>0</v>
      </c>
      <c r="U3252" s="55">
        <f t="shared" si="356"/>
        <v>0</v>
      </c>
      <c r="V3252" s="527"/>
      <c r="X3252" s="529">
        <f t="shared" si="354"/>
        <v>0</v>
      </c>
    </row>
    <row r="3253" spans="1:24" ht="14.1" customHeight="1">
      <c r="A3253" s="460">
        <v>3253</v>
      </c>
      <c r="B3253" s="467" t="s">
        <v>245</v>
      </c>
      <c r="C3253" s="466" t="s">
        <v>386</v>
      </c>
      <c r="D3253" s="473" t="s">
        <v>474</v>
      </c>
      <c r="E3253" s="475" t="s">
        <v>790</v>
      </c>
      <c r="F3253" s="475" t="s">
        <v>2987</v>
      </c>
      <c r="G3253" s="494" t="s">
        <v>582</v>
      </c>
      <c r="H3253" s="494" t="s">
        <v>4033</v>
      </c>
      <c r="I3253" s="494" t="s">
        <v>3974</v>
      </c>
      <c r="J3253" s="502">
        <v>13.82</v>
      </c>
      <c r="K3253" s="494" t="s">
        <v>4033</v>
      </c>
      <c r="L3253" s="512">
        <f t="shared" si="350"/>
        <v>104</v>
      </c>
      <c r="M3253" s="514">
        <v>104</v>
      </c>
      <c r="N3253" s="514"/>
      <c r="O3253" s="514"/>
      <c r="P3253" s="515" t="e">
        <f t="shared" si="351"/>
        <v>#DIV/0!</v>
      </c>
      <c r="Q3253" s="515">
        <f t="shared" si="352"/>
        <v>0</v>
      </c>
      <c r="R3253" s="515">
        <f t="shared" si="353"/>
        <v>0</v>
      </c>
      <c r="S3253" s="516">
        <f>IF(M3253="nio",0,IF(M3253&gt;0,VLOOKUP(H3253,'3-Productie normen'!A:L,VLOOKUP(M3253,'3-Productie normen'!$B$36:$C$42,2,FALSE),FALSE)))</f>
        <v>0</v>
      </c>
      <c r="T3253" s="516">
        <f t="shared" si="355"/>
        <v>0</v>
      </c>
      <c r="U3253" s="55">
        <f t="shared" si="356"/>
        <v>0</v>
      </c>
      <c r="V3253" s="527"/>
      <c r="X3253" s="529">
        <f t="shared" si="354"/>
        <v>1437.28</v>
      </c>
    </row>
    <row r="3254" spans="1:24" ht="14.1" customHeight="1">
      <c r="A3254" s="460">
        <v>3254</v>
      </c>
      <c r="B3254" s="467" t="s">
        <v>245</v>
      </c>
      <c r="C3254" s="466" t="s">
        <v>386</v>
      </c>
      <c r="D3254" s="473" t="s">
        <v>474</v>
      </c>
      <c r="E3254" s="475" t="s">
        <v>790</v>
      </c>
      <c r="F3254" s="475" t="s">
        <v>2988</v>
      </c>
      <c r="G3254" s="494" t="s">
        <v>559</v>
      </c>
      <c r="H3254" s="491" t="s">
        <v>286</v>
      </c>
      <c r="I3254" s="494"/>
      <c r="J3254" s="502">
        <v>17.05</v>
      </c>
      <c r="K3254" s="494" t="s">
        <v>4016</v>
      </c>
      <c r="L3254" s="512">
        <f t="shared" si="350"/>
        <v>0</v>
      </c>
      <c r="M3254" s="513" t="s">
        <v>4037</v>
      </c>
      <c r="N3254" s="514"/>
      <c r="O3254" s="514"/>
      <c r="P3254" s="515">
        <f t="shared" si="351"/>
        <v>0</v>
      </c>
      <c r="Q3254" s="515">
        <f t="shared" si="352"/>
        <v>0</v>
      </c>
      <c r="R3254" s="515">
        <f t="shared" si="353"/>
        <v>0</v>
      </c>
      <c r="S3254" s="516">
        <f>IF(M3254="nio",0,IF(M3254&gt;0,VLOOKUP(H3254,'3-Productie normen'!A:L,VLOOKUP(M3254,'3-Productie normen'!$B$36:$C$42,2,FALSE),FALSE)))</f>
        <v>0</v>
      </c>
      <c r="T3254" s="516">
        <f t="shared" si="355"/>
        <v>0</v>
      </c>
      <c r="U3254" s="55">
        <f t="shared" si="356"/>
        <v>0</v>
      </c>
      <c r="V3254" s="527"/>
      <c r="X3254" s="529">
        <f t="shared" si="354"/>
        <v>0</v>
      </c>
    </row>
    <row r="3255" spans="1:24" ht="14.1" customHeight="1">
      <c r="A3255" s="460">
        <v>3255</v>
      </c>
      <c r="B3255" s="467" t="s">
        <v>245</v>
      </c>
      <c r="C3255" s="466" t="s">
        <v>386</v>
      </c>
      <c r="D3255" s="473" t="s">
        <v>474</v>
      </c>
      <c r="E3255" s="475" t="s">
        <v>790</v>
      </c>
      <c r="F3255" s="475" t="s">
        <v>2989</v>
      </c>
      <c r="G3255" s="494" t="s">
        <v>582</v>
      </c>
      <c r="H3255" s="494" t="s">
        <v>4033</v>
      </c>
      <c r="I3255" s="494" t="s">
        <v>3974</v>
      </c>
      <c r="J3255" s="502">
        <v>54.99</v>
      </c>
      <c r="K3255" s="494" t="s">
        <v>4033</v>
      </c>
      <c r="L3255" s="512">
        <f t="shared" si="350"/>
        <v>104</v>
      </c>
      <c r="M3255" s="514">
        <v>104</v>
      </c>
      <c r="N3255" s="514"/>
      <c r="O3255" s="514"/>
      <c r="P3255" s="515" t="e">
        <f t="shared" si="351"/>
        <v>#DIV/0!</v>
      </c>
      <c r="Q3255" s="515">
        <f t="shared" si="352"/>
        <v>0</v>
      </c>
      <c r="R3255" s="515">
        <f t="shared" si="353"/>
        <v>0</v>
      </c>
      <c r="S3255" s="516">
        <f>IF(M3255="nio",0,IF(M3255&gt;0,VLOOKUP(H3255,'3-Productie normen'!A:L,VLOOKUP(M3255,'3-Productie normen'!$B$36:$C$42,2,FALSE),FALSE)))</f>
        <v>0</v>
      </c>
      <c r="T3255" s="516">
        <f t="shared" si="355"/>
        <v>0</v>
      </c>
      <c r="U3255" s="55">
        <f t="shared" si="356"/>
        <v>0</v>
      </c>
      <c r="V3255" s="527"/>
      <c r="X3255" s="529">
        <f t="shared" si="354"/>
        <v>5718.96</v>
      </c>
    </row>
    <row r="3256" spans="1:24" ht="14.1" customHeight="1">
      <c r="A3256" s="460">
        <v>3256</v>
      </c>
      <c r="B3256" s="467" t="s">
        <v>245</v>
      </c>
      <c r="C3256" s="466" t="s">
        <v>386</v>
      </c>
      <c r="D3256" s="473" t="s">
        <v>474</v>
      </c>
      <c r="E3256" s="475" t="s">
        <v>790</v>
      </c>
      <c r="F3256" s="475" t="s">
        <v>2990</v>
      </c>
      <c r="G3256" s="494" t="s">
        <v>582</v>
      </c>
      <c r="H3256" s="494" t="s">
        <v>4033</v>
      </c>
      <c r="I3256" s="494" t="s">
        <v>3974</v>
      </c>
      <c r="J3256" s="502">
        <v>44.88</v>
      </c>
      <c r="K3256" s="494" t="s">
        <v>4033</v>
      </c>
      <c r="L3256" s="512">
        <f t="shared" si="350"/>
        <v>104</v>
      </c>
      <c r="M3256" s="514">
        <v>104</v>
      </c>
      <c r="N3256" s="514"/>
      <c r="O3256" s="514"/>
      <c r="P3256" s="515" t="e">
        <f t="shared" si="351"/>
        <v>#DIV/0!</v>
      </c>
      <c r="Q3256" s="515">
        <f t="shared" si="352"/>
        <v>0</v>
      </c>
      <c r="R3256" s="515">
        <f t="shared" si="353"/>
        <v>0</v>
      </c>
      <c r="S3256" s="516">
        <f>IF(M3256="nio",0,IF(M3256&gt;0,VLOOKUP(H3256,'3-Productie normen'!A:L,VLOOKUP(M3256,'3-Productie normen'!$B$36:$C$42,2,FALSE),FALSE)))</f>
        <v>0</v>
      </c>
      <c r="T3256" s="516">
        <f t="shared" si="355"/>
        <v>0</v>
      </c>
      <c r="U3256" s="55">
        <f t="shared" si="356"/>
        <v>0</v>
      </c>
      <c r="V3256" s="527"/>
      <c r="X3256" s="529">
        <f t="shared" si="354"/>
        <v>4667.5200000000004</v>
      </c>
    </row>
    <row r="3257" spans="1:24" ht="14.1" customHeight="1">
      <c r="A3257" s="567">
        <v>3257</v>
      </c>
      <c r="B3257" s="467" t="s">
        <v>245</v>
      </c>
      <c r="C3257" s="466" t="s">
        <v>386</v>
      </c>
      <c r="D3257" s="473" t="s">
        <v>474</v>
      </c>
      <c r="E3257" s="475" t="s">
        <v>790</v>
      </c>
      <c r="F3257" s="475" t="s">
        <v>2991</v>
      </c>
      <c r="G3257" s="494" t="s">
        <v>566</v>
      </c>
      <c r="H3257" s="494" t="s">
        <v>4025</v>
      </c>
      <c r="I3257" s="494" t="s">
        <v>3974</v>
      </c>
      <c r="J3257" s="502">
        <v>8.66</v>
      </c>
      <c r="K3257" s="494" t="s">
        <v>4025</v>
      </c>
      <c r="L3257" s="512">
        <f t="shared" si="350"/>
        <v>0</v>
      </c>
      <c r="M3257" s="513" t="s">
        <v>4037</v>
      </c>
      <c r="N3257" s="514"/>
      <c r="O3257" s="514"/>
      <c r="P3257" s="515">
        <f t="shared" si="351"/>
        <v>0</v>
      </c>
      <c r="Q3257" s="515">
        <f t="shared" si="352"/>
        <v>0</v>
      </c>
      <c r="R3257" s="515">
        <f t="shared" si="353"/>
        <v>0</v>
      </c>
      <c r="S3257" s="516">
        <f>IF(M3257="nio",0,IF(M3257&gt;0,VLOOKUP(H3257,'3-Productie normen'!A:L,VLOOKUP(M3257,'3-Productie normen'!$B$36:$C$42,2,FALSE),FALSE)))</f>
        <v>0</v>
      </c>
      <c r="T3257" s="516">
        <f t="shared" si="355"/>
        <v>0</v>
      </c>
      <c r="U3257" s="55">
        <f t="shared" si="356"/>
        <v>0</v>
      </c>
      <c r="V3257" s="527"/>
      <c r="X3257" s="529">
        <f t="shared" si="354"/>
        <v>0</v>
      </c>
    </row>
    <row r="3258" spans="1:24" ht="14.1" customHeight="1">
      <c r="A3258" s="460">
        <v>3258</v>
      </c>
      <c r="B3258" s="467" t="s">
        <v>245</v>
      </c>
      <c r="C3258" s="466" t="s">
        <v>386</v>
      </c>
      <c r="D3258" s="473" t="s">
        <v>474</v>
      </c>
      <c r="E3258" s="475" t="s">
        <v>790</v>
      </c>
      <c r="F3258" s="475" t="s">
        <v>2992</v>
      </c>
      <c r="G3258" s="494" t="s">
        <v>561</v>
      </c>
      <c r="H3258" s="494" t="s">
        <v>347</v>
      </c>
      <c r="I3258" s="494" t="s">
        <v>3974</v>
      </c>
      <c r="J3258" s="502">
        <v>5</v>
      </c>
      <c r="K3258" s="494" t="s">
        <v>347</v>
      </c>
      <c r="L3258" s="512">
        <f t="shared" si="350"/>
        <v>104</v>
      </c>
      <c r="M3258" s="514">
        <v>104</v>
      </c>
      <c r="N3258" s="514"/>
      <c r="O3258" s="514"/>
      <c r="P3258" s="515" t="e">
        <f t="shared" si="351"/>
        <v>#DIV/0!</v>
      </c>
      <c r="Q3258" s="515">
        <f t="shared" si="352"/>
        <v>0</v>
      </c>
      <c r="R3258" s="515">
        <f t="shared" si="353"/>
        <v>0</v>
      </c>
      <c r="S3258" s="516">
        <f>IF(M3258="nio",0,IF(M3258&gt;0,VLOOKUP(H3258,'3-Productie normen'!A:L,VLOOKUP(M3258,'3-Productie normen'!$B$36:$C$42,2,FALSE),FALSE)))</f>
        <v>0</v>
      </c>
      <c r="T3258" s="516">
        <f t="shared" si="355"/>
        <v>0</v>
      </c>
      <c r="U3258" s="55">
        <f t="shared" si="356"/>
        <v>0</v>
      </c>
      <c r="V3258" s="527"/>
      <c r="X3258" s="529">
        <f t="shared" si="354"/>
        <v>520</v>
      </c>
    </row>
    <row r="3259" spans="1:24" ht="14.1" customHeight="1">
      <c r="A3259" s="460">
        <v>3259</v>
      </c>
      <c r="B3259" s="467" t="s">
        <v>245</v>
      </c>
      <c r="C3259" s="466" t="s">
        <v>386</v>
      </c>
      <c r="D3259" s="473" t="s">
        <v>474</v>
      </c>
      <c r="E3259" s="475" t="s">
        <v>790</v>
      </c>
      <c r="F3259" s="475" t="s">
        <v>2993</v>
      </c>
      <c r="G3259" s="494" t="s">
        <v>557</v>
      </c>
      <c r="H3259" s="491" t="s">
        <v>286</v>
      </c>
      <c r="I3259" s="494"/>
      <c r="J3259" s="502">
        <v>4.41</v>
      </c>
      <c r="K3259" s="494" t="s">
        <v>4016</v>
      </c>
      <c r="L3259" s="512">
        <f t="shared" si="350"/>
        <v>0</v>
      </c>
      <c r="M3259" s="513" t="s">
        <v>4037</v>
      </c>
      <c r="N3259" s="514"/>
      <c r="O3259" s="514"/>
      <c r="P3259" s="515">
        <f t="shared" si="351"/>
        <v>0</v>
      </c>
      <c r="Q3259" s="515">
        <f t="shared" si="352"/>
        <v>0</v>
      </c>
      <c r="R3259" s="515">
        <f t="shared" si="353"/>
        <v>0</v>
      </c>
      <c r="S3259" s="516">
        <f>IF(M3259="nio",0,IF(M3259&gt;0,VLOOKUP(H3259,'3-Productie normen'!A:L,VLOOKUP(M3259,'3-Productie normen'!$B$36:$C$42,2,FALSE),FALSE)))</f>
        <v>0</v>
      </c>
      <c r="T3259" s="516">
        <f t="shared" si="355"/>
        <v>0</v>
      </c>
      <c r="U3259" s="55">
        <f t="shared" si="356"/>
        <v>0</v>
      </c>
      <c r="V3259" s="527"/>
      <c r="X3259" s="529">
        <f t="shared" si="354"/>
        <v>0</v>
      </c>
    </row>
    <row r="3260" spans="1:24" ht="14.1" customHeight="1">
      <c r="A3260" s="460">
        <v>3260</v>
      </c>
      <c r="B3260" s="467" t="s">
        <v>245</v>
      </c>
      <c r="C3260" s="466" t="s">
        <v>386</v>
      </c>
      <c r="D3260" s="473" t="s">
        <v>474</v>
      </c>
      <c r="E3260" s="475" t="s">
        <v>790</v>
      </c>
      <c r="F3260" s="475" t="s">
        <v>2994</v>
      </c>
      <c r="G3260" s="494" t="s">
        <v>557</v>
      </c>
      <c r="H3260" s="491" t="s">
        <v>286</v>
      </c>
      <c r="I3260" s="494"/>
      <c r="J3260" s="502">
        <v>1.98</v>
      </c>
      <c r="K3260" s="494" t="s">
        <v>4016</v>
      </c>
      <c r="L3260" s="512">
        <f t="shared" si="350"/>
        <v>0</v>
      </c>
      <c r="M3260" s="513" t="s">
        <v>4037</v>
      </c>
      <c r="N3260" s="514"/>
      <c r="O3260" s="514"/>
      <c r="P3260" s="515">
        <f t="shared" si="351"/>
        <v>0</v>
      </c>
      <c r="Q3260" s="515">
        <f t="shared" si="352"/>
        <v>0</v>
      </c>
      <c r="R3260" s="515">
        <f t="shared" si="353"/>
        <v>0</v>
      </c>
      <c r="S3260" s="516">
        <f>IF(M3260="nio",0,IF(M3260&gt;0,VLOOKUP(H3260,'3-Productie normen'!A:L,VLOOKUP(M3260,'3-Productie normen'!$B$36:$C$42,2,FALSE),FALSE)))</f>
        <v>0</v>
      </c>
      <c r="T3260" s="516">
        <f t="shared" si="355"/>
        <v>0</v>
      </c>
      <c r="U3260" s="55">
        <f t="shared" si="356"/>
        <v>0</v>
      </c>
      <c r="V3260" s="527"/>
      <c r="X3260" s="529">
        <f t="shared" si="354"/>
        <v>0</v>
      </c>
    </row>
    <row r="3261" spans="1:24" ht="14.1" customHeight="1">
      <c r="A3261" s="460">
        <v>3261</v>
      </c>
      <c r="B3261" s="467" t="s">
        <v>245</v>
      </c>
      <c r="C3261" s="466" t="s">
        <v>386</v>
      </c>
      <c r="D3261" s="473" t="s">
        <v>474</v>
      </c>
      <c r="E3261" s="475" t="s">
        <v>790</v>
      </c>
      <c r="F3261" s="475" t="s">
        <v>2995</v>
      </c>
      <c r="G3261" s="494" t="s">
        <v>557</v>
      </c>
      <c r="H3261" s="491" t="s">
        <v>286</v>
      </c>
      <c r="I3261" s="494"/>
      <c r="J3261" s="502">
        <v>4.41</v>
      </c>
      <c r="K3261" s="494" t="s">
        <v>4016</v>
      </c>
      <c r="L3261" s="512">
        <f t="shared" si="350"/>
        <v>0</v>
      </c>
      <c r="M3261" s="513" t="s">
        <v>4037</v>
      </c>
      <c r="N3261" s="514"/>
      <c r="O3261" s="514"/>
      <c r="P3261" s="515">
        <f t="shared" si="351"/>
        <v>0</v>
      </c>
      <c r="Q3261" s="515">
        <f t="shared" si="352"/>
        <v>0</v>
      </c>
      <c r="R3261" s="515">
        <f t="shared" si="353"/>
        <v>0</v>
      </c>
      <c r="S3261" s="516">
        <f>IF(M3261="nio",0,IF(M3261&gt;0,VLOOKUP(H3261,'3-Productie normen'!A:L,VLOOKUP(M3261,'3-Productie normen'!$B$36:$C$42,2,FALSE),FALSE)))</f>
        <v>0</v>
      </c>
      <c r="T3261" s="516">
        <f t="shared" si="355"/>
        <v>0</v>
      </c>
      <c r="U3261" s="55">
        <f t="shared" si="356"/>
        <v>0</v>
      </c>
      <c r="V3261" s="527"/>
      <c r="X3261" s="529">
        <f t="shared" si="354"/>
        <v>0</v>
      </c>
    </row>
    <row r="3262" spans="1:24" ht="14.1" customHeight="1">
      <c r="A3262" s="460">
        <v>3262</v>
      </c>
      <c r="B3262" s="467" t="s">
        <v>245</v>
      </c>
      <c r="C3262" s="466" t="s">
        <v>386</v>
      </c>
      <c r="D3262" s="473" t="s">
        <v>474</v>
      </c>
      <c r="E3262" s="475" t="s">
        <v>790</v>
      </c>
      <c r="F3262" s="475" t="s">
        <v>2996</v>
      </c>
      <c r="G3262" s="494" t="s">
        <v>557</v>
      </c>
      <c r="H3262" s="491" t="s">
        <v>286</v>
      </c>
      <c r="I3262" s="494"/>
      <c r="J3262" s="502">
        <v>0.97</v>
      </c>
      <c r="K3262" s="494" t="s">
        <v>4016</v>
      </c>
      <c r="L3262" s="512">
        <f t="shared" si="350"/>
        <v>0</v>
      </c>
      <c r="M3262" s="513" t="s">
        <v>4037</v>
      </c>
      <c r="N3262" s="514"/>
      <c r="O3262" s="514"/>
      <c r="P3262" s="515">
        <f t="shared" si="351"/>
        <v>0</v>
      </c>
      <c r="Q3262" s="515">
        <f t="shared" si="352"/>
        <v>0</v>
      </c>
      <c r="R3262" s="515">
        <f t="shared" si="353"/>
        <v>0</v>
      </c>
      <c r="S3262" s="516">
        <f>IF(M3262="nio",0,IF(M3262&gt;0,VLOOKUP(H3262,'3-Productie normen'!A:L,VLOOKUP(M3262,'3-Productie normen'!$B$36:$C$42,2,FALSE),FALSE)))</f>
        <v>0</v>
      </c>
      <c r="T3262" s="516">
        <f t="shared" si="355"/>
        <v>0</v>
      </c>
      <c r="U3262" s="55">
        <f t="shared" si="356"/>
        <v>0</v>
      </c>
      <c r="V3262" s="527"/>
      <c r="X3262" s="529">
        <f t="shared" si="354"/>
        <v>0</v>
      </c>
    </row>
    <row r="3263" spans="1:24" ht="14.1" customHeight="1">
      <c r="A3263" s="460">
        <v>3263</v>
      </c>
      <c r="B3263" s="467" t="s">
        <v>245</v>
      </c>
      <c r="C3263" s="466" t="s">
        <v>386</v>
      </c>
      <c r="D3263" s="473" t="s">
        <v>474</v>
      </c>
      <c r="E3263" s="475" t="s">
        <v>790</v>
      </c>
      <c r="F3263" s="475" t="s">
        <v>2997</v>
      </c>
      <c r="G3263" s="494" t="s">
        <v>557</v>
      </c>
      <c r="H3263" s="491" t="s">
        <v>286</v>
      </c>
      <c r="I3263" s="494"/>
      <c r="J3263" s="502">
        <v>0.97</v>
      </c>
      <c r="K3263" s="494" t="s">
        <v>4016</v>
      </c>
      <c r="L3263" s="512">
        <f t="shared" si="350"/>
        <v>0</v>
      </c>
      <c r="M3263" s="513" t="s">
        <v>4037</v>
      </c>
      <c r="N3263" s="514"/>
      <c r="O3263" s="514"/>
      <c r="P3263" s="515">
        <f t="shared" si="351"/>
        <v>0</v>
      </c>
      <c r="Q3263" s="515">
        <f t="shared" si="352"/>
        <v>0</v>
      </c>
      <c r="R3263" s="515">
        <f t="shared" si="353"/>
        <v>0</v>
      </c>
      <c r="S3263" s="516">
        <f>IF(M3263="nio",0,IF(M3263&gt;0,VLOOKUP(H3263,'3-Productie normen'!A:L,VLOOKUP(M3263,'3-Productie normen'!$B$36:$C$42,2,FALSE),FALSE)))</f>
        <v>0</v>
      </c>
      <c r="T3263" s="516">
        <f t="shared" si="355"/>
        <v>0</v>
      </c>
      <c r="U3263" s="55">
        <f t="shared" si="356"/>
        <v>0</v>
      </c>
      <c r="V3263" s="527"/>
      <c r="X3263" s="529">
        <f t="shared" si="354"/>
        <v>0</v>
      </c>
    </row>
    <row r="3264" spans="1:24" ht="14.1" customHeight="1">
      <c r="A3264" s="460">
        <v>3264</v>
      </c>
      <c r="B3264" s="467" t="s">
        <v>245</v>
      </c>
      <c r="C3264" s="466" t="s">
        <v>386</v>
      </c>
      <c r="D3264" s="473" t="s">
        <v>474</v>
      </c>
      <c r="E3264" s="475" t="s">
        <v>790</v>
      </c>
      <c r="F3264" s="475" t="s">
        <v>2998</v>
      </c>
      <c r="G3264" s="494" t="s">
        <v>557</v>
      </c>
      <c r="H3264" s="491" t="s">
        <v>286</v>
      </c>
      <c r="I3264" s="494"/>
      <c r="J3264" s="502">
        <v>0.97</v>
      </c>
      <c r="K3264" s="494" t="s">
        <v>4016</v>
      </c>
      <c r="L3264" s="512">
        <f t="shared" si="350"/>
        <v>0</v>
      </c>
      <c r="M3264" s="513" t="s">
        <v>4037</v>
      </c>
      <c r="N3264" s="514"/>
      <c r="O3264" s="514"/>
      <c r="P3264" s="515">
        <f t="shared" si="351"/>
        <v>0</v>
      </c>
      <c r="Q3264" s="515">
        <f t="shared" si="352"/>
        <v>0</v>
      </c>
      <c r="R3264" s="515">
        <f t="shared" si="353"/>
        <v>0</v>
      </c>
      <c r="S3264" s="516">
        <f>IF(M3264="nio",0,IF(M3264&gt;0,VLOOKUP(H3264,'3-Productie normen'!A:L,VLOOKUP(M3264,'3-Productie normen'!$B$36:$C$42,2,FALSE),FALSE)))</f>
        <v>0</v>
      </c>
      <c r="T3264" s="516">
        <f t="shared" si="355"/>
        <v>0</v>
      </c>
      <c r="U3264" s="55">
        <f t="shared" si="356"/>
        <v>0</v>
      </c>
      <c r="V3264" s="527"/>
      <c r="X3264" s="529">
        <f t="shared" si="354"/>
        <v>0</v>
      </c>
    </row>
    <row r="3265" spans="1:24" ht="14.1" customHeight="1">
      <c r="A3265" s="567">
        <v>3265</v>
      </c>
      <c r="B3265" s="467" t="s">
        <v>245</v>
      </c>
      <c r="C3265" s="466" t="s">
        <v>386</v>
      </c>
      <c r="D3265" s="473" t="s">
        <v>474</v>
      </c>
      <c r="E3265" s="475" t="s">
        <v>790</v>
      </c>
      <c r="F3265" s="475" t="s">
        <v>2999</v>
      </c>
      <c r="G3265" s="494" t="s">
        <v>557</v>
      </c>
      <c r="H3265" s="491" t="s">
        <v>286</v>
      </c>
      <c r="I3265" s="494"/>
      <c r="J3265" s="502">
        <v>0.97</v>
      </c>
      <c r="K3265" s="494" t="s">
        <v>4016</v>
      </c>
      <c r="L3265" s="512">
        <f t="shared" si="350"/>
        <v>0</v>
      </c>
      <c r="M3265" s="513" t="s">
        <v>4037</v>
      </c>
      <c r="N3265" s="514"/>
      <c r="O3265" s="514"/>
      <c r="P3265" s="515">
        <f t="shared" si="351"/>
        <v>0</v>
      </c>
      <c r="Q3265" s="515">
        <f t="shared" si="352"/>
        <v>0</v>
      </c>
      <c r="R3265" s="515">
        <f t="shared" si="353"/>
        <v>0</v>
      </c>
      <c r="S3265" s="516">
        <f>IF(M3265="nio",0,IF(M3265&gt;0,VLOOKUP(H3265,'3-Productie normen'!A:L,VLOOKUP(M3265,'3-Productie normen'!$B$36:$C$42,2,FALSE),FALSE)))</f>
        <v>0</v>
      </c>
      <c r="T3265" s="516">
        <f t="shared" si="355"/>
        <v>0</v>
      </c>
      <c r="U3265" s="55">
        <f t="shared" si="356"/>
        <v>0</v>
      </c>
      <c r="V3265" s="527"/>
      <c r="X3265" s="529">
        <f t="shared" si="354"/>
        <v>0</v>
      </c>
    </row>
    <row r="3266" spans="1:24" ht="14.1" customHeight="1">
      <c r="A3266" s="460">
        <v>3266</v>
      </c>
      <c r="B3266" s="467" t="s">
        <v>245</v>
      </c>
      <c r="C3266" s="466" t="s">
        <v>386</v>
      </c>
      <c r="D3266" s="473" t="s">
        <v>474</v>
      </c>
      <c r="E3266" s="475" t="s">
        <v>790</v>
      </c>
      <c r="F3266" s="475" t="s">
        <v>3000</v>
      </c>
      <c r="G3266" s="494" t="s">
        <v>557</v>
      </c>
      <c r="H3266" s="491" t="s">
        <v>286</v>
      </c>
      <c r="I3266" s="494"/>
      <c r="J3266" s="502">
        <v>0.97</v>
      </c>
      <c r="K3266" s="494" t="s">
        <v>4016</v>
      </c>
      <c r="L3266" s="512">
        <f t="shared" si="350"/>
        <v>0</v>
      </c>
      <c r="M3266" s="513" t="s">
        <v>4037</v>
      </c>
      <c r="N3266" s="514"/>
      <c r="O3266" s="514"/>
      <c r="P3266" s="515">
        <f t="shared" si="351"/>
        <v>0</v>
      </c>
      <c r="Q3266" s="515">
        <f t="shared" si="352"/>
        <v>0</v>
      </c>
      <c r="R3266" s="515">
        <f t="shared" si="353"/>
        <v>0</v>
      </c>
      <c r="S3266" s="516">
        <f>IF(M3266="nio",0,IF(M3266&gt;0,VLOOKUP(H3266,'3-Productie normen'!A:L,VLOOKUP(M3266,'3-Productie normen'!$B$36:$C$42,2,FALSE),FALSE)))</f>
        <v>0</v>
      </c>
      <c r="T3266" s="516">
        <f t="shared" si="355"/>
        <v>0</v>
      </c>
      <c r="U3266" s="55">
        <f t="shared" si="356"/>
        <v>0</v>
      </c>
      <c r="V3266" s="527"/>
      <c r="X3266" s="529">
        <f t="shared" si="354"/>
        <v>0</v>
      </c>
    </row>
    <row r="3267" spans="1:24" ht="14.1" customHeight="1">
      <c r="A3267" s="460">
        <v>3267</v>
      </c>
      <c r="B3267" s="467" t="s">
        <v>245</v>
      </c>
      <c r="C3267" s="466" t="s">
        <v>386</v>
      </c>
      <c r="D3267" s="473" t="s">
        <v>474</v>
      </c>
      <c r="E3267" s="475" t="s">
        <v>790</v>
      </c>
      <c r="F3267" s="475" t="s">
        <v>3001</v>
      </c>
      <c r="G3267" s="494" t="s">
        <v>557</v>
      </c>
      <c r="H3267" s="491" t="s">
        <v>286</v>
      </c>
      <c r="I3267" s="494"/>
      <c r="J3267" s="502">
        <v>0.97</v>
      </c>
      <c r="K3267" s="494" t="s">
        <v>4016</v>
      </c>
      <c r="L3267" s="512">
        <f t="shared" si="350"/>
        <v>0</v>
      </c>
      <c r="M3267" s="513" t="s">
        <v>4037</v>
      </c>
      <c r="N3267" s="514"/>
      <c r="O3267" s="514"/>
      <c r="P3267" s="515">
        <f t="shared" si="351"/>
        <v>0</v>
      </c>
      <c r="Q3267" s="515">
        <f t="shared" si="352"/>
        <v>0</v>
      </c>
      <c r="R3267" s="515">
        <f t="shared" si="353"/>
        <v>0</v>
      </c>
      <c r="S3267" s="516">
        <f>IF(M3267="nio",0,IF(M3267&gt;0,VLOOKUP(H3267,'3-Productie normen'!A:L,VLOOKUP(M3267,'3-Productie normen'!$B$36:$C$42,2,FALSE),FALSE)))</f>
        <v>0</v>
      </c>
      <c r="T3267" s="516">
        <f t="shared" si="355"/>
        <v>0</v>
      </c>
      <c r="U3267" s="55">
        <f t="shared" si="356"/>
        <v>0</v>
      </c>
      <c r="V3267" s="527"/>
      <c r="X3267" s="529">
        <f t="shared" si="354"/>
        <v>0</v>
      </c>
    </row>
    <row r="3268" spans="1:24" ht="14.1" customHeight="1">
      <c r="A3268" s="460">
        <v>3268</v>
      </c>
      <c r="B3268" s="467" t="s">
        <v>245</v>
      </c>
      <c r="C3268" s="466" t="s">
        <v>386</v>
      </c>
      <c r="D3268" s="473" t="s">
        <v>475</v>
      </c>
      <c r="E3268" s="475">
        <v>0</v>
      </c>
      <c r="F3268" s="475" t="s">
        <v>626</v>
      </c>
      <c r="G3268" s="494" t="s">
        <v>536</v>
      </c>
      <c r="H3268" s="491" t="s">
        <v>4038</v>
      </c>
      <c r="I3268" s="494" t="s">
        <v>3974</v>
      </c>
      <c r="J3268" s="502">
        <v>15.74</v>
      </c>
      <c r="K3268" s="491" t="s">
        <v>253</v>
      </c>
      <c r="L3268" s="512">
        <f t="shared" si="350"/>
        <v>255</v>
      </c>
      <c r="M3268" s="514">
        <v>255</v>
      </c>
      <c r="N3268" s="514"/>
      <c r="O3268" s="514"/>
      <c r="P3268" s="515" t="e">
        <f t="shared" si="351"/>
        <v>#DIV/0!</v>
      </c>
      <c r="Q3268" s="515">
        <f t="shared" si="352"/>
        <v>0</v>
      </c>
      <c r="R3268" s="515">
        <f t="shared" si="353"/>
        <v>0</v>
      </c>
      <c r="S3268" s="516">
        <f>IF(M3268="nio",0,IF(M3268&gt;0,VLOOKUP(H3268,'3-Productie normen'!A:L,VLOOKUP(M3268,'3-Productie normen'!$B$36:$C$42,2,FALSE),FALSE)))</f>
        <v>0</v>
      </c>
      <c r="T3268" s="516">
        <f t="shared" si="355"/>
        <v>0</v>
      </c>
      <c r="U3268" s="55">
        <f t="shared" si="356"/>
        <v>0</v>
      </c>
      <c r="V3268" s="527"/>
      <c r="X3268" s="529">
        <f t="shared" si="354"/>
        <v>4013.7000000000003</v>
      </c>
    </row>
    <row r="3269" spans="1:24" ht="14.1" customHeight="1">
      <c r="A3269" s="460">
        <v>3269</v>
      </c>
      <c r="B3269" s="467" t="s">
        <v>245</v>
      </c>
      <c r="C3269" s="466" t="s">
        <v>386</v>
      </c>
      <c r="D3269" s="473" t="s">
        <v>475</v>
      </c>
      <c r="E3269" s="475">
        <v>0</v>
      </c>
      <c r="F3269" s="475" t="s">
        <v>628</v>
      </c>
      <c r="G3269" s="494" t="s">
        <v>529</v>
      </c>
      <c r="H3269" s="491" t="s">
        <v>253</v>
      </c>
      <c r="I3269" s="494" t="s">
        <v>3974</v>
      </c>
      <c r="J3269" s="502">
        <v>16.829999999999998</v>
      </c>
      <c r="K3269" s="491" t="s">
        <v>253</v>
      </c>
      <c r="L3269" s="512">
        <f t="shared" si="350"/>
        <v>104</v>
      </c>
      <c r="M3269" s="514">
        <v>104</v>
      </c>
      <c r="N3269" s="514"/>
      <c r="O3269" s="514"/>
      <c r="P3269" s="515" t="e">
        <f t="shared" si="351"/>
        <v>#DIV/0!</v>
      </c>
      <c r="Q3269" s="515">
        <f t="shared" si="352"/>
        <v>0</v>
      </c>
      <c r="R3269" s="515">
        <f t="shared" si="353"/>
        <v>0</v>
      </c>
      <c r="S3269" s="516">
        <f>IF(M3269="nio",0,IF(M3269&gt;0,VLOOKUP(H3269,'3-Productie normen'!A:L,VLOOKUP(M3269,'3-Productie normen'!$B$36:$C$42,2,FALSE),FALSE)))</f>
        <v>0</v>
      </c>
      <c r="T3269" s="516">
        <f t="shared" si="355"/>
        <v>0</v>
      </c>
      <c r="U3269" s="55">
        <f t="shared" si="356"/>
        <v>0</v>
      </c>
      <c r="V3269" s="527"/>
      <c r="X3269" s="529">
        <f t="shared" si="354"/>
        <v>1750.3199999999997</v>
      </c>
    </row>
    <row r="3270" spans="1:24" ht="14.1" customHeight="1">
      <c r="A3270" s="460">
        <v>3270</v>
      </c>
      <c r="B3270" s="467" t="s">
        <v>245</v>
      </c>
      <c r="C3270" s="466" t="s">
        <v>386</v>
      </c>
      <c r="D3270" s="473" t="s">
        <v>475</v>
      </c>
      <c r="E3270" s="475">
        <v>0</v>
      </c>
      <c r="F3270" s="475" t="s">
        <v>629</v>
      </c>
      <c r="G3270" s="494" t="s">
        <v>529</v>
      </c>
      <c r="H3270" s="491" t="s">
        <v>253</v>
      </c>
      <c r="I3270" s="494" t="s">
        <v>3974</v>
      </c>
      <c r="J3270" s="502">
        <v>16.829999999999998</v>
      </c>
      <c r="K3270" s="491" t="s">
        <v>253</v>
      </c>
      <c r="L3270" s="512">
        <f t="shared" si="350"/>
        <v>104</v>
      </c>
      <c r="M3270" s="514">
        <v>104</v>
      </c>
      <c r="N3270" s="514"/>
      <c r="O3270" s="514"/>
      <c r="P3270" s="515" t="e">
        <f t="shared" si="351"/>
        <v>#DIV/0!</v>
      </c>
      <c r="Q3270" s="515">
        <f t="shared" si="352"/>
        <v>0</v>
      </c>
      <c r="R3270" s="515">
        <f t="shared" si="353"/>
        <v>0</v>
      </c>
      <c r="S3270" s="516">
        <f>IF(M3270="nio",0,IF(M3270&gt;0,VLOOKUP(H3270,'3-Productie normen'!A:L,VLOOKUP(M3270,'3-Productie normen'!$B$36:$C$42,2,FALSE),FALSE)))</f>
        <v>0</v>
      </c>
      <c r="T3270" s="516">
        <f t="shared" si="355"/>
        <v>0</v>
      </c>
      <c r="U3270" s="55">
        <f t="shared" si="356"/>
        <v>0</v>
      </c>
      <c r="V3270" s="527"/>
      <c r="X3270" s="529">
        <f t="shared" si="354"/>
        <v>1750.3199999999997</v>
      </c>
    </row>
    <row r="3271" spans="1:24" ht="14.1" customHeight="1">
      <c r="A3271" s="460">
        <v>3271</v>
      </c>
      <c r="B3271" s="467" t="s">
        <v>245</v>
      </c>
      <c r="C3271" s="466" t="s">
        <v>386</v>
      </c>
      <c r="D3271" s="473" t="s">
        <v>475</v>
      </c>
      <c r="E3271" s="475">
        <v>0</v>
      </c>
      <c r="F3271" s="475" t="s">
        <v>630</v>
      </c>
      <c r="G3271" s="494" t="s">
        <v>529</v>
      </c>
      <c r="H3271" s="491" t="s">
        <v>253</v>
      </c>
      <c r="I3271" s="494" t="s">
        <v>3974</v>
      </c>
      <c r="J3271" s="502">
        <v>16.829999999999998</v>
      </c>
      <c r="K3271" s="491" t="s">
        <v>253</v>
      </c>
      <c r="L3271" s="512">
        <f t="shared" si="350"/>
        <v>104</v>
      </c>
      <c r="M3271" s="514">
        <v>104</v>
      </c>
      <c r="N3271" s="514"/>
      <c r="O3271" s="514"/>
      <c r="P3271" s="515" t="e">
        <f t="shared" si="351"/>
        <v>#DIV/0!</v>
      </c>
      <c r="Q3271" s="515">
        <f t="shared" si="352"/>
        <v>0</v>
      </c>
      <c r="R3271" s="515">
        <f t="shared" si="353"/>
        <v>0</v>
      </c>
      <c r="S3271" s="516">
        <f>IF(M3271="nio",0,IF(M3271&gt;0,VLOOKUP(H3271,'3-Productie normen'!A:L,VLOOKUP(M3271,'3-Productie normen'!$B$36:$C$42,2,FALSE),FALSE)))</f>
        <v>0</v>
      </c>
      <c r="T3271" s="516">
        <f t="shared" si="355"/>
        <v>0</v>
      </c>
      <c r="U3271" s="55">
        <f t="shared" si="356"/>
        <v>0</v>
      </c>
      <c r="V3271" s="527"/>
      <c r="X3271" s="529">
        <f t="shared" si="354"/>
        <v>1750.3199999999997</v>
      </c>
    </row>
    <row r="3272" spans="1:24" ht="14.1" customHeight="1">
      <c r="A3272" s="460">
        <v>3272</v>
      </c>
      <c r="B3272" s="467" t="s">
        <v>245</v>
      </c>
      <c r="C3272" s="466" t="s">
        <v>386</v>
      </c>
      <c r="D3272" s="473" t="s">
        <v>475</v>
      </c>
      <c r="E3272" s="475">
        <v>0</v>
      </c>
      <c r="F3272" s="475" t="s">
        <v>631</v>
      </c>
      <c r="G3272" s="494" t="s">
        <v>529</v>
      </c>
      <c r="H3272" s="491" t="s">
        <v>253</v>
      </c>
      <c r="I3272" s="494" t="s">
        <v>3974</v>
      </c>
      <c r="J3272" s="502">
        <v>16.829999999999998</v>
      </c>
      <c r="K3272" s="491" t="s">
        <v>253</v>
      </c>
      <c r="L3272" s="512">
        <f t="shared" ref="L3272:L3335" si="357">SUM(M3272:O3272)</f>
        <v>104</v>
      </c>
      <c r="M3272" s="514">
        <v>104</v>
      </c>
      <c r="N3272" s="514"/>
      <c r="O3272" s="514"/>
      <c r="P3272" s="515" t="e">
        <f t="shared" si="351"/>
        <v>#DIV/0!</v>
      </c>
      <c r="Q3272" s="515">
        <f t="shared" si="352"/>
        <v>0</v>
      </c>
      <c r="R3272" s="515">
        <f t="shared" si="353"/>
        <v>0</v>
      </c>
      <c r="S3272" s="516">
        <f>IF(M3272="nio",0,IF(M3272&gt;0,VLOOKUP(H3272,'3-Productie normen'!A:L,VLOOKUP(M3272,'3-Productie normen'!$B$36:$C$42,2,FALSE),FALSE)))</f>
        <v>0</v>
      </c>
      <c r="T3272" s="516">
        <f t="shared" si="355"/>
        <v>0</v>
      </c>
      <c r="U3272" s="55">
        <f t="shared" si="356"/>
        <v>0</v>
      </c>
      <c r="V3272" s="527"/>
      <c r="X3272" s="529">
        <f t="shared" si="354"/>
        <v>1750.3199999999997</v>
      </c>
    </row>
    <row r="3273" spans="1:24" ht="14.1" customHeight="1">
      <c r="A3273" s="567">
        <v>3273</v>
      </c>
      <c r="B3273" s="467" t="s">
        <v>245</v>
      </c>
      <c r="C3273" s="466" t="s">
        <v>386</v>
      </c>
      <c r="D3273" s="473" t="s">
        <v>475</v>
      </c>
      <c r="E3273" s="475">
        <v>0</v>
      </c>
      <c r="F3273" s="475" t="s">
        <v>632</v>
      </c>
      <c r="G3273" s="494" t="s">
        <v>529</v>
      </c>
      <c r="H3273" s="491" t="s">
        <v>253</v>
      </c>
      <c r="I3273" s="494" t="s">
        <v>3974</v>
      </c>
      <c r="J3273" s="502">
        <v>16.829999999999998</v>
      </c>
      <c r="K3273" s="491" t="s">
        <v>253</v>
      </c>
      <c r="L3273" s="512">
        <f t="shared" si="357"/>
        <v>104</v>
      </c>
      <c r="M3273" s="514">
        <v>104</v>
      </c>
      <c r="N3273" s="514"/>
      <c r="O3273" s="514"/>
      <c r="P3273" s="515" t="e">
        <f t="shared" si="351"/>
        <v>#DIV/0!</v>
      </c>
      <c r="Q3273" s="515">
        <f t="shared" si="352"/>
        <v>0</v>
      </c>
      <c r="R3273" s="515">
        <f t="shared" si="353"/>
        <v>0</v>
      </c>
      <c r="S3273" s="516">
        <f>IF(M3273="nio",0,IF(M3273&gt;0,VLOOKUP(H3273,'3-Productie normen'!A:L,VLOOKUP(M3273,'3-Productie normen'!$B$36:$C$42,2,FALSE),FALSE)))</f>
        <v>0</v>
      </c>
      <c r="T3273" s="516">
        <f t="shared" si="355"/>
        <v>0</v>
      </c>
      <c r="U3273" s="55">
        <f t="shared" si="356"/>
        <v>0</v>
      </c>
      <c r="V3273" s="527"/>
      <c r="X3273" s="529">
        <f t="shared" si="354"/>
        <v>1750.3199999999997</v>
      </c>
    </row>
    <row r="3274" spans="1:24" ht="14.1" customHeight="1">
      <c r="A3274" s="460">
        <v>3274</v>
      </c>
      <c r="B3274" s="467" t="s">
        <v>245</v>
      </c>
      <c r="C3274" s="466" t="s">
        <v>386</v>
      </c>
      <c r="D3274" s="473" t="s">
        <v>475</v>
      </c>
      <c r="E3274" s="475">
        <v>0</v>
      </c>
      <c r="F3274" s="475" t="s">
        <v>635</v>
      </c>
      <c r="G3274" s="494" t="s">
        <v>529</v>
      </c>
      <c r="H3274" s="491" t="s">
        <v>253</v>
      </c>
      <c r="I3274" s="494" t="s">
        <v>3974</v>
      </c>
      <c r="J3274" s="502">
        <v>16.829999999999998</v>
      </c>
      <c r="K3274" s="491" t="s">
        <v>253</v>
      </c>
      <c r="L3274" s="512">
        <f t="shared" si="357"/>
        <v>104</v>
      </c>
      <c r="M3274" s="514">
        <v>104</v>
      </c>
      <c r="N3274" s="514"/>
      <c r="O3274" s="514"/>
      <c r="P3274" s="515" t="e">
        <f t="shared" si="351"/>
        <v>#DIV/0!</v>
      </c>
      <c r="Q3274" s="515">
        <f t="shared" si="352"/>
        <v>0</v>
      </c>
      <c r="R3274" s="515">
        <f t="shared" si="353"/>
        <v>0</v>
      </c>
      <c r="S3274" s="516">
        <f>IF(M3274="nio",0,IF(M3274&gt;0,VLOOKUP(H3274,'3-Productie normen'!A:L,VLOOKUP(M3274,'3-Productie normen'!$B$36:$C$42,2,FALSE),FALSE)))</f>
        <v>0</v>
      </c>
      <c r="T3274" s="516">
        <f t="shared" si="355"/>
        <v>0</v>
      </c>
      <c r="U3274" s="55">
        <f t="shared" si="356"/>
        <v>0</v>
      </c>
      <c r="V3274" s="527"/>
      <c r="X3274" s="529">
        <f t="shared" si="354"/>
        <v>1750.3199999999997</v>
      </c>
    </row>
    <row r="3275" spans="1:24" ht="14.1" customHeight="1">
      <c r="A3275" s="460">
        <v>3275</v>
      </c>
      <c r="B3275" s="467" t="s">
        <v>245</v>
      </c>
      <c r="C3275" s="466" t="s">
        <v>386</v>
      </c>
      <c r="D3275" s="473" t="s">
        <v>475</v>
      </c>
      <c r="E3275" s="475">
        <v>0</v>
      </c>
      <c r="F3275" s="475" t="s">
        <v>636</v>
      </c>
      <c r="G3275" s="494" t="s">
        <v>529</v>
      </c>
      <c r="H3275" s="491" t="s">
        <v>253</v>
      </c>
      <c r="I3275" s="494" t="s">
        <v>3974</v>
      </c>
      <c r="J3275" s="502">
        <v>34.159999999999997</v>
      </c>
      <c r="K3275" s="491" t="s">
        <v>253</v>
      </c>
      <c r="L3275" s="512">
        <f t="shared" si="357"/>
        <v>104</v>
      </c>
      <c r="M3275" s="514">
        <v>104</v>
      </c>
      <c r="N3275" s="514"/>
      <c r="O3275" s="514"/>
      <c r="P3275" s="515" t="e">
        <f t="shared" ref="P3275:P3338" si="358">IF(M3275="nio",0,IF(M3275&gt;0,M3275*J3275/S3275,0))</f>
        <v>#DIV/0!</v>
      </c>
      <c r="Q3275" s="515">
        <f t="shared" ref="Q3275:Q3338" si="359">IF(N3275&gt;0,N3275*J3275/T3275,0)</f>
        <v>0</v>
      </c>
      <c r="R3275" s="515">
        <f t="shared" ref="R3275:R3338" si="360">IF(O3275&gt;0,O3275*J3275/U3275,0)</f>
        <v>0</v>
      </c>
      <c r="S3275" s="516">
        <f>IF(M3275="nio",0,IF(M3275&gt;0,VLOOKUP(H3275,'3-Productie normen'!A:L,VLOOKUP(M3275,'3-Productie normen'!$B$36:$C$42,2,FALSE),FALSE)))</f>
        <v>0</v>
      </c>
      <c r="T3275" s="516">
        <f t="shared" si="355"/>
        <v>0</v>
      </c>
      <c r="U3275" s="55">
        <f t="shared" si="356"/>
        <v>0</v>
      </c>
      <c r="V3275" s="527"/>
      <c r="X3275" s="529">
        <f t="shared" ref="X3275:X3338" si="361">L3275*J3275</f>
        <v>3552.6399999999994</v>
      </c>
    </row>
    <row r="3276" spans="1:24" ht="14.1" customHeight="1">
      <c r="A3276" s="460">
        <v>3276</v>
      </c>
      <c r="B3276" s="467" t="s">
        <v>245</v>
      </c>
      <c r="C3276" s="466" t="s">
        <v>386</v>
      </c>
      <c r="D3276" s="473" t="s">
        <v>475</v>
      </c>
      <c r="E3276" s="475">
        <v>0</v>
      </c>
      <c r="F3276" s="475" t="s">
        <v>638</v>
      </c>
      <c r="G3276" s="494" t="s">
        <v>536</v>
      </c>
      <c r="H3276" s="491" t="s">
        <v>4038</v>
      </c>
      <c r="I3276" s="494" t="s">
        <v>3974</v>
      </c>
      <c r="J3276" s="502">
        <v>33.82</v>
      </c>
      <c r="K3276" s="491" t="s">
        <v>4038</v>
      </c>
      <c r="L3276" s="512">
        <f t="shared" si="357"/>
        <v>255</v>
      </c>
      <c r="M3276" s="514">
        <v>255</v>
      </c>
      <c r="N3276" s="514"/>
      <c r="O3276" s="514"/>
      <c r="P3276" s="515" t="e">
        <f t="shared" si="358"/>
        <v>#DIV/0!</v>
      </c>
      <c r="Q3276" s="515">
        <f t="shared" si="359"/>
        <v>0</v>
      </c>
      <c r="R3276" s="515">
        <f t="shared" si="360"/>
        <v>0</v>
      </c>
      <c r="S3276" s="516">
        <f>IF(M3276="nio",0,IF(M3276&gt;0,VLOOKUP(H3276,'3-Productie normen'!A:L,VLOOKUP(M3276,'3-Productie normen'!$B$36:$C$42,2,FALSE),FALSE)))</f>
        <v>0</v>
      </c>
      <c r="T3276" s="516">
        <f t="shared" si="355"/>
        <v>0</v>
      </c>
      <c r="U3276" s="55">
        <f t="shared" si="356"/>
        <v>0</v>
      </c>
      <c r="V3276" s="527"/>
      <c r="X3276" s="529">
        <f t="shared" si="361"/>
        <v>8624.1</v>
      </c>
    </row>
    <row r="3277" spans="1:24" ht="14.1" customHeight="1">
      <c r="A3277" s="460">
        <v>3277</v>
      </c>
      <c r="B3277" s="467" t="s">
        <v>245</v>
      </c>
      <c r="C3277" s="466" t="s">
        <v>386</v>
      </c>
      <c r="D3277" s="473" t="s">
        <v>475</v>
      </c>
      <c r="E3277" s="475">
        <v>0</v>
      </c>
      <c r="F3277" s="475" t="s">
        <v>613</v>
      </c>
      <c r="G3277" s="494" t="s">
        <v>529</v>
      </c>
      <c r="H3277" s="491" t="s">
        <v>253</v>
      </c>
      <c r="I3277" s="494" t="s">
        <v>3974</v>
      </c>
      <c r="J3277" s="502">
        <v>33.799999999999997</v>
      </c>
      <c r="K3277" s="491" t="s">
        <v>253</v>
      </c>
      <c r="L3277" s="512">
        <f t="shared" si="357"/>
        <v>104</v>
      </c>
      <c r="M3277" s="514">
        <v>104</v>
      </c>
      <c r="N3277" s="514"/>
      <c r="O3277" s="514"/>
      <c r="P3277" s="515" t="e">
        <f t="shared" si="358"/>
        <v>#DIV/0!</v>
      </c>
      <c r="Q3277" s="515">
        <f t="shared" si="359"/>
        <v>0</v>
      </c>
      <c r="R3277" s="515">
        <f t="shared" si="360"/>
        <v>0</v>
      </c>
      <c r="S3277" s="516">
        <f>IF(M3277="nio",0,IF(M3277&gt;0,VLOOKUP(H3277,'3-Productie normen'!A:L,VLOOKUP(M3277,'3-Productie normen'!$B$36:$C$42,2,FALSE),FALSE)))</f>
        <v>0</v>
      </c>
      <c r="T3277" s="516">
        <f t="shared" si="355"/>
        <v>0</v>
      </c>
      <c r="U3277" s="55">
        <f t="shared" si="356"/>
        <v>0</v>
      </c>
      <c r="V3277" s="527"/>
      <c r="X3277" s="529">
        <f t="shared" si="361"/>
        <v>3515.2</v>
      </c>
    </row>
    <row r="3278" spans="1:24" ht="14.1" customHeight="1">
      <c r="A3278" s="460">
        <v>3278</v>
      </c>
      <c r="B3278" s="467" t="s">
        <v>245</v>
      </c>
      <c r="C3278" s="466" t="s">
        <v>386</v>
      </c>
      <c r="D3278" s="473" t="s">
        <v>475</v>
      </c>
      <c r="E3278" s="475">
        <v>0</v>
      </c>
      <c r="F3278" s="475" t="s">
        <v>917</v>
      </c>
      <c r="G3278" s="494" t="s">
        <v>529</v>
      </c>
      <c r="H3278" s="491" t="s">
        <v>253</v>
      </c>
      <c r="I3278" s="494" t="s">
        <v>3974</v>
      </c>
      <c r="J3278" s="502">
        <v>16.100000000000001</v>
      </c>
      <c r="K3278" s="491" t="s">
        <v>253</v>
      </c>
      <c r="L3278" s="512">
        <f t="shared" si="357"/>
        <v>104</v>
      </c>
      <c r="M3278" s="514">
        <v>104</v>
      </c>
      <c r="N3278" s="514"/>
      <c r="O3278" s="514"/>
      <c r="P3278" s="515" t="e">
        <f t="shared" si="358"/>
        <v>#DIV/0!</v>
      </c>
      <c r="Q3278" s="515">
        <f t="shared" si="359"/>
        <v>0</v>
      </c>
      <c r="R3278" s="515">
        <f t="shared" si="360"/>
        <v>0</v>
      </c>
      <c r="S3278" s="516">
        <f>IF(M3278="nio",0,IF(M3278&gt;0,VLOOKUP(H3278,'3-Productie normen'!A:L,VLOOKUP(M3278,'3-Productie normen'!$B$36:$C$42,2,FALSE),FALSE)))</f>
        <v>0</v>
      </c>
      <c r="T3278" s="516">
        <f t="shared" si="355"/>
        <v>0</v>
      </c>
      <c r="U3278" s="55">
        <f t="shared" si="356"/>
        <v>0</v>
      </c>
      <c r="V3278" s="527"/>
      <c r="X3278" s="529">
        <f t="shared" si="361"/>
        <v>1674.4</v>
      </c>
    </row>
    <row r="3279" spans="1:24" ht="14.1" customHeight="1">
      <c r="A3279" s="460">
        <v>3279</v>
      </c>
      <c r="B3279" s="467" t="s">
        <v>245</v>
      </c>
      <c r="C3279" s="466" t="s">
        <v>386</v>
      </c>
      <c r="D3279" s="473" t="s">
        <v>475</v>
      </c>
      <c r="E3279" s="475">
        <v>0</v>
      </c>
      <c r="F3279" s="475" t="s">
        <v>918</v>
      </c>
      <c r="G3279" s="494" t="s">
        <v>529</v>
      </c>
      <c r="H3279" s="491" t="s">
        <v>253</v>
      </c>
      <c r="I3279" s="494" t="s">
        <v>3974</v>
      </c>
      <c r="J3279" s="502">
        <v>16.84</v>
      </c>
      <c r="K3279" s="491" t="s">
        <v>253</v>
      </c>
      <c r="L3279" s="512">
        <f t="shared" si="357"/>
        <v>104</v>
      </c>
      <c r="M3279" s="514">
        <v>104</v>
      </c>
      <c r="N3279" s="514"/>
      <c r="O3279" s="514"/>
      <c r="P3279" s="515" t="e">
        <f t="shared" si="358"/>
        <v>#DIV/0!</v>
      </c>
      <c r="Q3279" s="515">
        <f t="shared" si="359"/>
        <v>0</v>
      </c>
      <c r="R3279" s="515">
        <f t="shared" si="360"/>
        <v>0</v>
      </c>
      <c r="S3279" s="516">
        <f>IF(M3279="nio",0,IF(M3279&gt;0,VLOOKUP(H3279,'3-Productie normen'!A:L,VLOOKUP(M3279,'3-Productie normen'!$B$36:$C$42,2,FALSE),FALSE)))</f>
        <v>0</v>
      </c>
      <c r="T3279" s="516">
        <f t="shared" si="355"/>
        <v>0</v>
      </c>
      <c r="U3279" s="55">
        <f t="shared" si="356"/>
        <v>0</v>
      </c>
      <c r="V3279" s="527"/>
      <c r="X3279" s="529">
        <f t="shared" si="361"/>
        <v>1751.36</v>
      </c>
    </row>
    <row r="3280" spans="1:24" ht="14.1" customHeight="1">
      <c r="A3280" s="460">
        <v>3280</v>
      </c>
      <c r="B3280" s="467" t="s">
        <v>245</v>
      </c>
      <c r="C3280" s="466" t="s">
        <v>386</v>
      </c>
      <c r="D3280" s="473" t="s">
        <v>475</v>
      </c>
      <c r="E3280" s="475">
        <v>0</v>
      </c>
      <c r="F3280" s="475" t="s">
        <v>919</v>
      </c>
      <c r="G3280" s="494" t="s">
        <v>529</v>
      </c>
      <c r="H3280" s="491" t="s">
        <v>253</v>
      </c>
      <c r="I3280" s="494" t="s">
        <v>3974</v>
      </c>
      <c r="J3280" s="502">
        <v>16.829999999999998</v>
      </c>
      <c r="K3280" s="491" t="s">
        <v>253</v>
      </c>
      <c r="L3280" s="512">
        <f t="shared" si="357"/>
        <v>104</v>
      </c>
      <c r="M3280" s="514">
        <v>104</v>
      </c>
      <c r="N3280" s="514"/>
      <c r="O3280" s="514"/>
      <c r="P3280" s="515" t="e">
        <f t="shared" si="358"/>
        <v>#DIV/0!</v>
      </c>
      <c r="Q3280" s="515">
        <f t="shared" si="359"/>
        <v>0</v>
      </c>
      <c r="R3280" s="515">
        <f t="shared" si="360"/>
        <v>0</v>
      </c>
      <c r="S3280" s="516">
        <f>IF(M3280="nio",0,IF(M3280&gt;0,VLOOKUP(H3280,'3-Productie normen'!A:L,VLOOKUP(M3280,'3-Productie normen'!$B$36:$C$42,2,FALSE),FALSE)))</f>
        <v>0</v>
      </c>
      <c r="T3280" s="516">
        <f t="shared" si="355"/>
        <v>0</v>
      </c>
      <c r="U3280" s="55">
        <f t="shared" si="356"/>
        <v>0</v>
      </c>
      <c r="V3280" s="527"/>
      <c r="X3280" s="529">
        <f t="shared" si="361"/>
        <v>1750.3199999999997</v>
      </c>
    </row>
    <row r="3281" spans="1:24" ht="14.1" customHeight="1">
      <c r="A3281" s="567">
        <v>3281</v>
      </c>
      <c r="B3281" s="467" t="s">
        <v>245</v>
      </c>
      <c r="C3281" s="466" t="s">
        <v>386</v>
      </c>
      <c r="D3281" s="473" t="s">
        <v>475</v>
      </c>
      <c r="E3281" s="475">
        <v>0</v>
      </c>
      <c r="F3281" s="475" t="s">
        <v>920</v>
      </c>
      <c r="G3281" s="494" t="s">
        <v>529</v>
      </c>
      <c r="H3281" s="491" t="s">
        <v>253</v>
      </c>
      <c r="I3281" s="494" t="s">
        <v>3974</v>
      </c>
      <c r="J3281" s="502">
        <v>16.829999999999998</v>
      </c>
      <c r="K3281" s="491" t="s">
        <v>253</v>
      </c>
      <c r="L3281" s="512">
        <f t="shared" si="357"/>
        <v>104</v>
      </c>
      <c r="M3281" s="514">
        <v>104</v>
      </c>
      <c r="N3281" s="514"/>
      <c r="O3281" s="514"/>
      <c r="P3281" s="515" t="e">
        <f t="shared" si="358"/>
        <v>#DIV/0!</v>
      </c>
      <c r="Q3281" s="515">
        <f t="shared" si="359"/>
        <v>0</v>
      </c>
      <c r="R3281" s="515">
        <f t="shared" si="360"/>
        <v>0</v>
      </c>
      <c r="S3281" s="516">
        <f>IF(M3281="nio",0,IF(M3281&gt;0,VLOOKUP(H3281,'3-Productie normen'!A:L,VLOOKUP(M3281,'3-Productie normen'!$B$36:$C$42,2,FALSE),FALSE)))</f>
        <v>0</v>
      </c>
      <c r="T3281" s="516">
        <f t="shared" si="355"/>
        <v>0</v>
      </c>
      <c r="U3281" s="55">
        <f t="shared" si="356"/>
        <v>0</v>
      </c>
      <c r="V3281" s="527"/>
      <c r="X3281" s="529">
        <f t="shared" si="361"/>
        <v>1750.3199999999997</v>
      </c>
    </row>
    <row r="3282" spans="1:24" ht="14.1" customHeight="1">
      <c r="A3282" s="460">
        <v>3282</v>
      </c>
      <c r="B3282" s="467" t="s">
        <v>245</v>
      </c>
      <c r="C3282" s="466" t="s">
        <v>386</v>
      </c>
      <c r="D3282" s="473" t="s">
        <v>475</v>
      </c>
      <c r="E3282" s="475">
        <v>0</v>
      </c>
      <c r="F3282" s="475" t="s">
        <v>921</v>
      </c>
      <c r="G3282" s="494" t="s">
        <v>529</v>
      </c>
      <c r="H3282" s="491" t="s">
        <v>253</v>
      </c>
      <c r="I3282" s="494" t="s">
        <v>3974</v>
      </c>
      <c r="J3282" s="502">
        <v>16.829999999999998</v>
      </c>
      <c r="K3282" s="491" t="s">
        <v>253</v>
      </c>
      <c r="L3282" s="512">
        <f t="shared" si="357"/>
        <v>104</v>
      </c>
      <c r="M3282" s="514">
        <v>104</v>
      </c>
      <c r="N3282" s="514"/>
      <c r="O3282" s="514"/>
      <c r="P3282" s="515" t="e">
        <f t="shared" si="358"/>
        <v>#DIV/0!</v>
      </c>
      <c r="Q3282" s="515">
        <f t="shared" si="359"/>
        <v>0</v>
      </c>
      <c r="R3282" s="515">
        <f t="shared" si="360"/>
        <v>0</v>
      </c>
      <c r="S3282" s="516">
        <f>IF(M3282="nio",0,IF(M3282&gt;0,VLOOKUP(H3282,'3-Productie normen'!A:L,VLOOKUP(M3282,'3-Productie normen'!$B$36:$C$42,2,FALSE),FALSE)))</f>
        <v>0</v>
      </c>
      <c r="T3282" s="516">
        <f t="shared" si="355"/>
        <v>0</v>
      </c>
      <c r="U3282" s="55">
        <f t="shared" si="356"/>
        <v>0</v>
      </c>
      <c r="V3282" s="527"/>
      <c r="X3282" s="529">
        <f t="shared" si="361"/>
        <v>1750.3199999999997</v>
      </c>
    </row>
    <row r="3283" spans="1:24" ht="14.1" customHeight="1">
      <c r="A3283" s="460">
        <v>3283</v>
      </c>
      <c r="B3283" s="467" t="s">
        <v>245</v>
      </c>
      <c r="C3283" s="466" t="s">
        <v>386</v>
      </c>
      <c r="D3283" s="473" t="s">
        <v>475</v>
      </c>
      <c r="E3283" s="475">
        <v>0</v>
      </c>
      <c r="F3283" s="475" t="s">
        <v>922</v>
      </c>
      <c r="G3283" s="494" t="s">
        <v>529</v>
      </c>
      <c r="H3283" s="491" t="s">
        <v>253</v>
      </c>
      <c r="I3283" s="494" t="s">
        <v>3974</v>
      </c>
      <c r="J3283" s="502">
        <v>16.829999999999998</v>
      </c>
      <c r="K3283" s="491" t="s">
        <v>253</v>
      </c>
      <c r="L3283" s="512">
        <f t="shared" si="357"/>
        <v>104</v>
      </c>
      <c r="M3283" s="514">
        <v>104</v>
      </c>
      <c r="N3283" s="514"/>
      <c r="O3283" s="514"/>
      <c r="P3283" s="515" t="e">
        <f t="shared" si="358"/>
        <v>#DIV/0!</v>
      </c>
      <c r="Q3283" s="515">
        <f t="shared" si="359"/>
        <v>0</v>
      </c>
      <c r="R3283" s="515">
        <f t="shared" si="360"/>
        <v>0</v>
      </c>
      <c r="S3283" s="516">
        <f>IF(M3283="nio",0,IF(M3283&gt;0,VLOOKUP(H3283,'3-Productie normen'!A:L,VLOOKUP(M3283,'3-Productie normen'!$B$36:$C$42,2,FALSE),FALSE)))</f>
        <v>0</v>
      </c>
      <c r="T3283" s="516">
        <f t="shared" si="355"/>
        <v>0</v>
      </c>
      <c r="U3283" s="55">
        <f t="shared" si="356"/>
        <v>0</v>
      </c>
      <c r="V3283" s="527"/>
      <c r="X3283" s="529">
        <f t="shared" si="361"/>
        <v>1750.3199999999997</v>
      </c>
    </row>
    <row r="3284" spans="1:24" ht="14.1" customHeight="1">
      <c r="A3284" s="460">
        <v>3284</v>
      </c>
      <c r="B3284" s="467" t="s">
        <v>245</v>
      </c>
      <c r="C3284" s="466" t="s">
        <v>386</v>
      </c>
      <c r="D3284" s="473" t="s">
        <v>475</v>
      </c>
      <c r="E3284" s="475">
        <v>0</v>
      </c>
      <c r="F3284" s="475" t="s">
        <v>923</v>
      </c>
      <c r="G3284" s="494" t="s">
        <v>529</v>
      </c>
      <c r="H3284" s="491" t="s">
        <v>253</v>
      </c>
      <c r="I3284" s="494" t="s">
        <v>3974</v>
      </c>
      <c r="J3284" s="502">
        <v>16.829999999999998</v>
      </c>
      <c r="K3284" s="491" t="s">
        <v>253</v>
      </c>
      <c r="L3284" s="512">
        <f t="shared" si="357"/>
        <v>104</v>
      </c>
      <c r="M3284" s="514">
        <v>104</v>
      </c>
      <c r="N3284" s="514"/>
      <c r="O3284" s="514"/>
      <c r="P3284" s="515" t="e">
        <f t="shared" si="358"/>
        <v>#DIV/0!</v>
      </c>
      <c r="Q3284" s="515">
        <f t="shared" si="359"/>
        <v>0</v>
      </c>
      <c r="R3284" s="515">
        <f t="shared" si="360"/>
        <v>0</v>
      </c>
      <c r="S3284" s="516">
        <f>IF(M3284="nio",0,IF(M3284&gt;0,VLOOKUP(H3284,'3-Productie normen'!A:L,VLOOKUP(M3284,'3-Productie normen'!$B$36:$C$42,2,FALSE),FALSE)))</f>
        <v>0</v>
      </c>
      <c r="T3284" s="516">
        <f t="shared" si="355"/>
        <v>0</v>
      </c>
      <c r="U3284" s="55">
        <f t="shared" si="356"/>
        <v>0</v>
      </c>
      <c r="V3284" s="527"/>
      <c r="X3284" s="529">
        <f t="shared" si="361"/>
        <v>1750.3199999999997</v>
      </c>
    </row>
    <row r="3285" spans="1:24" ht="14.1" customHeight="1">
      <c r="A3285" s="460">
        <v>3285</v>
      </c>
      <c r="B3285" s="467" t="s">
        <v>245</v>
      </c>
      <c r="C3285" s="466" t="s">
        <v>386</v>
      </c>
      <c r="D3285" s="473" t="s">
        <v>475</v>
      </c>
      <c r="E3285" s="475">
        <v>0</v>
      </c>
      <c r="F3285" s="475" t="s">
        <v>616</v>
      </c>
      <c r="G3285" s="494" t="s">
        <v>536</v>
      </c>
      <c r="H3285" s="491" t="s">
        <v>4038</v>
      </c>
      <c r="I3285" s="494" t="s">
        <v>3974</v>
      </c>
      <c r="J3285" s="502">
        <v>15.75</v>
      </c>
      <c r="K3285" s="491" t="s">
        <v>253</v>
      </c>
      <c r="L3285" s="512">
        <f t="shared" si="357"/>
        <v>255</v>
      </c>
      <c r="M3285" s="514">
        <v>255</v>
      </c>
      <c r="N3285" s="514"/>
      <c r="O3285" s="514"/>
      <c r="P3285" s="515" t="e">
        <f t="shared" si="358"/>
        <v>#DIV/0!</v>
      </c>
      <c r="Q3285" s="515">
        <f t="shared" si="359"/>
        <v>0</v>
      </c>
      <c r="R3285" s="515">
        <f t="shared" si="360"/>
        <v>0</v>
      </c>
      <c r="S3285" s="516">
        <f>IF(M3285="nio",0,IF(M3285&gt;0,VLOOKUP(H3285,'3-Productie normen'!A:L,VLOOKUP(M3285,'3-Productie normen'!$B$36:$C$42,2,FALSE),FALSE)))</f>
        <v>0</v>
      </c>
      <c r="T3285" s="516">
        <f t="shared" si="355"/>
        <v>0</v>
      </c>
      <c r="U3285" s="55">
        <f t="shared" si="356"/>
        <v>0</v>
      </c>
      <c r="V3285" s="527"/>
      <c r="X3285" s="529">
        <f t="shared" si="361"/>
        <v>4016.25</v>
      </c>
    </row>
    <row r="3286" spans="1:24" ht="14.1" customHeight="1">
      <c r="A3286" s="460">
        <v>3286</v>
      </c>
      <c r="B3286" s="467" t="s">
        <v>245</v>
      </c>
      <c r="C3286" s="466" t="s">
        <v>386</v>
      </c>
      <c r="D3286" s="473" t="s">
        <v>475</v>
      </c>
      <c r="E3286" s="475">
        <v>0</v>
      </c>
      <c r="F3286" s="475" t="s">
        <v>624</v>
      </c>
      <c r="G3286" s="494" t="s">
        <v>568</v>
      </c>
      <c r="H3286" s="487" t="s">
        <v>17</v>
      </c>
      <c r="I3286" s="494" t="s">
        <v>3977</v>
      </c>
      <c r="J3286" s="502">
        <v>16</v>
      </c>
      <c r="K3286" s="487" t="s">
        <v>17</v>
      </c>
      <c r="L3286" s="512">
        <f t="shared" si="357"/>
        <v>255</v>
      </c>
      <c r="M3286" s="514">
        <v>255</v>
      </c>
      <c r="N3286" s="514"/>
      <c r="O3286" s="514"/>
      <c r="P3286" s="515" t="e">
        <f t="shared" si="358"/>
        <v>#DIV/0!</v>
      </c>
      <c r="Q3286" s="515">
        <f t="shared" si="359"/>
        <v>0</v>
      </c>
      <c r="R3286" s="515">
        <f t="shared" si="360"/>
        <v>0</v>
      </c>
      <c r="S3286" s="516">
        <f>IF(M3286="nio",0,IF(M3286&gt;0,VLOOKUP(H3286,'3-Productie normen'!A:L,VLOOKUP(M3286,'3-Productie normen'!$B$36:$C$42,2,FALSE),FALSE)))</f>
        <v>0</v>
      </c>
      <c r="T3286" s="516">
        <f t="shared" si="355"/>
        <v>0</v>
      </c>
      <c r="U3286" s="55">
        <f t="shared" si="356"/>
        <v>0</v>
      </c>
      <c r="V3286" s="527"/>
      <c r="X3286" s="529">
        <f t="shared" si="361"/>
        <v>4080</v>
      </c>
    </row>
    <row r="3287" spans="1:24" ht="14.1" customHeight="1">
      <c r="A3287" s="460">
        <v>3287</v>
      </c>
      <c r="B3287" s="467" t="s">
        <v>245</v>
      </c>
      <c r="C3287" s="466" t="s">
        <v>386</v>
      </c>
      <c r="D3287" s="473" t="s">
        <v>475</v>
      </c>
      <c r="E3287" s="475">
        <v>0</v>
      </c>
      <c r="F3287" s="475" t="s">
        <v>3002</v>
      </c>
      <c r="G3287" s="494" t="s">
        <v>568</v>
      </c>
      <c r="H3287" s="487" t="s">
        <v>17</v>
      </c>
      <c r="I3287" s="494" t="s">
        <v>3977</v>
      </c>
      <c r="J3287" s="502">
        <v>1.35</v>
      </c>
      <c r="K3287" s="487" t="s">
        <v>17</v>
      </c>
      <c r="L3287" s="512">
        <f t="shared" si="357"/>
        <v>255</v>
      </c>
      <c r="M3287" s="514">
        <v>255</v>
      </c>
      <c r="N3287" s="514"/>
      <c r="O3287" s="514"/>
      <c r="P3287" s="515" t="e">
        <f t="shared" si="358"/>
        <v>#DIV/0!</v>
      </c>
      <c r="Q3287" s="515">
        <f t="shared" si="359"/>
        <v>0</v>
      </c>
      <c r="R3287" s="515">
        <f t="shared" si="360"/>
        <v>0</v>
      </c>
      <c r="S3287" s="516">
        <f>IF(M3287="nio",0,IF(M3287&gt;0,VLOOKUP(H3287,'3-Productie normen'!A:L,VLOOKUP(M3287,'3-Productie normen'!$B$36:$C$42,2,FALSE),FALSE)))</f>
        <v>0</v>
      </c>
      <c r="T3287" s="516">
        <f t="shared" si="355"/>
        <v>0</v>
      </c>
      <c r="U3287" s="55">
        <f t="shared" si="356"/>
        <v>0</v>
      </c>
      <c r="V3287" s="527"/>
      <c r="X3287" s="529">
        <f t="shared" si="361"/>
        <v>344.25</v>
      </c>
    </row>
    <row r="3288" spans="1:24" ht="14.1" customHeight="1">
      <c r="A3288" s="460">
        <v>3288</v>
      </c>
      <c r="B3288" s="467" t="s">
        <v>245</v>
      </c>
      <c r="C3288" s="466" t="s">
        <v>386</v>
      </c>
      <c r="D3288" s="473" t="s">
        <v>475</v>
      </c>
      <c r="E3288" s="475">
        <v>0</v>
      </c>
      <c r="F3288" s="475" t="s">
        <v>3003</v>
      </c>
      <c r="G3288" s="494" t="s">
        <v>568</v>
      </c>
      <c r="H3288" s="487" t="s">
        <v>17</v>
      </c>
      <c r="I3288" s="494" t="s">
        <v>3977</v>
      </c>
      <c r="J3288" s="502">
        <v>1.35</v>
      </c>
      <c r="K3288" s="487" t="s">
        <v>17</v>
      </c>
      <c r="L3288" s="512">
        <f t="shared" si="357"/>
        <v>255</v>
      </c>
      <c r="M3288" s="514">
        <v>255</v>
      </c>
      <c r="N3288" s="514"/>
      <c r="O3288" s="514"/>
      <c r="P3288" s="515" t="e">
        <f t="shared" si="358"/>
        <v>#DIV/0!</v>
      </c>
      <c r="Q3288" s="515">
        <f t="shared" si="359"/>
        <v>0</v>
      </c>
      <c r="R3288" s="515">
        <f t="shared" si="360"/>
        <v>0</v>
      </c>
      <c r="S3288" s="516">
        <f>IF(M3288="nio",0,IF(M3288&gt;0,VLOOKUP(H3288,'3-Productie normen'!A:L,VLOOKUP(M3288,'3-Productie normen'!$B$36:$C$42,2,FALSE),FALSE)))</f>
        <v>0</v>
      </c>
      <c r="T3288" s="516">
        <f t="shared" si="355"/>
        <v>0</v>
      </c>
      <c r="U3288" s="55">
        <f t="shared" si="356"/>
        <v>0</v>
      </c>
      <c r="V3288" s="527"/>
      <c r="X3288" s="529">
        <f t="shared" si="361"/>
        <v>344.25</v>
      </c>
    </row>
    <row r="3289" spans="1:24" ht="14.1" customHeight="1">
      <c r="A3289" s="567">
        <v>3289</v>
      </c>
      <c r="B3289" s="467" t="s">
        <v>245</v>
      </c>
      <c r="C3289" s="466" t="s">
        <v>386</v>
      </c>
      <c r="D3289" s="473" t="s">
        <v>475</v>
      </c>
      <c r="E3289" s="475">
        <v>0</v>
      </c>
      <c r="F3289" s="475" t="s">
        <v>3004</v>
      </c>
      <c r="G3289" s="494" t="s">
        <v>568</v>
      </c>
      <c r="H3289" s="487" t="s">
        <v>17</v>
      </c>
      <c r="I3289" s="494" t="s">
        <v>3977</v>
      </c>
      <c r="J3289" s="502">
        <v>1.35</v>
      </c>
      <c r="K3289" s="487" t="s">
        <v>17</v>
      </c>
      <c r="L3289" s="512">
        <f t="shared" si="357"/>
        <v>255</v>
      </c>
      <c r="M3289" s="514">
        <v>255</v>
      </c>
      <c r="N3289" s="514"/>
      <c r="O3289" s="514"/>
      <c r="P3289" s="515" t="e">
        <f t="shared" si="358"/>
        <v>#DIV/0!</v>
      </c>
      <c r="Q3289" s="515">
        <f t="shared" si="359"/>
        <v>0</v>
      </c>
      <c r="R3289" s="515">
        <f t="shared" si="360"/>
        <v>0</v>
      </c>
      <c r="S3289" s="516">
        <f>IF(M3289="nio",0,IF(M3289&gt;0,VLOOKUP(H3289,'3-Productie normen'!A:L,VLOOKUP(M3289,'3-Productie normen'!$B$36:$C$42,2,FALSE),FALSE)))</f>
        <v>0</v>
      </c>
      <c r="T3289" s="516">
        <f t="shared" ref="T3289:T3352" si="362">IF(N3289&gt;0,S3289*$T$8,0)</f>
        <v>0</v>
      </c>
      <c r="U3289" s="55">
        <f t="shared" ref="U3289:U3352" si="363">IF((OR(O3289&gt;0,)),S3289*$U$8,0)</f>
        <v>0</v>
      </c>
      <c r="V3289" s="527"/>
      <c r="X3289" s="529">
        <f t="shared" si="361"/>
        <v>344.25</v>
      </c>
    </row>
    <row r="3290" spans="1:24" ht="14.1" customHeight="1">
      <c r="A3290" s="460">
        <v>3290</v>
      </c>
      <c r="B3290" s="467" t="s">
        <v>245</v>
      </c>
      <c r="C3290" s="466" t="s">
        <v>386</v>
      </c>
      <c r="D3290" s="473" t="s">
        <v>475</v>
      </c>
      <c r="E3290" s="475">
        <v>0</v>
      </c>
      <c r="F3290" s="475" t="s">
        <v>924</v>
      </c>
      <c r="G3290" s="494" t="s">
        <v>568</v>
      </c>
      <c r="H3290" s="487" t="s">
        <v>17</v>
      </c>
      <c r="I3290" s="494" t="s">
        <v>3977</v>
      </c>
      <c r="J3290" s="502">
        <v>1.35</v>
      </c>
      <c r="K3290" s="487" t="s">
        <v>17</v>
      </c>
      <c r="L3290" s="512">
        <f t="shared" si="357"/>
        <v>255</v>
      </c>
      <c r="M3290" s="514">
        <v>255</v>
      </c>
      <c r="N3290" s="514"/>
      <c r="O3290" s="514"/>
      <c r="P3290" s="515" t="e">
        <f t="shared" si="358"/>
        <v>#DIV/0!</v>
      </c>
      <c r="Q3290" s="515">
        <f t="shared" si="359"/>
        <v>0</v>
      </c>
      <c r="R3290" s="515">
        <f t="shared" si="360"/>
        <v>0</v>
      </c>
      <c r="S3290" s="516">
        <f>IF(M3290="nio",0,IF(M3290&gt;0,VLOOKUP(H3290,'3-Productie normen'!A:L,VLOOKUP(M3290,'3-Productie normen'!$B$36:$C$42,2,FALSE),FALSE)))</f>
        <v>0</v>
      </c>
      <c r="T3290" s="516">
        <f t="shared" si="362"/>
        <v>0</v>
      </c>
      <c r="U3290" s="55">
        <f t="shared" si="363"/>
        <v>0</v>
      </c>
      <c r="V3290" s="527"/>
      <c r="X3290" s="529">
        <f t="shared" si="361"/>
        <v>344.25</v>
      </c>
    </row>
    <row r="3291" spans="1:24" ht="14.1" customHeight="1">
      <c r="A3291" s="460">
        <v>3291</v>
      </c>
      <c r="B3291" s="467" t="s">
        <v>245</v>
      </c>
      <c r="C3291" s="466" t="s">
        <v>386</v>
      </c>
      <c r="D3291" s="473" t="s">
        <v>475</v>
      </c>
      <c r="E3291" s="475">
        <v>0</v>
      </c>
      <c r="F3291" s="475" t="s">
        <v>3005</v>
      </c>
      <c r="G3291" s="494" t="s">
        <v>568</v>
      </c>
      <c r="H3291" s="487" t="s">
        <v>17</v>
      </c>
      <c r="I3291" s="494" t="s">
        <v>3977</v>
      </c>
      <c r="J3291" s="502">
        <v>1.53</v>
      </c>
      <c r="K3291" s="487" t="s">
        <v>17</v>
      </c>
      <c r="L3291" s="512">
        <f t="shared" si="357"/>
        <v>255</v>
      </c>
      <c r="M3291" s="514">
        <v>255</v>
      </c>
      <c r="N3291" s="514"/>
      <c r="O3291" s="514"/>
      <c r="P3291" s="515" t="e">
        <f t="shared" si="358"/>
        <v>#DIV/0!</v>
      </c>
      <c r="Q3291" s="515">
        <f t="shared" si="359"/>
        <v>0</v>
      </c>
      <c r="R3291" s="515">
        <f t="shared" si="360"/>
        <v>0</v>
      </c>
      <c r="S3291" s="516">
        <f>IF(M3291="nio",0,IF(M3291&gt;0,VLOOKUP(H3291,'3-Productie normen'!A:L,VLOOKUP(M3291,'3-Productie normen'!$B$36:$C$42,2,FALSE),FALSE)))</f>
        <v>0</v>
      </c>
      <c r="T3291" s="516">
        <f t="shared" si="362"/>
        <v>0</v>
      </c>
      <c r="U3291" s="55">
        <f t="shared" si="363"/>
        <v>0</v>
      </c>
      <c r="V3291" s="527"/>
      <c r="X3291" s="529">
        <f t="shared" si="361"/>
        <v>390.15000000000003</v>
      </c>
    </row>
    <row r="3292" spans="1:24" ht="14.1" customHeight="1">
      <c r="A3292" s="460">
        <v>3292</v>
      </c>
      <c r="B3292" s="467" t="s">
        <v>245</v>
      </c>
      <c r="C3292" s="466" t="s">
        <v>386</v>
      </c>
      <c r="D3292" s="473" t="s">
        <v>475</v>
      </c>
      <c r="E3292" s="475">
        <v>0</v>
      </c>
      <c r="F3292" s="475" t="s">
        <v>925</v>
      </c>
      <c r="G3292" s="494" t="s">
        <v>568</v>
      </c>
      <c r="H3292" s="491" t="s">
        <v>286</v>
      </c>
      <c r="I3292" s="494" t="s">
        <v>3977</v>
      </c>
      <c r="J3292" s="502">
        <v>45.27</v>
      </c>
      <c r="K3292" s="494" t="s">
        <v>4016</v>
      </c>
      <c r="L3292" s="512">
        <f t="shared" si="357"/>
        <v>0</v>
      </c>
      <c r="M3292" s="513" t="s">
        <v>4037</v>
      </c>
      <c r="N3292" s="514"/>
      <c r="O3292" s="514"/>
      <c r="P3292" s="515">
        <f t="shared" si="358"/>
        <v>0</v>
      </c>
      <c r="Q3292" s="515">
        <f t="shared" si="359"/>
        <v>0</v>
      </c>
      <c r="R3292" s="515">
        <f t="shared" si="360"/>
        <v>0</v>
      </c>
      <c r="S3292" s="516">
        <f>IF(M3292="nio",0,IF(M3292&gt;0,VLOOKUP(H3292,'3-Productie normen'!A:L,VLOOKUP(M3292,'3-Productie normen'!$B$36:$C$42,2,FALSE),FALSE)))</f>
        <v>0</v>
      </c>
      <c r="T3292" s="516">
        <f t="shared" si="362"/>
        <v>0</v>
      </c>
      <c r="U3292" s="55">
        <f t="shared" si="363"/>
        <v>0</v>
      </c>
      <c r="V3292" s="527"/>
      <c r="X3292" s="529">
        <f t="shared" si="361"/>
        <v>0</v>
      </c>
    </row>
    <row r="3293" spans="1:24" ht="14.1" customHeight="1">
      <c r="A3293" s="460">
        <v>3293</v>
      </c>
      <c r="B3293" s="467" t="s">
        <v>245</v>
      </c>
      <c r="C3293" s="466" t="s">
        <v>386</v>
      </c>
      <c r="D3293" s="473" t="s">
        <v>475</v>
      </c>
      <c r="E3293" s="475">
        <v>0</v>
      </c>
      <c r="F3293" s="475" t="s">
        <v>3006</v>
      </c>
      <c r="G3293" s="494" t="s">
        <v>568</v>
      </c>
      <c r="H3293" s="491" t="s">
        <v>286</v>
      </c>
      <c r="I3293" s="494" t="s">
        <v>3977</v>
      </c>
      <c r="J3293" s="502">
        <v>1.82</v>
      </c>
      <c r="K3293" s="494" t="s">
        <v>4016</v>
      </c>
      <c r="L3293" s="512">
        <f t="shared" si="357"/>
        <v>0</v>
      </c>
      <c r="M3293" s="513" t="s">
        <v>4037</v>
      </c>
      <c r="N3293" s="514"/>
      <c r="O3293" s="514"/>
      <c r="P3293" s="515">
        <f t="shared" si="358"/>
        <v>0</v>
      </c>
      <c r="Q3293" s="515">
        <f t="shared" si="359"/>
        <v>0</v>
      </c>
      <c r="R3293" s="515">
        <f t="shared" si="360"/>
        <v>0</v>
      </c>
      <c r="S3293" s="516">
        <f>IF(M3293="nio",0,IF(M3293&gt;0,VLOOKUP(H3293,'3-Productie normen'!A:L,VLOOKUP(M3293,'3-Productie normen'!$B$36:$C$42,2,FALSE),FALSE)))</f>
        <v>0</v>
      </c>
      <c r="T3293" s="516">
        <f t="shared" si="362"/>
        <v>0</v>
      </c>
      <c r="U3293" s="55">
        <f t="shared" si="363"/>
        <v>0</v>
      </c>
      <c r="V3293" s="527"/>
      <c r="X3293" s="529">
        <f t="shared" si="361"/>
        <v>0</v>
      </c>
    </row>
    <row r="3294" spans="1:24" ht="14.1" customHeight="1">
      <c r="A3294" s="460">
        <v>3294</v>
      </c>
      <c r="B3294" s="467" t="s">
        <v>245</v>
      </c>
      <c r="C3294" s="466" t="s">
        <v>386</v>
      </c>
      <c r="D3294" s="473" t="s">
        <v>475</v>
      </c>
      <c r="E3294" s="475">
        <v>0</v>
      </c>
      <c r="F3294" s="475" t="s">
        <v>3007</v>
      </c>
      <c r="G3294" s="494" t="s">
        <v>568</v>
      </c>
      <c r="H3294" s="491" t="s">
        <v>286</v>
      </c>
      <c r="I3294" s="494" t="s">
        <v>3977</v>
      </c>
      <c r="J3294" s="502">
        <v>1.1299999999999999</v>
      </c>
      <c r="K3294" s="494" t="s">
        <v>4016</v>
      </c>
      <c r="L3294" s="512">
        <f t="shared" si="357"/>
        <v>0</v>
      </c>
      <c r="M3294" s="513" t="s">
        <v>4037</v>
      </c>
      <c r="N3294" s="514"/>
      <c r="O3294" s="514"/>
      <c r="P3294" s="515">
        <f t="shared" si="358"/>
        <v>0</v>
      </c>
      <c r="Q3294" s="515">
        <f t="shared" si="359"/>
        <v>0</v>
      </c>
      <c r="R3294" s="515">
        <f t="shared" si="360"/>
        <v>0</v>
      </c>
      <c r="S3294" s="516">
        <f>IF(M3294="nio",0,IF(M3294&gt;0,VLOOKUP(H3294,'3-Productie normen'!A:L,VLOOKUP(M3294,'3-Productie normen'!$B$36:$C$42,2,FALSE),FALSE)))</f>
        <v>0</v>
      </c>
      <c r="T3294" s="516">
        <f t="shared" si="362"/>
        <v>0</v>
      </c>
      <c r="U3294" s="55">
        <f t="shared" si="363"/>
        <v>0</v>
      </c>
      <c r="V3294" s="527"/>
      <c r="X3294" s="529">
        <f t="shared" si="361"/>
        <v>0</v>
      </c>
    </row>
    <row r="3295" spans="1:24" ht="14.1" customHeight="1">
      <c r="A3295" s="460">
        <v>3295</v>
      </c>
      <c r="B3295" s="467" t="s">
        <v>245</v>
      </c>
      <c r="C3295" s="466" t="s">
        <v>386</v>
      </c>
      <c r="D3295" s="473" t="s">
        <v>475</v>
      </c>
      <c r="E3295" s="475">
        <v>0</v>
      </c>
      <c r="F3295" s="475" t="s">
        <v>3008</v>
      </c>
      <c r="G3295" s="494" t="s">
        <v>568</v>
      </c>
      <c r="H3295" s="491" t="s">
        <v>286</v>
      </c>
      <c r="I3295" s="494"/>
      <c r="J3295" s="502">
        <v>1.1299999999999999</v>
      </c>
      <c r="K3295" s="494" t="s">
        <v>4016</v>
      </c>
      <c r="L3295" s="512">
        <f t="shared" si="357"/>
        <v>0</v>
      </c>
      <c r="M3295" s="513" t="s">
        <v>4037</v>
      </c>
      <c r="N3295" s="514"/>
      <c r="O3295" s="514"/>
      <c r="P3295" s="515">
        <f t="shared" si="358"/>
        <v>0</v>
      </c>
      <c r="Q3295" s="515">
        <f t="shared" si="359"/>
        <v>0</v>
      </c>
      <c r="R3295" s="515">
        <f t="shared" si="360"/>
        <v>0</v>
      </c>
      <c r="S3295" s="516">
        <f>IF(M3295="nio",0,IF(M3295&gt;0,VLOOKUP(H3295,'3-Productie normen'!A:L,VLOOKUP(M3295,'3-Productie normen'!$B$36:$C$42,2,FALSE),FALSE)))</f>
        <v>0</v>
      </c>
      <c r="T3295" s="516">
        <f t="shared" si="362"/>
        <v>0</v>
      </c>
      <c r="U3295" s="55">
        <f t="shared" si="363"/>
        <v>0</v>
      </c>
      <c r="V3295" s="527"/>
      <c r="X3295" s="529">
        <f t="shared" si="361"/>
        <v>0</v>
      </c>
    </row>
    <row r="3296" spans="1:24" ht="14.1" customHeight="1">
      <c r="A3296" s="460">
        <v>3296</v>
      </c>
      <c r="B3296" s="467" t="s">
        <v>245</v>
      </c>
      <c r="C3296" s="466" t="s">
        <v>386</v>
      </c>
      <c r="D3296" s="473" t="s">
        <v>475</v>
      </c>
      <c r="E3296" s="475">
        <v>0</v>
      </c>
      <c r="F3296" s="475" t="s">
        <v>3009</v>
      </c>
      <c r="G3296" s="494" t="s">
        <v>557</v>
      </c>
      <c r="H3296" s="491" t="s">
        <v>286</v>
      </c>
      <c r="I3296" s="494" t="s">
        <v>3977</v>
      </c>
      <c r="J3296" s="502">
        <v>0.9</v>
      </c>
      <c r="K3296" s="494" t="s">
        <v>4016</v>
      </c>
      <c r="L3296" s="512">
        <f t="shared" si="357"/>
        <v>0</v>
      </c>
      <c r="M3296" s="513" t="s">
        <v>4037</v>
      </c>
      <c r="N3296" s="514"/>
      <c r="O3296" s="514"/>
      <c r="P3296" s="515">
        <f t="shared" si="358"/>
        <v>0</v>
      </c>
      <c r="Q3296" s="515">
        <f t="shared" si="359"/>
        <v>0</v>
      </c>
      <c r="R3296" s="515">
        <f t="shared" si="360"/>
        <v>0</v>
      </c>
      <c r="S3296" s="516">
        <f>IF(M3296="nio",0,IF(M3296&gt;0,VLOOKUP(H3296,'3-Productie normen'!A:L,VLOOKUP(M3296,'3-Productie normen'!$B$36:$C$42,2,FALSE),FALSE)))</f>
        <v>0</v>
      </c>
      <c r="T3296" s="516">
        <f t="shared" si="362"/>
        <v>0</v>
      </c>
      <c r="U3296" s="55">
        <f t="shared" si="363"/>
        <v>0</v>
      </c>
      <c r="V3296" s="527"/>
      <c r="X3296" s="529">
        <f t="shared" si="361"/>
        <v>0</v>
      </c>
    </row>
    <row r="3297" spans="1:24" ht="14.1" customHeight="1">
      <c r="A3297" s="567">
        <v>3297</v>
      </c>
      <c r="B3297" s="467" t="s">
        <v>245</v>
      </c>
      <c r="C3297" s="466" t="s">
        <v>386</v>
      </c>
      <c r="D3297" s="473" t="s">
        <v>475</v>
      </c>
      <c r="E3297" s="475">
        <v>0</v>
      </c>
      <c r="F3297" s="475" t="s">
        <v>927</v>
      </c>
      <c r="G3297" s="494" t="s">
        <v>627</v>
      </c>
      <c r="H3297" s="494" t="s">
        <v>255</v>
      </c>
      <c r="I3297" s="494" t="s">
        <v>3981</v>
      </c>
      <c r="J3297" s="502">
        <v>61.35</v>
      </c>
      <c r="K3297" s="494" t="s">
        <v>255</v>
      </c>
      <c r="L3297" s="512">
        <f t="shared" si="357"/>
        <v>104</v>
      </c>
      <c r="M3297" s="514">
        <v>104</v>
      </c>
      <c r="N3297" s="514"/>
      <c r="O3297" s="514"/>
      <c r="P3297" s="515" t="e">
        <f t="shared" si="358"/>
        <v>#DIV/0!</v>
      </c>
      <c r="Q3297" s="515">
        <f t="shared" si="359"/>
        <v>0</v>
      </c>
      <c r="R3297" s="515">
        <f t="shared" si="360"/>
        <v>0</v>
      </c>
      <c r="S3297" s="516">
        <f>IF(M3297="nio",0,IF(M3297&gt;0,VLOOKUP(H3297,'3-Productie normen'!A:L,VLOOKUP(M3297,'3-Productie normen'!$B$36:$C$42,2,FALSE),FALSE)))</f>
        <v>0</v>
      </c>
      <c r="T3297" s="516">
        <f t="shared" si="362"/>
        <v>0</v>
      </c>
      <c r="U3297" s="55">
        <f t="shared" si="363"/>
        <v>0</v>
      </c>
      <c r="V3297" s="527"/>
      <c r="X3297" s="529">
        <f t="shared" si="361"/>
        <v>6380.4000000000005</v>
      </c>
    </row>
    <row r="3298" spans="1:24" ht="14.1" customHeight="1">
      <c r="A3298" s="460">
        <v>3298</v>
      </c>
      <c r="B3298" s="467" t="s">
        <v>245</v>
      </c>
      <c r="C3298" s="466" t="s">
        <v>386</v>
      </c>
      <c r="D3298" s="473" t="s">
        <v>475</v>
      </c>
      <c r="E3298" s="475">
        <v>0</v>
      </c>
      <c r="F3298" s="475" t="s">
        <v>2211</v>
      </c>
      <c r="G3298" s="494" t="s">
        <v>593</v>
      </c>
      <c r="H3298" s="494" t="s">
        <v>255</v>
      </c>
      <c r="I3298" s="494" t="s">
        <v>3981</v>
      </c>
      <c r="J3298" s="502">
        <v>62.84</v>
      </c>
      <c r="K3298" s="494" t="s">
        <v>255</v>
      </c>
      <c r="L3298" s="512">
        <f t="shared" si="357"/>
        <v>104</v>
      </c>
      <c r="M3298" s="514">
        <v>104</v>
      </c>
      <c r="N3298" s="514"/>
      <c r="O3298" s="514"/>
      <c r="P3298" s="515" t="e">
        <f t="shared" si="358"/>
        <v>#DIV/0!</v>
      </c>
      <c r="Q3298" s="515">
        <f t="shared" si="359"/>
        <v>0</v>
      </c>
      <c r="R3298" s="515">
        <f t="shared" si="360"/>
        <v>0</v>
      </c>
      <c r="S3298" s="516">
        <f>IF(M3298="nio",0,IF(M3298&gt;0,VLOOKUP(H3298,'3-Productie normen'!A:L,VLOOKUP(M3298,'3-Productie normen'!$B$36:$C$42,2,FALSE),FALSE)))</f>
        <v>0</v>
      </c>
      <c r="T3298" s="516">
        <f t="shared" si="362"/>
        <v>0</v>
      </c>
      <c r="U3298" s="55">
        <f t="shared" si="363"/>
        <v>0</v>
      </c>
      <c r="V3298" s="527"/>
      <c r="X3298" s="529">
        <f t="shared" si="361"/>
        <v>6535.3600000000006</v>
      </c>
    </row>
    <row r="3299" spans="1:24" ht="14.1" customHeight="1">
      <c r="A3299" s="460">
        <v>3299</v>
      </c>
      <c r="B3299" s="467" t="s">
        <v>245</v>
      </c>
      <c r="C3299" s="466" t="s">
        <v>386</v>
      </c>
      <c r="D3299" s="473" t="s">
        <v>475</v>
      </c>
      <c r="E3299" s="475">
        <v>0</v>
      </c>
      <c r="F3299" s="475" t="s">
        <v>2213</v>
      </c>
      <c r="G3299" s="494" t="s">
        <v>529</v>
      </c>
      <c r="H3299" s="494" t="s">
        <v>255</v>
      </c>
      <c r="I3299" s="494" t="s">
        <v>3981</v>
      </c>
      <c r="J3299" s="502">
        <v>22.99</v>
      </c>
      <c r="K3299" s="494" t="s">
        <v>255</v>
      </c>
      <c r="L3299" s="512">
        <f t="shared" si="357"/>
        <v>104</v>
      </c>
      <c r="M3299" s="514">
        <v>104</v>
      </c>
      <c r="N3299" s="514"/>
      <c r="O3299" s="514"/>
      <c r="P3299" s="515" t="e">
        <f t="shared" si="358"/>
        <v>#DIV/0!</v>
      </c>
      <c r="Q3299" s="515">
        <f t="shared" si="359"/>
        <v>0</v>
      </c>
      <c r="R3299" s="515">
        <f t="shared" si="360"/>
        <v>0</v>
      </c>
      <c r="S3299" s="516">
        <f>IF(M3299="nio",0,IF(M3299&gt;0,VLOOKUP(H3299,'3-Productie normen'!A:L,VLOOKUP(M3299,'3-Productie normen'!$B$36:$C$42,2,FALSE),FALSE)))</f>
        <v>0</v>
      </c>
      <c r="T3299" s="516">
        <f t="shared" si="362"/>
        <v>0</v>
      </c>
      <c r="U3299" s="55">
        <f t="shared" si="363"/>
        <v>0</v>
      </c>
      <c r="V3299" s="527"/>
      <c r="X3299" s="529">
        <f t="shared" si="361"/>
        <v>2390.96</v>
      </c>
    </row>
    <row r="3300" spans="1:24" ht="14.1" customHeight="1">
      <c r="A3300" s="460">
        <v>3300</v>
      </c>
      <c r="B3300" s="467" t="s">
        <v>245</v>
      </c>
      <c r="C3300" s="466" t="s">
        <v>386</v>
      </c>
      <c r="D3300" s="473" t="s">
        <v>475</v>
      </c>
      <c r="E3300" s="475">
        <v>0</v>
      </c>
      <c r="F3300" s="475" t="s">
        <v>2215</v>
      </c>
      <c r="G3300" s="494" t="s">
        <v>593</v>
      </c>
      <c r="H3300" s="494" t="s">
        <v>255</v>
      </c>
      <c r="I3300" s="494" t="s">
        <v>3981</v>
      </c>
      <c r="J3300" s="502">
        <v>216.02</v>
      </c>
      <c r="K3300" s="494" t="s">
        <v>255</v>
      </c>
      <c r="L3300" s="512">
        <f t="shared" si="357"/>
        <v>104</v>
      </c>
      <c r="M3300" s="514">
        <v>104</v>
      </c>
      <c r="N3300" s="514"/>
      <c r="O3300" s="514"/>
      <c r="P3300" s="515" t="e">
        <f t="shared" si="358"/>
        <v>#DIV/0!</v>
      </c>
      <c r="Q3300" s="515">
        <f t="shared" si="359"/>
        <v>0</v>
      </c>
      <c r="R3300" s="515">
        <f t="shared" si="360"/>
        <v>0</v>
      </c>
      <c r="S3300" s="516">
        <f>IF(M3300="nio",0,IF(M3300&gt;0,VLOOKUP(H3300,'3-Productie normen'!A:L,VLOOKUP(M3300,'3-Productie normen'!$B$36:$C$42,2,FALSE),FALSE)))</f>
        <v>0</v>
      </c>
      <c r="T3300" s="516">
        <f t="shared" si="362"/>
        <v>0</v>
      </c>
      <c r="U3300" s="55">
        <f t="shared" si="363"/>
        <v>0</v>
      </c>
      <c r="V3300" s="527"/>
      <c r="X3300" s="529">
        <f t="shared" si="361"/>
        <v>22466.080000000002</v>
      </c>
    </row>
    <row r="3301" spans="1:24" ht="14.1" customHeight="1">
      <c r="A3301" s="460">
        <v>3301</v>
      </c>
      <c r="B3301" s="467" t="s">
        <v>245</v>
      </c>
      <c r="C3301" s="466" t="s">
        <v>386</v>
      </c>
      <c r="D3301" s="473" t="s">
        <v>475</v>
      </c>
      <c r="E3301" s="475">
        <v>0</v>
      </c>
      <c r="F3301" s="475" t="s">
        <v>2316</v>
      </c>
      <c r="G3301" s="494" t="s">
        <v>582</v>
      </c>
      <c r="H3301" s="491" t="s">
        <v>286</v>
      </c>
      <c r="I3301" s="494" t="s">
        <v>3981</v>
      </c>
      <c r="J3301" s="502">
        <v>102.59</v>
      </c>
      <c r="K3301" s="494" t="s">
        <v>4016</v>
      </c>
      <c r="L3301" s="512">
        <f t="shared" si="357"/>
        <v>0</v>
      </c>
      <c r="M3301" s="513" t="s">
        <v>4037</v>
      </c>
      <c r="N3301" s="514"/>
      <c r="O3301" s="514"/>
      <c r="P3301" s="515">
        <f t="shared" si="358"/>
        <v>0</v>
      </c>
      <c r="Q3301" s="515">
        <f t="shared" si="359"/>
        <v>0</v>
      </c>
      <c r="R3301" s="515">
        <f t="shared" si="360"/>
        <v>0</v>
      </c>
      <c r="S3301" s="516">
        <f>IF(M3301="nio",0,IF(M3301&gt;0,VLOOKUP(H3301,'3-Productie normen'!A:L,VLOOKUP(M3301,'3-Productie normen'!$B$36:$C$42,2,FALSE),FALSE)))</f>
        <v>0</v>
      </c>
      <c r="T3301" s="516">
        <f t="shared" si="362"/>
        <v>0</v>
      </c>
      <c r="U3301" s="55">
        <f t="shared" si="363"/>
        <v>0</v>
      </c>
      <c r="V3301" s="527"/>
      <c r="X3301" s="529">
        <f t="shared" si="361"/>
        <v>0</v>
      </c>
    </row>
    <row r="3302" spans="1:24" ht="14.1" customHeight="1">
      <c r="A3302" s="460">
        <v>3302</v>
      </c>
      <c r="B3302" s="467" t="s">
        <v>245</v>
      </c>
      <c r="C3302" s="466" t="s">
        <v>386</v>
      </c>
      <c r="D3302" s="473" t="s">
        <v>475</v>
      </c>
      <c r="E3302" s="475">
        <v>0</v>
      </c>
      <c r="F3302" s="475" t="s">
        <v>3010</v>
      </c>
      <c r="G3302" s="494" t="s">
        <v>584</v>
      </c>
      <c r="H3302" s="494" t="s">
        <v>88</v>
      </c>
      <c r="I3302" s="494" t="s">
        <v>3993</v>
      </c>
      <c r="J3302" s="502">
        <v>17.579999999999998</v>
      </c>
      <c r="K3302" s="494" t="s">
        <v>88</v>
      </c>
      <c r="L3302" s="512">
        <f t="shared" si="357"/>
        <v>255</v>
      </c>
      <c r="M3302" s="514">
        <v>255</v>
      </c>
      <c r="N3302" s="514"/>
      <c r="O3302" s="514"/>
      <c r="P3302" s="515" t="e">
        <f t="shared" si="358"/>
        <v>#DIV/0!</v>
      </c>
      <c r="Q3302" s="515">
        <f t="shared" si="359"/>
        <v>0</v>
      </c>
      <c r="R3302" s="515">
        <f t="shared" si="360"/>
        <v>0</v>
      </c>
      <c r="S3302" s="516">
        <f>IF(M3302="nio",0,IF(M3302&gt;0,VLOOKUP(H3302,'3-Productie normen'!A:L,VLOOKUP(M3302,'3-Productie normen'!$B$36:$C$42,2,FALSE),FALSE)))</f>
        <v>0</v>
      </c>
      <c r="T3302" s="516">
        <f t="shared" si="362"/>
        <v>0</v>
      </c>
      <c r="U3302" s="55">
        <f t="shared" si="363"/>
        <v>0</v>
      </c>
      <c r="V3302" s="527"/>
      <c r="X3302" s="529">
        <f t="shared" si="361"/>
        <v>4482.8999999999996</v>
      </c>
    </row>
    <row r="3303" spans="1:24" ht="14.1" customHeight="1">
      <c r="A3303" s="460">
        <v>3303</v>
      </c>
      <c r="B3303" s="467" t="s">
        <v>245</v>
      </c>
      <c r="C3303" s="466" t="s">
        <v>386</v>
      </c>
      <c r="D3303" s="473" t="s">
        <v>475</v>
      </c>
      <c r="E3303" s="475">
        <v>0</v>
      </c>
      <c r="F3303" s="475" t="s">
        <v>3011</v>
      </c>
      <c r="G3303" s="494" t="s">
        <v>582</v>
      </c>
      <c r="H3303" s="494" t="s">
        <v>4033</v>
      </c>
      <c r="I3303" s="494" t="s">
        <v>3974</v>
      </c>
      <c r="J3303" s="502">
        <v>95.53</v>
      </c>
      <c r="K3303" s="494" t="s">
        <v>88</v>
      </c>
      <c r="L3303" s="512">
        <f t="shared" si="357"/>
        <v>255</v>
      </c>
      <c r="M3303" s="514">
        <v>255</v>
      </c>
      <c r="N3303" s="514"/>
      <c r="O3303" s="514"/>
      <c r="P3303" s="515" t="e">
        <f t="shared" si="358"/>
        <v>#DIV/0!</v>
      </c>
      <c r="Q3303" s="515">
        <f t="shared" si="359"/>
        <v>0</v>
      </c>
      <c r="R3303" s="515">
        <f t="shared" si="360"/>
        <v>0</v>
      </c>
      <c r="S3303" s="516">
        <f>IF(M3303="nio",0,IF(M3303&gt;0,VLOOKUP(H3303,'3-Productie normen'!A:L,VLOOKUP(M3303,'3-Productie normen'!$B$36:$C$42,2,FALSE),FALSE)))</f>
        <v>0</v>
      </c>
      <c r="T3303" s="516">
        <f t="shared" si="362"/>
        <v>0</v>
      </c>
      <c r="U3303" s="55">
        <f t="shared" si="363"/>
        <v>0</v>
      </c>
      <c r="V3303" s="527"/>
      <c r="X3303" s="529">
        <f t="shared" si="361"/>
        <v>24360.15</v>
      </c>
    </row>
    <row r="3304" spans="1:24" ht="14.1" customHeight="1">
      <c r="A3304" s="460">
        <v>3304</v>
      </c>
      <c r="B3304" s="467" t="s">
        <v>245</v>
      </c>
      <c r="C3304" s="466" t="s">
        <v>386</v>
      </c>
      <c r="D3304" s="473" t="s">
        <v>475</v>
      </c>
      <c r="E3304" s="475">
        <v>0</v>
      </c>
      <c r="F3304" s="475" t="s">
        <v>3012</v>
      </c>
      <c r="G3304" s="494" t="s">
        <v>594</v>
      </c>
      <c r="H3304" s="494" t="s">
        <v>255</v>
      </c>
      <c r="I3304" s="494" t="s">
        <v>3977</v>
      </c>
      <c r="J3304" s="502">
        <v>1.56</v>
      </c>
      <c r="K3304" s="494" t="s">
        <v>255</v>
      </c>
      <c r="L3304" s="512">
        <f t="shared" si="357"/>
        <v>104</v>
      </c>
      <c r="M3304" s="514">
        <v>104</v>
      </c>
      <c r="N3304" s="514"/>
      <c r="O3304" s="514"/>
      <c r="P3304" s="515" t="e">
        <f t="shared" si="358"/>
        <v>#DIV/0!</v>
      </c>
      <c r="Q3304" s="515">
        <f t="shared" si="359"/>
        <v>0</v>
      </c>
      <c r="R3304" s="515">
        <f t="shared" si="360"/>
        <v>0</v>
      </c>
      <c r="S3304" s="516">
        <f>IF(M3304="nio",0,IF(M3304&gt;0,VLOOKUP(H3304,'3-Productie normen'!A:L,VLOOKUP(M3304,'3-Productie normen'!$B$36:$C$42,2,FALSE),FALSE)))</f>
        <v>0</v>
      </c>
      <c r="T3304" s="516">
        <f t="shared" si="362"/>
        <v>0</v>
      </c>
      <c r="U3304" s="55">
        <f t="shared" si="363"/>
        <v>0</v>
      </c>
      <c r="V3304" s="527"/>
      <c r="X3304" s="529">
        <f t="shared" si="361"/>
        <v>162.24</v>
      </c>
    </row>
    <row r="3305" spans="1:24" ht="14.1" customHeight="1">
      <c r="A3305" s="567">
        <v>3305</v>
      </c>
      <c r="B3305" s="467" t="s">
        <v>245</v>
      </c>
      <c r="C3305" s="466" t="s">
        <v>386</v>
      </c>
      <c r="D3305" s="473" t="s">
        <v>475</v>
      </c>
      <c r="E3305" s="475">
        <v>0</v>
      </c>
      <c r="F3305" s="475" t="s">
        <v>3013</v>
      </c>
      <c r="G3305" s="494" t="s">
        <v>561</v>
      </c>
      <c r="H3305" s="494" t="s">
        <v>347</v>
      </c>
      <c r="I3305" s="494" t="s">
        <v>3974</v>
      </c>
      <c r="J3305" s="502">
        <v>4.26</v>
      </c>
      <c r="K3305" s="494" t="s">
        <v>347</v>
      </c>
      <c r="L3305" s="512">
        <f t="shared" si="357"/>
        <v>104</v>
      </c>
      <c r="M3305" s="514">
        <v>104</v>
      </c>
      <c r="N3305" s="514"/>
      <c r="O3305" s="514"/>
      <c r="P3305" s="515" t="e">
        <f t="shared" si="358"/>
        <v>#DIV/0!</v>
      </c>
      <c r="Q3305" s="515">
        <f t="shared" si="359"/>
        <v>0</v>
      </c>
      <c r="R3305" s="515">
        <f t="shared" si="360"/>
        <v>0</v>
      </c>
      <c r="S3305" s="516">
        <f>IF(M3305="nio",0,IF(M3305&gt;0,VLOOKUP(H3305,'3-Productie normen'!A:L,VLOOKUP(M3305,'3-Productie normen'!$B$36:$C$42,2,FALSE),FALSE)))</f>
        <v>0</v>
      </c>
      <c r="T3305" s="516">
        <f t="shared" si="362"/>
        <v>0</v>
      </c>
      <c r="U3305" s="55">
        <f t="shared" si="363"/>
        <v>0</v>
      </c>
      <c r="V3305" s="527"/>
      <c r="X3305" s="529">
        <f t="shared" si="361"/>
        <v>443.03999999999996</v>
      </c>
    </row>
    <row r="3306" spans="1:24" ht="14.1" customHeight="1">
      <c r="A3306" s="460">
        <v>3306</v>
      </c>
      <c r="B3306" s="467" t="s">
        <v>245</v>
      </c>
      <c r="C3306" s="466" t="s">
        <v>386</v>
      </c>
      <c r="D3306" s="473" t="s">
        <v>475</v>
      </c>
      <c r="E3306" s="475">
        <v>0</v>
      </c>
      <c r="F3306" s="475" t="s">
        <v>3014</v>
      </c>
      <c r="G3306" s="494" t="s">
        <v>582</v>
      </c>
      <c r="H3306" s="494" t="s">
        <v>4033</v>
      </c>
      <c r="I3306" s="494" t="s">
        <v>3974</v>
      </c>
      <c r="J3306" s="502">
        <v>65.88</v>
      </c>
      <c r="K3306" s="494" t="s">
        <v>4033</v>
      </c>
      <c r="L3306" s="512">
        <f t="shared" si="357"/>
        <v>104</v>
      </c>
      <c r="M3306" s="514">
        <v>104</v>
      </c>
      <c r="N3306" s="514"/>
      <c r="O3306" s="514"/>
      <c r="P3306" s="515" t="e">
        <f t="shared" si="358"/>
        <v>#DIV/0!</v>
      </c>
      <c r="Q3306" s="515">
        <f t="shared" si="359"/>
        <v>0</v>
      </c>
      <c r="R3306" s="515">
        <f t="shared" si="360"/>
        <v>0</v>
      </c>
      <c r="S3306" s="516">
        <f>IF(M3306="nio",0,IF(M3306&gt;0,VLOOKUP(H3306,'3-Productie normen'!A:L,VLOOKUP(M3306,'3-Productie normen'!$B$36:$C$42,2,FALSE),FALSE)))</f>
        <v>0</v>
      </c>
      <c r="T3306" s="516">
        <f t="shared" si="362"/>
        <v>0</v>
      </c>
      <c r="U3306" s="55">
        <f t="shared" si="363"/>
        <v>0</v>
      </c>
      <c r="V3306" s="527"/>
      <c r="X3306" s="529">
        <f t="shared" si="361"/>
        <v>6851.5199999999995</v>
      </c>
    </row>
    <row r="3307" spans="1:24" ht="14.1" customHeight="1">
      <c r="A3307" s="460">
        <v>3307</v>
      </c>
      <c r="B3307" s="467" t="s">
        <v>245</v>
      </c>
      <c r="C3307" s="466" t="s">
        <v>386</v>
      </c>
      <c r="D3307" s="473" t="s">
        <v>475</v>
      </c>
      <c r="E3307" s="475">
        <v>0</v>
      </c>
      <c r="F3307" s="475" t="s">
        <v>3015</v>
      </c>
      <c r="G3307" s="494" t="s">
        <v>566</v>
      </c>
      <c r="H3307" s="492" t="s">
        <v>216</v>
      </c>
      <c r="I3307" s="494" t="s">
        <v>3974</v>
      </c>
      <c r="J3307" s="502">
        <v>21.44</v>
      </c>
      <c r="K3307" s="505" t="s">
        <v>216</v>
      </c>
      <c r="L3307" s="512">
        <f t="shared" si="357"/>
        <v>104</v>
      </c>
      <c r="M3307" s="514">
        <v>104</v>
      </c>
      <c r="N3307" s="514"/>
      <c r="O3307" s="514"/>
      <c r="P3307" s="515" t="e">
        <f t="shared" si="358"/>
        <v>#DIV/0!</v>
      </c>
      <c r="Q3307" s="515">
        <f t="shared" si="359"/>
        <v>0</v>
      </c>
      <c r="R3307" s="515">
        <f t="shared" si="360"/>
        <v>0</v>
      </c>
      <c r="S3307" s="516">
        <f>IF(M3307="nio",0,IF(M3307&gt;0,VLOOKUP(H3307,'3-Productie normen'!A:L,VLOOKUP(M3307,'3-Productie normen'!$B$36:$C$42,2,FALSE),FALSE)))</f>
        <v>0</v>
      </c>
      <c r="T3307" s="516">
        <f t="shared" si="362"/>
        <v>0</v>
      </c>
      <c r="U3307" s="55">
        <f t="shared" si="363"/>
        <v>0</v>
      </c>
      <c r="V3307" s="527"/>
      <c r="X3307" s="529">
        <f t="shared" si="361"/>
        <v>2229.7600000000002</v>
      </c>
    </row>
    <row r="3308" spans="1:24" ht="14.1" customHeight="1">
      <c r="A3308" s="460">
        <v>3308</v>
      </c>
      <c r="B3308" s="467" t="s">
        <v>245</v>
      </c>
      <c r="C3308" s="466" t="s">
        <v>386</v>
      </c>
      <c r="D3308" s="473" t="s">
        <v>475</v>
      </c>
      <c r="E3308" s="475">
        <v>0</v>
      </c>
      <c r="F3308" s="475" t="s">
        <v>2317</v>
      </c>
      <c r="G3308" s="494" t="s">
        <v>593</v>
      </c>
      <c r="H3308" s="494" t="s">
        <v>255</v>
      </c>
      <c r="I3308" s="494" t="s">
        <v>3981</v>
      </c>
      <c r="J3308" s="502">
        <v>67.03</v>
      </c>
      <c r="K3308" s="494" t="s">
        <v>255</v>
      </c>
      <c r="L3308" s="512">
        <f t="shared" si="357"/>
        <v>104</v>
      </c>
      <c r="M3308" s="514">
        <v>104</v>
      </c>
      <c r="N3308" s="514"/>
      <c r="O3308" s="514"/>
      <c r="P3308" s="515" t="e">
        <f t="shared" si="358"/>
        <v>#DIV/0!</v>
      </c>
      <c r="Q3308" s="515">
        <f t="shared" si="359"/>
        <v>0</v>
      </c>
      <c r="R3308" s="515">
        <f t="shared" si="360"/>
        <v>0</v>
      </c>
      <c r="S3308" s="516">
        <f>IF(M3308="nio",0,IF(M3308&gt;0,VLOOKUP(H3308,'3-Productie normen'!A:L,VLOOKUP(M3308,'3-Productie normen'!$B$36:$C$42,2,FALSE),FALSE)))</f>
        <v>0</v>
      </c>
      <c r="T3308" s="516">
        <f t="shared" si="362"/>
        <v>0</v>
      </c>
      <c r="U3308" s="55">
        <f t="shared" si="363"/>
        <v>0</v>
      </c>
      <c r="V3308" s="527"/>
      <c r="X3308" s="529">
        <f t="shared" si="361"/>
        <v>6971.12</v>
      </c>
    </row>
    <row r="3309" spans="1:24" ht="14.1" customHeight="1">
      <c r="A3309" s="460">
        <v>3309</v>
      </c>
      <c r="B3309" s="467" t="s">
        <v>245</v>
      </c>
      <c r="C3309" s="466" t="s">
        <v>386</v>
      </c>
      <c r="D3309" s="473" t="s">
        <v>475</v>
      </c>
      <c r="E3309" s="475">
        <v>0</v>
      </c>
      <c r="F3309" s="475" t="s">
        <v>2321</v>
      </c>
      <c r="G3309" s="494" t="s">
        <v>593</v>
      </c>
      <c r="H3309" s="494" t="s">
        <v>255</v>
      </c>
      <c r="I3309" s="494" t="s">
        <v>3981</v>
      </c>
      <c r="J3309" s="502">
        <v>44.62</v>
      </c>
      <c r="K3309" s="494" t="s">
        <v>255</v>
      </c>
      <c r="L3309" s="512">
        <f t="shared" si="357"/>
        <v>104</v>
      </c>
      <c r="M3309" s="514">
        <v>104</v>
      </c>
      <c r="N3309" s="514"/>
      <c r="O3309" s="514"/>
      <c r="P3309" s="515" t="e">
        <f t="shared" si="358"/>
        <v>#DIV/0!</v>
      </c>
      <c r="Q3309" s="515">
        <f t="shared" si="359"/>
        <v>0</v>
      </c>
      <c r="R3309" s="515">
        <f t="shared" si="360"/>
        <v>0</v>
      </c>
      <c r="S3309" s="516">
        <f>IF(M3309="nio",0,IF(M3309&gt;0,VLOOKUP(H3309,'3-Productie normen'!A:L,VLOOKUP(M3309,'3-Productie normen'!$B$36:$C$42,2,FALSE),FALSE)))</f>
        <v>0</v>
      </c>
      <c r="T3309" s="516">
        <f t="shared" si="362"/>
        <v>0</v>
      </c>
      <c r="U3309" s="55">
        <f t="shared" si="363"/>
        <v>0</v>
      </c>
      <c r="V3309" s="527"/>
      <c r="X3309" s="529">
        <f t="shared" si="361"/>
        <v>4640.4799999999996</v>
      </c>
    </row>
    <row r="3310" spans="1:24" ht="14.1" customHeight="1">
      <c r="A3310" s="460">
        <v>3310</v>
      </c>
      <c r="B3310" s="467" t="s">
        <v>245</v>
      </c>
      <c r="C3310" s="466" t="s">
        <v>386</v>
      </c>
      <c r="D3310" s="473" t="s">
        <v>475</v>
      </c>
      <c r="E3310" s="475">
        <v>0</v>
      </c>
      <c r="F3310" s="475" t="s">
        <v>2323</v>
      </c>
      <c r="G3310" s="494" t="s">
        <v>2206</v>
      </c>
      <c r="H3310" s="494" t="s">
        <v>255</v>
      </c>
      <c r="I3310" s="494" t="s">
        <v>3981</v>
      </c>
      <c r="J3310" s="502">
        <v>55.94</v>
      </c>
      <c r="K3310" s="494" t="s">
        <v>255</v>
      </c>
      <c r="L3310" s="512">
        <f t="shared" si="357"/>
        <v>104</v>
      </c>
      <c r="M3310" s="514">
        <v>104</v>
      </c>
      <c r="N3310" s="514"/>
      <c r="O3310" s="514"/>
      <c r="P3310" s="515" t="e">
        <f t="shared" si="358"/>
        <v>#DIV/0!</v>
      </c>
      <c r="Q3310" s="515">
        <f t="shared" si="359"/>
        <v>0</v>
      </c>
      <c r="R3310" s="515">
        <f t="shared" si="360"/>
        <v>0</v>
      </c>
      <c r="S3310" s="516">
        <f>IF(M3310="nio",0,IF(M3310&gt;0,VLOOKUP(H3310,'3-Productie normen'!A:L,VLOOKUP(M3310,'3-Productie normen'!$B$36:$C$42,2,FALSE),FALSE)))</f>
        <v>0</v>
      </c>
      <c r="T3310" s="516">
        <f t="shared" si="362"/>
        <v>0</v>
      </c>
      <c r="U3310" s="55">
        <f t="shared" si="363"/>
        <v>0</v>
      </c>
      <c r="V3310" s="527"/>
      <c r="X3310" s="529">
        <f t="shared" si="361"/>
        <v>5817.76</v>
      </c>
    </row>
    <row r="3311" spans="1:24" ht="14.1" customHeight="1">
      <c r="A3311" s="460">
        <v>3311</v>
      </c>
      <c r="B3311" s="467" t="s">
        <v>245</v>
      </c>
      <c r="C3311" s="466" t="s">
        <v>386</v>
      </c>
      <c r="D3311" s="473" t="s">
        <v>475</v>
      </c>
      <c r="E3311" s="475">
        <v>0</v>
      </c>
      <c r="F3311" s="475" t="s">
        <v>2326</v>
      </c>
      <c r="G3311" s="494" t="s">
        <v>2206</v>
      </c>
      <c r="H3311" s="491" t="s">
        <v>286</v>
      </c>
      <c r="I3311" s="494" t="s">
        <v>3981</v>
      </c>
      <c r="J3311" s="502">
        <v>17.350000000000001</v>
      </c>
      <c r="K3311" s="494" t="s">
        <v>4016</v>
      </c>
      <c r="L3311" s="512">
        <f t="shared" si="357"/>
        <v>0</v>
      </c>
      <c r="M3311" s="513" t="s">
        <v>4037</v>
      </c>
      <c r="N3311" s="514"/>
      <c r="O3311" s="514"/>
      <c r="P3311" s="515">
        <f t="shared" si="358"/>
        <v>0</v>
      </c>
      <c r="Q3311" s="515">
        <f t="shared" si="359"/>
        <v>0</v>
      </c>
      <c r="R3311" s="515">
        <f t="shared" si="360"/>
        <v>0</v>
      </c>
      <c r="S3311" s="516">
        <f>IF(M3311="nio",0,IF(M3311&gt;0,VLOOKUP(H3311,'3-Productie normen'!A:L,VLOOKUP(M3311,'3-Productie normen'!$B$36:$C$42,2,FALSE),FALSE)))</f>
        <v>0</v>
      </c>
      <c r="T3311" s="516">
        <f t="shared" si="362"/>
        <v>0</v>
      </c>
      <c r="U3311" s="55">
        <f t="shared" si="363"/>
        <v>0</v>
      </c>
      <c r="V3311" s="527"/>
      <c r="X3311" s="529">
        <f t="shared" si="361"/>
        <v>0</v>
      </c>
    </row>
    <row r="3312" spans="1:24" ht="14.1" customHeight="1">
      <c r="A3312" s="460">
        <v>3312</v>
      </c>
      <c r="B3312" s="467" t="s">
        <v>245</v>
      </c>
      <c r="C3312" s="466" t="s">
        <v>386</v>
      </c>
      <c r="D3312" s="473" t="s">
        <v>475</v>
      </c>
      <c r="E3312" s="475">
        <v>1</v>
      </c>
      <c r="F3312" s="475" t="s">
        <v>642</v>
      </c>
      <c r="G3312" s="494" t="s">
        <v>536</v>
      </c>
      <c r="H3312" s="491" t="s">
        <v>4038</v>
      </c>
      <c r="I3312" s="494" t="s">
        <v>3974</v>
      </c>
      <c r="J3312" s="502">
        <v>15.56</v>
      </c>
      <c r="K3312" s="491" t="s">
        <v>253</v>
      </c>
      <c r="L3312" s="512">
        <f t="shared" si="357"/>
        <v>255</v>
      </c>
      <c r="M3312" s="514">
        <v>255</v>
      </c>
      <c r="N3312" s="514"/>
      <c r="O3312" s="514"/>
      <c r="P3312" s="515" t="e">
        <f t="shared" si="358"/>
        <v>#DIV/0!</v>
      </c>
      <c r="Q3312" s="515">
        <f t="shared" si="359"/>
        <v>0</v>
      </c>
      <c r="R3312" s="515">
        <f t="shared" si="360"/>
        <v>0</v>
      </c>
      <c r="S3312" s="516">
        <f>IF(M3312="nio",0,IF(M3312&gt;0,VLOOKUP(H3312,'3-Productie normen'!A:L,VLOOKUP(M3312,'3-Productie normen'!$B$36:$C$42,2,FALSE),FALSE)))</f>
        <v>0</v>
      </c>
      <c r="T3312" s="516">
        <f t="shared" si="362"/>
        <v>0</v>
      </c>
      <c r="U3312" s="55">
        <f t="shared" si="363"/>
        <v>0</v>
      </c>
      <c r="V3312" s="527"/>
      <c r="X3312" s="529">
        <f t="shared" si="361"/>
        <v>3967.8</v>
      </c>
    </row>
    <row r="3313" spans="1:24" ht="14.1" customHeight="1">
      <c r="A3313" s="567">
        <v>3313</v>
      </c>
      <c r="B3313" s="467" t="s">
        <v>245</v>
      </c>
      <c r="C3313" s="466" t="s">
        <v>386</v>
      </c>
      <c r="D3313" s="473" t="s">
        <v>475</v>
      </c>
      <c r="E3313" s="475">
        <v>1</v>
      </c>
      <c r="F3313" s="475" t="s">
        <v>643</v>
      </c>
      <c r="G3313" s="494" t="s">
        <v>529</v>
      </c>
      <c r="H3313" s="491" t="s">
        <v>253</v>
      </c>
      <c r="I3313" s="494" t="s">
        <v>3974</v>
      </c>
      <c r="J3313" s="502">
        <v>16.649999999999999</v>
      </c>
      <c r="K3313" s="491" t="s">
        <v>253</v>
      </c>
      <c r="L3313" s="512">
        <f t="shared" si="357"/>
        <v>104</v>
      </c>
      <c r="M3313" s="514">
        <v>104</v>
      </c>
      <c r="N3313" s="514"/>
      <c r="O3313" s="514"/>
      <c r="P3313" s="515" t="e">
        <f t="shared" si="358"/>
        <v>#DIV/0!</v>
      </c>
      <c r="Q3313" s="515">
        <f t="shared" si="359"/>
        <v>0</v>
      </c>
      <c r="R3313" s="515">
        <f t="shared" si="360"/>
        <v>0</v>
      </c>
      <c r="S3313" s="516">
        <f>IF(M3313="nio",0,IF(M3313&gt;0,VLOOKUP(H3313,'3-Productie normen'!A:L,VLOOKUP(M3313,'3-Productie normen'!$B$36:$C$42,2,FALSE),FALSE)))</f>
        <v>0</v>
      </c>
      <c r="T3313" s="516">
        <f t="shared" si="362"/>
        <v>0</v>
      </c>
      <c r="U3313" s="55">
        <f t="shared" si="363"/>
        <v>0</v>
      </c>
      <c r="V3313" s="527"/>
      <c r="X3313" s="529">
        <f t="shared" si="361"/>
        <v>1731.6</v>
      </c>
    </row>
    <row r="3314" spans="1:24" ht="14.1" customHeight="1">
      <c r="A3314" s="460">
        <v>3314</v>
      </c>
      <c r="B3314" s="467" t="s">
        <v>245</v>
      </c>
      <c r="C3314" s="466" t="s">
        <v>386</v>
      </c>
      <c r="D3314" s="473" t="s">
        <v>475</v>
      </c>
      <c r="E3314" s="475">
        <v>1</v>
      </c>
      <c r="F3314" s="475" t="s">
        <v>928</v>
      </c>
      <c r="G3314" s="494" t="s">
        <v>529</v>
      </c>
      <c r="H3314" s="491" t="s">
        <v>253</v>
      </c>
      <c r="I3314" s="494" t="s">
        <v>3974</v>
      </c>
      <c r="J3314" s="502">
        <v>16.649999999999999</v>
      </c>
      <c r="K3314" s="491" t="s">
        <v>253</v>
      </c>
      <c r="L3314" s="512">
        <f t="shared" si="357"/>
        <v>104</v>
      </c>
      <c r="M3314" s="514">
        <v>104</v>
      </c>
      <c r="N3314" s="514"/>
      <c r="O3314" s="514"/>
      <c r="P3314" s="515" t="e">
        <f t="shared" si="358"/>
        <v>#DIV/0!</v>
      </c>
      <c r="Q3314" s="515">
        <f t="shared" si="359"/>
        <v>0</v>
      </c>
      <c r="R3314" s="515">
        <f t="shared" si="360"/>
        <v>0</v>
      </c>
      <c r="S3314" s="516">
        <f>IF(M3314="nio",0,IF(M3314&gt;0,VLOOKUP(H3314,'3-Productie normen'!A:L,VLOOKUP(M3314,'3-Productie normen'!$B$36:$C$42,2,FALSE),FALSE)))</f>
        <v>0</v>
      </c>
      <c r="T3314" s="516">
        <f t="shared" si="362"/>
        <v>0</v>
      </c>
      <c r="U3314" s="55">
        <f t="shared" si="363"/>
        <v>0</v>
      </c>
      <c r="V3314" s="527"/>
      <c r="X3314" s="529">
        <f t="shared" si="361"/>
        <v>1731.6</v>
      </c>
    </row>
    <row r="3315" spans="1:24" ht="14.1" customHeight="1">
      <c r="A3315" s="460">
        <v>3315</v>
      </c>
      <c r="B3315" s="467" t="s">
        <v>245</v>
      </c>
      <c r="C3315" s="466" t="s">
        <v>386</v>
      </c>
      <c r="D3315" s="473" t="s">
        <v>475</v>
      </c>
      <c r="E3315" s="475">
        <v>1</v>
      </c>
      <c r="F3315" s="475" t="s">
        <v>929</v>
      </c>
      <c r="G3315" s="494" t="s">
        <v>529</v>
      </c>
      <c r="H3315" s="491" t="s">
        <v>253</v>
      </c>
      <c r="I3315" s="494" t="s">
        <v>3974</v>
      </c>
      <c r="J3315" s="502">
        <v>16.649999999999999</v>
      </c>
      <c r="K3315" s="491" t="s">
        <v>253</v>
      </c>
      <c r="L3315" s="512">
        <f t="shared" si="357"/>
        <v>104</v>
      </c>
      <c r="M3315" s="514">
        <v>104</v>
      </c>
      <c r="N3315" s="514"/>
      <c r="O3315" s="514"/>
      <c r="P3315" s="515" t="e">
        <f t="shared" si="358"/>
        <v>#DIV/0!</v>
      </c>
      <c r="Q3315" s="515">
        <f t="shared" si="359"/>
        <v>0</v>
      </c>
      <c r="R3315" s="515">
        <f t="shared" si="360"/>
        <v>0</v>
      </c>
      <c r="S3315" s="516">
        <f>IF(M3315="nio",0,IF(M3315&gt;0,VLOOKUP(H3315,'3-Productie normen'!A:L,VLOOKUP(M3315,'3-Productie normen'!$B$36:$C$42,2,FALSE),FALSE)))</f>
        <v>0</v>
      </c>
      <c r="T3315" s="516">
        <f t="shared" si="362"/>
        <v>0</v>
      </c>
      <c r="U3315" s="55">
        <f t="shared" si="363"/>
        <v>0</v>
      </c>
      <c r="V3315" s="527"/>
      <c r="X3315" s="529">
        <f t="shared" si="361"/>
        <v>1731.6</v>
      </c>
    </row>
    <row r="3316" spans="1:24" ht="14.1" customHeight="1">
      <c r="A3316" s="460">
        <v>3316</v>
      </c>
      <c r="B3316" s="467" t="s">
        <v>245</v>
      </c>
      <c r="C3316" s="466" t="s">
        <v>386</v>
      </c>
      <c r="D3316" s="473" t="s">
        <v>475</v>
      </c>
      <c r="E3316" s="475">
        <v>1</v>
      </c>
      <c r="F3316" s="475" t="s">
        <v>930</v>
      </c>
      <c r="G3316" s="494" t="s">
        <v>529</v>
      </c>
      <c r="H3316" s="491" t="s">
        <v>253</v>
      </c>
      <c r="I3316" s="494" t="s">
        <v>3974</v>
      </c>
      <c r="J3316" s="502">
        <v>16.649999999999999</v>
      </c>
      <c r="K3316" s="491" t="s">
        <v>253</v>
      </c>
      <c r="L3316" s="512">
        <f t="shared" si="357"/>
        <v>104</v>
      </c>
      <c r="M3316" s="514">
        <v>104</v>
      </c>
      <c r="N3316" s="514"/>
      <c r="O3316" s="514"/>
      <c r="P3316" s="515" t="e">
        <f t="shared" si="358"/>
        <v>#DIV/0!</v>
      </c>
      <c r="Q3316" s="515">
        <f t="shared" si="359"/>
        <v>0</v>
      </c>
      <c r="R3316" s="515">
        <f t="shared" si="360"/>
        <v>0</v>
      </c>
      <c r="S3316" s="516">
        <f>IF(M3316="nio",0,IF(M3316&gt;0,VLOOKUP(H3316,'3-Productie normen'!A:L,VLOOKUP(M3316,'3-Productie normen'!$B$36:$C$42,2,FALSE),FALSE)))</f>
        <v>0</v>
      </c>
      <c r="T3316" s="516">
        <f t="shared" si="362"/>
        <v>0</v>
      </c>
      <c r="U3316" s="55">
        <f t="shared" si="363"/>
        <v>0</v>
      </c>
      <c r="V3316" s="527"/>
      <c r="X3316" s="529">
        <f t="shared" si="361"/>
        <v>1731.6</v>
      </c>
    </row>
    <row r="3317" spans="1:24" ht="14.1" customHeight="1">
      <c r="A3317" s="460">
        <v>3317</v>
      </c>
      <c r="B3317" s="467" t="s">
        <v>245</v>
      </c>
      <c r="C3317" s="466" t="s">
        <v>386</v>
      </c>
      <c r="D3317" s="473" t="s">
        <v>475</v>
      </c>
      <c r="E3317" s="475">
        <v>1</v>
      </c>
      <c r="F3317" s="475" t="s">
        <v>931</v>
      </c>
      <c r="G3317" s="494" t="s">
        <v>529</v>
      </c>
      <c r="H3317" s="491" t="s">
        <v>253</v>
      </c>
      <c r="I3317" s="494" t="s">
        <v>3974</v>
      </c>
      <c r="J3317" s="502">
        <v>16.649999999999999</v>
      </c>
      <c r="K3317" s="491" t="s">
        <v>253</v>
      </c>
      <c r="L3317" s="512">
        <f t="shared" si="357"/>
        <v>104</v>
      </c>
      <c r="M3317" s="514">
        <v>104</v>
      </c>
      <c r="N3317" s="514"/>
      <c r="O3317" s="514"/>
      <c r="P3317" s="515" t="e">
        <f t="shared" si="358"/>
        <v>#DIV/0!</v>
      </c>
      <c r="Q3317" s="515">
        <f t="shared" si="359"/>
        <v>0</v>
      </c>
      <c r="R3317" s="515">
        <f t="shared" si="360"/>
        <v>0</v>
      </c>
      <c r="S3317" s="516">
        <f>IF(M3317="nio",0,IF(M3317&gt;0,VLOOKUP(H3317,'3-Productie normen'!A:L,VLOOKUP(M3317,'3-Productie normen'!$B$36:$C$42,2,FALSE),FALSE)))</f>
        <v>0</v>
      </c>
      <c r="T3317" s="516">
        <f t="shared" si="362"/>
        <v>0</v>
      </c>
      <c r="U3317" s="55">
        <f t="shared" si="363"/>
        <v>0</v>
      </c>
      <c r="V3317" s="527"/>
      <c r="X3317" s="529">
        <f t="shared" si="361"/>
        <v>1731.6</v>
      </c>
    </row>
    <row r="3318" spans="1:24" ht="14.1" customHeight="1">
      <c r="A3318" s="460">
        <v>3318</v>
      </c>
      <c r="B3318" s="467" t="s">
        <v>245</v>
      </c>
      <c r="C3318" s="466" t="s">
        <v>386</v>
      </c>
      <c r="D3318" s="473" t="s">
        <v>475</v>
      </c>
      <c r="E3318" s="475">
        <v>1</v>
      </c>
      <c r="F3318" s="475" t="s">
        <v>932</v>
      </c>
      <c r="G3318" s="494" t="s">
        <v>529</v>
      </c>
      <c r="H3318" s="491" t="s">
        <v>253</v>
      </c>
      <c r="I3318" s="494" t="s">
        <v>3974</v>
      </c>
      <c r="J3318" s="502">
        <v>16.649999999999999</v>
      </c>
      <c r="K3318" s="491" t="s">
        <v>253</v>
      </c>
      <c r="L3318" s="512">
        <f t="shared" si="357"/>
        <v>104</v>
      </c>
      <c r="M3318" s="514">
        <v>104</v>
      </c>
      <c r="N3318" s="514"/>
      <c r="O3318" s="514"/>
      <c r="P3318" s="515" t="e">
        <f t="shared" si="358"/>
        <v>#DIV/0!</v>
      </c>
      <c r="Q3318" s="515">
        <f t="shared" si="359"/>
        <v>0</v>
      </c>
      <c r="R3318" s="515">
        <f t="shared" si="360"/>
        <v>0</v>
      </c>
      <c r="S3318" s="516">
        <f>IF(M3318="nio",0,IF(M3318&gt;0,VLOOKUP(H3318,'3-Productie normen'!A:L,VLOOKUP(M3318,'3-Productie normen'!$B$36:$C$42,2,FALSE),FALSE)))</f>
        <v>0</v>
      </c>
      <c r="T3318" s="516">
        <f t="shared" si="362"/>
        <v>0</v>
      </c>
      <c r="U3318" s="55">
        <f t="shared" si="363"/>
        <v>0</v>
      </c>
      <c r="V3318" s="527"/>
      <c r="X3318" s="529">
        <f t="shared" si="361"/>
        <v>1731.6</v>
      </c>
    </row>
    <row r="3319" spans="1:24" ht="14.1" customHeight="1">
      <c r="A3319" s="460">
        <v>3319</v>
      </c>
      <c r="B3319" s="467" t="s">
        <v>245</v>
      </c>
      <c r="C3319" s="466" t="s">
        <v>386</v>
      </c>
      <c r="D3319" s="473" t="s">
        <v>475</v>
      </c>
      <c r="E3319" s="475">
        <v>1</v>
      </c>
      <c r="F3319" s="475" t="s">
        <v>2290</v>
      </c>
      <c r="G3319" s="494" t="s">
        <v>529</v>
      </c>
      <c r="H3319" s="491" t="s">
        <v>253</v>
      </c>
      <c r="I3319" s="494" t="s">
        <v>3974</v>
      </c>
      <c r="J3319" s="502">
        <v>16.649999999999999</v>
      </c>
      <c r="K3319" s="491" t="s">
        <v>253</v>
      </c>
      <c r="L3319" s="512">
        <f t="shared" si="357"/>
        <v>104</v>
      </c>
      <c r="M3319" s="514">
        <v>104</v>
      </c>
      <c r="N3319" s="514"/>
      <c r="O3319" s="514"/>
      <c r="P3319" s="515" t="e">
        <f t="shared" si="358"/>
        <v>#DIV/0!</v>
      </c>
      <c r="Q3319" s="515">
        <f t="shared" si="359"/>
        <v>0</v>
      </c>
      <c r="R3319" s="515">
        <f t="shared" si="360"/>
        <v>0</v>
      </c>
      <c r="S3319" s="516">
        <f>IF(M3319="nio",0,IF(M3319&gt;0,VLOOKUP(H3319,'3-Productie normen'!A:L,VLOOKUP(M3319,'3-Productie normen'!$B$36:$C$42,2,FALSE),FALSE)))</f>
        <v>0</v>
      </c>
      <c r="T3319" s="516">
        <f t="shared" si="362"/>
        <v>0</v>
      </c>
      <c r="U3319" s="55">
        <f t="shared" si="363"/>
        <v>0</v>
      </c>
      <c r="V3319" s="527"/>
      <c r="X3319" s="529">
        <f t="shared" si="361"/>
        <v>1731.6</v>
      </c>
    </row>
    <row r="3320" spans="1:24" ht="14.1" customHeight="1">
      <c r="A3320" s="460">
        <v>3320</v>
      </c>
      <c r="B3320" s="467" t="s">
        <v>245</v>
      </c>
      <c r="C3320" s="466" t="s">
        <v>386</v>
      </c>
      <c r="D3320" s="473" t="s">
        <v>475</v>
      </c>
      <c r="E3320" s="475">
        <v>1</v>
      </c>
      <c r="F3320" s="475" t="s">
        <v>933</v>
      </c>
      <c r="G3320" s="494" t="s">
        <v>529</v>
      </c>
      <c r="H3320" s="491" t="s">
        <v>253</v>
      </c>
      <c r="I3320" s="494" t="s">
        <v>3974</v>
      </c>
      <c r="J3320" s="502">
        <v>16.649999999999999</v>
      </c>
      <c r="K3320" s="491" t="s">
        <v>253</v>
      </c>
      <c r="L3320" s="512">
        <f t="shared" si="357"/>
        <v>104</v>
      </c>
      <c r="M3320" s="514">
        <v>104</v>
      </c>
      <c r="N3320" s="514"/>
      <c r="O3320" s="514"/>
      <c r="P3320" s="515" t="e">
        <f t="shared" si="358"/>
        <v>#DIV/0!</v>
      </c>
      <c r="Q3320" s="515">
        <f t="shared" si="359"/>
        <v>0</v>
      </c>
      <c r="R3320" s="515">
        <f t="shared" si="360"/>
        <v>0</v>
      </c>
      <c r="S3320" s="516">
        <f>IF(M3320="nio",0,IF(M3320&gt;0,VLOOKUP(H3320,'3-Productie normen'!A:L,VLOOKUP(M3320,'3-Productie normen'!$B$36:$C$42,2,FALSE),FALSE)))</f>
        <v>0</v>
      </c>
      <c r="T3320" s="516">
        <f t="shared" si="362"/>
        <v>0</v>
      </c>
      <c r="U3320" s="55">
        <f t="shared" si="363"/>
        <v>0</v>
      </c>
      <c r="V3320" s="527"/>
      <c r="X3320" s="529">
        <f t="shared" si="361"/>
        <v>1731.6</v>
      </c>
    </row>
    <row r="3321" spans="1:24" ht="14.1" customHeight="1">
      <c r="A3321" s="567">
        <v>3321</v>
      </c>
      <c r="B3321" s="467" t="s">
        <v>245</v>
      </c>
      <c r="C3321" s="466" t="s">
        <v>386</v>
      </c>
      <c r="D3321" s="473" t="s">
        <v>475</v>
      </c>
      <c r="E3321" s="475">
        <v>1</v>
      </c>
      <c r="F3321" s="475" t="s">
        <v>934</v>
      </c>
      <c r="G3321" s="494" t="s">
        <v>536</v>
      </c>
      <c r="H3321" s="491" t="s">
        <v>4038</v>
      </c>
      <c r="I3321" s="494" t="s">
        <v>3993</v>
      </c>
      <c r="J3321" s="502">
        <v>33.520000000000003</v>
      </c>
      <c r="K3321" s="491" t="s">
        <v>4038</v>
      </c>
      <c r="L3321" s="512">
        <f t="shared" si="357"/>
        <v>255</v>
      </c>
      <c r="M3321" s="514">
        <v>255</v>
      </c>
      <c r="N3321" s="514"/>
      <c r="O3321" s="514"/>
      <c r="P3321" s="515" t="e">
        <f t="shared" si="358"/>
        <v>#DIV/0!</v>
      </c>
      <c r="Q3321" s="515">
        <f t="shared" si="359"/>
        <v>0</v>
      </c>
      <c r="R3321" s="515">
        <f t="shared" si="360"/>
        <v>0</v>
      </c>
      <c r="S3321" s="516">
        <f>IF(M3321="nio",0,IF(M3321&gt;0,VLOOKUP(H3321,'3-Productie normen'!A:L,VLOOKUP(M3321,'3-Productie normen'!$B$36:$C$42,2,FALSE),FALSE)))</f>
        <v>0</v>
      </c>
      <c r="T3321" s="516">
        <f t="shared" si="362"/>
        <v>0</v>
      </c>
      <c r="U3321" s="55">
        <f t="shared" si="363"/>
        <v>0</v>
      </c>
      <c r="V3321" s="527"/>
      <c r="X3321" s="529">
        <f t="shared" si="361"/>
        <v>8547.6</v>
      </c>
    </row>
    <row r="3322" spans="1:24" ht="14.1" customHeight="1">
      <c r="A3322" s="460">
        <v>3322</v>
      </c>
      <c r="B3322" s="467" t="s">
        <v>245</v>
      </c>
      <c r="C3322" s="466" t="s">
        <v>386</v>
      </c>
      <c r="D3322" s="473" t="s">
        <v>475</v>
      </c>
      <c r="E3322" s="475">
        <v>1</v>
      </c>
      <c r="F3322" s="475" t="s">
        <v>936</v>
      </c>
      <c r="G3322" s="494" t="s">
        <v>529</v>
      </c>
      <c r="H3322" s="491" t="s">
        <v>253</v>
      </c>
      <c r="I3322" s="494" t="s">
        <v>3993</v>
      </c>
      <c r="J3322" s="502">
        <v>16.37</v>
      </c>
      <c r="K3322" s="491" t="s">
        <v>253</v>
      </c>
      <c r="L3322" s="512">
        <f t="shared" si="357"/>
        <v>104</v>
      </c>
      <c r="M3322" s="514">
        <v>104</v>
      </c>
      <c r="N3322" s="514"/>
      <c r="O3322" s="514"/>
      <c r="P3322" s="515" t="e">
        <f t="shared" si="358"/>
        <v>#DIV/0!</v>
      </c>
      <c r="Q3322" s="515">
        <f t="shared" si="359"/>
        <v>0</v>
      </c>
      <c r="R3322" s="515">
        <f t="shared" si="360"/>
        <v>0</v>
      </c>
      <c r="S3322" s="516">
        <f>IF(M3322="nio",0,IF(M3322&gt;0,VLOOKUP(H3322,'3-Productie normen'!A:L,VLOOKUP(M3322,'3-Productie normen'!$B$36:$C$42,2,FALSE),FALSE)))</f>
        <v>0</v>
      </c>
      <c r="T3322" s="516">
        <f t="shared" si="362"/>
        <v>0</v>
      </c>
      <c r="U3322" s="55">
        <f t="shared" si="363"/>
        <v>0</v>
      </c>
      <c r="V3322" s="527"/>
      <c r="X3322" s="529">
        <f t="shared" si="361"/>
        <v>1702.48</v>
      </c>
    </row>
    <row r="3323" spans="1:24" ht="14.1" customHeight="1">
      <c r="A3323" s="460">
        <v>3323</v>
      </c>
      <c r="B3323" s="467" t="s">
        <v>245</v>
      </c>
      <c r="C3323" s="466" t="s">
        <v>386</v>
      </c>
      <c r="D3323" s="473" t="s">
        <v>475</v>
      </c>
      <c r="E3323" s="475">
        <v>1</v>
      </c>
      <c r="F3323" s="475" t="s">
        <v>937</v>
      </c>
      <c r="G3323" s="494" t="s">
        <v>529</v>
      </c>
      <c r="H3323" s="491" t="s">
        <v>253</v>
      </c>
      <c r="I3323" s="494" t="s">
        <v>3974</v>
      </c>
      <c r="J3323" s="502">
        <v>16.649999999999999</v>
      </c>
      <c r="K3323" s="491" t="s">
        <v>253</v>
      </c>
      <c r="L3323" s="512">
        <f t="shared" si="357"/>
        <v>104</v>
      </c>
      <c r="M3323" s="514">
        <v>104</v>
      </c>
      <c r="N3323" s="514"/>
      <c r="O3323" s="514"/>
      <c r="P3323" s="515" t="e">
        <f t="shared" si="358"/>
        <v>#DIV/0!</v>
      </c>
      <c r="Q3323" s="515">
        <f t="shared" si="359"/>
        <v>0</v>
      </c>
      <c r="R3323" s="515">
        <f t="shared" si="360"/>
        <v>0</v>
      </c>
      <c r="S3323" s="516">
        <f>IF(M3323="nio",0,IF(M3323&gt;0,VLOOKUP(H3323,'3-Productie normen'!A:L,VLOOKUP(M3323,'3-Productie normen'!$B$36:$C$42,2,FALSE),FALSE)))</f>
        <v>0</v>
      </c>
      <c r="T3323" s="516">
        <f t="shared" si="362"/>
        <v>0</v>
      </c>
      <c r="U3323" s="55">
        <f t="shared" si="363"/>
        <v>0</v>
      </c>
      <c r="V3323" s="527"/>
      <c r="X3323" s="529">
        <f t="shared" si="361"/>
        <v>1731.6</v>
      </c>
    </row>
    <row r="3324" spans="1:24" ht="14.1" customHeight="1">
      <c r="A3324" s="460">
        <v>3324</v>
      </c>
      <c r="B3324" s="467" t="s">
        <v>245</v>
      </c>
      <c r="C3324" s="466" t="s">
        <v>386</v>
      </c>
      <c r="D3324" s="473" t="s">
        <v>475</v>
      </c>
      <c r="E3324" s="475">
        <v>1</v>
      </c>
      <c r="F3324" s="475" t="s">
        <v>619</v>
      </c>
      <c r="G3324" s="494" t="s">
        <v>529</v>
      </c>
      <c r="H3324" s="491" t="s">
        <v>253</v>
      </c>
      <c r="I3324" s="494" t="s">
        <v>3974</v>
      </c>
      <c r="J3324" s="502">
        <v>16.649999999999999</v>
      </c>
      <c r="K3324" s="491" t="s">
        <v>253</v>
      </c>
      <c r="L3324" s="512">
        <f t="shared" si="357"/>
        <v>104</v>
      </c>
      <c r="M3324" s="514">
        <v>104</v>
      </c>
      <c r="N3324" s="514"/>
      <c r="O3324" s="514"/>
      <c r="P3324" s="515" t="e">
        <f t="shared" si="358"/>
        <v>#DIV/0!</v>
      </c>
      <c r="Q3324" s="515">
        <f t="shared" si="359"/>
        <v>0</v>
      </c>
      <c r="R3324" s="515">
        <f t="shared" si="360"/>
        <v>0</v>
      </c>
      <c r="S3324" s="516">
        <f>IF(M3324="nio",0,IF(M3324&gt;0,VLOOKUP(H3324,'3-Productie normen'!A:L,VLOOKUP(M3324,'3-Productie normen'!$B$36:$C$42,2,FALSE),FALSE)))</f>
        <v>0</v>
      </c>
      <c r="T3324" s="516">
        <f t="shared" si="362"/>
        <v>0</v>
      </c>
      <c r="U3324" s="55">
        <f t="shared" si="363"/>
        <v>0</v>
      </c>
      <c r="V3324" s="527"/>
      <c r="X3324" s="529">
        <f t="shared" si="361"/>
        <v>1731.6</v>
      </c>
    </row>
    <row r="3325" spans="1:24" ht="14.1" customHeight="1">
      <c r="A3325" s="460">
        <v>3325</v>
      </c>
      <c r="B3325" s="467" t="s">
        <v>245</v>
      </c>
      <c r="C3325" s="466" t="s">
        <v>386</v>
      </c>
      <c r="D3325" s="473" t="s">
        <v>475</v>
      </c>
      <c r="E3325" s="475">
        <v>1</v>
      </c>
      <c r="F3325" s="475" t="s">
        <v>2289</v>
      </c>
      <c r="G3325" s="494" t="s">
        <v>529</v>
      </c>
      <c r="H3325" s="491" t="s">
        <v>253</v>
      </c>
      <c r="I3325" s="494" t="s">
        <v>3974</v>
      </c>
      <c r="J3325" s="502">
        <v>16.649999999999999</v>
      </c>
      <c r="K3325" s="491" t="s">
        <v>253</v>
      </c>
      <c r="L3325" s="512">
        <f t="shared" si="357"/>
        <v>104</v>
      </c>
      <c r="M3325" s="514">
        <v>104</v>
      </c>
      <c r="N3325" s="514"/>
      <c r="O3325" s="514"/>
      <c r="P3325" s="515" t="e">
        <f t="shared" si="358"/>
        <v>#DIV/0!</v>
      </c>
      <c r="Q3325" s="515">
        <f t="shared" si="359"/>
        <v>0</v>
      </c>
      <c r="R3325" s="515">
        <f t="shared" si="360"/>
        <v>0</v>
      </c>
      <c r="S3325" s="516">
        <f>IF(M3325="nio",0,IF(M3325&gt;0,VLOOKUP(H3325,'3-Productie normen'!A:L,VLOOKUP(M3325,'3-Productie normen'!$B$36:$C$42,2,FALSE),FALSE)))</f>
        <v>0</v>
      </c>
      <c r="T3325" s="516">
        <f t="shared" si="362"/>
        <v>0</v>
      </c>
      <c r="U3325" s="55">
        <f t="shared" si="363"/>
        <v>0</v>
      </c>
      <c r="V3325" s="527"/>
      <c r="X3325" s="529">
        <f t="shared" si="361"/>
        <v>1731.6</v>
      </c>
    </row>
    <row r="3326" spans="1:24" ht="14.1" customHeight="1">
      <c r="A3326" s="460">
        <v>3326</v>
      </c>
      <c r="B3326" s="467" t="s">
        <v>245</v>
      </c>
      <c r="C3326" s="466" t="s">
        <v>386</v>
      </c>
      <c r="D3326" s="473" t="s">
        <v>475</v>
      </c>
      <c r="E3326" s="475">
        <v>1</v>
      </c>
      <c r="F3326" s="475" t="s">
        <v>2291</v>
      </c>
      <c r="G3326" s="494" t="s">
        <v>529</v>
      </c>
      <c r="H3326" s="491" t="s">
        <v>253</v>
      </c>
      <c r="I3326" s="494" t="s">
        <v>3974</v>
      </c>
      <c r="J3326" s="502">
        <v>16.649999999999999</v>
      </c>
      <c r="K3326" s="491" t="s">
        <v>253</v>
      </c>
      <c r="L3326" s="512">
        <f t="shared" si="357"/>
        <v>104</v>
      </c>
      <c r="M3326" s="514">
        <v>104</v>
      </c>
      <c r="N3326" s="514"/>
      <c r="O3326" s="514"/>
      <c r="P3326" s="515" t="e">
        <f t="shared" si="358"/>
        <v>#DIV/0!</v>
      </c>
      <c r="Q3326" s="515">
        <f t="shared" si="359"/>
        <v>0</v>
      </c>
      <c r="R3326" s="515">
        <f t="shared" si="360"/>
        <v>0</v>
      </c>
      <c r="S3326" s="516">
        <f>IF(M3326="nio",0,IF(M3326&gt;0,VLOOKUP(H3326,'3-Productie normen'!A:L,VLOOKUP(M3326,'3-Productie normen'!$B$36:$C$42,2,FALSE),FALSE)))</f>
        <v>0</v>
      </c>
      <c r="T3326" s="516">
        <f t="shared" si="362"/>
        <v>0</v>
      </c>
      <c r="U3326" s="55">
        <f t="shared" si="363"/>
        <v>0</v>
      </c>
      <c r="V3326" s="527"/>
      <c r="X3326" s="529">
        <f t="shared" si="361"/>
        <v>1731.6</v>
      </c>
    </row>
    <row r="3327" spans="1:24" ht="14.1" customHeight="1">
      <c r="A3327" s="460">
        <v>3327</v>
      </c>
      <c r="B3327" s="467" t="s">
        <v>245</v>
      </c>
      <c r="C3327" s="466" t="s">
        <v>386</v>
      </c>
      <c r="D3327" s="473" t="s">
        <v>475</v>
      </c>
      <c r="E3327" s="475">
        <v>1</v>
      </c>
      <c r="F3327" s="475" t="s">
        <v>620</v>
      </c>
      <c r="G3327" s="494" t="s">
        <v>529</v>
      </c>
      <c r="H3327" s="491" t="s">
        <v>253</v>
      </c>
      <c r="I3327" s="494" t="s">
        <v>3974</v>
      </c>
      <c r="J3327" s="502">
        <v>16.649999999999999</v>
      </c>
      <c r="K3327" s="491" t="s">
        <v>253</v>
      </c>
      <c r="L3327" s="512">
        <f t="shared" si="357"/>
        <v>104</v>
      </c>
      <c r="M3327" s="514">
        <v>104</v>
      </c>
      <c r="N3327" s="514"/>
      <c r="O3327" s="514"/>
      <c r="P3327" s="515" t="e">
        <f t="shared" si="358"/>
        <v>#DIV/0!</v>
      </c>
      <c r="Q3327" s="515">
        <f t="shared" si="359"/>
        <v>0</v>
      </c>
      <c r="R3327" s="515">
        <f t="shared" si="360"/>
        <v>0</v>
      </c>
      <c r="S3327" s="516">
        <f>IF(M3327="nio",0,IF(M3327&gt;0,VLOOKUP(H3327,'3-Productie normen'!A:L,VLOOKUP(M3327,'3-Productie normen'!$B$36:$C$42,2,FALSE),FALSE)))</f>
        <v>0</v>
      </c>
      <c r="T3327" s="516">
        <f t="shared" si="362"/>
        <v>0</v>
      </c>
      <c r="U3327" s="55">
        <f t="shared" si="363"/>
        <v>0</v>
      </c>
      <c r="V3327" s="527"/>
      <c r="X3327" s="529">
        <f t="shared" si="361"/>
        <v>1731.6</v>
      </c>
    </row>
    <row r="3328" spans="1:24" ht="14.1" customHeight="1">
      <c r="A3328" s="460">
        <v>3328</v>
      </c>
      <c r="B3328" s="467" t="s">
        <v>245</v>
      </c>
      <c r="C3328" s="466" t="s">
        <v>386</v>
      </c>
      <c r="D3328" s="473" t="s">
        <v>475</v>
      </c>
      <c r="E3328" s="475">
        <v>1</v>
      </c>
      <c r="F3328" s="475" t="s">
        <v>2288</v>
      </c>
      <c r="G3328" s="494" t="s">
        <v>529</v>
      </c>
      <c r="H3328" s="491" t="s">
        <v>253</v>
      </c>
      <c r="I3328" s="494" t="s">
        <v>3974</v>
      </c>
      <c r="J3328" s="502">
        <v>16.649999999999999</v>
      </c>
      <c r="K3328" s="491" t="s">
        <v>253</v>
      </c>
      <c r="L3328" s="512">
        <f t="shared" si="357"/>
        <v>104</v>
      </c>
      <c r="M3328" s="514">
        <v>104</v>
      </c>
      <c r="N3328" s="514"/>
      <c r="O3328" s="514"/>
      <c r="P3328" s="515" t="e">
        <f t="shared" si="358"/>
        <v>#DIV/0!</v>
      </c>
      <c r="Q3328" s="515">
        <f t="shared" si="359"/>
        <v>0</v>
      </c>
      <c r="R3328" s="515">
        <f t="shared" si="360"/>
        <v>0</v>
      </c>
      <c r="S3328" s="516">
        <f>IF(M3328="nio",0,IF(M3328&gt;0,VLOOKUP(H3328,'3-Productie normen'!A:L,VLOOKUP(M3328,'3-Productie normen'!$B$36:$C$42,2,FALSE),FALSE)))</f>
        <v>0</v>
      </c>
      <c r="T3328" s="516">
        <f t="shared" si="362"/>
        <v>0</v>
      </c>
      <c r="U3328" s="55">
        <f t="shared" si="363"/>
        <v>0</v>
      </c>
      <c r="V3328" s="527"/>
      <c r="X3328" s="529">
        <f t="shared" si="361"/>
        <v>1731.6</v>
      </c>
    </row>
    <row r="3329" spans="1:24" ht="14.1" customHeight="1">
      <c r="A3329" s="567">
        <v>3329</v>
      </c>
      <c r="B3329" s="467" t="s">
        <v>245</v>
      </c>
      <c r="C3329" s="466" t="s">
        <v>386</v>
      </c>
      <c r="D3329" s="473" t="s">
        <v>475</v>
      </c>
      <c r="E3329" s="475">
        <v>1</v>
      </c>
      <c r="F3329" s="475" t="s">
        <v>621</v>
      </c>
      <c r="G3329" s="494" t="s">
        <v>529</v>
      </c>
      <c r="H3329" s="491" t="s">
        <v>253</v>
      </c>
      <c r="I3329" s="494" t="s">
        <v>3974</v>
      </c>
      <c r="J3329" s="502">
        <v>16.649999999999999</v>
      </c>
      <c r="K3329" s="491" t="s">
        <v>253</v>
      </c>
      <c r="L3329" s="512">
        <f t="shared" si="357"/>
        <v>104</v>
      </c>
      <c r="M3329" s="514">
        <v>104</v>
      </c>
      <c r="N3329" s="514"/>
      <c r="O3329" s="514"/>
      <c r="P3329" s="515" t="e">
        <f t="shared" si="358"/>
        <v>#DIV/0!</v>
      </c>
      <c r="Q3329" s="515">
        <f t="shared" si="359"/>
        <v>0</v>
      </c>
      <c r="R3329" s="515">
        <f t="shared" si="360"/>
        <v>0</v>
      </c>
      <c r="S3329" s="516">
        <f>IF(M3329="nio",0,IF(M3329&gt;0,VLOOKUP(H3329,'3-Productie normen'!A:L,VLOOKUP(M3329,'3-Productie normen'!$B$36:$C$42,2,FALSE),FALSE)))</f>
        <v>0</v>
      </c>
      <c r="T3329" s="516">
        <f t="shared" si="362"/>
        <v>0</v>
      </c>
      <c r="U3329" s="55">
        <f t="shared" si="363"/>
        <v>0</v>
      </c>
      <c r="V3329" s="527"/>
      <c r="X3329" s="529">
        <f t="shared" si="361"/>
        <v>1731.6</v>
      </c>
    </row>
    <row r="3330" spans="1:24" ht="14.1" customHeight="1">
      <c r="A3330" s="460">
        <v>3330</v>
      </c>
      <c r="B3330" s="467" t="s">
        <v>245</v>
      </c>
      <c r="C3330" s="466" t="s">
        <v>386</v>
      </c>
      <c r="D3330" s="473" t="s">
        <v>475</v>
      </c>
      <c r="E3330" s="475">
        <v>1</v>
      </c>
      <c r="F3330" s="475" t="s">
        <v>622</v>
      </c>
      <c r="G3330" s="494" t="s">
        <v>529</v>
      </c>
      <c r="H3330" s="491" t="s">
        <v>253</v>
      </c>
      <c r="I3330" s="494" t="s">
        <v>3974</v>
      </c>
      <c r="J3330" s="502">
        <v>16.649999999999999</v>
      </c>
      <c r="K3330" s="491" t="s">
        <v>253</v>
      </c>
      <c r="L3330" s="512">
        <f t="shared" si="357"/>
        <v>104</v>
      </c>
      <c r="M3330" s="514">
        <v>104</v>
      </c>
      <c r="N3330" s="514"/>
      <c r="O3330" s="514"/>
      <c r="P3330" s="515" t="e">
        <f t="shared" si="358"/>
        <v>#DIV/0!</v>
      </c>
      <c r="Q3330" s="515">
        <f t="shared" si="359"/>
        <v>0</v>
      </c>
      <c r="R3330" s="515">
        <f t="shared" si="360"/>
        <v>0</v>
      </c>
      <c r="S3330" s="516">
        <f>IF(M3330="nio",0,IF(M3330&gt;0,VLOOKUP(H3330,'3-Productie normen'!A:L,VLOOKUP(M3330,'3-Productie normen'!$B$36:$C$42,2,FALSE),FALSE)))</f>
        <v>0</v>
      </c>
      <c r="T3330" s="516">
        <f t="shared" si="362"/>
        <v>0</v>
      </c>
      <c r="U3330" s="55">
        <f t="shared" si="363"/>
        <v>0</v>
      </c>
      <c r="V3330" s="527"/>
      <c r="X3330" s="529">
        <f t="shared" si="361"/>
        <v>1731.6</v>
      </c>
    </row>
    <row r="3331" spans="1:24" ht="14.1" customHeight="1">
      <c r="A3331" s="460">
        <v>3331</v>
      </c>
      <c r="B3331" s="467" t="s">
        <v>245</v>
      </c>
      <c r="C3331" s="466" t="s">
        <v>386</v>
      </c>
      <c r="D3331" s="473" t="s">
        <v>475</v>
      </c>
      <c r="E3331" s="475">
        <v>1</v>
      </c>
      <c r="F3331" s="475" t="s">
        <v>623</v>
      </c>
      <c r="G3331" s="494" t="s">
        <v>536</v>
      </c>
      <c r="H3331" s="491" t="s">
        <v>4038</v>
      </c>
      <c r="I3331" s="494" t="s">
        <v>3974</v>
      </c>
      <c r="J3331" s="502">
        <v>15.56</v>
      </c>
      <c r="K3331" s="491" t="s">
        <v>253</v>
      </c>
      <c r="L3331" s="512">
        <f t="shared" si="357"/>
        <v>255</v>
      </c>
      <c r="M3331" s="514">
        <v>255</v>
      </c>
      <c r="N3331" s="514"/>
      <c r="O3331" s="514"/>
      <c r="P3331" s="515" t="e">
        <f t="shared" si="358"/>
        <v>#DIV/0!</v>
      </c>
      <c r="Q3331" s="515">
        <f t="shared" si="359"/>
        <v>0</v>
      </c>
      <c r="R3331" s="515">
        <f t="shared" si="360"/>
        <v>0</v>
      </c>
      <c r="S3331" s="516">
        <f>IF(M3331="nio",0,IF(M3331&gt;0,VLOOKUP(H3331,'3-Productie normen'!A:L,VLOOKUP(M3331,'3-Productie normen'!$B$36:$C$42,2,FALSE),FALSE)))</f>
        <v>0</v>
      </c>
      <c r="T3331" s="516">
        <f t="shared" si="362"/>
        <v>0</v>
      </c>
      <c r="U3331" s="55">
        <f t="shared" si="363"/>
        <v>0</v>
      </c>
      <c r="V3331" s="527"/>
      <c r="X3331" s="529">
        <f t="shared" si="361"/>
        <v>3967.8</v>
      </c>
    </row>
    <row r="3332" spans="1:24" ht="14.1" customHeight="1">
      <c r="A3332" s="460">
        <v>3332</v>
      </c>
      <c r="B3332" s="467" t="s">
        <v>245</v>
      </c>
      <c r="C3332" s="466" t="s">
        <v>386</v>
      </c>
      <c r="D3332" s="473" t="s">
        <v>475</v>
      </c>
      <c r="E3332" s="475">
        <v>1</v>
      </c>
      <c r="F3332" s="475" t="s">
        <v>2301</v>
      </c>
      <c r="G3332" s="494" t="s">
        <v>568</v>
      </c>
      <c r="H3332" s="487" t="s">
        <v>17</v>
      </c>
      <c r="I3332" s="494" t="s">
        <v>3977</v>
      </c>
      <c r="J3332" s="502">
        <v>16</v>
      </c>
      <c r="K3332" s="487" t="s">
        <v>17</v>
      </c>
      <c r="L3332" s="512">
        <f t="shared" si="357"/>
        <v>255</v>
      </c>
      <c r="M3332" s="514">
        <v>255</v>
      </c>
      <c r="N3332" s="514"/>
      <c r="O3332" s="514"/>
      <c r="P3332" s="515" t="e">
        <f t="shared" si="358"/>
        <v>#DIV/0!</v>
      </c>
      <c r="Q3332" s="515">
        <f t="shared" si="359"/>
        <v>0</v>
      </c>
      <c r="R3332" s="515">
        <f t="shared" si="360"/>
        <v>0</v>
      </c>
      <c r="S3332" s="516">
        <f>IF(M3332="nio",0,IF(M3332&gt;0,VLOOKUP(H3332,'3-Productie normen'!A:L,VLOOKUP(M3332,'3-Productie normen'!$B$36:$C$42,2,FALSE),FALSE)))</f>
        <v>0</v>
      </c>
      <c r="T3332" s="516">
        <f t="shared" si="362"/>
        <v>0</v>
      </c>
      <c r="U3332" s="55">
        <f t="shared" si="363"/>
        <v>0</v>
      </c>
      <c r="V3332" s="527"/>
      <c r="X3332" s="529">
        <f t="shared" si="361"/>
        <v>4080</v>
      </c>
    </row>
    <row r="3333" spans="1:24" ht="14.1" customHeight="1">
      <c r="A3333" s="460">
        <v>3333</v>
      </c>
      <c r="B3333" s="467" t="s">
        <v>245</v>
      </c>
      <c r="C3333" s="466" t="s">
        <v>386</v>
      </c>
      <c r="D3333" s="473" t="s">
        <v>475</v>
      </c>
      <c r="E3333" s="475">
        <v>1</v>
      </c>
      <c r="F3333" s="475" t="s">
        <v>3016</v>
      </c>
      <c r="G3333" s="494" t="s">
        <v>568</v>
      </c>
      <c r="H3333" s="487" t="s">
        <v>17</v>
      </c>
      <c r="I3333" s="494" t="s">
        <v>3977</v>
      </c>
      <c r="J3333" s="502">
        <v>1.35</v>
      </c>
      <c r="K3333" s="487" t="s">
        <v>17</v>
      </c>
      <c r="L3333" s="512">
        <f t="shared" si="357"/>
        <v>255</v>
      </c>
      <c r="M3333" s="514">
        <v>255</v>
      </c>
      <c r="N3333" s="514"/>
      <c r="O3333" s="514"/>
      <c r="P3333" s="515" t="e">
        <f t="shared" si="358"/>
        <v>#DIV/0!</v>
      </c>
      <c r="Q3333" s="515">
        <f t="shared" si="359"/>
        <v>0</v>
      </c>
      <c r="R3333" s="515">
        <f t="shared" si="360"/>
        <v>0</v>
      </c>
      <c r="S3333" s="516">
        <f>IF(M3333="nio",0,IF(M3333&gt;0,VLOOKUP(H3333,'3-Productie normen'!A:L,VLOOKUP(M3333,'3-Productie normen'!$B$36:$C$42,2,FALSE),FALSE)))</f>
        <v>0</v>
      </c>
      <c r="T3333" s="516">
        <f t="shared" si="362"/>
        <v>0</v>
      </c>
      <c r="U3333" s="55">
        <f t="shared" si="363"/>
        <v>0</v>
      </c>
      <c r="V3333" s="527"/>
      <c r="X3333" s="529">
        <f t="shared" si="361"/>
        <v>344.25</v>
      </c>
    </row>
    <row r="3334" spans="1:24" ht="14.1" customHeight="1">
      <c r="A3334" s="460">
        <v>3334</v>
      </c>
      <c r="B3334" s="467" t="s">
        <v>245</v>
      </c>
      <c r="C3334" s="466" t="s">
        <v>386</v>
      </c>
      <c r="D3334" s="473" t="s">
        <v>475</v>
      </c>
      <c r="E3334" s="475">
        <v>1</v>
      </c>
      <c r="F3334" s="475" t="s">
        <v>3017</v>
      </c>
      <c r="G3334" s="494" t="s">
        <v>568</v>
      </c>
      <c r="H3334" s="487" t="s">
        <v>17</v>
      </c>
      <c r="I3334" s="494" t="s">
        <v>3977</v>
      </c>
      <c r="J3334" s="502">
        <v>1.35</v>
      </c>
      <c r="K3334" s="487" t="s">
        <v>17</v>
      </c>
      <c r="L3334" s="512">
        <f t="shared" si="357"/>
        <v>255</v>
      </c>
      <c r="M3334" s="514">
        <v>255</v>
      </c>
      <c r="N3334" s="514"/>
      <c r="O3334" s="514"/>
      <c r="P3334" s="515" t="e">
        <f t="shared" si="358"/>
        <v>#DIV/0!</v>
      </c>
      <c r="Q3334" s="515">
        <f t="shared" si="359"/>
        <v>0</v>
      </c>
      <c r="R3334" s="515">
        <f t="shared" si="360"/>
        <v>0</v>
      </c>
      <c r="S3334" s="516">
        <f>IF(M3334="nio",0,IF(M3334&gt;0,VLOOKUP(H3334,'3-Productie normen'!A:L,VLOOKUP(M3334,'3-Productie normen'!$B$36:$C$42,2,FALSE),FALSE)))</f>
        <v>0</v>
      </c>
      <c r="T3334" s="516">
        <f t="shared" si="362"/>
        <v>0</v>
      </c>
      <c r="U3334" s="55">
        <f t="shared" si="363"/>
        <v>0</v>
      </c>
      <c r="V3334" s="527"/>
      <c r="X3334" s="529">
        <f t="shared" si="361"/>
        <v>344.25</v>
      </c>
    </row>
    <row r="3335" spans="1:24" ht="14.1" customHeight="1">
      <c r="A3335" s="460">
        <v>3335</v>
      </c>
      <c r="B3335" s="467" t="s">
        <v>245</v>
      </c>
      <c r="C3335" s="466" t="s">
        <v>386</v>
      </c>
      <c r="D3335" s="473" t="s">
        <v>475</v>
      </c>
      <c r="E3335" s="475">
        <v>1</v>
      </c>
      <c r="F3335" s="475" t="s">
        <v>3018</v>
      </c>
      <c r="G3335" s="494" t="s">
        <v>568</v>
      </c>
      <c r="H3335" s="487" t="s">
        <v>17</v>
      </c>
      <c r="I3335" s="494" t="s">
        <v>3977</v>
      </c>
      <c r="J3335" s="502">
        <v>1.35</v>
      </c>
      <c r="K3335" s="487" t="s">
        <v>17</v>
      </c>
      <c r="L3335" s="512">
        <f t="shared" si="357"/>
        <v>255</v>
      </c>
      <c r="M3335" s="514">
        <v>255</v>
      </c>
      <c r="N3335" s="514"/>
      <c r="O3335" s="514"/>
      <c r="P3335" s="515" t="e">
        <f t="shared" si="358"/>
        <v>#DIV/0!</v>
      </c>
      <c r="Q3335" s="515">
        <f t="shared" si="359"/>
        <v>0</v>
      </c>
      <c r="R3335" s="515">
        <f t="shared" si="360"/>
        <v>0</v>
      </c>
      <c r="S3335" s="516">
        <f>IF(M3335="nio",0,IF(M3335&gt;0,VLOOKUP(H3335,'3-Productie normen'!A:L,VLOOKUP(M3335,'3-Productie normen'!$B$36:$C$42,2,FALSE),FALSE)))</f>
        <v>0</v>
      </c>
      <c r="T3335" s="516">
        <f t="shared" si="362"/>
        <v>0</v>
      </c>
      <c r="U3335" s="55">
        <f t="shared" si="363"/>
        <v>0</v>
      </c>
      <c r="V3335" s="527"/>
      <c r="X3335" s="529">
        <f t="shared" si="361"/>
        <v>344.25</v>
      </c>
    </row>
    <row r="3336" spans="1:24" ht="14.1" customHeight="1">
      <c r="A3336" s="460">
        <v>3336</v>
      </c>
      <c r="B3336" s="467" t="s">
        <v>245</v>
      </c>
      <c r="C3336" s="466" t="s">
        <v>386</v>
      </c>
      <c r="D3336" s="473" t="s">
        <v>475</v>
      </c>
      <c r="E3336" s="475">
        <v>1</v>
      </c>
      <c r="F3336" s="475" t="s">
        <v>2287</v>
      </c>
      <c r="G3336" s="494" t="s">
        <v>568</v>
      </c>
      <c r="H3336" s="487" t="s">
        <v>17</v>
      </c>
      <c r="I3336" s="494" t="s">
        <v>3977</v>
      </c>
      <c r="J3336" s="502">
        <v>1.53</v>
      </c>
      <c r="K3336" s="487" t="s">
        <v>17</v>
      </c>
      <c r="L3336" s="512">
        <f t="shared" ref="L3336:L3399" si="364">SUM(M3336:O3336)</f>
        <v>255</v>
      </c>
      <c r="M3336" s="514">
        <v>255</v>
      </c>
      <c r="N3336" s="514"/>
      <c r="O3336" s="514"/>
      <c r="P3336" s="515" t="e">
        <f t="shared" si="358"/>
        <v>#DIV/0!</v>
      </c>
      <c r="Q3336" s="515">
        <f t="shared" si="359"/>
        <v>0</v>
      </c>
      <c r="R3336" s="515">
        <f t="shared" si="360"/>
        <v>0</v>
      </c>
      <c r="S3336" s="516">
        <f>IF(M3336="nio",0,IF(M3336&gt;0,VLOOKUP(H3336,'3-Productie normen'!A:L,VLOOKUP(M3336,'3-Productie normen'!$B$36:$C$42,2,FALSE),FALSE)))</f>
        <v>0</v>
      </c>
      <c r="T3336" s="516">
        <f t="shared" si="362"/>
        <v>0</v>
      </c>
      <c r="U3336" s="55">
        <f t="shared" si="363"/>
        <v>0</v>
      </c>
      <c r="V3336" s="527"/>
      <c r="X3336" s="529">
        <f t="shared" si="361"/>
        <v>390.15000000000003</v>
      </c>
    </row>
    <row r="3337" spans="1:24" ht="14.1" customHeight="1">
      <c r="A3337" s="567">
        <v>3337</v>
      </c>
      <c r="B3337" s="467" t="s">
        <v>245</v>
      </c>
      <c r="C3337" s="466" t="s">
        <v>386</v>
      </c>
      <c r="D3337" s="473" t="s">
        <v>475</v>
      </c>
      <c r="E3337" s="475">
        <v>1</v>
      </c>
      <c r="F3337" s="475" t="s">
        <v>3019</v>
      </c>
      <c r="G3337" s="494" t="s">
        <v>568</v>
      </c>
      <c r="H3337" s="487" t="s">
        <v>17</v>
      </c>
      <c r="I3337" s="494" t="s">
        <v>3977</v>
      </c>
      <c r="J3337" s="502">
        <v>1.35</v>
      </c>
      <c r="K3337" s="487" t="s">
        <v>17</v>
      </c>
      <c r="L3337" s="512">
        <f t="shared" si="364"/>
        <v>255</v>
      </c>
      <c r="M3337" s="514">
        <v>255</v>
      </c>
      <c r="N3337" s="514"/>
      <c r="O3337" s="514"/>
      <c r="P3337" s="515" t="e">
        <f t="shared" si="358"/>
        <v>#DIV/0!</v>
      </c>
      <c r="Q3337" s="515">
        <f t="shared" si="359"/>
        <v>0</v>
      </c>
      <c r="R3337" s="515">
        <f t="shared" si="360"/>
        <v>0</v>
      </c>
      <c r="S3337" s="516">
        <f>IF(M3337="nio",0,IF(M3337&gt;0,VLOOKUP(H3337,'3-Productie normen'!A:L,VLOOKUP(M3337,'3-Productie normen'!$B$36:$C$42,2,FALSE),FALSE)))</f>
        <v>0</v>
      </c>
      <c r="T3337" s="516">
        <f t="shared" si="362"/>
        <v>0</v>
      </c>
      <c r="U3337" s="55">
        <f t="shared" si="363"/>
        <v>0</v>
      </c>
      <c r="V3337" s="527"/>
      <c r="X3337" s="529">
        <f t="shared" si="361"/>
        <v>344.25</v>
      </c>
    </row>
    <row r="3338" spans="1:24" ht="14.1" customHeight="1">
      <c r="A3338" s="460">
        <v>3338</v>
      </c>
      <c r="B3338" s="467" t="s">
        <v>245</v>
      </c>
      <c r="C3338" s="466" t="s">
        <v>386</v>
      </c>
      <c r="D3338" s="473" t="s">
        <v>475</v>
      </c>
      <c r="E3338" s="475">
        <v>1</v>
      </c>
      <c r="F3338" s="475" t="s">
        <v>2285</v>
      </c>
      <c r="G3338" s="494" t="s">
        <v>595</v>
      </c>
      <c r="H3338" s="494" t="s">
        <v>255</v>
      </c>
      <c r="I3338" s="494" t="s">
        <v>3974</v>
      </c>
      <c r="J3338" s="502">
        <v>45.41</v>
      </c>
      <c r="K3338" s="494" t="s">
        <v>255</v>
      </c>
      <c r="L3338" s="512">
        <f t="shared" si="364"/>
        <v>104</v>
      </c>
      <c r="M3338" s="514">
        <v>104</v>
      </c>
      <c r="N3338" s="514"/>
      <c r="O3338" s="514"/>
      <c r="P3338" s="515" t="e">
        <f t="shared" si="358"/>
        <v>#DIV/0!</v>
      </c>
      <c r="Q3338" s="515">
        <f t="shared" si="359"/>
        <v>0</v>
      </c>
      <c r="R3338" s="515">
        <f t="shared" si="360"/>
        <v>0</v>
      </c>
      <c r="S3338" s="516">
        <f>IF(M3338="nio",0,IF(M3338&gt;0,VLOOKUP(H3338,'3-Productie normen'!A:L,VLOOKUP(M3338,'3-Productie normen'!$B$36:$C$42,2,FALSE),FALSE)))</f>
        <v>0</v>
      </c>
      <c r="T3338" s="516">
        <f t="shared" si="362"/>
        <v>0</v>
      </c>
      <c r="U3338" s="55">
        <f t="shared" si="363"/>
        <v>0</v>
      </c>
      <c r="V3338" s="527"/>
      <c r="X3338" s="529">
        <f t="shared" si="361"/>
        <v>4722.6399999999994</v>
      </c>
    </row>
    <row r="3339" spans="1:24" ht="14.1" customHeight="1">
      <c r="A3339" s="460">
        <v>3339</v>
      </c>
      <c r="B3339" s="467" t="s">
        <v>245</v>
      </c>
      <c r="C3339" s="466" t="s">
        <v>386</v>
      </c>
      <c r="D3339" s="473" t="s">
        <v>475</v>
      </c>
      <c r="E3339" s="475">
        <v>1</v>
      </c>
      <c r="F3339" s="475" t="s">
        <v>3020</v>
      </c>
      <c r="G3339" s="494" t="s">
        <v>557</v>
      </c>
      <c r="H3339" s="491" t="s">
        <v>286</v>
      </c>
      <c r="I3339" s="494" t="s">
        <v>4016</v>
      </c>
      <c r="J3339" s="502">
        <v>1.82</v>
      </c>
      <c r="K3339" s="494" t="s">
        <v>4016</v>
      </c>
      <c r="L3339" s="512">
        <f t="shared" si="364"/>
        <v>0</v>
      </c>
      <c r="M3339" s="513" t="s">
        <v>4037</v>
      </c>
      <c r="N3339" s="514"/>
      <c r="O3339" s="514"/>
      <c r="P3339" s="515">
        <f t="shared" ref="P3339:P3402" si="365">IF(M3339="nio",0,IF(M3339&gt;0,M3339*J3339/S3339,0))</f>
        <v>0</v>
      </c>
      <c r="Q3339" s="515">
        <f t="shared" ref="Q3339:Q3402" si="366">IF(N3339&gt;0,N3339*J3339/T3339,0)</f>
        <v>0</v>
      </c>
      <c r="R3339" s="515">
        <f t="shared" ref="R3339:R3402" si="367">IF(O3339&gt;0,O3339*J3339/U3339,0)</f>
        <v>0</v>
      </c>
      <c r="S3339" s="516">
        <f>IF(M3339="nio",0,IF(M3339&gt;0,VLOOKUP(H3339,'3-Productie normen'!A:L,VLOOKUP(M3339,'3-Productie normen'!$B$36:$C$42,2,FALSE),FALSE)))</f>
        <v>0</v>
      </c>
      <c r="T3339" s="516">
        <f t="shared" si="362"/>
        <v>0</v>
      </c>
      <c r="U3339" s="55">
        <f t="shared" si="363"/>
        <v>0</v>
      </c>
      <c r="V3339" s="527"/>
      <c r="X3339" s="529">
        <f t="shared" ref="X3339:X3402" si="368">L3339*J3339</f>
        <v>0</v>
      </c>
    </row>
    <row r="3340" spans="1:24" ht="14.1" customHeight="1">
      <c r="A3340" s="460">
        <v>3340</v>
      </c>
      <c r="B3340" s="467" t="s">
        <v>245</v>
      </c>
      <c r="C3340" s="466" t="s">
        <v>386</v>
      </c>
      <c r="D3340" s="473" t="s">
        <v>475</v>
      </c>
      <c r="E3340" s="475">
        <v>1</v>
      </c>
      <c r="F3340" s="475" t="s">
        <v>3021</v>
      </c>
      <c r="G3340" s="494" t="s">
        <v>557</v>
      </c>
      <c r="H3340" s="491" t="s">
        <v>286</v>
      </c>
      <c r="I3340" s="494" t="s">
        <v>4016</v>
      </c>
      <c r="J3340" s="502">
        <v>0.9</v>
      </c>
      <c r="K3340" s="494" t="s">
        <v>4016</v>
      </c>
      <c r="L3340" s="512">
        <f t="shared" si="364"/>
        <v>0</v>
      </c>
      <c r="M3340" s="513" t="s">
        <v>4037</v>
      </c>
      <c r="N3340" s="514"/>
      <c r="O3340" s="514"/>
      <c r="P3340" s="515">
        <f t="shared" si="365"/>
        <v>0</v>
      </c>
      <c r="Q3340" s="515">
        <f t="shared" si="366"/>
        <v>0</v>
      </c>
      <c r="R3340" s="515">
        <f t="shared" si="367"/>
        <v>0</v>
      </c>
      <c r="S3340" s="516">
        <f>IF(M3340="nio",0,IF(M3340&gt;0,VLOOKUP(H3340,'3-Productie normen'!A:L,VLOOKUP(M3340,'3-Productie normen'!$B$36:$C$42,2,FALSE),FALSE)))</f>
        <v>0</v>
      </c>
      <c r="T3340" s="516">
        <f t="shared" si="362"/>
        <v>0</v>
      </c>
      <c r="U3340" s="55">
        <f t="shared" si="363"/>
        <v>0</v>
      </c>
      <c r="V3340" s="527"/>
      <c r="X3340" s="529">
        <f t="shared" si="368"/>
        <v>0</v>
      </c>
    </row>
    <row r="3341" spans="1:24" ht="14.1" customHeight="1">
      <c r="A3341" s="460">
        <v>3341</v>
      </c>
      <c r="B3341" s="467" t="s">
        <v>245</v>
      </c>
      <c r="C3341" s="466" t="s">
        <v>386</v>
      </c>
      <c r="D3341" s="473" t="s">
        <v>475</v>
      </c>
      <c r="E3341" s="475">
        <v>1</v>
      </c>
      <c r="F3341" s="475" t="s">
        <v>3022</v>
      </c>
      <c r="G3341" s="494" t="s">
        <v>557</v>
      </c>
      <c r="H3341" s="491" t="s">
        <v>286</v>
      </c>
      <c r="I3341" s="494" t="s">
        <v>4016</v>
      </c>
      <c r="J3341" s="502">
        <v>2.08</v>
      </c>
      <c r="K3341" s="494" t="s">
        <v>4016</v>
      </c>
      <c r="L3341" s="512">
        <f t="shared" si="364"/>
        <v>0</v>
      </c>
      <c r="M3341" s="513" t="s">
        <v>4037</v>
      </c>
      <c r="N3341" s="514"/>
      <c r="O3341" s="514"/>
      <c r="P3341" s="515">
        <f t="shared" si="365"/>
        <v>0</v>
      </c>
      <c r="Q3341" s="515">
        <f t="shared" si="366"/>
        <v>0</v>
      </c>
      <c r="R3341" s="515">
        <f t="shared" si="367"/>
        <v>0</v>
      </c>
      <c r="S3341" s="516">
        <f>IF(M3341="nio",0,IF(M3341&gt;0,VLOOKUP(H3341,'3-Productie normen'!A:L,VLOOKUP(M3341,'3-Productie normen'!$B$36:$C$42,2,FALSE),FALSE)))</f>
        <v>0</v>
      </c>
      <c r="T3341" s="516">
        <f t="shared" si="362"/>
        <v>0</v>
      </c>
      <c r="U3341" s="55">
        <f t="shared" si="363"/>
        <v>0</v>
      </c>
      <c r="V3341" s="527"/>
      <c r="X3341" s="529">
        <f t="shared" si="368"/>
        <v>0</v>
      </c>
    </row>
    <row r="3342" spans="1:24" ht="14.1" customHeight="1">
      <c r="A3342" s="460">
        <v>3342</v>
      </c>
      <c r="B3342" s="467" t="s">
        <v>245</v>
      </c>
      <c r="C3342" s="466" t="s">
        <v>386</v>
      </c>
      <c r="D3342" s="473" t="s">
        <v>475</v>
      </c>
      <c r="E3342" s="475">
        <v>1</v>
      </c>
      <c r="F3342" s="475" t="s">
        <v>2284</v>
      </c>
      <c r="G3342" s="494" t="s">
        <v>2255</v>
      </c>
      <c r="H3342" s="494" t="s">
        <v>255</v>
      </c>
      <c r="I3342" s="494" t="s">
        <v>3974</v>
      </c>
      <c r="J3342" s="502">
        <v>60.66</v>
      </c>
      <c r="K3342" s="494" t="s">
        <v>255</v>
      </c>
      <c r="L3342" s="512">
        <f t="shared" si="364"/>
        <v>104</v>
      </c>
      <c r="M3342" s="514">
        <v>104</v>
      </c>
      <c r="N3342" s="514"/>
      <c r="O3342" s="514"/>
      <c r="P3342" s="515" t="e">
        <f t="shared" si="365"/>
        <v>#DIV/0!</v>
      </c>
      <c r="Q3342" s="515">
        <f t="shared" si="366"/>
        <v>0</v>
      </c>
      <c r="R3342" s="515">
        <f t="shared" si="367"/>
        <v>0</v>
      </c>
      <c r="S3342" s="516">
        <f>IF(M3342="nio",0,IF(M3342&gt;0,VLOOKUP(H3342,'3-Productie normen'!A:L,VLOOKUP(M3342,'3-Productie normen'!$B$36:$C$42,2,FALSE),FALSE)))</f>
        <v>0</v>
      </c>
      <c r="T3342" s="516">
        <f t="shared" si="362"/>
        <v>0</v>
      </c>
      <c r="U3342" s="55">
        <f t="shared" si="363"/>
        <v>0</v>
      </c>
      <c r="V3342" s="527"/>
      <c r="X3342" s="529">
        <f t="shared" si="368"/>
        <v>6308.6399999999994</v>
      </c>
    </row>
    <row r="3343" spans="1:24" ht="14.1" customHeight="1">
      <c r="A3343" s="460">
        <v>3343</v>
      </c>
      <c r="B3343" s="467" t="s">
        <v>245</v>
      </c>
      <c r="C3343" s="466" t="s">
        <v>386</v>
      </c>
      <c r="D3343" s="473" t="s">
        <v>475</v>
      </c>
      <c r="E3343" s="475">
        <v>1</v>
      </c>
      <c r="F3343" s="475" t="s">
        <v>2303</v>
      </c>
      <c r="G3343" s="494" t="s">
        <v>2206</v>
      </c>
      <c r="H3343" s="494" t="s">
        <v>255</v>
      </c>
      <c r="I3343" s="494" t="s">
        <v>3974</v>
      </c>
      <c r="J3343" s="502">
        <v>62.16</v>
      </c>
      <c r="K3343" s="494" t="s">
        <v>255</v>
      </c>
      <c r="L3343" s="512">
        <f t="shared" si="364"/>
        <v>104</v>
      </c>
      <c r="M3343" s="514">
        <v>104</v>
      </c>
      <c r="N3343" s="514"/>
      <c r="O3343" s="514"/>
      <c r="P3343" s="515" t="e">
        <f t="shared" si="365"/>
        <v>#DIV/0!</v>
      </c>
      <c r="Q3343" s="515">
        <f t="shared" si="366"/>
        <v>0</v>
      </c>
      <c r="R3343" s="515">
        <f t="shared" si="367"/>
        <v>0</v>
      </c>
      <c r="S3343" s="516">
        <f>IF(M3343="nio",0,IF(M3343&gt;0,VLOOKUP(H3343,'3-Productie normen'!A:L,VLOOKUP(M3343,'3-Productie normen'!$B$36:$C$42,2,FALSE),FALSE)))</f>
        <v>0</v>
      </c>
      <c r="T3343" s="516">
        <f t="shared" si="362"/>
        <v>0</v>
      </c>
      <c r="U3343" s="55">
        <f t="shared" si="363"/>
        <v>0</v>
      </c>
      <c r="V3343" s="527"/>
      <c r="X3343" s="529">
        <f t="shared" si="368"/>
        <v>6464.6399999999994</v>
      </c>
    </row>
    <row r="3344" spans="1:24" ht="14.1" customHeight="1">
      <c r="A3344" s="460">
        <v>3344</v>
      </c>
      <c r="B3344" s="467" t="s">
        <v>245</v>
      </c>
      <c r="C3344" s="466" t="s">
        <v>386</v>
      </c>
      <c r="D3344" s="473" t="s">
        <v>475</v>
      </c>
      <c r="E3344" s="475">
        <v>1</v>
      </c>
      <c r="F3344" s="475" t="s">
        <v>2286</v>
      </c>
      <c r="G3344" s="494" t="s">
        <v>593</v>
      </c>
      <c r="H3344" s="494" t="s">
        <v>255</v>
      </c>
      <c r="I3344" s="494" t="s">
        <v>3974</v>
      </c>
      <c r="J3344" s="502">
        <v>422.37</v>
      </c>
      <c r="K3344" s="494" t="s">
        <v>255</v>
      </c>
      <c r="L3344" s="512">
        <f t="shared" si="364"/>
        <v>104</v>
      </c>
      <c r="M3344" s="514">
        <v>104</v>
      </c>
      <c r="N3344" s="514"/>
      <c r="O3344" s="514"/>
      <c r="P3344" s="515" t="e">
        <f t="shared" si="365"/>
        <v>#DIV/0!</v>
      </c>
      <c r="Q3344" s="515">
        <f t="shared" si="366"/>
        <v>0</v>
      </c>
      <c r="R3344" s="515">
        <f t="shared" si="367"/>
        <v>0</v>
      </c>
      <c r="S3344" s="516">
        <f>IF(M3344="nio",0,IF(M3344&gt;0,VLOOKUP(H3344,'3-Productie normen'!A:L,VLOOKUP(M3344,'3-Productie normen'!$B$36:$C$42,2,FALSE),FALSE)))</f>
        <v>0</v>
      </c>
      <c r="T3344" s="516">
        <f t="shared" si="362"/>
        <v>0</v>
      </c>
      <c r="U3344" s="55">
        <f t="shared" si="363"/>
        <v>0</v>
      </c>
      <c r="V3344" s="527"/>
      <c r="X3344" s="529">
        <f t="shared" si="368"/>
        <v>43926.48</v>
      </c>
    </row>
    <row r="3345" spans="1:24" ht="14.1" customHeight="1">
      <c r="A3345" s="567">
        <v>3345</v>
      </c>
      <c r="B3345" s="467" t="s">
        <v>245</v>
      </c>
      <c r="C3345" s="466" t="s">
        <v>386</v>
      </c>
      <c r="D3345" s="473" t="s">
        <v>475</v>
      </c>
      <c r="E3345" s="475">
        <v>1</v>
      </c>
      <c r="F3345" s="475" t="s">
        <v>2905</v>
      </c>
      <c r="G3345" s="494" t="s">
        <v>566</v>
      </c>
      <c r="H3345" s="494" t="s">
        <v>4025</v>
      </c>
      <c r="I3345" s="494" t="s">
        <v>4016</v>
      </c>
      <c r="J3345" s="502">
        <v>8.74</v>
      </c>
      <c r="K3345" s="494" t="s">
        <v>4025</v>
      </c>
      <c r="L3345" s="512">
        <f t="shared" si="364"/>
        <v>0</v>
      </c>
      <c r="M3345" s="513" t="s">
        <v>4037</v>
      </c>
      <c r="N3345" s="514"/>
      <c r="O3345" s="514"/>
      <c r="P3345" s="515">
        <f t="shared" si="365"/>
        <v>0</v>
      </c>
      <c r="Q3345" s="515">
        <f t="shared" si="366"/>
        <v>0</v>
      </c>
      <c r="R3345" s="515">
        <f t="shared" si="367"/>
        <v>0</v>
      </c>
      <c r="S3345" s="516">
        <f>IF(M3345="nio",0,IF(M3345&gt;0,VLOOKUP(H3345,'3-Productie normen'!A:L,VLOOKUP(M3345,'3-Productie normen'!$B$36:$C$42,2,FALSE),FALSE)))</f>
        <v>0</v>
      </c>
      <c r="T3345" s="516">
        <f t="shared" si="362"/>
        <v>0</v>
      </c>
      <c r="U3345" s="55">
        <f t="shared" si="363"/>
        <v>0</v>
      </c>
      <c r="V3345" s="527"/>
      <c r="X3345" s="529">
        <f t="shared" si="368"/>
        <v>0</v>
      </c>
    </row>
    <row r="3346" spans="1:24" ht="14.1" customHeight="1">
      <c r="A3346" s="460">
        <v>3346</v>
      </c>
      <c r="B3346" s="467" t="s">
        <v>245</v>
      </c>
      <c r="C3346" s="466" t="s">
        <v>386</v>
      </c>
      <c r="D3346" s="473" t="s">
        <v>475</v>
      </c>
      <c r="E3346" s="475">
        <v>1</v>
      </c>
      <c r="F3346" s="475" t="s">
        <v>3023</v>
      </c>
      <c r="G3346" s="494" t="s">
        <v>582</v>
      </c>
      <c r="H3346" s="494" t="s">
        <v>4033</v>
      </c>
      <c r="I3346" s="494" t="s">
        <v>3974</v>
      </c>
      <c r="J3346" s="502">
        <v>32.49</v>
      </c>
      <c r="K3346" s="494" t="s">
        <v>4033</v>
      </c>
      <c r="L3346" s="512">
        <f t="shared" si="364"/>
        <v>104</v>
      </c>
      <c r="M3346" s="514">
        <v>104</v>
      </c>
      <c r="N3346" s="514"/>
      <c r="O3346" s="514"/>
      <c r="P3346" s="515" t="e">
        <f t="shared" si="365"/>
        <v>#DIV/0!</v>
      </c>
      <c r="Q3346" s="515">
        <f t="shared" si="366"/>
        <v>0</v>
      </c>
      <c r="R3346" s="515">
        <f t="shared" si="367"/>
        <v>0</v>
      </c>
      <c r="S3346" s="516">
        <f>IF(M3346="nio",0,IF(M3346&gt;0,VLOOKUP(H3346,'3-Productie normen'!A:L,VLOOKUP(M3346,'3-Productie normen'!$B$36:$C$42,2,FALSE),FALSE)))</f>
        <v>0</v>
      </c>
      <c r="T3346" s="516">
        <f t="shared" si="362"/>
        <v>0</v>
      </c>
      <c r="U3346" s="55">
        <f t="shared" si="363"/>
        <v>0</v>
      </c>
      <c r="V3346" s="527"/>
      <c r="X3346" s="529">
        <f t="shared" si="368"/>
        <v>3378.96</v>
      </c>
    </row>
    <row r="3347" spans="1:24" ht="14.1" customHeight="1">
      <c r="A3347" s="460">
        <v>3347</v>
      </c>
      <c r="B3347" s="467" t="s">
        <v>245</v>
      </c>
      <c r="C3347" s="466" t="s">
        <v>386</v>
      </c>
      <c r="D3347" s="473" t="s">
        <v>475</v>
      </c>
      <c r="E3347" s="475">
        <v>1</v>
      </c>
      <c r="F3347" s="475" t="s">
        <v>3024</v>
      </c>
      <c r="G3347" s="494" t="s">
        <v>582</v>
      </c>
      <c r="H3347" s="494" t="s">
        <v>4033</v>
      </c>
      <c r="I3347" s="494" t="s">
        <v>3974</v>
      </c>
      <c r="J3347" s="502">
        <v>86.48</v>
      </c>
      <c r="K3347" s="494" t="s">
        <v>4033</v>
      </c>
      <c r="L3347" s="512">
        <f t="shared" si="364"/>
        <v>104</v>
      </c>
      <c r="M3347" s="514">
        <v>104</v>
      </c>
      <c r="N3347" s="514"/>
      <c r="O3347" s="514"/>
      <c r="P3347" s="515" t="e">
        <f t="shared" si="365"/>
        <v>#DIV/0!</v>
      </c>
      <c r="Q3347" s="515">
        <f t="shared" si="366"/>
        <v>0</v>
      </c>
      <c r="R3347" s="515">
        <f t="shared" si="367"/>
        <v>0</v>
      </c>
      <c r="S3347" s="516">
        <f>IF(M3347="nio",0,IF(M3347&gt;0,VLOOKUP(H3347,'3-Productie normen'!A:L,VLOOKUP(M3347,'3-Productie normen'!$B$36:$C$42,2,FALSE),FALSE)))</f>
        <v>0</v>
      </c>
      <c r="T3347" s="516">
        <f t="shared" si="362"/>
        <v>0</v>
      </c>
      <c r="U3347" s="55">
        <f t="shared" si="363"/>
        <v>0</v>
      </c>
      <c r="V3347" s="527"/>
      <c r="X3347" s="529">
        <f t="shared" si="368"/>
        <v>8993.92</v>
      </c>
    </row>
    <row r="3348" spans="1:24" ht="14.1" customHeight="1">
      <c r="A3348" s="460">
        <v>3348</v>
      </c>
      <c r="B3348" s="467" t="s">
        <v>245</v>
      </c>
      <c r="C3348" s="466" t="s">
        <v>386</v>
      </c>
      <c r="D3348" s="473" t="s">
        <v>475</v>
      </c>
      <c r="E3348" s="475">
        <v>1</v>
      </c>
      <c r="F3348" s="475" t="s">
        <v>3025</v>
      </c>
      <c r="G3348" s="494" t="s">
        <v>594</v>
      </c>
      <c r="H3348" s="491" t="s">
        <v>286</v>
      </c>
      <c r="I3348" s="494" t="s">
        <v>3977</v>
      </c>
      <c r="J3348" s="502">
        <v>1.56</v>
      </c>
      <c r="K3348" s="494" t="s">
        <v>4016</v>
      </c>
      <c r="L3348" s="512">
        <f t="shared" si="364"/>
        <v>0</v>
      </c>
      <c r="M3348" s="513" t="s">
        <v>4037</v>
      </c>
      <c r="N3348" s="514"/>
      <c r="O3348" s="514"/>
      <c r="P3348" s="515">
        <f t="shared" si="365"/>
        <v>0</v>
      </c>
      <c r="Q3348" s="515">
        <f t="shared" si="366"/>
        <v>0</v>
      </c>
      <c r="R3348" s="515">
        <f t="shared" si="367"/>
        <v>0</v>
      </c>
      <c r="S3348" s="516">
        <f>IF(M3348="nio",0,IF(M3348&gt;0,VLOOKUP(H3348,'3-Productie normen'!A:L,VLOOKUP(M3348,'3-Productie normen'!$B$36:$C$42,2,FALSE),FALSE)))</f>
        <v>0</v>
      </c>
      <c r="T3348" s="516">
        <f t="shared" si="362"/>
        <v>0</v>
      </c>
      <c r="U3348" s="55">
        <f t="shared" si="363"/>
        <v>0</v>
      </c>
      <c r="V3348" s="527"/>
      <c r="X3348" s="529">
        <f t="shared" si="368"/>
        <v>0</v>
      </c>
    </row>
    <row r="3349" spans="1:24" ht="14.1" customHeight="1">
      <c r="A3349" s="460">
        <v>3349</v>
      </c>
      <c r="B3349" s="467" t="s">
        <v>245</v>
      </c>
      <c r="C3349" s="466" t="s">
        <v>386</v>
      </c>
      <c r="D3349" s="473" t="s">
        <v>475</v>
      </c>
      <c r="E3349" s="475">
        <v>1</v>
      </c>
      <c r="F3349" s="475" t="s">
        <v>3026</v>
      </c>
      <c r="G3349" s="494" t="s">
        <v>561</v>
      </c>
      <c r="H3349" s="491" t="s">
        <v>286</v>
      </c>
      <c r="I3349" s="494" t="s">
        <v>3974</v>
      </c>
      <c r="J3349" s="502">
        <v>4.29</v>
      </c>
      <c r="K3349" s="494" t="s">
        <v>4016</v>
      </c>
      <c r="L3349" s="512">
        <f t="shared" si="364"/>
        <v>0</v>
      </c>
      <c r="M3349" s="513" t="s">
        <v>4037</v>
      </c>
      <c r="N3349" s="514"/>
      <c r="O3349" s="514"/>
      <c r="P3349" s="515">
        <f t="shared" si="365"/>
        <v>0</v>
      </c>
      <c r="Q3349" s="515">
        <f t="shared" si="366"/>
        <v>0</v>
      </c>
      <c r="R3349" s="515">
        <f t="shared" si="367"/>
        <v>0</v>
      </c>
      <c r="S3349" s="516">
        <f>IF(M3349="nio",0,IF(M3349&gt;0,VLOOKUP(H3349,'3-Productie normen'!A:L,VLOOKUP(M3349,'3-Productie normen'!$B$36:$C$42,2,FALSE),FALSE)))</f>
        <v>0</v>
      </c>
      <c r="T3349" s="516">
        <f t="shared" si="362"/>
        <v>0</v>
      </c>
      <c r="U3349" s="55">
        <f t="shared" si="363"/>
        <v>0</v>
      </c>
      <c r="V3349" s="527"/>
      <c r="X3349" s="529">
        <f t="shared" si="368"/>
        <v>0</v>
      </c>
    </row>
    <row r="3350" spans="1:24" ht="14.1" customHeight="1">
      <c r="A3350" s="460">
        <v>3350</v>
      </c>
      <c r="B3350" s="467" t="s">
        <v>245</v>
      </c>
      <c r="C3350" s="466" t="s">
        <v>386</v>
      </c>
      <c r="D3350" s="473" t="s">
        <v>475</v>
      </c>
      <c r="E3350" s="475">
        <v>1</v>
      </c>
      <c r="F3350" s="475" t="s">
        <v>3027</v>
      </c>
      <c r="G3350" s="494" t="s">
        <v>582</v>
      </c>
      <c r="H3350" s="494" t="s">
        <v>4033</v>
      </c>
      <c r="I3350" s="494" t="s">
        <v>3974</v>
      </c>
      <c r="J3350" s="502">
        <v>65.239999999999995</v>
      </c>
      <c r="K3350" s="494" t="s">
        <v>4033</v>
      </c>
      <c r="L3350" s="512">
        <f t="shared" si="364"/>
        <v>104</v>
      </c>
      <c r="M3350" s="514">
        <v>104</v>
      </c>
      <c r="N3350" s="514"/>
      <c r="O3350" s="514"/>
      <c r="P3350" s="515" t="e">
        <f t="shared" si="365"/>
        <v>#DIV/0!</v>
      </c>
      <c r="Q3350" s="515">
        <f t="shared" si="366"/>
        <v>0</v>
      </c>
      <c r="R3350" s="515">
        <f t="shared" si="367"/>
        <v>0</v>
      </c>
      <c r="S3350" s="516">
        <f>IF(M3350="nio",0,IF(M3350&gt;0,VLOOKUP(H3350,'3-Productie normen'!A:L,VLOOKUP(M3350,'3-Productie normen'!$B$36:$C$42,2,FALSE),FALSE)))</f>
        <v>0</v>
      </c>
      <c r="T3350" s="516">
        <f t="shared" si="362"/>
        <v>0</v>
      </c>
      <c r="U3350" s="55">
        <f t="shared" si="363"/>
        <v>0</v>
      </c>
      <c r="V3350" s="527"/>
      <c r="X3350" s="529">
        <f t="shared" si="368"/>
        <v>6784.9599999999991</v>
      </c>
    </row>
    <row r="3351" spans="1:24" ht="14.1" customHeight="1">
      <c r="A3351" s="460">
        <v>3351</v>
      </c>
      <c r="B3351" s="467" t="s">
        <v>245</v>
      </c>
      <c r="C3351" s="466" t="s">
        <v>386</v>
      </c>
      <c r="D3351" s="473" t="s">
        <v>475</v>
      </c>
      <c r="E3351" s="475">
        <v>1</v>
      </c>
      <c r="F3351" s="475" t="s">
        <v>3028</v>
      </c>
      <c r="G3351" s="494" t="s">
        <v>566</v>
      </c>
      <c r="H3351" s="492" t="s">
        <v>216</v>
      </c>
      <c r="I3351" s="494" t="s">
        <v>3974</v>
      </c>
      <c r="J3351" s="502">
        <v>21.44</v>
      </c>
      <c r="K3351" s="505" t="s">
        <v>216</v>
      </c>
      <c r="L3351" s="512">
        <f t="shared" si="364"/>
        <v>104</v>
      </c>
      <c r="M3351" s="514">
        <v>104</v>
      </c>
      <c r="N3351" s="514"/>
      <c r="O3351" s="514"/>
      <c r="P3351" s="515" t="e">
        <f t="shared" si="365"/>
        <v>#DIV/0!</v>
      </c>
      <c r="Q3351" s="515">
        <f t="shared" si="366"/>
        <v>0</v>
      </c>
      <c r="R3351" s="515">
        <f t="shared" si="367"/>
        <v>0</v>
      </c>
      <c r="S3351" s="516">
        <f>IF(M3351="nio",0,IF(M3351&gt;0,VLOOKUP(H3351,'3-Productie normen'!A:L,VLOOKUP(M3351,'3-Productie normen'!$B$36:$C$42,2,FALSE),FALSE)))</f>
        <v>0</v>
      </c>
      <c r="T3351" s="516">
        <f t="shared" si="362"/>
        <v>0</v>
      </c>
      <c r="U3351" s="55">
        <f t="shared" si="363"/>
        <v>0</v>
      </c>
      <c r="V3351" s="527"/>
      <c r="X3351" s="529">
        <f t="shared" si="368"/>
        <v>2229.7600000000002</v>
      </c>
    </row>
    <row r="3352" spans="1:24" ht="14.1" customHeight="1">
      <c r="A3352" s="460">
        <v>3352</v>
      </c>
      <c r="B3352" s="467" t="s">
        <v>245</v>
      </c>
      <c r="C3352" s="466" t="s">
        <v>386</v>
      </c>
      <c r="D3352" s="473" t="s">
        <v>475</v>
      </c>
      <c r="E3352" s="475">
        <v>1</v>
      </c>
      <c r="F3352" s="475" t="s">
        <v>3029</v>
      </c>
      <c r="G3352" s="494" t="s">
        <v>529</v>
      </c>
      <c r="H3352" s="491" t="s">
        <v>253</v>
      </c>
      <c r="I3352" s="494" t="s">
        <v>3974</v>
      </c>
      <c r="J3352" s="502">
        <v>54.65</v>
      </c>
      <c r="K3352" s="491" t="s">
        <v>253</v>
      </c>
      <c r="L3352" s="512">
        <f t="shared" si="364"/>
        <v>104</v>
      </c>
      <c r="M3352" s="514">
        <v>104</v>
      </c>
      <c r="N3352" s="514"/>
      <c r="O3352" s="514"/>
      <c r="P3352" s="515" t="e">
        <f t="shared" si="365"/>
        <v>#DIV/0!</v>
      </c>
      <c r="Q3352" s="515">
        <f t="shared" si="366"/>
        <v>0</v>
      </c>
      <c r="R3352" s="515">
        <f t="shared" si="367"/>
        <v>0</v>
      </c>
      <c r="S3352" s="516">
        <f>IF(M3352="nio",0,IF(M3352&gt;0,VLOOKUP(H3352,'3-Productie normen'!A:L,VLOOKUP(M3352,'3-Productie normen'!$B$36:$C$42,2,FALSE),FALSE)))</f>
        <v>0</v>
      </c>
      <c r="T3352" s="516">
        <f t="shared" si="362"/>
        <v>0</v>
      </c>
      <c r="U3352" s="55">
        <f t="shared" si="363"/>
        <v>0</v>
      </c>
      <c r="V3352" s="527"/>
      <c r="X3352" s="529">
        <f t="shared" si="368"/>
        <v>5683.5999999999995</v>
      </c>
    </row>
    <row r="3353" spans="1:24" ht="14.1" customHeight="1">
      <c r="A3353" s="567">
        <v>3353</v>
      </c>
      <c r="B3353" s="467" t="s">
        <v>245</v>
      </c>
      <c r="C3353" s="466" t="s">
        <v>386</v>
      </c>
      <c r="D3353" s="473" t="s">
        <v>475</v>
      </c>
      <c r="E3353" s="475">
        <v>1</v>
      </c>
      <c r="F3353" s="475" t="s">
        <v>3030</v>
      </c>
      <c r="G3353" s="494" t="s">
        <v>536</v>
      </c>
      <c r="H3353" s="491" t="s">
        <v>4038</v>
      </c>
      <c r="I3353" s="494" t="s">
        <v>3974</v>
      </c>
      <c r="J3353" s="502">
        <v>16.920000000000002</v>
      </c>
      <c r="K3353" s="491" t="s">
        <v>253</v>
      </c>
      <c r="L3353" s="512">
        <f t="shared" si="364"/>
        <v>255</v>
      </c>
      <c r="M3353" s="514">
        <v>255</v>
      </c>
      <c r="N3353" s="514"/>
      <c r="O3353" s="514"/>
      <c r="P3353" s="515" t="e">
        <f t="shared" si="365"/>
        <v>#DIV/0!</v>
      </c>
      <c r="Q3353" s="515">
        <f t="shared" si="366"/>
        <v>0</v>
      </c>
      <c r="R3353" s="515">
        <f t="shared" si="367"/>
        <v>0</v>
      </c>
      <c r="S3353" s="516">
        <f>IF(M3353="nio",0,IF(M3353&gt;0,VLOOKUP(H3353,'3-Productie normen'!A:L,VLOOKUP(M3353,'3-Productie normen'!$B$36:$C$42,2,FALSE),FALSE)))</f>
        <v>0</v>
      </c>
      <c r="T3353" s="516">
        <f t="shared" ref="T3353:T3416" si="369">IF(N3353&gt;0,S3353*$T$8,0)</f>
        <v>0</v>
      </c>
      <c r="U3353" s="55">
        <f t="shared" ref="U3353:U3416" si="370">IF((OR(O3353&gt;0,)),S3353*$U$8,0)</f>
        <v>0</v>
      </c>
      <c r="V3353" s="527"/>
      <c r="X3353" s="529">
        <f t="shared" si="368"/>
        <v>4314.6000000000004</v>
      </c>
    </row>
    <row r="3354" spans="1:24" ht="14.1" customHeight="1">
      <c r="A3354" s="460">
        <v>3354</v>
      </c>
      <c r="B3354" s="467" t="s">
        <v>245</v>
      </c>
      <c r="C3354" s="466" t="s">
        <v>386</v>
      </c>
      <c r="D3354" s="473" t="s">
        <v>475</v>
      </c>
      <c r="E3354" s="475">
        <v>2</v>
      </c>
      <c r="F3354" s="475" t="s">
        <v>645</v>
      </c>
      <c r="G3354" s="494" t="s">
        <v>529</v>
      </c>
      <c r="H3354" s="491" t="s">
        <v>253</v>
      </c>
      <c r="I3354" s="494" t="s">
        <v>3974</v>
      </c>
      <c r="J3354" s="502">
        <v>15.56</v>
      </c>
      <c r="K3354" s="491" t="s">
        <v>253</v>
      </c>
      <c r="L3354" s="512">
        <f t="shared" si="364"/>
        <v>104</v>
      </c>
      <c r="M3354" s="514">
        <v>104</v>
      </c>
      <c r="N3354" s="514"/>
      <c r="O3354" s="514"/>
      <c r="P3354" s="515" t="e">
        <f t="shared" si="365"/>
        <v>#DIV/0!</v>
      </c>
      <c r="Q3354" s="515">
        <f t="shared" si="366"/>
        <v>0</v>
      </c>
      <c r="R3354" s="515">
        <f t="shared" si="367"/>
        <v>0</v>
      </c>
      <c r="S3354" s="516">
        <f>IF(M3354="nio",0,IF(M3354&gt;0,VLOOKUP(H3354,'3-Productie normen'!A:L,VLOOKUP(M3354,'3-Productie normen'!$B$36:$C$42,2,FALSE),FALSE)))</f>
        <v>0</v>
      </c>
      <c r="T3354" s="516">
        <f t="shared" si="369"/>
        <v>0</v>
      </c>
      <c r="U3354" s="55">
        <f t="shared" si="370"/>
        <v>0</v>
      </c>
      <c r="V3354" s="527"/>
      <c r="X3354" s="529">
        <f t="shared" si="368"/>
        <v>1618.24</v>
      </c>
    </row>
    <row r="3355" spans="1:24" ht="14.1" customHeight="1">
      <c r="A3355" s="460">
        <v>3355</v>
      </c>
      <c r="B3355" s="467" t="s">
        <v>245</v>
      </c>
      <c r="C3355" s="466" t="s">
        <v>386</v>
      </c>
      <c r="D3355" s="473" t="s">
        <v>475</v>
      </c>
      <c r="E3355" s="475">
        <v>2</v>
      </c>
      <c r="F3355" s="475" t="s">
        <v>646</v>
      </c>
      <c r="G3355" s="494" t="s">
        <v>529</v>
      </c>
      <c r="H3355" s="491" t="s">
        <v>253</v>
      </c>
      <c r="I3355" s="494" t="s">
        <v>3974</v>
      </c>
      <c r="J3355" s="502">
        <v>16.649999999999999</v>
      </c>
      <c r="K3355" s="491" t="s">
        <v>253</v>
      </c>
      <c r="L3355" s="512">
        <f t="shared" si="364"/>
        <v>104</v>
      </c>
      <c r="M3355" s="514">
        <v>104</v>
      </c>
      <c r="N3355" s="514"/>
      <c r="O3355" s="514"/>
      <c r="P3355" s="515" t="e">
        <f t="shared" si="365"/>
        <v>#DIV/0!</v>
      </c>
      <c r="Q3355" s="515">
        <f t="shared" si="366"/>
        <v>0</v>
      </c>
      <c r="R3355" s="515">
        <f t="shared" si="367"/>
        <v>0</v>
      </c>
      <c r="S3355" s="516">
        <f>IF(M3355="nio",0,IF(M3355&gt;0,VLOOKUP(H3355,'3-Productie normen'!A:L,VLOOKUP(M3355,'3-Productie normen'!$B$36:$C$42,2,FALSE),FALSE)))</f>
        <v>0</v>
      </c>
      <c r="T3355" s="516">
        <f t="shared" si="369"/>
        <v>0</v>
      </c>
      <c r="U3355" s="55">
        <f t="shared" si="370"/>
        <v>0</v>
      </c>
      <c r="V3355" s="527"/>
      <c r="X3355" s="529">
        <f t="shared" si="368"/>
        <v>1731.6</v>
      </c>
    </row>
    <row r="3356" spans="1:24" ht="14.1" customHeight="1">
      <c r="A3356" s="460">
        <v>3356</v>
      </c>
      <c r="B3356" s="467" t="s">
        <v>245</v>
      </c>
      <c r="C3356" s="466" t="s">
        <v>386</v>
      </c>
      <c r="D3356" s="473" t="s">
        <v>475</v>
      </c>
      <c r="E3356" s="475">
        <v>2</v>
      </c>
      <c r="F3356" s="475" t="s">
        <v>647</v>
      </c>
      <c r="G3356" s="494" t="s">
        <v>529</v>
      </c>
      <c r="H3356" s="491" t="s">
        <v>253</v>
      </c>
      <c r="I3356" s="494" t="s">
        <v>3974</v>
      </c>
      <c r="J3356" s="502">
        <v>16.649999999999999</v>
      </c>
      <c r="K3356" s="491" t="s">
        <v>253</v>
      </c>
      <c r="L3356" s="512">
        <f t="shared" si="364"/>
        <v>104</v>
      </c>
      <c r="M3356" s="514">
        <v>104</v>
      </c>
      <c r="N3356" s="514"/>
      <c r="O3356" s="514"/>
      <c r="P3356" s="515" t="e">
        <f t="shared" si="365"/>
        <v>#DIV/0!</v>
      </c>
      <c r="Q3356" s="515">
        <f t="shared" si="366"/>
        <v>0</v>
      </c>
      <c r="R3356" s="515">
        <f t="shared" si="367"/>
        <v>0</v>
      </c>
      <c r="S3356" s="516">
        <f>IF(M3356="nio",0,IF(M3356&gt;0,VLOOKUP(H3356,'3-Productie normen'!A:L,VLOOKUP(M3356,'3-Productie normen'!$B$36:$C$42,2,FALSE),FALSE)))</f>
        <v>0</v>
      </c>
      <c r="T3356" s="516">
        <f t="shared" si="369"/>
        <v>0</v>
      </c>
      <c r="U3356" s="55">
        <f t="shared" si="370"/>
        <v>0</v>
      </c>
      <c r="V3356" s="527"/>
      <c r="X3356" s="529">
        <f t="shared" si="368"/>
        <v>1731.6</v>
      </c>
    </row>
    <row r="3357" spans="1:24" ht="14.1" customHeight="1">
      <c r="A3357" s="460">
        <v>3357</v>
      </c>
      <c r="B3357" s="467" t="s">
        <v>245</v>
      </c>
      <c r="C3357" s="466" t="s">
        <v>386</v>
      </c>
      <c r="D3357" s="473" t="s">
        <v>475</v>
      </c>
      <c r="E3357" s="475">
        <v>2</v>
      </c>
      <c r="F3357" s="475" t="s">
        <v>648</v>
      </c>
      <c r="G3357" s="494" t="s">
        <v>529</v>
      </c>
      <c r="H3357" s="491" t="s">
        <v>253</v>
      </c>
      <c r="I3357" s="494" t="s">
        <v>3974</v>
      </c>
      <c r="J3357" s="502">
        <v>16.649999999999999</v>
      </c>
      <c r="K3357" s="491" t="s">
        <v>253</v>
      </c>
      <c r="L3357" s="512">
        <f t="shared" si="364"/>
        <v>104</v>
      </c>
      <c r="M3357" s="514">
        <v>104</v>
      </c>
      <c r="N3357" s="514"/>
      <c r="O3357" s="514"/>
      <c r="P3357" s="515" t="e">
        <f t="shared" si="365"/>
        <v>#DIV/0!</v>
      </c>
      <c r="Q3357" s="515">
        <f t="shared" si="366"/>
        <v>0</v>
      </c>
      <c r="R3357" s="515">
        <f t="shared" si="367"/>
        <v>0</v>
      </c>
      <c r="S3357" s="516">
        <f>IF(M3357="nio",0,IF(M3357&gt;0,VLOOKUP(H3357,'3-Productie normen'!A:L,VLOOKUP(M3357,'3-Productie normen'!$B$36:$C$42,2,FALSE),FALSE)))</f>
        <v>0</v>
      </c>
      <c r="T3357" s="516">
        <f t="shared" si="369"/>
        <v>0</v>
      </c>
      <c r="U3357" s="55">
        <f t="shared" si="370"/>
        <v>0</v>
      </c>
      <c r="V3357" s="527"/>
      <c r="X3357" s="529">
        <f t="shared" si="368"/>
        <v>1731.6</v>
      </c>
    </row>
    <row r="3358" spans="1:24" ht="14.1" customHeight="1">
      <c r="A3358" s="460">
        <v>3358</v>
      </c>
      <c r="B3358" s="467" t="s">
        <v>245</v>
      </c>
      <c r="C3358" s="466" t="s">
        <v>386</v>
      </c>
      <c r="D3358" s="473" t="s">
        <v>475</v>
      </c>
      <c r="E3358" s="475">
        <v>2</v>
      </c>
      <c r="F3358" s="475" t="s">
        <v>650</v>
      </c>
      <c r="G3358" s="494" t="s">
        <v>529</v>
      </c>
      <c r="H3358" s="491" t="s">
        <v>253</v>
      </c>
      <c r="I3358" s="494" t="s">
        <v>3974</v>
      </c>
      <c r="J3358" s="502">
        <v>16.649999999999999</v>
      </c>
      <c r="K3358" s="491" t="s">
        <v>253</v>
      </c>
      <c r="L3358" s="512">
        <f t="shared" si="364"/>
        <v>104</v>
      </c>
      <c r="M3358" s="514">
        <v>104</v>
      </c>
      <c r="N3358" s="514"/>
      <c r="O3358" s="514"/>
      <c r="P3358" s="515" t="e">
        <f t="shared" si="365"/>
        <v>#DIV/0!</v>
      </c>
      <c r="Q3358" s="515">
        <f t="shared" si="366"/>
        <v>0</v>
      </c>
      <c r="R3358" s="515">
        <f t="shared" si="367"/>
        <v>0</v>
      </c>
      <c r="S3358" s="516">
        <f>IF(M3358="nio",0,IF(M3358&gt;0,VLOOKUP(H3358,'3-Productie normen'!A:L,VLOOKUP(M3358,'3-Productie normen'!$B$36:$C$42,2,FALSE),FALSE)))</f>
        <v>0</v>
      </c>
      <c r="T3358" s="516">
        <f t="shared" si="369"/>
        <v>0</v>
      </c>
      <c r="U3358" s="55">
        <f t="shared" si="370"/>
        <v>0</v>
      </c>
      <c r="V3358" s="527"/>
      <c r="X3358" s="529">
        <f t="shared" si="368"/>
        <v>1731.6</v>
      </c>
    </row>
    <row r="3359" spans="1:24" ht="14.1" customHeight="1">
      <c r="A3359" s="460">
        <v>3359</v>
      </c>
      <c r="B3359" s="467" t="s">
        <v>245</v>
      </c>
      <c r="C3359" s="466" t="s">
        <v>386</v>
      </c>
      <c r="D3359" s="473" t="s">
        <v>475</v>
      </c>
      <c r="E3359" s="475">
        <v>2</v>
      </c>
      <c r="F3359" s="475" t="s">
        <v>938</v>
      </c>
      <c r="G3359" s="494" t="s">
        <v>529</v>
      </c>
      <c r="H3359" s="491" t="s">
        <v>253</v>
      </c>
      <c r="I3359" s="494" t="s">
        <v>3974</v>
      </c>
      <c r="J3359" s="502">
        <v>16.649999999999999</v>
      </c>
      <c r="K3359" s="491" t="s">
        <v>253</v>
      </c>
      <c r="L3359" s="512">
        <f t="shared" si="364"/>
        <v>104</v>
      </c>
      <c r="M3359" s="514">
        <v>104</v>
      </c>
      <c r="N3359" s="514"/>
      <c r="O3359" s="514"/>
      <c r="P3359" s="515" t="e">
        <f t="shared" si="365"/>
        <v>#DIV/0!</v>
      </c>
      <c r="Q3359" s="515">
        <f t="shared" si="366"/>
        <v>0</v>
      </c>
      <c r="R3359" s="515">
        <f t="shared" si="367"/>
        <v>0</v>
      </c>
      <c r="S3359" s="516">
        <f>IF(M3359="nio",0,IF(M3359&gt;0,VLOOKUP(H3359,'3-Productie normen'!A:L,VLOOKUP(M3359,'3-Productie normen'!$B$36:$C$42,2,FALSE),FALSE)))</f>
        <v>0</v>
      </c>
      <c r="T3359" s="516">
        <f t="shared" si="369"/>
        <v>0</v>
      </c>
      <c r="U3359" s="55">
        <f t="shared" si="370"/>
        <v>0</v>
      </c>
      <c r="V3359" s="527"/>
      <c r="X3359" s="529">
        <f t="shared" si="368"/>
        <v>1731.6</v>
      </c>
    </row>
    <row r="3360" spans="1:24" ht="14.1" customHeight="1">
      <c r="A3360" s="460">
        <v>3360</v>
      </c>
      <c r="B3360" s="467" t="s">
        <v>245</v>
      </c>
      <c r="C3360" s="466" t="s">
        <v>386</v>
      </c>
      <c r="D3360" s="473" t="s">
        <v>475</v>
      </c>
      <c r="E3360" s="475">
        <v>2</v>
      </c>
      <c r="F3360" s="475" t="s">
        <v>939</v>
      </c>
      <c r="G3360" s="494" t="s">
        <v>529</v>
      </c>
      <c r="H3360" s="491" t="s">
        <v>253</v>
      </c>
      <c r="I3360" s="494" t="s">
        <v>3974</v>
      </c>
      <c r="J3360" s="502">
        <v>16.87</v>
      </c>
      <c r="K3360" s="491" t="s">
        <v>253</v>
      </c>
      <c r="L3360" s="512">
        <f t="shared" si="364"/>
        <v>104</v>
      </c>
      <c r="M3360" s="514">
        <v>104</v>
      </c>
      <c r="N3360" s="514"/>
      <c r="O3360" s="514"/>
      <c r="P3360" s="515" t="e">
        <f t="shared" si="365"/>
        <v>#DIV/0!</v>
      </c>
      <c r="Q3360" s="515">
        <f t="shared" si="366"/>
        <v>0</v>
      </c>
      <c r="R3360" s="515">
        <f t="shared" si="367"/>
        <v>0</v>
      </c>
      <c r="S3360" s="516">
        <f>IF(M3360="nio",0,IF(M3360&gt;0,VLOOKUP(H3360,'3-Productie normen'!A:L,VLOOKUP(M3360,'3-Productie normen'!$B$36:$C$42,2,FALSE),FALSE)))</f>
        <v>0</v>
      </c>
      <c r="T3360" s="516">
        <f t="shared" si="369"/>
        <v>0</v>
      </c>
      <c r="U3360" s="55">
        <f t="shared" si="370"/>
        <v>0</v>
      </c>
      <c r="V3360" s="527"/>
      <c r="X3360" s="529">
        <f t="shared" si="368"/>
        <v>1754.48</v>
      </c>
    </row>
    <row r="3361" spans="1:24" ht="14.1" customHeight="1">
      <c r="A3361" s="567">
        <v>3361</v>
      </c>
      <c r="B3361" s="467" t="s">
        <v>245</v>
      </c>
      <c r="C3361" s="466" t="s">
        <v>386</v>
      </c>
      <c r="D3361" s="473" t="s">
        <v>475</v>
      </c>
      <c r="E3361" s="475">
        <v>2</v>
      </c>
      <c r="F3361" s="475" t="s">
        <v>939</v>
      </c>
      <c r="G3361" s="494" t="s">
        <v>529</v>
      </c>
      <c r="H3361" s="491" t="s">
        <v>253</v>
      </c>
      <c r="I3361" s="494" t="s">
        <v>3974</v>
      </c>
      <c r="J3361" s="502">
        <v>16.87</v>
      </c>
      <c r="K3361" s="491" t="s">
        <v>253</v>
      </c>
      <c r="L3361" s="512">
        <f t="shared" si="364"/>
        <v>104</v>
      </c>
      <c r="M3361" s="514">
        <v>104</v>
      </c>
      <c r="N3361" s="514"/>
      <c r="O3361" s="514"/>
      <c r="P3361" s="515" t="e">
        <f t="shared" si="365"/>
        <v>#DIV/0!</v>
      </c>
      <c r="Q3361" s="515">
        <f t="shared" si="366"/>
        <v>0</v>
      </c>
      <c r="R3361" s="515">
        <f t="shared" si="367"/>
        <v>0</v>
      </c>
      <c r="S3361" s="516">
        <f>IF(M3361="nio",0,IF(M3361&gt;0,VLOOKUP(H3361,'3-Productie normen'!A:L,VLOOKUP(M3361,'3-Productie normen'!$B$36:$C$42,2,FALSE),FALSE)))</f>
        <v>0</v>
      </c>
      <c r="T3361" s="516">
        <f t="shared" si="369"/>
        <v>0</v>
      </c>
      <c r="U3361" s="55">
        <f t="shared" si="370"/>
        <v>0</v>
      </c>
      <c r="V3361" s="527"/>
      <c r="X3361" s="529">
        <f t="shared" si="368"/>
        <v>1754.48</v>
      </c>
    </row>
    <row r="3362" spans="1:24" ht="14.1" customHeight="1">
      <c r="A3362" s="460">
        <v>3362</v>
      </c>
      <c r="B3362" s="467" t="s">
        <v>245</v>
      </c>
      <c r="C3362" s="466" t="s">
        <v>386</v>
      </c>
      <c r="D3362" s="473" t="s">
        <v>475</v>
      </c>
      <c r="E3362" s="475">
        <v>2</v>
      </c>
      <c r="F3362" s="475" t="s">
        <v>2915</v>
      </c>
      <c r="G3362" s="494" t="s">
        <v>529</v>
      </c>
      <c r="H3362" s="491" t="s">
        <v>253</v>
      </c>
      <c r="I3362" s="494" t="s">
        <v>3974</v>
      </c>
      <c r="J3362" s="502">
        <v>8.33</v>
      </c>
      <c r="K3362" s="491" t="s">
        <v>253</v>
      </c>
      <c r="L3362" s="512">
        <f t="shared" si="364"/>
        <v>104</v>
      </c>
      <c r="M3362" s="514">
        <v>104</v>
      </c>
      <c r="N3362" s="514"/>
      <c r="O3362" s="514"/>
      <c r="P3362" s="515" t="e">
        <f t="shared" si="365"/>
        <v>#DIV/0!</v>
      </c>
      <c r="Q3362" s="515">
        <f t="shared" si="366"/>
        <v>0</v>
      </c>
      <c r="R3362" s="515">
        <f t="shared" si="367"/>
        <v>0</v>
      </c>
      <c r="S3362" s="516">
        <f>IF(M3362="nio",0,IF(M3362&gt;0,VLOOKUP(H3362,'3-Productie normen'!A:L,VLOOKUP(M3362,'3-Productie normen'!$B$36:$C$42,2,FALSE),FALSE)))</f>
        <v>0</v>
      </c>
      <c r="T3362" s="516">
        <f t="shared" si="369"/>
        <v>0</v>
      </c>
      <c r="U3362" s="55">
        <f t="shared" si="370"/>
        <v>0</v>
      </c>
      <c r="V3362" s="527"/>
      <c r="X3362" s="529">
        <f t="shared" si="368"/>
        <v>866.32</v>
      </c>
    </row>
    <row r="3363" spans="1:24" ht="14.1" customHeight="1">
      <c r="A3363" s="460">
        <v>3363</v>
      </c>
      <c r="B3363" s="467" t="s">
        <v>245</v>
      </c>
      <c r="C3363" s="466" t="s">
        <v>386</v>
      </c>
      <c r="D3363" s="473" t="s">
        <v>475</v>
      </c>
      <c r="E3363" s="475">
        <v>2</v>
      </c>
      <c r="F3363" s="475" t="s">
        <v>2915</v>
      </c>
      <c r="G3363" s="494" t="s">
        <v>529</v>
      </c>
      <c r="H3363" s="491" t="s">
        <v>253</v>
      </c>
      <c r="I3363" s="494" t="s">
        <v>3974</v>
      </c>
      <c r="J3363" s="502">
        <v>8.33</v>
      </c>
      <c r="K3363" s="491" t="s">
        <v>253</v>
      </c>
      <c r="L3363" s="512">
        <f t="shared" si="364"/>
        <v>104</v>
      </c>
      <c r="M3363" s="514">
        <v>104</v>
      </c>
      <c r="N3363" s="514"/>
      <c r="O3363" s="514"/>
      <c r="P3363" s="515" t="e">
        <f t="shared" si="365"/>
        <v>#DIV/0!</v>
      </c>
      <c r="Q3363" s="515">
        <f t="shared" si="366"/>
        <v>0</v>
      </c>
      <c r="R3363" s="515">
        <f t="shared" si="367"/>
        <v>0</v>
      </c>
      <c r="S3363" s="516">
        <f>IF(M3363="nio",0,IF(M3363&gt;0,VLOOKUP(H3363,'3-Productie normen'!A:L,VLOOKUP(M3363,'3-Productie normen'!$B$36:$C$42,2,FALSE),FALSE)))</f>
        <v>0</v>
      </c>
      <c r="T3363" s="516">
        <f t="shared" si="369"/>
        <v>0</v>
      </c>
      <c r="U3363" s="55">
        <f t="shared" si="370"/>
        <v>0</v>
      </c>
      <c r="V3363" s="527"/>
      <c r="X3363" s="529">
        <f t="shared" si="368"/>
        <v>866.32</v>
      </c>
    </row>
    <row r="3364" spans="1:24" ht="14.1" customHeight="1">
      <c r="A3364" s="460">
        <v>3364</v>
      </c>
      <c r="B3364" s="467" t="s">
        <v>245</v>
      </c>
      <c r="C3364" s="466" t="s">
        <v>386</v>
      </c>
      <c r="D3364" s="473" t="s">
        <v>475</v>
      </c>
      <c r="E3364" s="475">
        <v>2</v>
      </c>
      <c r="F3364" s="475" t="s">
        <v>2380</v>
      </c>
      <c r="G3364" s="494" t="s">
        <v>536</v>
      </c>
      <c r="H3364" s="491" t="s">
        <v>4038</v>
      </c>
      <c r="I3364" s="494" t="s">
        <v>3993</v>
      </c>
      <c r="J3364" s="502">
        <v>33.520000000000003</v>
      </c>
      <c r="K3364" s="491" t="s">
        <v>4038</v>
      </c>
      <c r="L3364" s="512">
        <f t="shared" si="364"/>
        <v>255</v>
      </c>
      <c r="M3364" s="514">
        <v>255</v>
      </c>
      <c r="N3364" s="514"/>
      <c r="O3364" s="514"/>
      <c r="P3364" s="515" t="e">
        <f t="shared" si="365"/>
        <v>#DIV/0!</v>
      </c>
      <c r="Q3364" s="515">
        <f t="shared" si="366"/>
        <v>0</v>
      </c>
      <c r="R3364" s="515">
        <f t="shared" si="367"/>
        <v>0</v>
      </c>
      <c r="S3364" s="516">
        <f>IF(M3364="nio",0,IF(M3364&gt;0,VLOOKUP(H3364,'3-Productie normen'!A:L,VLOOKUP(M3364,'3-Productie normen'!$B$36:$C$42,2,FALSE),FALSE)))</f>
        <v>0</v>
      </c>
      <c r="T3364" s="516">
        <f t="shared" si="369"/>
        <v>0</v>
      </c>
      <c r="U3364" s="55">
        <f t="shared" si="370"/>
        <v>0</v>
      </c>
      <c r="V3364" s="527"/>
      <c r="X3364" s="529">
        <f t="shared" si="368"/>
        <v>8547.6</v>
      </c>
    </row>
    <row r="3365" spans="1:24" ht="14.1" customHeight="1">
      <c r="A3365" s="460">
        <v>3365</v>
      </c>
      <c r="B3365" s="467" t="s">
        <v>245</v>
      </c>
      <c r="C3365" s="466" t="s">
        <v>386</v>
      </c>
      <c r="D3365" s="473" t="s">
        <v>475</v>
      </c>
      <c r="E3365" s="475">
        <v>2</v>
      </c>
      <c r="F3365" s="475" t="s">
        <v>2379</v>
      </c>
      <c r="G3365" s="494" t="s">
        <v>529</v>
      </c>
      <c r="H3365" s="491" t="s">
        <v>253</v>
      </c>
      <c r="I3365" s="494" t="s">
        <v>3974</v>
      </c>
      <c r="J3365" s="502">
        <v>15.78</v>
      </c>
      <c r="K3365" s="491" t="s">
        <v>253</v>
      </c>
      <c r="L3365" s="512">
        <f t="shared" si="364"/>
        <v>104</v>
      </c>
      <c r="M3365" s="514">
        <v>104</v>
      </c>
      <c r="N3365" s="514"/>
      <c r="O3365" s="514"/>
      <c r="P3365" s="515" t="e">
        <f t="shared" si="365"/>
        <v>#DIV/0!</v>
      </c>
      <c r="Q3365" s="515">
        <f t="shared" si="366"/>
        <v>0</v>
      </c>
      <c r="R3365" s="515">
        <f t="shared" si="367"/>
        <v>0</v>
      </c>
      <c r="S3365" s="516">
        <f>IF(M3365="nio",0,IF(M3365&gt;0,VLOOKUP(H3365,'3-Productie normen'!A:L,VLOOKUP(M3365,'3-Productie normen'!$B$36:$C$42,2,FALSE),FALSE)))</f>
        <v>0</v>
      </c>
      <c r="T3365" s="516">
        <f t="shared" si="369"/>
        <v>0</v>
      </c>
      <c r="U3365" s="55">
        <f t="shared" si="370"/>
        <v>0</v>
      </c>
      <c r="V3365" s="527"/>
      <c r="X3365" s="529">
        <f t="shared" si="368"/>
        <v>1641.12</v>
      </c>
    </row>
    <row r="3366" spans="1:24" ht="14.1" customHeight="1">
      <c r="A3366" s="460">
        <v>3366</v>
      </c>
      <c r="B3366" s="467" t="s">
        <v>245</v>
      </c>
      <c r="C3366" s="466" t="s">
        <v>386</v>
      </c>
      <c r="D3366" s="473" t="s">
        <v>475</v>
      </c>
      <c r="E3366" s="475">
        <v>2</v>
      </c>
      <c r="F3366" s="475" t="s">
        <v>2396</v>
      </c>
      <c r="G3366" s="494" t="s">
        <v>529</v>
      </c>
      <c r="H3366" s="491" t="s">
        <v>253</v>
      </c>
      <c r="I3366" s="494" t="s">
        <v>3974</v>
      </c>
      <c r="J3366" s="502">
        <v>16.649999999999999</v>
      </c>
      <c r="K3366" s="491" t="s">
        <v>253</v>
      </c>
      <c r="L3366" s="512">
        <f t="shared" si="364"/>
        <v>104</v>
      </c>
      <c r="M3366" s="514">
        <v>104</v>
      </c>
      <c r="N3366" s="514"/>
      <c r="O3366" s="514"/>
      <c r="P3366" s="515" t="e">
        <f t="shared" si="365"/>
        <v>#DIV/0!</v>
      </c>
      <c r="Q3366" s="515">
        <f t="shared" si="366"/>
        <v>0</v>
      </c>
      <c r="R3366" s="515">
        <f t="shared" si="367"/>
        <v>0</v>
      </c>
      <c r="S3366" s="516">
        <f>IF(M3366="nio",0,IF(M3366&gt;0,VLOOKUP(H3366,'3-Productie normen'!A:L,VLOOKUP(M3366,'3-Productie normen'!$B$36:$C$42,2,FALSE),FALSE)))</f>
        <v>0</v>
      </c>
      <c r="T3366" s="516">
        <f t="shared" si="369"/>
        <v>0</v>
      </c>
      <c r="U3366" s="55">
        <f t="shared" si="370"/>
        <v>0</v>
      </c>
      <c r="V3366" s="527"/>
      <c r="X3366" s="529">
        <f t="shared" si="368"/>
        <v>1731.6</v>
      </c>
    </row>
    <row r="3367" spans="1:24" ht="14.1" customHeight="1">
      <c r="A3367" s="460">
        <v>3367</v>
      </c>
      <c r="B3367" s="467" t="s">
        <v>245</v>
      </c>
      <c r="C3367" s="466" t="s">
        <v>386</v>
      </c>
      <c r="D3367" s="473" t="s">
        <v>475</v>
      </c>
      <c r="E3367" s="475">
        <v>2</v>
      </c>
      <c r="F3367" s="475" t="s">
        <v>2378</v>
      </c>
      <c r="G3367" s="494" t="s">
        <v>529</v>
      </c>
      <c r="H3367" s="491" t="s">
        <v>253</v>
      </c>
      <c r="I3367" s="494" t="s">
        <v>3974</v>
      </c>
      <c r="J3367" s="502">
        <v>16.649999999999999</v>
      </c>
      <c r="K3367" s="491" t="s">
        <v>253</v>
      </c>
      <c r="L3367" s="512">
        <f t="shared" si="364"/>
        <v>104</v>
      </c>
      <c r="M3367" s="514">
        <v>104</v>
      </c>
      <c r="N3367" s="514"/>
      <c r="O3367" s="514"/>
      <c r="P3367" s="515" t="e">
        <f t="shared" si="365"/>
        <v>#DIV/0!</v>
      </c>
      <c r="Q3367" s="515">
        <f t="shared" si="366"/>
        <v>0</v>
      </c>
      <c r="R3367" s="515">
        <f t="shared" si="367"/>
        <v>0</v>
      </c>
      <c r="S3367" s="516">
        <f>IF(M3367="nio",0,IF(M3367&gt;0,VLOOKUP(H3367,'3-Productie normen'!A:L,VLOOKUP(M3367,'3-Productie normen'!$B$36:$C$42,2,FALSE),FALSE)))</f>
        <v>0</v>
      </c>
      <c r="T3367" s="516">
        <f t="shared" si="369"/>
        <v>0</v>
      </c>
      <c r="U3367" s="55">
        <f t="shared" si="370"/>
        <v>0</v>
      </c>
      <c r="V3367" s="527"/>
      <c r="X3367" s="529">
        <f t="shared" si="368"/>
        <v>1731.6</v>
      </c>
    </row>
    <row r="3368" spans="1:24" ht="14.1" customHeight="1">
      <c r="A3368" s="460">
        <v>3368</v>
      </c>
      <c r="B3368" s="467" t="s">
        <v>245</v>
      </c>
      <c r="C3368" s="466" t="s">
        <v>386</v>
      </c>
      <c r="D3368" s="473" t="s">
        <v>475</v>
      </c>
      <c r="E3368" s="475">
        <v>2</v>
      </c>
      <c r="F3368" s="475" t="s">
        <v>2394</v>
      </c>
      <c r="G3368" s="494" t="s">
        <v>529</v>
      </c>
      <c r="H3368" s="491" t="s">
        <v>253</v>
      </c>
      <c r="I3368" s="494" t="s">
        <v>3974</v>
      </c>
      <c r="J3368" s="502">
        <v>16.649999999999999</v>
      </c>
      <c r="K3368" s="491" t="s">
        <v>253</v>
      </c>
      <c r="L3368" s="512">
        <f t="shared" si="364"/>
        <v>104</v>
      </c>
      <c r="M3368" s="514">
        <v>104</v>
      </c>
      <c r="N3368" s="514"/>
      <c r="O3368" s="514"/>
      <c r="P3368" s="515" t="e">
        <f t="shared" si="365"/>
        <v>#DIV/0!</v>
      </c>
      <c r="Q3368" s="515">
        <f t="shared" si="366"/>
        <v>0</v>
      </c>
      <c r="R3368" s="515">
        <f t="shared" si="367"/>
        <v>0</v>
      </c>
      <c r="S3368" s="516">
        <f>IF(M3368="nio",0,IF(M3368&gt;0,VLOOKUP(H3368,'3-Productie normen'!A:L,VLOOKUP(M3368,'3-Productie normen'!$B$36:$C$42,2,FALSE),FALSE)))</f>
        <v>0</v>
      </c>
      <c r="T3368" s="516">
        <f t="shared" si="369"/>
        <v>0</v>
      </c>
      <c r="U3368" s="55">
        <f t="shared" si="370"/>
        <v>0</v>
      </c>
      <c r="V3368" s="527"/>
      <c r="X3368" s="529">
        <f t="shared" si="368"/>
        <v>1731.6</v>
      </c>
    </row>
    <row r="3369" spans="1:24" ht="14.1" customHeight="1">
      <c r="A3369" s="567">
        <v>3369</v>
      </c>
      <c r="B3369" s="467" t="s">
        <v>245</v>
      </c>
      <c r="C3369" s="466" t="s">
        <v>386</v>
      </c>
      <c r="D3369" s="473" t="s">
        <v>475</v>
      </c>
      <c r="E3369" s="475">
        <v>2</v>
      </c>
      <c r="F3369" s="475" t="s">
        <v>2373</v>
      </c>
      <c r="G3369" s="494" t="s">
        <v>529</v>
      </c>
      <c r="H3369" s="491" t="s">
        <v>253</v>
      </c>
      <c r="I3369" s="494" t="s">
        <v>3974</v>
      </c>
      <c r="J3369" s="502">
        <v>16.649999999999999</v>
      </c>
      <c r="K3369" s="491" t="s">
        <v>253</v>
      </c>
      <c r="L3369" s="512">
        <f t="shared" si="364"/>
        <v>104</v>
      </c>
      <c r="M3369" s="514">
        <v>104</v>
      </c>
      <c r="N3369" s="514"/>
      <c r="O3369" s="514"/>
      <c r="P3369" s="515" t="e">
        <f t="shared" si="365"/>
        <v>#DIV/0!</v>
      </c>
      <c r="Q3369" s="515">
        <f t="shared" si="366"/>
        <v>0</v>
      </c>
      <c r="R3369" s="515">
        <f t="shared" si="367"/>
        <v>0</v>
      </c>
      <c r="S3369" s="516">
        <f>IF(M3369="nio",0,IF(M3369&gt;0,VLOOKUP(H3369,'3-Productie normen'!A:L,VLOOKUP(M3369,'3-Productie normen'!$B$36:$C$42,2,FALSE),FALSE)))</f>
        <v>0</v>
      </c>
      <c r="T3369" s="516">
        <f t="shared" si="369"/>
        <v>0</v>
      </c>
      <c r="U3369" s="55">
        <f t="shared" si="370"/>
        <v>0</v>
      </c>
      <c r="V3369" s="527"/>
      <c r="X3369" s="529">
        <f t="shared" si="368"/>
        <v>1731.6</v>
      </c>
    </row>
    <row r="3370" spans="1:24" ht="14.1" customHeight="1">
      <c r="A3370" s="460">
        <v>3370</v>
      </c>
      <c r="B3370" s="467" t="s">
        <v>245</v>
      </c>
      <c r="C3370" s="466" t="s">
        <v>386</v>
      </c>
      <c r="D3370" s="473" t="s">
        <v>475</v>
      </c>
      <c r="E3370" s="475">
        <v>2</v>
      </c>
      <c r="F3370" s="475" t="s">
        <v>2364</v>
      </c>
      <c r="G3370" s="494" t="s">
        <v>529</v>
      </c>
      <c r="H3370" s="491" t="s">
        <v>253</v>
      </c>
      <c r="I3370" s="494" t="s">
        <v>3974</v>
      </c>
      <c r="J3370" s="502">
        <v>16.649999999999999</v>
      </c>
      <c r="K3370" s="491" t="s">
        <v>253</v>
      </c>
      <c r="L3370" s="512">
        <f t="shared" si="364"/>
        <v>104</v>
      </c>
      <c r="M3370" s="514">
        <v>104</v>
      </c>
      <c r="N3370" s="514"/>
      <c r="O3370" s="514"/>
      <c r="P3370" s="515" t="e">
        <f t="shared" si="365"/>
        <v>#DIV/0!</v>
      </c>
      <c r="Q3370" s="515">
        <f t="shared" si="366"/>
        <v>0</v>
      </c>
      <c r="R3370" s="515">
        <f t="shared" si="367"/>
        <v>0</v>
      </c>
      <c r="S3370" s="516">
        <f>IF(M3370="nio",0,IF(M3370&gt;0,VLOOKUP(H3370,'3-Productie normen'!A:L,VLOOKUP(M3370,'3-Productie normen'!$B$36:$C$42,2,FALSE),FALSE)))</f>
        <v>0</v>
      </c>
      <c r="T3370" s="516">
        <f t="shared" si="369"/>
        <v>0</v>
      </c>
      <c r="U3370" s="55">
        <f t="shared" si="370"/>
        <v>0</v>
      </c>
      <c r="V3370" s="527"/>
      <c r="X3370" s="529">
        <f t="shared" si="368"/>
        <v>1731.6</v>
      </c>
    </row>
    <row r="3371" spans="1:24" ht="14.1" customHeight="1">
      <c r="A3371" s="460">
        <v>3371</v>
      </c>
      <c r="B3371" s="467" t="s">
        <v>245</v>
      </c>
      <c r="C3371" s="466" t="s">
        <v>386</v>
      </c>
      <c r="D3371" s="473" t="s">
        <v>475</v>
      </c>
      <c r="E3371" s="475">
        <v>2</v>
      </c>
      <c r="F3371" s="475" t="s">
        <v>2919</v>
      </c>
      <c r="G3371" s="494" t="s">
        <v>529</v>
      </c>
      <c r="H3371" s="491" t="s">
        <v>253</v>
      </c>
      <c r="I3371" s="494" t="s">
        <v>3993</v>
      </c>
      <c r="J3371" s="502">
        <v>16.649999999999999</v>
      </c>
      <c r="K3371" s="491" t="s">
        <v>253</v>
      </c>
      <c r="L3371" s="512">
        <f t="shared" si="364"/>
        <v>104</v>
      </c>
      <c r="M3371" s="514">
        <v>104</v>
      </c>
      <c r="N3371" s="514"/>
      <c r="O3371" s="514"/>
      <c r="P3371" s="515" t="e">
        <f t="shared" si="365"/>
        <v>#DIV/0!</v>
      </c>
      <c r="Q3371" s="515">
        <f t="shared" si="366"/>
        <v>0</v>
      </c>
      <c r="R3371" s="515">
        <f t="shared" si="367"/>
        <v>0</v>
      </c>
      <c r="S3371" s="516">
        <f>IF(M3371="nio",0,IF(M3371&gt;0,VLOOKUP(H3371,'3-Productie normen'!A:L,VLOOKUP(M3371,'3-Productie normen'!$B$36:$C$42,2,FALSE),FALSE)))</f>
        <v>0</v>
      </c>
      <c r="T3371" s="516">
        <f t="shared" si="369"/>
        <v>0</v>
      </c>
      <c r="U3371" s="55">
        <f t="shared" si="370"/>
        <v>0</v>
      </c>
      <c r="V3371" s="527"/>
      <c r="X3371" s="529">
        <f t="shared" si="368"/>
        <v>1731.6</v>
      </c>
    </row>
    <row r="3372" spans="1:24" ht="14.1" customHeight="1">
      <c r="A3372" s="460">
        <v>3372</v>
      </c>
      <c r="B3372" s="467" t="s">
        <v>245</v>
      </c>
      <c r="C3372" s="466" t="s">
        <v>386</v>
      </c>
      <c r="D3372" s="473" t="s">
        <v>475</v>
      </c>
      <c r="E3372" s="475">
        <v>2</v>
      </c>
      <c r="F3372" s="475" t="s">
        <v>2920</v>
      </c>
      <c r="G3372" s="494" t="s">
        <v>529</v>
      </c>
      <c r="H3372" s="491" t="s">
        <v>253</v>
      </c>
      <c r="I3372" s="494" t="s">
        <v>3993</v>
      </c>
      <c r="J3372" s="502">
        <v>16.649999999999999</v>
      </c>
      <c r="K3372" s="491" t="s">
        <v>253</v>
      </c>
      <c r="L3372" s="512">
        <f t="shared" si="364"/>
        <v>104</v>
      </c>
      <c r="M3372" s="514">
        <v>104</v>
      </c>
      <c r="N3372" s="514"/>
      <c r="O3372" s="514"/>
      <c r="P3372" s="515" t="e">
        <f t="shared" si="365"/>
        <v>#DIV/0!</v>
      </c>
      <c r="Q3372" s="515">
        <f t="shared" si="366"/>
        <v>0</v>
      </c>
      <c r="R3372" s="515">
        <f t="shared" si="367"/>
        <v>0</v>
      </c>
      <c r="S3372" s="516">
        <f>IF(M3372="nio",0,IF(M3372&gt;0,VLOOKUP(H3372,'3-Productie normen'!A:L,VLOOKUP(M3372,'3-Productie normen'!$B$36:$C$42,2,FALSE),FALSE)))</f>
        <v>0</v>
      </c>
      <c r="T3372" s="516">
        <f t="shared" si="369"/>
        <v>0</v>
      </c>
      <c r="U3372" s="55">
        <f t="shared" si="370"/>
        <v>0</v>
      </c>
      <c r="V3372" s="527"/>
      <c r="X3372" s="529">
        <f t="shared" si="368"/>
        <v>1731.6</v>
      </c>
    </row>
    <row r="3373" spans="1:24" ht="14.1" customHeight="1">
      <c r="A3373" s="460">
        <v>3373</v>
      </c>
      <c r="B3373" s="467" t="s">
        <v>245</v>
      </c>
      <c r="C3373" s="466" t="s">
        <v>386</v>
      </c>
      <c r="D3373" s="473" t="s">
        <v>475</v>
      </c>
      <c r="E3373" s="475">
        <v>2</v>
      </c>
      <c r="F3373" s="475" t="s">
        <v>2375</v>
      </c>
      <c r="G3373" s="494" t="s">
        <v>529</v>
      </c>
      <c r="H3373" s="491" t="s">
        <v>253</v>
      </c>
      <c r="I3373" s="494" t="s">
        <v>3974</v>
      </c>
      <c r="J3373" s="502">
        <v>16.649999999999999</v>
      </c>
      <c r="K3373" s="491" t="s">
        <v>253</v>
      </c>
      <c r="L3373" s="512">
        <f t="shared" si="364"/>
        <v>104</v>
      </c>
      <c r="M3373" s="514">
        <v>104</v>
      </c>
      <c r="N3373" s="514"/>
      <c r="O3373" s="514"/>
      <c r="P3373" s="515" t="e">
        <f t="shared" si="365"/>
        <v>#DIV/0!</v>
      </c>
      <c r="Q3373" s="515">
        <f t="shared" si="366"/>
        <v>0</v>
      </c>
      <c r="R3373" s="515">
        <f t="shared" si="367"/>
        <v>0</v>
      </c>
      <c r="S3373" s="516">
        <f>IF(M3373="nio",0,IF(M3373&gt;0,VLOOKUP(H3373,'3-Productie normen'!A:L,VLOOKUP(M3373,'3-Productie normen'!$B$36:$C$42,2,FALSE),FALSE)))</f>
        <v>0</v>
      </c>
      <c r="T3373" s="516">
        <f t="shared" si="369"/>
        <v>0</v>
      </c>
      <c r="U3373" s="55">
        <f t="shared" si="370"/>
        <v>0</v>
      </c>
      <c r="V3373" s="527"/>
      <c r="X3373" s="529">
        <f t="shared" si="368"/>
        <v>1731.6</v>
      </c>
    </row>
    <row r="3374" spans="1:24" ht="14.1" customHeight="1">
      <c r="A3374" s="460">
        <v>3374</v>
      </c>
      <c r="B3374" s="467" t="s">
        <v>245</v>
      </c>
      <c r="C3374" s="466" t="s">
        <v>386</v>
      </c>
      <c r="D3374" s="473" t="s">
        <v>475</v>
      </c>
      <c r="E3374" s="475">
        <v>2</v>
      </c>
      <c r="F3374" s="475" t="s">
        <v>2392</v>
      </c>
      <c r="G3374" s="494" t="s">
        <v>529</v>
      </c>
      <c r="H3374" s="491" t="s">
        <v>253</v>
      </c>
      <c r="I3374" s="494" t="s">
        <v>3974</v>
      </c>
      <c r="J3374" s="502">
        <v>15.56</v>
      </c>
      <c r="K3374" s="491" t="s">
        <v>253</v>
      </c>
      <c r="L3374" s="512">
        <f t="shared" si="364"/>
        <v>104</v>
      </c>
      <c r="M3374" s="514">
        <v>104</v>
      </c>
      <c r="N3374" s="514"/>
      <c r="O3374" s="514"/>
      <c r="P3374" s="515" t="e">
        <f t="shared" si="365"/>
        <v>#DIV/0!</v>
      </c>
      <c r="Q3374" s="515">
        <f t="shared" si="366"/>
        <v>0</v>
      </c>
      <c r="R3374" s="515">
        <f t="shared" si="367"/>
        <v>0</v>
      </c>
      <c r="S3374" s="516">
        <f>IF(M3374="nio",0,IF(M3374&gt;0,VLOOKUP(H3374,'3-Productie normen'!A:L,VLOOKUP(M3374,'3-Productie normen'!$B$36:$C$42,2,FALSE),FALSE)))</f>
        <v>0</v>
      </c>
      <c r="T3374" s="516">
        <f t="shared" si="369"/>
        <v>0</v>
      </c>
      <c r="U3374" s="55">
        <f t="shared" si="370"/>
        <v>0</v>
      </c>
      <c r="V3374" s="527"/>
      <c r="X3374" s="529">
        <f t="shared" si="368"/>
        <v>1618.24</v>
      </c>
    </row>
    <row r="3375" spans="1:24" ht="14.1" customHeight="1">
      <c r="A3375" s="460">
        <v>3375</v>
      </c>
      <c r="B3375" s="467" t="s">
        <v>245</v>
      </c>
      <c r="C3375" s="466" t="s">
        <v>386</v>
      </c>
      <c r="D3375" s="473" t="s">
        <v>475</v>
      </c>
      <c r="E3375" s="475">
        <v>2</v>
      </c>
      <c r="F3375" s="475" t="s">
        <v>2922</v>
      </c>
      <c r="G3375" s="494" t="s">
        <v>568</v>
      </c>
      <c r="H3375" s="487" t="s">
        <v>17</v>
      </c>
      <c r="I3375" s="494" t="s">
        <v>3977</v>
      </c>
      <c r="J3375" s="502">
        <v>16</v>
      </c>
      <c r="K3375" s="487" t="s">
        <v>17</v>
      </c>
      <c r="L3375" s="512">
        <f t="shared" si="364"/>
        <v>255</v>
      </c>
      <c r="M3375" s="514">
        <v>255</v>
      </c>
      <c r="N3375" s="514"/>
      <c r="O3375" s="514"/>
      <c r="P3375" s="515" t="e">
        <f t="shared" si="365"/>
        <v>#DIV/0!</v>
      </c>
      <c r="Q3375" s="515">
        <f t="shared" si="366"/>
        <v>0</v>
      </c>
      <c r="R3375" s="515">
        <f t="shared" si="367"/>
        <v>0</v>
      </c>
      <c r="S3375" s="516">
        <f>IF(M3375="nio",0,IF(M3375&gt;0,VLOOKUP(H3375,'3-Productie normen'!A:L,VLOOKUP(M3375,'3-Productie normen'!$B$36:$C$42,2,FALSE),FALSE)))</f>
        <v>0</v>
      </c>
      <c r="T3375" s="516">
        <f t="shared" si="369"/>
        <v>0</v>
      </c>
      <c r="U3375" s="55">
        <f t="shared" si="370"/>
        <v>0</v>
      </c>
      <c r="V3375" s="527"/>
      <c r="X3375" s="529">
        <f t="shared" si="368"/>
        <v>4080</v>
      </c>
    </row>
    <row r="3376" spans="1:24" ht="14.1" customHeight="1">
      <c r="A3376" s="460">
        <v>3376</v>
      </c>
      <c r="B3376" s="467" t="s">
        <v>245</v>
      </c>
      <c r="C3376" s="466" t="s">
        <v>386</v>
      </c>
      <c r="D3376" s="473" t="s">
        <v>475</v>
      </c>
      <c r="E3376" s="475">
        <v>2</v>
      </c>
      <c r="F3376" s="475" t="s">
        <v>3031</v>
      </c>
      <c r="G3376" s="494" t="s">
        <v>568</v>
      </c>
      <c r="H3376" s="487" t="s">
        <v>17</v>
      </c>
      <c r="I3376" s="494" t="s">
        <v>3977</v>
      </c>
      <c r="J3376" s="502">
        <v>1.35</v>
      </c>
      <c r="K3376" s="487" t="s">
        <v>17</v>
      </c>
      <c r="L3376" s="512">
        <f t="shared" si="364"/>
        <v>255</v>
      </c>
      <c r="M3376" s="514">
        <v>255</v>
      </c>
      <c r="N3376" s="514"/>
      <c r="O3376" s="514"/>
      <c r="P3376" s="515" t="e">
        <f t="shared" si="365"/>
        <v>#DIV/0!</v>
      </c>
      <c r="Q3376" s="515">
        <f t="shared" si="366"/>
        <v>0</v>
      </c>
      <c r="R3376" s="515">
        <f t="shared" si="367"/>
        <v>0</v>
      </c>
      <c r="S3376" s="516">
        <f>IF(M3376="nio",0,IF(M3376&gt;0,VLOOKUP(H3376,'3-Productie normen'!A:L,VLOOKUP(M3376,'3-Productie normen'!$B$36:$C$42,2,FALSE),FALSE)))</f>
        <v>0</v>
      </c>
      <c r="T3376" s="516">
        <f t="shared" si="369"/>
        <v>0</v>
      </c>
      <c r="U3376" s="55">
        <f t="shared" si="370"/>
        <v>0</v>
      </c>
      <c r="V3376" s="527"/>
      <c r="X3376" s="529">
        <f t="shared" si="368"/>
        <v>344.25</v>
      </c>
    </row>
    <row r="3377" spans="1:24" ht="14.1" customHeight="1">
      <c r="A3377" s="567">
        <v>3377</v>
      </c>
      <c r="B3377" s="467" t="s">
        <v>245</v>
      </c>
      <c r="C3377" s="466" t="s">
        <v>386</v>
      </c>
      <c r="D3377" s="473" t="s">
        <v>475</v>
      </c>
      <c r="E3377" s="475">
        <v>2</v>
      </c>
      <c r="F3377" s="475" t="s">
        <v>3032</v>
      </c>
      <c r="G3377" s="494" t="s">
        <v>568</v>
      </c>
      <c r="H3377" s="487" t="s">
        <v>17</v>
      </c>
      <c r="I3377" s="494" t="s">
        <v>3977</v>
      </c>
      <c r="J3377" s="502">
        <v>1.35</v>
      </c>
      <c r="K3377" s="487" t="s">
        <v>17</v>
      </c>
      <c r="L3377" s="512">
        <f t="shared" si="364"/>
        <v>255</v>
      </c>
      <c r="M3377" s="514">
        <v>255</v>
      </c>
      <c r="N3377" s="514"/>
      <c r="O3377" s="514"/>
      <c r="P3377" s="515" t="e">
        <f t="shared" si="365"/>
        <v>#DIV/0!</v>
      </c>
      <c r="Q3377" s="515">
        <f t="shared" si="366"/>
        <v>0</v>
      </c>
      <c r="R3377" s="515">
        <f t="shared" si="367"/>
        <v>0</v>
      </c>
      <c r="S3377" s="516">
        <f>IF(M3377="nio",0,IF(M3377&gt;0,VLOOKUP(H3377,'3-Productie normen'!A:L,VLOOKUP(M3377,'3-Productie normen'!$B$36:$C$42,2,FALSE),FALSE)))</f>
        <v>0</v>
      </c>
      <c r="T3377" s="516">
        <f t="shared" si="369"/>
        <v>0</v>
      </c>
      <c r="U3377" s="55">
        <f t="shared" si="370"/>
        <v>0</v>
      </c>
      <c r="V3377" s="527"/>
      <c r="X3377" s="529">
        <f t="shared" si="368"/>
        <v>344.25</v>
      </c>
    </row>
    <row r="3378" spans="1:24" ht="14.1" customHeight="1">
      <c r="A3378" s="460">
        <v>3378</v>
      </c>
      <c r="B3378" s="467" t="s">
        <v>245</v>
      </c>
      <c r="C3378" s="466" t="s">
        <v>386</v>
      </c>
      <c r="D3378" s="473" t="s">
        <v>475</v>
      </c>
      <c r="E3378" s="475">
        <v>2</v>
      </c>
      <c r="F3378" s="475" t="s">
        <v>3033</v>
      </c>
      <c r="G3378" s="494" t="s">
        <v>568</v>
      </c>
      <c r="H3378" s="487" t="s">
        <v>17</v>
      </c>
      <c r="I3378" s="494" t="s">
        <v>3977</v>
      </c>
      <c r="J3378" s="502">
        <v>1.35</v>
      </c>
      <c r="K3378" s="487" t="s">
        <v>17</v>
      </c>
      <c r="L3378" s="512">
        <f t="shared" si="364"/>
        <v>255</v>
      </c>
      <c r="M3378" s="514">
        <v>255</v>
      </c>
      <c r="N3378" s="514"/>
      <c r="O3378" s="514"/>
      <c r="P3378" s="515" t="e">
        <f t="shared" si="365"/>
        <v>#DIV/0!</v>
      </c>
      <c r="Q3378" s="515">
        <f t="shared" si="366"/>
        <v>0</v>
      </c>
      <c r="R3378" s="515">
        <f t="shared" si="367"/>
        <v>0</v>
      </c>
      <c r="S3378" s="516">
        <f>IF(M3378="nio",0,IF(M3378&gt;0,VLOOKUP(H3378,'3-Productie normen'!A:L,VLOOKUP(M3378,'3-Productie normen'!$B$36:$C$42,2,FALSE),FALSE)))</f>
        <v>0</v>
      </c>
      <c r="T3378" s="516">
        <f t="shared" si="369"/>
        <v>0</v>
      </c>
      <c r="U3378" s="55">
        <f t="shared" si="370"/>
        <v>0</v>
      </c>
      <c r="V3378" s="527"/>
      <c r="X3378" s="529">
        <f t="shared" si="368"/>
        <v>344.25</v>
      </c>
    </row>
    <row r="3379" spans="1:24" ht="14.1" customHeight="1">
      <c r="A3379" s="460">
        <v>3379</v>
      </c>
      <c r="B3379" s="467" t="s">
        <v>245</v>
      </c>
      <c r="C3379" s="466" t="s">
        <v>386</v>
      </c>
      <c r="D3379" s="473" t="s">
        <v>475</v>
      </c>
      <c r="E3379" s="475">
        <v>2</v>
      </c>
      <c r="F3379" s="475" t="s">
        <v>2390</v>
      </c>
      <c r="G3379" s="494" t="s">
        <v>568</v>
      </c>
      <c r="H3379" s="487" t="s">
        <v>17</v>
      </c>
      <c r="I3379" s="494" t="s">
        <v>3977</v>
      </c>
      <c r="J3379" s="502">
        <v>1.35</v>
      </c>
      <c r="K3379" s="487" t="s">
        <v>17</v>
      </c>
      <c r="L3379" s="512">
        <f t="shared" si="364"/>
        <v>255</v>
      </c>
      <c r="M3379" s="514">
        <v>255</v>
      </c>
      <c r="N3379" s="514"/>
      <c r="O3379" s="514"/>
      <c r="P3379" s="515" t="e">
        <f t="shared" si="365"/>
        <v>#DIV/0!</v>
      </c>
      <c r="Q3379" s="515">
        <f t="shared" si="366"/>
        <v>0</v>
      </c>
      <c r="R3379" s="515">
        <f t="shared" si="367"/>
        <v>0</v>
      </c>
      <c r="S3379" s="516">
        <f>IF(M3379="nio",0,IF(M3379&gt;0,VLOOKUP(H3379,'3-Productie normen'!A:L,VLOOKUP(M3379,'3-Productie normen'!$B$36:$C$42,2,FALSE),FALSE)))</f>
        <v>0</v>
      </c>
      <c r="T3379" s="516">
        <f t="shared" si="369"/>
        <v>0</v>
      </c>
      <c r="U3379" s="55">
        <f t="shared" si="370"/>
        <v>0</v>
      </c>
      <c r="V3379" s="527"/>
      <c r="X3379" s="529">
        <f t="shared" si="368"/>
        <v>344.25</v>
      </c>
    </row>
    <row r="3380" spans="1:24" ht="14.1" customHeight="1">
      <c r="A3380" s="460">
        <v>3380</v>
      </c>
      <c r="B3380" s="467" t="s">
        <v>245</v>
      </c>
      <c r="C3380" s="466" t="s">
        <v>386</v>
      </c>
      <c r="D3380" s="473" t="s">
        <v>475</v>
      </c>
      <c r="E3380" s="475">
        <v>2</v>
      </c>
      <c r="F3380" s="475" t="s">
        <v>3034</v>
      </c>
      <c r="G3380" s="494" t="s">
        <v>568</v>
      </c>
      <c r="H3380" s="487" t="s">
        <v>17</v>
      </c>
      <c r="I3380" s="494" t="s">
        <v>3977</v>
      </c>
      <c r="J3380" s="502">
        <v>1.53</v>
      </c>
      <c r="K3380" s="487" t="s">
        <v>17</v>
      </c>
      <c r="L3380" s="512">
        <f t="shared" si="364"/>
        <v>255</v>
      </c>
      <c r="M3380" s="514">
        <v>255</v>
      </c>
      <c r="N3380" s="514"/>
      <c r="O3380" s="514"/>
      <c r="P3380" s="515" t="e">
        <f t="shared" si="365"/>
        <v>#DIV/0!</v>
      </c>
      <c r="Q3380" s="515">
        <f t="shared" si="366"/>
        <v>0</v>
      </c>
      <c r="R3380" s="515">
        <f t="shared" si="367"/>
        <v>0</v>
      </c>
      <c r="S3380" s="516">
        <f>IF(M3380="nio",0,IF(M3380&gt;0,VLOOKUP(H3380,'3-Productie normen'!A:L,VLOOKUP(M3380,'3-Productie normen'!$B$36:$C$42,2,FALSE),FALSE)))</f>
        <v>0</v>
      </c>
      <c r="T3380" s="516">
        <f t="shared" si="369"/>
        <v>0</v>
      </c>
      <c r="U3380" s="55">
        <f t="shared" si="370"/>
        <v>0</v>
      </c>
      <c r="V3380" s="527"/>
      <c r="X3380" s="529">
        <f t="shared" si="368"/>
        <v>390.15000000000003</v>
      </c>
    </row>
    <row r="3381" spans="1:24" ht="14.1" customHeight="1">
      <c r="A3381" s="460">
        <v>3381</v>
      </c>
      <c r="B3381" s="467" t="s">
        <v>245</v>
      </c>
      <c r="C3381" s="466" t="s">
        <v>386</v>
      </c>
      <c r="D3381" s="473" t="s">
        <v>475</v>
      </c>
      <c r="E3381" s="475">
        <v>2</v>
      </c>
      <c r="F3381" s="475" t="s">
        <v>2372</v>
      </c>
      <c r="G3381" s="494" t="s">
        <v>559</v>
      </c>
      <c r="H3381" s="491" t="s">
        <v>286</v>
      </c>
      <c r="I3381" s="494"/>
      <c r="J3381" s="502">
        <v>17.579999999999998</v>
      </c>
      <c r="K3381" s="494" t="s">
        <v>4016</v>
      </c>
      <c r="L3381" s="512">
        <f t="shared" si="364"/>
        <v>0</v>
      </c>
      <c r="M3381" s="513" t="s">
        <v>4037</v>
      </c>
      <c r="N3381" s="514"/>
      <c r="O3381" s="514"/>
      <c r="P3381" s="515">
        <f t="shared" si="365"/>
        <v>0</v>
      </c>
      <c r="Q3381" s="515">
        <f t="shared" si="366"/>
        <v>0</v>
      </c>
      <c r="R3381" s="515">
        <f t="shared" si="367"/>
        <v>0</v>
      </c>
      <c r="S3381" s="516">
        <f>IF(M3381="nio",0,IF(M3381&gt;0,VLOOKUP(H3381,'3-Productie normen'!A:L,VLOOKUP(M3381,'3-Productie normen'!$B$36:$C$42,2,FALSE),FALSE)))</f>
        <v>0</v>
      </c>
      <c r="T3381" s="516">
        <f t="shared" si="369"/>
        <v>0</v>
      </c>
      <c r="U3381" s="55">
        <f t="shared" si="370"/>
        <v>0</v>
      </c>
      <c r="V3381" s="527"/>
      <c r="X3381" s="529">
        <f t="shared" si="368"/>
        <v>0</v>
      </c>
    </row>
    <row r="3382" spans="1:24" ht="14.1" customHeight="1">
      <c r="A3382" s="460">
        <v>3382</v>
      </c>
      <c r="B3382" s="467" t="s">
        <v>245</v>
      </c>
      <c r="C3382" s="466" t="s">
        <v>386</v>
      </c>
      <c r="D3382" s="473" t="s">
        <v>475</v>
      </c>
      <c r="E3382" s="475">
        <v>2</v>
      </c>
      <c r="F3382" s="475" t="s">
        <v>2389</v>
      </c>
      <c r="G3382" s="494" t="s">
        <v>559</v>
      </c>
      <c r="H3382" s="491" t="s">
        <v>286</v>
      </c>
      <c r="I3382" s="494"/>
      <c r="J3382" s="502">
        <v>27.94</v>
      </c>
      <c r="K3382" s="494" t="s">
        <v>4016</v>
      </c>
      <c r="L3382" s="512">
        <f t="shared" si="364"/>
        <v>0</v>
      </c>
      <c r="M3382" s="513" t="s">
        <v>4037</v>
      </c>
      <c r="N3382" s="514"/>
      <c r="O3382" s="514"/>
      <c r="P3382" s="515">
        <f t="shared" si="365"/>
        <v>0</v>
      </c>
      <c r="Q3382" s="515">
        <f t="shared" si="366"/>
        <v>0</v>
      </c>
      <c r="R3382" s="515">
        <f t="shared" si="367"/>
        <v>0</v>
      </c>
      <c r="S3382" s="516">
        <f>IF(M3382="nio",0,IF(M3382&gt;0,VLOOKUP(H3382,'3-Productie normen'!A:L,VLOOKUP(M3382,'3-Productie normen'!$B$36:$C$42,2,FALSE),FALSE)))</f>
        <v>0</v>
      </c>
      <c r="T3382" s="516">
        <f t="shared" si="369"/>
        <v>0</v>
      </c>
      <c r="U3382" s="55">
        <f t="shared" si="370"/>
        <v>0</v>
      </c>
      <c r="V3382" s="527"/>
      <c r="X3382" s="529">
        <f t="shared" si="368"/>
        <v>0</v>
      </c>
    </row>
    <row r="3383" spans="1:24" ht="14.1" customHeight="1">
      <c r="A3383" s="460">
        <v>3383</v>
      </c>
      <c r="B3383" s="467" t="s">
        <v>245</v>
      </c>
      <c r="C3383" s="466" t="s">
        <v>386</v>
      </c>
      <c r="D3383" s="473" t="s">
        <v>475</v>
      </c>
      <c r="E3383" s="475">
        <v>2</v>
      </c>
      <c r="F3383" s="475" t="s">
        <v>3035</v>
      </c>
      <c r="G3383" s="494" t="s">
        <v>559</v>
      </c>
      <c r="H3383" s="491" t="s">
        <v>286</v>
      </c>
      <c r="I3383" s="494"/>
      <c r="J3383" s="502">
        <v>0.9</v>
      </c>
      <c r="K3383" s="494" t="s">
        <v>4016</v>
      </c>
      <c r="L3383" s="512">
        <f t="shared" si="364"/>
        <v>0</v>
      </c>
      <c r="M3383" s="513" t="s">
        <v>4037</v>
      </c>
      <c r="N3383" s="514"/>
      <c r="O3383" s="514"/>
      <c r="P3383" s="515">
        <f t="shared" si="365"/>
        <v>0</v>
      </c>
      <c r="Q3383" s="515">
        <f t="shared" si="366"/>
        <v>0</v>
      </c>
      <c r="R3383" s="515">
        <f t="shared" si="367"/>
        <v>0</v>
      </c>
      <c r="S3383" s="516">
        <f>IF(M3383="nio",0,IF(M3383&gt;0,VLOOKUP(H3383,'3-Productie normen'!A:L,VLOOKUP(M3383,'3-Productie normen'!$B$36:$C$42,2,FALSE),FALSE)))</f>
        <v>0</v>
      </c>
      <c r="T3383" s="516">
        <f t="shared" si="369"/>
        <v>0</v>
      </c>
      <c r="U3383" s="55">
        <f t="shared" si="370"/>
        <v>0</v>
      </c>
      <c r="V3383" s="527"/>
      <c r="X3383" s="529">
        <f t="shared" si="368"/>
        <v>0</v>
      </c>
    </row>
    <row r="3384" spans="1:24" ht="14.1" customHeight="1">
      <c r="A3384" s="460">
        <v>3384</v>
      </c>
      <c r="B3384" s="467" t="s">
        <v>245</v>
      </c>
      <c r="C3384" s="466" t="s">
        <v>386</v>
      </c>
      <c r="D3384" s="473" t="s">
        <v>475</v>
      </c>
      <c r="E3384" s="475">
        <v>2</v>
      </c>
      <c r="F3384" s="475" t="s">
        <v>2368</v>
      </c>
      <c r="G3384" s="494" t="s">
        <v>593</v>
      </c>
      <c r="H3384" s="494" t="s">
        <v>255</v>
      </c>
      <c r="I3384" s="494" t="s">
        <v>4017</v>
      </c>
      <c r="J3384" s="502">
        <v>60.66</v>
      </c>
      <c r="K3384" s="494" t="s">
        <v>255</v>
      </c>
      <c r="L3384" s="512">
        <f t="shared" si="364"/>
        <v>104</v>
      </c>
      <c r="M3384" s="514">
        <v>104</v>
      </c>
      <c r="N3384" s="514"/>
      <c r="O3384" s="514"/>
      <c r="P3384" s="515" t="e">
        <f t="shared" si="365"/>
        <v>#DIV/0!</v>
      </c>
      <c r="Q3384" s="515">
        <f t="shared" si="366"/>
        <v>0</v>
      </c>
      <c r="R3384" s="515">
        <f t="shared" si="367"/>
        <v>0</v>
      </c>
      <c r="S3384" s="516">
        <f>IF(M3384="nio",0,IF(M3384&gt;0,VLOOKUP(H3384,'3-Productie normen'!A:L,VLOOKUP(M3384,'3-Productie normen'!$B$36:$C$42,2,FALSE),FALSE)))</f>
        <v>0</v>
      </c>
      <c r="T3384" s="516">
        <f t="shared" si="369"/>
        <v>0</v>
      </c>
      <c r="U3384" s="55">
        <f t="shared" si="370"/>
        <v>0</v>
      </c>
      <c r="V3384" s="527"/>
      <c r="X3384" s="529">
        <f t="shared" si="368"/>
        <v>6308.6399999999994</v>
      </c>
    </row>
    <row r="3385" spans="1:24" ht="14.1" customHeight="1">
      <c r="A3385" s="567">
        <v>3385</v>
      </c>
      <c r="B3385" s="467" t="s">
        <v>245</v>
      </c>
      <c r="C3385" s="466" t="s">
        <v>386</v>
      </c>
      <c r="D3385" s="473" t="s">
        <v>475</v>
      </c>
      <c r="E3385" s="475">
        <v>2</v>
      </c>
      <c r="F3385" s="475" t="s">
        <v>2370</v>
      </c>
      <c r="G3385" s="494" t="s">
        <v>2206</v>
      </c>
      <c r="H3385" s="494" t="s">
        <v>255</v>
      </c>
      <c r="I3385" s="494" t="s">
        <v>4017</v>
      </c>
      <c r="J3385" s="502">
        <v>62.16</v>
      </c>
      <c r="K3385" s="494" t="s">
        <v>255</v>
      </c>
      <c r="L3385" s="512">
        <f t="shared" si="364"/>
        <v>104</v>
      </c>
      <c r="M3385" s="514">
        <v>104</v>
      </c>
      <c r="N3385" s="514"/>
      <c r="O3385" s="514"/>
      <c r="P3385" s="515" t="e">
        <f t="shared" si="365"/>
        <v>#DIV/0!</v>
      </c>
      <c r="Q3385" s="515">
        <f t="shared" si="366"/>
        <v>0</v>
      </c>
      <c r="R3385" s="515">
        <f t="shared" si="367"/>
        <v>0</v>
      </c>
      <c r="S3385" s="516">
        <f>IF(M3385="nio",0,IF(M3385&gt;0,VLOOKUP(H3385,'3-Productie normen'!A:L,VLOOKUP(M3385,'3-Productie normen'!$B$36:$C$42,2,FALSE),FALSE)))</f>
        <v>0</v>
      </c>
      <c r="T3385" s="516">
        <f t="shared" si="369"/>
        <v>0</v>
      </c>
      <c r="U3385" s="55">
        <f t="shared" si="370"/>
        <v>0</v>
      </c>
      <c r="V3385" s="527"/>
      <c r="X3385" s="529">
        <f t="shared" si="368"/>
        <v>6464.6399999999994</v>
      </c>
    </row>
    <row r="3386" spans="1:24" ht="14.1" customHeight="1">
      <c r="A3386" s="460">
        <v>3386</v>
      </c>
      <c r="B3386" s="467" t="s">
        <v>245</v>
      </c>
      <c r="C3386" s="466" t="s">
        <v>386</v>
      </c>
      <c r="D3386" s="473" t="s">
        <v>475</v>
      </c>
      <c r="E3386" s="475">
        <v>2</v>
      </c>
      <c r="F3386" s="475" t="s">
        <v>2349</v>
      </c>
      <c r="G3386" s="494" t="s">
        <v>559</v>
      </c>
      <c r="H3386" s="491" t="s">
        <v>286</v>
      </c>
      <c r="I3386" s="494" t="s">
        <v>4016</v>
      </c>
      <c r="J3386" s="502">
        <v>59.11</v>
      </c>
      <c r="K3386" s="494" t="s">
        <v>4034</v>
      </c>
      <c r="L3386" s="512">
        <f t="shared" si="364"/>
        <v>0</v>
      </c>
      <c r="M3386" s="513" t="s">
        <v>4037</v>
      </c>
      <c r="N3386" s="514"/>
      <c r="O3386" s="514"/>
      <c r="P3386" s="515">
        <f t="shared" si="365"/>
        <v>0</v>
      </c>
      <c r="Q3386" s="515">
        <f t="shared" si="366"/>
        <v>0</v>
      </c>
      <c r="R3386" s="515">
        <f t="shared" si="367"/>
        <v>0</v>
      </c>
      <c r="S3386" s="516">
        <f>IF(M3386="nio",0,IF(M3386&gt;0,VLOOKUP(H3386,'3-Productie normen'!A:L,VLOOKUP(M3386,'3-Productie normen'!$B$36:$C$42,2,FALSE),FALSE)))</f>
        <v>0</v>
      </c>
      <c r="T3386" s="516">
        <f t="shared" si="369"/>
        <v>0</v>
      </c>
      <c r="U3386" s="55">
        <f t="shared" si="370"/>
        <v>0</v>
      </c>
      <c r="V3386" s="527"/>
      <c r="X3386" s="529">
        <f t="shared" si="368"/>
        <v>0</v>
      </c>
    </row>
    <row r="3387" spans="1:24" ht="14.1" customHeight="1">
      <c r="A3387" s="460">
        <v>3387</v>
      </c>
      <c r="B3387" s="467" t="s">
        <v>245</v>
      </c>
      <c r="C3387" s="466" t="s">
        <v>386</v>
      </c>
      <c r="D3387" s="473" t="s">
        <v>475</v>
      </c>
      <c r="E3387" s="475">
        <v>2</v>
      </c>
      <c r="F3387" s="475" t="s">
        <v>2350</v>
      </c>
      <c r="G3387" s="494" t="s">
        <v>582</v>
      </c>
      <c r="H3387" s="494" t="s">
        <v>4033</v>
      </c>
      <c r="I3387" s="494" t="s">
        <v>3974</v>
      </c>
      <c r="J3387" s="502">
        <v>33.18</v>
      </c>
      <c r="K3387" s="494" t="s">
        <v>4033</v>
      </c>
      <c r="L3387" s="512">
        <f t="shared" si="364"/>
        <v>104</v>
      </c>
      <c r="M3387" s="514">
        <v>104</v>
      </c>
      <c r="N3387" s="514"/>
      <c r="O3387" s="514"/>
      <c r="P3387" s="515" t="e">
        <f t="shared" si="365"/>
        <v>#DIV/0!</v>
      </c>
      <c r="Q3387" s="515">
        <f t="shared" si="366"/>
        <v>0</v>
      </c>
      <c r="R3387" s="515">
        <f t="shared" si="367"/>
        <v>0</v>
      </c>
      <c r="S3387" s="516">
        <f>IF(M3387="nio",0,IF(M3387&gt;0,VLOOKUP(H3387,'3-Productie normen'!A:L,VLOOKUP(M3387,'3-Productie normen'!$B$36:$C$42,2,FALSE),FALSE)))</f>
        <v>0</v>
      </c>
      <c r="T3387" s="516">
        <f t="shared" si="369"/>
        <v>0</v>
      </c>
      <c r="U3387" s="55">
        <f t="shared" si="370"/>
        <v>0</v>
      </c>
      <c r="V3387" s="527"/>
      <c r="X3387" s="529">
        <f t="shared" si="368"/>
        <v>3450.72</v>
      </c>
    </row>
    <row r="3388" spans="1:24" ht="14.1" customHeight="1">
      <c r="A3388" s="460">
        <v>3388</v>
      </c>
      <c r="B3388" s="467" t="s">
        <v>245</v>
      </c>
      <c r="C3388" s="466" t="s">
        <v>386</v>
      </c>
      <c r="D3388" s="473" t="s">
        <v>475</v>
      </c>
      <c r="E3388" s="475">
        <v>2</v>
      </c>
      <c r="F3388" s="475" t="s">
        <v>3036</v>
      </c>
      <c r="G3388" s="494" t="s">
        <v>582</v>
      </c>
      <c r="H3388" s="494" t="s">
        <v>4033</v>
      </c>
      <c r="I3388" s="494" t="s">
        <v>3974</v>
      </c>
      <c r="J3388" s="502">
        <v>85.7</v>
      </c>
      <c r="K3388" s="494" t="s">
        <v>4033</v>
      </c>
      <c r="L3388" s="512">
        <f t="shared" si="364"/>
        <v>104</v>
      </c>
      <c r="M3388" s="514">
        <v>104</v>
      </c>
      <c r="N3388" s="514"/>
      <c r="O3388" s="514"/>
      <c r="P3388" s="515" t="e">
        <f t="shared" si="365"/>
        <v>#DIV/0!</v>
      </c>
      <c r="Q3388" s="515">
        <f t="shared" si="366"/>
        <v>0</v>
      </c>
      <c r="R3388" s="515">
        <f t="shared" si="367"/>
        <v>0</v>
      </c>
      <c r="S3388" s="516">
        <f>IF(M3388="nio",0,IF(M3388&gt;0,VLOOKUP(H3388,'3-Productie normen'!A:L,VLOOKUP(M3388,'3-Productie normen'!$B$36:$C$42,2,FALSE),FALSE)))</f>
        <v>0</v>
      </c>
      <c r="T3388" s="516">
        <f t="shared" si="369"/>
        <v>0</v>
      </c>
      <c r="U3388" s="55">
        <f t="shared" si="370"/>
        <v>0</v>
      </c>
      <c r="V3388" s="527"/>
      <c r="X3388" s="529">
        <f t="shared" si="368"/>
        <v>8912.8000000000011</v>
      </c>
    </row>
    <row r="3389" spans="1:24" ht="14.1" customHeight="1">
      <c r="A3389" s="460">
        <v>3389</v>
      </c>
      <c r="B3389" s="467" t="s">
        <v>245</v>
      </c>
      <c r="C3389" s="466" t="s">
        <v>386</v>
      </c>
      <c r="D3389" s="473" t="s">
        <v>475</v>
      </c>
      <c r="E3389" s="475">
        <v>2</v>
      </c>
      <c r="F3389" s="475" t="s">
        <v>3037</v>
      </c>
      <c r="G3389" s="494" t="s">
        <v>2206</v>
      </c>
      <c r="H3389" s="491" t="s">
        <v>286</v>
      </c>
      <c r="I3389" s="494" t="s">
        <v>3977</v>
      </c>
      <c r="J3389" s="502">
        <v>1.56</v>
      </c>
      <c r="K3389" s="494" t="s">
        <v>4016</v>
      </c>
      <c r="L3389" s="512">
        <f t="shared" si="364"/>
        <v>0</v>
      </c>
      <c r="M3389" s="513" t="s">
        <v>4037</v>
      </c>
      <c r="N3389" s="514"/>
      <c r="O3389" s="514"/>
      <c r="P3389" s="515">
        <f t="shared" si="365"/>
        <v>0</v>
      </c>
      <c r="Q3389" s="515">
        <f t="shared" si="366"/>
        <v>0</v>
      </c>
      <c r="R3389" s="515">
        <f t="shared" si="367"/>
        <v>0</v>
      </c>
      <c r="S3389" s="516">
        <f>IF(M3389="nio",0,IF(M3389&gt;0,VLOOKUP(H3389,'3-Productie normen'!A:L,VLOOKUP(M3389,'3-Productie normen'!$B$36:$C$42,2,FALSE),FALSE)))</f>
        <v>0</v>
      </c>
      <c r="T3389" s="516">
        <f t="shared" si="369"/>
        <v>0</v>
      </c>
      <c r="U3389" s="55">
        <f t="shared" si="370"/>
        <v>0</v>
      </c>
      <c r="V3389" s="527"/>
      <c r="X3389" s="529">
        <f t="shared" si="368"/>
        <v>0</v>
      </c>
    </row>
    <row r="3390" spans="1:24" ht="14.1" customHeight="1">
      <c r="A3390" s="460">
        <v>3390</v>
      </c>
      <c r="B3390" s="467" t="s">
        <v>245</v>
      </c>
      <c r="C3390" s="466" t="s">
        <v>386</v>
      </c>
      <c r="D3390" s="473" t="s">
        <v>475</v>
      </c>
      <c r="E3390" s="475">
        <v>2</v>
      </c>
      <c r="F3390" s="475" t="s">
        <v>3038</v>
      </c>
      <c r="G3390" s="494" t="s">
        <v>561</v>
      </c>
      <c r="H3390" s="491" t="s">
        <v>286</v>
      </c>
      <c r="I3390" s="494" t="s">
        <v>3974</v>
      </c>
      <c r="J3390" s="502">
        <v>4.29</v>
      </c>
      <c r="K3390" s="494" t="s">
        <v>4016</v>
      </c>
      <c r="L3390" s="512">
        <f t="shared" si="364"/>
        <v>0</v>
      </c>
      <c r="M3390" s="513" t="s">
        <v>4037</v>
      </c>
      <c r="N3390" s="514"/>
      <c r="O3390" s="514"/>
      <c r="P3390" s="515">
        <f t="shared" si="365"/>
        <v>0</v>
      </c>
      <c r="Q3390" s="515">
        <f t="shared" si="366"/>
        <v>0</v>
      </c>
      <c r="R3390" s="515">
        <f t="shared" si="367"/>
        <v>0</v>
      </c>
      <c r="S3390" s="516">
        <f>IF(M3390="nio",0,IF(M3390&gt;0,VLOOKUP(H3390,'3-Productie normen'!A:L,VLOOKUP(M3390,'3-Productie normen'!$B$36:$C$42,2,FALSE),FALSE)))</f>
        <v>0</v>
      </c>
      <c r="T3390" s="516">
        <f t="shared" si="369"/>
        <v>0</v>
      </c>
      <c r="U3390" s="55">
        <f t="shared" si="370"/>
        <v>0</v>
      </c>
      <c r="V3390" s="527"/>
      <c r="X3390" s="529">
        <f t="shared" si="368"/>
        <v>0</v>
      </c>
    </row>
    <row r="3391" spans="1:24" ht="14.1" customHeight="1">
      <c r="A3391" s="460">
        <v>3391</v>
      </c>
      <c r="B3391" s="467" t="s">
        <v>245</v>
      </c>
      <c r="C3391" s="466" t="s">
        <v>386</v>
      </c>
      <c r="D3391" s="473" t="s">
        <v>475</v>
      </c>
      <c r="E3391" s="475">
        <v>2</v>
      </c>
      <c r="F3391" s="475" t="s">
        <v>3039</v>
      </c>
      <c r="G3391" s="494" t="s">
        <v>582</v>
      </c>
      <c r="H3391" s="494" t="s">
        <v>4033</v>
      </c>
      <c r="I3391" s="494" t="s">
        <v>3974</v>
      </c>
      <c r="J3391" s="502">
        <v>65.239999999999995</v>
      </c>
      <c r="K3391" s="494" t="s">
        <v>4033</v>
      </c>
      <c r="L3391" s="512">
        <f t="shared" si="364"/>
        <v>104</v>
      </c>
      <c r="M3391" s="514">
        <v>104</v>
      </c>
      <c r="N3391" s="514"/>
      <c r="O3391" s="514"/>
      <c r="P3391" s="515" t="e">
        <f t="shared" si="365"/>
        <v>#DIV/0!</v>
      </c>
      <c r="Q3391" s="515">
        <f t="shared" si="366"/>
        <v>0</v>
      </c>
      <c r="R3391" s="515">
        <f t="shared" si="367"/>
        <v>0</v>
      </c>
      <c r="S3391" s="516">
        <f>IF(M3391="nio",0,IF(M3391&gt;0,VLOOKUP(H3391,'3-Productie normen'!A:L,VLOOKUP(M3391,'3-Productie normen'!$B$36:$C$42,2,FALSE),FALSE)))</f>
        <v>0</v>
      </c>
      <c r="T3391" s="516">
        <f t="shared" si="369"/>
        <v>0</v>
      </c>
      <c r="U3391" s="55">
        <f t="shared" si="370"/>
        <v>0</v>
      </c>
      <c r="V3391" s="527"/>
      <c r="X3391" s="529">
        <f t="shared" si="368"/>
        <v>6784.9599999999991</v>
      </c>
    </row>
    <row r="3392" spans="1:24" ht="14.1" customHeight="1">
      <c r="A3392" s="460">
        <v>3392</v>
      </c>
      <c r="B3392" s="467" t="s">
        <v>245</v>
      </c>
      <c r="C3392" s="466" t="s">
        <v>386</v>
      </c>
      <c r="D3392" s="473" t="s">
        <v>475</v>
      </c>
      <c r="E3392" s="475">
        <v>2</v>
      </c>
      <c r="F3392" s="475" t="s">
        <v>3040</v>
      </c>
      <c r="G3392" s="494" t="s">
        <v>566</v>
      </c>
      <c r="H3392" s="492" t="s">
        <v>216</v>
      </c>
      <c r="I3392" s="494" t="s">
        <v>3974</v>
      </c>
      <c r="J3392" s="502">
        <v>21.44</v>
      </c>
      <c r="K3392" s="505" t="s">
        <v>216</v>
      </c>
      <c r="L3392" s="512">
        <f t="shared" si="364"/>
        <v>104</v>
      </c>
      <c r="M3392" s="514">
        <v>104</v>
      </c>
      <c r="N3392" s="514"/>
      <c r="O3392" s="514"/>
      <c r="P3392" s="515" t="e">
        <f t="shared" si="365"/>
        <v>#DIV/0!</v>
      </c>
      <c r="Q3392" s="515">
        <f t="shared" si="366"/>
        <v>0</v>
      </c>
      <c r="R3392" s="515">
        <f t="shared" si="367"/>
        <v>0</v>
      </c>
      <c r="S3392" s="516">
        <f>IF(M3392="nio",0,IF(M3392&gt;0,VLOOKUP(H3392,'3-Productie normen'!A:L,VLOOKUP(M3392,'3-Productie normen'!$B$36:$C$42,2,FALSE),FALSE)))</f>
        <v>0</v>
      </c>
      <c r="T3392" s="516">
        <f t="shared" si="369"/>
        <v>0</v>
      </c>
      <c r="U3392" s="55">
        <f t="shared" si="370"/>
        <v>0</v>
      </c>
      <c r="V3392" s="527"/>
      <c r="X3392" s="529">
        <f t="shared" si="368"/>
        <v>2229.7600000000002</v>
      </c>
    </row>
    <row r="3393" spans="1:24" ht="14.1" customHeight="1">
      <c r="A3393" s="567">
        <v>3393</v>
      </c>
      <c r="B3393" s="467" t="s">
        <v>245</v>
      </c>
      <c r="C3393" s="466" t="s">
        <v>386</v>
      </c>
      <c r="D3393" s="473" t="s">
        <v>475</v>
      </c>
      <c r="E3393" s="475">
        <v>2</v>
      </c>
      <c r="F3393" s="475" t="s">
        <v>3041</v>
      </c>
      <c r="G3393" s="494" t="s">
        <v>2206</v>
      </c>
      <c r="H3393" s="491" t="s">
        <v>286</v>
      </c>
      <c r="I3393" s="494"/>
      <c r="J3393" s="502">
        <v>2.34</v>
      </c>
      <c r="K3393" s="494" t="s">
        <v>4016</v>
      </c>
      <c r="L3393" s="512">
        <f t="shared" si="364"/>
        <v>0</v>
      </c>
      <c r="M3393" s="513" t="s">
        <v>4037</v>
      </c>
      <c r="N3393" s="514"/>
      <c r="O3393" s="514"/>
      <c r="P3393" s="515">
        <f t="shared" si="365"/>
        <v>0</v>
      </c>
      <c r="Q3393" s="515">
        <f t="shared" si="366"/>
        <v>0</v>
      </c>
      <c r="R3393" s="515">
        <f t="shared" si="367"/>
        <v>0</v>
      </c>
      <c r="S3393" s="516">
        <f>IF(M3393="nio",0,IF(M3393&gt;0,VLOOKUP(H3393,'3-Productie normen'!A:L,VLOOKUP(M3393,'3-Productie normen'!$B$36:$C$42,2,FALSE),FALSE)))</f>
        <v>0</v>
      </c>
      <c r="T3393" s="516">
        <f t="shared" si="369"/>
        <v>0</v>
      </c>
      <c r="U3393" s="55">
        <f t="shared" si="370"/>
        <v>0</v>
      </c>
      <c r="V3393" s="527"/>
      <c r="X3393" s="529">
        <f t="shared" si="368"/>
        <v>0</v>
      </c>
    </row>
    <row r="3394" spans="1:24" ht="14.1" customHeight="1">
      <c r="A3394" s="460">
        <v>3394</v>
      </c>
      <c r="B3394" s="467" t="s">
        <v>245</v>
      </c>
      <c r="C3394" s="466" t="s">
        <v>386</v>
      </c>
      <c r="D3394" s="473" t="s">
        <v>475</v>
      </c>
      <c r="E3394" s="475">
        <v>2</v>
      </c>
      <c r="F3394" s="475" t="s">
        <v>3042</v>
      </c>
      <c r="G3394" s="494" t="s">
        <v>529</v>
      </c>
      <c r="H3394" s="491" t="s">
        <v>253</v>
      </c>
      <c r="I3394" s="494" t="s">
        <v>3974</v>
      </c>
      <c r="J3394" s="502">
        <v>18.34</v>
      </c>
      <c r="K3394" s="491" t="s">
        <v>253</v>
      </c>
      <c r="L3394" s="512">
        <f t="shared" si="364"/>
        <v>104</v>
      </c>
      <c r="M3394" s="514">
        <v>104</v>
      </c>
      <c r="N3394" s="514"/>
      <c r="O3394" s="514"/>
      <c r="P3394" s="515" t="e">
        <f t="shared" si="365"/>
        <v>#DIV/0!</v>
      </c>
      <c r="Q3394" s="515">
        <f t="shared" si="366"/>
        <v>0</v>
      </c>
      <c r="R3394" s="515">
        <f t="shared" si="367"/>
        <v>0</v>
      </c>
      <c r="S3394" s="516">
        <f>IF(M3394="nio",0,IF(M3394&gt;0,VLOOKUP(H3394,'3-Productie normen'!A:L,VLOOKUP(M3394,'3-Productie normen'!$B$36:$C$42,2,FALSE),FALSE)))</f>
        <v>0</v>
      </c>
      <c r="T3394" s="516">
        <f t="shared" si="369"/>
        <v>0</v>
      </c>
      <c r="U3394" s="55">
        <f t="shared" si="370"/>
        <v>0</v>
      </c>
      <c r="V3394" s="527"/>
      <c r="X3394" s="529">
        <f t="shared" si="368"/>
        <v>1907.36</v>
      </c>
    </row>
    <row r="3395" spans="1:24" ht="14.1" customHeight="1">
      <c r="A3395" s="460">
        <v>3395</v>
      </c>
      <c r="B3395" s="467" t="s">
        <v>245</v>
      </c>
      <c r="C3395" s="466" t="s">
        <v>386</v>
      </c>
      <c r="D3395" s="473" t="s">
        <v>475</v>
      </c>
      <c r="E3395" s="475">
        <v>2</v>
      </c>
      <c r="F3395" s="475" t="s">
        <v>2354</v>
      </c>
      <c r="G3395" s="494" t="s">
        <v>529</v>
      </c>
      <c r="H3395" s="491" t="s">
        <v>253</v>
      </c>
      <c r="I3395" s="494" t="s">
        <v>3974</v>
      </c>
      <c r="J3395" s="502">
        <v>18.34</v>
      </c>
      <c r="K3395" s="491" t="s">
        <v>253</v>
      </c>
      <c r="L3395" s="512">
        <f t="shared" si="364"/>
        <v>104</v>
      </c>
      <c r="M3395" s="514">
        <v>104</v>
      </c>
      <c r="N3395" s="514"/>
      <c r="O3395" s="514"/>
      <c r="P3395" s="515" t="e">
        <f t="shared" si="365"/>
        <v>#DIV/0!</v>
      </c>
      <c r="Q3395" s="515">
        <f t="shared" si="366"/>
        <v>0</v>
      </c>
      <c r="R3395" s="515">
        <f t="shared" si="367"/>
        <v>0</v>
      </c>
      <c r="S3395" s="516">
        <f>IF(M3395="nio",0,IF(M3395&gt;0,VLOOKUP(H3395,'3-Productie normen'!A:L,VLOOKUP(M3395,'3-Productie normen'!$B$36:$C$42,2,FALSE),FALSE)))</f>
        <v>0</v>
      </c>
      <c r="T3395" s="516">
        <f t="shared" si="369"/>
        <v>0</v>
      </c>
      <c r="U3395" s="55">
        <f t="shared" si="370"/>
        <v>0</v>
      </c>
      <c r="V3395" s="527"/>
      <c r="X3395" s="529">
        <f t="shared" si="368"/>
        <v>1907.36</v>
      </c>
    </row>
    <row r="3396" spans="1:24" ht="14.1" customHeight="1">
      <c r="A3396" s="460">
        <v>3396</v>
      </c>
      <c r="B3396" s="467" t="s">
        <v>245</v>
      </c>
      <c r="C3396" s="466" t="s">
        <v>386</v>
      </c>
      <c r="D3396" s="473" t="s">
        <v>475</v>
      </c>
      <c r="E3396" s="475">
        <v>2</v>
      </c>
      <c r="F3396" s="475" t="s">
        <v>2386</v>
      </c>
      <c r="G3396" s="494" t="s">
        <v>529</v>
      </c>
      <c r="H3396" s="491" t="s">
        <v>253</v>
      </c>
      <c r="I3396" s="494" t="s">
        <v>3974</v>
      </c>
      <c r="J3396" s="502">
        <v>18.34</v>
      </c>
      <c r="K3396" s="491" t="s">
        <v>253</v>
      </c>
      <c r="L3396" s="512">
        <f t="shared" si="364"/>
        <v>104</v>
      </c>
      <c r="M3396" s="514">
        <v>104</v>
      </c>
      <c r="N3396" s="514"/>
      <c r="O3396" s="514"/>
      <c r="P3396" s="515" t="e">
        <f t="shared" si="365"/>
        <v>#DIV/0!</v>
      </c>
      <c r="Q3396" s="515">
        <f t="shared" si="366"/>
        <v>0</v>
      </c>
      <c r="R3396" s="515">
        <f t="shared" si="367"/>
        <v>0</v>
      </c>
      <c r="S3396" s="516">
        <f>IF(M3396="nio",0,IF(M3396&gt;0,VLOOKUP(H3396,'3-Productie normen'!A:L,VLOOKUP(M3396,'3-Productie normen'!$B$36:$C$42,2,FALSE),FALSE)))</f>
        <v>0</v>
      </c>
      <c r="T3396" s="516">
        <f t="shared" si="369"/>
        <v>0</v>
      </c>
      <c r="U3396" s="55">
        <f t="shared" si="370"/>
        <v>0</v>
      </c>
      <c r="V3396" s="527"/>
      <c r="X3396" s="529">
        <f t="shared" si="368"/>
        <v>1907.36</v>
      </c>
    </row>
    <row r="3397" spans="1:24" ht="14.1" customHeight="1">
      <c r="A3397" s="460">
        <v>3397</v>
      </c>
      <c r="B3397" s="467" t="s">
        <v>245</v>
      </c>
      <c r="C3397" s="466" t="s">
        <v>386</v>
      </c>
      <c r="D3397" s="473" t="s">
        <v>475</v>
      </c>
      <c r="E3397" s="475">
        <v>2</v>
      </c>
      <c r="F3397" s="475" t="s">
        <v>2355</v>
      </c>
      <c r="G3397" s="494" t="s">
        <v>529</v>
      </c>
      <c r="H3397" s="491" t="s">
        <v>253</v>
      </c>
      <c r="I3397" s="494" t="s">
        <v>3974</v>
      </c>
      <c r="J3397" s="502">
        <v>17.38</v>
      </c>
      <c r="K3397" s="491" t="s">
        <v>253</v>
      </c>
      <c r="L3397" s="512">
        <f t="shared" si="364"/>
        <v>104</v>
      </c>
      <c r="M3397" s="514">
        <v>104</v>
      </c>
      <c r="N3397" s="514"/>
      <c r="O3397" s="514"/>
      <c r="P3397" s="515" t="e">
        <f t="shared" si="365"/>
        <v>#DIV/0!</v>
      </c>
      <c r="Q3397" s="515">
        <f t="shared" si="366"/>
        <v>0</v>
      </c>
      <c r="R3397" s="515">
        <f t="shared" si="367"/>
        <v>0</v>
      </c>
      <c r="S3397" s="516">
        <f>IF(M3397="nio",0,IF(M3397&gt;0,VLOOKUP(H3397,'3-Productie normen'!A:L,VLOOKUP(M3397,'3-Productie normen'!$B$36:$C$42,2,FALSE),FALSE)))</f>
        <v>0</v>
      </c>
      <c r="T3397" s="516">
        <f t="shared" si="369"/>
        <v>0</v>
      </c>
      <c r="U3397" s="55">
        <f t="shared" si="370"/>
        <v>0</v>
      </c>
      <c r="V3397" s="527"/>
      <c r="X3397" s="529">
        <f t="shared" si="368"/>
        <v>1807.52</v>
      </c>
    </row>
    <row r="3398" spans="1:24" ht="14.1" customHeight="1">
      <c r="A3398" s="460">
        <v>3398</v>
      </c>
      <c r="B3398" s="467" t="s">
        <v>245</v>
      </c>
      <c r="C3398" s="466" t="s">
        <v>386</v>
      </c>
      <c r="D3398" s="473" t="s">
        <v>475</v>
      </c>
      <c r="E3398" s="475" t="s">
        <v>790</v>
      </c>
      <c r="F3398" s="475" t="s">
        <v>3043</v>
      </c>
      <c r="G3398" s="494" t="s">
        <v>2206</v>
      </c>
      <c r="H3398" s="494" t="s">
        <v>4025</v>
      </c>
      <c r="I3398" s="494" t="s">
        <v>3974</v>
      </c>
      <c r="J3398" s="502">
        <v>13.17</v>
      </c>
      <c r="K3398" s="494" t="s">
        <v>4025</v>
      </c>
      <c r="L3398" s="512">
        <f t="shared" si="364"/>
        <v>0</v>
      </c>
      <c r="M3398" s="513" t="s">
        <v>4037</v>
      </c>
      <c r="N3398" s="514"/>
      <c r="O3398" s="514"/>
      <c r="P3398" s="515">
        <f t="shared" si="365"/>
        <v>0</v>
      </c>
      <c r="Q3398" s="515">
        <f t="shared" si="366"/>
        <v>0</v>
      </c>
      <c r="R3398" s="515">
        <f t="shared" si="367"/>
        <v>0</v>
      </c>
      <c r="S3398" s="516">
        <f>IF(M3398="nio",0,IF(M3398&gt;0,VLOOKUP(H3398,'3-Productie normen'!A:L,VLOOKUP(M3398,'3-Productie normen'!$B$36:$C$42,2,FALSE),FALSE)))</f>
        <v>0</v>
      </c>
      <c r="T3398" s="516">
        <f t="shared" si="369"/>
        <v>0</v>
      </c>
      <c r="U3398" s="55">
        <f t="shared" si="370"/>
        <v>0</v>
      </c>
      <c r="V3398" s="527"/>
      <c r="X3398" s="529">
        <f t="shared" si="368"/>
        <v>0</v>
      </c>
    </row>
    <row r="3399" spans="1:24" ht="14.1" customHeight="1">
      <c r="A3399" s="460">
        <v>3399</v>
      </c>
      <c r="B3399" s="467" t="s">
        <v>245</v>
      </c>
      <c r="C3399" s="466" t="s">
        <v>386</v>
      </c>
      <c r="D3399" s="473" t="s">
        <v>475</v>
      </c>
      <c r="E3399" s="475" t="s">
        <v>790</v>
      </c>
      <c r="F3399" s="475" t="s">
        <v>3043</v>
      </c>
      <c r="G3399" s="494" t="s">
        <v>2206</v>
      </c>
      <c r="H3399" s="494" t="s">
        <v>4025</v>
      </c>
      <c r="I3399" s="494" t="s">
        <v>3974</v>
      </c>
      <c r="J3399" s="502">
        <v>9.8800000000000008</v>
      </c>
      <c r="K3399" s="494" t="s">
        <v>4025</v>
      </c>
      <c r="L3399" s="512">
        <f t="shared" si="364"/>
        <v>0</v>
      </c>
      <c r="M3399" s="513" t="s">
        <v>4037</v>
      </c>
      <c r="N3399" s="514"/>
      <c r="O3399" s="514"/>
      <c r="P3399" s="515">
        <f t="shared" si="365"/>
        <v>0</v>
      </c>
      <c r="Q3399" s="515">
        <f t="shared" si="366"/>
        <v>0</v>
      </c>
      <c r="R3399" s="515">
        <f t="shared" si="367"/>
        <v>0</v>
      </c>
      <c r="S3399" s="516">
        <f>IF(M3399="nio",0,IF(M3399&gt;0,VLOOKUP(H3399,'3-Productie normen'!A:L,VLOOKUP(M3399,'3-Productie normen'!$B$36:$C$42,2,FALSE),FALSE)))</f>
        <v>0</v>
      </c>
      <c r="T3399" s="516">
        <f t="shared" si="369"/>
        <v>0</v>
      </c>
      <c r="U3399" s="55">
        <f t="shared" si="370"/>
        <v>0</v>
      </c>
      <c r="V3399" s="527"/>
      <c r="X3399" s="529">
        <f t="shared" si="368"/>
        <v>0</v>
      </c>
    </row>
    <row r="3400" spans="1:24" ht="14.1" customHeight="1">
      <c r="A3400" s="460">
        <v>3400</v>
      </c>
      <c r="B3400" s="467" t="s">
        <v>245</v>
      </c>
      <c r="C3400" s="466" t="s">
        <v>386</v>
      </c>
      <c r="D3400" s="473" t="s">
        <v>475</v>
      </c>
      <c r="E3400" s="475" t="s">
        <v>790</v>
      </c>
      <c r="F3400" s="475" t="s">
        <v>3043</v>
      </c>
      <c r="G3400" s="494" t="s">
        <v>2206</v>
      </c>
      <c r="H3400" s="494" t="s">
        <v>4025</v>
      </c>
      <c r="I3400" s="494" t="s">
        <v>3974</v>
      </c>
      <c r="J3400" s="502">
        <v>9.8800000000000008</v>
      </c>
      <c r="K3400" s="494" t="s">
        <v>4025</v>
      </c>
      <c r="L3400" s="512">
        <f t="shared" ref="L3400:L3463" si="371">SUM(M3400:O3400)</f>
        <v>0</v>
      </c>
      <c r="M3400" s="513" t="s">
        <v>4037</v>
      </c>
      <c r="N3400" s="514"/>
      <c r="O3400" s="514"/>
      <c r="P3400" s="515">
        <f t="shared" si="365"/>
        <v>0</v>
      </c>
      <c r="Q3400" s="515">
        <f t="shared" si="366"/>
        <v>0</v>
      </c>
      <c r="R3400" s="515">
        <f t="shared" si="367"/>
        <v>0</v>
      </c>
      <c r="S3400" s="516">
        <f>IF(M3400="nio",0,IF(M3400&gt;0,VLOOKUP(H3400,'3-Productie normen'!A:L,VLOOKUP(M3400,'3-Productie normen'!$B$36:$C$42,2,FALSE),FALSE)))</f>
        <v>0</v>
      </c>
      <c r="T3400" s="516">
        <f t="shared" si="369"/>
        <v>0</v>
      </c>
      <c r="U3400" s="55">
        <f t="shared" si="370"/>
        <v>0</v>
      </c>
      <c r="V3400" s="527"/>
      <c r="X3400" s="529">
        <f t="shared" si="368"/>
        <v>0</v>
      </c>
    </row>
    <row r="3401" spans="1:24" ht="14.1" customHeight="1">
      <c r="A3401" s="567">
        <v>3401</v>
      </c>
      <c r="B3401" s="467" t="s">
        <v>245</v>
      </c>
      <c r="C3401" s="466" t="s">
        <v>386</v>
      </c>
      <c r="D3401" s="473" t="s">
        <v>475</v>
      </c>
      <c r="E3401" s="475" t="s">
        <v>790</v>
      </c>
      <c r="F3401" s="475" t="s">
        <v>3044</v>
      </c>
      <c r="G3401" s="494" t="s">
        <v>529</v>
      </c>
      <c r="H3401" s="491" t="s">
        <v>253</v>
      </c>
      <c r="I3401" s="494" t="s">
        <v>3974</v>
      </c>
      <c r="J3401" s="502">
        <v>16.829999999999998</v>
      </c>
      <c r="K3401" s="491" t="s">
        <v>253</v>
      </c>
      <c r="L3401" s="512">
        <f t="shared" si="371"/>
        <v>104</v>
      </c>
      <c r="M3401" s="514">
        <v>104</v>
      </c>
      <c r="N3401" s="514"/>
      <c r="O3401" s="514"/>
      <c r="P3401" s="515" t="e">
        <f t="shared" si="365"/>
        <v>#DIV/0!</v>
      </c>
      <c r="Q3401" s="515">
        <f t="shared" si="366"/>
        <v>0</v>
      </c>
      <c r="R3401" s="515">
        <f t="shared" si="367"/>
        <v>0</v>
      </c>
      <c r="S3401" s="516">
        <f>IF(M3401="nio",0,IF(M3401&gt;0,VLOOKUP(H3401,'3-Productie normen'!A:L,VLOOKUP(M3401,'3-Productie normen'!$B$36:$C$42,2,FALSE),FALSE)))</f>
        <v>0</v>
      </c>
      <c r="T3401" s="516">
        <f t="shared" si="369"/>
        <v>0</v>
      </c>
      <c r="U3401" s="55">
        <f t="shared" si="370"/>
        <v>0</v>
      </c>
      <c r="V3401" s="527"/>
      <c r="X3401" s="529">
        <f t="shared" si="368"/>
        <v>1750.3199999999997</v>
      </c>
    </row>
    <row r="3402" spans="1:24" ht="14.1" customHeight="1">
      <c r="A3402" s="460">
        <v>3402</v>
      </c>
      <c r="B3402" s="467" t="s">
        <v>245</v>
      </c>
      <c r="C3402" s="466" t="s">
        <v>386</v>
      </c>
      <c r="D3402" s="473" t="s">
        <v>475</v>
      </c>
      <c r="E3402" s="475" t="s">
        <v>790</v>
      </c>
      <c r="F3402" s="475" t="s">
        <v>3045</v>
      </c>
      <c r="G3402" s="494" t="s">
        <v>559</v>
      </c>
      <c r="H3402" s="491" t="s">
        <v>286</v>
      </c>
      <c r="I3402" s="494" t="s">
        <v>3981</v>
      </c>
      <c r="J3402" s="502">
        <v>87.44</v>
      </c>
      <c r="K3402" s="494" t="s">
        <v>4016</v>
      </c>
      <c r="L3402" s="512">
        <f t="shared" si="371"/>
        <v>0</v>
      </c>
      <c r="M3402" s="513" t="s">
        <v>4037</v>
      </c>
      <c r="N3402" s="514"/>
      <c r="O3402" s="514"/>
      <c r="P3402" s="515">
        <f t="shared" si="365"/>
        <v>0</v>
      </c>
      <c r="Q3402" s="515">
        <f t="shared" si="366"/>
        <v>0</v>
      </c>
      <c r="R3402" s="515">
        <f t="shared" si="367"/>
        <v>0</v>
      </c>
      <c r="S3402" s="516">
        <f>IF(M3402="nio",0,IF(M3402&gt;0,VLOOKUP(H3402,'3-Productie normen'!A:L,VLOOKUP(M3402,'3-Productie normen'!$B$36:$C$42,2,FALSE),FALSE)))</f>
        <v>0</v>
      </c>
      <c r="T3402" s="516">
        <f t="shared" si="369"/>
        <v>0</v>
      </c>
      <c r="U3402" s="55">
        <f t="shared" si="370"/>
        <v>0</v>
      </c>
      <c r="V3402" s="527"/>
      <c r="X3402" s="529">
        <f t="shared" si="368"/>
        <v>0</v>
      </c>
    </row>
    <row r="3403" spans="1:24" ht="14.1" customHeight="1">
      <c r="A3403" s="460">
        <v>3403</v>
      </c>
      <c r="B3403" s="467" t="s">
        <v>245</v>
      </c>
      <c r="C3403" s="466" t="s">
        <v>386</v>
      </c>
      <c r="D3403" s="473" t="s">
        <v>475</v>
      </c>
      <c r="E3403" s="475" t="s">
        <v>790</v>
      </c>
      <c r="F3403" s="475" t="s">
        <v>3046</v>
      </c>
      <c r="G3403" s="494" t="s">
        <v>559</v>
      </c>
      <c r="H3403" s="491" t="s">
        <v>286</v>
      </c>
      <c r="I3403" s="494" t="s">
        <v>3981</v>
      </c>
      <c r="J3403" s="502">
        <v>1.81</v>
      </c>
      <c r="K3403" s="494" t="s">
        <v>4016</v>
      </c>
      <c r="L3403" s="512">
        <f t="shared" si="371"/>
        <v>0</v>
      </c>
      <c r="M3403" s="513" t="s">
        <v>4037</v>
      </c>
      <c r="N3403" s="514"/>
      <c r="O3403" s="514"/>
      <c r="P3403" s="515">
        <f t="shared" ref="P3403:P3466" si="372">IF(M3403="nio",0,IF(M3403&gt;0,M3403*J3403/S3403,0))</f>
        <v>0</v>
      </c>
      <c r="Q3403" s="515">
        <f t="shared" ref="Q3403:Q3466" si="373">IF(N3403&gt;0,N3403*J3403/T3403,0)</f>
        <v>0</v>
      </c>
      <c r="R3403" s="515">
        <f t="shared" ref="R3403:R3466" si="374">IF(O3403&gt;0,O3403*J3403/U3403,0)</f>
        <v>0</v>
      </c>
      <c r="S3403" s="516">
        <f>IF(M3403="nio",0,IF(M3403&gt;0,VLOOKUP(H3403,'3-Productie normen'!A:L,VLOOKUP(M3403,'3-Productie normen'!$B$36:$C$42,2,FALSE),FALSE)))</f>
        <v>0</v>
      </c>
      <c r="T3403" s="516">
        <f t="shared" si="369"/>
        <v>0</v>
      </c>
      <c r="U3403" s="55">
        <f t="shared" si="370"/>
        <v>0</v>
      </c>
      <c r="V3403" s="527"/>
      <c r="X3403" s="529">
        <f t="shared" ref="X3403:X3466" si="375">L3403*J3403</f>
        <v>0</v>
      </c>
    </row>
    <row r="3404" spans="1:24" ht="14.1" customHeight="1">
      <c r="A3404" s="460">
        <v>3404</v>
      </c>
      <c r="B3404" s="467" t="s">
        <v>245</v>
      </c>
      <c r="C3404" s="466" t="s">
        <v>386</v>
      </c>
      <c r="D3404" s="473" t="s">
        <v>475</v>
      </c>
      <c r="E3404" s="475" t="s">
        <v>790</v>
      </c>
      <c r="F3404" s="475" t="s">
        <v>3047</v>
      </c>
      <c r="G3404" s="494" t="s">
        <v>529</v>
      </c>
      <c r="H3404" s="491" t="s">
        <v>253</v>
      </c>
      <c r="I3404" s="494" t="s">
        <v>3974</v>
      </c>
      <c r="J3404" s="502">
        <v>16.829999999999998</v>
      </c>
      <c r="K3404" s="491" t="s">
        <v>253</v>
      </c>
      <c r="L3404" s="512">
        <f t="shared" si="371"/>
        <v>104</v>
      </c>
      <c r="M3404" s="514">
        <v>104</v>
      </c>
      <c r="N3404" s="514"/>
      <c r="O3404" s="514"/>
      <c r="P3404" s="515" t="e">
        <f t="shared" si="372"/>
        <v>#DIV/0!</v>
      </c>
      <c r="Q3404" s="515">
        <f t="shared" si="373"/>
        <v>0</v>
      </c>
      <c r="R3404" s="515">
        <f t="shared" si="374"/>
        <v>0</v>
      </c>
      <c r="S3404" s="516">
        <f>IF(M3404="nio",0,IF(M3404&gt;0,VLOOKUP(H3404,'3-Productie normen'!A:L,VLOOKUP(M3404,'3-Productie normen'!$B$36:$C$42,2,FALSE),FALSE)))</f>
        <v>0</v>
      </c>
      <c r="T3404" s="516">
        <f t="shared" si="369"/>
        <v>0</v>
      </c>
      <c r="U3404" s="55">
        <f t="shared" si="370"/>
        <v>0</v>
      </c>
      <c r="V3404" s="527"/>
      <c r="X3404" s="529">
        <f t="shared" si="375"/>
        <v>1750.3199999999997</v>
      </c>
    </row>
    <row r="3405" spans="1:24" ht="14.1" customHeight="1">
      <c r="A3405" s="460">
        <v>3405</v>
      </c>
      <c r="B3405" s="467" t="s">
        <v>245</v>
      </c>
      <c r="C3405" s="466" t="s">
        <v>386</v>
      </c>
      <c r="D3405" s="473" t="s">
        <v>475</v>
      </c>
      <c r="E3405" s="475" t="s">
        <v>790</v>
      </c>
      <c r="F3405" s="475" t="s">
        <v>3048</v>
      </c>
      <c r="G3405" s="494" t="s">
        <v>529</v>
      </c>
      <c r="H3405" s="491" t="s">
        <v>253</v>
      </c>
      <c r="I3405" s="494" t="s">
        <v>3974</v>
      </c>
      <c r="J3405" s="502">
        <v>16.829999999999998</v>
      </c>
      <c r="K3405" s="491" t="s">
        <v>253</v>
      </c>
      <c r="L3405" s="512">
        <f t="shared" si="371"/>
        <v>104</v>
      </c>
      <c r="M3405" s="514">
        <v>104</v>
      </c>
      <c r="N3405" s="514"/>
      <c r="O3405" s="514"/>
      <c r="P3405" s="515" t="e">
        <f t="shared" si="372"/>
        <v>#DIV/0!</v>
      </c>
      <c r="Q3405" s="515">
        <f t="shared" si="373"/>
        <v>0</v>
      </c>
      <c r="R3405" s="515">
        <f t="shared" si="374"/>
        <v>0</v>
      </c>
      <c r="S3405" s="516">
        <f>IF(M3405="nio",0,IF(M3405&gt;0,VLOOKUP(H3405,'3-Productie normen'!A:L,VLOOKUP(M3405,'3-Productie normen'!$B$36:$C$42,2,FALSE),FALSE)))</f>
        <v>0</v>
      </c>
      <c r="T3405" s="516">
        <f t="shared" si="369"/>
        <v>0</v>
      </c>
      <c r="U3405" s="55">
        <f t="shared" si="370"/>
        <v>0</v>
      </c>
      <c r="V3405" s="527"/>
      <c r="X3405" s="529">
        <f t="shared" si="375"/>
        <v>1750.3199999999997</v>
      </c>
    </row>
    <row r="3406" spans="1:24" ht="14.1" customHeight="1">
      <c r="A3406" s="460">
        <v>3406</v>
      </c>
      <c r="B3406" s="467" t="s">
        <v>245</v>
      </c>
      <c r="C3406" s="466" t="s">
        <v>386</v>
      </c>
      <c r="D3406" s="473" t="s">
        <v>475</v>
      </c>
      <c r="E3406" s="475" t="s">
        <v>790</v>
      </c>
      <c r="F3406" s="475" t="s">
        <v>3049</v>
      </c>
      <c r="G3406" s="494" t="s">
        <v>529</v>
      </c>
      <c r="H3406" s="491" t="s">
        <v>253</v>
      </c>
      <c r="I3406" s="494" t="s">
        <v>3974</v>
      </c>
      <c r="J3406" s="502">
        <v>16.829999999999998</v>
      </c>
      <c r="K3406" s="491" t="s">
        <v>253</v>
      </c>
      <c r="L3406" s="512">
        <f t="shared" si="371"/>
        <v>104</v>
      </c>
      <c r="M3406" s="514">
        <v>104</v>
      </c>
      <c r="N3406" s="514"/>
      <c r="O3406" s="514"/>
      <c r="P3406" s="515" t="e">
        <f t="shared" si="372"/>
        <v>#DIV/0!</v>
      </c>
      <c r="Q3406" s="515">
        <f t="shared" si="373"/>
        <v>0</v>
      </c>
      <c r="R3406" s="515">
        <f t="shared" si="374"/>
        <v>0</v>
      </c>
      <c r="S3406" s="516">
        <f>IF(M3406="nio",0,IF(M3406&gt;0,VLOOKUP(H3406,'3-Productie normen'!A:L,VLOOKUP(M3406,'3-Productie normen'!$B$36:$C$42,2,FALSE),FALSE)))</f>
        <v>0</v>
      </c>
      <c r="T3406" s="516">
        <f t="shared" si="369"/>
        <v>0</v>
      </c>
      <c r="U3406" s="55">
        <f t="shared" si="370"/>
        <v>0</v>
      </c>
      <c r="V3406" s="527"/>
      <c r="X3406" s="529">
        <f t="shared" si="375"/>
        <v>1750.3199999999997</v>
      </c>
    </row>
    <row r="3407" spans="1:24" ht="14.1" customHeight="1">
      <c r="A3407" s="460">
        <v>3407</v>
      </c>
      <c r="B3407" s="467" t="s">
        <v>245</v>
      </c>
      <c r="C3407" s="466" t="s">
        <v>386</v>
      </c>
      <c r="D3407" s="473" t="s">
        <v>475</v>
      </c>
      <c r="E3407" s="475" t="s">
        <v>790</v>
      </c>
      <c r="F3407" s="475" t="s">
        <v>3050</v>
      </c>
      <c r="G3407" s="494" t="s">
        <v>529</v>
      </c>
      <c r="H3407" s="491" t="s">
        <v>253</v>
      </c>
      <c r="I3407" s="494" t="s">
        <v>3974</v>
      </c>
      <c r="J3407" s="502">
        <v>16.829999999999998</v>
      </c>
      <c r="K3407" s="491" t="s">
        <v>253</v>
      </c>
      <c r="L3407" s="512">
        <f t="shared" si="371"/>
        <v>104</v>
      </c>
      <c r="M3407" s="514">
        <v>104</v>
      </c>
      <c r="N3407" s="514"/>
      <c r="O3407" s="514"/>
      <c r="P3407" s="515" t="e">
        <f t="shared" si="372"/>
        <v>#DIV/0!</v>
      </c>
      <c r="Q3407" s="515">
        <f t="shared" si="373"/>
        <v>0</v>
      </c>
      <c r="R3407" s="515">
        <f t="shared" si="374"/>
        <v>0</v>
      </c>
      <c r="S3407" s="516">
        <f>IF(M3407="nio",0,IF(M3407&gt;0,VLOOKUP(H3407,'3-Productie normen'!A:L,VLOOKUP(M3407,'3-Productie normen'!$B$36:$C$42,2,FALSE),FALSE)))</f>
        <v>0</v>
      </c>
      <c r="T3407" s="516">
        <f t="shared" si="369"/>
        <v>0</v>
      </c>
      <c r="U3407" s="55">
        <f t="shared" si="370"/>
        <v>0</v>
      </c>
      <c r="V3407" s="527"/>
      <c r="X3407" s="529">
        <f t="shared" si="375"/>
        <v>1750.3199999999997</v>
      </c>
    </row>
    <row r="3408" spans="1:24" ht="14.1" customHeight="1">
      <c r="A3408" s="460">
        <v>3408</v>
      </c>
      <c r="B3408" s="467" t="s">
        <v>245</v>
      </c>
      <c r="C3408" s="466" t="s">
        <v>386</v>
      </c>
      <c r="D3408" s="473" t="s">
        <v>475</v>
      </c>
      <c r="E3408" s="475" t="s">
        <v>790</v>
      </c>
      <c r="F3408" s="475" t="s">
        <v>3051</v>
      </c>
      <c r="G3408" s="494" t="s">
        <v>529</v>
      </c>
      <c r="H3408" s="491" t="s">
        <v>253</v>
      </c>
      <c r="I3408" s="494" t="s">
        <v>3974</v>
      </c>
      <c r="J3408" s="502">
        <v>16.829999999999998</v>
      </c>
      <c r="K3408" s="491" t="s">
        <v>253</v>
      </c>
      <c r="L3408" s="512">
        <f t="shared" si="371"/>
        <v>104</v>
      </c>
      <c r="M3408" s="514">
        <v>104</v>
      </c>
      <c r="N3408" s="514"/>
      <c r="O3408" s="514"/>
      <c r="P3408" s="515" t="e">
        <f t="shared" si="372"/>
        <v>#DIV/0!</v>
      </c>
      <c r="Q3408" s="515">
        <f t="shared" si="373"/>
        <v>0</v>
      </c>
      <c r="R3408" s="515">
        <f t="shared" si="374"/>
        <v>0</v>
      </c>
      <c r="S3408" s="516">
        <f>IF(M3408="nio",0,IF(M3408&gt;0,VLOOKUP(H3408,'3-Productie normen'!A:L,VLOOKUP(M3408,'3-Productie normen'!$B$36:$C$42,2,FALSE),FALSE)))</f>
        <v>0</v>
      </c>
      <c r="T3408" s="516">
        <f t="shared" si="369"/>
        <v>0</v>
      </c>
      <c r="U3408" s="55">
        <f t="shared" si="370"/>
        <v>0</v>
      </c>
      <c r="V3408" s="527"/>
      <c r="X3408" s="529">
        <f t="shared" si="375"/>
        <v>1750.3199999999997</v>
      </c>
    </row>
    <row r="3409" spans="1:24" ht="14.1" customHeight="1">
      <c r="A3409" s="567">
        <v>3409</v>
      </c>
      <c r="B3409" s="467" t="s">
        <v>245</v>
      </c>
      <c r="C3409" s="466" t="s">
        <v>386</v>
      </c>
      <c r="D3409" s="473" t="s">
        <v>475</v>
      </c>
      <c r="E3409" s="477" t="s">
        <v>790</v>
      </c>
      <c r="F3409" s="477" t="s">
        <v>3052</v>
      </c>
      <c r="G3409" s="495" t="s">
        <v>529</v>
      </c>
      <c r="H3409" s="491" t="s">
        <v>253</v>
      </c>
      <c r="I3409" s="495" t="s">
        <v>3974</v>
      </c>
      <c r="J3409" s="503">
        <v>16.829999999999998</v>
      </c>
      <c r="K3409" s="491" t="s">
        <v>253</v>
      </c>
      <c r="L3409" s="512">
        <f t="shared" si="371"/>
        <v>104</v>
      </c>
      <c r="M3409" s="514">
        <v>104</v>
      </c>
      <c r="N3409" s="514"/>
      <c r="O3409" s="514"/>
      <c r="P3409" s="515" t="e">
        <f t="shared" si="372"/>
        <v>#DIV/0!</v>
      </c>
      <c r="Q3409" s="515">
        <f t="shared" si="373"/>
        <v>0</v>
      </c>
      <c r="R3409" s="515">
        <f t="shared" si="374"/>
        <v>0</v>
      </c>
      <c r="S3409" s="516">
        <f>IF(M3409="nio",0,IF(M3409&gt;0,VLOOKUP(H3409,'3-Productie normen'!A:L,VLOOKUP(M3409,'3-Productie normen'!$B$36:$C$42,2,FALSE),FALSE)))</f>
        <v>0</v>
      </c>
      <c r="T3409" s="516">
        <f t="shared" si="369"/>
        <v>0</v>
      </c>
      <c r="U3409" s="55">
        <f t="shared" si="370"/>
        <v>0</v>
      </c>
      <c r="V3409" s="527"/>
      <c r="X3409" s="529">
        <f t="shared" si="375"/>
        <v>1750.3199999999997</v>
      </c>
    </row>
    <row r="3410" spans="1:24" ht="14.1" customHeight="1">
      <c r="A3410" s="460">
        <v>3410</v>
      </c>
      <c r="B3410" s="467" t="s">
        <v>245</v>
      </c>
      <c r="C3410" s="466" t="s">
        <v>386</v>
      </c>
      <c r="D3410" s="473" t="s">
        <v>475</v>
      </c>
      <c r="E3410" s="477" t="s">
        <v>790</v>
      </c>
      <c r="F3410" s="477" t="s">
        <v>3053</v>
      </c>
      <c r="G3410" s="495" t="s">
        <v>529</v>
      </c>
      <c r="H3410" s="491" t="s">
        <v>253</v>
      </c>
      <c r="I3410" s="495" t="s">
        <v>3974</v>
      </c>
      <c r="J3410" s="503">
        <v>16.829999999999998</v>
      </c>
      <c r="K3410" s="491" t="s">
        <v>253</v>
      </c>
      <c r="L3410" s="512">
        <f t="shared" si="371"/>
        <v>104</v>
      </c>
      <c r="M3410" s="514">
        <v>104</v>
      </c>
      <c r="N3410" s="514"/>
      <c r="O3410" s="514"/>
      <c r="P3410" s="515" t="e">
        <f t="shared" si="372"/>
        <v>#DIV/0!</v>
      </c>
      <c r="Q3410" s="515">
        <f t="shared" si="373"/>
        <v>0</v>
      </c>
      <c r="R3410" s="515">
        <f t="shared" si="374"/>
        <v>0</v>
      </c>
      <c r="S3410" s="516">
        <f>IF(M3410="nio",0,IF(M3410&gt;0,VLOOKUP(H3410,'3-Productie normen'!A:L,VLOOKUP(M3410,'3-Productie normen'!$B$36:$C$42,2,FALSE),FALSE)))</f>
        <v>0</v>
      </c>
      <c r="T3410" s="516">
        <f t="shared" si="369"/>
        <v>0</v>
      </c>
      <c r="U3410" s="55">
        <f t="shared" si="370"/>
        <v>0</v>
      </c>
      <c r="V3410" s="527"/>
      <c r="X3410" s="529">
        <f t="shared" si="375"/>
        <v>1750.3199999999997</v>
      </c>
    </row>
    <row r="3411" spans="1:24" ht="14.1" customHeight="1">
      <c r="A3411" s="460">
        <v>3411</v>
      </c>
      <c r="B3411" s="467" t="s">
        <v>245</v>
      </c>
      <c r="C3411" s="466" t="s">
        <v>386</v>
      </c>
      <c r="D3411" s="473" t="s">
        <v>475</v>
      </c>
      <c r="E3411" s="477" t="s">
        <v>790</v>
      </c>
      <c r="F3411" s="477" t="s">
        <v>3054</v>
      </c>
      <c r="G3411" s="495" t="s">
        <v>591</v>
      </c>
      <c r="H3411" s="491" t="s">
        <v>253</v>
      </c>
      <c r="I3411" s="495" t="s">
        <v>3974</v>
      </c>
      <c r="J3411" s="503">
        <v>16.61</v>
      </c>
      <c r="K3411" s="491" t="s">
        <v>253</v>
      </c>
      <c r="L3411" s="512">
        <f t="shared" si="371"/>
        <v>104</v>
      </c>
      <c r="M3411" s="514">
        <v>104</v>
      </c>
      <c r="N3411" s="514"/>
      <c r="O3411" s="514"/>
      <c r="P3411" s="515" t="e">
        <f t="shared" si="372"/>
        <v>#DIV/0!</v>
      </c>
      <c r="Q3411" s="515">
        <f t="shared" si="373"/>
        <v>0</v>
      </c>
      <c r="R3411" s="515">
        <f t="shared" si="374"/>
        <v>0</v>
      </c>
      <c r="S3411" s="516">
        <f>IF(M3411="nio",0,IF(M3411&gt;0,VLOOKUP(H3411,'3-Productie normen'!A:L,VLOOKUP(M3411,'3-Productie normen'!$B$36:$C$42,2,FALSE),FALSE)))</f>
        <v>0</v>
      </c>
      <c r="T3411" s="516">
        <f t="shared" si="369"/>
        <v>0</v>
      </c>
      <c r="U3411" s="55">
        <f t="shared" si="370"/>
        <v>0</v>
      </c>
      <c r="V3411" s="527"/>
      <c r="X3411" s="529">
        <f t="shared" si="375"/>
        <v>1727.44</v>
      </c>
    </row>
    <row r="3412" spans="1:24" ht="14.1" customHeight="1">
      <c r="A3412" s="460">
        <v>3412</v>
      </c>
      <c r="B3412" s="467" t="s">
        <v>245</v>
      </c>
      <c r="C3412" s="466" t="s">
        <v>386</v>
      </c>
      <c r="D3412" s="473" t="s">
        <v>475</v>
      </c>
      <c r="E3412" s="477" t="s">
        <v>790</v>
      </c>
      <c r="F3412" s="477" t="s">
        <v>3055</v>
      </c>
      <c r="G3412" s="495" t="s">
        <v>593</v>
      </c>
      <c r="H3412" s="495" t="s">
        <v>255</v>
      </c>
      <c r="I3412" s="495" t="s">
        <v>3974</v>
      </c>
      <c r="J3412" s="503">
        <v>48.29</v>
      </c>
      <c r="K3412" s="495" t="s">
        <v>255</v>
      </c>
      <c r="L3412" s="512">
        <f t="shared" si="371"/>
        <v>104</v>
      </c>
      <c r="M3412" s="514">
        <v>104</v>
      </c>
      <c r="N3412" s="514"/>
      <c r="O3412" s="514"/>
      <c r="P3412" s="515" t="e">
        <f t="shared" si="372"/>
        <v>#DIV/0!</v>
      </c>
      <c r="Q3412" s="515">
        <f t="shared" si="373"/>
        <v>0</v>
      </c>
      <c r="R3412" s="515">
        <f t="shared" si="374"/>
        <v>0</v>
      </c>
      <c r="S3412" s="516">
        <f>IF(M3412="nio",0,IF(M3412&gt;0,VLOOKUP(H3412,'3-Productie normen'!A:L,VLOOKUP(M3412,'3-Productie normen'!$B$36:$C$42,2,FALSE),FALSE)))</f>
        <v>0</v>
      </c>
      <c r="T3412" s="516">
        <f t="shared" si="369"/>
        <v>0</v>
      </c>
      <c r="U3412" s="55">
        <f t="shared" si="370"/>
        <v>0</v>
      </c>
      <c r="V3412" s="527"/>
      <c r="X3412" s="529">
        <f t="shared" si="375"/>
        <v>5022.16</v>
      </c>
    </row>
    <row r="3413" spans="1:24" ht="14.1" customHeight="1">
      <c r="A3413" s="460">
        <v>3413</v>
      </c>
      <c r="B3413" s="467" t="s">
        <v>245</v>
      </c>
      <c r="C3413" s="466" t="s">
        <v>386</v>
      </c>
      <c r="D3413" s="473" t="s">
        <v>475</v>
      </c>
      <c r="E3413" s="477" t="s">
        <v>790</v>
      </c>
      <c r="F3413" s="477" t="s">
        <v>3056</v>
      </c>
      <c r="G3413" s="495" t="s">
        <v>2206</v>
      </c>
      <c r="H3413" s="495" t="s">
        <v>4025</v>
      </c>
      <c r="I3413" s="495" t="s">
        <v>3974</v>
      </c>
      <c r="J3413" s="503">
        <v>15.68</v>
      </c>
      <c r="K3413" s="495" t="s">
        <v>4025</v>
      </c>
      <c r="L3413" s="512">
        <f t="shared" si="371"/>
        <v>0</v>
      </c>
      <c r="M3413" s="513" t="s">
        <v>4037</v>
      </c>
      <c r="N3413" s="514"/>
      <c r="O3413" s="514"/>
      <c r="P3413" s="515">
        <f t="shared" si="372"/>
        <v>0</v>
      </c>
      <c r="Q3413" s="515">
        <f t="shared" si="373"/>
        <v>0</v>
      </c>
      <c r="R3413" s="515">
        <f t="shared" si="374"/>
        <v>0</v>
      </c>
      <c r="S3413" s="516">
        <f>IF(M3413="nio",0,IF(M3413&gt;0,VLOOKUP(H3413,'3-Productie normen'!A:L,VLOOKUP(M3413,'3-Productie normen'!$B$36:$C$42,2,FALSE),FALSE)))</f>
        <v>0</v>
      </c>
      <c r="T3413" s="516">
        <f t="shared" si="369"/>
        <v>0</v>
      </c>
      <c r="U3413" s="55">
        <f t="shared" si="370"/>
        <v>0</v>
      </c>
      <c r="V3413" s="527"/>
      <c r="X3413" s="529">
        <f t="shared" si="375"/>
        <v>0</v>
      </c>
    </row>
    <row r="3414" spans="1:24" ht="14.1" customHeight="1">
      <c r="A3414" s="460">
        <v>3414</v>
      </c>
      <c r="B3414" s="467" t="s">
        <v>245</v>
      </c>
      <c r="C3414" s="466" t="s">
        <v>386</v>
      </c>
      <c r="D3414" s="473" t="s">
        <v>475</v>
      </c>
      <c r="E3414" s="477" t="s">
        <v>790</v>
      </c>
      <c r="F3414" s="477" t="s">
        <v>3057</v>
      </c>
      <c r="G3414" s="495" t="s">
        <v>2206</v>
      </c>
      <c r="H3414" s="495" t="s">
        <v>4025</v>
      </c>
      <c r="I3414" s="495" t="s">
        <v>3974</v>
      </c>
      <c r="J3414" s="503">
        <v>47.89</v>
      </c>
      <c r="K3414" s="495" t="s">
        <v>4025</v>
      </c>
      <c r="L3414" s="512">
        <f t="shared" si="371"/>
        <v>0</v>
      </c>
      <c r="M3414" s="513" t="s">
        <v>4037</v>
      </c>
      <c r="N3414" s="514"/>
      <c r="O3414" s="514"/>
      <c r="P3414" s="515">
        <f t="shared" si="372"/>
        <v>0</v>
      </c>
      <c r="Q3414" s="515">
        <f t="shared" si="373"/>
        <v>0</v>
      </c>
      <c r="R3414" s="515">
        <f t="shared" si="374"/>
        <v>0</v>
      </c>
      <c r="S3414" s="516">
        <f>IF(M3414="nio",0,IF(M3414&gt;0,VLOOKUP(H3414,'3-Productie normen'!A:L,VLOOKUP(M3414,'3-Productie normen'!$B$36:$C$42,2,FALSE),FALSE)))</f>
        <v>0</v>
      </c>
      <c r="T3414" s="516">
        <f t="shared" si="369"/>
        <v>0</v>
      </c>
      <c r="U3414" s="55">
        <f t="shared" si="370"/>
        <v>0</v>
      </c>
      <c r="V3414" s="527"/>
      <c r="X3414" s="529">
        <f t="shared" si="375"/>
        <v>0</v>
      </c>
    </row>
    <row r="3415" spans="1:24" ht="14.1" customHeight="1">
      <c r="A3415" s="460">
        <v>3415</v>
      </c>
      <c r="B3415" s="467" t="s">
        <v>245</v>
      </c>
      <c r="C3415" s="466" t="s">
        <v>386</v>
      </c>
      <c r="D3415" s="473" t="s">
        <v>475</v>
      </c>
      <c r="E3415" s="477" t="s">
        <v>790</v>
      </c>
      <c r="F3415" s="477" t="s">
        <v>3058</v>
      </c>
      <c r="G3415" s="495" t="s">
        <v>1313</v>
      </c>
      <c r="H3415" s="495" t="s">
        <v>4025</v>
      </c>
      <c r="I3415" s="495" t="s">
        <v>3974</v>
      </c>
      <c r="J3415" s="503">
        <v>23.23</v>
      </c>
      <c r="K3415" s="495" t="s">
        <v>4025</v>
      </c>
      <c r="L3415" s="512">
        <f t="shared" si="371"/>
        <v>0</v>
      </c>
      <c r="M3415" s="513" t="s">
        <v>4037</v>
      </c>
      <c r="N3415" s="514"/>
      <c r="O3415" s="514"/>
      <c r="P3415" s="515">
        <f t="shared" si="372"/>
        <v>0</v>
      </c>
      <c r="Q3415" s="515">
        <f t="shared" si="373"/>
        <v>0</v>
      </c>
      <c r="R3415" s="515">
        <f t="shared" si="374"/>
        <v>0</v>
      </c>
      <c r="S3415" s="516">
        <f>IF(M3415="nio",0,IF(M3415&gt;0,VLOOKUP(H3415,'3-Productie normen'!A:L,VLOOKUP(M3415,'3-Productie normen'!$B$36:$C$42,2,FALSE),FALSE)))</f>
        <v>0</v>
      </c>
      <c r="T3415" s="516">
        <f t="shared" si="369"/>
        <v>0</v>
      </c>
      <c r="U3415" s="55">
        <f t="shared" si="370"/>
        <v>0</v>
      </c>
      <c r="V3415" s="527"/>
      <c r="X3415" s="529">
        <f t="shared" si="375"/>
        <v>0</v>
      </c>
    </row>
    <row r="3416" spans="1:24" ht="14.1" customHeight="1">
      <c r="A3416" s="460">
        <v>3416</v>
      </c>
      <c r="B3416" s="467" t="s">
        <v>245</v>
      </c>
      <c r="C3416" s="466" t="s">
        <v>386</v>
      </c>
      <c r="D3416" s="473" t="s">
        <v>475</v>
      </c>
      <c r="E3416" s="477" t="s">
        <v>790</v>
      </c>
      <c r="F3416" s="477" t="s">
        <v>3058</v>
      </c>
      <c r="G3416" s="495" t="s">
        <v>1313</v>
      </c>
      <c r="H3416" s="495" t="s">
        <v>4025</v>
      </c>
      <c r="I3416" s="495" t="s">
        <v>3974</v>
      </c>
      <c r="J3416" s="503">
        <v>7.74</v>
      </c>
      <c r="K3416" s="495" t="s">
        <v>4025</v>
      </c>
      <c r="L3416" s="512">
        <f t="shared" si="371"/>
        <v>0</v>
      </c>
      <c r="M3416" s="513" t="s">
        <v>4037</v>
      </c>
      <c r="N3416" s="514"/>
      <c r="O3416" s="514"/>
      <c r="P3416" s="515">
        <f t="shared" si="372"/>
        <v>0</v>
      </c>
      <c r="Q3416" s="515">
        <f t="shared" si="373"/>
        <v>0</v>
      </c>
      <c r="R3416" s="515">
        <f t="shared" si="374"/>
        <v>0</v>
      </c>
      <c r="S3416" s="516">
        <f>IF(M3416="nio",0,IF(M3416&gt;0,VLOOKUP(H3416,'3-Productie normen'!A:L,VLOOKUP(M3416,'3-Productie normen'!$B$36:$C$42,2,FALSE),FALSE)))</f>
        <v>0</v>
      </c>
      <c r="T3416" s="516">
        <f t="shared" si="369"/>
        <v>0</v>
      </c>
      <c r="U3416" s="55">
        <f t="shared" si="370"/>
        <v>0</v>
      </c>
      <c r="V3416" s="527"/>
      <c r="X3416" s="529">
        <f t="shared" si="375"/>
        <v>0</v>
      </c>
    </row>
    <row r="3417" spans="1:24" ht="14.1" customHeight="1">
      <c r="A3417" s="567">
        <v>3417</v>
      </c>
      <c r="B3417" s="467" t="s">
        <v>245</v>
      </c>
      <c r="C3417" s="466" t="s">
        <v>386</v>
      </c>
      <c r="D3417" s="473" t="s">
        <v>475</v>
      </c>
      <c r="E3417" s="477" t="s">
        <v>790</v>
      </c>
      <c r="F3417" s="477" t="s">
        <v>3059</v>
      </c>
      <c r="G3417" s="495" t="s">
        <v>2258</v>
      </c>
      <c r="H3417" s="495" t="s">
        <v>4025</v>
      </c>
      <c r="I3417" s="495" t="s">
        <v>4018</v>
      </c>
      <c r="J3417" s="503">
        <v>15.36</v>
      </c>
      <c r="K3417" s="495" t="s">
        <v>4025</v>
      </c>
      <c r="L3417" s="512">
        <f t="shared" si="371"/>
        <v>0</v>
      </c>
      <c r="M3417" s="513" t="s">
        <v>4037</v>
      </c>
      <c r="N3417" s="514"/>
      <c r="O3417" s="514"/>
      <c r="P3417" s="515">
        <f t="shared" si="372"/>
        <v>0</v>
      </c>
      <c r="Q3417" s="515">
        <f t="shared" si="373"/>
        <v>0</v>
      </c>
      <c r="R3417" s="515">
        <f t="shared" si="374"/>
        <v>0</v>
      </c>
      <c r="S3417" s="516">
        <f>IF(M3417="nio",0,IF(M3417&gt;0,VLOOKUP(H3417,'3-Productie normen'!A:L,VLOOKUP(M3417,'3-Productie normen'!$B$36:$C$42,2,FALSE),FALSE)))</f>
        <v>0</v>
      </c>
      <c r="T3417" s="516">
        <f t="shared" ref="T3417:T3480" si="376">IF(N3417&gt;0,S3417*$T$8,0)</f>
        <v>0</v>
      </c>
      <c r="U3417" s="55">
        <f t="shared" ref="U3417:U3480" si="377">IF((OR(O3417&gt;0,)),S3417*$U$8,0)</f>
        <v>0</v>
      </c>
      <c r="V3417" s="527"/>
      <c r="X3417" s="529">
        <f t="shared" si="375"/>
        <v>0</v>
      </c>
    </row>
    <row r="3418" spans="1:24" ht="14.1" customHeight="1">
      <c r="A3418" s="460">
        <v>3418</v>
      </c>
      <c r="B3418" s="467" t="s">
        <v>245</v>
      </c>
      <c r="C3418" s="466" t="s">
        <v>386</v>
      </c>
      <c r="D3418" s="473" t="s">
        <v>475</v>
      </c>
      <c r="E3418" s="477" t="s">
        <v>790</v>
      </c>
      <c r="F3418" s="477" t="s">
        <v>3060</v>
      </c>
      <c r="G3418" s="495" t="s">
        <v>2206</v>
      </c>
      <c r="H3418" s="495" t="s">
        <v>4025</v>
      </c>
      <c r="I3418" s="495" t="s">
        <v>4018</v>
      </c>
      <c r="J3418" s="503">
        <v>17.5</v>
      </c>
      <c r="K3418" s="495" t="s">
        <v>4025</v>
      </c>
      <c r="L3418" s="512">
        <f t="shared" si="371"/>
        <v>0</v>
      </c>
      <c r="M3418" s="513" t="s">
        <v>4037</v>
      </c>
      <c r="N3418" s="514"/>
      <c r="O3418" s="514"/>
      <c r="P3418" s="515">
        <f t="shared" si="372"/>
        <v>0</v>
      </c>
      <c r="Q3418" s="515">
        <f t="shared" si="373"/>
        <v>0</v>
      </c>
      <c r="R3418" s="515">
        <f t="shared" si="374"/>
        <v>0</v>
      </c>
      <c r="S3418" s="516">
        <f>IF(M3418="nio",0,IF(M3418&gt;0,VLOOKUP(H3418,'3-Productie normen'!A:L,VLOOKUP(M3418,'3-Productie normen'!$B$36:$C$42,2,FALSE),FALSE)))</f>
        <v>0</v>
      </c>
      <c r="T3418" s="516">
        <f t="shared" si="376"/>
        <v>0</v>
      </c>
      <c r="U3418" s="55">
        <f t="shared" si="377"/>
        <v>0</v>
      </c>
      <c r="V3418" s="527"/>
      <c r="X3418" s="529">
        <f t="shared" si="375"/>
        <v>0</v>
      </c>
    </row>
    <row r="3419" spans="1:24" ht="14.1" customHeight="1">
      <c r="A3419" s="460">
        <v>3419</v>
      </c>
      <c r="B3419" s="467" t="s">
        <v>245</v>
      </c>
      <c r="C3419" s="466" t="s">
        <v>386</v>
      </c>
      <c r="D3419" s="473" t="s">
        <v>475</v>
      </c>
      <c r="E3419" s="477" t="s">
        <v>790</v>
      </c>
      <c r="F3419" s="477" t="s">
        <v>3060</v>
      </c>
      <c r="G3419" s="495" t="s">
        <v>2206</v>
      </c>
      <c r="H3419" s="495" t="s">
        <v>4025</v>
      </c>
      <c r="I3419" s="495" t="s">
        <v>4018</v>
      </c>
      <c r="J3419" s="503">
        <v>5.83</v>
      </c>
      <c r="K3419" s="495" t="s">
        <v>4025</v>
      </c>
      <c r="L3419" s="512">
        <f t="shared" si="371"/>
        <v>0</v>
      </c>
      <c r="M3419" s="513" t="s">
        <v>4037</v>
      </c>
      <c r="N3419" s="514"/>
      <c r="O3419" s="514"/>
      <c r="P3419" s="515">
        <f t="shared" si="372"/>
        <v>0</v>
      </c>
      <c r="Q3419" s="515">
        <f t="shared" si="373"/>
        <v>0</v>
      </c>
      <c r="R3419" s="515">
        <f t="shared" si="374"/>
        <v>0</v>
      </c>
      <c r="S3419" s="516">
        <f>IF(M3419="nio",0,IF(M3419&gt;0,VLOOKUP(H3419,'3-Productie normen'!A:L,VLOOKUP(M3419,'3-Productie normen'!$B$36:$C$42,2,FALSE),FALSE)))</f>
        <v>0</v>
      </c>
      <c r="T3419" s="516">
        <f t="shared" si="376"/>
        <v>0</v>
      </c>
      <c r="U3419" s="55">
        <f t="shared" si="377"/>
        <v>0</v>
      </c>
      <c r="V3419" s="527"/>
      <c r="X3419" s="529">
        <f t="shared" si="375"/>
        <v>0</v>
      </c>
    </row>
    <row r="3420" spans="1:24" ht="14.1" customHeight="1">
      <c r="A3420" s="460">
        <v>3420</v>
      </c>
      <c r="B3420" s="467" t="s">
        <v>245</v>
      </c>
      <c r="C3420" s="466" t="s">
        <v>386</v>
      </c>
      <c r="D3420" s="473" t="s">
        <v>475</v>
      </c>
      <c r="E3420" s="477" t="s">
        <v>790</v>
      </c>
      <c r="F3420" s="477" t="s">
        <v>3060</v>
      </c>
      <c r="G3420" s="495" t="s">
        <v>2206</v>
      </c>
      <c r="H3420" s="495" t="s">
        <v>4025</v>
      </c>
      <c r="I3420" s="495" t="s">
        <v>4018</v>
      </c>
      <c r="J3420" s="503">
        <v>0</v>
      </c>
      <c r="K3420" s="495" t="s">
        <v>4025</v>
      </c>
      <c r="L3420" s="512">
        <f t="shared" si="371"/>
        <v>0</v>
      </c>
      <c r="M3420" s="513" t="s">
        <v>4037</v>
      </c>
      <c r="N3420" s="514"/>
      <c r="O3420" s="514"/>
      <c r="P3420" s="515">
        <f t="shared" si="372"/>
        <v>0</v>
      </c>
      <c r="Q3420" s="515">
        <f t="shared" si="373"/>
        <v>0</v>
      </c>
      <c r="R3420" s="515">
        <f t="shared" si="374"/>
        <v>0</v>
      </c>
      <c r="S3420" s="516">
        <f>IF(M3420="nio",0,IF(M3420&gt;0,VLOOKUP(H3420,'3-Productie normen'!A:L,VLOOKUP(M3420,'3-Productie normen'!$B$36:$C$42,2,FALSE),FALSE)))</f>
        <v>0</v>
      </c>
      <c r="T3420" s="516">
        <f t="shared" si="376"/>
        <v>0</v>
      </c>
      <c r="U3420" s="55">
        <f t="shared" si="377"/>
        <v>0</v>
      </c>
      <c r="V3420" s="527"/>
      <c r="X3420" s="529">
        <f t="shared" si="375"/>
        <v>0</v>
      </c>
    </row>
    <row r="3421" spans="1:24" ht="14.1" customHeight="1">
      <c r="A3421" s="460">
        <v>3421</v>
      </c>
      <c r="B3421" s="467" t="s">
        <v>245</v>
      </c>
      <c r="C3421" s="466" t="s">
        <v>386</v>
      </c>
      <c r="D3421" s="473" t="s">
        <v>475</v>
      </c>
      <c r="E3421" s="477" t="s">
        <v>790</v>
      </c>
      <c r="F3421" s="477" t="s">
        <v>3061</v>
      </c>
      <c r="G3421" s="495" t="s">
        <v>559</v>
      </c>
      <c r="H3421" s="491" t="s">
        <v>286</v>
      </c>
      <c r="I3421" s="495" t="s">
        <v>4018</v>
      </c>
      <c r="J3421" s="503">
        <v>42.19</v>
      </c>
      <c r="K3421" s="495" t="s">
        <v>4016</v>
      </c>
      <c r="L3421" s="512">
        <f t="shared" si="371"/>
        <v>0</v>
      </c>
      <c r="M3421" s="513" t="s">
        <v>4037</v>
      </c>
      <c r="N3421" s="514"/>
      <c r="O3421" s="514"/>
      <c r="P3421" s="515">
        <f t="shared" si="372"/>
        <v>0</v>
      </c>
      <c r="Q3421" s="515">
        <f t="shared" si="373"/>
        <v>0</v>
      </c>
      <c r="R3421" s="515">
        <f t="shared" si="374"/>
        <v>0</v>
      </c>
      <c r="S3421" s="516">
        <f>IF(M3421="nio",0,IF(M3421&gt;0,VLOOKUP(H3421,'3-Productie normen'!A:L,VLOOKUP(M3421,'3-Productie normen'!$B$36:$C$42,2,FALSE),FALSE)))</f>
        <v>0</v>
      </c>
      <c r="T3421" s="516">
        <f t="shared" si="376"/>
        <v>0</v>
      </c>
      <c r="U3421" s="55">
        <f t="shared" si="377"/>
        <v>0</v>
      </c>
      <c r="V3421" s="527"/>
      <c r="X3421" s="529">
        <f t="shared" si="375"/>
        <v>0</v>
      </c>
    </row>
    <row r="3422" spans="1:24" ht="14.1" customHeight="1">
      <c r="A3422" s="460">
        <v>3422</v>
      </c>
      <c r="B3422" s="467" t="s">
        <v>245</v>
      </c>
      <c r="C3422" s="466" t="s">
        <v>386</v>
      </c>
      <c r="D3422" s="473" t="s">
        <v>475</v>
      </c>
      <c r="E3422" s="477" t="s">
        <v>790</v>
      </c>
      <c r="F3422" s="477" t="s">
        <v>3062</v>
      </c>
      <c r="G3422" s="495" t="s">
        <v>559</v>
      </c>
      <c r="H3422" s="491" t="s">
        <v>286</v>
      </c>
      <c r="I3422" s="495" t="s">
        <v>4018</v>
      </c>
      <c r="J3422" s="503">
        <v>12.72</v>
      </c>
      <c r="K3422" s="495" t="s">
        <v>4016</v>
      </c>
      <c r="L3422" s="512">
        <f t="shared" si="371"/>
        <v>0</v>
      </c>
      <c r="M3422" s="513" t="s">
        <v>4037</v>
      </c>
      <c r="N3422" s="514"/>
      <c r="O3422" s="514"/>
      <c r="P3422" s="515">
        <f t="shared" si="372"/>
        <v>0</v>
      </c>
      <c r="Q3422" s="515">
        <f t="shared" si="373"/>
        <v>0</v>
      </c>
      <c r="R3422" s="515">
        <f t="shared" si="374"/>
        <v>0</v>
      </c>
      <c r="S3422" s="516">
        <f>IF(M3422="nio",0,IF(M3422&gt;0,VLOOKUP(H3422,'3-Productie normen'!A:L,VLOOKUP(M3422,'3-Productie normen'!$B$36:$C$42,2,FALSE),FALSE)))</f>
        <v>0</v>
      </c>
      <c r="T3422" s="516">
        <f t="shared" si="376"/>
        <v>0</v>
      </c>
      <c r="U3422" s="55">
        <f t="shared" si="377"/>
        <v>0</v>
      </c>
      <c r="V3422" s="527"/>
      <c r="X3422" s="529">
        <f t="shared" si="375"/>
        <v>0</v>
      </c>
    </row>
    <row r="3423" spans="1:24" ht="14.1" customHeight="1">
      <c r="A3423" s="460">
        <v>3423</v>
      </c>
      <c r="B3423" s="467" t="s">
        <v>245</v>
      </c>
      <c r="C3423" s="466" t="s">
        <v>386</v>
      </c>
      <c r="D3423" s="473" t="s">
        <v>475</v>
      </c>
      <c r="E3423" s="477" t="s">
        <v>790</v>
      </c>
      <c r="F3423" s="477" t="s">
        <v>3063</v>
      </c>
      <c r="G3423" s="495" t="s">
        <v>2206</v>
      </c>
      <c r="H3423" s="495" t="s">
        <v>4025</v>
      </c>
      <c r="I3423" s="495" t="s">
        <v>3974</v>
      </c>
      <c r="J3423" s="503">
        <v>18.850000000000001</v>
      </c>
      <c r="K3423" s="495" t="s">
        <v>4025</v>
      </c>
      <c r="L3423" s="512">
        <f t="shared" si="371"/>
        <v>0</v>
      </c>
      <c r="M3423" s="513" t="s">
        <v>4037</v>
      </c>
      <c r="N3423" s="514"/>
      <c r="O3423" s="514"/>
      <c r="P3423" s="515">
        <f t="shared" si="372"/>
        <v>0</v>
      </c>
      <c r="Q3423" s="515">
        <f t="shared" si="373"/>
        <v>0</v>
      </c>
      <c r="R3423" s="515">
        <f t="shared" si="374"/>
        <v>0</v>
      </c>
      <c r="S3423" s="516">
        <f>IF(M3423="nio",0,IF(M3423&gt;0,VLOOKUP(H3423,'3-Productie normen'!A:L,VLOOKUP(M3423,'3-Productie normen'!$B$36:$C$42,2,FALSE),FALSE)))</f>
        <v>0</v>
      </c>
      <c r="T3423" s="516">
        <f t="shared" si="376"/>
        <v>0</v>
      </c>
      <c r="U3423" s="55">
        <f t="shared" si="377"/>
        <v>0</v>
      </c>
      <c r="V3423" s="527"/>
      <c r="X3423" s="529">
        <f t="shared" si="375"/>
        <v>0</v>
      </c>
    </row>
    <row r="3424" spans="1:24" ht="14.1" customHeight="1">
      <c r="A3424" s="460">
        <v>3424</v>
      </c>
      <c r="B3424" s="467" t="s">
        <v>245</v>
      </c>
      <c r="C3424" s="466" t="s">
        <v>386</v>
      </c>
      <c r="D3424" s="473" t="s">
        <v>475</v>
      </c>
      <c r="E3424" s="477" t="s">
        <v>790</v>
      </c>
      <c r="F3424" s="477" t="s">
        <v>3064</v>
      </c>
      <c r="G3424" s="495" t="s">
        <v>582</v>
      </c>
      <c r="H3424" s="495" t="s">
        <v>4025</v>
      </c>
      <c r="I3424" s="495" t="s">
        <v>3974</v>
      </c>
      <c r="J3424" s="503">
        <v>11.26</v>
      </c>
      <c r="K3424" s="495" t="s">
        <v>4025</v>
      </c>
      <c r="L3424" s="512">
        <f t="shared" si="371"/>
        <v>0</v>
      </c>
      <c r="M3424" s="513" t="s">
        <v>4037</v>
      </c>
      <c r="N3424" s="514"/>
      <c r="O3424" s="514"/>
      <c r="P3424" s="515">
        <f t="shared" si="372"/>
        <v>0</v>
      </c>
      <c r="Q3424" s="515">
        <f t="shared" si="373"/>
        <v>0</v>
      </c>
      <c r="R3424" s="515">
        <f t="shared" si="374"/>
        <v>0</v>
      </c>
      <c r="S3424" s="516">
        <f>IF(M3424="nio",0,IF(M3424&gt;0,VLOOKUP(H3424,'3-Productie normen'!A:L,VLOOKUP(M3424,'3-Productie normen'!$B$36:$C$42,2,FALSE),FALSE)))</f>
        <v>0</v>
      </c>
      <c r="T3424" s="516">
        <f t="shared" si="376"/>
        <v>0</v>
      </c>
      <c r="U3424" s="55">
        <f t="shared" si="377"/>
        <v>0</v>
      </c>
      <c r="V3424" s="527"/>
      <c r="X3424" s="529">
        <f t="shared" si="375"/>
        <v>0</v>
      </c>
    </row>
    <row r="3425" spans="1:24" ht="14.1" customHeight="1">
      <c r="A3425" s="567">
        <v>3425</v>
      </c>
      <c r="B3425" s="467" t="s">
        <v>245</v>
      </c>
      <c r="C3425" s="466" t="s">
        <v>386</v>
      </c>
      <c r="D3425" s="473" t="s">
        <v>475</v>
      </c>
      <c r="E3425" s="477" t="s">
        <v>790</v>
      </c>
      <c r="F3425" s="477" t="s">
        <v>3065</v>
      </c>
      <c r="G3425" s="495" t="s">
        <v>582</v>
      </c>
      <c r="H3425" s="494" t="s">
        <v>4033</v>
      </c>
      <c r="I3425" s="495" t="s">
        <v>3974</v>
      </c>
      <c r="J3425" s="503">
        <v>59.02</v>
      </c>
      <c r="K3425" s="494" t="s">
        <v>4033</v>
      </c>
      <c r="L3425" s="512">
        <f t="shared" si="371"/>
        <v>104</v>
      </c>
      <c r="M3425" s="514">
        <v>104</v>
      </c>
      <c r="N3425" s="514"/>
      <c r="O3425" s="514"/>
      <c r="P3425" s="515" t="e">
        <f t="shared" si="372"/>
        <v>#DIV/0!</v>
      </c>
      <c r="Q3425" s="515">
        <f t="shared" si="373"/>
        <v>0</v>
      </c>
      <c r="R3425" s="515">
        <f t="shared" si="374"/>
        <v>0</v>
      </c>
      <c r="S3425" s="516">
        <f>IF(M3425="nio",0,IF(M3425&gt;0,VLOOKUP(H3425,'3-Productie normen'!A:L,VLOOKUP(M3425,'3-Productie normen'!$B$36:$C$42,2,FALSE),FALSE)))</f>
        <v>0</v>
      </c>
      <c r="T3425" s="516">
        <f t="shared" si="376"/>
        <v>0</v>
      </c>
      <c r="U3425" s="55">
        <f t="shared" si="377"/>
        <v>0</v>
      </c>
      <c r="V3425" s="527"/>
      <c r="X3425" s="529">
        <f t="shared" si="375"/>
        <v>6138.08</v>
      </c>
    </row>
    <row r="3426" spans="1:24" ht="14.1" customHeight="1">
      <c r="A3426" s="460">
        <v>3426</v>
      </c>
      <c r="B3426" s="467" t="s">
        <v>245</v>
      </c>
      <c r="C3426" s="466" t="s">
        <v>386</v>
      </c>
      <c r="D3426" s="473" t="s">
        <v>475</v>
      </c>
      <c r="E3426" s="477" t="s">
        <v>790</v>
      </c>
      <c r="F3426" s="477" t="s">
        <v>3066</v>
      </c>
      <c r="G3426" s="495" t="s">
        <v>582</v>
      </c>
      <c r="H3426" s="491" t="s">
        <v>286</v>
      </c>
      <c r="I3426" s="495" t="s">
        <v>3994</v>
      </c>
      <c r="J3426" s="503">
        <v>4.25</v>
      </c>
      <c r="K3426" s="495" t="s">
        <v>4016</v>
      </c>
      <c r="L3426" s="512">
        <f t="shared" si="371"/>
        <v>0</v>
      </c>
      <c r="M3426" s="513" t="s">
        <v>4037</v>
      </c>
      <c r="N3426" s="514"/>
      <c r="O3426" s="514"/>
      <c r="P3426" s="515">
        <f t="shared" si="372"/>
        <v>0</v>
      </c>
      <c r="Q3426" s="515">
        <f t="shared" si="373"/>
        <v>0</v>
      </c>
      <c r="R3426" s="515">
        <f t="shared" si="374"/>
        <v>0</v>
      </c>
      <c r="S3426" s="516">
        <f>IF(M3426="nio",0,IF(M3426&gt;0,VLOOKUP(H3426,'3-Productie normen'!A:L,VLOOKUP(M3426,'3-Productie normen'!$B$36:$C$42,2,FALSE),FALSE)))</f>
        <v>0</v>
      </c>
      <c r="T3426" s="516">
        <f t="shared" si="376"/>
        <v>0</v>
      </c>
      <c r="U3426" s="55">
        <f t="shared" si="377"/>
        <v>0</v>
      </c>
      <c r="V3426" s="527"/>
      <c r="X3426" s="529">
        <f t="shared" si="375"/>
        <v>0</v>
      </c>
    </row>
    <row r="3427" spans="1:24" ht="14.1" customHeight="1">
      <c r="A3427" s="460">
        <v>3427</v>
      </c>
      <c r="B3427" s="467" t="s">
        <v>245</v>
      </c>
      <c r="C3427" s="466" t="s">
        <v>386</v>
      </c>
      <c r="D3427" s="473" t="s">
        <v>475</v>
      </c>
      <c r="E3427" s="477" t="s">
        <v>790</v>
      </c>
      <c r="F3427" s="477" t="s">
        <v>3067</v>
      </c>
      <c r="G3427" s="495" t="s">
        <v>582</v>
      </c>
      <c r="H3427" s="494" t="s">
        <v>4033</v>
      </c>
      <c r="I3427" s="495" t="s">
        <v>3974</v>
      </c>
      <c r="J3427" s="503">
        <v>66.78</v>
      </c>
      <c r="K3427" s="494" t="s">
        <v>4033</v>
      </c>
      <c r="L3427" s="512">
        <f t="shared" si="371"/>
        <v>104</v>
      </c>
      <c r="M3427" s="514">
        <v>104</v>
      </c>
      <c r="N3427" s="514"/>
      <c r="O3427" s="514"/>
      <c r="P3427" s="515" t="e">
        <f t="shared" si="372"/>
        <v>#DIV/0!</v>
      </c>
      <c r="Q3427" s="515">
        <f t="shared" si="373"/>
        <v>0</v>
      </c>
      <c r="R3427" s="515">
        <f t="shared" si="374"/>
        <v>0</v>
      </c>
      <c r="S3427" s="516">
        <f>IF(M3427="nio",0,IF(M3427&gt;0,VLOOKUP(H3427,'3-Productie normen'!A:L,VLOOKUP(M3427,'3-Productie normen'!$B$36:$C$42,2,FALSE),FALSE)))</f>
        <v>0</v>
      </c>
      <c r="T3427" s="516">
        <f t="shared" si="376"/>
        <v>0</v>
      </c>
      <c r="U3427" s="55">
        <f t="shared" si="377"/>
        <v>0</v>
      </c>
      <c r="V3427" s="527"/>
      <c r="X3427" s="529">
        <f t="shared" si="375"/>
        <v>6945.12</v>
      </c>
    </row>
    <row r="3428" spans="1:24" ht="14.1" customHeight="1">
      <c r="A3428" s="460">
        <v>3428</v>
      </c>
      <c r="B3428" s="467" t="s">
        <v>245</v>
      </c>
      <c r="C3428" s="466" t="s">
        <v>386</v>
      </c>
      <c r="D3428" s="473" t="s">
        <v>475</v>
      </c>
      <c r="E3428" s="477" t="s">
        <v>790</v>
      </c>
      <c r="F3428" s="477" t="s">
        <v>3068</v>
      </c>
      <c r="G3428" s="495" t="s">
        <v>566</v>
      </c>
      <c r="H3428" s="492" t="s">
        <v>216</v>
      </c>
      <c r="I3428" s="495" t="s">
        <v>3993</v>
      </c>
      <c r="J3428" s="503">
        <v>21.44</v>
      </c>
      <c r="K3428" s="505" t="s">
        <v>216</v>
      </c>
      <c r="L3428" s="512">
        <f t="shared" si="371"/>
        <v>104</v>
      </c>
      <c r="M3428" s="514">
        <v>104</v>
      </c>
      <c r="N3428" s="514"/>
      <c r="O3428" s="514"/>
      <c r="P3428" s="515" t="e">
        <f t="shared" si="372"/>
        <v>#DIV/0!</v>
      </c>
      <c r="Q3428" s="515">
        <f t="shared" si="373"/>
        <v>0</v>
      </c>
      <c r="R3428" s="515">
        <f t="shared" si="374"/>
        <v>0</v>
      </c>
      <c r="S3428" s="516">
        <f>IF(M3428="nio",0,IF(M3428&gt;0,VLOOKUP(H3428,'3-Productie normen'!A:L,VLOOKUP(M3428,'3-Productie normen'!$B$36:$C$42,2,FALSE),FALSE)))</f>
        <v>0</v>
      </c>
      <c r="T3428" s="516">
        <f t="shared" si="376"/>
        <v>0</v>
      </c>
      <c r="U3428" s="55">
        <f t="shared" si="377"/>
        <v>0</v>
      </c>
      <c r="V3428" s="527"/>
      <c r="X3428" s="529">
        <f t="shared" si="375"/>
        <v>2229.7600000000002</v>
      </c>
    </row>
    <row r="3429" spans="1:24" ht="14.1" customHeight="1">
      <c r="A3429" s="460">
        <v>3429</v>
      </c>
      <c r="B3429" s="467" t="s">
        <v>245</v>
      </c>
      <c r="C3429" s="466" t="s">
        <v>386</v>
      </c>
      <c r="D3429" s="473" t="s">
        <v>475</v>
      </c>
      <c r="E3429" s="477" t="s">
        <v>790</v>
      </c>
      <c r="F3429" s="477" t="s">
        <v>3069</v>
      </c>
      <c r="G3429" s="495" t="s">
        <v>559</v>
      </c>
      <c r="H3429" s="491" t="s">
        <v>286</v>
      </c>
      <c r="I3429" s="495" t="s">
        <v>3981</v>
      </c>
      <c r="J3429" s="503">
        <v>589.69000000000005</v>
      </c>
      <c r="K3429" s="495" t="s">
        <v>4016</v>
      </c>
      <c r="L3429" s="512">
        <f t="shared" si="371"/>
        <v>0</v>
      </c>
      <c r="M3429" s="513" t="s">
        <v>4037</v>
      </c>
      <c r="N3429" s="514"/>
      <c r="O3429" s="514"/>
      <c r="P3429" s="515">
        <f t="shared" si="372"/>
        <v>0</v>
      </c>
      <c r="Q3429" s="515">
        <f t="shared" si="373"/>
        <v>0</v>
      </c>
      <c r="R3429" s="515">
        <f t="shared" si="374"/>
        <v>0</v>
      </c>
      <c r="S3429" s="516">
        <f>IF(M3429="nio",0,IF(M3429&gt;0,VLOOKUP(H3429,'3-Productie normen'!A:L,VLOOKUP(M3429,'3-Productie normen'!$B$36:$C$42,2,FALSE),FALSE)))</f>
        <v>0</v>
      </c>
      <c r="T3429" s="516">
        <f t="shared" si="376"/>
        <v>0</v>
      </c>
      <c r="U3429" s="55">
        <f t="shared" si="377"/>
        <v>0</v>
      </c>
      <c r="V3429" s="527"/>
      <c r="X3429" s="529">
        <f t="shared" si="375"/>
        <v>0</v>
      </c>
    </row>
    <row r="3430" spans="1:24" ht="14.1" customHeight="1">
      <c r="A3430" s="460">
        <v>3430</v>
      </c>
      <c r="B3430" s="467" t="s">
        <v>245</v>
      </c>
      <c r="C3430" s="466" t="s">
        <v>386</v>
      </c>
      <c r="D3430" s="473" t="s">
        <v>476</v>
      </c>
      <c r="E3430" s="477">
        <v>0</v>
      </c>
      <c r="F3430" s="477" t="s">
        <v>626</v>
      </c>
      <c r="G3430" s="495" t="s">
        <v>584</v>
      </c>
      <c r="H3430" s="495" t="s">
        <v>88</v>
      </c>
      <c r="I3430" s="495" t="s">
        <v>3993</v>
      </c>
      <c r="J3430" s="503">
        <v>8.18</v>
      </c>
      <c r="K3430" s="495" t="s">
        <v>88</v>
      </c>
      <c r="L3430" s="512">
        <f t="shared" si="371"/>
        <v>255</v>
      </c>
      <c r="M3430" s="514">
        <v>255</v>
      </c>
      <c r="N3430" s="514"/>
      <c r="O3430" s="514"/>
      <c r="P3430" s="515" t="e">
        <f t="shared" si="372"/>
        <v>#DIV/0!</v>
      </c>
      <c r="Q3430" s="515">
        <f t="shared" si="373"/>
        <v>0</v>
      </c>
      <c r="R3430" s="515">
        <f t="shared" si="374"/>
        <v>0</v>
      </c>
      <c r="S3430" s="516">
        <f>IF(M3430="nio",0,IF(M3430&gt;0,VLOOKUP(H3430,'3-Productie normen'!A:L,VLOOKUP(M3430,'3-Productie normen'!$B$36:$C$42,2,FALSE),FALSE)))</f>
        <v>0</v>
      </c>
      <c r="T3430" s="516">
        <f t="shared" si="376"/>
        <v>0</v>
      </c>
      <c r="U3430" s="55">
        <f t="shared" si="377"/>
        <v>0</v>
      </c>
      <c r="V3430" s="527"/>
      <c r="X3430" s="529">
        <f t="shared" si="375"/>
        <v>2085.9</v>
      </c>
    </row>
    <row r="3431" spans="1:24" ht="14.1" customHeight="1">
      <c r="A3431" s="460">
        <v>3431</v>
      </c>
      <c r="B3431" s="467" t="s">
        <v>245</v>
      </c>
      <c r="C3431" s="466" t="s">
        <v>386</v>
      </c>
      <c r="D3431" s="473" t="s">
        <v>476</v>
      </c>
      <c r="E3431" s="475">
        <v>0</v>
      </c>
      <c r="F3431" s="475" t="s">
        <v>628</v>
      </c>
      <c r="G3431" s="494" t="s">
        <v>582</v>
      </c>
      <c r="H3431" s="494" t="s">
        <v>4033</v>
      </c>
      <c r="I3431" s="494" t="s">
        <v>3974</v>
      </c>
      <c r="J3431" s="502">
        <v>18.59</v>
      </c>
      <c r="K3431" s="494" t="s">
        <v>4033</v>
      </c>
      <c r="L3431" s="512">
        <f t="shared" si="371"/>
        <v>104</v>
      </c>
      <c r="M3431" s="514">
        <v>104</v>
      </c>
      <c r="N3431" s="514"/>
      <c r="O3431" s="514"/>
      <c r="P3431" s="515" t="e">
        <f t="shared" si="372"/>
        <v>#DIV/0!</v>
      </c>
      <c r="Q3431" s="515">
        <f t="shared" si="373"/>
        <v>0</v>
      </c>
      <c r="R3431" s="515">
        <f t="shared" si="374"/>
        <v>0</v>
      </c>
      <c r="S3431" s="516">
        <f>IF(M3431="nio",0,IF(M3431&gt;0,VLOOKUP(H3431,'3-Productie normen'!A:L,VLOOKUP(M3431,'3-Productie normen'!$B$36:$C$42,2,FALSE),FALSE)))</f>
        <v>0</v>
      </c>
      <c r="T3431" s="516">
        <f t="shared" si="376"/>
        <v>0</v>
      </c>
      <c r="U3431" s="55">
        <f t="shared" si="377"/>
        <v>0</v>
      </c>
      <c r="V3431" s="527"/>
      <c r="X3431" s="529">
        <f t="shared" si="375"/>
        <v>1933.36</v>
      </c>
    </row>
    <row r="3432" spans="1:24" ht="14.1" customHeight="1">
      <c r="A3432" s="460">
        <v>3432</v>
      </c>
      <c r="B3432" s="467" t="s">
        <v>245</v>
      </c>
      <c r="C3432" s="466" t="s">
        <v>386</v>
      </c>
      <c r="D3432" s="473" t="s">
        <v>476</v>
      </c>
      <c r="E3432" s="475">
        <v>0</v>
      </c>
      <c r="F3432" s="475" t="s">
        <v>3070</v>
      </c>
      <c r="G3432" s="494" t="s">
        <v>594</v>
      </c>
      <c r="H3432" s="491" t="s">
        <v>4026</v>
      </c>
      <c r="I3432" s="494" t="s">
        <v>3974</v>
      </c>
      <c r="J3432" s="502">
        <v>1.3</v>
      </c>
      <c r="K3432" s="494" t="s">
        <v>4024</v>
      </c>
      <c r="L3432" s="512">
        <f t="shared" si="371"/>
        <v>0</v>
      </c>
      <c r="M3432" s="513" t="s">
        <v>4037</v>
      </c>
      <c r="N3432" s="514"/>
      <c r="O3432" s="514"/>
      <c r="P3432" s="515">
        <f t="shared" si="372"/>
        <v>0</v>
      </c>
      <c r="Q3432" s="515">
        <f t="shared" si="373"/>
        <v>0</v>
      </c>
      <c r="R3432" s="515">
        <f t="shared" si="374"/>
        <v>0</v>
      </c>
      <c r="S3432" s="516">
        <f>IF(M3432="nio",0,IF(M3432&gt;0,VLOOKUP(H3432,'3-Productie normen'!A:L,VLOOKUP(M3432,'3-Productie normen'!$B$36:$C$42,2,FALSE),FALSE)))</f>
        <v>0</v>
      </c>
      <c r="T3432" s="516">
        <f t="shared" si="376"/>
        <v>0</v>
      </c>
      <c r="U3432" s="55">
        <f t="shared" si="377"/>
        <v>0</v>
      </c>
      <c r="V3432" s="527"/>
      <c r="X3432" s="529">
        <f t="shared" si="375"/>
        <v>0</v>
      </c>
    </row>
    <row r="3433" spans="1:24" ht="14.1" customHeight="1">
      <c r="A3433" s="567">
        <v>3433</v>
      </c>
      <c r="B3433" s="467" t="s">
        <v>245</v>
      </c>
      <c r="C3433" s="466" t="s">
        <v>386</v>
      </c>
      <c r="D3433" s="473" t="s">
        <v>476</v>
      </c>
      <c r="E3433" s="475">
        <v>0</v>
      </c>
      <c r="F3433" s="475" t="s">
        <v>3071</v>
      </c>
      <c r="G3433" s="494" t="s">
        <v>568</v>
      </c>
      <c r="H3433" s="487" t="s">
        <v>17</v>
      </c>
      <c r="I3433" s="494" t="s">
        <v>3977</v>
      </c>
      <c r="J3433" s="502">
        <v>1.7</v>
      </c>
      <c r="K3433" s="487" t="s">
        <v>17</v>
      </c>
      <c r="L3433" s="512">
        <f t="shared" si="371"/>
        <v>255</v>
      </c>
      <c r="M3433" s="514">
        <v>255</v>
      </c>
      <c r="N3433" s="514"/>
      <c r="O3433" s="514"/>
      <c r="P3433" s="515" t="e">
        <f t="shared" si="372"/>
        <v>#DIV/0!</v>
      </c>
      <c r="Q3433" s="515">
        <f t="shared" si="373"/>
        <v>0</v>
      </c>
      <c r="R3433" s="515">
        <f t="shared" si="374"/>
        <v>0</v>
      </c>
      <c r="S3433" s="516">
        <f>IF(M3433="nio",0,IF(M3433&gt;0,VLOOKUP(H3433,'3-Productie normen'!A:L,VLOOKUP(M3433,'3-Productie normen'!$B$36:$C$42,2,FALSE),FALSE)))</f>
        <v>0</v>
      </c>
      <c r="T3433" s="516">
        <f t="shared" si="376"/>
        <v>0</v>
      </c>
      <c r="U3433" s="55">
        <f t="shared" si="377"/>
        <v>0</v>
      </c>
      <c r="V3433" s="527"/>
      <c r="X3433" s="529">
        <f t="shared" si="375"/>
        <v>433.5</v>
      </c>
    </row>
    <row r="3434" spans="1:24" ht="14.1" customHeight="1">
      <c r="A3434" s="460">
        <v>3434</v>
      </c>
      <c r="B3434" s="467" t="s">
        <v>245</v>
      </c>
      <c r="C3434" s="466" t="s">
        <v>386</v>
      </c>
      <c r="D3434" s="473" t="s">
        <v>476</v>
      </c>
      <c r="E3434" s="475">
        <v>0</v>
      </c>
      <c r="F3434" s="475" t="s">
        <v>3072</v>
      </c>
      <c r="G3434" s="494" t="s">
        <v>568</v>
      </c>
      <c r="H3434" s="487" t="s">
        <v>17</v>
      </c>
      <c r="I3434" s="494" t="s">
        <v>3977</v>
      </c>
      <c r="J3434" s="502">
        <v>2.72</v>
      </c>
      <c r="K3434" s="487" t="s">
        <v>17</v>
      </c>
      <c r="L3434" s="512">
        <f t="shared" si="371"/>
        <v>255</v>
      </c>
      <c r="M3434" s="514">
        <v>255</v>
      </c>
      <c r="N3434" s="514"/>
      <c r="O3434" s="514"/>
      <c r="P3434" s="515" t="e">
        <f t="shared" si="372"/>
        <v>#DIV/0!</v>
      </c>
      <c r="Q3434" s="515">
        <f t="shared" si="373"/>
        <v>0</v>
      </c>
      <c r="R3434" s="515">
        <f t="shared" si="374"/>
        <v>0</v>
      </c>
      <c r="S3434" s="516">
        <f>IF(M3434="nio",0,IF(M3434&gt;0,VLOOKUP(H3434,'3-Productie normen'!A:L,VLOOKUP(M3434,'3-Productie normen'!$B$36:$C$42,2,FALSE),FALSE)))</f>
        <v>0</v>
      </c>
      <c r="T3434" s="516">
        <f t="shared" si="376"/>
        <v>0</v>
      </c>
      <c r="U3434" s="55">
        <f t="shared" si="377"/>
        <v>0</v>
      </c>
      <c r="V3434" s="527"/>
      <c r="X3434" s="529">
        <f t="shared" si="375"/>
        <v>693.6</v>
      </c>
    </row>
    <row r="3435" spans="1:24" ht="14.1" customHeight="1">
      <c r="A3435" s="460">
        <v>3435</v>
      </c>
      <c r="B3435" s="467" t="s">
        <v>245</v>
      </c>
      <c r="C3435" s="466" t="s">
        <v>386</v>
      </c>
      <c r="D3435" s="473" t="s">
        <v>476</v>
      </c>
      <c r="E3435" s="475">
        <v>0</v>
      </c>
      <c r="F3435" s="475" t="s">
        <v>3073</v>
      </c>
      <c r="G3435" s="494" t="s">
        <v>568</v>
      </c>
      <c r="H3435" s="487" t="s">
        <v>17</v>
      </c>
      <c r="I3435" s="494" t="s">
        <v>3977</v>
      </c>
      <c r="J3435" s="502">
        <v>3.82</v>
      </c>
      <c r="K3435" s="487" t="s">
        <v>17</v>
      </c>
      <c r="L3435" s="512">
        <f t="shared" si="371"/>
        <v>255</v>
      </c>
      <c r="M3435" s="514">
        <v>255</v>
      </c>
      <c r="N3435" s="514"/>
      <c r="O3435" s="514"/>
      <c r="P3435" s="515" t="e">
        <f t="shared" si="372"/>
        <v>#DIV/0!</v>
      </c>
      <c r="Q3435" s="515">
        <f t="shared" si="373"/>
        <v>0</v>
      </c>
      <c r="R3435" s="515">
        <f t="shared" si="374"/>
        <v>0</v>
      </c>
      <c r="S3435" s="516">
        <f>IF(M3435="nio",0,IF(M3435&gt;0,VLOOKUP(H3435,'3-Productie normen'!A:L,VLOOKUP(M3435,'3-Productie normen'!$B$36:$C$42,2,FALSE),FALSE)))</f>
        <v>0</v>
      </c>
      <c r="T3435" s="516">
        <f t="shared" si="376"/>
        <v>0</v>
      </c>
      <c r="U3435" s="55">
        <f t="shared" si="377"/>
        <v>0</v>
      </c>
      <c r="V3435" s="527"/>
      <c r="X3435" s="529">
        <f t="shared" si="375"/>
        <v>974.09999999999991</v>
      </c>
    </row>
    <row r="3436" spans="1:24" ht="14.1" customHeight="1">
      <c r="A3436" s="460">
        <v>3436</v>
      </c>
      <c r="B3436" s="467" t="s">
        <v>245</v>
      </c>
      <c r="C3436" s="466" t="s">
        <v>386</v>
      </c>
      <c r="D3436" s="473" t="s">
        <v>476</v>
      </c>
      <c r="E3436" s="475">
        <v>0</v>
      </c>
      <c r="F3436" s="475" t="s">
        <v>629</v>
      </c>
      <c r="G3436" s="494" t="s">
        <v>529</v>
      </c>
      <c r="H3436" s="491" t="s">
        <v>253</v>
      </c>
      <c r="I3436" s="494" t="s">
        <v>3974</v>
      </c>
      <c r="J3436" s="502">
        <v>16.93</v>
      </c>
      <c r="K3436" s="491" t="s">
        <v>253</v>
      </c>
      <c r="L3436" s="512">
        <f t="shared" si="371"/>
        <v>104</v>
      </c>
      <c r="M3436" s="514">
        <v>104</v>
      </c>
      <c r="N3436" s="514"/>
      <c r="O3436" s="514"/>
      <c r="P3436" s="515" t="e">
        <f t="shared" si="372"/>
        <v>#DIV/0!</v>
      </c>
      <c r="Q3436" s="515">
        <f t="shared" si="373"/>
        <v>0</v>
      </c>
      <c r="R3436" s="515">
        <f t="shared" si="374"/>
        <v>0</v>
      </c>
      <c r="S3436" s="516">
        <f>IF(M3436="nio",0,IF(M3436&gt;0,VLOOKUP(H3436,'3-Productie normen'!A:L,VLOOKUP(M3436,'3-Productie normen'!$B$36:$C$42,2,FALSE),FALSE)))</f>
        <v>0</v>
      </c>
      <c r="T3436" s="516">
        <f t="shared" si="376"/>
        <v>0</v>
      </c>
      <c r="U3436" s="55">
        <f t="shared" si="377"/>
        <v>0</v>
      </c>
      <c r="V3436" s="527"/>
      <c r="X3436" s="529">
        <f t="shared" si="375"/>
        <v>1760.72</v>
      </c>
    </row>
    <row r="3437" spans="1:24" ht="14.1" customHeight="1">
      <c r="A3437" s="460">
        <v>3437</v>
      </c>
      <c r="B3437" s="467" t="s">
        <v>245</v>
      </c>
      <c r="C3437" s="466" t="s">
        <v>386</v>
      </c>
      <c r="D3437" s="473" t="s">
        <v>476</v>
      </c>
      <c r="E3437" s="475">
        <v>0</v>
      </c>
      <c r="F3437" s="475" t="s">
        <v>630</v>
      </c>
      <c r="G3437" s="494" t="s">
        <v>529</v>
      </c>
      <c r="H3437" s="491" t="s">
        <v>253</v>
      </c>
      <c r="I3437" s="494" t="s">
        <v>3974</v>
      </c>
      <c r="J3437" s="502">
        <v>44.79</v>
      </c>
      <c r="K3437" s="491" t="s">
        <v>253</v>
      </c>
      <c r="L3437" s="512">
        <f t="shared" si="371"/>
        <v>104</v>
      </c>
      <c r="M3437" s="514">
        <v>104</v>
      </c>
      <c r="N3437" s="514"/>
      <c r="O3437" s="514"/>
      <c r="P3437" s="515" t="e">
        <f t="shared" si="372"/>
        <v>#DIV/0!</v>
      </c>
      <c r="Q3437" s="515">
        <f t="shared" si="373"/>
        <v>0</v>
      </c>
      <c r="R3437" s="515">
        <f t="shared" si="374"/>
        <v>0</v>
      </c>
      <c r="S3437" s="516">
        <f>IF(M3437="nio",0,IF(M3437&gt;0,VLOOKUP(H3437,'3-Productie normen'!A:L,VLOOKUP(M3437,'3-Productie normen'!$B$36:$C$42,2,FALSE),FALSE)))</f>
        <v>0</v>
      </c>
      <c r="T3437" s="516">
        <f t="shared" si="376"/>
        <v>0</v>
      </c>
      <c r="U3437" s="55">
        <f t="shared" si="377"/>
        <v>0</v>
      </c>
      <c r="V3437" s="527"/>
      <c r="X3437" s="529">
        <f t="shared" si="375"/>
        <v>4658.16</v>
      </c>
    </row>
    <row r="3438" spans="1:24" ht="14.1" customHeight="1">
      <c r="A3438" s="460">
        <v>3438</v>
      </c>
      <c r="B3438" s="467" t="s">
        <v>245</v>
      </c>
      <c r="C3438" s="466" t="s">
        <v>386</v>
      </c>
      <c r="D3438" s="473" t="s">
        <v>476</v>
      </c>
      <c r="E3438" s="475">
        <v>0</v>
      </c>
      <c r="F3438" s="475" t="s">
        <v>631</v>
      </c>
      <c r="G3438" s="494" t="s">
        <v>529</v>
      </c>
      <c r="H3438" s="491" t="s">
        <v>253</v>
      </c>
      <c r="I3438" s="494" t="s">
        <v>3974</v>
      </c>
      <c r="J3438" s="502">
        <v>31.95</v>
      </c>
      <c r="K3438" s="491" t="s">
        <v>253</v>
      </c>
      <c r="L3438" s="512">
        <f t="shared" si="371"/>
        <v>104</v>
      </c>
      <c r="M3438" s="514">
        <v>104</v>
      </c>
      <c r="N3438" s="514"/>
      <c r="O3438" s="514"/>
      <c r="P3438" s="515" t="e">
        <f t="shared" si="372"/>
        <v>#DIV/0!</v>
      </c>
      <c r="Q3438" s="515">
        <f t="shared" si="373"/>
        <v>0</v>
      </c>
      <c r="R3438" s="515">
        <f t="shared" si="374"/>
        <v>0</v>
      </c>
      <c r="S3438" s="516">
        <f>IF(M3438="nio",0,IF(M3438&gt;0,VLOOKUP(H3438,'3-Productie normen'!A:L,VLOOKUP(M3438,'3-Productie normen'!$B$36:$C$42,2,FALSE),FALSE)))</f>
        <v>0</v>
      </c>
      <c r="T3438" s="516">
        <f t="shared" si="376"/>
        <v>0</v>
      </c>
      <c r="U3438" s="55">
        <f t="shared" si="377"/>
        <v>0</v>
      </c>
      <c r="V3438" s="527"/>
      <c r="X3438" s="529">
        <f t="shared" si="375"/>
        <v>3322.7999999999997</v>
      </c>
    </row>
    <row r="3439" spans="1:24" ht="14.1" customHeight="1">
      <c r="A3439" s="460">
        <v>3439</v>
      </c>
      <c r="B3439" s="467" t="s">
        <v>245</v>
      </c>
      <c r="C3439" s="466" t="s">
        <v>386</v>
      </c>
      <c r="D3439" s="473" t="s">
        <v>476</v>
      </c>
      <c r="E3439" s="475">
        <v>0</v>
      </c>
      <c r="F3439" s="475" t="s">
        <v>632</v>
      </c>
      <c r="G3439" s="494" t="s">
        <v>529</v>
      </c>
      <c r="H3439" s="491" t="s">
        <v>253</v>
      </c>
      <c r="I3439" s="494" t="s">
        <v>3974</v>
      </c>
      <c r="J3439" s="502">
        <v>17.239999999999998</v>
      </c>
      <c r="K3439" s="491" t="s">
        <v>253</v>
      </c>
      <c r="L3439" s="512">
        <f t="shared" si="371"/>
        <v>104</v>
      </c>
      <c r="M3439" s="514">
        <v>104</v>
      </c>
      <c r="N3439" s="514"/>
      <c r="O3439" s="514"/>
      <c r="P3439" s="515" t="e">
        <f t="shared" si="372"/>
        <v>#DIV/0!</v>
      </c>
      <c r="Q3439" s="515">
        <f t="shared" si="373"/>
        <v>0</v>
      </c>
      <c r="R3439" s="515">
        <f t="shared" si="374"/>
        <v>0</v>
      </c>
      <c r="S3439" s="516">
        <f>IF(M3439="nio",0,IF(M3439&gt;0,VLOOKUP(H3439,'3-Productie normen'!A:L,VLOOKUP(M3439,'3-Productie normen'!$B$36:$C$42,2,FALSE),FALSE)))</f>
        <v>0</v>
      </c>
      <c r="T3439" s="516">
        <f t="shared" si="376"/>
        <v>0</v>
      </c>
      <c r="U3439" s="55">
        <f t="shared" si="377"/>
        <v>0</v>
      </c>
      <c r="V3439" s="527"/>
      <c r="X3439" s="529">
        <f t="shared" si="375"/>
        <v>1792.9599999999998</v>
      </c>
    </row>
    <row r="3440" spans="1:24" ht="14.1" customHeight="1">
      <c r="A3440" s="460">
        <v>3440</v>
      </c>
      <c r="B3440" s="467" t="s">
        <v>245</v>
      </c>
      <c r="C3440" s="466" t="s">
        <v>386</v>
      </c>
      <c r="D3440" s="473" t="s">
        <v>476</v>
      </c>
      <c r="E3440" s="475">
        <v>0</v>
      </c>
      <c r="F3440" s="475" t="s">
        <v>635</v>
      </c>
      <c r="G3440" s="494" t="s">
        <v>2258</v>
      </c>
      <c r="H3440" s="494" t="s">
        <v>255</v>
      </c>
      <c r="I3440" s="494" t="s">
        <v>3981</v>
      </c>
      <c r="J3440" s="502">
        <v>253.9</v>
      </c>
      <c r="K3440" s="494" t="s">
        <v>255</v>
      </c>
      <c r="L3440" s="512">
        <f t="shared" si="371"/>
        <v>104</v>
      </c>
      <c r="M3440" s="514">
        <v>104</v>
      </c>
      <c r="N3440" s="514"/>
      <c r="O3440" s="514"/>
      <c r="P3440" s="515" t="e">
        <f t="shared" si="372"/>
        <v>#DIV/0!</v>
      </c>
      <c r="Q3440" s="515">
        <f t="shared" si="373"/>
        <v>0</v>
      </c>
      <c r="R3440" s="515">
        <f t="shared" si="374"/>
        <v>0</v>
      </c>
      <c r="S3440" s="516">
        <f>IF(M3440="nio",0,IF(M3440&gt;0,VLOOKUP(H3440,'3-Productie normen'!A:L,VLOOKUP(M3440,'3-Productie normen'!$B$36:$C$42,2,FALSE),FALSE)))</f>
        <v>0</v>
      </c>
      <c r="T3440" s="516">
        <f t="shared" si="376"/>
        <v>0</v>
      </c>
      <c r="U3440" s="55">
        <f t="shared" si="377"/>
        <v>0</v>
      </c>
      <c r="V3440" s="527"/>
      <c r="X3440" s="529">
        <f t="shared" si="375"/>
        <v>26405.600000000002</v>
      </c>
    </row>
    <row r="3441" spans="1:24" ht="14.1" customHeight="1">
      <c r="A3441" s="567">
        <v>3441</v>
      </c>
      <c r="B3441" s="467" t="s">
        <v>245</v>
      </c>
      <c r="C3441" s="466" t="s">
        <v>386</v>
      </c>
      <c r="D3441" s="473" t="s">
        <v>476</v>
      </c>
      <c r="E3441" s="475">
        <v>0</v>
      </c>
      <c r="F3441" s="475" t="s">
        <v>3074</v>
      </c>
      <c r="G3441" s="494" t="s">
        <v>568</v>
      </c>
      <c r="H3441" s="487" t="s">
        <v>17</v>
      </c>
      <c r="I3441" s="494" t="s">
        <v>3977</v>
      </c>
      <c r="J3441" s="502">
        <v>3.2</v>
      </c>
      <c r="K3441" s="487" t="s">
        <v>17</v>
      </c>
      <c r="L3441" s="512">
        <f t="shared" si="371"/>
        <v>255</v>
      </c>
      <c r="M3441" s="514">
        <v>255</v>
      </c>
      <c r="N3441" s="514"/>
      <c r="O3441" s="514"/>
      <c r="P3441" s="515" t="e">
        <f t="shared" si="372"/>
        <v>#DIV/0!</v>
      </c>
      <c r="Q3441" s="515">
        <f t="shared" si="373"/>
        <v>0</v>
      </c>
      <c r="R3441" s="515">
        <f t="shared" si="374"/>
        <v>0</v>
      </c>
      <c r="S3441" s="516">
        <f>IF(M3441="nio",0,IF(M3441&gt;0,VLOOKUP(H3441,'3-Productie normen'!A:L,VLOOKUP(M3441,'3-Productie normen'!$B$36:$C$42,2,FALSE),FALSE)))</f>
        <v>0</v>
      </c>
      <c r="T3441" s="516">
        <f t="shared" si="376"/>
        <v>0</v>
      </c>
      <c r="U3441" s="55">
        <f t="shared" si="377"/>
        <v>0</v>
      </c>
      <c r="V3441" s="527"/>
      <c r="X3441" s="529">
        <f t="shared" si="375"/>
        <v>816</v>
      </c>
    </row>
    <row r="3442" spans="1:24" ht="14.1" customHeight="1">
      <c r="A3442" s="460">
        <v>3442</v>
      </c>
      <c r="B3442" s="467" t="s">
        <v>245</v>
      </c>
      <c r="C3442" s="466" t="s">
        <v>386</v>
      </c>
      <c r="D3442" s="473" t="s">
        <v>476</v>
      </c>
      <c r="E3442" s="475">
        <v>0</v>
      </c>
      <c r="F3442" s="475" t="s">
        <v>3075</v>
      </c>
      <c r="G3442" s="494" t="s">
        <v>568</v>
      </c>
      <c r="H3442" s="487" t="s">
        <v>17</v>
      </c>
      <c r="I3442" s="494" t="s">
        <v>3977</v>
      </c>
      <c r="J3442" s="502">
        <v>2</v>
      </c>
      <c r="K3442" s="487" t="s">
        <v>17</v>
      </c>
      <c r="L3442" s="512">
        <f t="shared" si="371"/>
        <v>255</v>
      </c>
      <c r="M3442" s="514">
        <v>255</v>
      </c>
      <c r="N3442" s="514"/>
      <c r="O3442" s="514"/>
      <c r="P3442" s="515" t="e">
        <f t="shared" si="372"/>
        <v>#DIV/0!</v>
      </c>
      <c r="Q3442" s="515">
        <f t="shared" si="373"/>
        <v>0</v>
      </c>
      <c r="R3442" s="515">
        <f t="shared" si="374"/>
        <v>0</v>
      </c>
      <c r="S3442" s="516">
        <f>IF(M3442="nio",0,IF(M3442&gt;0,VLOOKUP(H3442,'3-Productie normen'!A:L,VLOOKUP(M3442,'3-Productie normen'!$B$36:$C$42,2,FALSE),FALSE)))</f>
        <v>0</v>
      </c>
      <c r="T3442" s="516">
        <f t="shared" si="376"/>
        <v>0</v>
      </c>
      <c r="U3442" s="55">
        <f t="shared" si="377"/>
        <v>0</v>
      </c>
      <c r="V3442" s="527"/>
      <c r="X3442" s="529">
        <f t="shared" si="375"/>
        <v>510</v>
      </c>
    </row>
    <row r="3443" spans="1:24" ht="14.1" customHeight="1">
      <c r="A3443" s="460">
        <v>3443</v>
      </c>
      <c r="B3443" s="467" t="s">
        <v>245</v>
      </c>
      <c r="C3443" s="466" t="s">
        <v>386</v>
      </c>
      <c r="D3443" s="473" t="s">
        <v>476</v>
      </c>
      <c r="E3443" s="475">
        <v>0</v>
      </c>
      <c r="F3443" s="475" t="s">
        <v>636</v>
      </c>
      <c r="G3443" s="494" t="s">
        <v>2258</v>
      </c>
      <c r="H3443" s="494" t="s">
        <v>255</v>
      </c>
      <c r="I3443" s="494" t="s">
        <v>3981</v>
      </c>
      <c r="J3443" s="502">
        <v>253.89</v>
      </c>
      <c r="K3443" s="494" t="s">
        <v>255</v>
      </c>
      <c r="L3443" s="512">
        <f t="shared" si="371"/>
        <v>104</v>
      </c>
      <c r="M3443" s="514">
        <v>104</v>
      </c>
      <c r="N3443" s="514"/>
      <c r="O3443" s="514"/>
      <c r="P3443" s="515" t="e">
        <f t="shared" si="372"/>
        <v>#DIV/0!</v>
      </c>
      <c r="Q3443" s="515">
        <f t="shared" si="373"/>
        <v>0</v>
      </c>
      <c r="R3443" s="515">
        <f t="shared" si="374"/>
        <v>0</v>
      </c>
      <c r="S3443" s="516">
        <f>IF(M3443="nio",0,IF(M3443&gt;0,VLOOKUP(H3443,'3-Productie normen'!A:L,VLOOKUP(M3443,'3-Productie normen'!$B$36:$C$42,2,FALSE),FALSE)))</f>
        <v>0</v>
      </c>
      <c r="T3443" s="516">
        <f t="shared" si="376"/>
        <v>0</v>
      </c>
      <c r="U3443" s="55">
        <f t="shared" si="377"/>
        <v>0</v>
      </c>
      <c r="V3443" s="527"/>
      <c r="X3443" s="529">
        <f t="shared" si="375"/>
        <v>26404.559999999998</v>
      </c>
    </row>
    <row r="3444" spans="1:24" ht="14.1" customHeight="1">
      <c r="A3444" s="460">
        <v>3444</v>
      </c>
      <c r="B3444" s="467" t="s">
        <v>245</v>
      </c>
      <c r="C3444" s="466" t="s">
        <v>386</v>
      </c>
      <c r="D3444" s="473" t="s">
        <v>476</v>
      </c>
      <c r="E3444" s="475">
        <v>0</v>
      </c>
      <c r="F3444" s="475" t="s">
        <v>3076</v>
      </c>
      <c r="G3444" s="494" t="s">
        <v>568</v>
      </c>
      <c r="H3444" s="487" t="s">
        <v>17</v>
      </c>
      <c r="I3444" s="494" t="s">
        <v>3977</v>
      </c>
      <c r="J3444" s="502">
        <v>3.2</v>
      </c>
      <c r="K3444" s="487" t="s">
        <v>17</v>
      </c>
      <c r="L3444" s="512">
        <f t="shared" si="371"/>
        <v>255</v>
      </c>
      <c r="M3444" s="514">
        <v>255</v>
      </c>
      <c r="N3444" s="514"/>
      <c r="O3444" s="514"/>
      <c r="P3444" s="515" t="e">
        <f t="shared" si="372"/>
        <v>#DIV/0!</v>
      </c>
      <c r="Q3444" s="515">
        <f t="shared" si="373"/>
        <v>0</v>
      </c>
      <c r="R3444" s="515">
        <f t="shared" si="374"/>
        <v>0</v>
      </c>
      <c r="S3444" s="516">
        <f>IF(M3444="nio",0,IF(M3444&gt;0,VLOOKUP(H3444,'3-Productie normen'!A:L,VLOOKUP(M3444,'3-Productie normen'!$B$36:$C$42,2,FALSE),FALSE)))</f>
        <v>0</v>
      </c>
      <c r="T3444" s="516">
        <f t="shared" si="376"/>
        <v>0</v>
      </c>
      <c r="U3444" s="55">
        <f t="shared" si="377"/>
        <v>0</v>
      </c>
      <c r="V3444" s="527"/>
      <c r="X3444" s="529">
        <f t="shared" si="375"/>
        <v>816</v>
      </c>
    </row>
    <row r="3445" spans="1:24" ht="14.1" customHeight="1">
      <c r="A3445" s="460">
        <v>3445</v>
      </c>
      <c r="B3445" s="467" t="s">
        <v>245</v>
      </c>
      <c r="C3445" s="466" t="s">
        <v>386</v>
      </c>
      <c r="D3445" s="473" t="s">
        <v>476</v>
      </c>
      <c r="E3445" s="475">
        <v>0</v>
      </c>
      <c r="F3445" s="475" t="s">
        <v>3077</v>
      </c>
      <c r="G3445" s="494" t="s">
        <v>568</v>
      </c>
      <c r="H3445" s="487" t="s">
        <v>17</v>
      </c>
      <c r="I3445" s="494" t="s">
        <v>3977</v>
      </c>
      <c r="J3445" s="502">
        <v>2</v>
      </c>
      <c r="K3445" s="487" t="s">
        <v>17</v>
      </c>
      <c r="L3445" s="512">
        <f t="shared" si="371"/>
        <v>255</v>
      </c>
      <c r="M3445" s="514">
        <v>255</v>
      </c>
      <c r="N3445" s="514"/>
      <c r="O3445" s="514"/>
      <c r="P3445" s="515" t="e">
        <f t="shared" si="372"/>
        <v>#DIV/0!</v>
      </c>
      <c r="Q3445" s="515">
        <f t="shared" si="373"/>
        <v>0</v>
      </c>
      <c r="R3445" s="515">
        <f t="shared" si="374"/>
        <v>0</v>
      </c>
      <c r="S3445" s="516">
        <f>IF(M3445="nio",0,IF(M3445&gt;0,VLOOKUP(H3445,'3-Productie normen'!A:L,VLOOKUP(M3445,'3-Productie normen'!$B$36:$C$42,2,FALSE),FALSE)))</f>
        <v>0</v>
      </c>
      <c r="T3445" s="516">
        <f t="shared" si="376"/>
        <v>0</v>
      </c>
      <c r="U3445" s="55">
        <f t="shared" si="377"/>
        <v>0</v>
      </c>
      <c r="V3445" s="527"/>
      <c r="X3445" s="529">
        <f t="shared" si="375"/>
        <v>510</v>
      </c>
    </row>
    <row r="3446" spans="1:24" ht="14.1" customHeight="1">
      <c r="A3446" s="460">
        <v>3446</v>
      </c>
      <c r="B3446" s="467" t="s">
        <v>245</v>
      </c>
      <c r="C3446" s="466" t="s">
        <v>386</v>
      </c>
      <c r="D3446" s="473" t="s">
        <v>476</v>
      </c>
      <c r="E3446" s="475">
        <v>0</v>
      </c>
      <c r="F3446" s="475" t="s">
        <v>637</v>
      </c>
      <c r="G3446" s="494" t="s">
        <v>559</v>
      </c>
      <c r="H3446" s="491" t="s">
        <v>286</v>
      </c>
      <c r="I3446" s="494" t="s">
        <v>3974</v>
      </c>
      <c r="J3446" s="502">
        <v>44.17</v>
      </c>
      <c r="K3446" s="494" t="s">
        <v>4016</v>
      </c>
      <c r="L3446" s="512">
        <f t="shared" si="371"/>
        <v>0</v>
      </c>
      <c r="M3446" s="513" t="s">
        <v>4037</v>
      </c>
      <c r="N3446" s="514"/>
      <c r="O3446" s="514"/>
      <c r="P3446" s="515">
        <f t="shared" si="372"/>
        <v>0</v>
      </c>
      <c r="Q3446" s="515">
        <f t="shared" si="373"/>
        <v>0</v>
      </c>
      <c r="R3446" s="515">
        <f t="shared" si="374"/>
        <v>0</v>
      </c>
      <c r="S3446" s="516">
        <f>IF(M3446="nio",0,IF(M3446&gt;0,VLOOKUP(H3446,'3-Productie normen'!A:L,VLOOKUP(M3446,'3-Productie normen'!$B$36:$C$42,2,FALSE),FALSE)))</f>
        <v>0</v>
      </c>
      <c r="T3446" s="516">
        <f t="shared" si="376"/>
        <v>0</v>
      </c>
      <c r="U3446" s="55">
        <f t="shared" si="377"/>
        <v>0</v>
      </c>
      <c r="V3446" s="527"/>
      <c r="X3446" s="529">
        <f t="shared" si="375"/>
        <v>0</v>
      </c>
    </row>
    <row r="3447" spans="1:24" ht="14.1" customHeight="1">
      <c r="A3447" s="460">
        <v>3447</v>
      </c>
      <c r="B3447" s="467" t="s">
        <v>245</v>
      </c>
      <c r="C3447" s="466" t="s">
        <v>386</v>
      </c>
      <c r="D3447" s="473" t="s">
        <v>476</v>
      </c>
      <c r="E3447" s="475">
        <v>0</v>
      </c>
      <c r="F3447" s="475" t="s">
        <v>638</v>
      </c>
      <c r="G3447" s="494" t="s">
        <v>559</v>
      </c>
      <c r="H3447" s="491" t="s">
        <v>286</v>
      </c>
      <c r="I3447" s="494" t="s">
        <v>3974</v>
      </c>
      <c r="J3447" s="502">
        <v>44.17</v>
      </c>
      <c r="K3447" s="494" t="s">
        <v>4016</v>
      </c>
      <c r="L3447" s="512">
        <f t="shared" si="371"/>
        <v>0</v>
      </c>
      <c r="M3447" s="513" t="s">
        <v>4037</v>
      </c>
      <c r="N3447" s="514"/>
      <c r="O3447" s="514"/>
      <c r="P3447" s="515">
        <f t="shared" si="372"/>
        <v>0</v>
      </c>
      <c r="Q3447" s="515">
        <f t="shared" si="373"/>
        <v>0</v>
      </c>
      <c r="R3447" s="515">
        <f t="shared" si="374"/>
        <v>0</v>
      </c>
      <c r="S3447" s="516">
        <f>IF(M3447="nio",0,IF(M3447&gt;0,VLOOKUP(H3447,'3-Productie normen'!A:L,VLOOKUP(M3447,'3-Productie normen'!$B$36:$C$42,2,FALSE),FALSE)))</f>
        <v>0</v>
      </c>
      <c r="T3447" s="516">
        <f t="shared" si="376"/>
        <v>0</v>
      </c>
      <c r="U3447" s="55">
        <f t="shared" si="377"/>
        <v>0</v>
      </c>
      <c r="V3447" s="527"/>
      <c r="X3447" s="529">
        <f t="shared" si="375"/>
        <v>0</v>
      </c>
    </row>
    <row r="3448" spans="1:24" ht="14.1" customHeight="1">
      <c r="A3448" s="460">
        <v>3448</v>
      </c>
      <c r="B3448" s="467" t="s">
        <v>245</v>
      </c>
      <c r="C3448" s="466" t="s">
        <v>386</v>
      </c>
      <c r="D3448" s="473" t="s">
        <v>477</v>
      </c>
      <c r="E3448" s="475">
        <v>0</v>
      </c>
      <c r="F3448" s="475" t="s">
        <v>626</v>
      </c>
      <c r="G3448" s="494" t="s">
        <v>582</v>
      </c>
      <c r="H3448" s="494" t="s">
        <v>4033</v>
      </c>
      <c r="I3448" s="494" t="s">
        <v>3993</v>
      </c>
      <c r="J3448" s="502">
        <v>16.47</v>
      </c>
      <c r="K3448" s="494" t="s">
        <v>4033</v>
      </c>
      <c r="L3448" s="512">
        <f t="shared" si="371"/>
        <v>104</v>
      </c>
      <c r="M3448" s="514">
        <v>104</v>
      </c>
      <c r="N3448" s="514"/>
      <c r="O3448" s="514"/>
      <c r="P3448" s="515" t="e">
        <f t="shared" si="372"/>
        <v>#DIV/0!</v>
      </c>
      <c r="Q3448" s="515">
        <f t="shared" si="373"/>
        <v>0</v>
      </c>
      <c r="R3448" s="515">
        <f t="shared" si="374"/>
        <v>0</v>
      </c>
      <c r="S3448" s="516">
        <f>IF(M3448="nio",0,IF(M3448&gt;0,VLOOKUP(H3448,'3-Productie normen'!A:L,VLOOKUP(M3448,'3-Productie normen'!$B$36:$C$42,2,FALSE),FALSE)))</f>
        <v>0</v>
      </c>
      <c r="T3448" s="516">
        <f t="shared" si="376"/>
        <v>0</v>
      </c>
      <c r="U3448" s="55">
        <f t="shared" si="377"/>
        <v>0</v>
      </c>
      <c r="V3448" s="527"/>
      <c r="X3448" s="529">
        <f t="shared" si="375"/>
        <v>1712.8799999999999</v>
      </c>
    </row>
    <row r="3449" spans="1:24" ht="14.1" customHeight="1">
      <c r="A3449" s="567">
        <v>3449</v>
      </c>
      <c r="B3449" s="467" t="s">
        <v>245</v>
      </c>
      <c r="C3449" s="466" t="s">
        <v>386</v>
      </c>
      <c r="D3449" s="473" t="s">
        <v>477</v>
      </c>
      <c r="E3449" s="475">
        <v>0</v>
      </c>
      <c r="F3449" s="475" t="s">
        <v>3078</v>
      </c>
      <c r="G3449" s="494" t="s">
        <v>559</v>
      </c>
      <c r="H3449" s="491" t="s">
        <v>286</v>
      </c>
      <c r="I3449" s="494" t="s">
        <v>3981</v>
      </c>
      <c r="J3449" s="502">
        <v>24.13</v>
      </c>
      <c r="K3449" s="494" t="s">
        <v>4016</v>
      </c>
      <c r="L3449" s="512">
        <f t="shared" si="371"/>
        <v>0</v>
      </c>
      <c r="M3449" s="513" t="s">
        <v>4037</v>
      </c>
      <c r="N3449" s="514"/>
      <c r="O3449" s="514"/>
      <c r="P3449" s="515">
        <f t="shared" si="372"/>
        <v>0</v>
      </c>
      <c r="Q3449" s="515">
        <f t="shared" si="373"/>
        <v>0</v>
      </c>
      <c r="R3449" s="515">
        <f t="shared" si="374"/>
        <v>0</v>
      </c>
      <c r="S3449" s="516">
        <f>IF(M3449="nio",0,IF(M3449&gt;0,VLOOKUP(H3449,'3-Productie normen'!A:L,VLOOKUP(M3449,'3-Productie normen'!$B$36:$C$42,2,FALSE),FALSE)))</f>
        <v>0</v>
      </c>
      <c r="T3449" s="516">
        <f t="shared" si="376"/>
        <v>0</v>
      </c>
      <c r="U3449" s="55">
        <f t="shared" si="377"/>
        <v>0</v>
      </c>
      <c r="V3449" s="527"/>
      <c r="X3449" s="529">
        <f t="shared" si="375"/>
        <v>0</v>
      </c>
    </row>
    <row r="3450" spans="1:24" ht="14.1" customHeight="1">
      <c r="A3450" s="460">
        <v>3450</v>
      </c>
      <c r="B3450" s="467" t="s">
        <v>245</v>
      </c>
      <c r="C3450" s="466" t="s">
        <v>386</v>
      </c>
      <c r="D3450" s="473" t="s">
        <v>477</v>
      </c>
      <c r="E3450" s="475">
        <v>0</v>
      </c>
      <c r="F3450" s="475" t="s">
        <v>628</v>
      </c>
      <c r="G3450" s="494" t="s">
        <v>1240</v>
      </c>
      <c r="H3450" s="491" t="s">
        <v>4038</v>
      </c>
      <c r="I3450" s="494" t="s">
        <v>3974</v>
      </c>
      <c r="J3450" s="502">
        <v>31.39</v>
      </c>
      <c r="K3450" s="491" t="s">
        <v>4038</v>
      </c>
      <c r="L3450" s="512">
        <f t="shared" si="371"/>
        <v>255</v>
      </c>
      <c r="M3450" s="514">
        <v>255</v>
      </c>
      <c r="N3450" s="514"/>
      <c r="O3450" s="514"/>
      <c r="P3450" s="515" t="e">
        <f t="shared" si="372"/>
        <v>#DIV/0!</v>
      </c>
      <c r="Q3450" s="515">
        <f t="shared" si="373"/>
        <v>0</v>
      </c>
      <c r="R3450" s="515">
        <f t="shared" si="374"/>
        <v>0</v>
      </c>
      <c r="S3450" s="516">
        <f>IF(M3450="nio",0,IF(M3450&gt;0,VLOOKUP(H3450,'3-Productie normen'!A:L,VLOOKUP(M3450,'3-Productie normen'!$B$36:$C$42,2,FALSE),FALSE)))</f>
        <v>0</v>
      </c>
      <c r="T3450" s="516">
        <f t="shared" si="376"/>
        <v>0</v>
      </c>
      <c r="U3450" s="55">
        <f t="shared" si="377"/>
        <v>0</v>
      </c>
      <c r="V3450" s="527"/>
      <c r="X3450" s="529">
        <f t="shared" si="375"/>
        <v>8004.45</v>
      </c>
    </row>
    <row r="3451" spans="1:24" ht="14.1" customHeight="1">
      <c r="A3451" s="460">
        <v>3451</v>
      </c>
      <c r="B3451" s="467" t="s">
        <v>245</v>
      </c>
      <c r="C3451" s="466" t="s">
        <v>386</v>
      </c>
      <c r="D3451" s="473" t="s">
        <v>477</v>
      </c>
      <c r="E3451" s="475">
        <v>0</v>
      </c>
      <c r="F3451" s="475" t="s">
        <v>3070</v>
      </c>
      <c r="G3451" s="494" t="s">
        <v>568</v>
      </c>
      <c r="H3451" s="487" t="s">
        <v>17</v>
      </c>
      <c r="I3451" s="494" t="s">
        <v>3977</v>
      </c>
      <c r="J3451" s="502">
        <v>1.1499999999999999</v>
      </c>
      <c r="K3451" s="487" t="s">
        <v>17</v>
      </c>
      <c r="L3451" s="512">
        <f t="shared" si="371"/>
        <v>255</v>
      </c>
      <c r="M3451" s="514">
        <v>255</v>
      </c>
      <c r="N3451" s="514"/>
      <c r="O3451" s="514"/>
      <c r="P3451" s="515" t="e">
        <f t="shared" si="372"/>
        <v>#DIV/0!</v>
      </c>
      <c r="Q3451" s="515">
        <f t="shared" si="373"/>
        <v>0</v>
      </c>
      <c r="R3451" s="515">
        <f t="shared" si="374"/>
        <v>0</v>
      </c>
      <c r="S3451" s="516">
        <f>IF(M3451="nio",0,IF(M3451&gt;0,VLOOKUP(H3451,'3-Productie normen'!A:L,VLOOKUP(M3451,'3-Productie normen'!$B$36:$C$42,2,FALSE),FALSE)))</f>
        <v>0</v>
      </c>
      <c r="T3451" s="516">
        <f t="shared" si="376"/>
        <v>0</v>
      </c>
      <c r="U3451" s="55">
        <f t="shared" si="377"/>
        <v>0</v>
      </c>
      <c r="V3451" s="527"/>
      <c r="X3451" s="529">
        <f t="shared" si="375"/>
        <v>293.25</v>
      </c>
    </row>
    <row r="3452" spans="1:24" ht="14.1" customHeight="1">
      <c r="A3452" s="460">
        <v>3452</v>
      </c>
      <c r="B3452" s="467" t="s">
        <v>245</v>
      </c>
      <c r="C3452" s="466" t="s">
        <v>386</v>
      </c>
      <c r="D3452" s="473" t="s">
        <v>477</v>
      </c>
      <c r="E3452" s="475">
        <v>0</v>
      </c>
      <c r="F3452" s="475" t="s">
        <v>3071</v>
      </c>
      <c r="G3452" s="494" t="s">
        <v>568</v>
      </c>
      <c r="H3452" s="487" t="s">
        <v>17</v>
      </c>
      <c r="I3452" s="494" t="s">
        <v>3977</v>
      </c>
      <c r="J3452" s="502">
        <v>1.1499999999999999</v>
      </c>
      <c r="K3452" s="487" t="s">
        <v>17</v>
      </c>
      <c r="L3452" s="512">
        <f t="shared" si="371"/>
        <v>255</v>
      </c>
      <c r="M3452" s="514">
        <v>255</v>
      </c>
      <c r="N3452" s="514"/>
      <c r="O3452" s="514"/>
      <c r="P3452" s="515" t="e">
        <f t="shared" si="372"/>
        <v>#DIV/0!</v>
      </c>
      <c r="Q3452" s="515">
        <f t="shared" si="373"/>
        <v>0</v>
      </c>
      <c r="R3452" s="515">
        <f t="shared" si="374"/>
        <v>0</v>
      </c>
      <c r="S3452" s="516">
        <f>IF(M3452="nio",0,IF(M3452&gt;0,VLOOKUP(H3452,'3-Productie normen'!A:L,VLOOKUP(M3452,'3-Productie normen'!$B$36:$C$42,2,FALSE),FALSE)))</f>
        <v>0</v>
      </c>
      <c r="T3452" s="516">
        <f t="shared" si="376"/>
        <v>0</v>
      </c>
      <c r="U3452" s="55">
        <f t="shared" si="377"/>
        <v>0</v>
      </c>
      <c r="V3452" s="527"/>
      <c r="X3452" s="529">
        <f t="shared" si="375"/>
        <v>293.25</v>
      </c>
    </row>
    <row r="3453" spans="1:24" ht="14.1" customHeight="1">
      <c r="A3453" s="460">
        <v>3453</v>
      </c>
      <c r="B3453" s="467" t="s">
        <v>245</v>
      </c>
      <c r="C3453" s="466" t="s">
        <v>386</v>
      </c>
      <c r="D3453" s="473" t="s">
        <v>477</v>
      </c>
      <c r="E3453" s="475">
        <v>0</v>
      </c>
      <c r="F3453" s="475" t="s">
        <v>3072</v>
      </c>
      <c r="G3453" s="494" t="s">
        <v>568</v>
      </c>
      <c r="H3453" s="487" t="s">
        <v>17</v>
      </c>
      <c r="I3453" s="494" t="s">
        <v>3977</v>
      </c>
      <c r="J3453" s="502">
        <v>2.91</v>
      </c>
      <c r="K3453" s="487" t="s">
        <v>17</v>
      </c>
      <c r="L3453" s="512">
        <f t="shared" si="371"/>
        <v>255</v>
      </c>
      <c r="M3453" s="514">
        <v>255</v>
      </c>
      <c r="N3453" s="514"/>
      <c r="O3453" s="514"/>
      <c r="P3453" s="515" t="e">
        <f t="shared" si="372"/>
        <v>#DIV/0!</v>
      </c>
      <c r="Q3453" s="515">
        <f t="shared" si="373"/>
        <v>0</v>
      </c>
      <c r="R3453" s="515">
        <f t="shared" si="374"/>
        <v>0</v>
      </c>
      <c r="S3453" s="516">
        <f>IF(M3453="nio",0,IF(M3453&gt;0,VLOOKUP(H3453,'3-Productie normen'!A:L,VLOOKUP(M3453,'3-Productie normen'!$B$36:$C$42,2,FALSE),FALSE)))</f>
        <v>0</v>
      </c>
      <c r="T3453" s="516">
        <f t="shared" si="376"/>
        <v>0</v>
      </c>
      <c r="U3453" s="55">
        <f t="shared" si="377"/>
        <v>0</v>
      </c>
      <c r="V3453" s="527"/>
      <c r="X3453" s="529">
        <f t="shared" si="375"/>
        <v>742.05000000000007</v>
      </c>
    </row>
    <row r="3454" spans="1:24" ht="14.1" customHeight="1">
      <c r="A3454" s="460">
        <v>3454</v>
      </c>
      <c r="B3454" s="467" t="s">
        <v>245</v>
      </c>
      <c r="C3454" s="466" t="s">
        <v>386</v>
      </c>
      <c r="D3454" s="473" t="s">
        <v>477</v>
      </c>
      <c r="E3454" s="475">
        <v>0</v>
      </c>
      <c r="F3454" s="475" t="s">
        <v>629</v>
      </c>
      <c r="G3454" s="494" t="s">
        <v>559</v>
      </c>
      <c r="H3454" s="494" t="s">
        <v>4025</v>
      </c>
      <c r="I3454" s="494" t="s">
        <v>3981</v>
      </c>
      <c r="J3454" s="502">
        <v>29.83</v>
      </c>
      <c r="K3454" s="494" t="s">
        <v>4025</v>
      </c>
      <c r="L3454" s="512">
        <f t="shared" si="371"/>
        <v>0</v>
      </c>
      <c r="M3454" s="513" t="s">
        <v>4037</v>
      </c>
      <c r="N3454" s="514"/>
      <c r="O3454" s="514"/>
      <c r="P3454" s="515">
        <f t="shared" si="372"/>
        <v>0</v>
      </c>
      <c r="Q3454" s="515">
        <f t="shared" si="373"/>
        <v>0</v>
      </c>
      <c r="R3454" s="515">
        <f t="shared" si="374"/>
        <v>0</v>
      </c>
      <c r="S3454" s="516">
        <f>IF(M3454="nio",0,IF(M3454&gt;0,VLOOKUP(H3454,'3-Productie normen'!A:L,VLOOKUP(M3454,'3-Productie normen'!$B$36:$C$42,2,FALSE),FALSE)))</f>
        <v>0</v>
      </c>
      <c r="T3454" s="516">
        <f t="shared" si="376"/>
        <v>0</v>
      </c>
      <c r="U3454" s="55">
        <f t="shared" si="377"/>
        <v>0</v>
      </c>
      <c r="V3454" s="527"/>
      <c r="X3454" s="529">
        <f t="shared" si="375"/>
        <v>0</v>
      </c>
    </row>
    <row r="3455" spans="1:24" ht="14.1" customHeight="1">
      <c r="A3455" s="460">
        <v>3455</v>
      </c>
      <c r="B3455" s="467" t="s">
        <v>245</v>
      </c>
      <c r="C3455" s="466" t="s">
        <v>386</v>
      </c>
      <c r="D3455" s="473" t="s">
        <v>477</v>
      </c>
      <c r="E3455" s="475">
        <v>0</v>
      </c>
      <c r="F3455" s="475" t="s">
        <v>630</v>
      </c>
      <c r="G3455" s="494" t="s">
        <v>593</v>
      </c>
      <c r="H3455" s="494" t="s">
        <v>4025</v>
      </c>
      <c r="I3455" s="494" t="s">
        <v>3981</v>
      </c>
      <c r="J3455" s="502">
        <v>122.18</v>
      </c>
      <c r="K3455" s="494" t="s">
        <v>4025</v>
      </c>
      <c r="L3455" s="512">
        <f t="shared" si="371"/>
        <v>0</v>
      </c>
      <c r="M3455" s="513" t="s">
        <v>4037</v>
      </c>
      <c r="N3455" s="514"/>
      <c r="O3455" s="514"/>
      <c r="P3455" s="515">
        <f t="shared" si="372"/>
        <v>0</v>
      </c>
      <c r="Q3455" s="515">
        <f t="shared" si="373"/>
        <v>0</v>
      </c>
      <c r="R3455" s="515">
        <f t="shared" si="374"/>
        <v>0</v>
      </c>
      <c r="S3455" s="516">
        <f>IF(M3455="nio",0,IF(M3455&gt;0,VLOOKUP(H3455,'3-Productie normen'!A:L,VLOOKUP(M3455,'3-Productie normen'!$B$36:$C$42,2,FALSE),FALSE)))</f>
        <v>0</v>
      </c>
      <c r="T3455" s="516">
        <f t="shared" si="376"/>
        <v>0</v>
      </c>
      <c r="U3455" s="55">
        <f t="shared" si="377"/>
        <v>0</v>
      </c>
      <c r="V3455" s="527"/>
      <c r="X3455" s="529">
        <f t="shared" si="375"/>
        <v>0</v>
      </c>
    </row>
    <row r="3456" spans="1:24" ht="14.1" customHeight="1">
      <c r="A3456" s="460">
        <v>3456</v>
      </c>
      <c r="B3456" s="467" t="s">
        <v>245</v>
      </c>
      <c r="C3456" s="466" t="s">
        <v>386</v>
      </c>
      <c r="D3456" s="473" t="s">
        <v>477</v>
      </c>
      <c r="E3456" s="475">
        <v>0</v>
      </c>
      <c r="F3456" s="475" t="s">
        <v>3079</v>
      </c>
      <c r="G3456" s="494" t="s">
        <v>559</v>
      </c>
      <c r="H3456" s="491" t="s">
        <v>286</v>
      </c>
      <c r="I3456" s="494" t="s">
        <v>3981</v>
      </c>
      <c r="J3456" s="502">
        <v>2.42</v>
      </c>
      <c r="K3456" s="494" t="s">
        <v>4016</v>
      </c>
      <c r="L3456" s="512">
        <f t="shared" si="371"/>
        <v>0</v>
      </c>
      <c r="M3456" s="513" t="s">
        <v>4037</v>
      </c>
      <c r="N3456" s="514"/>
      <c r="O3456" s="514"/>
      <c r="P3456" s="515">
        <f t="shared" si="372"/>
        <v>0</v>
      </c>
      <c r="Q3456" s="515">
        <f t="shared" si="373"/>
        <v>0</v>
      </c>
      <c r="R3456" s="515">
        <f t="shared" si="374"/>
        <v>0</v>
      </c>
      <c r="S3456" s="516">
        <f>IF(M3456="nio",0,IF(M3456&gt;0,VLOOKUP(H3456,'3-Productie normen'!A:L,VLOOKUP(M3456,'3-Productie normen'!$B$36:$C$42,2,FALSE),FALSE)))</f>
        <v>0</v>
      </c>
      <c r="T3456" s="516">
        <f t="shared" si="376"/>
        <v>0</v>
      </c>
      <c r="U3456" s="55">
        <f t="shared" si="377"/>
        <v>0</v>
      </c>
      <c r="V3456" s="527"/>
      <c r="X3456" s="529">
        <f t="shared" si="375"/>
        <v>0</v>
      </c>
    </row>
    <row r="3457" spans="1:24" ht="14.1" customHeight="1">
      <c r="A3457" s="567">
        <v>3457</v>
      </c>
      <c r="B3457" s="467" t="s">
        <v>245</v>
      </c>
      <c r="C3457" s="466" t="s">
        <v>386</v>
      </c>
      <c r="D3457" s="473" t="s">
        <v>477</v>
      </c>
      <c r="E3457" s="475">
        <v>0</v>
      </c>
      <c r="F3457" s="475" t="s">
        <v>3080</v>
      </c>
      <c r="G3457" s="494" t="s">
        <v>559</v>
      </c>
      <c r="H3457" s="491" t="s">
        <v>286</v>
      </c>
      <c r="I3457" s="494" t="s">
        <v>3981</v>
      </c>
      <c r="J3457" s="502">
        <v>2.42</v>
      </c>
      <c r="K3457" s="494" t="s">
        <v>4016</v>
      </c>
      <c r="L3457" s="512">
        <f t="shared" si="371"/>
        <v>0</v>
      </c>
      <c r="M3457" s="513" t="s">
        <v>4037</v>
      </c>
      <c r="N3457" s="514"/>
      <c r="O3457" s="514"/>
      <c r="P3457" s="515">
        <f t="shared" si="372"/>
        <v>0</v>
      </c>
      <c r="Q3457" s="515">
        <f t="shared" si="373"/>
        <v>0</v>
      </c>
      <c r="R3457" s="515">
        <f t="shared" si="374"/>
        <v>0</v>
      </c>
      <c r="S3457" s="516">
        <f>IF(M3457="nio",0,IF(M3457&gt;0,VLOOKUP(H3457,'3-Productie normen'!A:L,VLOOKUP(M3457,'3-Productie normen'!$B$36:$C$42,2,FALSE),FALSE)))</f>
        <v>0</v>
      </c>
      <c r="T3457" s="516">
        <f t="shared" si="376"/>
        <v>0</v>
      </c>
      <c r="U3457" s="55">
        <f t="shared" si="377"/>
        <v>0</v>
      </c>
      <c r="V3457" s="527"/>
      <c r="X3457" s="529">
        <f t="shared" si="375"/>
        <v>0</v>
      </c>
    </row>
    <row r="3458" spans="1:24" ht="14.1" customHeight="1">
      <c r="A3458" s="460">
        <v>3458</v>
      </c>
      <c r="B3458" s="467" t="s">
        <v>245</v>
      </c>
      <c r="C3458" s="466" t="s">
        <v>386</v>
      </c>
      <c r="D3458" s="473" t="s">
        <v>477</v>
      </c>
      <c r="E3458" s="475">
        <v>0</v>
      </c>
      <c r="F3458" s="475" t="s">
        <v>3081</v>
      </c>
      <c r="G3458" s="494" t="s">
        <v>559</v>
      </c>
      <c r="H3458" s="491" t="s">
        <v>286</v>
      </c>
      <c r="I3458" s="494" t="s">
        <v>3981</v>
      </c>
      <c r="J3458" s="502">
        <v>2.42</v>
      </c>
      <c r="K3458" s="494" t="s">
        <v>4016</v>
      </c>
      <c r="L3458" s="512">
        <f t="shared" si="371"/>
        <v>0</v>
      </c>
      <c r="M3458" s="513" t="s">
        <v>4037</v>
      </c>
      <c r="N3458" s="514"/>
      <c r="O3458" s="514"/>
      <c r="P3458" s="515">
        <f t="shared" si="372"/>
        <v>0</v>
      </c>
      <c r="Q3458" s="515">
        <f t="shared" si="373"/>
        <v>0</v>
      </c>
      <c r="R3458" s="515">
        <f t="shared" si="374"/>
        <v>0</v>
      </c>
      <c r="S3458" s="516">
        <f>IF(M3458="nio",0,IF(M3458&gt;0,VLOOKUP(H3458,'3-Productie normen'!A:L,VLOOKUP(M3458,'3-Productie normen'!$B$36:$C$42,2,FALSE),FALSE)))</f>
        <v>0</v>
      </c>
      <c r="T3458" s="516">
        <f t="shared" si="376"/>
        <v>0</v>
      </c>
      <c r="U3458" s="55">
        <f t="shared" si="377"/>
        <v>0</v>
      </c>
      <c r="V3458" s="527"/>
      <c r="X3458" s="529">
        <f t="shared" si="375"/>
        <v>0</v>
      </c>
    </row>
    <row r="3459" spans="1:24" ht="14.1" customHeight="1">
      <c r="A3459" s="460">
        <v>3459</v>
      </c>
      <c r="B3459" s="467" t="s">
        <v>245</v>
      </c>
      <c r="C3459" s="466" t="s">
        <v>386</v>
      </c>
      <c r="D3459" s="473" t="s">
        <v>477</v>
      </c>
      <c r="E3459" s="475">
        <v>0</v>
      </c>
      <c r="F3459" s="475" t="s">
        <v>3082</v>
      </c>
      <c r="G3459" s="494" t="s">
        <v>559</v>
      </c>
      <c r="H3459" s="491" t="s">
        <v>286</v>
      </c>
      <c r="I3459" s="494" t="s">
        <v>3981</v>
      </c>
      <c r="J3459" s="502">
        <v>2.42</v>
      </c>
      <c r="K3459" s="494" t="s">
        <v>4016</v>
      </c>
      <c r="L3459" s="512">
        <f t="shared" si="371"/>
        <v>0</v>
      </c>
      <c r="M3459" s="513" t="s">
        <v>4037</v>
      </c>
      <c r="N3459" s="514"/>
      <c r="O3459" s="514"/>
      <c r="P3459" s="515">
        <f t="shared" si="372"/>
        <v>0</v>
      </c>
      <c r="Q3459" s="515">
        <f t="shared" si="373"/>
        <v>0</v>
      </c>
      <c r="R3459" s="515">
        <f t="shared" si="374"/>
        <v>0</v>
      </c>
      <c r="S3459" s="516">
        <f>IF(M3459="nio",0,IF(M3459&gt;0,VLOOKUP(H3459,'3-Productie normen'!A:L,VLOOKUP(M3459,'3-Productie normen'!$B$36:$C$42,2,FALSE),FALSE)))</f>
        <v>0</v>
      </c>
      <c r="T3459" s="516">
        <f t="shared" si="376"/>
        <v>0</v>
      </c>
      <c r="U3459" s="55">
        <f t="shared" si="377"/>
        <v>0</v>
      </c>
      <c r="V3459" s="527"/>
      <c r="X3459" s="529">
        <f t="shared" si="375"/>
        <v>0</v>
      </c>
    </row>
    <row r="3460" spans="1:24" ht="14.1" customHeight="1">
      <c r="A3460" s="460">
        <v>3460</v>
      </c>
      <c r="B3460" s="467" t="s">
        <v>245</v>
      </c>
      <c r="C3460" s="466" t="s">
        <v>386</v>
      </c>
      <c r="D3460" s="473" t="s">
        <v>477</v>
      </c>
      <c r="E3460" s="475">
        <v>0</v>
      </c>
      <c r="F3460" s="475" t="s">
        <v>3083</v>
      </c>
      <c r="G3460" s="494" t="s">
        <v>559</v>
      </c>
      <c r="H3460" s="491" t="s">
        <v>286</v>
      </c>
      <c r="I3460" s="494" t="s">
        <v>3981</v>
      </c>
      <c r="J3460" s="502">
        <v>2.42</v>
      </c>
      <c r="K3460" s="494" t="s">
        <v>4016</v>
      </c>
      <c r="L3460" s="512">
        <f t="shared" si="371"/>
        <v>0</v>
      </c>
      <c r="M3460" s="513" t="s">
        <v>4037</v>
      </c>
      <c r="N3460" s="514"/>
      <c r="O3460" s="514"/>
      <c r="P3460" s="515">
        <f t="shared" si="372"/>
        <v>0</v>
      </c>
      <c r="Q3460" s="515">
        <f t="shared" si="373"/>
        <v>0</v>
      </c>
      <c r="R3460" s="515">
        <f t="shared" si="374"/>
        <v>0</v>
      </c>
      <c r="S3460" s="516">
        <f>IF(M3460="nio",0,IF(M3460&gt;0,VLOOKUP(H3460,'3-Productie normen'!A:L,VLOOKUP(M3460,'3-Productie normen'!$B$36:$C$42,2,FALSE),FALSE)))</f>
        <v>0</v>
      </c>
      <c r="T3460" s="516">
        <f t="shared" si="376"/>
        <v>0</v>
      </c>
      <c r="U3460" s="55">
        <f t="shared" si="377"/>
        <v>0</v>
      </c>
      <c r="V3460" s="527"/>
      <c r="X3460" s="529">
        <f t="shared" si="375"/>
        <v>0</v>
      </c>
    </row>
    <row r="3461" spans="1:24" ht="14.1" customHeight="1">
      <c r="A3461" s="460">
        <v>3461</v>
      </c>
      <c r="B3461" s="467" t="s">
        <v>245</v>
      </c>
      <c r="C3461" s="466" t="s">
        <v>386</v>
      </c>
      <c r="D3461" s="473" t="s">
        <v>477</v>
      </c>
      <c r="E3461" s="475">
        <v>0</v>
      </c>
      <c r="F3461" s="475" t="s">
        <v>3084</v>
      </c>
      <c r="G3461" s="494" t="s">
        <v>559</v>
      </c>
      <c r="H3461" s="491" t="s">
        <v>286</v>
      </c>
      <c r="I3461" s="494" t="s">
        <v>3981</v>
      </c>
      <c r="J3461" s="502">
        <v>2.42</v>
      </c>
      <c r="K3461" s="494" t="s">
        <v>4016</v>
      </c>
      <c r="L3461" s="512">
        <f t="shared" si="371"/>
        <v>0</v>
      </c>
      <c r="M3461" s="513" t="s">
        <v>4037</v>
      </c>
      <c r="N3461" s="514"/>
      <c r="O3461" s="514"/>
      <c r="P3461" s="515">
        <f t="shared" si="372"/>
        <v>0</v>
      </c>
      <c r="Q3461" s="515">
        <f t="shared" si="373"/>
        <v>0</v>
      </c>
      <c r="R3461" s="515">
        <f t="shared" si="374"/>
        <v>0</v>
      </c>
      <c r="S3461" s="516">
        <f>IF(M3461="nio",0,IF(M3461&gt;0,VLOOKUP(H3461,'3-Productie normen'!A:L,VLOOKUP(M3461,'3-Productie normen'!$B$36:$C$42,2,FALSE),FALSE)))</f>
        <v>0</v>
      </c>
      <c r="T3461" s="516">
        <f t="shared" si="376"/>
        <v>0</v>
      </c>
      <c r="U3461" s="55">
        <f t="shared" si="377"/>
        <v>0</v>
      </c>
      <c r="V3461" s="527"/>
      <c r="X3461" s="529">
        <f t="shared" si="375"/>
        <v>0</v>
      </c>
    </row>
    <row r="3462" spans="1:24" ht="14.1" customHeight="1">
      <c r="A3462" s="460">
        <v>3462</v>
      </c>
      <c r="B3462" s="467" t="s">
        <v>245</v>
      </c>
      <c r="C3462" s="466" t="s">
        <v>386</v>
      </c>
      <c r="D3462" s="473" t="s">
        <v>477</v>
      </c>
      <c r="E3462" s="475">
        <v>1</v>
      </c>
      <c r="F3462" s="475" t="s">
        <v>642</v>
      </c>
      <c r="G3462" s="494" t="s">
        <v>582</v>
      </c>
      <c r="H3462" s="494" t="s">
        <v>4033</v>
      </c>
      <c r="I3462" s="494" t="s">
        <v>3974</v>
      </c>
      <c r="J3462" s="502">
        <v>16.71</v>
      </c>
      <c r="K3462" s="494" t="s">
        <v>4033</v>
      </c>
      <c r="L3462" s="512">
        <f t="shared" si="371"/>
        <v>104</v>
      </c>
      <c r="M3462" s="514">
        <v>104</v>
      </c>
      <c r="N3462" s="514"/>
      <c r="O3462" s="514"/>
      <c r="P3462" s="515" t="e">
        <f t="shared" si="372"/>
        <v>#DIV/0!</v>
      </c>
      <c r="Q3462" s="515">
        <f t="shared" si="373"/>
        <v>0</v>
      </c>
      <c r="R3462" s="515">
        <f t="shared" si="374"/>
        <v>0</v>
      </c>
      <c r="S3462" s="516">
        <f>IF(M3462="nio",0,IF(M3462&gt;0,VLOOKUP(H3462,'3-Productie normen'!A:L,VLOOKUP(M3462,'3-Productie normen'!$B$36:$C$42,2,FALSE),FALSE)))</f>
        <v>0</v>
      </c>
      <c r="T3462" s="516">
        <f t="shared" si="376"/>
        <v>0</v>
      </c>
      <c r="U3462" s="55">
        <f t="shared" si="377"/>
        <v>0</v>
      </c>
      <c r="V3462" s="527"/>
      <c r="X3462" s="529">
        <f t="shared" si="375"/>
        <v>1737.8400000000001</v>
      </c>
    </row>
    <row r="3463" spans="1:24" ht="14.1" customHeight="1">
      <c r="A3463" s="460">
        <v>3463</v>
      </c>
      <c r="B3463" s="467" t="s">
        <v>245</v>
      </c>
      <c r="C3463" s="466" t="s">
        <v>386</v>
      </c>
      <c r="D3463" s="473" t="s">
        <v>477</v>
      </c>
      <c r="E3463" s="475">
        <v>1</v>
      </c>
      <c r="F3463" s="475" t="s">
        <v>643</v>
      </c>
      <c r="G3463" s="494" t="s">
        <v>529</v>
      </c>
      <c r="H3463" s="491" t="s">
        <v>253</v>
      </c>
      <c r="I3463" s="494" t="s">
        <v>3974</v>
      </c>
      <c r="J3463" s="502">
        <v>26.05</v>
      </c>
      <c r="K3463" s="491" t="s">
        <v>253</v>
      </c>
      <c r="L3463" s="512">
        <f t="shared" si="371"/>
        <v>104</v>
      </c>
      <c r="M3463" s="514">
        <v>104</v>
      </c>
      <c r="N3463" s="514"/>
      <c r="O3463" s="514"/>
      <c r="P3463" s="515" t="e">
        <f t="shared" si="372"/>
        <v>#DIV/0!</v>
      </c>
      <c r="Q3463" s="515">
        <f t="shared" si="373"/>
        <v>0</v>
      </c>
      <c r="R3463" s="515">
        <f t="shared" si="374"/>
        <v>0</v>
      </c>
      <c r="S3463" s="516">
        <f>IF(M3463="nio",0,IF(M3463&gt;0,VLOOKUP(H3463,'3-Productie normen'!A:L,VLOOKUP(M3463,'3-Productie normen'!$B$36:$C$42,2,FALSE),FALSE)))</f>
        <v>0</v>
      </c>
      <c r="T3463" s="516">
        <f t="shared" si="376"/>
        <v>0</v>
      </c>
      <c r="U3463" s="55">
        <f t="shared" si="377"/>
        <v>0</v>
      </c>
      <c r="V3463" s="527"/>
      <c r="X3463" s="529">
        <f t="shared" si="375"/>
        <v>2709.2000000000003</v>
      </c>
    </row>
    <row r="3464" spans="1:24" ht="14.1" customHeight="1">
      <c r="A3464" s="460">
        <v>3464</v>
      </c>
      <c r="B3464" s="467" t="s">
        <v>245</v>
      </c>
      <c r="C3464" s="466" t="s">
        <v>386</v>
      </c>
      <c r="D3464" s="473" t="s">
        <v>477</v>
      </c>
      <c r="E3464" s="475">
        <v>1</v>
      </c>
      <c r="F3464" s="475" t="s">
        <v>3085</v>
      </c>
      <c r="G3464" s="494" t="s">
        <v>582</v>
      </c>
      <c r="H3464" s="494" t="s">
        <v>4033</v>
      </c>
      <c r="I3464" s="494" t="s">
        <v>3974</v>
      </c>
      <c r="J3464" s="502">
        <v>10.73</v>
      </c>
      <c r="K3464" s="494" t="s">
        <v>4033</v>
      </c>
      <c r="L3464" s="512">
        <f t="shared" ref="L3464:L3527" si="378">SUM(M3464:O3464)</f>
        <v>104</v>
      </c>
      <c r="M3464" s="514">
        <v>104</v>
      </c>
      <c r="N3464" s="514"/>
      <c r="O3464" s="514"/>
      <c r="P3464" s="515" t="e">
        <f t="shared" si="372"/>
        <v>#DIV/0!</v>
      </c>
      <c r="Q3464" s="515">
        <f t="shared" si="373"/>
        <v>0</v>
      </c>
      <c r="R3464" s="515">
        <f t="shared" si="374"/>
        <v>0</v>
      </c>
      <c r="S3464" s="516">
        <f>IF(M3464="nio",0,IF(M3464&gt;0,VLOOKUP(H3464,'3-Productie normen'!A:L,VLOOKUP(M3464,'3-Productie normen'!$B$36:$C$42,2,FALSE),FALSE)))</f>
        <v>0</v>
      </c>
      <c r="T3464" s="516">
        <f t="shared" si="376"/>
        <v>0</v>
      </c>
      <c r="U3464" s="55">
        <f t="shared" si="377"/>
        <v>0</v>
      </c>
      <c r="V3464" s="527"/>
      <c r="X3464" s="529">
        <f t="shared" si="375"/>
        <v>1115.92</v>
      </c>
    </row>
    <row r="3465" spans="1:24" ht="14.1" customHeight="1">
      <c r="A3465" s="567">
        <v>3465</v>
      </c>
      <c r="B3465" s="467" t="s">
        <v>245</v>
      </c>
      <c r="C3465" s="466" t="s">
        <v>386</v>
      </c>
      <c r="D3465" s="473" t="s">
        <v>477</v>
      </c>
      <c r="E3465" s="475">
        <v>1</v>
      </c>
      <c r="F3465" s="475" t="s">
        <v>928</v>
      </c>
      <c r="G3465" s="494" t="s">
        <v>593</v>
      </c>
      <c r="H3465" s="491" t="s">
        <v>286</v>
      </c>
      <c r="I3465" s="494" t="s">
        <v>3974</v>
      </c>
      <c r="J3465" s="502">
        <v>29.79</v>
      </c>
      <c r="K3465" s="494" t="s">
        <v>4016</v>
      </c>
      <c r="L3465" s="512">
        <f t="shared" si="378"/>
        <v>0</v>
      </c>
      <c r="M3465" s="513" t="s">
        <v>4037</v>
      </c>
      <c r="N3465" s="514"/>
      <c r="O3465" s="514"/>
      <c r="P3465" s="515">
        <f t="shared" si="372"/>
        <v>0</v>
      </c>
      <c r="Q3465" s="515">
        <f t="shared" si="373"/>
        <v>0</v>
      </c>
      <c r="R3465" s="515">
        <f t="shared" si="374"/>
        <v>0</v>
      </c>
      <c r="S3465" s="516">
        <f>IF(M3465="nio",0,IF(M3465&gt;0,VLOOKUP(H3465,'3-Productie normen'!A:L,VLOOKUP(M3465,'3-Productie normen'!$B$36:$C$42,2,FALSE),FALSE)))</f>
        <v>0</v>
      </c>
      <c r="T3465" s="516">
        <f t="shared" si="376"/>
        <v>0</v>
      </c>
      <c r="U3465" s="55">
        <f t="shared" si="377"/>
        <v>0</v>
      </c>
      <c r="V3465" s="527"/>
      <c r="X3465" s="529">
        <f t="shared" si="375"/>
        <v>0</v>
      </c>
    </row>
    <row r="3466" spans="1:24" ht="14.1" customHeight="1">
      <c r="A3466" s="460">
        <v>3466</v>
      </c>
      <c r="B3466" s="467" t="s">
        <v>245</v>
      </c>
      <c r="C3466" s="466" t="s">
        <v>386</v>
      </c>
      <c r="D3466" s="473" t="s">
        <v>477</v>
      </c>
      <c r="E3466" s="475">
        <v>1</v>
      </c>
      <c r="F3466" s="475" t="s">
        <v>929</v>
      </c>
      <c r="G3466" s="494" t="s">
        <v>559</v>
      </c>
      <c r="H3466" s="491" t="s">
        <v>286</v>
      </c>
      <c r="I3466" s="494" t="s">
        <v>4016</v>
      </c>
      <c r="J3466" s="502">
        <v>121.11</v>
      </c>
      <c r="K3466" s="494" t="s">
        <v>4016</v>
      </c>
      <c r="L3466" s="512">
        <f t="shared" si="378"/>
        <v>0</v>
      </c>
      <c r="M3466" s="513" t="s">
        <v>4037</v>
      </c>
      <c r="N3466" s="514"/>
      <c r="O3466" s="514"/>
      <c r="P3466" s="515">
        <f t="shared" si="372"/>
        <v>0</v>
      </c>
      <c r="Q3466" s="515">
        <f t="shared" si="373"/>
        <v>0</v>
      </c>
      <c r="R3466" s="515">
        <f t="shared" si="374"/>
        <v>0</v>
      </c>
      <c r="S3466" s="516">
        <f>IF(M3466="nio",0,IF(M3466&gt;0,VLOOKUP(H3466,'3-Productie normen'!A:L,VLOOKUP(M3466,'3-Productie normen'!$B$36:$C$42,2,FALSE),FALSE)))</f>
        <v>0</v>
      </c>
      <c r="T3466" s="516">
        <f t="shared" si="376"/>
        <v>0</v>
      </c>
      <c r="U3466" s="55">
        <f t="shared" si="377"/>
        <v>0</v>
      </c>
      <c r="V3466" s="527"/>
      <c r="X3466" s="529">
        <f t="shared" si="375"/>
        <v>0</v>
      </c>
    </row>
    <row r="3467" spans="1:24" ht="14.1" customHeight="1">
      <c r="A3467" s="460">
        <v>3467</v>
      </c>
      <c r="B3467" s="467" t="s">
        <v>245</v>
      </c>
      <c r="C3467" s="466" t="s">
        <v>386</v>
      </c>
      <c r="D3467" s="473" t="s">
        <v>477</v>
      </c>
      <c r="E3467" s="475">
        <v>2</v>
      </c>
      <c r="F3467" s="475" t="s">
        <v>646</v>
      </c>
      <c r="G3467" s="494" t="s">
        <v>559</v>
      </c>
      <c r="H3467" s="491" t="s">
        <v>286</v>
      </c>
      <c r="I3467" s="494" t="s">
        <v>3981</v>
      </c>
      <c r="J3467" s="502">
        <v>47.35</v>
      </c>
      <c r="K3467" s="494" t="s">
        <v>4016</v>
      </c>
      <c r="L3467" s="512">
        <f t="shared" si="378"/>
        <v>0</v>
      </c>
      <c r="M3467" s="513" t="s">
        <v>4037</v>
      </c>
      <c r="N3467" s="514"/>
      <c r="O3467" s="514"/>
      <c r="P3467" s="515">
        <f t="shared" ref="P3467:P3530" si="379">IF(M3467="nio",0,IF(M3467&gt;0,M3467*J3467/S3467,0))</f>
        <v>0</v>
      </c>
      <c r="Q3467" s="515">
        <f t="shared" ref="Q3467:Q3530" si="380">IF(N3467&gt;0,N3467*J3467/T3467,0)</f>
        <v>0</v>
      </c>
      <c r="R3467" s="515">
        <f t="shared" ref="R3467:R3530" si="381">IF(O3467&gt;0,O3467*J3467/U3467,0)</f>
        <v>0</v>
      </c>
      <c r="S3467" s="516">
        <f>IF(M3467="nio",0,IF(M3467&gt;0,VLOOKUP(H3467,'3-Productie normen'!A:L,VLOOKUP(M3467,'3-Productie normen'!$B$36:$C$42,2,FALSE),FALSE)))</f>
        <v>0</v>
      </c>
      <c r="T3467" s="516">
        <f t="shared" si="376"/>
        <v>0</v>
      </c>
      <c r="U3467" s="55">
        <f t="shared" si="377"/>
        <v>0</v>
      </c>
      <c r="V3467" s="527"/>
      <c r="X3467" s="529">
        <f t="shared" ref="X3467:X3530" si="382">L3467*J3467</f>
        <v>0</v>
      </c>
    </row>
    <row r="3468" spans="1:24" ht="14.1" customHeight="1">
      <c r="A3468" s="460">
        <v>3468</v>
      </c>
      <c r="B3468" s="467" t="s">
        <v>245</v>
      </c>
      <c r="C3468" s="466" t="s">
        <v>386</v>
      </c>
      <c r="D3468" s="473" t="s">
        <v>477</v>
      </c>
      <c r="E3468" s="475">
        <v>2</v>
      </c>
      <c r="F3468" s="475" t="s">
        <v>647</v>
      </c>
      <c r="G3468" s="494" t="s">
        <v>559</v>
      </c>
      <c r="H3468" s="491" t="s">
        <v>286</v>
      </c>
      <c r="I3468" s="494" t="s">
        <v>3981</v>
      </c>
      <c r="J3468" s="502">
        <v>18.239999999999998</v>
      </c>
      <c r="K3468" s="494" t="s">
        <v>4016</v>
      </c>
      <c r="L3468" s="512">
        <f t="shared" si="378"/>
        <v>0</v>
      </c>
      <c r="M3468" s="513" t="s">
        <v>4037</v>
      </c>
      <c r="N3468" s="514"/>
      <c r="O3468" s="514"/>
      <c r="P3468" s="515">
        <f t="shared" si="379"/>
        <v>0</v>
      </c>
      <c r="Q3468" s="515">
        <f t="shared" si="380"/>
        <v>0</v>
      </c>
      <c r="R3468" s="515">
        <f t="shared" si="381"/>
        <v>0</v>
      </c>
      <c r="S3468" s="516">
        <f>IF(M3468="nio",0,IF(M3468&gt;0,VLOOKUP(H3468,'3-Productie normen'!A:L,VLOOKUP(M3468,'3-Productie normen'!$B$36:$C$42,2,FALSE),FALSE)))</f>
        <v>0</v>
      </c>
      <c r="T3468" s="516">
        <f t="shared" si="376"/>
        <v>0</v>
      </c>
      <c r="U3468" s="55">
        <f t="shared" si="377"/>
        <v>0</v>
      </c>
      <c r="V3468" s="527"/>
      <c r="X3468" s="529">
        <f t="shared" si="382"/>
        <v>0</v>
      </c>
    </row>
    <row r="3469" spans="1:24" ht="14.1" customHeight="1">
      <c r="A3469" s="460">
        <v>3469</v>
      </c>
      <c r="B3469" s="467" t="s">
        <v>245</v>
      </c>
      <c r="C3469" s="466" t="s">
        <v>386</v>
      </c>
      <c r="D3469" s="473" t="s">
        <v>477</v>
      </c>
      <c r="E3469" s="475">
        <v>2</v>
      </c>
      <c r="F3469" s="475" t="s">
        <v>648</v>
      </c>
      <c r="G3469" s="494" t="s">
        <v>559</v>
      </c>
      <c r="H3469" s="491" t="s">
        <v>286</v>
      </c>
      <c r="I3469" s="494" t="s">
        <v>4016</v>
      </c>
      <c r="J3469" s="502">
        <v>121.37</v>
      </c>
      <c r="K3469" s="494" t="s">
        <v>4016</v>
      </c>
      <c r="L3469" s="512">
        <f t="shared" si="378"/>
        <v>0</v>
      </c>
      <c r="M3469" s="513" t="s">
        <v>4037</v>
      </c>
      <c r="N3469" s="514"/>
      <c r="O3469" s="514"/>
      <c r="P3469" s="515">
        <f t="shared" si="379"/>
        <v>0</v>
      </c>
      <c r="Q3469" s="515">
        <f t="shared" si="380"/>
        <v>0</v>
      </c>
      <c r="R3469" s="515">
        <f t="shared" si="381"/>
        <v>0</v>
      </c>
      <c r="S3469" s="516">
        <f>IF(M3469="nio",0,IF(M3469&gt;0,VLOOKUP(H3469,'3-Productie normen'!A:L,VLOOKUP(M3469,'3-Productie normen'!$B$36:$C$42,2,FALSE),FALSE)))</f>
        <v>0</v>
      </c>
      <c r="T3469" s="516">
        <f t="shared" si="376"/>
        <v>0</v>
      </c>
      <c r="U3469" s="55">
        <f t="shared" si="377"/>
        <v>0</v>
      </c>
      <c r="V3469" s="527"/>
      <c r="X3469" s="529">
        <f t="shared" si="382"/>
        <v>0</v>
      </c>
    </row>
    <row r="3470" spans="1:24" ht="14.1" customHeight="1">
      <c r="A3470" s="460">
        <v>3470</v>
      </c>
      <c r="B3470" s="467" t="s">
        <v>245</v>
      </c>
      <c r="C3470" s="466" t="s">
        <v>386</v>
      </c>
      <c r="D3470" s="473" t="s">
        <v>478</v>
      </c>
      <c r="E3470" s="475">
        <v>0</v>
      </c>
      <c r="F3470" s="475" t="s">
        <v>626</v>
      </c>
      <c r="G3470" s="494" t="s">
        <v>529</v>
      </c>
      <c r="H3470" s="491" t="s">
        <v>253</v>
      </c>
      <c r="I3470" s="494" t="s">
        <v>3974</v>
      </c>
      <c r="J3470" s="502">
        <v>39.43</v>
      </c>
      <c r="K3470" s="491" t="s">
        <v>253</v>
      </c>
      <c r="L3470" s="512">
        <f t="shared" si="378"/>
        <v>104</v>
      </c>
      <c r="M3470" s="514">
        <v>104</v>
      </c>
      <c r="N3470" s="514"/>
      <c r="O3470" s="514"/>
      <c r="P3470" s="515" t="e">
        <f t="shared" si="379"/>
        <v>#DIV/0!</v>
      </c>
      <c r="Q3470" s="515">
        <f t="shared" si="380"/>
        <v>0</v>
      </c>
      <c r="R3470" s="515">
        <f t="shared" si="381"/>
        <v>0</v>
      </c>
      <c r="S3470" s="516">
        <f>IF(M3470="nio",0,IF(M3470&gt;0,VLOOKUP(H3470,'3-Productie normen'!A:L,VLOOKUP(M3470,'3-Productie normen'!$B$36:$C$42,2,FALSE),FALSE)))</f>
        <v>0</v>
      </c>
      <c r="T3470" s="516">
        <f t="shared" si="376"/>
        <v>0</v>
      </c>
      <c r="U3470" s="55">
        <f t="shared" si="377"/>
        <v>0</v>
      </c>
      <c r="V3470" s="527"/>
      <c r="X3470" s="529">
        <f t="shared" si="382"/>
        <v>4100.72</v>
      </c>
    </row>
    <row r="3471" spans="1:24" ht="14.1" customHeight="1">
      <c r="A3471" s="460">
        <v>3471</v>
      </c>
      <c r="B3471" s="467" t="s">
        <v>245</v>
      </c>
      <c r="C3471" s="466" t="s">
        <v>386</v>
      </c>
      <c r="D3471" s="473" t="s">
        <v>478</v>
      </c>
      <c r="E3471" s="475">
        <v>0</v>
      </c>
      <c r="F3471" s="475" t="s">
        <v>629</v>
      </c>
      <c r="G3471" s="494" t="s">
        <v>529</v>
      </c>
      <c r="H3471" s="491" t="s">
        <v>253</v>
      </c>
      <c r="I3471" s="494" t="s">
        <v>3974</v>
      </c>
      <c r="J3471" s="502">
        <v>18.07</v>
      </c>
      <c r="K3471" s="491" t="s">
        <v>253</v>
      </c>
      <c r="L3471" s="512">
        <f t="shared" si="378"/>
        <v>104</v>
      </c>
      <c r="M3471" s="514">
        <v>104</v>
      </c>
      <c r="N3471" s="514"/>
      <c r="O3471" s="514"/>
      <c r="P3471" s="515" t="e">
        <f t="shared" si="379"/>
        <v>#DIV/0!</v>
      </c>
      <c r="Q3471" s="515">
        <f t="shared" si="380"/>
        <v>0</v>
      </c>
      <c r="R3471" s="515">
        <f t="shared" si="381"/>
        <v>0</v>
      </c>
      <c r="S3471" s="516">
        <f>IF(M3471="nio",0,IF(M3471&gt;0,VLOOKUP(H3471,'3-Productie normen'!A:L,VLOOKUP(M3471,'3-Productie normen'!$B$36:$C$42,2,FALSE),FALSE)))</f>
        <v>0</v>
      </c>
      <c r="T3471" s="516">
        <f t="shared" si="376"/>
        <v>0</v>
      </c>
      <c r="U3471" s="55">
        <f t="shared" si="377"/>
        <v>0</v>
      </c>
      <c r="V3471" s="527"/>
      <c r="X3471" s="529">
        <f t="shared" si="382"/>
        <v>1879.28</v>
      </c>
    </row>
    <row r="3472" spans="1:24" ht="14.1" customHeight="1">
      <c r="A3472" s="460">
        <v>3472</v>
      </c>
      <c r="B3472" s="467" t="s">
        <v>245</v>
      </c>
      <c r="C3472" s="466" t="s">
        <v>386</v>
      </c>
      <c r="D3472" s="473" t="s">
        <v>478</v>
      </c>
      <c r="E3472" s="475">
        <v>0</v>
      </c>
      <c r="F3472" s="475" t="s">
        <v>630</v>
      </c>
      <c r="G3472" s="494" t="s">
        <v>566</v>
      </c>
      <c r="H3472" s="492" t="s">
        <v>216</v>
      </c>
      <c r="I3472" s="494" t="s">
        <v>3974</v>
      </c>
      <c r="J3472" s="502">
        <v>14.22</v>
      </c>
      <c r="K3472" s="505" t="s">
        <v>216</v>
      </c>
      <c r="L3472" s="512">
        <f t="shared" si="378"/>
        <v>104</v>
      </c>
      <c r="M3472" s="514">
        <v>104</v>
      </c>
      <c r="N3472" s="514"/>
      <c r="O3472" s="514"/>
      <c r="P3472" s="515" t="e">
        <f t="shared" si="379"/>
        <v>#DIV/0!</v>
      </c>
      <c r="Q3472" s="515">
        <f t="shared" si="380"/>
        <v>0</v>
      </c>
      <c r="R3472" s="515">
        <f t="shared" si="381"/>
        <v>0</v>
      </c>
      <c r="S3472" s="516">
        <f>IF(M3472="nio",0,IF(M3472&gt;0,VLOOKUP(H3472,'3-Productie normen'!A:L,VLOOKUP(M3472,'3-Productie normen'!$B$36:$C$42,2,FALSE),FALSE)))</f>
        <v>0</v>
      </c>
      <c r="T3472" s="516">
        <f t="shared" si="376"/>
        <v>0</v>
      </c>
      <c r="U3472" s="55">
        <f t="shared" si="377"/>
        <v>0</v>
      </c>
      <c r="V3472" s="527"/>
      <c r="X3472" s="529">
        <f t="shared" si="382"/>
        <v>1478.88</v>
      </c>
    </row>
    <row r="3473" spans="1:24" ht="14.1" customHeight="1">
      <c r="A3473" s="567">
        <v>3473</v>
      </c>
      <c r="B3473" s="467" t="s">
        <v>245</v>
      </c>
      <c r="C3473" s="466" t="s">
        <v>386</v>
      </c>
      <c r="D3473" s="473" t="s">
        <v>478</v>
      </c>
      <c r="E3473" s="475">
        <v>0</v>
      </c>
      <c r="F3473" s="475" t="s">
        <v>631</v>
      </c>
      <c r="G3473" s="494" t="s">
        <v>529</v>
      </c>
      <c r="H3473" s="491" t="s">
        <v>253</v>
      </c>
      <c r="I3473" s="494" t="s">
        <v>3974</v>
      </c>
      <c r="J3473" s="502">
        <v>18.07</v>
      </c>
      <c r="K3473" s="491" t="s">
        <v>253</v>
      </c>
      <c r="L3473" s="512">
        <f t="shared" si="378"/>
        <v>104</v>
      </c>
      <c r="M3473" s="514">
        <v>104</v>
      </c>
      <c r="N3473" s="514"/>
      <c r="O3473" s="514"/>
      <c r="P3473" s="515" t="e">
        <f t="shared" si="379"/>
        <v>#DIV/0!</v>
      </c>
      <c r="Q3473" s="515">
        <f t="shared" si="380"/>
        <v>0</v>
      </c>
      <c r="R3473" s="515">
        <f t="shared" si="381"/>
        <v>0</v>
      </c>
      <c r="S3473" s="516">
        <f>IF(M3473="nio",0,IF(M3473&gt;0,VLOOKUP(H3473,'3-Productie normen'!A:L,VLOOKUP(M3473,'3-Productie normen'!$B$36:$C$42,2,FALSE),FALSE)))</f>
        <v>0</v>
      </c>
      <c r="T3473" s="516">
        <f t="shared" si="376"/>
        <v>0</v>
      </c>
      <c r="U3473" s="55">
        <f t="shared" si="377"/>
        <v>0</v>
      </c>
      <c r="V3473" s="527"/>
      <c r="X3473" s="529">
        <f t="shared" si="382"/>
        <v>1879.28</v>
      </c>
    </row>
    <row r="3474" spans="1:24" ht="14.1" customHeight="1">
      <c r="A3474" s="460">
        <v>3474</v>
      </c>
      <c r="B3474" s="467" t="s">
        <v>245</v>
      </c>
      <c r="C3474" s="466" t="s">
        <v>386</v>
      </c>
      <c r="D3474" s="473" t="s">
        <v>478</v>
      </c>
      <c r="E3474" s="475">
        <v>0</v>
      </c>
      <c r="F3474" s="475" t="s">
        <v>635</v>
      </c>
      <c r="G3474" s="494" t="s">
        <v>529</v>
      </c>
      <c r="H3474" s="491" t="s">
        <v>253</v>
      </c>
      <c r="I3474" s="494" t="s">
        <v>3974</v>
      </c>
      <c r="J3474" s="502">
        <v>39.409999999999997</v>
      </c>
      <c r="K3474" s="491" t="s">
        <v>253</v>
      </c>
      <c r="L3474" s="512">
        <f t="shared" si="378"/>
        <v>104</v>
      </c>
      <c r="M3474" s="514">
        <v>104</v>
      </c>
      <c r="N3474" s="514"/>
      <c r="O3474" s="514"/>
      <c r="P3474" s="515" t="e">
        <f t="shared" si="379"/>
        <v>#DIV/0!</v>
      </c>
      <c r="Q3474" s="515">
        <f t="shared" si="380"/>
        <v>0</v>
      </c>
      <c r="R3474" s="515">
        <f t="shared" si="381"/>
        <v>0</v>
      </c>
      <c r="S3474" s="516">
        <f>IF(M3474="nio",0,IF(M3474&gt;0,VLOOKUP(H3474,'3-Productie normen'!A:L,VLOOKUP(M3474,'3-Productie normen'!$B$36:$C$42,2,FALSE),FALSE)))</f>
        <v>0</v>
      </c>
      <c r="T3474" s="516">
        <f t="shared" si="376"/>
        <v>0</v>
      </c>
      <c r="U3474" s="55">
        <f t="shared" si="377"/>
        <v>0</v>
      </c>
      <c r="V3474" s="527"/>
      <c r="X3474" s="529">
        <f t="shared" si="382"/>
        <v>4098.6399999999994</v>
      </c>
    </row>
    <row r="3475" spans="1:24" ht="14.1" customHeight="1">
      <c r="A3475" s="460">
        <v>3475</v>
      </c>
      <c r="B3475" s="467" t="s">
        <v>245</v>
      </c>
      <c r="C3475" s="466" t="s">
        <v>386</v>
      </c>
      <c r="D3475" s="473" t="s">
        <v>478</v>
      </c>
      <c r="E3475" s="475">
        <v>0</v>
      </c>
      <c r="F3475" s="475" t="s">
        <v>636</v>
      </c>
      <c r="G3475" s="494" t="s">
        <v>529</v>
      </c>
      <c r="H3475" s="491" t="s">
        <v>253</v>
      </c>
      <c r="I3475" s="494" t="s">
        <v>3974</v>
      </c>
      <c r="J3475" s="502">
        <v>17.34</v>
      </c>
      <c r="K3475" s="491" t="s">
        <v>253</v>
      </c>
      <c r="L3475" s="512">
        <f t="shared" si="378"/>
        <v>104</v>
      </c>
      <c r="M3475" s="514">
        <v>104</v>
      </c>
      <c r="N3475" s="514"/>
      <c r="O3475" s="514"/>
      <c r="P3475" s="515" t="e">
        <f t="shared" si="379"/>
        <v>#DIV/0!</v>
      </c>
      <c r="Q3475" s="515">
        <f t="shared" si="380"/>
        <v>0</v>
      </c>
      <c r="R3475" s="515">
        <f t="shared" si="381"/>
        <v>0</v>
      </c>
      <c r="S3475" s="516">
        <f>IF(M3475="nio",0,IF(M3475&gt;0,VLOOKUP(H3475,'3-Productie normen'!A:L,VLOOKUP(M3475,'3-Productie normen'!$B$36:$C$42,2,FALSE),FALSE)))</f>
        <v>0</v>
      </c>
      <c r="T3475" s="516">
        <f t="shared" si="376"/>
        <v>0</v>
      </c>
      <c r="U3475" s="55">
        <f t="shared" si="377"/>
        <v>0</v>
      </c>
      <c r="V3475" s="527"/>
      <c r="X3475" s="529">
        <f t="shared" si="382"/>
        <v>1803.36</v>
      </c>
    </row>
    <row r="3476" spans="1:24" ht="14.1" customHeight="1">
      <c r="A3476" s="460">
        <v>3476</v>
      </c>
      <c r="B3476" s="467" t="s">
        <v>245</v>
      </c>
      <c r="C3476" s="466" t="s">
        <v>386</v>
      </c>
      <c r="D3476" s="473" t="s">
        <v>478</v>
      </c>
      <c r="E3476" s="475">
        <v>0</v>
      </c>
      <c r="F3476" s="475" t="s">
        <v>637</v>
      </c>
      <c r="G3476" s="494" t="s">
        <v>529</v>
      </c>
      <c r="H3476" s="491" t="s">
        <v>253</v>
      </c>
      <c r="I3476" s="494" t="s">
        <v>3974</v>
      </c>
      <c r="J3476" s="502">
        <v>17.579999999999998</v>
      </c>
      <c r="K3476" s="491" t="s">
        <v>253</v>
      </c>
      <c r="L3476" s="512">
        <f t="shared" si="378"/>
        <v>104</v>
      </c>
      <c r="M3476" s="514">
        <v>104</v>
      </c>
      <c r="N3476" s="514"/>
      <c r="O3476" s="514"/>
      <c r="P3476" s="515" t="e">
        <f t="shared" si="379"/>
        <v>#DIV/0!</v>
      </c>
      <c r="Q3476" s="515">
        <f t="shared" si="380"/>
        <v>0</v>
      </c>
      <c r="R3476" s="515">
        <f t="shared" si="381"/>
        <v>0</v>
      </c>
      <c r="S3476" s="516">
        <f>IF(M3476="nio",0,IF(M3476&gt;0,VLOOKUP(H3476,'3-Productie normen'!A:L,VLOOKUP(M3476,'3-Productie normen'!$B$36:$C$42,2,FALSE),FALSE)))</f>
        <v>0</v>
      </c>
      <c r="T3476" s="516">
        <f t="shared" si="376"/>
        <v>0</v>
      </c>
      <c r="U3476" s="55">
        <f t="shared" si="377"/>
        <v>0</v>
      </c>
      <c r="V3476" s="527"/>
      <c r="X3476" s="529">
        <f t="shared" si="382"/>
        <v>1828.3199999999997</v>
      </c>
    </row>
    <row r="3477" spans="1:24" ht="14.1" customHeight="1">
      <c r="A3477" s="460">
        <v>3477</v>
      </c>
      <c r="B3477" s="467" t="s">
        <v>245</v>
      </c>
      <c r="C3477" s="466" t="s">
        <v>386</v>
      </c>
      <c r="D3477" s="473" t="s">
        <v>478</v>
      </c>
      <c r="E3477" s="475">
        <v>0</v>
      </c>
      <c r="F3477" s="475" t="s">
        <v>638</v>
      </c>
      <c r="G3477" s="494" t="s">
        <v>529</v>
      </c>
      <c r="H3477" s="491" t="s">
        <v>253</v>
      </c>
      <c r="I3477" s="494" t="s">
        <v>3974</v>
      </c>
      <c r="J3477" s="502">
        <v>17.34</v>
      </c>
      <c r="K3477" s="491" t="s">
        <v>253</v>
      </c>
      <c r="L3477" s="512">
        <f t="shared" si="378"/>
        <v>104</v>
      </c>
      <c r="M3477" s="514">
        <v>104</v>
      </c>
      <c r="N3477" s="514"/>
      <c r="O3477" s="514"/>
      <c r="P3477" s="515" t="e">
        <f t="shared" si="379"/>
        <v>#DIV/0!</v>
      </c>
      <c r="Q3477" s="515">
        <f t="shared" si="380"/>
        <v>0</v>
      </c>
      <c r="R3477" s="515">
        <f t="shared" si="381"/>
        <v>0</v>
      </c>
      <c r="S3477" s="516">
        <f>IF(M3477="nio",0,IF(M3477&gt;0,VLOOKUP(H3477,'3-Productie normen'!A:L,VLOOKUP(M3477,'3-Productie normen'!$B$36:$C$42,2,FALSE),FALSE)))</f>
        <v>0</v>
      </c>
      <c r="T3477" s="516">
        <f t="shared" si="376"/>
        <v>0</v>
      </c>
      <c r="U3477" s="55">
        <f t="shared" si="377"/>
        <v>0</v>
      </c>
      <c r="V3477" s="527"/>
      <c r="X3477" s="529">
        <f t="shared" si="382"/>
        <v>1803.36</v>
      </c>
    </row>
    <row r="3478" spans="1:24" ht="14.1" customHeight="1">
      <c r="A3478" s="460">
        <v>3478</v>
      </c>
      <c r="B3478" s="467" t="s">
        <v>245</v>
      </c>
      <c r="C3478" s="466" t="s">
        <v>386</v>
      </c>
      <c r="D3478" s="473" t="s">
        <v>478</v>
      </c>
      <c r="E3478" s="475">
        <v>0</v>
      </c>
      <c r="F3478" s="475" t="s">
        <v>612</v>
      </c>
      <c r="G3478" s="494" t="s">
        <v>529</v>
      </c>
      <c r="H3478" s="491" t="s">
        <v>253</v>
      </c>
      <c r="I3478" s="494" t="s">
        <v>3974</v>
      </c>
      <c r="J3478" s="502">
        <v>22.04</v>
      </c>
      <c r="K3478" s="491" t="s">
        <v>253</v>
      </c>
      <c r="L3478" s="512">
        <f t="shared" si="378"/>
        <v>104</v>
      </c>
      <c r="M3478" s="514">
        <v>104</v>
      </c>
      <c r="N3478" s="514"/>
      <c r="O3478" s="514"/>
      <c r="P3478" s="515" t="e">
        <f t="shared" si="379"/>
        <v>#DIV/0!</v>
      </c>
      <c r="Q3478" s="515">
        <f t="shared" si="380"/>
        <v>0</v>
      </c>
      <c r="R3478" s="515">
        <f t="shared" si="381"/>
        <v>0</v>
      </c>
      <c r="S3478" s="516">
        <f>IF(M3478="nio",0,IF(M3478&gt;0,VLOOKUP(H3478,'3-Productie normen'!A:L,VLOOKUP(M3478,'3-Productie normen'!$B$36:$C$42,2,FALSE),FALSE)))</f>
        <v>0</v>
      </c>
      <c r="T3478" s="516">
        <f t="shared" si="376"/>
        <v>0</v>
      </c>
      <c r="U3478" s="55">
        <f t="shared" si="377"/>
        <v>0</v>
      </c>
      <c r="V3478" s="527"/>
      <c r="X3478" s="529">
        <f t="shared" si="382"/>
        <v>2292.16</v>
      </c>
    </row>
    <row r="3479" spans="1:24" ht="14.1" customHeight="1">
      <c r="A3479" s="460">
        <v>3479</v>
      </c>
      <c r="B3479" s="467" t="s">
        <v>245</v>
      </c>
      <c r="C3479" s="466" t="s">
        <v>386</v>
      </c>
      <c r="D3479" s="473" t="s">
        <v>478</v>
      </c>
      <c r="E3479" s="475">
        <v>0</v>
      </c>
      <c r="F3479" s="475" t="s">
        <v>613</v>
      </c>
      <c r="G3479" s="494" t="s">
        <v>536</v>
      </c>
      <c r="H3479" s="491" t="s">
        <v>4038</v>
      </c>
      <c r="I3479" s="494" t="s">
        <v>3974</v>
      </c>
      <c r="J3479" s="502">
        <v>16.809999999999999</v>
      </c>
      <c r="K3479" s="491" t="s">
        <v>4038</v>
      </c>
      <c r="L3479" s="512">
        <f t="shared" si="378"/>
        <v>255</v>
      </c>
      <c r="M3479" s="514">
        <v>255</v>
      </c>
      <c r="N3479" s="514"/>
      <c r="O3479" s="514"/>
      <c r="P3479" s="515" t="e">
        <f t="shared" si="379"/>
        <v>#DIV/0!</v>
      </c>
      <c r="Q3479" s="515">
        <f t="shared" si="380"/>
        <v>0</v>
      </c>
      <c r="R3479" s="515">
        <f t="shared" si="381"/>
        <v>0</v>
      </c>
      <c r="S3479" s="516">
        <f>IF(M3479="nio",0,IF(M3479&gt;0,VLOOKUP(H3479,'3-Productie normen'!A:L,VLOOKUP(M3479,'3-Productie normen'!$B$36:$C$42,2,FALSE),FALSE)))</f>
        <v>0</v>
      </c>
      <c r="T3479" s="516">
        <f t="shared" si="376"/>
        <v>0</v>
      </c>
      <c r="U3479" s="55">
        <f t="shared" si="377"/>
        <v>0</v>
      </c>
      <c r="V3479" s="527"/>
      <c r="X3479" s="529">
        <f t="shared" si="382"/>
        <v>4286.5499999999993</v>
      </c>
    </row>
    <row r="3480" spans="1:24" ht="14.1" customHeight="1">
      <c r="A3480" s="460">
        <v>3480</v>
      </c>
      <c r="B3480" s="467" t="s">
        <v>245</v>
      </c>
      <c r="C3480" s="466" t="s">
        <v>386</v>
      </c>
      <c r="D3480" s="473" t="s">
        <v>478</v>
      </c>
      <c r="E3480" s="475">
        <v>0</v>
      </c>
      <c r="F3480" s="475" t="s">
        <v>614</v>
      </c>
      <c r="G3480" s="494" t="s">
        <v>529</v>
      </c>
      <c r="H3480" s="491" t="s">
        <v>253</v>
      </c>
      <c r="I3480" s="494" t="s">
        <v>3974</v>
      </c>
      <c r="J3480" s="502">
        <v>16.649999999999999</v>
      </c>
      <c r="K3480" s="491" t="s">
        <v>253</v>
      </c>
      <c r="L3480" s="512">
        <f t="shared" si="378"/>
        <v>104</v>
      </c>
      <c r="M3480" s="514">
        <v>104</v>
      </c>
      <c r="N3480" s="514"/>
      <c r="O3480" s="514"/>
      <c r="P3480" s="515" t="e">
        <f t="shared" si="379"/>
        <v>#DIV/0!</v>
      </c>
      <c r="Q3480" s="515">
        <f t="shared" si="380"/>
        <v>0</v>
      </c>
      <c r="R3480" s="515">
        <f t="shared" si="381"/>
        <v>0</v>
      </c>
      <c r="S3480" s="516">
        <f>IF(M3480="nio",0,IF(M3480&gt;0,VLOOKUP(H3480,'3-Productie normen'!A:L,VLOOKUP(M3480,'3-Productie normen'!$B$36:$C$42,2,FALSE),FALSE)))</f>
        <v>0</v>
      </c>
      <c r="T3480" s="516">
        <f t="shared" si="376"/>
        <v>0</v>
      </c>
      <c r="U3480" s="55">
        <f t="shared" si="377"/>
        <v>0</v>
      </c>
      <c r="V3480" s="527"/>
      <c r="X3480" s="529">
        <f t="shared" si="382"/>
        <v>1731.6</v>
      </c>
    </row>
    <row r="3481" spans="1:24" ht="14.1" customHeight="1">
      <c r="A3481" s="567">
        <v>3481</v>
      </c>
      <c r="B3481" s="467" t="s">
        <v>245</v>
      </c>
      <c r="C3481" s="466" t="s">
        <v>386</v>
      </c>
      <c r="D3481" s="473" t="s">
        <v>478</v>
      </c>
      <c r="E3481" s="475">
        <v>0</v>
      </c>
      <c r="F3481" s="475" t="s">
        <v>917</v>
      </c>
      <c r="G3481" s="494" t="s">
        <v>584</v>
      </c>
      <c r="H3481" s="494" t="s">
        <v>88</v>
      </c>
      <c r="I3481" s="494" t="s">
        <v>3993</v>
      </c>
      <c r="J3481" s="502">
        <v>13.27</v>
      </c>
      <c r="K3481" s="494" t="s">
        <v>88</v>
      </c>
      <c r="L3481" s="512">
        <f t="shared" si="378"/>
        <v>255</v>
      </c>
      <c r="M3481" s="514">
        <v>255</v>
      </c>
      <c r="N3481" s="514"/>
      <c r="O3481" s="514"/>
      <c r="P3481" s="515" t="e">
        <f t="shared" si="379"/>
        <v>#DIV/0!</v>
      </c>
      <c r="Q3481" s="515">
        <f t="shared" si="380"/>
        <v>0</v>
      </c>
      <c r="R3481" s="515">
        <f t="shared" si="381"/>
        <v>0</v>
      </c>
      <c r="S3481" s="516">
        <f>IF(M3481="nio",0,IF(M3481&gt;0,VLOOKUP(H3481,'3-Productie normen'!A:L,VLOOKUP(M3481,'3-Productie normen'!$B$36:$C$42,2,FALSE),FALSE)))</f>
        <v>0</v>
      </c>
      <c r="T3481" s="516">
        <f t="shared" ref="T3481:T3544" si="383">IF(N3481&gt;0,S3481*$T$8,0)</f>
        <v>0</v>
      </c>
      <c r="U3481" s="55">
        <f t="shared" ref="U3481:U3544" si="384">IF((OR(O3481&gt;0,)),S3481*$U$8,0)</f>
        <v>0</v>
      </c>
      <c r="V3481" s="527"/>
      <c r="X3481" s="529">
        <f t="shared" si="382"/>
        <v>3383.85</v>
      </c>
    </row>
    <row r="3482" spans="1:24" ht="14.1" customHeight="1">
      <c r="A3482" s="460">
        <v>3482</v>
      </c>
      <c r="B3482" s="467" t="s">
        <v>245</v>
      </c>
      <c r="C3482" s="466" t="s">
        <v>386</v>
      </c>
      <c r="D3482" s="473" t="s">
        <v>478</v>
      </c>
      <c r="E3482" s="475">
        <v>0</v>
      </c>
      <c r="F3482" s="475" t="s">
        <v>918</v>
      </c>
      <c r="G3482" s="494" t="s">
        <v>529</v>
      </c>
      <c r="H3482" s="491" t="s">
        <v>253</v>
      </c>
      <c r="I3482" s="494" t="s">
        <v>3974</v>
      </c>
      <c r="J3482" s="502">
        <v>16.79</v>
      </c>
      <c r="K3482" s="491" t="s">
        <v>253</v>
      </c>
      <c r="L3482" s="512">
        <f t="shared" si="378"/>
        <v>104</v>
      </c>
      <c r="M3482" s="514">
        <v>104</v>
      </c>
      <c r="N3482" s="514"/>
      <c r="O3482" s="514"/>
      <c r="P3482" s="515" t="e">
        <f t="shared" si="379"/>
        <v>#DIV/0!</v>
      </c>
      <c r="Q3482" s="515">
        <f t="shared" si="380"/>
        <v>0</v>
      </c>
      <c r="R3482" s="515">
        <f t="shared" si="381"/>
        <v>0</v>
      </c>
      <c r="S3482" s="516">
        <f>IF(M3482="nio",0,IF(M3482&gt;0,VLOOKUP(H3482,'3-Productie normen'!A:L,VLOOKUP(M3482,'3-Productie normen'!$B$36:$C$42,2,FALSE),FALSE)))</f>
        <v>0</v>
      </c>
      <c r="T3482" s="516">
        <f t="shared" si="383"/>
        <v>0</v>
      </c>
      <c r="U3482" s="55">
        <f t="shared" si="384"/>
        <v>0</v>
      </c>
      <c r="V3482" s="527"/>
      <c r="X3482" s="529">
        <f t="shared" si="382"/>
        <v>1746.1599999999999</v>
      </c>
    </row>
    <row r="3483" spans="1:24" ht="14.1" customHeight="1">
      <c r="A3483" s="460">
        <v>3483</v>
      </c>
      <c r="B3483" s="467" t="s">
        <v>245</v>
      </c>
      <c r="C3483" s="466" t="s">
        <v>386</v>
      </c>
      <c r="D3483" s="473" t="s">
        <v>478</v>
      </c>
      <c r="E3483" s="475">
        <v>0</v>
      </c>
      <c r="F3483" s="475" t="s">
        <v>919</v>
      </c>
      <c r="G3483" s="494" t="s">
        <v>529</v>
      </c>
      <c r="H3483" s="491" t="s">
        <v>253</v>
      </c>
      <c r="I3483" s="494" t="s">
        <v>3974</v>
      </c>
      <c r="J3483" s="502">
        <v>39.409999999999997</v>
      </c>
      <c r="K3483" s="491" t="s">
        <v>253</v>
      </c>
      <c r="L3483" s="512">
        <f t="shared" si="378"/>
        <v>104</v>
      </c>
      <c r="M3483" s="514">
        <v>104</v>
      </c>
      <c r="N3483" s="514"/>
      <c r="O3483" s="514"/>
      <c r="P3483" s="515" t="e">
        <f t="shared" si="379"/>
        <v>#DIV/0!</v>
      </c>
      <c r="Q3483" s="515">
        <f t="shared" si="380"/>
        <v>0</v>
      </c>
      <c r="R3483" s="515">
        <f t="shared" si="381"/>
        <v>0</v>
      </c>
      <c r="S3483" s="516">
        <f>IF(M3483="nio",0,IF(M3483&gt;0,VLOOKUP(H3483,'3-Productie normen'!A:L,VLOOKUP(M3483,'3-Productie normen'!$B$36:$C$42,2,FALSE),FALSE)))</f>
        <v>0</v>
      </c>
      <c r="T3483" s="516">
        <f t="shared" si="383"/>
        <v>0</v>
      </c>
      <c r="U3483" s="55">
        <f t="shared" si="384"/>
        <v>0</v>
      </c>
      <c r="V3483" s="527"/>
      <c r="X3483" s="529">
        <f t="shared" si="382"/>
        <v>4098.6399999999994</v>
      </c>
    </row>
    <row r="3484" spans="1:24" ht="14.1" customHeight="1">
      <c r="A3484" s="460">
        <v>3484</v>
      </c>
      <c r="B3484" s="467" t="s">
        <v>245</v>
      </c>
      <c r="C3484" s="466" t="s">
        <v>386</v>
      </c>
      <c r="D3484" s="473" t="s">
        <v>478</v>
      </c>
      <c r="E3484" s="475">
        <v>0</v>
      </c>
      <c r="F3484" s="475" t="s">
        <v>921</v>
      </c>
      <c r="G3484" s="494" t="s">
        <v>529</v>
      </c>
      <c r="H3484" s="491" t="s">
        <v>253</v>
      </c>
      <c r="I3484" s="494" t="s">
        <v>3974</v>
      </c>
      <c r="J3484" s="502">
        <v>17.34</v>
      </c>
      <c r="K3484" s="491" t="s">
        <v>253</v>
      </c>
      <c r="L3484" s="512">
        <f t="shared" si="378"/>
        <v>104</v>
      </c>
      <c r="M3484" s="514">
        <v>104</v>
      </c>
      <c r="N3484" s="514"/>
      <c r="O3484" s="514"/>
      <c r="P3484" s="515" t="e">
        <f t="shared" si="379"/>
        <v>#DIV/0!</v>
      </c>
      <c r="Q3484" s="515">
        <f t="shared" si="380"/>
        <v>0</v>
      </c>
      <c r="R3484" s="515">
        <f t="shared" si="381"/>
        <v>0</v>
      </c>
      <c r="S3484" s="516">
        <f>IF(M3484="nio",0,IF(M3484&gt;0,VLOOKUP(H3484,'3-Productie normen'!A:L,VLOOKUP(M3484,'3-Productie normen'!$B$36:$C$42,2,FALSE),FALSE)))</f>
        <v>0</v>
      </c>
      <c r="T3484" s="516">
        <f t="shared" si="383"/>
        <v>0</v>
      </c>
      <c r="U3484" s="55">
        <f t="shared" si="384"/>
        <v>0</v>
      </c>
      <c r="V3484" s="527"/>
      <c r="X3484" s="529">
        <f t="shared" si="382"/>
        <v>1803.36</v>
      </c>
    </row>
    <row r="3485" spans="1:24" ht="14.1" customHeight="1">
      <c r="A3485" s="460">
        <v>3485</v>
      </c>
      <c r="B3485" s="467" t="s">
        <v>245</v>
      </c>
      <c r="C3485" s="466" t="s">
        <v>386</v>
      </c>
      <c r="D3485" s="473" t="s">
        <v>478</v>
      </c>
      <c r="E3485" s="475">
        <v>0</v>
      </c>
      <c r="F3485" s="475" t="s">
        <v>922</v>
      </c>
      <c r="G3485" s="494" t="s">
        <v>529</v>
      </c>
      <c r="H3485" s="491" t="s">
        <v>253</v>
      </c>
      <c r="I3485" s="494" t="s">
        <v>3974</v>
      </c>
      <c r="J3485" s="502">
        <v>17.579999999999998</v>
      </c>
      <c r="K3485" s="491" t="s">
        <v>253</v>
      </c>
      <c r="L3485" s="512">
        <f t="shared" si="378"/>
        <v>104</v>
      </c>
      <c r="M3485" s="514">
        <v>104</v>
      </c>
      <c r="N3485" s="514"/>
      <c r="O3485" s="514"/>
      <c r="P3485" s="515" t="e">
        <f t="shared" si="379"/>
        <v>#DIV/0!</v>
      </c>
      <c r="Q3485" s="515">
        <f t="shared" si="380"/>
        <v>0</v>
      </c>
      <c r="R3485" s="515">
        <f t="shared" si="381"/>
        <v>0</v>
      </c>
      <c r="S3485" s="516">
        <f>IF(M3485="nio",0,IF(M3485&gt;0,VLOOKUP(H3485,'3-Productie normen'!A:L,VLOOKUP(M3485,'3-Productie normen'!$B$36:$C$42,2,FALSE),FALSE)))</f>
        <v>0</v>
      </c>
      <c r="T3485" s="516">
        <f t="shared" si="383"/>
        <v>0</v>
      </c>
      <c r="U3485" s="55">
        <f t="shared" si="384"/>
        <v>0</v>
      </c>
      <c r="V3485" s="527"/>
      <c r="X3485" s="529">
        <f t="shared" si="382"/>
        <v>1828.3199999999997</v>
      </c>
    </row>
    <row r="3486" spans="1:24" ht="14.1" customHeight="1">
      <c r="A3486" s="460">
        <v>3486</v>
      </c>
      <c r="B3486" s="467" t="s">
        <v>245</v>
      </c>
      <c r="C3486" s="466" t="s">
        <v>386</v>
      </c>
      <c r="D3486" s="473" t="s">
        <v>478</v>
      </c>
      <c r="E3486" s="475">
        <v>0</v>
      </c>
      <c r="F3486" s="475" t="s">
        <v>923</v>
      </c>
      <c r="G3486" s="494" t="s">
        <v>529</v>
      </c>
      <c r="H3486" s="491" t="s">
        <v>253</v>
      </c>
      <c r="I3486" s="494" t="s">
        <v>3974</v>
      </c>
      <c r="J3486" s="502">
        <v>17.34</v>
      </c>
      <c r="K3486" s="491" t="s">
        <v>253</v>
      </c>
      <c r="L3486" s="512">
        <f t="shared" si="378"/>
        <v>104</v>
      </c>
      <c r="M3486" s="514">
        <v>104</v>
      </c>
      <c r="N3486" s="514"/>
      <c r="O3486" s="514"/>
      <c r="P3486" s="515" t="e">
        <f t="shared" si="379"/>
        <v>#DIV/0!</v>
      </c>
      <c r="Q3486" s="515">
        <f t="shared" si="380"/>
        <v>0</v>
      </c>
      <c r="R3486" s="515">
        <f t="shared" si="381"/>
        <v>0</v>
      </c>
      <c r="S3486" s="516">
        <f>IF(M3486="nio",0,IF(M3486&gt;0,VLOOKUP(H3486,'3-Productie normen'!A:L,VLOOKUP(M3486,'3-Productie normen'!$B$36:$C$42,2,FALSE),FALSE)))</f>
        <v>0</v>
      </c>
      <c r="T3486" s="516">
        <f t="shared" si="383"/>
        <v>0</v>
      </c>
      <c r="U3486" s="55">
        <f t="shared" si="384"/>
        <v>0</v>
      </c>
      <c r="V3486" s="527"/>
      <c r="X3486" s="529">
        <f t="shared" si="382"/>
        <v>1803.36</v>
      </c>
    </row>
    <row r="3487" spans="1:24" ht="14.1" customHeight="1">
      <c r="A3487" s="460">
        <v>3487</v>
      </c>
      <c r="B3487" s="467" t="s">
        <v>245</v>
      </c>
      <c r="C3487" s="466" t="s">
        <v>386</v>
      </c>
      <c r="D3487" s="473" t="s">
        <v>478</v>
      </c>
      <c r="E3487" s="475">
        <v>0</v>
      </c>
      <c r="F3487" s="475" t="s">
        <v>616</v>
      </c>
      <c r="G3487" s="494" t="s">
        <v>536</v>
      </c>
      <c r="H3487" s="491" t="s">
        <v>4038</v>
      </c>
      <c r="I3487" s="494" t="s">
        <v>3974</v>
      </c>
      <c r="J3487" s="502">
        <v>24.66</v>
      </c>
      <c r="K3487" s="491" t="s">
        <v>4038</v>
      </c>
      <c r="L3487" s="512">
        <f t="shared" si="378"/>
        <v>255</v>
      </c>
      <c r="M3487" s="514">
        <v>255</v>
      </c>
      <c r="N3487" s="514"/>
      <c r="O3487" s="514"/>
      <c r="P3487" s="515" t="e">
        <f t="shared" si="379"/>
        <v>#DIV/0!</v>
      </c>
      <c r="Q3487" s="515">
        <f t="shared" si="380"/>
        <v>0</v>
      </c>
      <c r="R3487" s="515">
        <f t="shared" si="381"/>
        <v>0</v>
      </c>
      <c r="S3487" s="516">
        <f>IF(M3487="nio",0,IF(M3487&gt;0,VLOOKUP(H3487,'3-Productie normen'!A:L,VLOOKUP(M3487,'3-Productie normen'!$B$36:$C$42,2,FALSE),FALSE)))</f>
        <v>0</v>
      </c>
      <c r="T3487" s="516">
        <f t="shared" si="383"/>
        <v>0</v>
      </c>
      <c r="U3487" s="55">
        <f t="shared" si="384"/>
        <v>0</v>
      </c>
      <c r="V3487" s="527"/>
      <c r="X3487" s="529">
        <f t="shared" si="382"/>
        <v>6288.3</v>
      </c>
    </row>
    <row r="3488" spans="1:24" ht="14.1" customHeight="1">
      <c r="A3488" s="460">
        <v>3488</v>
      </c>
      <c r="B3488" s="467" t="s">
        <v>245</v>
      </c>
      <c r="C3488" s="466" t="s">
        <v>386</v>
      </c>
      <c r="D3488" s="473" t="s">
        <v>478</v>
      </c>
      <c r="E3488" s="475">
        <v>0</v>
      </c>
      <c r="F3488" s="475" t="s">
        <v>2213</v>
      </c>
      <c r="G3488" s="494" t="s">
        <v>566</v>
      </c>
      <c r="H3488" s="494" t="s">
        <v>216</v>
      </c>
      <c r="I3488" s="494" t="s">
        <v>3974</v>
      </c>
      <c r="J3488" s="502">
        <v>37.39</v>
      </c>
      <c r="K3488" s="494" t="s">
        <v>4033</v>
      </c>
      <c r="L3488" s="512">
        <f t="shared" si="378"/>
        <v>104</v>
      </c>
      <c r="M3488" s="514">
        <v>104</v>
      </c>
      <c r="N3488" s="514"/>
      <c r="O3488" s="514"/>
      <c r="P3488" s="515" t="e">
        <f t="shared" si="379"/>
        <v>#DIV/0!</v>
      </c>
      <c r="Q3488" s="515">
        <f t="shared" si="380"/>
        <v>0</v>
      </c>
      <c r="R3488" s="515">
        <f t="shared" si="381"/>
        <v>0</v>
      </c>
      <c r="S3488" s="516">
        <f>IF(M3488="nio",0,IF(M3488&gt;0,VLOOKUP(H3488,'3-Productie normen'!A:L,VLOOKUP(M3488,'3-Productie normen'!$B$36:$C$42,2,FALSE),FALSE)))</f>
        <v>0</v>
      </c>
      <c r="T3488" s="516">
        <f t="shared" si="383"/>
        <v>0</v>
      </c>
      <c r="U3488" s="55">
        <f t="shared" si="384"/>
        <v>0</v>
      </c>
      <c r="V3488" s="527"/>
      <c r="X3488" s="529">
        <f t="shared" si="382"/>
        <v>3888.56</v>
      </c>
    </row>
    <row r="3489" spans="1:24" ht="14.1" customHeight="1">
      <c r="A3489" s="567">
        <v>3489</v>
      </c>
      <c r="B3489" s="467" t="s">
        <v>245</v>
      </c>
      <c r="C3489" s="466" t="s">
        <v>386</v>
      </c>
      <c r="D3489" s="473" t="s">
        <v>478</v>
      </c>
      <c r="E3489" s="475">
        <v>0</v>
      </c>
      <c r="F3489" s="475" t="s">
        <v>2214</v>
      </c>
      <c r="G3489" s="494" t="s">
        <v>582</v>
      </c>
      <c r="H3489" s="494" t="s">
        <v>4033</v>
      </c>
      <c r="I3489" s="494" t="s">
        <v>3974</v>
      </c>
      <c r="J3489" s="502">
        <v>35.06</v>
      </c>
      <c r="K3489" s="494" t="s">
        <v>4033</v>
      </c>
      <c r="L3489" s="512">
        <f t="shared" si="378"/>
        <v>104</v>
      </c>
      <c r="M3489" s="514">
        <v>104</v>
      </c>
      <c r="N3489" s="514"/>
      <c r="O3489" s="514"/>
      <c r="P3489" s="515" t="e">
        <f t="shared" si="379"/>
        <v>#DIV/0!</v>
      </c>
      <c r="Q3489" s="515">
        <f t="shared" si="380"/>
        <v>0</v>
      </c>
      <c r="R3489" s="515">
        <f t="shared" si="381"/>
        <v>0</v>
      </c>
      <c r="S3489" s="516">
        <f>IF(M3489="nio",0,IF(M3489&gt;0,VLOOKUP(H3489,'3-Productie normen'!A:L,VLOOKUP(M3489,'3-Productie normen'!$B$36:$C$42,2,FALSE),FALSE)))</f>
        <v>0</v>
      </c>
      <c r="T3489" s="516">
        <f t="shared" si="383"/>
        <v>0</v>
      </c>
      <c r="U3489" s="55">
        <f t="shared" si="384"/>
        <v>0</v>
      </c>
      <c r="V3489" s="527"/>
      <c r="X3489" s="529">
        <f t="shared" si="382"/>
        <v>3646.2400000000002</v>
      </c>
    </row>
    <row r="3490" spans="1:24" ht="14.1" customHeight="1">
      <c r="A3490" s="460">
        <v>3490</v>
      </c>
      <c r="B3490" s="467" t="s">
        <v>245</v>
      </c>
      <c r="C3490" s="466" t="s">
        <v>386</v>
      </c>
      <c r="D3490" s="473" t="s">
        <v>478</v>
      </c>
      <c r="E3490" s="475">
        <v>0</v>
      </c>
      <c r="F3490" s="475" t="s">
        <v>2215</v>
      </c>
      <c r="G3490" s="494" t="s">
        <v>582</v>
      </c>
      <c r="H3490" s="494" t="s">
        <v>4033</v>
      </c>
      <c r="I3490" s="494" t="s">
        <v>3974</v>
      </c>
      <c r="J3490" s="502">
        <v>42.71</v>
      </c>
      <c r="K3490" s="494" t="s">
        <v>4033</v>
      </c>
      <c r="L3490" s="512">
        <f t="shared" si="378"/>
        <v>104</v>
      </c>
      <c r="M3490" s="514">
        <v>104</v>
      </c>
      <c r="N3490" s="514"/>
      <c r="O3490" s="514"/>
      <c r="P3490" s="515" t="e">
        <f t="shared" si="379"/>
        <v>#DIV/0!</v>
      </c>
      <c r="Q3490" s="515">
        <f t="shared" si="380"/>
        <v>0</v>
      </c>
      <c r="R3490" s="515">
        <f t="shared" si="381"/>
        <v>0</v>
      </c>
      <c r="S3490" s="516">
        <f>IF(M3490="nio",0,IF(M3490&gt;0,VLOOKUP(H3490,'3-Productie normen'!A:L,VLOOKUP(M3490,'3-Productie normen'!$B$36:$C$42,2,FALSE),FALSE)))</f>
        <v>0</v>
      </c>
      <c r="T3490" s="516">
        <f t="shared" si="383"/>
        <v>0</v>
      </c>
      <c r="U3490" s="55">
        <f t="shared" si="384"/>
        <v>0</v>
      </c>
      <c r="V3490" s="527"/>
      <c r="X3490" s="529">
        <f t="shared" si="382"/>
        <v>4441.84</v>
      </c>
    </row>
    <row r="3491" spans="1:24" ht="14.1" customHeight="1">
      <c r="A3491" s="460">
        <v>3491</v>
      </c>
      <c r="B3491" s="467" t="s">
        <v>245</v>
      </c>
      <c r="C3491" s="466" t="s">
        <v>386</v>
      </c>
      <c r="D3491" s="473" t="s">
        <v>478</v>
      </c>
      <c r="E3491" s="475">
        <v>0</v>
      </c>
      <c r="F3491" s="475" t="s">
        <v>2271</v>
      </c>
      <c r="G3491" s="494" t="s">
        <v>568</v>
      </c>
      <c r="H3491" s="487" t="s">
        <v>17</v>
      </c>
      <c r="I3491" s="494" t="s">
        <v>3977</v>
      </c>
      <c r="J3491" s="502">
        <v>4</v>
      </c>
      <c r="K3491" s="487" t="s">
        <v>17</v>
      </c>
      <c r="L3491" s="512">
        <f t="shared" si="378"/>
        <v>255</v>
      </c>
      <c r="M3491" s="514">
        <v>255</v>
      </c>
      <c r="N3491" s="514"/>
      <c r="O3491" s="514"/>
      <c r="P3491" s="515" t="e">
        <f t="shared" si="379"/>
        <v>#DIV/0!</v>
      </c>
      <c r="Q3491" s="515">
        <f t="shared" si="380"/>
        <v>0</v>
      </c>
      <c r="R3491" s="515">
        <f t="shared" si="381"/>
        <v>0</v>
      </c>
      <c r="S3491" s="516">
        <f>IF(M3491="nio",0,IF(M3491&gt;0,VLOOKUP(H3491,'3-Productie normen'!A:L,VLOOKUP(M3491,'3-Productie normen'!$B$36:$C$42,2,FALSE),FALSE)))</f>
        <v>0</v>
      </c>
      <c r="T3491" s="516">
        <f t="shared" si="383"/>
        <v>0</v>
      </c>
      <c r="U3491" s="55">
        <f t="shared" si="384"/>
        <v>0</v>
      </c>
      <c r="V3491" s="527"/>
      <c r="X3491" s="529">
        <f t="shared" si="382"/>
        <v>1020</v>
      </c>
    </row>
    <row r="3492" spans="1:24" ht="14.1" customHeight="1">
      <c r="A3492" s="460">
        <v>3492</v>
      </c>
      <c r="B3492" s="467" t="s">
        <v>245</v>
      </c>
      <c r="C3492" s="466" t="s">
        <v>386</v>
      </c>
      <c r="D3492" s="473" t="s">
        <v>478</v>
      </c>
      <c r="E3492" s="475">
        <v>0</v>
      </c>
      <c r="F3492" s="475" t="s">
        <v>2888</v>
      </c>
      <c r="G3492" s="494" t="s">
        <v>568</v>
      </c>
      <c r="H3492" s="487" t="s">
        <v>17</v>
      </c>
      <c r="I3492" s="494" t="s">
        <v>3977</v>
      </c>
      <c r="J3492" s="502">
        <v>1.04</v>
      </c>
      <c r="K3492" s="487" t="s">
        <v>17</v>
      </c>
      <c r="L3492" s="512">
        <f t="shared" si="378"/>
        <v>255</v>
      </c>
      <c r="M3492" s="514">
        <v>255</v>
      </c>
      <c r="N3492" s="514"/>
      <c r="O3492" s="514"/>
      <c r="P3492" s="515" t="e">
        <f t="shared" si="379"/>
        <v>#DIV/0!</v>
      </c>
      <c r="Q3492" s="515">
        <f t="shared" si="380"/>
        <v>0</v>
      </c>
      <c r="R3492" s="515">
        <f t="shared" si="381"/>
        <v>0</v>
      </c>
      <c r="S3492" s="516">
        <f>IF(M3492="nio",0,IF(M3492&gt;0,VLOOKUP(H3492,'3-Productie normen'!A:L,VLOOKUP(M3492,'3-Productie normen'!$B$36:$C$42,2,FALSE),FALSE)))</f>
        <v>0</v>
      </c>
      <c r="T3492" s="516">
        <f t="shared" si="383"/>
        <v>0</v>
      </c>
      <c r="U3492" s="55">
        <f t="shared" si="384"/>
        <v>0</v>
      </c>
      <c r="V3492" s="527"/>
      <c r="X3492" s="529">
        <f t="shared" si="382"/>
        <v>265.2</v>
      </c>
    </row>
    <row r="3493" spans="1:24" ht="14.1" customHeight="1">
      <c r="A3493" s="460">
        <v>3493</v>
      </c>
      <c r="B3493" s="467" t="s">
        <v>245</v>
      </c>
      <c r="C3493" s="466" t="s">
        <v>386</v>
      </c>
      <c r="D3493" s="473" t="s">
        <v>478</v>
      </c>
      <c r="E3493" s="475">
        <v>0</v>
      </c>
      <c r="F3493" s="475" t="s">
        <v>2272</v>
      </c>
      <c r="G3493" s="494" t="s">
        <v>594</v>
      </c>
      <c r="H3493" s="491" t="s">
        <v>286</v>
      </c>
      <c r="I3493" s="494" t="s">
        <v>3977</v>
      </c>
      <c r="J3493" s="502">
        <v>2.06</v>
      </c>
      <c r="K3493" s="494" t="s">
        <v>4016</v>
      </c>
      <c r="L3493" s="512">
        <f t="shared" si="378"/>
        <v>0</v>
      </c>
      <c r="M3493" s="513" t="s">
        <v>4037</v>
      </c>
      <c r="N3493" s="514"/>
      <c r="O3493" s="514"/>
      <c r="P3493" s="515">
        <f t="shared" si="379"/>
        <v>0</v>
      </c>
      <c r="Q3493" s="515">
        <f t="shared" si="380"/>
        <v>0</v>
      </c>
      <c r="R3493" s="515">
        <f t="shared" si="381"/>
        <v>0</v>
      </c>
      <c r="S3493" s="516">
        <f>IF(M3493="nio",0,IF(M3493&gt;0,VLOOKUP(H3493,'3-Productie normen'!A:L,VLOOKUP(M3493,'3-Productie normen'!$B$36:$C$42,2,FALSE),FALSE)))</f>
        <v>0</v>
      </c>
      <c r="T3493" s="516">
        <f t="shared" si="383"/>
        <v>0</v>
      </c>
      <c r="U3493" s="55">
        <f t="shared" si="384"/>
        <v>0</v>
      </c>
      <c r="V3493" s="527"/>
      <c r="X3493" s="529">
        <f t="shared" si="382"/>
        <v>0</v>
      </c>
    </row>
    <row r="3494" spans="1:24" ht="14.1" customHeight="1">
      <c r="A3494" s="460">
        <v>3494</v>
      </c>
      <c r="B3494" s="467" t="s">
        <v>245</v>
      </c>
      <c r="C3494" s="466" t="s">
        <v>386</v>
      </c>
      <c r="D3494" s="473" t="s">
        <v>478</v>
      </c>
      <c r="E3494" s="475">
        <v>0</v>
      </c>
      <c r="F3494" s="475" t="s">
        <v>2314</v>
      </c>
      <c r="G3494" s="494" t="s">
        <v>568</v>
      </c>
      <c r="H3494" s="487" t="s">
        <v>17</v>
      </c>
      <c r="I3494" s="494" t="s">
        <v>3977</v>
      </c>
      <c r="J3494" s="502">
        <v>4.4400000000000004</v>
      </c>
      <c r="K3494" s="487" t="s">
        <v>17</v>
      </c>
      <c r="L3494" s="512">
        <f t="shared" si="378"/>
        <v>255</v>
      </c>
      <c r="M3494" s="514">
        <v>255</v>
      </c>
      <c r="N3494" s="514"/>
      <c r="O3494" s="514"/>
      <c r="P3494" s="515" t="e">
        <f t="shared" si="379"/>
        <v>#DIV/0!</v>
      </c>
      <c r="Q3494" s="515">
        <f t="shared" si="380"/>
        <v>0</v>
      </c>
      <c r="R3494" s="515">
        <f t="shared" si="381"/>
        <v>0</v>
      </c>
      <c r="S3494" s="516">
        <f>IF(M3494="nio",0,IF(M3494&gt;0,VLOOKUP(H3494,'3-Productie normen'!A:L,VLOOKUP(M3494,'3-Productie normen'!$B$36:$C$42,2,FALSE),FALSE)))</f>
        <v>0</v>
      </c>
      <c r="T3494" s="516">
        <f t="shared" si="383"/>
        <v>0</v>
      </c>
      <c r="U3494" s="55">
        <f t="shared" si="384"/>
        <v>0</v>
      </c>
      <c r="V3494" s="527"/>
      <c r="X3494" s="529">
        <f t="shared" si="382"/>
        <v>1132.2</v>
      </c>
    </row>
    <row r="3495" spans="1:24" ht="14.1" customHeight="1">
      <c r="A3495" s="460">
        <v>3495</v>
      </c>
      <c r="B3495" s="467" t="s">
        <v>245</v>
      </c>
      <c r="C3495" s="466" t="s">
        <v>386</v>
      </c>
      <c r="D3495" s="473" t="s">
        <v>478</v>
      </c>
      <c r="E3495" s="475">
        <v>0</v>
      </c>
      <c r="F3495" s="475" t="s">
        <v>2315</v>
      </c>
      <c r="G3495" s="494" t="s">
        <v>561</v>
      </c>
      <c r="H3495" s="494" t="s">
        <v>347</v>
      </c>
      <c r="I3495" s="494" t="s">
        <v>3974</v>
      </c>
      <c r="J3495" s="502">
        <v>4.97</v>
      </c>
      <c r="K3495" s="494" t="s">
        <v>347</v>
      </c>
      <c r="L3495" s="512">
        <f t="shared" si="378"/>
        <v>104</v>
      </c>
      <c r="M3495" s="514">
        <v>104</v>
      </c>
      <c r="N3495" s="514"/>
      <c r="O3495" s="514"/>
      <c r="P3495" s="515" t="e">
        <f t="shared" si="379"/>
        <v>#DIV/0!</v>
      </c>
      <c r="Q3495" s="515">
        <f t="shared" si="380"/>
        <v>0</v>
      </c>
      <c r="R3495" s="515">
        <f t="shared" si="381"/>
        <v>0</v>
      </c>
      <c r="S3495" s="516">
        <f>IF(M3495="nio",0,IF(M3495&gt;0,VLOOKUP(H3495,'3-Productie normen'!A:L,VLOOKUP(M3495,'3-Productie normen'!$B$36:$C$42,2,FALSE),FALSE)))</f>
        <v>0</v>
      </c>
      <c r="T3495" s="516">
        <f t="shared" si="383"/>
        <v>0</v>
      </c>
      <c r="U3495" s="55">
        <f t="shared" si="384"/>
        <v>0</v>
      </c>
      <c r="V3495" s="527"/>
      <c r="X3495" s="529">
        <f t="shared" si="382"/>
        <v>516.88</v>
      </c>
    </row>
    <row r="3496" spans="1:24" ht="14.1" customHeight="1">
      <c r="A3496" s="460">
        <v>3496</v>
      </c>
      <c r="B3496" s="467" t="s">
        <v>245</v>
      </c>
      <c r="C3496" s="466" t="s">
        <v>386</v>
      </c>
      <c r="D3496" s="473" t="s">
        <v>478</v>
      </c>
      <c r="E3496" s="475">
        <v>0</v>
      </c>
      <c r="F3496" s="475" t="s">
        <v>2316</v>
      </c>
      <c r="G3496" s="494" t="s">
        <v>559</v>
      </c>
      <c r="H3496" s="491" t="s">
        <v>286</v>
      </c>
      <c r="I3496" s="494" t="s">
        <v>4016</v>
      </c>
      <c r="J3496" s="502">
        <v>3.84</v>
      </c>
      <c r="K3496" s="494" t="s">
        <v>4016</v>
      </c>
      <c r="L3496" s="512">
        <f t="shared" si="378"/>
        <v>0</v>
      </c>
      <c r="M3496" s="513" t="s">
        <v>4037</v>
      </c>
      <c r="N3496" s="514"/>
      <c r="O3496" s="514"/>
      <c r="P3496" s="515">
        <f t="shared" si="379"/>
        <v>0</v>
      </c>
      <c r="Q3496" s="515">
        <f t="shared" si="380"/>
        <v>0</v>
      </c>
      <c r="R3496" s="515">
        <f t="shared" si="381"/>
        <v>0</v>
      </c>
      <c r="S3496" s="516">
        <f>IF(M3496="nio",0,IF(M3496&gt;0,VLOOKUP(H3496,'3-Productie normen'!A:L,VLOOKUP(M3496,'3-Productie normen'!$B$36:$C$42,2,FALSE),FALSE)))</f>
        <v>0</v>
      </c>
      <c r="T3496" s="516">
        <f t="shared" si="383"/>
        <v>0</v>
      </c>
      <c r="U3496" s="55">
        <f t="shared" si="384"/>
        <v>0</v>
      </c>
      <c r="V3496" s="527"/>
      <c r="X3496" s="529">
        <f t="shared" si="382"/>
        <v>0</v>
      </c>
    </row>
    <row r="3497" spans="1:24" ht="14.1" customHeight="1">
      <c r="A3497" s="567">
        <v>3497</v>
      </c>
      <c r="B3497" s="467" t="s">
        <v>245</v>
      </c>
      <c r="C3497" s="466" t="s">
        <v>386</v>
      </c>
      <c r="D3497" s="473" t="s">
        <v>478</v>
      </c>
      <c r="E3497" s="475">
        <v>0</v>
      </c>
      <c r="F3497" s="475" t="s">
        <v>2317</v>
      </c>
      <c r="G3497" s="494" t="s">
        <v>568</v>
      </c>
      <c r="H3497" s="487" t="s">
        <v>17</v>
      </c>
      <c r="I3497" s="494" t="s">
        <v>3977</v>
      </c>
      <c r="J3497" s="502">
        <v>1.74</v>
      </c>
      <c r="K3497" s="487" t="s">
        <v>17</v>
      </c>
      <c r="L3497" s="512">
        <f t="shared" si="378"/>
        <v>255</v>
      </c>
      <c r="M3497" s="514">
        <v>255</v>
      </c>
      <c r="N3497" s="514"/>
      <c r="O3497" s="514"/>
      <c r="P3497" s="515" t="e">
        <f t="shared" si="379"/>
        <v>#DIV/0!</v>
      </c>
      <c r="Q3497" s="515">
        <f t="shared" si="380"/>
        <v>0</v>
      </c>
      <c r="R3497" s="515">
        <f t="shared" si="381"/>
        <v>0</v>
      </c>
      <c r="S3497" s="516">
        <f>IF(M3497="nio",0,IF(M3497&gt;0,VLOOKUP(H3497,'3-Productie normen'!A:L,VLOOKUP(M3497,'3-Productie normen'!$B$36:$C$42,2,FALSE),FALSE)))</f>
        <v>0</v>
      </c>
      <c r="T3497" s="516">
        <f t="shared" si="383"/>
        <v>0</v>
      </c>
      <c r="U3497" s="55">
        <f t="shared" si="384"/>
        <v>0</v>
      </c>
      <c r="V3497" s="527"/>
      <c r="X3497" s="529">
        <f t="shared" si="382"/>
        <v>443.7</v>
      </c>
    </row>
    <row r="3498" spans="1:24" ht="14.1" customHeight="1">
      <c r="A3498" s="460">
        <v>3498</v>
      </c>
      <c r="B3498" s="467" t="s">
        <v>245</v>
      </c>
      <c r="C3498" s="466" t="s">
        <v>386</v>
      </c>
      <c r="D3498" s="473" t="s">
        <v>478</v>
      </c>
      <c r="E3498" s="475">
        <v>0</v>
      </c>
      <c r="F3498" s="475" t="s">
        <v>3086</v>
      </c>
      <c r="G3498" s="494" t="s">
        <v>568</v>
      </c>
      <c r="H3498" s="487" t="s">
        <v>17</v>
      </c>
      <c r="I3498" s="494" t="s">
        <v>3977</v>
      </c>
      <c r="J3498" s="502">
        <v>1.04</v>
      </c>
      <c r="K3498" s="487" t="s">
        <v>17</v>
      </c>
      <c r="L3498" s="512">
        <f t="shared" si="378"/>
        <v>255</v>
      </c>
      <c r="M3498" s="514">
        <v>255</v>
      </c>
      <c r="N3498" s="514"/>
      <c r="O3498" s="514"/>
      <c r="P3498" s="515" t="e">
        <f t="shared" si="379"/>
        <v>#DIV/0!</v>
      </c>
      <c r="Q3498" s="515">
        <f t="shared" si="380"/>
        <v>0</v>
      </c>
      <c r="R3498" s="515">
        <f t="shared" si="381"/>
        <v>0</v>
      </c>
      <c r="S3498" s="516">
        <f>IF(M3498="nio",0,IF(M3498&gt;0,VLOOKUP(H3498,'3-Productie normen'!A:L,VLOOKUP(M3498,'3-Productie normen'!$B$36:$C$42,2,FALSE),FALSE)))</f>
        <v>0</v>
      </c>
      <c r="T3498" s="516">
        <f t="shared" si="383"/>
        <v>0</v>
      </c>
      <c r="U3498" s="55">
        <f t="shared" si="384"/>
        <v>0</v>
      </c>
      <c r="V3498" s="527"/>
      <c r="X3498" s="529">
        <f t="shared" si="382"/>
        <v>265.2</v>
      </c>
    </row>
    <row r="3499" spans="1:24" ht="14.1" customHeight="1">
      <c r="A3499" s="460">
        <v>3499</v>
      </c>
      <c r="B3499" s="467" t="s">
        <v>245</v>
      </c>
      <c r="C3499" s="466" t="s">
        <v>386</v>
      </c>
      <c r="D3499" s="473" t="s">
        <v>478</v>
      </c>
      <c r="E3499" s="475">
        <v>0</v>
      </c>
      <c r="F3499" s="475" t="s">
        <v>2318</v>
      </c>
      <c r="G3499" s="494" t="s">
        <v>568</v>
      </c>
      <c r="H3499" s="487" t="s">
        <v>17</v>
      </c>
      <c r="I3499" s="494" t="s">
        <v>3977</v>
      </c>
      <c r="J3499" s="502">
        <v>2.4300000000000002</v>
      </c>
      <c r="K3499" s="487" t="s">
        <v>17</v>
      </c>
      <c r="L3499" s="512">
        <f t="shared" si="378"/>
        <v>255</v>
      </c>
      <c r="M3499" s="514">
        <v>255</v>
      </c>
      <c r="N3499" s="514"/>
      <c r="O3499" s="514"/>
      <c r="P3499" s="515" t="e">
        <f t="shared" si="379"/>
        <v>#DIV/0!</v>
      </c>
      <c r="Q3499" s="515">
        <f t="shared" si="380"/>
        <v>0</v>
      </c>
      <c r="R3499" s="515">
        <f t="shared" si="381"/>
        <v>0</v>
      </c>
      <c r="S3499" s="516">
        <f>IF(M3499="nio",0,IF(M3499&gt;0,VLOOKUP(H3499,'3-Productie normen'!A:L,VLOOKUP(M3499,'3-Productie normen'!$B$36:$C$42,2,FALSE),FALSE)))</f>
        <v>0</v>
      </c>
      <c r="T3499" s="516">
        <f t="shared" si="383"/>
        <v>0</v>
      </c>
      <c r="U3499" s="55">
        <f t="shared" si="384"/>
        <v>0</v>
      </c>
      <c r="V3499" s="527"/>
      <c r="X3499" s="529">
        <f t="shared" si="382"/>
        <v>619.65000000000009</v>
      </c>
    </row>
    <row r="3500" spans="1:24" ht="14.1" customHeight="1">
      <c r="A3500" s="460">
        <v>3500</v>
      </c>
      <c r="B3500" s="467" t="s">
        <v>245</v>
      </c>
      <c r="C3500" s="466" t="s">
        <v>386</v>
      </c>
      <c r="D3500" s="473" t="s">
        <v>478</v>
      </c>
      <c r="E3500" s="475">
        <v>0</v>
      </c>
      <c r="F3500" s="475" t="s">
        <v>2319</v>
      </c>
      <c r="G3500" s="494" t="s">
        <v>2258</v>
      </c>
      <c r="H3500" s="491" t="s">
        <v>286</v>
      </c>
      <c r="I3500" s="494" t="s">
        <v>4016</v>
      </c>
      <c r="J3500" s="502">
        <v>1.44</v>
      </c>
      <c r="K3500" s="494" t="s">
        <v>4016</v>
      </c>
      <c r="L3500" s="512">
        <f t="shared" si="378"/>
        <v>0</v>
      </c>
      <c r="M3500" s="513" t="s">
        <v>4037</v>
      </c>
      <c r="N3500" s="514"/>
      <c r="O3500" s="514"/>
      <c r="P3500" s="515">
        <f t="shared" si="379"/>
        <v>0</v>
      </c>
      <c r="Q3500" s="515">
        <f t="shared" si="380"/>
        <v>0</v>
      </c>
      <c r="R3500" s="515">
        <f t="shared" si="381"/>
        <v>0</v>
      </c>
      <c r="S3500" s="516">
        <f>IF(M3500="nio",0,IF(M3500&gt;0,VLOOKUP(H3500,'3-Productie normen'!A:L,VLOOKUP(M3500,'3-Productie normen'!$B$36:$C$42,2,FALSE),FALSE)))</f>
        <v>0</v>
      </c>
      <c r="T3500" s="516">
        <f t="shared" si="383"/>
        <v>0</v>
      </c>
      <c r="U3500" s="55">
        <f t="shared" si="384"/>
        <v>0</v>
      </c>
      <c r="V3500" s="527"/>
      <c r="X3500" s="529">
        <f t="shared" si="382"/>
        <v>0</v>
      </c>
    </row>
    <row r="3501" spans="1:24" ht="14.1" customHeight="1">
      <c r="A3501" s="460">
        <v>3501</v>
      </c>
      <c r="B3501" s="467" t="s">
        <v>245</v>
      </c>
      <c r="C3501" s="466" t="s">
        <v>386</v>
      </c>
      <c r="D3501" s="473" t="s">
        <v>478</v>
      </c>
      <c r="E3501" s="475">
        <v>1</v>
      </c>
      <c r="F3501" s="475" t="s">
        <v>642</v>
      </c>
      <c r="G3501" s="494" t="s">
        <v>529</v>
      </c>
      <c r="H3501" s="491" t="s">
        <v>253</v>
      </c>
      <c r="I3501" s="494" t="s">
        <v>3974</v>
      </c>
      <c r="J3501" s="502">
        <v>24.13</v>
      </c>
      <c r="K3501" s="491" t="s">
        <v>253</v>
      </c>
      <c r="L3501" s="512">
        <f t="shared" si="378"/>
        <v>104</v>
      </c>
      <c r="M3501" s="514">
        <v>104</v>
      </c>
      <c r="N3501" s="514"/>
      <c r="O3501" s="514"/>
      <c r="P3501" s="515" t="e">
        <f t="shared" si="379"/>
        <v>#DIV/0!</v>
      </c>
      <c r="Q3501" s="515">
        <f t="shared" si="380"/>
        <v>0</v>
      </c>
      <c r="R3501" s="515">
        <f t="shared" si="381"/>
        <v>0</v>
      </c>
      <c r="S3501" s="516">
        <f>IF(M3501="nio",0,IF(M3501&gt;0,VLOOKUP(H3501,'3-Productie normen'!A:L,VLOOKUP(M3501,'3-Productie normen'!$B$36:$C$42,2,FALSE),FALSE)))</f>
        <v>0</v>
      </c>
      <c r="T3501" s="516">
        <f t="shared" si="383"/>
        <v>0</v>
      </c>
      <c r="U3501" s="55">
        <f t="shared" si="384"/>
        <v>0</v>
      </c>
      <c r="V3501" s="527"/>
      <c r="X3501" s="529">
        <f t="shared" si="382"/>
        <v>2509.52</v>
      </c>
    </row>
    <row r="3502" spans="1:24" ht="14.1" customHeight="1">
      <c r="A3502" s="460">
        <v>3502</v>
      </c>
      <c r="B3502" s="467" t="s">
        <v>245</v>
      </c>
      <c r="C3502" s="466" t="s">
        <v>386</v>
      </c>
      <c r="D3502" s="473" t="s">
        <v>478</v>
      </c>
      <c r="E3502" s="475">
        <v>1</v>
      </c>
      <c r="F3502" s="475" t="s">
        <v>643</v>
      </c>
      <c r="G3502" s="494" t="s">
        <v>529</v>
      </c>
      <c r="H3502" s="491" t="s">
        <v>253</v>
      </c>
      <c r="I3502" s="494" t="s">
        <v>3974</v>
      </c>
      <c r="J3502" s="502">
        <v>17.03</v>
      </c>
      <c r="K3502" s="491" t="s">
        <v>253</v>
      </c>
      <c r="L3502" s="512">
        <f t="shared" si="378"/>
        <v>104</v>
      </c>
      <c r="M3502" s="514">
        <v>104</v>
      </c>
      <c r="N3502" s="514"/>
      <c r="O3502" s="514"/>
      <c r="P3502" s="515" t="e">
        <f t="shared" si="379"/>
        <v>#DIV/0!</v>
      </c>
      <c r="Q3502" s="515">
        <f t="shared" si="380"/>
        <v>0</v>
      </c>
      <c r="R3502" s="515">
        <f t="shared" si="381"/>
        <v>0</v>
      </c>
      <c r="S3502" s="516">
        <f>IF(M3502="nio",0,IF(M3502&gt;0,VLOOKUP(H3502,'3-Productie normen'!A:L,VLOOKUP(M3502,'3-Productie normen'!$B$36:$C$42,2,FALSE),FALSE)))</f>
        <v>0</v>
      </c>
      <c r="T3502" s="516">
        <f t="shared" si="383"/>
        <v>0</v>
      </c>
      <c r="U3502" s="55">
        <f t="shared" si="384"/>
        <v>0</v>
      </c>
      <c r="V3502" s="527"/>
      <c r="X3502" s="529">
        <f t="shared" si="382"/>
        <v>1771.1200000000001</v>
      </c>
    </row>
    <row r="3503" spans="1:24" ht="14.1" customHeight="1">
      <c r="A3503" s="460">
        <v>3503</v>
      </c>
      <c r="B3503" s="467" t="s">
        <v>245</v>
      </c>
      <c r="C3503" s="466" t="s">
        <v>386</v>
      </c>
      <c r="D3503" s="473" t="s">
        <v>478</v>
      </c>
      <c r="E3503" s="475">
        <v>1</v>
      </c>
      <c r="F3503" s="475" t="s">
        <v>928</v>
      </c>
      <c r="G3503" s="494" t="s">
        <v>529</v>
      </c>
      <c r="H3503" s="491" t="s">
        <v>253</v>
      </c>
      <c r="I3503" s="494" t="s">
        <v>3974</v>
      </c>
      <c r="J3503" s="502">
        <v>17.46</v>
      </c>
      <c r="K3503" s="491" t="s">
        <v>253</v>
      </c>
      <c r="L3503" s="512">
        <f t="shared" si="378"/>
        <v>104</v>
      </c>
      <c r="M3503" s="514">
        <v>104</v>
      </c>
      <c r="N3503" s="514"/>
      <c r="O3503" s="514"/>
      <c r="P3503" s="515" t="e">
        <f t="shared" si="379"/>
        <v>#DIV/0!</v>
      </c>
      <c r="Q3503" s="515">
        <f t="shared" si="380"/>
        <v>0</v>
      </c>
      <c r="R3503" s="515">
        <f t="shared" si="381"/>
        <v>0</v>
      </c>
      <c r="S3503" s="516">
        <f>IF(M3503="nio",0,IF(M3503&gt;0,VLOOKUP(H3503,'3-Productie normen'!A:L,VLOOKUP(M3503,'3-Productie normen'!$B$36:$C$42,2,FALSE),FALSE)))</f>
        <v>0</v>
      </c>
      <c r="T3503" s="516">
        <f t="shared" si="383"/>
        <v>0</v>
      </c>
      <c r="U3503" s="55">
        <f t="shared" si="384"/>
        <v>0</v>
      </c>
      <c r="V3503" s="527"/>
      <c r="X3503" s="529">
        <f t="shared" si="382"/>
        <v>1815.8400000000001</v>
      </c>
    </row>
    <row r="3504" spans="1:24" ht="14.1" customHeight="1">
      <c r="A3504" s="460">
        <v>3504</v>
      </c>
      <c r="B3504" s="467" t="s">
        <v>245</v>
      </c>
      <c r="C3504" s="466" t="s">
        <v>386</v>
      </c>
      <c r="D3504" s="473" t="s">
        <v>478</v>
      </c>
      <c r="E3504" s="475">
        <v>1</v>
      </c>
      <c r="F3504" s="475" t="s">
        <v>929</v>
      </c>
      <c r="G3504" s="494" t="s">
        <v>566</v>
      </c>
      <c r="H3504" s="492" t="s">
        <v>216</v>
      </c>
      <c r="I3504" s="494" t="s">
        <v>3974</v>
      </c>
      <c r="J3504" s="502">
        <v>13.34</v>
      </c>
      <c r="K3504" s="505" t="s">
        <v>216</v>
      </c>
      <c r="L3504" s="512">
        <f t="shared" si="378"/>
        <v>104</v>
      </c>
      <c r="M3504" s="514">
        <v>104</v>
      </c>
      <c r="N3504" s="514"/>
      <c r="O3504" s="514"/>
      <c r="P3504" s="515" t="e">
        <f t="shared" si="379"/>
        <v>#DIV/0!</v>
      </c>
      <c r="Q3504" s="515">
        <f t="shared" si="380"/>
        <v>0</v>
      </c>
      <c r="R3504" s="515">
        <f t="shared" si="381"/>
        <v>0</v>
      </c>
      <c r="S3504" s="516">
        <f>IF(M3504="nio",0,IF(M3504&gt;0,VLOOKUP(H3504,'3-Productie normen'!A:L,VLOOKUP(M3504,'3-Productie normen'!$B$36:$C$42,2,FALSE),FALSE)))</f>
        <v>0</v>
      </c>
      <c r="T3504" s="516">
        <f t="shared" si="383"/>
        <v>0</v>
      </c>
      <c r="U3504" s="55">
        <f t="shared" si="384"/>
        <v>0</v>
      </c>
      <c r="V3504" s="527"/>
      <c r="X3504" s="529">
        <f t="shared" si="382"/>
        <v>1387.36</v>
      </c>
    </row>
    <row r="3505" spans="1:24" ht="14.1" customHeight="1">
      <c r="A3505" s="567">
        <v>3505</v>
      </c>
      <c r="B3505" s="467" t="s">
        <v>245</v>
      </c>
      <c r="C3505" s="466" t="s">
        <v>386</v>
      </c>
      <c r="D3505" s="473" t="s">
        <v>478</v>
      </c>
      <c r="E3505" s="475">
        <v>1</v>
      </c>
      <c r="F3505" s="475" t="s">
        <v>930</v>
      </c>
      <c r="G3505" s="494" t="s">
        <v>529</v>
      </c>
      <c r="H3505" s="491" t="s">
        <v>253</v>
      </c>
      <c r="I3505" s="494" t="s">
        <v>3974</v>
      </c>
      <c r="J3505" s="502">
        <v>17.46</v>
      </c>
      <c r="K3505" s="491" t="s">
        <v>253</v>
      </c>
      <c r="L3505" s="512">
        <f t="shared" si="378"/>
        <v>104</v>
      </c>
      <c r="M3505" s="514">
        <v>104</v>
      </c>
      <c r="N3505" s="514"/>
      <c r="O3505" s="514"/>
      <c r="P3505" s="515" t="e">
        <f t="shared" si="379"/>
        <v>#DIV/0!</v>
      </c>
      <c r="Q3505" s="515">
        <f t="shared" si="380"/>
        <v>0</v>
      </c>
      <c r="R3505" s="515">
        <f t="shared" si="381"/>
        <v>0</v>
      </c>
      <c r="S3505" s="516">
        <f>IF(M3505="nio",0,IF(M3505&gt;0,VLOOKUP(H3505,'3-Productie normen'!A:L,VLOOKUP(M3505,'3-Productie normen'!$B$36:$C$42,2,FALSE),FALSE)))</f>
        <v>0</v>
      </c>
      <c r="T3505" s="516">
        <f t="shared" si="383"/>
        <v>0</v>
      </c>
      <c r="U3505" s="55">
        <f t="shared" si="384"/>
        <v>0</v>
      </c>
      <c r="V3505" s="527"/>
      <c r="X3505" s="529">
        <f t="shared" si="382"/>
        <v>1815.8400000000001</v>
      </c>
    </row>
    <row r="3506" spans="1:24" ht="14.1" customHeight="1">
      <c r="A3506" s="460">
        <v>3506</v>
      </c>
      <c r="B3506" s="467" t="s">
        <v>245</v>
      </c>
      <c r="C3506" s="466" t="s">
        <v>386</v>
      </c>
      <c r="D3506" s="473" t="s">
        <v>478</v>
      </c>
      <c r="E3506" s="475">
        <v>1</v>
      </c>
      <c r="F3506" s="475" t="s">
        <v>932</v>
      </c>
      <c r="G3506" s="494" t="s">
        <v>529</v>
      </c>
      <c r="H3506" s="491" t="s">
        <v>253</v>
      </c>
      <c r="I3506" s="494" t="s">
        <v>3974</v>
      </c>
      <c r="J3506" s="502">
        <v>39.409999999999997</v>
      </c>
      <c r="K3506" s="491" t="s">
        <v>253</v>
      </c>
      <c r="L3506" s="512">
        <f t="shared" si="378"/>
        <v>104</v>
      </c>
      <c r="M3506" s="514">
        <v>104</v>
      </c>
      <c r="N3506" s="514"/>
      <c r="O3506" s="514"/>
      <c r="P3506" s="515" t="e">
        <f t="shared" si="379"/>
        <v>#DIV/0!</v>
      </c>
      <c r="Q3506" s="515">
        <f t="shared" si="380"/>
        <v>0</v>
      </c>
      <c r="R3506" s="515">
        <f t="shared" si="381"/>
        <v>0</v>
      </c>
      <c r="S3506" s="516">
        <f>IF(M3506="nio",0,IF(M3506&gt;0,VLOOKUP(H3506,'3-Productie normen'!A:L,VLOOKUP(M3506,'3-Productie normen'!$B$36:$C$42,2,FALSE),FALSE)))</f>
        <v>0</v>
      </c>
      <c r="T3506" s="516">
        <f t="shared" si="383"/>
        <v>0</v>
      </c>
      <c r="U3506" s="55">
        <f t="shared" si="384"/>
        <v>0</v>
      </c>
      <c r="V3506" s="527"/>
      <c r="X3506" s="529">
        <f t="shared" si="382"/>
        <v>4098.6399999999994</v>
      </c>
    </row>
    <row r="3507" spans="1:24" ht="14.1" customHeight="1">
      <c r="A3507" s="460">
        <v>3507</v>
      </c>
      <c r="B3507" s="467" t="s">
        <v>245</v>
      </c>
      <c r="C3507" s="466" t="s">
        <v>386</v>
      </c>
      <c r="D3507" s="473" t="s">
        <v>478</v>
      </c>
      <c r="E3507" s="475">
        <v>1</v>
      </c>
      <c r="F3507" s="475" t="s">
        <v>2290</v>
      </c>
      <c r="G3507" s="494" t="s">
        <v>529</v>
      </c>
      <c r="H3507" s="491" t="s">
        <v>253</v>
      </c>
      <c r="I3507" s="494" t="s">
        <v>3974</v>
      </c>
      <c r="J3507" s="502">
        <v>16.73</v>
      </c>
      <c r="K3507" s="491" t="s">
        <v>253</v>
      </c>
      <c r="L3507" s="512">
        <f t="shared" si="378"/>
        <v>104</v>
      </c>
      <c r="M3507" s="514">
        <v>104</v>
      </c>
      <c r="N3507" s="514"/>
      <c r="O3507" s="514"/>
      <c r="P3507" s="515" t="e">
        <f t="shared" si="379"/>
        <v>#DIV/0!</v>
      </c>
      <c r="Q3507" s="515">
        <f t="shared" si="380"/>
        <v>0</v>
      </c>
      <c r="R3507" s="515">
        <f t="shared" si="381"/>
        <v>0</v>
      </c>
      <c r="S3507" s="516">
        <f>IF(M3507="nio",0,IF(M3507&gt;0,VLOOKUP(H3507,'3-Productie normen'!A:L,VLOOKUP(M3507,'3-Productie normen'!$B$36:$C$42,2,FALSE),FALSE)))</f>
        <v>0</v>
      </c>
      <c r="T3507" s="516">
        <f t="shared" si="383"/>
        <v>0</v>
      </c>
      <c r="U3507" s="55">
        <f t="shared" si="384"/>
        <v>0</v>
      </c>
      <c r="V3507" s="527"/>
      <c r="X3507" s="529">
        <f t="shared" si="382"/>
        <v>1739.92</v>
      </c>
    </row>
    <row r="3508" spans="1:24" ht="14.1" customHeight="1">
      <c r="A3508" s="460">
        <v>3508</v>
      </c>
      <c r="B3508" s="467" t="s">
        <v>245</v>
      </c>
      <c r="C3508" s="466" t="s">
        <v>386</v>
      </c>
      <c r="D3508" s="473" t="s">
        <v>478</v>
      </c>
      <c r="E3508" s="475">
        <v>1</v>
      </c>
      <c r="F3508" s="475" t="s">
        <v>933</v>
      </c>
      <c r="G3508" s="494" t="s">
        <v>529</v>
      </c>
      <c r="H3508" s="491" t="s">
        <v>253</v>
      </c>
      <c r="I3508" s="494" t="s">
        <v>3974</v>
      </c>
      <c r="J3508" s="502">
        <v>16.73</v>
      </c>
      <c r="K3508" s="491" t="s">
        <v>253</v>
      </c>
      <c r="L3508" s="512">
        <f t="shared" si="378"/>
        <v>104</v>
      </c>
      <c r="M3508" s="514">
        <v>104</v>
      </c>
      <c r="N3508" s="514"/>
      <c r="O3508" s="514"/>
      <c r="P3508" s="515" t="e">
        <f t="shared" si="379"/>
        <v>#DIV/0!</v>
      </c>
      <c r="Q3508" s="515">
        <f t="shared" si="380"/>
        <v>0</v>
      </c>
      <c r="R3508" s="515">
        <f t="shared" si="381"/>
        <v>0</v>
      </c>
      <c r="S3508" s="516">
        <f>IF(M3508="nio",0,IF(M3508&gt;0,VLOOKUP(H3508,'3-Productie normen'!A:L,VLOOKUP(M3508,'3-Productie normen'!$B$36:$C$42,2,FALSE),FALSE)))</f>
        <v>0</v>
      </c>
      <c r="T3508" s="516">
        <f t="shared" si="383"/>
        <v>0</v>
      </c>
      <c r="U3508" s="55">
        <f t="shared" si="384"/>
        <v>0</v>
      </c>
      <c r="V3508" s="527"/>
      <c r="X3508" s="529">
        <f t="shared" si="382"/>
        <v>1739.92</v>
      </c>
    </row>
    <row r="3509" spans="1:24" ht="14.1" customHeight="1">
      <c r="A3509" s="460">
        <v>3509</v>
      </c>
      <c r="B3509" s="467" t="s">
        <v>245</v>
      </c>
      <c r="C3509" s="466" t="s">
        <v>386</v>
      </c>
      <c r="D3509" s="473" t="s">
        <v>478</v>
      </c>
      <c r="E3509" s="475">
        <v>1</v>
      </c>
      <c r="F3509" s="475" t="s">
        <v>934</v>
      </c>
      <c r="G3509" s="494" t="s">
        <v>529</v>
      </c>
      <c r="H3509" s="491" t="s">
        <v>253</v>
      </c>
      <c r="I3509" s="494" t="s">
        <v>3974</v>
      </c>
      <c r="J3509" s="502">
        <v>16.73</v>
      </c>
      <c r="K3509" s="491" t="s">
        <v>253</v>
      </c>
      <c r="L3509" s="512">
        <f t="shared" si="378"/>
        <v>104</v>
      </c>
      <c r="M3509" s="514">
        <v>104</v>
      </c>
      <c r="N3509" s="514"/>
      <c r="O3509" s="514"/>
      <c r="P3509" s="515" t="e">
        <f t="shared" si="379"/>
        <v>#DIV/0!</v>
      </c>
      <c r="Q3509" s="515">
        <f t="shared" si="380"/>
        <v>0</v>
      </c>
      <c r="R3509" s="515">
        <f t="shared" si="381"/>
        <v>0</v>
      </c>
      <c r="S3509" s="516">
        <f>IF(M3509="nio",0,IF(M3509&gt;0,VLOOKUP(H3509,'3-Productie normen'!A:L,VLOOKUP(M3509,'3-Productie normen'!$B$36:$C$42,2,FALSE),FALSE)))</f>
        <v>0</v>
      </c>
      <c r="T3509" s="516">
        <f t="shared" si="383"/>
        <v>0</v>
      </c>
      <c r="U3509" s="55">
        <f t="shared" si="384"/>
        <v>0</v>
      </c>
      <c r="V3509" s="527"/>
      <c r="X3509" s="529">
        <f t="shared" si="382"/>
        <v>1739.92</v>
      </c>
    </row>
    <row r="3510" spans="1:24" ht="14.1" customHeight="1">
      <c r="A3510" s="460">
        <v>3510</v>
      </c>
      <c r="B3510" s="467" t="s">
        <v>245</v>
      </c>
      <c r="C3510" s="466" t="s">
        <v>386</v>
      </c>
      <c r="D3510" s="473" t="s">
        <v>478</v>
      </c>
      <c r="E3510" s="475">
        <v>1</v>
      </c>
      <c r="F3510" s="475" t="s">
        <v>935</v>
      </c>
      <c r="G3510" s="494" t="s">
        <v>529</v>
      </c>
      <c r="H3510" s="491" t="s">
        <v>253</v>
      </c>
      <c r="I3510" s="494" t="s">
        <v>3974</v>
      </c>
      <c r="J3510" s="502">
        <v>22.51</v>
      </c>
      <c r="K3510" s="491" t="s">
        <v>253</v>
      </c>
      <c r="L3510" s="512">
        <f t="shared" si="378"/>
        <v>104</v>
      </c>
      <c r="M3510" s="514">
        <v>104</v>
      </c>
      <c r="N3510" s="514"/>
      <c r="O3510" s="514"/>
      <c r="P3510" s="515" t="e">
        <f t="shared" si="379"/>
        <v>#DIV/0!</v>
      </c>
      <c r="Q3510" s="515">
        <f t="shared" si="380"/>
        <v>0</v>
      </c>
      <c r="R3510" s="515">
        <f t="shared" si="381"/>
        <v>0</v>
      </c>
      <c r="S3510" s="516">
        <f>IF(M3510="nio",0,IF(M3510&gt;0,VLOOKUP(H3510,'3-Productie normen'!A:L,VLOOKUP(M3510,'3-Productie normen'!$B$36:$C$42,2,FALSE),FALSE)))</f>
        <v>0</v>
      </c>
      <c r="T3510" s="516">
        <f t="shared" si="383"/>
        <v>0</v>
      </c>
      <c r="U3510" s="55">
        <f t="shared" si="384"/>
        <v>0</v>
      </c>
      <c r="V3510" s="527"/>
      <c r="X3510" s="529">
        <f t="shared" si="382"/>
        <v>2341.04</v>
      </c>
    </row>
    <row r="3511" spans="1:24" ht="14.1" customHeight="1">
      <c r="A3511" s="460">
        <v>3511</v>
      </c>
      <c r="B3511" s="467" t="s">
        <v>245</v>
      </c>
      <c r="C3511" s="466" t="s">
        <v>386</v>
      </c>
      <c r="D3511" s="473" t="s">
        <v>478</v>
      </c>
      <c r="E3511" s="475">
        <v>1</v>
      </c>
      <c r="F3511" s="475" t="s">
        <v>936</v>
      </c>
      <c r="G3511" s="494" t="s">
        <v>529</v>
      </c>
      <c r="H3511" s="491" t="s">
        <v>253</v>
      </c>
      <c r="I3511" s="494" t="s">
        <v>3974</v>
      </c>
      <c r="J3511" s="502">
        <v>17.05</v>
      </c>
      <c r="K3511" s="491" t="s">
        <v>253</v>
      </c>
      <c r="L3511" s="512">
        <f t="shared" si="378"/>
        <v>104</v>
      </c>
      <c r="M3511" s="514">
        <v>104</v>
      </c>
      <c r="N3511" s="514"/>
      <c r="O3511" s="514"/>
      <c r="P3511" s="515" t="e">
        <f t="shared" si="379"/>
        <v>#DIV/0!</v>
      </c>
      <c r="Q3511" s="515">
        <f t="shared" si="380"/>
        <v>0</v>
      </c>
      <c r="R3511" s="515">
        <f t="shared" si="381"/>
        <v>0</v>
      </c>
      <c r="S3511" s="516">
        <f>IF(M3511="nio",0,IF(M3511&gt;0,VLOOKUP(H3511,'3-Productie normen'!A:L,VLOOKUP(M3511,'3-Productie normen'!$B$36:$C$42,2,FALSE),FALSE)))</f>
        <v>0</v>
      </c>
      <c r="T3511" s="516">
        <f t="shared" si="383"/>
        <v>0</v>
      </c>
      <c r="U3511" s="55">
        <f t="shared" si="384"/>
        <v>0</v>
      </c>
      <c r="V3511" s="527"/>
      <c r="X3511" s="529">
        <f t="shared" si="382"/>
        <v>1773.2</v>
      </c>
    </row>
    <row r="3512" spans="1:24" ht="14.1" customHeight="1">
      <c r="A3512" s="460">
        <v>3512</v>
      </c>
      <c r="B3512" s="467" t="s">
        <v>245</v>
      </c>
      <c r="C3512" s="466" t="s">
        <v>386</v>
      </c>
      <c r="D3512" s="473" t="s">
        <v>478</v>
      </c>
      <c r="E3512" s="475">
        <v>1</v>
      </c>
      <c r="F3512" s="475" t="s">
        <v>937</v>
      </c>
      <c r="G3512" s="494" t="s">
        <v>529</v>
      </c>
      <c r="H3512" s="491" t="s">
        <v>253</v>
      </c>
      <c r="I3512" s="494" t="s">
        <v>3974</v>
      </c>
      <c r="J3512" s="502">
        <v>16.54</v>
      </c>
      <c r="K3512" s="491" t="s">
        <v>253</v>
      </c>
      <c r="L3512" s="512">
        <f t="shared" si="378"/>
        <v>104</v>
      </c>
      <c r="M3512" s="514">
        <v>104</v>
      </c>
      <c r="N3512" s="514"/>
      <c r="O3512" s="514"/>
      <c r="P3512" s="515" t="e">
        <f t="shared" si="379"/>
        <v>#DIV/0!</v>
      </c>
      <c r="Q3512" s="515">
        <f t="shared" si="380"/>
        <v>0</v>
      </c>
      <c r="R3512" s="515">
        <f t="shared" si="381"/>
        <v>0</v>
      </c>
      <c r="S3512" s="516">
        <f>IF(M3512="nio",0,IF(M3512&gt;0,VLOOKUP(H3512,'3-Productie normen'!A:L,VLOOKUP(M3512,'3-Productie normen'!$B$36:$C$42,2,FALSE),FALSE)))</f>
        <v>0</v>
      </c>
      <c r="T3512" s="516">
        <f t="shared" si="383"/>
        <v>0</v>
      </c>
      <c r="U3512" s="55">
        <f t="shared" si="384"/>
        <v>0</v>
      </c>
      <c r="V3512" s="527"/>
      <c r="X3512" s="529">
        <f t="shared" si="382"/>
        <v>1720.1599999999999</v>
      </c>
    </row>
    <row r="3513" spans="1:24" ht="14.1" customHeight="1">
      <c r="A3513" s="567">
        <v>3513</v>
      </c>
      <c r="B3513" s="467" t="s">
        <v>245</v>
      </c>
      <c r="C3513" s="466" t="s">
        <v>386</v>
      </c>
      <c r="D3513" s="473" t="s">
        <v>478</v>
      </c>
      <c r="E3513" s="475">
        <v>1</v>
      </c>
      <c r="F3513" s="475" t="s">
        <v>619</v>
      </c>
      <c r="G3513" s="494" t="s">
        <v>529</v>
      </c>
      <c r="H3513" s="491" t="s">
        <v>253</v>
      </c>
      <c r="I3513" s="494" t="s">
        <v>3974</v>
      </c>
      <c r="J3513" s="502">
        <v>16.850000000000001</v>
      </c>
      <c r="K3513" s="491" t="s">
        <v>253</v>
      </c>
      <c r="L3513" s="512">
        <f t="shared" si="378"/>
        <v>104</v>
      </c>
      <c r="M3513" s="514">
        <v>104</v>
      </c>
      <c r="N3513" s="514"/>
      <c r="O3513" s="514"/>
      <c r="P3513" s="515" t="e">
        <f t="shared" si="379"/>
        <v>#DIV/0!</v>
      </c>
      <c r="Q3513" s="515">
        <f t="shared" si="380"/>
        <v>0</v>
      </c>
      <c r="R3513" s="515">
        <f t="shared" si="381"/>
        <v>0</v>
      </c>
      <c r="S3513" s="516">
        <f>IF(M3513="nio",0,IF(M3513&gt;0,VLOOKUP(H3513,'3-Productie normen'!A:L,VLOOKUP(M3513,'3-Productie normen'!$B$36:$C$42,2,FALSE),FALSE)))</f>
        <v>0</v>
      </c>
      <c r="T3513" s="516">
        <f t="shared" si="383"/>
        <v>0</v>
      </c>
      <c r="U3513" s="55">
        <f t="shared" si="384"/>
        <v>0</v>
      </c>
      <c r="V3513" s="527"/>
      <c r="X3513" s="529">
        <f t="shared" si="382"/>
        <v>1752.4</v>
      </c>
    </row>
    <row r="3514" spans="1:24" ht="14.1" customHeight="1">
      <c r="A3514" s="460">
        <v>3514</v>
      </c>
      <c r="B3514" s="467" t="s">
        <v>245</v>
      </c>
      <c r="C3514" s="466" t="s">
        <v>386</v>
      </c>
      <c r="D3514" s="473" t="s">
        <v>478</v>
      </c>
      <c r="E3514" s="475">
        <v>1</v>
      </c>
      <c r="F3514" s="475" t="s">
        <v>2289</v>
      </c>
      <c r="G3514" s="494" t="s">
        <v>529</v>
      </c>
      <c r="H3514" s="491" t="s">
        <v>253</v>
      </c>
      <c r="I3514" s="494" t="s">
        <v>3974</v>
      </c>
      <c r="J3514" s="502">
        <v>16.670000000000002</v>
      </c>
      <c r="K3514" s="491" t="s">
        <v>253</v>
      </c>
      <c r="L3514" s="512">
        <f t="shared" si="378"/>
        <v>104</v>
      </c>
      <c r="M3514" s="514">
        <v>104</v>
      </c>
      <c r="N3514" s="514"/>
      <c r="O3514" s="514"/>
      <c r="P3514" s="515" t="e">
        <f t="shared" si="379"/>
        <v>#DIV/0!</v>
      </c>
      <c r="Q3514" s="515">
        <f t="shared" si="380"/>
        <v>0</v>
      </c>
      <c r="R3514" s="515">
        <f t="shared" si="381"/>
        <v>0</v>
      </c>
      <c r="S3514" s="516">
        <f>IF(M3514="nio",0,IF(M3514&gt;0,VLOOKUP(H3514,'3-Productie normen'!A:L,VLOOKUP(M3514,'3-Productie normen'!$B$36:$C$42,2,FALSE),FALSE)))</f>
        <v>0</v>
      </c>
      <c r="T3514" s="516">
        <f t="shared" si="383"/>
        <v>0</v>
      </c>
      <c r="U3514" s="55">
        <f t="shared" si="384"/>
        <v>0</v>
      </c>
      <c r="V3514" s="527"/>
      <c r="X3514" s="529">
        <f t="shared" si="382"/>
        <v>1733.6800000000003</v>
      </c>
    </row>
    <row r="3515" spans="1:24" ht="14.1" customHeight="1">
      <c r="A3515" s="460">
        <v>3515</v>
      </c>
      <c r="B3515" s="467" t="s">
        <v>245</v>
      </c>
      <c r="C3515" s="466" t="s">
        <v>386</v>
      </c>
      <c r="D3515" s="473" t="s">
        <v>478</v>
      </c>
      <c r="E3515" s="475">
        <v>1</v>
      </c>
      <c r="F3515" s="475" t="s">
        <v>2291</v>
      </c>
      <c r="G3515" s="494" t="s">
        <v>529</v>
      </c>
      <c r="H3515" s="491" t="s">
        <v>253</v>
      </c>
      <c r="I3515" s="494" t="s">
        <v>3974</v>
      </c>
      <c r="J3515" s="502">
        <v>22.52</v>
      </c>
      <c r="K3515" s="491" t="s">
        <v>253</v>
      </c>
      <c r="L3515" s="512">
        <f t="shared" si="378"/>
        <v>104</v>
      </c>
      <c r="M3515" s="514">
        <v>104</v>
      </c>
      <c r="N3515" s="514"/>
      <c r="O3515" s="514"/>
      <c r="P3515" s="515" t="e">
        <f t="shared" si="379"/>
        <v>#DIV/0!</v>
      </c>
      <c r="Q3515" s="515">
        <f t="shared" si="380"/>
        <v>0</v>
      </c>
      <c r="R3515" s="515">
        <f t="shared" si="381"/>
        <v>0</v>
      </c>
      <c r="S3515" s="516">
        <f>IF(M3515="nio",0,IF(M3515&gt;0,VLOOKUP(H3515,'3-Productie normen'!A:L,VLOOKUP(M3515,'3-Productie normen'!$B$36:$C$42,2,FALSE),FALSE)))</f>
        <v>0</v>
      </c>
      <c r="T3515" s="516">
        <f t="shared" si="383"/>
        <v>0</v>
      </c>
      <c r="U3515" s="55">
        <f t="shared" si="384"/>
        <v>0</v>
      </c>
      <c r="V3515" s="527"/>
      <c r="X3515" s="529">
        <f t="shared" si="382"/>
        <v>2342.08</v>
      </c>
    </row>
    <row r="3516" spans="1:24" ht="14.1" customHeight="1">
      <c r="A3516" s="460">
        <v>3516</v>
      </c>
      <c r="B3516" s="467" t="s">
        <v>245</v>
      </c>
      <c r="C3516" s="466" t="s">
        <v>386</v>
      </c>
      <c r="D3516" s="473" t="s">
        <v>478</v>
      </c>
      <c r="E3516" s="475">
        <v>1</v>
      </c>
      <c r="F3516" s="475" t="s">
        <v>620</v>
      </c>
      <c r="G3516" s="494" t="s">
        <v>529</v>
      </c>
      <c r="H3516" s="491" t="s">
        <v>253</v>
      </c>
      <c r="I3516" s="494" t="s">
        <v>3974</v>
      </c>
      <c r="J3516" s="502">
        <v>17.05</v>
      </c>
      <c r="K3516" s="491" t="s">
        <v>253</v>
      </c>
      <c r="L3516" s="512">
        <f t="shared" si="378"/>
        <v>104</v>
      </c>
      <c r="M3516" s="514">
        <v>104</v>
      </c>
      <c r="N3516" s="514"/>
      <c r="O3516" s="514"/>
      <c r="P3516" s="515" t="e">
        <f t="shared" si="379"/>
        <v>#DIV/0!</v>
      </c>
      <c r="Q3516" s="515">
        <f t="shared" si="380"/>
        <v>0</v>
      </c>
      <c r="R3516" s="515">
        <f t="shared" si="381"/>
        <v>0</v>
      </c>
      <c r="S3516" s="516">
        <f>IF(M3516="nio",0,IF(M3516&gt;0,VLOOKUP(H3516,'3-Productie normen'!A:L,VLOOKUP(M3516,'3-Productie normen'!$B$36:$C$42,2,FALSE),FALSE)))</f>
        <v>0</v>
      </c>
      <c r="T3516" s="516">
        <f t="shared" si="383"/>
        <v>0</v>
      </c>
      <c r="U3516" s="55">
        <f t="shared" si="384"/>
        <v>0</v>
      </c>
      <c r="V3516" s="527"/>
      <c r="X3516" s="529">
        <f t="shared" si="382"/>
        <v>1773.2</v>
      </c>
    </row>
    <row r="3517" spans="1:24" ht="14.1" customHeight="1">
      <c r="A3517" s="460">
        <v>3517</v>
      </c>
      <c r="B3517" s="467" t="s">
        <v>245</v>
      </c>
      <c r="C3517" s="466" t="s">
        <v>386</v>
      </c>
      <c r="D3517" s="473" t="s">
        <v>478</v>
      </c>
      <c r="E3517" s="475">
        <v>1</v>
      </c>
      <c r="F3517" s="475" t="s">
        <v>2288</v>
      </c>
      <c r="G3517" s="494" t="s">
        <v>529</v>
      </c>
      <c r="H3517" s="491" t="s">
        <v>253</v>
      </c>
      <c r="I3517" s="494" t="s">
        <v>3974</v>
      </c>
      <c r="J3517" s="502">
        <v>16.73</v>
      </c>
      <c r="K3517" s="491" t="s">
        <v>253</v>
      </c>
      <c r="L3517" s="512">
        <f t="shared" si="378"/>
        <v>104</v>
      </c>
      <c r="M3517" s="514">
        <v>104</v>
      </c>
      <c r="N3517" s="514"/>
      <c r="O3517" s="514"/>
      <c r="P3517" s="515" t="e">
        <f t="shared" si="379"/>
        <v>#DIV/0!</v>
      </c>
      <c r="Q3517" s="515">
        <f t="shared" si="380"/>
        <v>0</v>
      </c>
      <c r="R3517" s="515">
        <f t="shared" si="381"/>
        <v>0</v>
      </c>
      <c r="S3517" s="516">
        <f>IF(M3517="nio",0,IF(M3517&gt;0,VLOOKUP(H3517,'3-Productie normen'!A:L,VLOOKUP(M3517,'3-Productie normen'!$B$36:$C$42,2,FALSE),FALSE)))</f>
        <v>0</v>
      </c>
      <c r="T3517" s="516">
        <f t="shared" si="383"/>
        <v>0</v>
      </c>
      <c r="U3517" s="55">
        <f t="shared" si="384"/>
        <v>0</v>
      </c>
      <c r="V3517" s="527"/>
      <c r="X3517" s="529">
        <f t="shared" si="382"/>
        <v>1739.92</v>
      </c>
    </row>
    <row r="3518" spans="1:24" ht="14.1" customHeight="1">
      <c r="A3518" s="460">
        <v>3518</v>
      </c>
      <c r="B3518" s="467" t="s">
        <v>245</v>
      </c>
      <c r="C3518" s="466" t="s">
        <v>386</v>
      </c>
      <c r="D3518" s="473" t="s">
        <v>478</v>
      </c>
      <c r="E3518" s="475">
        <v>1</v>
      </c>
      <c r="F3518" s="475" t="s">
        <v>621</v>
      </c>
      <c r="G3518" s="494" t="s">
        <v>529</v>
      </c>
      <c r="H3518" s="491" t="s">
        <v>253</v>
      </c>
      <c r="I3518" s="494" t="s">
        <v>3974</v>
      </c>
      <c r="J3518" s="502">
        <v>16.73</v>
      </c>
      <c r="K3518" s="491" t="s">
        <v>253</v>
      </c>
      <c r="L3518" s="512">
        <f t="shared" si="378"/>
        <v>104</v>
      </c>
      <c r="M3518" s="514">
        <v>104</v>
      </c>
      <c r="N3518" s="514"/>
      <c r="O3518" s="514"/>
      <c r="P3518" s="515" t="e">
        <f t="shared" si="379"/>
        <v>#DIV/0!</v>
      </c>
      <c r="Q3518" s="515">
        <f t="shared" si="380"/>
        <v>0</v>
      </c>
      <c r="R3518" s="515">
        <f t="shared" si="381"/>
        <v>0</v>
      </c>
      <c r="S3518" s="516">
        <f>IF(M3518="nio",0,IF(M3518&gt;0,VLOOKUP(H3518,'3-Productie normen'!A:L,VLOOKUP(M3518,'3-Productie normen'!$B$36:$C$42,2,FALSE),FALSE)))</f>
        <v>0</v>
      </c>
      <c r="T3518" s="516">
        <f t="shared" si="383"/>
        <v>0</v>
      </c>
      <c r="U3518" s="55">
        <f t="shared" si="384"/>
        <v>0</v>
      </c>
      <c r="V3518" s="527"/>
      <c r="X3518" s="529">
        <f t="shared" si="382"/>
        <v>1739.92</v>
      </c>
    </row>
    <row r="3519" spans="1:24" ht="14.1" customHeight="1">
      <c r="A3519" s="460">
        <v>3519</v>
      </c>
      <c r="B3519" s="467" t="s">
        <v>245</v>
      </c>
      <c r="C3519" s="466" t="s">
        <v>386</v>
      </c>
      <c r="D3519" s="473" t="s">
        <v>478</v>
      </c>
      <c r="E3519" s="475">
        <v>1</v>
      </c>
      <c r="F3519" s="475" t="s">
        <v>622</v>
      </c>
      <c r="G3519" s="494" t="s">
        <v>529</v>
      </c>
      <c r="H3519" s="491" t="s">
        <v>253</v>
      </c>
      <c r="I3519" s="494" t="s">
        <v>3974</v>
      </c>
      <c r="J3519" s="502">
        <v>16.73</v>
      </c>
      <c r="K3519" s="491" t="s">
        <v>253</v>
      </c>
      <c r="L3519" s="512">
        <f t="shared" si="378"/>
        <v>104</v>
      </c>
      <c r="M3519" s="514">
        <v>104</v>
      </c>
      <c r="N3519" s="514"/>
      <c r="O3519" s="514"/>
      <c r="P3519" s="515" t="e">
        <f t="shared" si="379"/>
        <v>#DIV/0!</v>
      </c>
      <c r="Q3519" s="515">
        <f t="shared" si="380"/>
        <v>0</v>
      </c>
      <c r="R3519" s="515">
        <f t="shared" si="381"/>
        <v>0</v>
      </c>
      <c r="S3519" s="516">
        <f>IF(M3519="nio",0,IF(M3519&gt;0,VLOOKUP(H3519,'3-Productie normen'!A:L,VLOOKUP(M3519,'3-Productie normen'!$B$36:$C$42,2,FALSE),FALSE)))</f>
        <v>0</v>
      </c>
      <c r="T3519" s="516">
        <f t="shared" si="383"/>
        <v>0</v>
      </c>
      <c r="U3519" s="55">
        <f t="shared" si="384"/>
        <v>0</v>
      </c>
      <c r="V3519" s="527"/>
      <c r="X3519" s="529">
        <f t="shared" si="382"/>
        <v>1739.92</v>
      </c>
    </row>
    <row r="3520" spans="1:24" ht="14.1" customHeight="1">
      <c r="A3520" s="460">
        <v>3520</v>
      </c>
      <c r="B3520" s="467" t="s">
        <v>245</v>
      </c>
      <c r="C3520" s="466" t="s">
        <v>386</v>
      </c>
      <c r="D3520" s="473" t="s">
        <v>478</v>
      </c>
      <c r="E3520" s="475">
        <v>1</v>
      </c>
      <c r="F3520" s="475" t="s">
        <v>623</v>
      </c>
      <c r="G3520" s="494" t="s">
        <v>594</v>
      </c>
      <c r="H3520" s="491" t="s">
        <v>4026</v>
      </c>
      <c r="I3520" s="494" t="s">
        <v>3974</v>
      </c>
      <c r="J3520" s="502">
        <v>10.45</v>
      </c>
      <c r="K3520" s="491" t="s">
        <v>4038</v>
      </c>
      <c r="L3520" s="512">
        <f t="shared" si="378"/>
        <v>0</v>
      </c>
      <c r="M3520" s="513" t="s">
        <v>4037</v>
      </c>
      <c r="N3520" s="514"/>
      <c r="O3520" s="514"/>
      <c r="P3520" s="515">
        <f t="shared" si="379"/>
        <v>0</v>
      </c>
      <c r="Q3520" s="515">
        <f t="shared" si="380"/>
        <v>0</v>
      </c>
      <c r="R3520" s="515">
        <f t="shared" si="381"/>
        <v>0</v>
      </c>
      <c r="S3520" s="516">
        <f>IF(M3520="nio",0,IF(M3520&gt;0,VLOOKUP(H3520,'3-Productie normen'!A:L,VLOOKUP(M3520,'3-Productie normen'!$B$36:$C$42,2,FALSE),FALSE)))</f>
        <v>0</v>
      </c>
      <c r="T3520" s="516">
        <f t="shared" si="383"/>
        <v>0</v>
      </c>
      <c r="U3520" s="55">
        <f t="shared" si="384"/>
        <v>0</v>
      </c>
      <c r="V3520" s="527"/>
      <c r="X3520" s="529">
        <f t="shared" si="382"/>
        <v>0</v>
      </c>
    </row>
    <row r="3521" spans="1:24" ht="14.1" customHeight="1">
      <c r="A3521" s="567">
        <v>3521</v>
      </c>
      <c r="B3521" s="467" t="s">
        <v>245</v>
      </c>
      <c r="C3521" s="466" t="s">
        <v>386</v>
      </c>
      <c r="D3521" s="473" t="s">
        <v>478</v>
      </c>
      <c r="E3521" s="475">
        <v>1</v>
      </c>
      <c r="F3521" s="475" t="s">
        <v>2301</v>
      </c>
      <c r="G3521" s="494" t="s">
        <v>536</v>
      </c>
      <c r="H3521" s="491" t="s">
        <v>4038</v>
      </c>
      <c r="I3521" s="494" t="s">
        <v>3974</v>
      </c>
      <c r="J3521" s="502">
        <v>13.83</v>
      </c>
      <c r="K3521" s="491" t="s">
        <v>4038</v>
      </c>
      <c r="L3521" s="512">
        <f t="shared" si="378"/>
        <v>255</v>
      </c>
      <c r="M3521" s="514">
        <v>255</v>
      </c>
      <c r="N3521" s="514"/>
      <c r="O3521" s="514"/>
      <c r="P3521" s="515" t="e">
        <f t="shared" si="379"/>
        <v>#DIV/0!</v>
      </c>
      <c r="Q3521" s="515">
        <f t="shared" si="380"/>
        <v>0</v>
      </c>
      <c r="R3521" s="515">
        <f t="shared" si="381"/>
        <v>0</v>
      </c>
      <c r="S3521" s="516">
        <f>IF(M3521="nio",0,IF(M3521&gt;0,VLOOKUP(H3521,'3-Productie normen'!A:L,VLOOKUP(M3521,'3-Productie normen'!$B$36:$C$42,2,FALSE),FALSE)))</f>
        <v>0</v>
      </c>
      <c r="T3521" s="516">
        <f t="shared" si="383"/>
        <v>0</v>
      </c>
      <c r="U3521" s="55">
        <f t="shared" si="384"/>
        <v>0</v>
      </c>
      <c r="V3521" s="527"/>
      <c r="X3521" s="529">
        <f t="shared" si="382"/>
        <v>3526.65</v>
      </c>
    </row>
    <row r="3522" spans="1:24" ht="14.1" customHeight="1">
      <c r="A3522" s="460">
        <v>3522</v>
      </c>
      <c r="B3522" s="467" t="s">
        <v>245</v>
      </c>
      <c r="C3522" s="466" t="s">
        <v>386</v>
      </c>
      <c r="D3522" s="473" t="s">
        <v>478</v>
      </c>
      <c r="E3522" s="475">
        <v>1</v>
      </c>
      <c r="F3522" s="475" t="s">
        <v>2286</v>
      </c>
      <c r="G3522" s="494" t="s">
        <v>566</v>
      </c>
      <c r="H3522" s="492" t="s">
        <v>216</v>
      </c>
      <c r="I3522" s="494" t="s">
        <v>3974</v>
      </c>
      <c r="J3522" s="502">
        <v>35.380000000000003</v>
      </c>
      <c r="K3522" s="505" t="s">
        <v>216</v>
      </c>
      <c r="L3522" s="512">
        <f t="shared" si="378"/>
        <v>104</v>
      </c>
      <c r="M3522" s="514">
        <v>104</v>
      </c>
      <c r="N3522" s="514"/>
      <c r="O3522" s="514"/>
      <c r="P3522" s="515" t="e">
        <f t="shared" si="379"/>
        <v>#DIV/0!</v>
      </c>
      <c r="Q3522" s="515">
        <f t="shared" si="380"/>
        <v>0</v>
      </c>
      <c r="R3522" s="515">
        <f t="shared" si="381"/>
        <v>0</v>
      </c>
      <c r="S3522" s="516">
        <f>IF(M3522="nio",0,IF(M3522&gt;0,VLOOKUP(H3522,'3-Productie normen'!A:L,VLOOKUP(M3522,'3-Productie normen'!$B$36:$C$42,2,FALSE),FALSE)))</f>
        <v>0</v>
      </c>
      <c r="T3522" s="516">
        <f t="shared" si="383"/>
        <v>0</v>
      </c>
      <c r="U3522" s="55">
        <f t="shared" si="384"/>
        <v>0</v>
      </c>
      <c r="V3522" s="527"/>
      <c r="X3522" s="529">
        <f t="shared" si="382"/>
        <v>3679.5200000000004</v>
      </c>
    </row>
    <row r="3523" spans="1:24" ht="14.1" customHeight="1">
      <c r="A3523" s="460">
        <v>3523</v>
      </c>
      <c r="B3523" s="467" t="s">
        <v>245</v>
      </c>
      <c r="C3523" s="466" t="s">
        <v>386</v>
      </c>
      <c r="D3523" s="473" t="s">
        <v>478</v>
      </c>
      <c r="E3523" s="475">
        <v>1</v>
      </c>
      <c r="F3523" s="475" t="s">
        <v>2283</v>
      </c>
      <c r="G3523" s="494" t="s">
        <v>582</v>
      </c>
      <c r="H3523" s="494" t="s">
        <v>4033</v>
      </c>
      <c r="I3523" s="494" t="s">
        <v>3974</v>
      </c>
      <c r="J3523" s="502">
        <v>33.42</v>
      </c>
      <c r="K3523" s="494" t="s">
        <v>4033</v>
      </c>
      <c r="L3523" s="512">
        <f t="shared" si="378"/>
        <v>104</v>
      </c>
      <c r="M3523" s="514">
        <v>104</v>
      </c>
      <c r="N3523" s="514"/>
      <c r="O3523" s="514"/>
      <c r="P3523" s="515" t="e">
        <f t="shared" si="379"/>
        <v>#DIV/0!</v>
      </c>
      <c r="Q3523" s="515">
        <f t="shared" si="380"/>
        <v>0</v>
      </c>
      <c r="R3523" s="515">
        <f t="shared" si="381"/>
        <v>0</v>
      </c>
      <c r="S3523" s="516">
        <f>IF(M3523="nio",0,IF(M3523&gt;0,VLOOKUP(H3523,'3-Productie normen'!A:L,VLOOKUP(M3523,'3-Productie normen'!$B$36:$C$42,2,FALSE),FALSE)))</f>
        <v>0</v>
      </c>
      <c r="T3523" s="516">
        <f t="shared" si="383"/>
        <v>0</v>
      </c>
      <c r="U3523" s="55">
        <f t="shared" si="384"/>
        <v>0</v>
      </c>
      <c r="V3523" s="527"/>
      <c r="X3523" s="529">
        <f t="shared" si="382"/>
        <v>3475.6800000000003</v>
      </c>
    </row>
    <row r="3524" spans="1:24" ht="14.1" customHeight="1">
      <c r="A3524" s="460">
        <v>3524</v>
      </c>
      <c r="B3524" s="467" t="s">
        <v>245</v>
      </c>
      <c r="C3524" s="466" t="s">
        <v>386</v>
      </c>
      <c r="D3524" s="473" t="s">
        <v>478</v>
      </c>
      <c r="E3524" s="475">
        <v>1</v>
      </c>
      <c r="F3524" s="475" t="s">
        <v>2282</v>
      </c>
      <c r="G3524" s="494" t="s">
        <v>582</v>
      </c>
      <c r="H3524" s="494" t="s">
        <v>4033</v>
      </c>
      <c r="I3524" s="494" t="s">
        <v>3974</v>
      </c>
      <c r="J3524" s="502">
        <v>42.16</v>
      </c>
      <c r="K3524" s="494" t="s">
        <v>4033</v>
      </c>
      <c r="L3524" s="512">
        <f t="shared" si="378"/>
        <v>104</v>
      </c>
      <c r="M3524" s="514">
        <v>104</v>
      </c>
      <c r="N3524" s="514"/>
      <c r="O3524" s="514"/>
      <c r="P3524" s="515" t="e">
        <f t="shared" si="379"/>
        <v>#DIV/0!</v>
      </c>
      <c r="Q3524" s="515">
        <f t="shared" si="380"/>
        <v>0</v>
      </c>
      <c r="R3524" s="515">
        <f t="shared" si="381"/>
        <v>0</v>
      </c>
      <c r="S3524" s="516">
        <f>IF(M3524="nio",0,IF(M3524&gt;0,VLOOKUP(H3524,'3-Productie normen'!A:L,VLOOKUP(M3524,'3-Productie normen'!$B$36:$C$42,2,FALSE),FALSE)))</f>
        <v>0</v>
      </c>
      <c r="T3524" s="516">
        <f t="shared" si="383"/>
        <v>0</v>
      </c>
      <c r="U3524" s="55">
        <f t="shared" si="384"/>
        <v>0</v>
      </c>
      <c r="V3524" s="527"/>
      <c r="X3524" s="529">
        <f t="shared" si="382"/>
        <v>4384.6399999999994</v>
      </c>
    </row>
    <row r="3525" spans="1:24" ht="14.1" customHeight="1">
      <c r="A3525" s="460">
        <v>3525</v>
      </c>
      <c r="B3525" s="467" t="s">
        <v>245</v>
      </c>
      <c r="C3525" s="466" t="s">
        <v>386</v>
      </c>
      <c r="D3525" s="473" t="s">
        <v>478</v>
      </c>
      <c r="E3525" s="475">
        <v>1</v>
      </c>
      <c r="F3525" s="475" t="s">
        <v>2903</v>
      </c>
      <c r="G3525" s="494" t="s">
        <v>568</v>
      </c>
      <c r="H3525" s="487" t="s">
        <v>17</v>
      </c>
      <c r="I3525" s="494" t="s">
        <v>3977</v>
      </c>
      <c r="J3525" s="502">
        <v>8.3699999999999992</v>
      </c>
      <c r="K3525" s="487" t="s">
        <v>17</v>
      </c>
      <c r="L3525" s="512">
        <f t="shared" si="378"/>
        <v>255</v>
      </c>
      <c r="M3525" s="514">
        <v>255</v>
      </c>
      <c r="N3525" s="514"/>
      <c r="O3525" s="514"/>
      <c r="P3525" s="515" t="e">
        <f t="shared" si="379"/>
        <v>#DIV/0!</v>
      </c>
      <c r="Q3525" s="515">
        <f t="shared" si="380"/>
        <v>0</v>
      </c>
      <c r="R3525" s="515">
        <f t="shared" si="381"/>
        <v>0</v>
      </c>
      <c r="S3525" s="516">
        <f>IF(M3525="nio",0,IF(M3525&gt;0,VLOOKUP(H3525,'3-Productie normen'!A:L,VLOOKUP(M3525,'3-Productie normen'!$B$36:$C$42,2,FALSE),FALSE)))</f>
        <v>0</v>
      </c>
      <c r="T3525" s="516">
        <f t="shared" si="383"/>
        <v>0</v>
      </c>
      <c r="U3525" s="55">
        <f t="shared" si="384"/>
        <v>0</v>
      </c>
      <c r="V3525" s="527"/>
      <c r="X3525" s="529">
        <f t="shared" si="382"/>
        <v>2134.35</v>
      </c>
    </row>
    <row r="3526" spans="1:24" ht="14.1" customHeight="1">
      <c r="A3526" s="460">
        <v>3526</v>
      </c>
      <c r="B3526" s="467" t="s">
        <v>245</v>
      </c>
      <c r="C3526" s="466" t="s">
        <v>386</v>
      </c>
      <c r="D3526" s="473" t="s">
        <v>478</v>
      </c>
      <c r="E3526" s="475">
        <v>1</v>
      </c>
      <c r="F3526" s="475" t="s">
        <v>2904</v>
      </c>
      <c r="G3526" s="494" t="s">
        <v>568</v>
      </c>
      <c r="H3526" s="487" t="s">
        <v>17</v>
      </c>
      <c r="I3526" s="494" t="s">
        <v>3977</v>
      </c>
      <c r="J3526" s="502">
        <v>2.4300000000000002</v>
      </c>
      <c r="K3526" s="487" t="s">
        <v>17</v>
      </c>
      <c r="L3526" s="512">
        <f t="shared" si="378"/>
        <v>255</v>
      </c>
      <c r="M3526" s="514">
        <v>255</v>
      </c>
      <c r="N3526" s="514"/>
      <c r="O3526" s="514"/>
      <c r="P3526" s="515" t="e">
        <f t="shared" si="379"/>
        <v>#DIV/0!</v>
      </c>
      <c r="Q3526" s="515">
        <f t="shared" si="380"/>
        <v>0</v>
      </c>
      <c r="R3526" s="515">
        <f t="shared" si="381"/>
        <v>0</v>
      </c>
      <c r="S3526" s="516">
        <f>IF(M3526="nio",0,IF(M3526&gt;0,VLOOKUP(H3526,'3-Productie normen'!A:L,VLOOKUP(M3526,'3-Productie normen'!$B$36:$C$42,2,FALSE),FALSE)))</f>
        <v>0</v>
      </c>
      <c r="T3526" s="516">
        <f t="shared" si="383"/>
        <v>0</v>
      </c>
      <c r="U3526" s="55">
        <f t="shared" si="384"/>
        <v>0</v>
      </c>
      <c r="V3526" s="527"/>
      <c r="X3526" s="529">
        <f t="shared" si="382"/>
        <v>619.65000000000009</v>
      </c>
    </row>
    <row r="3527" spans="1:24" ht="14.1" customHeight="1">
      <c r="A3527" s="460">
        <v>3527</v>
      </c>
      <c r="B3527" s="467" t="s">
        <v>245</v>
      </c>
      <c r="C3527" s="466" t="s">
        <v>386</v>
      </c>
      <c r="D3527" s="473" t="s">
        <v>478</v>
      </c>
      <c r="E3527" s="475">
        <v>1</v>
      </c>
      <c r="F3527" s="475" t="s">
        <v>3087</v>
      </c>
      <c r="G3527" s="494" t="s">
        <v>568</v>
      </c>
      <c r="H3527" s="487" t="s">
        <v>17</v>
      </c>
      <c r="I3527" s="494" t="s">
        <v>3977</v>
      </c>
      <c r="J3527" s="502">
        <v>2.4300000000000002</v>
      </c>
      <c r="K3527" s="487" t="s">
        <v>17</v>
      </c>
      <c r="L3527" s="512">
        <f t="shared" si="378"/>
        <v>255</v>
      </c>
      <c r="M3527" s="514">
        <v>255</v>
      </c>
      <c r="N3527" s="514"/>
      <c r="O3527" s="514"/>
      <c r="P3527" s="515" t="e">
        <f t="shared" si="379"/>
        <v>#DIV/0!</v>
      </c>
      <c r="Q3527" s="515">
        <f t="shared" si="380"/>
        <v>0</v>
      </c>
      <c r="R3527" s="515">
        <f t="shared" si="381"/>
        <v>0</v>
      </c>
      <c r="S3527" s="516">
        <f>IF(M3527="nio",0,IF(M3527&gt;0,VLOOKUP(H3527,'3-Productie normen'!A:L,VLOOKUP(M3527,'3-Productie normen'!$B$36:$C$42,2,FALSE),FALSE)))</f>
        <v>0</v>
      </c>
      <c r="T3527" s="516">
        <f t="shared" si="383"/>
        <v>0</v>
      </c>
      <c r="U3527" s="55">
        <f t="shared" si="384"/>
        <v>0</v>
      </c>
      <c r="V3527" s="527"/>
      <c r="X3527" s="529">
        <f t="shared" si="382"/>
        <v>619.65000000000009</v>
      </c>
    </row>
    <row r="3528" spans="1:24" ht="14.1" customHeight="1">
      <c r="A3528" s="460">
        <v>3528</v>
      </c>
      <c r="B3528" s="467" t="s">
        <v>245</v>
      </c>
      <c r="C3528" s="466" t="s">
        <v>386</v>
      </c>
      <c r="D3528" s="473" t="s">
        <v>478</v>
      </c>
      <c r="E3528" s="475">
        <v>1</v>
      </c>
      <c r="F3528" s="475" t="s">
        <v>3088</v>
      </c>
      <c r="G3528" s="494" t="s">
        <v>594</v>
      </c>
      <c r="H3528" s="491" t="s">
        <v>286</v>
      </c>
      <c r="I3528" s="494" t="s">
        <v>3977</v>
      </c>
      <c r="J3528" s="502">
        <v>2.06</v>
      </c>
      <c r="K3528" s="494" t="s">
        <v>4016</v>
      </c>
      <c r="L3528" s="512">
        <f t="shared" ref="L3528:L3591" si="385">SUM(M3528:O3528)</f>
        <v>0</v>
      </c>
      <c r="M3528" s="513" t="s">
        <v>4037</v>
      </c>
      <c r="N3528" s="514"/>
      <c r="O3528" s="514"/>
      <c r="P3528" s="515">
        <f t="shared" si="379"/>
        <v>0</v>
      </c>
      <c r="Q3528" s="515">
        <f t="shared" si="380"/>
        <v>0</v>
      </c>
      <c r="R3528" s="515">
        <f t="shared" si="381"/>
        <v>0</v>
      </c>
      <c r="S3528" s="516">
        <f>IF(M3528="nio",0,IF(M3528&gt;0,VLOOKUP(H3528,'3-Productie normen'!A:L,VLOOKUP(M3528,'3-Productie normen'!$B$36:$C$42,2,FALSE),FALSE)))</f>
        <v>0</v>
      </c>
      <c r="T3528" s="516">
        <f t="shared" si="383"/>
        <v>0</v>
      </c>
      <c r="U3528" s="55">
        <f t="shared" si="384"/>
        <v>0</v>
      </c>
      <c r="V3528" s="527"/>
      <c r="X3528" s="529">
        <f t="shared" si="382"/>
        <v>0</v>
      </c>
    </row>
    <row r="3529" spans="1:24" ht="14.1" customHeight="1">
      <c r="A3529" s="567">
        <v>3529</v>
      </c>
      <c r="B3529" s="467" t="s">
        <v>245</v>
      </c>
      <c r="C3529" s="466" t="s">
        <v>386</v>
      </c>
      <c r="D3529" s="473" t="s">
        <v>478</v>
      </c>
      <c r="E3529" s="475">
        <v>1</v>
      </c>
      <c r="F3529" s="475" t="s">
        <v>3089</v>
      </c>
      <c r="G3529" s="494" t="s">
        <v>568</v>
      </c>
      <c r="H3529" s="487" t="s">
        <v>17</v>
      </c>
      <c r="I3529" s="494" t="s">
        <v>3977</v>
      </c>
      <c r="J3529" s="502">
        <v>3.72</v>
      </c>
      <c r="K3529" s="487" t="s">
        <v>17</v>
      </c>
      <c r="L3529" s="512">
        <f t="shared" si="385"/>
        <v>255</v>
      </c>
      <c r="M3529" s="514">
        <v>255</v>
      </c>
      <c r="N3529" s="514"/>
      <c r="O3529" s="514"/>
      <c r="P3529" s="515" t="e">
        <f t="shared" si="379"/>
        <v>#DIV/0!</v>
      </c>
      <c r="Q3529" s="515">
        <f t="shared" si="380"/>
        <v>0</v>
      </c>
      <c r="R3529" s="515">
        <f t="shared" si="381"/>
        <v>0</v>
      </c>
      <c r="S3529" s="516">
        <f>IF(M3529="nio",0,IF(M3529&gt;0,VLOOKUP(H3529,'3-Productie normen'!A:L,VLOOKUP(M3529,'3-Productie normen'!$B$36:$C$42,2,FALSE),FALSE)))</f>
        <v>0</v>
      </c>
      <c r="T3529" s="516">
        <f t="shared" si="383"/>
        <v>0</v>
      </c>
      <c r="U3529" s="55">
        <f t="shared" si="384"/>
        <v>0</v>
      </c>
      <c r="V3529" s="527"/>
      <c r="X3529" s="529">
        <f t="shared" si="382"/>
        <v>948.6</v>
      </c>
    </row>
    <row r="3530" spans="1:24" ht="14.1" customHeight="1">
      <c r="A3530" s="460">
        <v>3530</v>
      </c>
      <c r="B3530" s="467" t="s">
        <v>245</v>
      </c>
      <c r="C3530" s="466" t="s">
        <v>386</v>
      </c>
      <c r="D3530" s="473" t="s">
        <v>478</v>
      </c>
      <c r="E3530" s="475">
        <v>1</v>
      </c>
      <c r="F3530" s="475" t="s">
        <v>3090</v>
      </c>
      <c r="G3530" s="494" t="s">
        <v>568</v>
      </c>
      <c r="H3530" s="487" t="s">
        <v>17</v>
      </c>
      <c r="I3530" s="494" t="s">
        <v>3977</v>
      </c>
      <c r="J3530" s="502">
        <v>1.26</v>
      </c>
      <c r="K3530" s="487" t="s">
        <v>17</v>
      </c>
      <c r="L3530" s="512">
        <f t="shared" si="385"/>
        <v>255</v>
      </c>
      <c r="M3530" s="514">
        <v>255</v>
      </c>
      <c r="N3530" s="514"/>
      <c r="O3530" s="514"/>
      <c r="P3530" s="515" t="e">
        <f t="shared" si="379"/>
        <v>#DIV/0!</v>
      </c>
      <c r="Q3530" s="515">
        <f t="shared" si="380"/>
        <v>0</v>
      </c>
      <c r="R3530" s="515">
        <f t="shared" si="381"/>
        <v>0</v>
      </c>
      <c r="S3530" s="516">
        <f>IF(M3530="nio",0,IF(M3530&gt;0,VLOOKUP(H3530,'3-Productie normen'!A:L,VLOOKUP(M3530,'3-Productie normen'!$B$36:$C$42,2,FALSE),FALSE)))</f>
        <v>0</v>
      </c>
      <c r="T3530" s="516">
        <f t="shared" si="383"/>
        <v>0</v>
      </c>
      <c r="U3530" s="55">
        <f t="shared" si="384"/>
        <v>0</v>
      </c>
      <c r="V3530" s="527"/>
      <c r="X3530" s="529">
        <f t="shared" si="382"/>
        <v>321.3</v>
      </c>
    </row>
    <row r="3531" spans="1:24" ht="14.1" customHeight="1">
      <c r="A3531" s="460">
        <v>3531</v>
      </c>
      <c r="B3531" s="467" t="s">
        <v>245</v>
      </c>
      <c r="C3531" s="466" t="s">
        <v>386</v>
      </c>
      <c r="D3531" s="473" t="s">
        <v>478</v>
      </c>
      <c r="E3531" s="475">
        <v>1</v>
      </c>
      <c r="F3531" s="475" t="s">
        <v>3091</v>
      </c>
      <c r="G3531" s="494" t="s">
        <v>568</v>
      </c>
      <c r="H3531" s="487" t="s">
        <v>17</v>
      </c>
      <c r="I3531" s="494" t="s">
        <v>3977</v>
      </c>
      <c r="J3531" s="502">
        <v>1.3</v>
      </c>
      <c r="K3531" s="487" t="s">
        <v>17</v>
      </c>
      <c r="L3531" s="512">
        <f t="shared" si="385"/>
        <v>255</v>
      </c>
      <c r="M3531" s="514">
        <v>255</v>
      </c>
      <c r="N3531" s="514"/>
      <c r="O3531" s="514"/>
      <c r="P3531" s="515" t="e">
        <f t="shared" ref="P3531:P3594" si="386">IF(M3531="nio",0,IF(M3531&gt;0,M3531*J3531/S3531,0))</f>
        <v>#DIV/0!</v>
      </c>
      <c r="Q3531" s="515">
        <f t="shared" ref="Q3531:Q3594" si="387">IF(N3531&gt;0,N3531*J3531/T3531,0)</f>
        <v>0</v>
      </c>
      <c r="R3531" s="515">
        <f t="shared" ref="R3531:R3594" si="388">IF(O3531&gt;0,O3531*J3531/U3531,0)</f>
        <v>0</v>
      </c>
      <c r="S3531" s="516">
        <f>IF(M3531="nio",0,IF(M3531&gt;0,VLOOKUP(H3531,'3-Productie normen'!A:L,VLOOKUP(M3531,'3-Productie normen'!$B$36:$C$42,2,FALSE),FALSE)))</f>
        <v>0</v>
      </c>
      <c r="T3531" s="516">
        <f t="shared" si="383"/>
        <v>0</v>
      </c>
      <c r="U3531" s="55">
        <f t="shared" si="384"/>
        <v>0</v>
      </c>
      <c r="V3531" s="527"/>
      <c r="X3531" s="529">
        <f t="shared" ref="X3531:X3594" si="389">L3531*J3531</f>
        <v>331.5</v>
      </c>
    </row>
    <row r="3532" spans="1:24" ht="14.1" customHeight="1">
      <c r="A3532" s="460">
        <v>3532</v>
      </c>
      <c r="B3532" s="467" t="s">
        <v>245</v>
      </c>
      <c r="C3532" s="466" t="s">
        <v>386</v>
      </c>
      <c r="D3532" s="473" t="s">
        <v>478</v>
      </c>
      <c r="E3532" s="475">
        <v>1</v>
      </c>
      <c r="F3532" s="475" t="s">
        <v>2906</v>
      </c>
      <c r="G3532" s="494" t="s">
        <v>561</v>
      </c>
      <c r="H3532" s="491" t="s">
        <v>286</v>
      </c>
      <c r="I3532" s="494" t="s">
        <v>3974</v>
      </c>
      <c r="J3532" s="502">
        <v>4.97</v>
      </c>
      <c r="K3532" s="494" t="s">
        <v>4016</v>
      </c>
      <c r="L3532" s="512">
        <f t="shared" si="385"/>
        <v>0</v>
      </c>
      <c r="M3532" s="513" t="s">
        <v>4037</v>
      </c>
      <c r="N3532" s="514"/>
      <c r="O3532" s="514"/>
      <c r="P3532" s="515">
        <f t="shared" si="386"/>
        <v>0</v>
      </c>
      <c r="Q3532" s="515">
        <f t="shared" si="387"/>
        <v>0</v>
      </c>
      <c r="R3532" s="515">
        <f t="shared" si="388"/>
        <v>0</v>
      </c>
      <c r="S3532" s="516">
        <f>IF(M3532="nio",0,IF(M3532&gt;0,VLOOKUP(H3532,'3-Productie normen'!A:L,VLOOKUP(M3532,'3-Productie normen'!$B$36:$C$42,2,FALSE),FALSE)))</f>
        <v>0</v>
      </c>
      <c r="T3532" s="516">
        <f t="shared" si="383"/>
        <v>0</v>
      </c>
      <c r="U3532" s="55">
        <f t="shared" si="384"/>
        <v>0</v>
      </c>
      <c r="V3532" s="527"/>
      <c r="X3532" s="529">
        <f t="shared" si="389"/>
        <v>0</v>
      </c>
    </row>
    <row r="3533" spans="1:24" ht="14.1" customHeight="1">
      <c r="A3533" s="460">
        <v>3533</v>
      </c>
      <c r="B3533" s="467" t="s">
        <v>245</v>
      </c>
      <c r="C3533" s="466" t="s">
        <v>386</v>
      </c>
      <c r="D3533" s="473" t="s">
        <v>478</v>
      </c>
      <c r="E3533" s="475">
        <v>1</v>
      </c>
      <c r="F3533" s="475" t="s">
        <v>3023</v>
      </c>
      <c r="G3533" s="494" t="s">
        <v>557</v>
      </c>
      <c r="H3533" s="491" t="s">
        <v>286</v>
      </c>
      <c r="I3533" s="494" t="s">
        <v>3974</v>
      </c>
      <c r="J3533" s="502">
        <v>3.84</v>
      </c>
      <c r="K3533" s="494" t="s">
        <v>4016</v>
      </c>
      <c r="L3533" s="512">
        <f t="shared" si="385"/>
        <v>0</v>
      </c>
      <c r="M3533" s="513" t="s">
        <v>4037</v>
      </c>
      <c r="N3533" s="514"/>
      <c r="O3533" s="514"/>
      <c r="P3533" s="515">
        <f t="shared" si="386"/>
        <v>0</v>
      </c>
      <c r="Q3533" s="515">
        <f t="shared" si="387"/>
        <v>0</v>
      </c>
      <c r="R3533" s="515">
        <f t="shared" si="388"/>
        <v>0</v>
      </c>
      <c r="S3533" s="516">
        <f>IF(M3533="nio",0,IF(M3533&gt;0,VLOOKUP(H3533,'3-Productie normen'!A:L,VLOOKUP(M3533,'3-Productie normen'!$B$36:$C$42,2,FALSE),FALSE)))</f>
        <v>0</v>
      </c>
      <c r="T3533" s="516">
        <f t="shared" si="383"/>
        <v>0</v>
      </c>
      <c r="U3533" s="55">
        <f t="shared" si="384"/>
        <v>0</v>
      </c>
      <c r="V3533" s="527"/>
      <c r="X3533" s="529">
        <f t="shared" si="389"/>
        <v>0</v>
      </c>
    </row>
    <row r="3534" spans="1:24" ht="14.1" customHeight="1">
      <c r="A3534" s="460">
        <v>3534</v>
      </c>
      <c r="B3534" s="467" t="s">
        <v>245</v>
      </c>
      <c r="C3534" s="466" t="s">
        <v>386</v>
      </c>
      <c r="D3534" s="473" t="s">
        <v>478</v>
      </c>
      <c r="E3534" s="475">
        <v>2</v>
      </c>
      <c r="F3534" s="475" t="s">
        <v>645</v>
      </c>
      <c r="G3534" s="494" t="s">
        <v>529</v>
      </c>
      <c r="H3534" s="491" t="s">
        <v>253</v>
      </c>
      <c r="I3534" s="494" t="s">
        <v>3974</v>
      </c>
      <c r="J3534" s="502">
        <v>17.05</v>
      </c>
      <c r="K3534" s="491" t="s">
        <v>253</v>
      </c>
      <c r="L3534" s="512">
        <f t="shared" si="385"/>
        <v>104</v>
      </c>
      <c r="M3534" s="514">
        <v>104</v>
      </c>
      <c r="N3534" s="514"/>
      <c r="O3534" s="514"/>
      <c r="P3534" s="515" t="e">
        <f t="shared" si="386"/>
        <v>#DIV/0!</v>
      </c>
      <c r="Q3534" s="515">
        <f t="shared" si="387"/>
        <v>0</v>
      </c>
      <c r="R3534" s="515">
        <f t="shared" si="388"/>
        <v>0</v>
      </c>
      <c r="S3534" s="516">
        <f>IF(M3534="nio",0,IF(M3534&gt;0,VLOOKUP(H3534,'3-Productie normen'!A:L,VLOOKUP(M3534,'3-Productie normen'!$B$36:$C$42,2,FALSE),FALSE)))</f>
        <v>0</v>
      </c>
      <c r="T3534" s="516">
        <f t="shared" si="383"/>
        <v>0</v>
      </c>
      <c r="U3534" s="55">
        <f t="shared" si="384"/>
        <v>0</v>
      </c>
      <c r="V3534" s="527"/>
      <c r="X3534" s="529">
        <f t="shared" si="389"/>
        <v>1773.2</v>
      </c>
    </row>
    <row r="3535" spans="1:24" ht="14.1" customHeight="1">
      <c r="A3535" s="460">
        <v>3535</v>
      </c>
      <c r="B3535" s="467" t="s">
        <v>245</v>
      </c>
      <c r="C3535" s="466" t="s">
        <v>386</v>
      </c>
      <c r="D3535" s="473" t="s">
        <v>478</v>
      </c>
      <c r="E3535" s="475">
        <v>2</v>
      </c>
      <c r="F3535" s="475" t="s">
        <v>646</v>
      </c>
      <c r="G3535" s="494" t="s">
        <v>529</v>
      </c>
      <c r="H3535" s="491" t="s">
        <v>253</v>
      </c>
      <c r="I3535" s="494" t="s">
        <v>3974</v>
      </c>
      <c r="J3535" s="502">
        <v>22.52</v>
      </c>
      <c r="K3535" s="491" t="s">
        <v>253</v>
      </c>
      <c r="L3535" s="512">
        <f t="shared" si="385"/>
        <v>104</v>
      </c>
      <c r="M3535" s="514">
        <v>104</v>
      </c>
      <c r="N3535" s="514"/>
      <c r="O3535" s="514"/>
      <c r="P3535" s="515" t="e">
        <f t="shared" si="386"/>
        <v>#DIV/0!</v>
      </c>
      <c r="Q3535" s="515">
        <f t="shared" si="387"/>
        <v>0</v>
      </c>
      <c r="R3535" s="515">
        <f t="shared" si="388"/>
        <v>0</v>
      </c>
      <c r="S3535" s="516">
        <f>IF(M3535="nio",0,IF(M3535&gt;0,VLOOKUP(H3535,'3-Productie normen'!A:L,VLOOKUP(M3535,'3-Productie normen'!$B$36:$C$42,2,FALSE),FALSE)))</f>
        <v>0</v>
      </c>
      <c r="T3535" s="516">
        <f t="shared" si="383"/>
        <v>0</v>
      </c>
      <c r="U3535" s="55">
        <f t="shared" si="384"/>
        <v>0</v>
      </c>
      <c r="V3535" s="527"/>
      <c r="X3535" s="529">
        <f t="shared" si="389"/>
        <v>2342.08</v>
      </c>
    </row>
    <row r="3536" spans="1:24" ht="14.1" customHeight="1">
      <c r="A3536" s="460">
        <v>3536</v>
      </c>
      <c r="B3536" s="467" t="s">
        <v>245</v>
      </c>
      <c r="C3536" s="466" t="s">
        <v>386</v>
      </c>
      <c r="D3536" s="473" t="s">
        <v>478</v>
      </c>
      <c r="E3536" s="475">
        <v>2</v>
      </c>
      <c r="F3536" s="475" t="s">
        <v>647</v>
      </c>
      <c r="G3536" s="494" t="s">
        <v>529</v>
      </c>
      <c r="H3536" s="491" t="s">
        <v>253</v>
      </c>
      <c r="I3536" s="494" t="s">
        <v>3974</v>
      </c>
      <c r="J3536" s="502">
        <v>17.46</v>
      </c>
      <c r="K3536" s="491" t="s">
        <v>253</v>
      </c>
      <c r="L3536" s="512">
        <f t="shared" si="385"/>
        <v>104</v>
      </c>
      <c r="M3536" s="514">
        <v>104</v>
      </c>
      <c r="N3536" s="514"/>
      <c r="O3536" s="514"/>
      <c r="P3536" s="515" t="e">
        <f t="shared" si="386"/>
        <v>#DIV/0!</v>
      </c>
      <c r="Q3536" s="515">
        <f t="shared" si="387"/>
        <v>0</v>
      </c>
      <c r="R3536" s="515">
        <f t="shared" si="388"/>
        <v>0</v>
      </c>
      <c r="S3536" s="516">
        <f>IF(M3536="nio",0,IF(M3536&gt;0,VLOOKUP(H3536,'3-Productie normen'!A:L,VLOOKUP(M3536,'3-Productie normen'!$B$36:$C$42,2,FALSE),FALSE)))</f>
        <v>0</v>
      </c>
      <c r="T3536" s="516">
        <f t="shared" si="383"/>
        <v>0</v>
      </c>
      <c r="U3536" s="55">
        <f t="shared" si="384"/>
        <v>0</v>
      </c>
      <c r="V3536" s="527"/>
      <c r="X3536" s="529">
        <f t="shared" si="389"/>
        <v>1815.8400000000001</v>
      </c>
    </row>
    <row r="3537" spans="1:24" ht="14.1" customHeight="1">
      <c r="A3537" s="567">
        <v>3537</v>
      </c>
      <c r="B3537" s="467" t="s">
        <v>245</v>
      </c>
      <c r="C3537" s="466" t="s">
        <v>386</v>
      </c>
      <c r="D3537" s="473" t="s">
        <v>478</v>
      </c>
      <c r="E3537" s="475">
        <v>2</v>
      </c>
      <c r="F3537" s="475" t="s">
        <v>648</v>
      </c>
      <c r="G3537" s="494" t="s">
        <v>566</v>
      </c>
      <c r="H3537" s="492" t="s">
        <v>216</v>
      </c>
      <c r="I3537" s="494" t="s">
        <v>3974</v>
      </c>
      <c r="J3537" s="502">
        <v>13.34</v>
      </c>
      <c r="K3537" s="505" t="s">
        <v>216</v>
      </c>
      <c r="L3537" s="512">
        <f t="shared" si="385"/>
        <v>104</v>
      </c>
      <c r="M3537" s="514">
        <v>104</v>
      </c>
      <c r="N3537" s="514"/>
      <c r="O3537" s="514"/>
      <c r="P3537" s="515" t="e">
        <f t="shared" si="386"/>
        <v>#DIV/0!</v>
      </c>
      <c r="Q3537" s="515">
        <f t="shared" si="387"/>
        <v>0</v>
      </c>
      <c r="R3537" s="515">
        <f t="shared" si="388"/>
        <v>0</v>
      </c>
      <c r="S3537" s="516">
        <f>IF(M3537="nio",0,IF(M3537&gt;0,VLOOKUP(H3537,'3-Productie normen'!A:L,VLOOKUP(M3537,'3-Productie normen'!$B$36:$C$42,2,FALSE),FALSE)))</f>
        <v>0</v>
      </c>
      <c r="T3537" s="516">
        <f t="shared" si="383"/>
        <v>0</v>
      </c>
      <c r="U3537" s="55">
        <f t="shared" si="384"/>
        <v>0</v>
      </c>
      <c r="V3537" s="527"/>
      <c r="X3537" s="529">
        <f t="shared" si="389"/>
        <v>1387.36</v>
      </c>
    </row>
    <row r="3538" spans="1:24" ht="14.1" customHeight="1">
      <c r="A3538" s="460">
        <v>3538</v>
      </c>
      <c r="B3538" s="467" t="s">
        <v>245</v>
      </c>
      <c r="C3538" s="466" t="s">
        <v>386</v>
      </c>
      <c r="D3538" s="473" t="s">
        <v>478</v>
      </c>
      <c r="E3538" s="475">
        <v>2</v>
      </c>
      <c r="F3538" s="475" t="s">
        <v>650</v>
      </c>
      <c r="G3538" s="494" t="s">
        <v>529</v>
      </c>
      <c r="H3538" s="491" t="s">
        <v>253</v>
      </c>
      <c r="I3538" s="494" t="s">
        <v>3974</v>
      </c>
      <c r="J3538" s="502">
        <v>17.46</v>
      </c>
      <c r="K3538" s="491" t="s">
        <v>253</v>
      </c>
      <c r="L3538" s="512">
        <f t="shared" si="385"/>
        <v>104</v>
      </c>
      <c r="M3538" s="514">
        <v>104</v>
      </c>
      <c r="N3538" s="514"/>
      <c r="O3538" s="514"/>
      <c r="P3538" s="515" t="e">
        <f t="shared" si="386"/>
        <v>#DIV/0!</v>
      </c>
      <c r="Q3538" s="515">
        <f t="shared" si="387"/>
        <v>0</v>
      </c>
      <c r="R3538" s="515">
        <f t="shared" si="388"/>
        <v>0</v>
      </c>
      <c r="S3538" s="516">
        <f>IF(M3538="nio",0,IF(M3538&gt;0,VLOOKUP(H3538,'3-Productie normen'!A:L,VLOOKUP(M3538,'3-Productie normen'!$B$36:$C$42,2,FALSE),FALSE)))</f>
        <v>0</v>
      </c>
      <c r="T3538" s="516">
        <f t="shared" si="383"/>
        <v>0</v>
      </c>
      <c r="U3538" s="55">
        <f t="shared" si="384"/>
        <v>0</v>
      </c>
      <c r="V3538" s="527"/>
      <c r="X3538" s="529">
        <f t="shared" si="389"/>
        <v>1815.8400000000001</v>
      </c>
    </row>
    <row r="3539" spans="1:24" ht="14.1" customHeight="1">
      <c r="A3539" s="460">
        <v>3539</v>
      </c>
      <c r="B3539" s="467" t="s">
        <v>245</v>
      </c>
      <c r="C3539" s="466" t="s">
        <v>386</v>
      </c>
      <c r="D3539" s="473" t="s">
        <v>478</v>
      </c>
      <c r="E3539" s="475">
        <v>2</v>
      </c>
      <c r="F3539" s="475" t="s">
        <v>939</v>
      </c>
      <c r="G3539" s="494" t="s">
        <v>529</v>
      </c>
      <c r="H3539" s="491" t="s">
        <v>253</v>
      </c>
      <c r="I3539" s="494" t="s">
        <v>3974</v>
      </c>
      <c r="J3539" s="502">
        <v>40.11</v>
      </c>
      <c r="K3539" s="491" t="s">
        <v>253</v>
      </c>
      <c r="L3539" s="512">
        <f t="shared" si="385"/>
        <v>104</v>
      </c>
      <c r="M3539" s="514">
        <v>104</v>
      </c>
      <c r="N3539" s="514"/>
      <c r="O3539" s="514"/>
      <c r="P3539" s="515" t="e">
        <f t="shared" si="386"/>
        <v>#DIV/0!</v>
      </c>
      <c r="Q3539" s="515">
        <f t="shared" si="387"/>
        <v>0</v>
      </c>
      <c r="R3539" s="515">
        <f t="shared" si="388"/>
        <v>0</v>
      </c>
      <c r="S3539" s="516">
        <f>IF(M3539="nio",0,IF(M3539&gt;0,VLOOKUP(H3539,'3-Productie normen'!A:L,VLOOKUP(M3539,'3-Productie normen'!$B$36:$C$42,2,FALSE),FALSE)))</f>
        <v>0</v>
      </c>
      <c r="T3539" s="516">
        <f t="shared" si="383"/>
        <v>0</v>
      </c>
      <c r="U3539" s="55">
        <f t="shared" si="384"/>
        <v>0</v>
      </c>
      <c r="V3539" s="527"/>
      <c r="X3539" s="529">
        <f t="shared" si="389"/>
        <v>4171.4399999999996</v>
      </c>
    </row>
    <row r="3540" spans="1:24" ht="14.1" customHeight="1">
      <c r="A3540" s="460">
        <v>3540</v>
      </c>
      <c r="B3540" s="467" t="s">
        <v>245</v>
      </c>
      <c r="C3540" s="466" t="s">
        <v>386</v>
      </c>
      <c r="D3540" s="473" t="s">
        <v>478</v>
      </c>
      <c r="E3540" s="475">
        <v>2</v>
      </c>
      <c r="F3540" s="475" t="s">
        <v>940</v>
      </c>
      <c r="G3540" s="494" t="s">
        <v>529</v>
      </c>
      <c r="H3540" s="491" t="s">
        <v>253</v>
      </c>
      <c r="I3540" s="494" t="s">
        <v>3974</v>
      </c>
      <c r="J3540" s="502">
        <v>16.73</v>
      </c>
      <c r="K3540" s="491" t="s">
        <v>253</v>
      </c>
      <c r="L3540" s="512">
        <f t="shared" si="385"/>
        <v>104</v>
      </c>
      <c r="M3540" s="514">
        <v>104</v>
      </c>
      <c r="N3540" s="514"/>
      <c r="O3540" s="514"/>
      <c r="P3540" s="515" t="e">
        <f t="shared" si="386"/>
        <v>#DIV/0!</v>
      </c>
      <c r="Q3540" s="515">
        <f t="shared" si="387"/>
        <v>0</v>
      </c>
      <c r="R3540" s="515">
        <f t="shared" si="388"/>
        <v>0</v>
      </c>
      <c r="S3540" s="516">
        <f>IF(M3540="nio",0,IF(M3540&gt;0,VLOOKUP(H3540,'3-Productie normen'!A:L,VLOOKUP(M3540,'3-Productie normen'!$B$36:$C$42,2,FALSE),FALSE)))</f>
        <v>0</v>
      </c>
      <c r="T3540" s="516">
        <f t="shared" si="383"/>
        <v>0</v>
      </c>
      <c r="U3540" s="55">
        <f t="shared" si="384"/>
        <v>0</v>
      </c>
      <c r="V3540" s="527"/>
      <c r="X3540" s="529">
        <f t="shared" si="389"/>
        <v>1739.92</v>
      </c>
    </row>
    <row r="3541" spans="1:24" ht="14.1" customHeight="1">
      <c r="A3541" s="460">
        <v>3541</v>
      </c>
      <c r="B3541" s="467" t="s">
        <v>245</v>
      </c>
      <c r="C3541" s="466" t="s">
        <v>386</v>
      </c>
      <c r="D3541" s="473" t="s">
        <v>478</v>
      </c>
      <c r="E3541" s="475">
        <v>2</v>
      </c>
      <c r="F3541" s="475" t="s">
        <v>2915</v>
      </c>
      <c r="G3541" s="494" t="s">
        <v>529</v>
      </c>
      <c r="H3541" s="491" t="s">
        <v>253</v>
      </c>
      <c r="I3541" s="494" t="s">
        <v>3974</v>
      </c>
      <c r="J3541" s="502">
        <v>16.73</v>
      </c>
      <c r="K3541" s="491" t="s">
        <v>253</v>
      </c>
      <c r="L3541" s="512">
        <f t="shared" si="385"/>
        <v>104</v>
      </c>
      <c r="M3541" s="514">
        <v>104</v>
      </c>
      <c r="N3541" s="514"/>
      <c r="O3541" s="514"/>
      <c r="P3541" s="515" t="e">
        <f t="shared" si="386"/>
        <v>#DIV/0!</v>
      </c>
      <c r="Q3541" s="515">
        <f t="shared" si="387"/>
        <v>0</v>
      </c>
      <c r="R3541" s="515">
        <f t="shared" si="388"/>
        <v>0</v>
      </c>
      <c r="S3541" s="516">
        <f>IF(M3541="nio",0,IF(M3541&gt;0,VLOOKUP(H3541,'3-Productie normen'!A:L,VLOOKUP(M3541,'3-Productie normen'!$B$36:$C$42,2,FALSE),FALSE)))</f>
        <v>0</v>
      </c>
      <c r="T3541" s="516">
        <f t="shared" si="383"/>
        <v>0</v>
      </c>
      <c r="U3541" s="55">
        <f t="shared" si="384"/>
        <v>0</v>
      </c>
      <c r="V3541" s="527"/>
      <c r="X3541" s="529">
        <f t="shared" si="389"/>
        <v>1739.92</v>
      </c>
    </row>
    <row r="3542" spans="1:24" ht="14.1" customHeight="1">
      <c r="A3542" s="460">
        <v>3542</v>
      </c>
      <c r="B3542" s="467" t="s">
        <v>245</v>
      </c>
      <c r="C3542" s="466" t="s">
        <v>386</v>
      </c>
      <c r="D3542" s="473" t="s">
        <v>478</v>
      </c>
      <c r="E3542" s="475">
        <v>2</v>
      </c>
      <c r="F3542" s="475" t="s">
        <v>2380</v>
      </c>
      <c r="G3542" s="494" t="s">
        <v>529</v>
      </c>
      <c r="H3542" s="491" t="s">
        <v>253</v>
      </c>
      <c r="I3542" s="494" t="s">
        <v>3974</v>
      </c>
      <c r="J3542" s="502">
        <v>16.73</v>
      </c>
      <c r="K3542" s="491" t="s">
        <v>253</v>
      </c>
      <c r="L3542" s="512">
        <f t="shared" si="385"/>
        <v>104</v>
      </c>
      <c r="M3542" s="514">
        <v>104</v>
      </c>
      <c r="N3542" s="514"/>
      <c r="O3542" s="514"/>
      <c r="P3542" s="515" t="e">
        <f t="shared" si="386"/>
        <v>#DIV/0!</v>
      </c>
      <c r="Q3542" s="515">
        <f t="shared" si="387"/>
        <v>0</v>
      </c>
      <c r="R3542" s="515">
        <f t="shared" si="388"/>
        <v>0</v>
      </c>
      <c r="S3542" s="516">
        <f>IF(M3542="nio",0,IF(M3542&gt;0,VLOOKUP(H3542,'3-Productie normen'!A:L,VLOOKUP(M3542,'3-Productie normen'!$B$36:$C$42,2,FALSE),FALSE)))</f>
        <v>0</v>
      </c>
      <c r="T3542" s="516">
        <f t="shared" si="383"/>
        <v>0</v>
      </c>
      <c r="U3542" s="55">
        <f t="shared" si="384"/>
        <v>0</v>
      </c>
      <c r="V3542" s="527"/>
      <c r="X3542" s="529">
        <f t="shared" si="389"/>
        <v>1739.92</v>
      </c>
    </row>
    <row r="3543" spans="1:24" ht="14.1" customHeight="1">
      <c r="A3543" s="460">
        <v>3543</v>
      </c>
      <c r="B3543" s="467" t="s">
        <v>245</v>
      </c>
      <c r="C3543" s="466" t="s">
        <v>386</v>
      </c>
      <c r="D3543" s="473" t="s">
        <v>478</v>
      </c>
      <c r="E3543" s="475">
        <v>2</v>
      </c>
      <c r="F3543" s="475" t="s">
        <v>2365</v>
      </c>
      <c r="G3543" s="494" t="s">
        <v>529</v>
      </c>
      <c r="H3543" s="491" t="s">
        <v>253</v>
      </c>
      <c r="I3543" s="494" t="s">
        <v>3974</v>
      </c>
      <c r="J3543" s="502">
        <v>17.05</v>
      </c>
      <c r="K3543" s="491" t="s">
        <v>253</v>
      </c>
      <c r="L3543" s="512">
        <f t="shared" si="385"/>
        <v>104</v>
      </c>
      <c r="M3543" s="514">
        <v>104</v>
      </c>
      <c r="N3543" s="514"/>
      <c r="O3543" s="514"/>
      <c r="P3543" s="515" t="e">
        <f t="shared" si="386"/>
        <v>#DIV/0!</v>
      </c>
      <c r="Q3543" s="515">
        <f t="shared" si="387"/>
        <v>0</v>
      </c>
      <c r="R3543" s="515">
        <f t="shared" si="388"/>
        <v>0</v>
      </c>
      <c r="S3543" s="516">
        <f>IF(M3543="nio",0,IF(M3543&gt;0,VLOOKUP(H3543,'3-Productie normen'!A:L,VLOOKUP(M3543,'3-Productie normen'!$B$36:$C$42,2,FALSE),FALSE)))</f>
        <v>0</v>
      </c>
      <c r="T3543" s="516">
        <f t="shared" si="383"/>
        <v>0</v>
      </c>
      <c r="U3543" s="55">
        <f t="shared" si="384"/>
        <v>0</v>
      </c>
      <c r="V3543" s="527"/>
      <c r="X3543" s="529">
        <f t="shared" si="389"/>
        <v>1773.2</v>
      </c>
    </row>
    <row r="3544" spans="1:24" ht="14.1" customHeight="1">
      <c r="A3544" s="460">
        <v>3544</v>
      </c>
      <c r="B3544" s="467" t="s">
        <v>245</v>
      </c>
      <c r="C3544" s="466" t="s">
        <v>386</v>
      </c>
      <c r="D3544" s="473" t="s">
        <v>478</v>
      </c>
      <c r="E3544" s="475">
        <v>2</v>
      </c>
      <c r="F3544" s="475" t="s">
        <v>2379</v>
      </c>
      <c r="G3544" s="494" t="s">
        <v>529</v>
      </c>
      <c r="H3544" s="491" t="s">
        <v>253</v>
      </c>
      <c r="I3544" s="494" t="s">
        <v>3974</v>
      </c>
      <c r="J3544" s="502">
        <v>22.52</v>
      </c>
      <c r="K3544" s="491" t="s">
        <v>253</v>
      </c>
      <c r="L3544" s="512">
        <f t="shared" si="385"/>
        <v>104</v>
      </c>
      <c r="M3544" s="514">
        <v>104</v>
      </c>
      <c r="N3544" s="514"/>
      <c r="O3544" s="514"/>
      <c r="P3544" s="515" t="e">
        <f t="shared" si="386"/>
        <v>#DIV/0!</v>
      </c>
      <c r="Q3544" s="515">
        <f t="shared" si="387"/>
        <v>0</v>
      </c>
      <c r="R3544" s="515">
        <f t="shared" si="388"/>
        <v>0</v>
      </c>
      <c r="S3544" s="516">
        <f>IF(M3544="nio",0,IF(M3544&gt;0,VLOOKUP(H3544,'3-Productie normen'!A:L,VLOOKUP(M3544,'3-Productie normen'!$B$36:$C$42,2,FALSE),FALSE)))</f>
        <v>0</v>
      </c>
      <c r="T3544" s="516">
        <f t="shared" si="383"/>
        <v>0</v>
      </c>
      <c r="U3544" s="55">
        <f t="shared" si="384"/>
        <v>0</v>
      </c>
      <c r="V3544" s="527"/>
      <c r="X3544" s="529">
        <f t="shared" si="389"/>
        <v>2342.08</v>
      </c>
    </row>
    <row r="3545" spans="1:24" ht="14.1" customHeight="1">
      <c r="A3545" s="567">
        <v>3545</v>
      </c>
      <c r="B3545" s="467" t="s">
        <v>245</v>
      </c>
      <c r="C3545" s="466" t="s">
        <v>386</v>
      </c>
      <c r="D3545" s="473" t="s">
        <v>478</v>
      </c>
      <c r="E3545" s="475">
        <v>2</v>
      </c>
      <c r="F3545" s="475" t="s">
        <v>2396</v>
      </c>
      <c r="G3545" s="494" t="s">
        <v>529</v>
      </c>
      <c r="H3545" s="491" t="s">
        <v>253</v>
      </c>
      <c r="I3545" s="494" t="s">
        <v>3974</v>
      </c>
      <c r="J3545" s="502">
        <v>16.54</v>
      </c>
      <c r="K3545" s="491" t="s">
        <v>253</v>
      </c>
      <c r="L3545" s="512">
        <f t="shared" si="385"/>
        <v>104</v>
      </c>
      <c r="M3545" s="514">
        <v>104</v>
      </c>
      <c r="N3545" s="514"/>
      <c r="O3545" s="514"/>
      <c r="P3545" s="515" t="e">
        <f t="shared" si="386"/>
        <v>#DIV/0!</v>
      </c>
      <c r="Q3545" s="515">
        <f t="shared" si="387"/>
        <v>0</v>
      </c>
      <c r="R3545" s="515">
        <f t="shared" si="388"/>
        <v>0</v>
      </c>
      <c r="S3545" s="516">
        <f>IF(M3545="nio",0,IF(M3545&gt;0,VLOOKUP(H3545,'3-Productie normen'!A:L,VLOOKUP(M3545,'3-Productie normen'!$B$36:$C$42,2,FALSE),FALSE)))</f>
        <v>0</v>
      </c>
      <c r="T3545" s="516">
        <f t="shared" ref="T3545:T3608" si="390">IF(N3545&gt;0,S3545*$T$8,0)</f>
        <v>0</v>
      </c>
      <c r="U3545" s="55">
        <f t="shared" ref="U3545:U3608" si="391">IF((OR(O3545&gt;0,)),S3545*$U$8,0)</f>
        <v>0</v>
      </c>
      <c r="V3545" s="527"/>
      <c r="X3545" s="529">
        <f t="shared" si="389"/>
        <v>1720.1599999999999</v>
      </c>
    </row>
    <row r="3546" spans="1:24" ht="14.1" customHeight="1">
      <c r="A3546" s="460">
        <v>3546</v>
      </c>
      <c r="B3546" s="467" t="s">
        <v>245</v>
      </c>
      <c r="C3546" s="466" t="s">
        <v>386</v>
      </c>
      <c r="D3546" s="473" t="s">
        <v>478</v>
      </c>
      <c r="E3546" s="475">
        <v>2</v>
      </c>
      <c r="F3546" s="475" t="s">
        <v>2394</v>
      </c>
      <c r="G3546" s="494" t="s">
        <v>529</v>
      </c>
      <c r="H3546" s="491" t="s">
        <v>253</v>
      </c>
      <c r="I3546" s="494" t="s">
        <v>3974</v>
      </c>
      <c r="J3546" s="502">
        <v>16.670000000000002</v>
      </c>
      <c r="K3546" s="491" t="s">
        <v>253</v>
      </c>
      <c r="L3546" s="512">
        <f t="shared" si="385"/>
        <v>104</v>
      </c>
      <c r="M3546" s="514">
        <v>104</v>
      </c>
      <c r="N3546" s="514"/>
      <c r="O3546" s="514"/>
      <c r="P3546" s="515" t="e">
        <f t="shared" si="386"/>
        <v>#DIV/0!</v>
      </c>
      <c r="Q3546" s="515">
        <f t="shared" si="387"/>
        <v>0</v>
      </c>
      <c r="R3546" s="515">
        <f t="shared" si="388"/>
        <v>0</v>
      </c>
      <c r="S3546" s="516">
        <f>IF(M3546="nio",0,IF(M3546&gt;0,VLOOKUP(H3546,'3-Productie normen'!A:L,VLOOKUP(M3546,'3-Productie normen'!$B$36:$C$42,2,FALSE),FALSE)))</f>
        <v>0</v>
      </c>
      <c r="T3546" s="516">
        <f t="shared" si="390"/>
        <v>0</v>
      </c>
      <c r="U3546" s="55">
        <f t="shared" si="391"/>
        <v>0</v>
      </c>
      <c r="V3546" s="527"/>
      <c r="X3546" s="529">
        <f t="shared" si="389"/>
        <v>1733.6800000000003</v>
      </c>
    </row>
    <row r="3547" spans="1:24" ht="14.1" customHeight="1">
      <c r="A3547" s="460">
        <v>3547</v>
      </c>
      <c r="B3547" s="467" t="s">
        <v>245</v>
      </c>
      <c r="C3547" s="466" t="s">
        <v>386</v>
      </c>
      <c r="D3547" s="473" t="s">
        <v>478</v>
      </c>
      <c r="E3547" s="475">
        <v>2</v>
      </c>
      <c r="F3547" s="475" t="s">
        <v>2373</v>
      </c>
      <c r="G3547" s="494" t="s">
        <v>529</v>
      </c>
      <c r="H3547" s="491" t="s">
        <v>253</v>
      </c>
      <c r="I3547" s="494" t="s">
        <v>3974</v>
      </c>
      <c r="J3547" s="502">
        <v>17.29</v>
      </c>
      <c r="K3547" s="491" t="s">
        <v>253</v>
      </c>
      <c r="L3547" s="512">
        <f t="shared" si="385"/>
        <v>104</v>
      </c>
      <c r="M3547" s="514">
        <v>104</v>
      </c>
      <c r="N3547" s="514"/>
      <c r="O3547" s="514"/>
      <c r="P3547" s="515" t="e">
        <f t="shared" si="386"/>
        <v>#DIV/0!</v>
      </c>
      <c r="Q3547" s="515">
        <f t="shared" si="387"/>
        <v>0</v>
      </c>
      <c r="R3547" s="515">
        <f t="shared" si="388"/>
        <v>0</v>
      </c>
      <c r="S3547" s="516">
        <f>IF(M3547="nio",0,IF(M3547&gt;0,VLOOKUP(H3547,'3-Productie normen'!A:L,VLOOKUP(M3547,'3-Productie normen'!$B$36:$C$42,2,FALSE),FALSE)))</f>
        <v>0</v>
      </c>
      <c r="T3547" s="516">
        <f t="shared" si="390"/>
        <v>0</v>
      </c>
      <c r="U3547" s="55">
        <f t="shared" si="391"/>
        <v>0</v>
      </c>
      <c r="V3547" s="527"/>
      <c r="X3547" s="529">
        <f t="shared" si="389"/>
        <v>1798.1599999999999</v>
      </c>
    </row>
    <row r="3548" spans="1:24" ht="14.1" customHeight="1">
      <c r="A3548" s="460">
        <v>3548</v>
      </c>
      <c r="B3548" s="467" t="s">
        <v>245</v>
      </c>
      <c r="C3548" s="466" t="s">
        <v>386</v>
      </c>
      <c r="D3548" s="473" t="s">
        <v>478</v>
      </c>
      <c r="E3548" s="475">
        <v>2</v>
      </c>
      <c r="F3548" s="475" t="s">
        <v>2364</v>
      </c>
      <c r="G3548" s="494" t="s">
        <v>529</v>
      </c>
      <c r="H3548" s="491" t="s">
        <v>253</v>
      </c>
      <c r="I3548" s="494" t="s">
        <v>3974</v>
      </c>
      <c r="J3548" s="502">
        <v>22.27</v>
      </c>
      <c r="K3548" s="491" t="s">
        <v>253</v>
      </c>
      <c r="L3548" s="512">
        <f t="shared" si="385"/>
        <v>104</v>
      </c>
      <c r="M3548" s="514">
        <v>104</v>
      </c>
      <c r="N3548" s="514"/>
      <c r="O3548" s="514"/>
      <c r="P3548" s="515" t="e">
        <f t="shared" si="386"/>
        <v>#DIV/0!</v>
      </c>
      <c r="Q3548" s="515">
        <f t="shared" si="387"/>
        <v>0</v>
      </c>
      <c r="R3548" s="515">
        <f t="shared" si="388"/>
        <v>0</v>
      </c>
      <c r="S3548" s="516">
        <f>IF(M3548="nio",0,IF(M3548&gt;0,VLOOKUP(H3548,'3-Productie normen'!A:L,VLOOKUP(M3548,'3-Productie normen'!$B$36:$C$42,2,FALSE),FALSE)))</f>
        <v>0</v>
      </c>
      <c r="T3548" s="516">
        <f t="shared" si="390"/>
        <v>0</v>
      </c>
      <c r="U3548" s="55">
        <f t="shared" si="391"/>
        <v>0</v>
      </c>
      <c r="V3548" s="527"/>
      <c r="X3548" s="529">
        <f t="shared" si="389"/>
        <v>2316.08</v>
      </c>
    </row>
    <row r="3549" spans="1:24" ht="14.1" customHeight="1">
      <c r="A3549" s="460">
        <v>3549</v>
      </c>
      <c r="B3549" s="467" t="s">
        <v>245</v>
      </c>
      <c r="C3549" s="466" t="s">
        <v>386</v>
      </c>
      <c r="D3549" s="473" t="s">
        <v>478</v>
      </c>
      <c r="E3549" s="475">
        <v>2</v>
      </c>
      <c r="F3549" s="475" t="s">
        <v>2919</v>
      </c>
      <c r="G3549" s="494" t="s">
        <v>529</v>
      </c>
      <c r="H3549" s="491" t="s">
        <v>253</v>
      </c>
      <c r="I3549" s="494" t="s">
        <v>3974</v>
      </c>
      <c r="J3549" s="502">
        <v>16.73</v>
      </c>
      <c r="K3549" s="491" t="s">
        <v>253</v>
      </c>
      <c r="L3549" s="512">
        <f t="shared" si="385"/>
        <v>104</v>
      </c>
      <c r="M3549" s="514">
        <v>104</v>
      </c>
      <c r="N3549" s="514"/>
      <c r="O3549" s="514"/>
      <c r="P3549" s="515" t="e">
        <f t="shared" si="386"/>
        <v>#DIV/0!</v>
      </c>
      <c r="Q3549" s="515">
        <f t="shared" si="387"/>
        <v>0</v>
      </c>
      <c r="R3549" s="515">
        <f t="shared" si="388"/>
        <v>0</v>
      </c>
      <c r="S3549" s="516">
        <f>IF(M3549="nio",0,IF(M3549&gt;0,VLOOKUP(H3549,'3-Productie normen'!A:L,VLOOKUP(M3549,'3-Productie normen'!$B$36:$C$42,2,FALSE),FALSE)))</f>
        <v>0</v>
      </c>
      <c r="T3549" s="516">
        <f t="shared" si="390"/>
        <v>0</v>
      </c>
      <c r="U3549" s="55">
        <f t="shared" si="391"/>
        <v>0</v>
      </c>
      <c r="V3549" s="527"/>
      <c r="X3549" s="529">
        <f t="shared" si="389"/>
        <v>1739.92</v>
      </c>
    </row>
    <row r="3550" spans="1:24" ht="14.1" customHeight="1">
      <c r="A3550" s="460">
        <v>3550</v>
      </c>
      <c r="B3550" s="467" t="s">
        <v>245</v>
      </c>
      <c r="C3550" s="466" t="s">
        <v>386</v>
      </c>
      <c r="D3550" s="473" t="s">
        <v>478</v>
      </c>
      <c r="E3550" s="475">
        <v>2</v>
      </c>
      <c r="F3550" s="475" t="s">
        <v>2920</v>
      </c>
      <c r="G3550" s="494" t="s">
        <v>529</v>
      </c>
      <c r="H3550" s="491" t="s">
        <v>253</v>
      </c>
      <c r="I3550" s="494" t="s">
        <v>3974</v>
      </c>
      <c r="J3550" s="502">
        <v>16.73</v>
      </c>
      <c r="K3550" s="491" t="s">
        <v>253</v>
      </c>
      <c r="L3550" s="512">
        <f t="shared" si="385"/>
        <v>104</v>
      </c>
      <c r="M3550" s="514">
        <v>104</v>
      </c>
      <c r="N3550" s="514"/>
      <c r="O3550" s="514"/>
      <c r="P3550" s="515" t="e">
        <f t="shared" si="386"/>
        <v>#DIV/0!</v>
      </c>
      <c r="Q3550" s="515">
        <f t="shared" si="387"/>
        <v>0</v>
      </c>
      <c r="R3550" s="515">
        <f t="shared" si="388"/>
        <v>0</v>
      </c>
      <c r="S3550" s="516">
        <f>IF(M3550="nio",0,IF(M3550&gt;0,VLOOKUP(H3550,'3-Productie normen'!A:L,VLOOKUP(M3550,'3-Productie normen'!$B$36:$C$42,2,FALSE),FALSE)))</f>
        <v>0</v>
      </c>
      <c r="T3550" s="516">
        <f t="shared" si="390"/>
        <v>0</v>
      </c>
      <c r="U3550" s="55">
        <f t="shared" si="391"/>
        <v>0</v>
      </c>
      <c r="V3550" s="527"/>
      <c r="X3550" s="529">
        <f t="shared" si="389"/>
        <v>1739.92</v>
      </c>
    </row>
    <row r="3551" spans="1:24" ht="14.1" customHeight="1">
      <c r="A3551" s="460">
        <v>3551</v>
      </c>
      <c r="B3551" s="467" t="s">
        <v>245</v>
      </c>
      <c r="C3551" s="466" t="s">
        <v>386</v>
      </c>
      <c r="D3551" s="473" t="s">
        <v>478</v>
      </c>
      <c r="E3551" s="475">
        <v>2</v>
      </c>
      <c r="F3551" s="475" t="s">
        <v>2375</v>
      </c>
      <c r="G3551" s="494" t="s">
        <v>529</v>
      </c>
      <c r="H3551" s="491" t="s">
        <v>253</v>
      </c>
      <c r="I3551" s="494" t="s">
        <v>3974</v>
      </c>
      <c r="J3551" s="502">
        <v>16.73</v>
      </c>
      <c r="K3551" s="491" t="s">
        <v>253</v>
      </c>
      <c r="L3551" s="512">
        <f t="shared" si="385"/>
        <v>104</v>
      </c>
      <c r="M3551" s="514">
        <v>104</v>
      </c>
      <c r="N3551" s="514"/>
      <c r="O3551" s="514"/>
      <c r="P3551" s="515" t="e">
        <f t="shared" si="386"/>
        <v>#DIV/0!</v>
      </c>
      <c r="Q3551" s="515">
        <f t="shared" si="387"/>
        <v>0</v>
      </c>
      <c r="R3551" s="515">
        <f t="shared" si="388"/>
        <v>0</v>
      </c>
      <c r="S3551" s="516">
        <f>IF(M3551="nio",0,IF(M3551&gt;0,VLOOKUP(H3551,'3-Productie normen'!A:L,VLOOKUP(M3551,'3-Productie normen'!$B$36:$C$42,2,FALSE),FALSE)))</f>
        <v>0</v>
      </c>
      <c r="T3551" s="516">
        <f t="shared" si="390"/>
        <v>0</v>
      </c>
      <c r="U3551" s="55">
        <f t="shared" si="391"/>
        <v>0</v>
      </c>
      <c r="V3551" s="527"/>
      <c r="X3551" s="529">
        <f t="shared" si="389"/>
        <v>1739.92</v>
      </c>
    </row>
    <row r="3552" spans="1:24" ht="14.1" customHeight="1">
      <c r="A3552" s="460">
        <v>3552</v>
      </c>
      <c r="B3552" s="467" t="s">
        <v>245</v>
      </c>
      <c r="C3552" s="466" t="s">
        <v>386</v>
      </c>
      <c r="D3552" s="473" t="s">
        <v>478</v>
      </c>
      <c r="E3552" s="475">
        <v>2</v>
      </c>
      <c r="F3552" s="475" t="s">
        <v>2922</v>
      </c>
      <c r="G3552" s="494" t="s">
        <v>536</v>
      </c>
      <c r="H3552" s="491" t="s">
        <v>4038</v>
      </c>
      <c r="I3552" s="494" t="s">
        <v>3974</v>
      </c>
      <c r="J3552" s="502">
        <v>24.66</v>
      </c>
      <c r="K3552" s="491" t="s">
        <v>4038</v>
      </c>
      <c r="L3552" s="512">
        <f t="shared" si="385"/>
        <v>255</v>
      </c>
      <c r="M3552" s="514">
        <v>255</v>
      </c>
      <c r="N3552" s="514"/>
      <c r="O3552" s="514"/>
      <c r="P3552" s="515" t="e">
        <f t="shared" si="386"/>
        <v>#DIV/0!</v>
      </c>
      <c r="Q3552" s="515">
        <f t="shared" si="387"/>
        <v>0</v>
      </c>
      <c r="R3552" s="515">
        <f t="shared" si="388"/>
        <v>0</v>
      </c>
      <c r="S3552" s="516">
        <f>IF(M3552="nio",0,IF(M3552&gt;0,VLOOKUP(H3552,'3-Productie normen'!A:L,VLOOKUP(M3552,'3-Productie normen'!$B$36:$C$42,2,FALSE),FALSE)))</f>
        <v>0</v>
      </c>
      <c r="T3552" s="516">
        <f t="shared" si="390"/>
        <v>0</v>
      </c>
      <c r="U3552" s="55">
        <f t="shared" si="391"/>
        <v>0</v>
      </c>
      <c r="V3552" s="527"/>
      <c r="X3552" s="529">
        <f t="shared" si="389"/>
        <v>6288.3</v>
      </c>
    </row>
    <row r="3553" spans="1:24" ht="14.1" customHeight="1">
      <c r="A3553" s="567">
        <v>3553</v>
      </c>
      <c r="B3553" s="467" t="s">
        <v>245</v>
      </c>
      <c r="C3553" s="466" t="s">
        <v>386</v>
      </c>
      <c r="D3553" s="473" t="s">
        <v>478</v>
      </c>
      <c r="E3553" s="475">
        <v>2</v>
      </c>
      <c r="F3553" s="475" t="s">
        <v>2371</v>
      </c>
      <c r="G3553" s="494" t="s">
        <v>566</v>
      </c>
      <c r="H3553" s="492" t="s">
        <v>216</v>
      </c>
      <c r="I3553" s="494" t="s">
        <v>3974</v>
      </c>
      <c r="J3553" s="502">
        <v>35.36</v>
      </c>
      <c r="K3553" s="505" t="s">
        <v>216</v>
      </c>
      <c r="L3553" s="512">
        <f t="shared" si="385"/>
        <v>104</v>
      </c>
      <c r="M3553" s="514">
        <v>104</v>
      </c>
      <c r="N3553" s="514"/>
      <c r="O3553" s="514"/>
      <c r="P3553" s="515" t="e">
        <f t="shared" si="386"/>
        <v>#DIV/0!</v>
      </c>
      <c r="Q3553" s="515">
        <f t="shared" si="387"/>
        <v>0</v>
      </c>
      <c r="R3553" s="515">
        <f t="shared" si="388"/>
        <v>0</v>
      </c>
      <c r="S3553" s="516">
        <f>IF(M3553="nio",0,IF(M3553&gt;0,VLOOKUP(H3553,'3-Productie normen'!A:L,VLOOKUP(M3553,'3-Productie normen'!$B$36:$C$42,2,FALSE),FALSE)))</f>
        <v>0</v>
      </c>
      <c r="T3553" s="516">
        <f t="shared" si="390"/>
        <v>0</v>
      </c>
      <c r="U3553" s="55">
        <f t="shared" si="391"/>
        <v>0</v>
      </c>
      <c r="V3553" s="527"/>
      <c r="X3553" s="529">
        <f t="shared" si="389"/>
        <v>3677.44</v>
      </c>
    </row>
    <row r="3554" spans="1:24" ht="14.1" customHeight="1">
      <c r="A3554" s="460">
        <v>3554</v>
      </c>
      <c r="B3554" s="467" t="s">
        <v>245</v>
      </c>
      <c r="C3554" s="466" t="s">
        <v>386</v>
      </c>
      <c r="D3554" s="473" t="s">
        <v>478</v>
      </c>
      <c r="E3554" s="475">
        <v>2</v>
      </c>
      <c r="F3554" s="475" t="s">
        <v>3092</v>
      </c>
      <c r="G3554" s="494" t="s">
        <v>582</v>
      </c>
      <c r="H3554" s="494" t="s">
        <v>4033</v>
      </c>
      <c r="I3554" s="494" t="s">
        <v>3974</v>
      </c>
      <c r="J3554" s="502">
        <v>35.06</v>
      </c>
      <c r="K3554" s="494" t="s">
        <v>4033</v>
      </c>
      <c r="L3554" s="512">
        <f t="shared" si="385"/>
        <v>104</v>
      </c>
      <c r="M3554" s="514">
        <v>104</v>
      </c>
      <c r="N3554" s="514"/>
      <c r="O3554" s="514"/>
      <c r="P3554" s="515" t="e">
        <f t="shared" si="386"/>
        <v>#DIV/0!</v>
      </c>
      <c r="Q3554" s="515">
        <f t="shared" si="387"/>
        <v>0</v>
      </c>
      <c r="R3554" s="515">
        <f t="shared" si="388"/>
        <v>0</v>
      </c>
      <c r="S3554" s="516">
        <f>IF(M3554="nio",0,IF(M3554&gt;0,VLOOKUP(H3554,'3-Productie normen'!A:L,VLOOKUP(M3554,'3-Productie normen'!$B$36:$C$42,2,FALSE),FALSE)))</f>
        <v>0</v>
      </c>
      <c r="T3554" s="516">
        <f t="shared" si="390"/>
        <v>0</v>
      </c>
      <c r="U3554" s="55">
        <f t="shared" si="391"/>
        <v>0</v>
      </c>
      <c r="V3554" s="527"/>
      <c r="X3554" s="529">
        <f t="shared" si="389"/>
        <v>3646.2400000000002</v>
      </c>
    </row>
    <row r="3555" spans="1:24" ht="14.1" customHeight="1">
      <c r="A3555" s="460">
        <v>3555</v>
      </c>
      <c r="B3555" s="467" t="s">
        <v>245</v>
      </c>
      <c r="C3555" s="466" t="s">
        <v>386</v>
      </c>
      <c r="D3555" s="473" t="s">
        <v>478</v>
      </c>
      <c r="E3555" s="475">
        <v>2</v>
      </c>
      <c r="F3555" s="475" t="s">
        <v>2367</v>
      </c>
      <c r="G3555" s="494" t="s">
        <v>582</v>
      </c>
      <c r="H3555" s="494" t="s">
        <v>4033</v>
      </c>
      <c r="I3555" s="494" t="s">
        <v>3974</v>
      </c>
      <c r="J3555" s="502">
        <v>42.16</v>
      </c>
      <c r="K3555" s="494" t="s">
        <v>4033</v>
      </c>
      <c r="L3555" s="512">
        <f t="shared" si="385"/>
        <v>104</v>
      </c>
      <c r="M3555" s="514">
        <v>104</v>
      </c>
      <c r="N3555" s="514"/>
      <c r="O3555" s="514"/>
      <c r="P3555" s="515" t="e">
        <f t="shared" si="386"/>
        <v>#DIV/0!</v>
      </c>
      <c r="Q3555" s="515">
        <f t="shared" si="387"/>
        <v>0</v>
      </c>
      <c r="R3555" s="515">
        <f t="shared" si="388"/>
        <v>0</v>
      </c>
      <c r="S3555" s="516">
        <f>IF(M3555="nio",0,IF(M3555&gt;0,VLOOKUP(H3555,'3-Productie normen'!A:L,VLOOKUP(M3555,'3-Productie normen'!$B$36:$C$42,2,FALSE),FALSE)))</f>
        <v>0</v>
      </c>
      <c r="T3555" s="516">
        <f t="shared" si="390"/>
        <v>0</v>
      </c>
      <c r="U3555" s="55">
        <f t="shared" si="391"/>
        <v>0</v>
      </c>
      <c r="V3555" s="527"/>
      <c r="X3555" s="529">
        <f t="shared" si="389"/>
        <v>4384.6399999999994</v>
      </c>
    </row>
    <row r="3556" spans="1:24" ht="14.1" customHeight="1">
      <c r="A3556" s="460">
        <v>3556</v>
      </c>
      <c r="B3556" s="467" t="s">
        <v>245</v>
      </c>
      <c r="C3556" s="466" t="s">
        <v>386</v>
      </c>
      <c r="D3556" s="473" t="s">
        <v>478</v>
      </c>
      <c r="E3556" s="475">
        <v>2</v>
      </c>
      <c r="F3556" s="475" t="s">
        <v>2381</v>
      </c>
      <c r="G3556" s="494" t="s">
        <v>568</v>
      </c>
      <c r="H3556" s="487" t="s">
        <v>17</v>
      </c>
      <c r="I3556" s="494" t="s">
        <v>3977</v>
      </c>
      <c r="J3556" s="502">
        <v>8.3699999999999992</v>
      </c>
      <c r="K3556" s="487" t="s">
        <v>17</v>
      </c>
      <c r="L3556" s="512">
        <f t="shared" si="385"/>
        <v>255</v>
      </c>
      <c r="M3556" s="514">
        <v>255</v>
      </c>
      <c r="N3556" s="514"/>
      <c r="O3556" s="514"/>
      <c r="P3556" s="515" t="e">
        <f t="shared" si="386"/>
        <v>#DIV/0!</v>
      </c>
      <c r="Q3556" s="515">
        <f t="shared" si="387"/>
        <v>0</v>
      </c>
      <c r="R3556" s="515">
        <f t="shared" si="388"/>
        <v>0</v>
      </c>
      <c r="S3556" s="516">
        <f>IF(M3556="nio",0,IF(M3556&gt;0,VLOOKUP(H3556,'3-Productie normen'!A:L,VLOOKUP(M3556,'3-Productie normen'!$B$36:$C$42,2,FALSE),FALSE)))</f>
        <v>0</v>
      </c>
      <c r="T3556" s="516">
        <f t="shared" si="390"/>
        <v>0</v>
      </c>
      <c r="U3556" s="55">
        <f t="shared" si="391"/>
        <v>0</v>
      </c>
      <c r="V3556" s="527"/>
      <c r="X3556" s="529">
        <f t="shared" si="389"/>
        <v>2134.35</v>
      </c>
    </row>
    <row r="3557" spans="1:24" ht="14.1" customHeight="1">
      <c r="A3557" s="460">
        <v>3557</v>
      </c>
      <c r="B3557" s="467" t="s">
        <v>245</v>
      </c>
      <c r="C3557" s="466" t="s">
        <v>386</v>
      </c>
      <c r="D3557" s="473" t="s">
        <v>478</v>
      </c>
      <c r="E3557" s="475">
        <v>2</v>
      </c>
      <c r="F3557" s="475" t="s">
        <v>2925</v>
      </c>
      <c r="G3557" s="494" t="s">
        <v>568</v>
      </c>
      <c r="H3557" s="487" t="s">
        <v>17</v>
      </c>
      <c r="I3557" s="494" t="s">
        <v>3977</v>
      </c>
      <c r="J3557" s="502">
        <v>1.26</v>
      </c>
      <c r="K3557" s="487" t="s">
        <v>17</v>
      </c>
      <c r="L3557" s="512">
        <f t="shared" si="385"/>
        <v>255</v>
      </c>
      <c r="M3557" s="514">
        <v>255</v>
      </c>
      <c r="N3557" s="514"/>
      <c r="O3557" s="514"/>
      <c r="P3557" s="515" t="e">
        <f t="shared" si="386"/>
        <v>#DIV/0!</v>
      </c>
      <c r="Q3557" s="515">
        <f t="shared" si="387"/>
        <v>0</v>
      </c>
      <c r="R3557" s="515">
        <f t="shared" si="388"/>
        <v>0</v>
      </c>
      <c r="S3557" s="516">
        <f>IF(M3557="nio",0,IF(M3557&gt;0,VLOOKUP(H3557,'3-Productie normen'!A:L,VLOOKUP(M3557,'3-Productie normen'!$B$36:$C$42,2,FALSE),FALSE)))</f>
        <v>0</v>
      </c>
      <c r="T3557" s="516">
        <f t="shared" si="390"/>
        <v>0</v>
      </c>
      <c r="U3557" s="55">
        <f t="shared" si="391"/>
        <v>0</v>
      </c>
      <c r="V3557" s="527"/>
      <c r="X3557" s="529">
        <f t="shared" si="389"/>
        <v>321.3</v>
      </c>
    </row>
    <row r="3558" spans="1:24" ht="14.1" customHeight="1">
      <c r="A3558" s="460">
        <v>3558</v>
      </c>
      <c r="B3558" s="467" t="s">
        <v>245</v>
      </c>
      <c r="C3558" s="466" t="s">
        <v>386</v>
      </c>
      <c r="D3558" s="473" t="s">
        <v>478</v>
      </c>
      <c r="E3558" s="475">
        <v>2</v>
      </c>
      <c r="F3558" s="475" t="s">
        <v>3093</v>
      </c>
      <c r="G3558" s="494" t="s">
        <v>568</v>
      </c>
      <c r="H3558" s="487" t="s">
        <v>17</v>
      </c>
      <c r="I3558" s="494" t="s">
        <v>3977</v>
      </c>
      <c r="J3558" s="502">
        <v>1.08</v>
      </c>
      <c r="K3558" s="487" t="s">
        <v>17</v>
      </c>
      <c r="L3558" s="512">
        <f t="shared" si="385"/>
        <v>255</v>
      </c>
      <c r="M3558" s="514">
        <v>255</v>
      </c>
      <c r="N3558" s="514"/>
      <c r="O3558" s="514"/>
      <c r="P3558" s="515" t="e">
        <f t="shared" si="386"/>
        <v>#DIV/0!</v>
      </c>
      <c r="Q3558" s="515">
        <f t="shared" si="387"/>
        <v>0</v>
      </c>
      <c r="R3558" s="515">
        <f t="shared" si="388"/>
        <v>0</v>
      </c>
      <c r="S3558" s="516">
        <f>IF(M3558="nio",0,IF(M3558&gt;0,VLOOKUP(H3558,'3-Productie normen'!A:L,VLOOKUP(M3558,'3-Productie normen'!$B$36:$C$42,2,FALSE),FALSE)))</f>
        <v>0</v>
      </c>
      <c r="T3558" s="516">
        <f t="shared" si="390"/>
        <v>0</v>
      </c>
      <c r="U3558" s="55">
        <f t="shared" si="391"/>
        <v>0</v>
      </c>
      <c r="V3558" s="527"/>
      <c r="X3558" s="529">
        <f t="shared" si="389"/>
        <v>275.40000000000003</v>
      </c>
    </row>
    <row r="3559" spans="1:24" ht="14.1" customHeight="1">
      <c r="A3559" s="460">
        <v>3559</v>
      </c>
      <c r="B3559" s="467" t="s">
        <v>245</v>
      </c>
      <c r="C3559" s="466" t="s">
        <v>386</v>
      </c>
      <c r="D3559" s="473" t="s">
        <v>478</v>
      </c>
      <c r="E3559" s="475">
        <v>2</v>
      </c>
      <c r="F3559" s="475" t="s">
        <v>2348</v>
      </c>
      <c r="G3559" s="494" t="s">
        <v>594</v>
      </c>
      <c r="H3559" s="491" t="s">
        <v>286</v>
      </c>
      <c r="I3559" s="494" t="s">
        <v>3977</v>
      </c>
      <c r="J3559" s="502">
        <v>2.06</v>
      </c>
      <c r="K3559" s="494" t="s">
        <v>4016</v>
      </c>
      <c r="L3559" s="512">
        <f t="shared" si="385"/>
        <v>0</v>
      </c>
      <c r="M3559" s="513" t="s">
        <v>4037</v>
      </c>
      <c r="N3559" s="514"/>
      <c r="O3559" s="514"/>
      <c r="P3559" s="515">
        <f t="shared" si="386"/>
        <v>0</v>
      </c>
      <c r="Q3559" s="515">
        <f t="shared" si="387"/>
        <v>0</v>
      </c>
      <c r="R3559" s="515">
        <f t="shared" si="388"/>
        <v>0</v>
      </c>
      <c r="S3559" s="516">
        <f>IF(M3559="nio",0,IF(M3559&gt;0,VLOOKUP(H3559,'3-Productie normen'!A:L,VLOOKUP(M3559,'3-Productie normen'!$B$36:$C$42,2,FALSE),FALSE)))</f>
        <v>0</v>
      </c>
      <c r="T3559" s="516">
        <f t="shared" si="390"/>
        <v>0</v>
      </c>
      <c r="U3559" s="55">
        <f t="shared" si="391"/>
        <v>0</v>
      </c>
      <c r="V3559" s="527"/>
      <c r="X3559" s="529">
        <f t="shared" si="389"/>
        <v>0</v>
      </c>
    </row>
    <row r="3560" spans="1:24" ht="14.1" customHeight="1">
      <c r="A3560" s="460">
        <v>3560</v>
      </c>
      <c r="B3560" s="467" t="s">
        <v>245</v>
      </c>
      <c r="C3560" s="466" t="s">
        <v>386</v>
      </c>
      <c r="D3560" s="473" t="s">
        <v>478</v>
      </c>
      <c r="E3560" s="475">
        <v>2</v>
      </c>
      <c r="F3560" s="475" t="s">
        <v>2349</v>
      </c>
      <c r="G3560" s="494" t="s">
        <v>568</v>
      </c>
      <c r="H3560" s="487" t="s">
        <v>17</v>
      </c>
      <c r="I3560" s="494" t="s">
        <v>3977</v>
      </c>
      <c r="J3560" s="502">
        <v>1.61</v>
      </c>
      <c r="K3560" s="487" t="s">
        <v>17</v>
      </c>
      <c r="L3560" s="512">
        <f t="shared" si="385"/>
        <v>255</v>
      </c>
      <c r="M3560" s="514">
        <v>255</v>
      </c>
      <c r="N3560" s="514"/>
      <c r="O3560" s="514"/>
      <c r="P3560" s="515" t="e">
        <f t="shared" si="386"/>
        <v>#DIV/0!</v>
      </c>
      <c r="Q3560" s="515">
        <f t="shared" si="387"/>
        <v>0</v>
      </c>
      <c r="R3560" s="515">
        <f t="shared" si="388"/>
        <v>0</v>
      </c>
      <c r="S3560" s="516">
        <f>IF(M3560="nio",0,IF(M3560&gt;0,VLOOKUP(H3560,'3-Productie normen'!A:L,VLOOKUP(M3560,'3-Productie normen'!$B$36:$C$42,2,FALSE),FALSE)))</f>
        <v>0</v>
      </c>
      <c r="T3560" s="516">
        <f t="shared" si="390"/>
        <v>0</v>
      </c>
      <c r="U3560" s="55">
        <f t="shared" si="391"/>
        <v>0</v>
      </c>
      <c r="V3560" s="527"/>
      <c r="X3560" s="529">
        <f t="shared" si="389"/>
        <v>410.55</v>
      </c>
    </row>
    <row r="3561" spans="1:24" ht="14.1" customHeight="1">
      <c r="A3561" s="567">
        <v>3561</v>
      </c>
      <c r="B3561" s="467" t="s">
        <v>245</v>
      </c>
      <c r="C3561" s="466" t="s">
        <v>386</v>
      </c>
      <c r="D3561" s="473" t="s">
        <v>478</v>
      </c>
      <c r="E3561" s="475">
        <v>2</v>
      </c>
      <c r="F3561" s="475" t="s">
        <v>3094</v>
      </c>
      <c r="G3561" s="494" t="s">
        <v>568</v>
      </c>
      <c r="H3561" s="487" t="s">
        <v>17</v>
      </c>
      <c r="I3561" s="494" t="s">
        <v>3977</v>
      </c>
      <c r="J3561" s="502">
        <v>1.08</v>
      </c>
      <c r="K3561" s="487" t="s">
        <v>17</v>
      </c>
      <c r="L3561" s="512">
        <f t="shared" si="385"/>
        <v>255</v>
      </c>
      <c r="M3561" s="514">
        <v>255</v>
      </c>
      <c r="N3561" s="514"/>
      <c r="O3561" s="514"/>
      <c r="P3561" s="515" t="e">
        <f t="shared" si="386"/>
        <v>#DIV/0!</v>
      </c>
      <c r="Q3561" s="515">
        <f t="shared" si="387"/>
        <v>0</v>
      </c>
      <c r="R3561" s="515">
        <f t="shared" si="388"/>
        <v>0</v>
      </c>
      <c r="S3561" s="516">
        <f>IF(M3561="nio",0,IF(M3561&gt;0,VLOOKUP(H3561,'3-Productie normen'!A:L,VLOOKUP(M3561,'3-Productie normen'!$B$36:$C$42,2,FALSE),FALSE)))</f>
        <v>0</v>
      </c>
      <c r="T3561" s="516">
        <f t="shared" si="390"/>
        <v>0</v>
      </c>
      <c r="U3561" s="55">
        <f t="shared" si="391"/>
        <v>0</v>
      </c>
      <c r="V3561" s="527"/>
      <c r="X3561" s="529">
        <f t="shared" si="389"/>
        <v>275.40000000000003</v>
      </c>
    </row>
    <row r="3562" spans="1:24" ht="14.1" customHeight="1">
      <c r="A3562" s="460">
        <v>3562</v>
      </c>
      <c r="B3562" s="467" t="s">
        <v>245</v>
      </c>
      <c r="C3562" s="466" t="s">
        <v>386</v>
      </c>
      <c r="D3562" s="473" t="s">
        <v>478</v>
      </c>
      <c r="E3562" s="475">
        <v>2</v>
      </c>
      <c r="F3562" s="475" t="s">
        <v>2383</v>
      </c>
      <c r="G3562" s="494" t="s">
        <v>561</v>
      </c>
      <c r="H3562" s="491" t="s">
        <v>286</v>
      </c>
      <c r="I3562" s="494" t="s">
        <v>3974</v>
      </c>
      <c r="J3562" s="502">
        <v>4.97</v>
      </c>
      <c r="K3562" s="494" t="s">
        <v>4016</v>
      </c>
      <c r="L3562" s="512">
        <f t="shared" si="385"/>
        <v>0</v>
      </c>
      <c r="M3562" s="513" t="s">
        <v>4037</v>
      </c>
      <c r="N3562" s="514"/>
      <c r="O3562" s="514"/>
      <c r="P3562" s="515">
        <f t="shared" si="386"/>
        <v>0</v>
      </c>
      <c r="Q3562" s="515">
        <f t="shared" si="387"/>
        <v>0</v>
      </c>
      <c r="R3562" s="515">
        <f t="shared" si="388"/>
        <v>0</v>
      </c>
      <c r="S3562" s="516">
        <f>IF(M3562="nio",0,IF(M3562&gt;0,VLOOKUP(H3562,'3-Productie normen'!A:L,VLOOKUP(M3562,'3-Productie normen'!$B$36:$C$42,2,FALSE),FALSE)))</f>
        <v>0</v>
      </c>
      <c r="T3562" s="516">
        <f t="shared" si="390"/>
        <v>0</v>
      </c>
      <c r="U3562" s="55">
        <f t="shared" si="391"/>
        <v>0</v>
      </c>
      <c r="V3562" s="527"/>
      <c r="X3562" s="529">
        <f t="shared" si="389"/>
        <v>0</v>
      </c>
    </row>
    <row r="3563" spans="1:24" ht="14.1" customHeight="1">
      <c r="A3563" s="460">
        <v>3563</v>
      </c>
      <c r="B3563" s="467" t="s">
        <v>245</v>
      </c>
      <c r="C3563" s="466" t="s">
        <v>386</v>
      </c>
      <c r="D3563" s="473" t="s">
        <v>478</v>
      </c>
      <c r="E3563" s="475">
        <v>2</v>
      </c>
      <c r="F3563" s="475" t="s">
        <v>2350</v>
      </c>
      <c r="G3563" s="494" t="s">
        <v>557</v>
      </c>
      <c r="H3563" s="491" t="s">
        <v>286</v>
      </c>
      <c r="I3563" s="494" t="s">
        <v>3974</v>
      </c>
      <c r="J3563" s="502">
        <v>3.84</v>
      </c>
      <c r="K3563" s="494" t="s">
        <v>4016</v>
      </c>
      <c r="L3563" s="512">
        <f t="shared" si="385"/>
        <v>0</v>
      </c>
      <c r="M3563" s="513" t="s">
        <v>4037</v>
      </c>
      <c r="N3563" s="514"/>
      <c r="O3563" s="514"/>
      <c r="P3563" s="515">
        <f t="shared" si="386"/>
        <v>0</v>
      </c>
      <c r="Q3563" s="515">
        <f t="shared" si="387"/>
        <v>0</v>
      </c>
      <c r="R3563" s="515">
        <f t="shared" si="388"/>
        <v>0</v>
      </c>
      <c r="S3563" s="516">
        <f>IF(M3563="nio",0,IF(M3563&gt;0,VLOOKUP(H3563,'3-Productie normen'!A:L,VLOOKUP(M3563,'3-Productie normen'!$B$36:$C$42,2,FALSE),FALSE)))</f>
        <v>0</v>
      </c>
      <c r="T3563" s="516">
        <f t="shared" si="390"/>
        <v>0</v>
      </c>
      <c r="U3563" s="55">
        <f t="shared" si="391"/>
        <v>0</v>
      </c>
      <c r="V3563" s="527"/>
      <c r="X3563" s="529">
        <f t="shared" si="389"/>
        <v>0</v>
      </c>
    </row>
    <row r="3564" spans="1:24" ht="14.1" customHeight="1">
      <c r="A3564" s="460">
        <v>3564</v>
      </c>
      <c r="B3564" s="467" t="s">
        <v>245</v>
      </c>
      <c r="C3564" s="466" t="s">
        <v>386</v>
      </c>
      <c r="D3564" s="473" t="s">
        <v>478</v>
      </c>
      <c r="E3564" s="475">
        <v>2</v>
      </c>
      <c r="F3564" s="475" t="s">
        <v>2385</v>
      </c>
      <c r="G3564" s="494" t="s">
        <v>568</v>
      </c>
      <c r="H3564" s="487" t="s">
        <v>17</v>
      </c>
      <c r="I3564" s="494" t="s">
        <v>3987</v>
      </c>
      <c r="J3564" s="502">
        <v>2.17</v>
      </c>
      <c r="K3564" s="487" t="s">
        <v>17</v>
      </c>
      <c r="L3564" s="512">
        <f t="shared" si="385"/>
        <v>255</v>
      </c>
      <c r="M3564" s="514">
        <v>255</v>
      </c>
      <c r="N3564" s="514"/>
      <c r="O3564" s="514"/>
      <c r="P3564" s="515" t="e">
        <f t="shared" si="386"/>
        <v>#DIV/0!</v>
      </c>
      <c r="Q3564" s="515">
        <f t="shared" si="387"/>
        <v>0</v>
      </c>
      <c r="R3564" s="515">
        <f t="shared" si="388"/>
        <v>0</v>
      </c>
      <c r="S3564" s="516">
        <f>IF(M3564="nio",0,IF(M3564&gt;0,VLOOKUP(H3564,'3-Productie normen'!A:L,VLOOKUP(M3564,'3-Productie normen'!$B$36:$C$42,2,FALSE),FALSE)))</f>
        <v>0</v>
      </c>
      <c r="T3564" s="516">
        <f t="shared" si="390"/>
        <v>0</v>
      </c>
      <c r="U3564" s="55">
        <f t="shared" si="391"/>
        <v>0</v>
      </c>
      <c r="V3564" s="527"/>
      <c r="X3564" s="529">
        <f t="shared" si="389"/>
        <v>553.35</v>
      </c>
    </row>
    <row r="3565" spans="1:24" ht="14.1" customHeight="1">
      <c r="A3565" s="460">
        <v>3565</v>
      </c>
      <c r="B3565" s="467" t="s">
        <v>245</v>
      </c>
      <c r="C3565" s="466" t="s">
        <v>386</v>
      </c>
      <c r="D3565" s="473" t="s">
        <v>478</v>
      </c>
      <c r="E3565" s="475">
        <v>2</v>
      </c>
      <c r="F3565" s="475" t="s">
        <v>3095</v>
      </c>
      <c r="G3565" s="494" t="s">
        <v>568</v>
      </c>
      <c r="H3565" s="487" t="s">
        <v>17</v>
      </c>
      <c r="I3565" s="494" t="s">
        <v>3977</v>
      </c>
      <c r="J3565" s="502">
        <v>1.26</v>
      </c>
      <c r="K3565" s="487" t="s">
        <v>17</v>
      </c>
      <c r="L3565" s="512">
        <f t="shared" si="385"/>
        <v>255</v>
      </c>
      <c r="M3565" s="514">
        <v>255</v>
      </c>
      <c r="N3565" s="514"/>
      <c r="O3565" s="514"/>
      <c r="P3565" s="515" t="e">
        <f t="shared" si="386"/>
        <v>#DIV/0!</v>
      </c>
      <c r="Q3565" s="515">
        <f t="shared" si="387"/>
        <v>0</v>
      </c>
      <c r="R3565" s="515">
        <f t="shared" si="388"/>
        <v>0</v>
      </c>
      <c r="S3565" s="516">
        <f>IF(M3565="nio",0,IF(M3565&gt;0,VLOOKUP(H3565,'3-Productie normen'!A:L,VLOOKUP(M3565,'3-Productie normen'!$B$36:$C$42,2,FALSE),FALSE)))</f>
        <v>0</v>
      </c>
      <c r="T3565" s="516">
        <f t="shared" si="390"/>
        <v>0</v>
      </c>
      <c r="U3565" s="55">
        <f t="shared" si="391"/>
        <v>0</v>
      </c>
      <c r="V3565" s="527"/>
      <c r="X3565" s="529">
        <f t="shared" si="389"/>
        <v>321.3</v>
      </c>
    </row>
    <row r="3566" spans="1:24" ht="14.1" customHeight="1">
      <c r="A3566" s="460">
        <v>3566</v>
      </c>
      <c r="B3566" s="467" t="s">
        <v>245</v>
      </c>
      <c r="C3566" s="466" t="s">
        <v>386</v>
      </c>
      <c r="D3566" s="473" t="s">
        <v>478</v>
      </c>
      <c r="E3566" s="475">
        <v>3</v>
      </c>
      <c r="F3566" s="475" t="s">
        <v>2367</v>
      </c>
      <c r="G3566" s="494" t="s">
        <v>582</v>
      </c>
      <c r="H3566" s="494" t="s">
        <v>4033</v>
      </c>
      <c r="I3566" s="494" t="s">
        <v>3974</v>
      </c>
      <c r="J3566" s="502">
        <v>40.54</v>
      </c>
      <c r="K3566" s="494" t="s">
        <v>4033</v>
      </c>
      <c r="L3566" s="512">
        <f t="shared" si="385"/>
        <v>104</v>
      </c>
      <c r="M3566" s="514">
        <v>104</v>
      </c>
      <c r="N3566" s="514"/>
      <c r="O3566" s="514"/>
      <c r="P3566" s="515" t="e">
        <f t="shared" si="386"/>
        <v>#DIV/0!</v>
      </c>
      <c r="Q3566" s="515">
        <f t="shared" si="387"/>
        <v>0</v>
      </c>
      <c r="R3566" s="515">
        <f t="shared" si="388"/>
        <v>0</v>
      </c>
      <c r="S3566" s="516">
        <f>IF(M3566="nio",0,IF(M3566&gt;0,VLOOKUP(H3566,'3-Productie normen'!A:L,VLOOKUP(M3566,'3-Productie normen'!$B$36:$C$42,2,FALSE),FALSE)))</f>
        <v>0</v>
      </c>
      <c r="T3566" s="516">
        <f t="shared" si="390"/>
        <v>0</v>
      </c>
      <c r="U3566" s="55">
        <f t="shared" si="391"/>
        <v>0</v>
      </c>
      <c r="V3566" s="527"/>
      <c r="X3566" s="529">
        <f t="shared" si="389"/>
        <v>4216.16</v>
      </c>
    </row>
    <row r="3567" spans="1:24" ht="14.1" customHeight="1">
      <c r="A3567" s="460">
        <v>3567</v>
      </c>
      <c r="B3567" s="467" t="s">
        <v>245</v>
      </c>
      <c r="C3567" s="466" t="s">
        <v>386</v>
      </c>
      <c r="D3567" s="473" t="s">
        <v>478</v>
      </c>
      <c r="E3567" s="475">
        <v>3</v>
      </c>
      <c r="F3567" s="475" t="s">
        <v>3096</v>
      </c>
      <c r="G3567" s="494" t="s">
        <v>568</v>
      </c>
      <c r="H3567" s="487" t="s">
        <v>17</v>
      </c>
      <c r="I3567" s="494" t="s">
        <v>3977</v>
      </c>
      <c r="J3567" s="502">
        <v>1.3</v>
      </c>
      <c r="K3567" s="487" t="s">
        <v>17</v>
      </c>
      <c r="L3567" s="512">
        <f t="shared" si="385"/>
        <v>255</v>
      </c>
      <c r="M3567" s="514">
        <v>255</v>
      </c>
      <c r="N3567" s="514"/>
      <c r="O3567" s="514"/>
      <c r="P3567" s="515" t="e">
        <f t="shared" si="386"/>
        <v>#DIV/0!</v>
      </c>
      <c r="Q3567" s="515">
        <f t="shared" si="387"/>
        <v>0</v>
      </c>
      <c r="R3567" s="515">
        <f t="shared" si="388"/>
        <v>0</v>
      </c>
      <c r="S3567" s="516">
        <f>IF(M3567="nio",0,IF(M3567&gt;0,VLOOKUP(H3567,'3-Productie normen'!A:L,VLOOKUP(M3567,'3-Productie normen'!$B$36:$C$42,2,FALSE),FALSE)))</f>
        <v>0</v>
      </c>
      <c r="T3567" s="516">
        <f t="shared" si="390"/>
        <v>0</v>
      </c>
      <c r="U3567" s="55">
        <f t="shared" si="391"/>
        <v>0</v>
      </c>
      <c r="V3567" s="527"/>
      <c r="X3567" s="529">
        <f t="shared" si="389"/>
        <v>331.5</v>
      </c>
    </row>
    <row r="3568" spans="1:24" ht="14.1" customHeight="1">
      <c r="A3568" s="460">
        <v>3568</v>
      </c>
      <c r="B3568" s="467" t="s">
        <v>245</v>
      </c>
      <c r="C3568" s="466" t="s">
        <v>386</v>
      </c>
      <c r="D3568" s="473" t="s">
        <v>478</v>
      </c>
      <c r="E3568" s="475">
        <v>3</v>
      </c>
      <c r="F3568" s="475" t="s">
        <v>654</v>
      </c>
      <c r="G3568" s="494" t="s">
        <v>529</v>
      </c>
      <c r="H3568" s="491" t="s">
        <v>253</v>
      </c>
      <c r="I3568" s="494" t="s">
        <v>3974</v>
      </c>
      <c r="J3568" s="502">
        <v>22.52</v>
      </c>
      <c r="K3568" s="491" t="s">
        <v>253</v>
      </c>
      <c r="L3568" s="512">
        <f t="shared" si="385"/>
        <v>104</v>
      </c>
      <c r="M3568" s="514">
        <v>104</v>
      </c>
      <c r="N3568" s="514"/>
      <c r="O3568" s="514"/>
      <c r="P3568" s="515" t="e">
        <f t="shared" si="386"/>
        <v>#DIV/0!</v>
      </c>
      <c r="Q3568" s="515">
        <f t="shared" si="387"/>
        <v>0</v>
      </c>
      <c r="R3568" s="515">
        <f t="shared" si="388"/>
        <v>0</v>
      </c>
      <c r="S3568" s="516">
        <f>IF(M3568="nio",0,IF(M3568&gt;0,VLOOKUP(H3568,'3-Productie normen'!A:L,VLOOKUP(M3568,'3-Productie normen'!$B$36:$C$42,2,FALSE),FALSE)))</f>
        <v>0</v>
      </c>
      <c r="T3568" s="516">
        <f t="shared" si="390"/>
        <v>0</v>
      </c>
      <c r="U3568" s="55">
        <f t="shared" si="391"/>
        <v>0</v>
      </c>
      <c r="V3568" s="527"/>
      <c r="X3568" s="529">
        <f t="shared" si="389"/>
        <v>2342.08</v>
      </c>
    </row>
    <row r="3569" spans="1:24" ht="14.1" customHeight="1">
      <c r="A3569" s="567">
        <v>3569</v>
      </c>
      <c r="B3569" s="467" t="s">
        <v>245</v>
      </c>
      <c r="C3569" s="466" t="s">
        <v>386</v>
      </c>
      <c r="D3569" s="473" t="s">
        <v>478</v>
      </c>
      <c r="E3569" s="475">
        <v>3</v>
      </c>
      <c r="F3569" s="475" t="s">
        <v>655</v>
      </c>
      <c r="G3569" s="494" t="s">
        <v>529</v>
      </c>
      <c r="H3569" s="491" t="s">
        <v>253</v>
      </c>
      <c r="I3569" s="494" t="s">
        <v>3974</v>
      </c>
      <c r="J3569" s="502">
        <v>17.05</v>
      </c>
      <c r="K3569" s="491" t="s">
        <v>253</v>
      </c>
      <c r="L3569" s="512">
        <f t="shared" si="385"/>
        <v>104</v>
      </c>
      <c r="M3569" s="514">
        <v>104</v>
      </c>
      <c r="N3569" s="514"/>
      <c r="O3569" s="514"/>
      <c r="P3569" s="515" t="e">
        <f t="shared" si="386"/>
        <v>#DIV/0!</v>
      </c>
      <c r="Q3569" s="515">
        <f t="shared" si="387"/>
        <v>0</v>
      </c>
      <c r="R3569" s="515">
        <f t="shared" si="388"/>
        <v>0</v>
      </c>
      <c r="S3569" s="516">
        <f>IF(M3569="nio",0,IF(M3569&gt;0,VLOOKUP(H3569,'3-Productie normen'!A:L,VLOOKUP(M3569,'3-Productie normen'!$B$36:$C$42,2,FALSE),FALSE)))</f>
        <v>0</v>
      </c>
      <c r="T3569" s="516">
        <f t="shared" si="390"/>
        <v>0</v>
      </c>
      <c r="U3569" s="55">
        <f t="shared" si="391"/>
        <v>0</v>
      </c>
      <c r="V3569" s="527"/>
      <c r="X3569" s="529">
        <f t="shared" si="389"/>
        <v>1773.2</v>
      </c>
    </row>
    <row r="3570" spans="1:24" ht="14.1" customHeight="1">
      <c r="A3570" s="460">
        <v>3570</v>
      </c>
      <c r="B3570" s="467" t="s">
        <v>245</v>
      </c>
      <c r="C3570" s="466" t="s">
        <v>386</v>
      </c>
      <c r="D3570" s="473" t="s">
        <v>478</v>
      </c>
      <c r="E3570" s="475">
        <v>3</v>
      </c>
      <c r="F3570" s="475" t="s">
        <v>656</v>
      </c>
      <c r="G3570" s="494" t="s">
        <v>536</v>
      </c>
      <c r="H3570" s="491" t="s">
        <v>4038</v>
      </c>
      <c r="I3570" s="494" t="s">
        <v>3974</v>
      </c>
      <c r="J3570" s="502">
        <v>17.46</v>
      </c>
      <c r="K3570" s="491" t="s">
        <v>4038</v>
      </c>
      <c r="L3570" s="512">
        <f t="shared" si="385"/>
        <v>255</v>
      </c>
      <c r="M3570" s="514">
        <v>255</v>
      </c>
      <c r="N3570" s="514"/>
      <c r="O3570" s="514"/>
      <c r="P3570" s="515" t="e">
        <f t="shared" si="386"/>
        <v>#DIV/0!</v>
      </c>
      <c r="Q3570" s="515">
        <f t="shared" si="387"/>
        <v>0</v>
      </c>
      <c r="R3570" s="515">
        <f t="shared" si="388"/>
        <v>0</v>
      </c>
      <c r="S3570" s="516">
        <f>IF(M3570="nio",0,IF(M3570&gt;0,VLOOKUP(H3570,'3-Productie normen'!A:L,VLOOKUP(M3570,'3-Productie normen'!$B$36:$C$42,2,FALSE),FALSE)))</f>
        <v>0</v>
      </c>
      <c r="T3570" s="516">
        <f t="shared" si="390"/>
        <v>0</v>
      </c>
      <c r="U3570" s="55">
        <f t="shared" si="391"/>
        <v>0</v>
      </c>
      <c r="V3570" s="527"/>
      <c r="X3570" s="529">
        <f t="shared" si="389"/>
        <v>4452.3</v>
      </c>
    </row>
    <row r="3571" spans="1:24" ht="14.1" customHeight="1">
      <c r="A3571" s="460">
        <v>3571</v>
      </c>
      <c r="B3571" s="467" t="s">
        <v>245</v>
      </c>
      <c r="C3571" s="466" t="s">
        <v>386</v>
      </c>
      <c r="D3571" s="473" t="s">
        <v>478</v>
      </c>
      <c r="E3571" s="475">
        <v>3</v>
      </c>
      <c r="F3571" s="475" t="s">
        <v>3097</v>
      </c>
      <c r="G3571" s="494" t="s">
        <v>566</v>
      </c>
      <c r="H3571" s="492" t="s">
        <v>216</v>
      </c>
      <c r="I3571" s="494" t="s">
        <v>3974</v>
      </c>
      <c r="J3571" s="502">
        <v>13.34</v>
      </c>
      <c r="K3571" s="505" t="s">
        <v>216</v>
      </c>
      <c r="L3571" s="512">
        <f t="shared" si="385"/>
        <v>104</v>
      </c>
      <c r="M3571" s="514">
        <v>104</v>
      </c>
      <c r="N3571" s="514"/>
      <c r="O3571" s="514"/>
      <c r="P3571" s="515" t="e">
        <f t="shared" si="386"/>
        <v>#DIV/0!</v>
      </c>
      <c r="Q3571" s="515">
        <f t="shared" si="387"/>
        <v>0</v>
      </c>
      <c r="R3571" s="515">
        <f t="shared" si="388"/>
        <v>0</v>
      </c>
      <c r="S3571" s="516">
        <f>IF(M3571="nio",0,IF(M3571&gt;0,VLOOKUP(H3571,'3-Productie normen'!A:L,VLOOKUP(M3571,'3-Productie normen'!$B$36:$C$42,2,FALSE),FALSE)))</f>
        <v>0</v>
      </c>
      <c r="T3571" s="516">
        <f t="shared" si="390"/>
        <v>0</v>
      </c>
      <c r="U3571" s="55">
        <f t="shared" si="391"/>
        <v>0</v>
      </c>
      <c r="V3571" s="527"/>
      <c r="X3571" s="529">
        <f t="shared" si="389"/>
        <v>1387.36</v>
      </c>
    </row>
    <row r="3572" spans="1:24" ht="14.1" customHeight="1">
      <c r="A3572" s="460">
        <v>3572</v>
      </c>
      <c r="B3572" s="467" t="s">
        <v>245</v>
      </c>
      <c r="C3572" s="466" t="s">
        <v>386</v>
      </c>
      <c r="D3572" s="473" t="s">
        <v>478</v>
      </c>
      <c r="E3572" s="475">
        <v>3</v>
      </c>
      <c r="F3572" s="475" t="s">
        <v>2932</v>
      </c>
      <c r="G3572" s="494" t="s">
        <v>529</v>
      </c>
      <c r="H3572" s="491" t="s">
        <v>253</v>
      </c>
      <c r="I3572" s="494" t="s">
        <v>3974</v>
      </c>
      <c r="J3572" s="502">
        <v>17.46</v>
      </c>
      <c r="K3572" s="491" t="s">
        <v>253</v>
      </c>
      <c r="L3572" s="512">
        <f t="shared" si="385"/>
        <v>104</v>
      </c>
      <c r="M3572" s="514">
        <v>104</v>
      </c>
      <c r="N3572" s="514"/>
      <c r="O3572" s="514"/>
      <c r="P3572" s="515" t="e">
        <f t="shared" si="386"/>
        <v>#DIV/0!</v>
      </c>
      <c r="Q3572" s="515">
        <f t="shared" si="387"/>
        <v>0</v>
      </c>
      <c r="R3572" s="515">
        <f t="shared" si="388"/>
        <v>0</v>
      </c>
      <c r="S3572" s="516">
        <f>IF(M3572="nio",0,IF(M3572&gt;0,VLOOKUP(H3572,'3-Productie normen'!A:L,VLOOKUP(M3572,'3-Productie normen'!$B$36:$C$42,2,FALSE),FALSE)))</f>
        <v>0</v>
      </c>
      <c r="T3572" s="516">
        <f t="shared" si="390"/>
        <v>0</v>
      </c>
      <c r="U3572" s="55">
        <f t="shared" si="391"/>
        <v>0</v>
      </c>
      <c r="V3572" s="527"/>
      <c r="X3572" s="529">
        <f t="shared" si="389"/>
        <v>1815.8400000000001</v>
      </c>
    </row>
    <row r="3573" spans="1:24" ht="14.1" customHeight="1">
      <c r="A3573" s="460">
        <v>3573</v>
      </c>
      <c r="B3573" s="467" t="s">
        <v>245</v>
      </c>
      <c r="C3573" s="466" t="s">
        <v>386</v>
      </c>
      <c r="D3573" s="473" t="s">
        <v>478</v>
      </c>
      <c r="E3573" s="475">
        <v>3</v>
      </c>
      <c r="F3573" s="475" t="s">
        <v>3098</v>
      </c>
      <c r="G3573" s="494" t="s">
        <v>529</v>
      </c>
      <c r="H3573" s="491" t="s">
        <v>253</v>
      </c>
      <c r="I3573" s="494" t="s">
        <v>3974</v>
      </c>
      <c r="J3573" s="502">
        <v>41.83</v>
      </c>
      <c r="K3573" s="491" t="s">
        <v>253</v>
      </c>
      <c r="L3573" s="512">
        <f t="shared" si="385"/>
        <v>104</v>
      </c>
      <c r="M3573" s="514">
        <v>104</v>
      </c>
      <c r="N3573" s="514"/>
      <c r="O3573" s="514"/>
      <c r="P3573" s="515" t="e">
        <f t="shared" si="386"/>
        <v>#DIV/0!</v>
      </c>
      <c r="Q3573" s="515">
        <f t="shared" si="387"/>
        <v>0</v>
      </c>
      <c r="R3573" s="515">
        <f t="shared" si="388"/>
        <v>0</v>
      </c>
      <c r="S3573" s="516">
        <f>IF(M3573="nio",0,IF(M3573&gt;0,VLOOKUP(H3573,'3-Productie normen'!A:L,VLOOKUP(M3573,'3-Productie normen'!$B$36:$C$42,2,FALSE),FALSE)))</f>
        <v>0</v>
      </c>
      <c r="T3573" s="516">
        <f t="shared" si="390"/>
        <v>0</v>
      </c>
      <c r="U3573" s="55">
        <f t="shared" si="391"/>
        <v>0</v>
      </c>
      <c r="V3573" s="527"/>
      <c r="X3573" s="529">
        <f t="shared" si="389"/>
        <v>4350.32</v>
      </c>
    </row>
    <row r="3574" spans="1:24" ht="14.1" customHeight="1">
      <c r="A3574" s="460">
        <v>3574</v>
      </c>
      <c r="B3574" s="467" t="s">
        <v>245</v>
      </c>
      <c r="C3574" s="466" t="s">
        <v>386</v>
      </c>
      <c r="D3574" s="473" t="s">
        <v>478</v>
      </c>
      <c r="E3574" s="475">
        <v>3</v>
      </c>
      <c r="F3574" s="475" t="s">
        <v>3099</v>
      </c>
      <c r="G3574" s="494" t="s">
        <v>529</v>
      </c>
      <c r="H3574" s="491" t="s">
        <v>253</v>
      </c>
      <c r="I3574" s="494" t="s">
        <v>3974</v>
      </c>
      <c r="J3574" s="502">
        <v>25.39</v>
      </c>
      <c r="K3574" s="491" t="s">
        <v>253</v>
      </c>
      <c r="L3574" s="512">
        <f t="shared" si="385"/>
        <v>104</v>
      </c>
      <c r="M3574" s="514">
        <v>104</v>
      </c>
      <c r="N3574" s="514"/>
      <c r="O3574" s="514"/>
      <c r="P3574" s="515" t="e">
        <f t="shared" si="386"/>
        <v>#DIV/0!</v>
      </c>
      <c r="Q3574" s="515">
        <f t="shared" si="387"/>
        <v>0</v>
      </c>
      <c r="R3574" s="515">
        <f t="shared" si="388"/>
        <v>0</v>
      </c>
      <c r="S3574" s="516">
        <f>IF(M3574="nio",0,IF(M3574&gt;0,VLOOKUP(H3574,'3-Productie normen'!A:L,VLOOKUP(M3574,'3-Productie normen'!$B$36:$C$42,2,FALSE),FALSE)))</f>
        <v>0</v>
      </c>
      <c r="T3574" s="516">
        <f t="shared" si="390"/>
        <v>0</v>
      </c>
      <c r="U3574" s="55">
        <f t="shared" si="391"/>
        <v>0</v>
      </c>
      <c r="V3574" s="527"/>
      <c r="X3574" s="529">
        <f t="shared" si="389"/>
        <v>2640.56</v>
      </c>
    </row>
    <row r="3575" spans="1:24" ht="14.1" customHeight="1">
      <c r="A3575" s="460">
        <v>3575</v>
      </c>
      <c r="B3575" s="467" t="s">
        <v>245</v>
      </c>
      <c r="C3575" s="466" t="s">
        <v>386</v>
      </c>
      <c r="D3575" s="473" t="s">
        <v>478</v>
      </c>
      <c r="E3575" s="475">
        <v>3</v>
      </c>
      <c r="F3575" s="475" t="s">
        <v>2936</v>
      </c>
      <c r="G3575" s="494" t="s">
        <v>529</v>
      </c>
      <c r="H3575" s="491" t="s">
        <v>253</v>
      </c>
      <c r="I3575" s="494" t="s">
        <v>3974</v>
      </c>
      <c r="J3575" s="502">
        <v>25.41</v>
      </c>
      <c r="K3575" s="491" t="s">
        <v>253</v>
      </c>
      <c r="L3575" s="512">
        <f t="shared" si="385"/>
        <v>104</v>
      </c>
      <c r="M3575" s="514">
        <v>104</v>
      </c>
      <c r="N3575" s="514"/>
      <c r="O3575" s="514"/>
      <c r="P3575" s="515" t="e">
        <f t="shared" si="386"/>
        <v>#DIV/0!</v>
      </c>
      <c r="Q3575" s="515">
        <f t="shared" si="387"/>
        <v>0</v>
      </c>
      <c r="R3575" s="515">
        <f t="shared" si="388"/>
        <v>0</v>
      </c>
      <c r="S3575" s="516">
        <f>IF(M3575="nio",0,IF(M3575&gt;0,VLOOKUP(H3575,'3-Productie normen'!A:L,VLOOKUP(M3575,'3-Productie normen'!$B$36:$C$42,2,FALSE),FALSE)))</f>
        <v>0</v>
      </c>
      <c r="T3575" s="516">
        <f t="shared" si="390"/>
        <v>0</v>
      </c>
      <c r="U3575" s="55">
        <f t="shared" si="391"/>
        <v>0</v>
      </c>
      <c r="V3575" s="527"/>
      <c r="X3575" s="529">
        <f t="shared" si="389"/>
        <v>2642.64</v>
      </c>
    </row>
    <row r="3576" spans="1:24" ht="14.1" customHeight="1">
      <c r="A3576" s="460">
        <v>3576</v>
      </c>
      <c r="B3576" s="467" t="s">
        <v>245</v>
      </c>
      <c r="C3576" s="466" t="s">
        <v>386</v>
      </c>
      <c r="D3576" s="473" t="s">
        <v>478</v>
      </c>
      <c r="E3576" s="475">
        <v>3</v>
      </c>
      <c r="F3576" s="475" t="s">
        <v>3100</v>
      </c>
      <c r="G3576" s="494" t="s">
        <v>529</v>
      </c>
      <c r="H3576" s="491" t="s">
        <v>253</v>
      </c>
      <c r="I3576" s="494" t="s">
        <v>3974</v>
      </c>
      <c r="J3576" s="502">
        <v>17.05</v>
      </c>
      <c r="K3576" s="491" t="s">
        <v>253</v>
      </c>
      <c r="L3576" s="512">
        <f t="shared" si="385"/>
        <v>104</v>
      </c>
      <c r="M3576" s="514">
        <v>104</v>
      </c>
      <c r="N3576" s="514"/>
      <c r="O3576" s="514"/>
      <c r="P3576" s="515" t="e">
        <f t="shared" si="386"/>
        <v>#DIV/0!</v>
      </c>
      <c r="Q3576" s="515">
        <f t="shared" si="387"/>
        <v>0</v>
      </c>
      <c r="R3576" s="515">
        <f t="shared" si="388"/>
        <v>0</v>
      </c>
      <c r="S3576" s="516">
        <f>IF(M3576="nio",0,IF(M3576&gt;0,VLOOKUP(H3576,'3-Productie normen'!A:L,VLOOKUP(M3576,'3-Productie normen'!$B$36:$C$42,2,FALSE),FALSE)))</f>
        <v>0</v>
      </c>
      <c r="T3576" s="516">
        <f t="shared" si="390"/>
        <v>0</v>
      </c>
      <c r="U3576" s="55">
        <f t="shared" si="391"/>
        <v>0</v>
      </c>
      <c r="V3576" s="527"/>
      <c r="X3576" s="529">
        <f t="shared" si="389"/>
        <v>1773.2</v>
      </c>
    </row>
    <row r="3577" spans="1:24" ht="14.1" customHeight="1">
      <c r="A3577" s="567">
        <v>3577</v>
      </c>
      <c r="B3577" s="467" t="s">
        <v>245</v>
      </c>
      <c r="C3577" s="466" t="s">
        <v>386</v>
      </c>
      <c r="D3577" s="473" t="s">
        <v>478</v>
      </c>
      <c r="E3577" s="475">
        <v>3</v>
      </c>
      <c r="F3577" s="475" t="s">
        <v>3101</v>
      </c>
      <c r="G3577" s="494" t="s">
        <v>529</v>
      </c>
      <c r="H3577" s="491" t="s">
        <v>253</v>
      </c>
      <c r="I3577" s="494" t="s">
        <v>3974</v>
      </c>
      <c r="J3577" s="502">
        <v>22.52</v>
      </c>
      <c r="K3577" s="491" t="s">
        <v>253</v>
      </c>
      <c r="L3577" s="512">
        <f t="shared" si="385"/>
        <v>104</v>
      </c>
      <c r="M3577" s="514">
        <v>104</v>
      </c>
      <c r="N3577" s="514"/>
      <c r="O3577" s="514"/>
      <c r="P3577" s="515" t="e">
        <f t="shared" si="386"/>
        <v>#DIV/0!</v>
      </c>
      <c r="Q3577" s="515">
        <f t="shared" si="387"/>
        <v>0</v>
      </c>
      <c r="R3577" s="515">
        <f t="shared" si="388"/>
        <v>0</v>
      </c>
      <c r="S3577" s="516">
        <f>IF(M3577="nio",0,IF(M3577&gt;0,VLOOKUP(H3577,'3-Productie normen'!A:L,VLOOKUP(M3577,'3-Productie normen'!$B$36:$C$42,2,FALSE),FALSE)))</f>
        <v>0</v>
      </c>
      <c r="T3577" s="516">
        <f t="shared" si="390"/>
        <v>0</v>
      </c>
      <c r="U3577" s="55">
        <f t="shared" si="391"/>
        <v>0</v>
      </c>
      <c r="V3577" s="527"/>
      <c r="X3577" s="529">
        <f t="shared" si="389"/>
        <v>2342.08</v>
      </c>
    </row>
    <row r="3578" spans="1:24" ht="14.1" customHeight="1">
      <c r="A3578" s="460">
        <v>3578</v>
      </c>
      <c r="B3578" s="467" t="s">
        <v>245</v>
      </c>
      <c r="C3578" s="466" t="s">
        <v>386</v>
      </c>
      <c r="D3578" s="473" t="s">
        <v>478</v>
      </c>
      <c r="E3578" s="475">
        <v>3</v>
      </c>
      <c r="F3578" s="475" t="s">
        <v>2937</v>
      </c>
      <c r="G3578" s="494" t="s">
        <v>529</v>
      </c>
      <c r="H3578" s="491" t="s">
        <v>253</v>
      </c>
      <c r="I3578" s="494" t="s">
        <v>3974</v>
      </c>
      <c r="J3578" s="502">
        <v>16.54</v>
      </c>
      <c r="K3578" s="491" t="s">
        <v>253</v>
      </c>
      <c r="L3578" s="512">
        <f t="shared" si="385"/>
        <v>104</v>
      </c>
      <c r="M3578" s="514">
        <v>104</v>
      </c>
      <c r="N3578" s="514"/>
      <c r="O3578" s="514"/>
      <c r="P3578" s="515" t="e">
        <f t="shared" si="386"/>
        <v>#DIV/0!</v>
      </c>
      <c r="Q3578" s="515">
        <f t="shared" si="387"/>
        <v>0</v>
      </c>
      <c r="R3578" s="515">
        <f t="shared" si="388"/>
        <v>0</v>
      </c>
      <c r="S3578" s="516">
        <f>IF(M3578="nio",0,IF(M3578&gt;0,VLOOKUP(H3578,'3-Productie normen'!A:L,VLOOKUP(M3578,'3-Productie normen'!$B$36:$C$42,2,FALSE),FALSE)))</f>
        <v>0</v>
      </c>
      <c r="T3578" s="516">
        <f t="shared" si="390"/>
        <v>0</v>
      </c>
      <c r="U3578" s="55">
        <f t="shared" si="391"/>
        <v>0</v>
      </c>
      <c r="V3578" s="527"/>
      <c r="X3578" s="529">
        <f t="shared" si="389"/>
        <v>1720.1599999999999</v>
      </c>
    </row>
    <row r="3579" spans="1:24" ht="14.1" customHeight="1">
      <c r="A3579" s="460">
        <v>3579</v>
      </c>
      <c r="B3579" s="467" t="s">
        <v>245</v>
      </c>
      <c r="C3579" s="466" t="s">
        <v>386</v>
      </c>
      <c r="D3579" s="473" t="s">
        <v>478</v>
      </c>
      <c r="E3579" s="475">
        <v>3</v>
      </c>
      <c r="F3579" s="475" t="s">
        <v>2938</v>
      </c>
      <c r="G3579" s="494" t="s">
        <v>529</v>
      </c>
      <c r="H3579" s="491" t="s">
        <v>253</v>
      </c>
      <c r="I3579" s="494" t="s">
        <v>3974</v>
      </c>
      <c r="J3579" s="502">
        <v>16.850000000000001</v>
      </c>
      <c r="K3579" s="491" t="s">
        <v>253</v>
      </c>
      <c r="L3579" s="512">
        <f t="shared" si="385"/>
        <v>104</v>
      </c>
      <c r="M3579" s="514">
        <v>104</v>
      </c>
      <c r="N3579" s="514"/>
      <c r="O3579" s="514"/>
      <c r="P3579" s="515" t="e">
        <f t="shared" si="386"/>
        <v>#DIV/0!</v>
      </c>
      <c r="Q3579" s="515">
        <f t="shared" si="387"/>
        <v>0</v>
      </c>
      <c r="R3579" s="515">
        <f t="shared" si="388"/>
        <v>0</v>
      </c>
      <c r="S3579" s="516">
        <f>IF(M3579="nio",0,IF(M3579&gt;0,VLOOKUP(H3579,'3-Productie normen'!A:L,VLOOKUP(M3579,'3-Productie normen'!$B$36:$C$42,2,FALSE),FALSE)))</f>
        <v>0</v>
      </c>
      <c r="T3579" s="516">
        <f t="shared" si="390"/>
        <v>0</v>
      </c>
      <c r="U3579" s="55">
        <f t="shared" si="391"/>
        <v>0</v>
      </c>
      <c r="V3579" s="527"/>
      <c r="X3579" s="529">
        <f t="shared" si="389"/>
        <v>1752.4</v>
      </c>
    </row>
    <row r="3580" spans="1:24" ht="14.1" customHeight="1">
      <c r="A3580" s="460">
        <v>3580</v>
      </c>
      <c r="B3580" s="467" t="s">
        <v>245</v>
      </c>
      <c r="C3580" s="466" t="s">
        <v>386</v>
      </c>
      <c r="D3580" s="473" t="s">
        <v>478</v>
      </c>
      <c r="E3580" s="475">
        <v>3</v>
      </c>
      <c r="F3580" s="475" t="s">
        <v>2939</v>
      </c>
      <c r="G3580" s="494" t="s">
        <v>529</v>
      </c>
      <c r="H3580" s="491" t="s">
        <v>253</v>
      </c>
      <c r="I3580" s="494" t="s">
        <v>3974</v>
      </c>
      <c r="J3580" s="502">
        <v>16.670000000000002</v>
      </c>
      <c r="K3580" s="491" t="s">
        <v>253</v>
      </c>
      <c r="L3580" s="512">
        <f t="shared" si="385"/>
        <v>104</v>
      </c>
      <c r="M3580" s="514">
        <v>104</v>
      </c>
      <c r="N3580" s="514"/>
      <c r="O3580" s="514"/>
      <c r="P3580" s="515" t="e">
        <f t="shared" si="386"/>
        <v>#DIV/0!</v>
      </c>
      <c r="Q3580" s="515">
        <f t="shared" si="387"/>
        <v>0</v>
      </c>
      <c r="R3580" s="515">
        <f t="shared" si="388"/>
        <v>0</v>
      </c>
      <c r="S3580" s="516">
        <f>IF(M3580="nio",0,IF(M3580&gt;0,VLOOKUP(H3580,'3-Productie normen'!A:L,VLOOKUP(M3580,'3-Productie normen'!$B$36:$C$42,2,FALSE),FALSE)))</f>
        <v>0</v>
      </c>
      <c r="T3580" s="516">
        <f t="shared" si="390"/>
        <v>0</v>
      </c>
      <c r="U3580" s="55">
        <f t="shared" si="391"/>
        <v>0</v>
      </c>
      <c r="V3580" s="527"/>
      <c r="X3580" s="529">
        <f t="shared" si="389"/>
        <v>1733.6800000000003</v>
      </c>
    </row>
    <row r="3581" spans="1:24" ht="14.1" customHeight="1">
      <c r="A3581" s="460">
        <v>3581</v>
      </c>
      <c r="B3581" s="467" t="s">
        <v>245</v>
      </c>
      <c r="C3581" s="466" t="s">
        <v>386</v>
      </c>
      <c r="D3581" s="473" t="s">
        <v>478</v>
      </c>
      <c r="E3581" s="475">
        <v>3</v>
      </c>
      <c r="F3581" s="475" t="s">
        <v>2941</v>
      </c>
      <c r="G3581" s="494" t="s">
        <v>536</v>
      </c>
      <c r="H3581" s="491" t="s">
        <v>4038</v>
      </c>
      <c r="I3581" s="494" t="s">
        <v>3974</v>
      </c>
      <c r="J3581" s="502">
        <v>41.81</v>
      </c>
      <c r="K3581" s="491" t="s">
        <v>4038</v>
      </c>
      <c r="L3581" s="512">
        <f t="shared" si="385"/>
        <v>255</v>
      </c>
      <c r="M3581" s="514">
        <v>255</v>
      </c>
      <c r="N3581" s="514"/>
      <c r="O3581" s="514"/>
      <c r="P3581" s="515" t="e">
        <f t="shared" si="386"/>
        <v>#DIV/0!</v>
      </c>
      <c r="Q3581" s="515">
        <f t="shared" si="387"/>
        <v>0</v>
      </c>
      <c r="R3581" s="515">
        <f t="shared" si="388"/>
        <v>0</v>
      </c>
      <c r="S3581" s="516">
        <f>IF(M3581="nio",0,IF(M3581&gt;0,VLOOKUP(H3581,'3-Productie normen'!A:L,VLOOKUP(M3581,'3-Productie normen'!$B$36:$C$42,2,FALSE),FALSE)))</f>
        <v>0</v>
      </c>
      <c r="T3581" s="516">
        <f t="shared" si="390"/>
        <v>0</v>
      </c>
      <c r="U3581" s="55">
        <f t="shared" si="391"/>
        <v>0</v>
      </c>
      <c r="V3581" s="527"/>
      <c r="X3581" s="529">
        <f t="shared" si="389"/>
        <v>10661.550000000001</v>
      </c>
    </row>
    <row r="3582" spans="1:24" ht="14.1" customHeight="1">
      <c r="A3582" s="460">
        <v>3582</v>
      </c>
      <c r="B3582" s="467" t="s">
        <v>245</v>
      </c>
      <c r="C3582" s="466" t="s">
        <v>386</v>
      </c>
      <c r="D3582" s="473" t="s">
        <v>478</v>
      </c>
      <c r="E3582" s="475">
        <v>3</v>
      </c>
      <c r="F3582" s="475" t="s">
        <v>3102</v>
      </c>
      <c r="G3582" s="494" t="s">
        <v>529</v>
      </c>
      <c r="H3582" s="491" t="s">
        <v>253</v>
      </c>
      <c r="I3582" s="494" t="s">
        <v>3974</v>
      </c>
      <c r="J3582" s="502">
        <v>16.73</v>
      </c>
      <c r="K3582" s="491" t="s">
        <v>253</v>
      </c>
      <c r="L3582" s="512">
        <f t="shared" si="385"/>
        <v>104</v>
      </c>
      <c r="M3582" s="514">
        <v>104</v>
      </c>
      <c r="N3582" s="514"/>
      <c r="O3582" s="514"/>
      <c r="P3582" s="515" t="e">
        <f t="shared" si="386"/>
        <v>#DIV/0!</v>
      </c>
      <c r="Q3582" s="515">
        <f t="shared" si="387"/>
        <v>0</v>
      </c>
      <c r="R3582" s="515">
        <f t="shared" si="388"/>
        <v>0</v>
      </c>
      <c r="S3582" s="516">
        <f>IF(M3582="nio",0,IF(M3582&gt;0,VLOOKUP(H3582,'3-Productie normen'!A:L,VLOOKUP(M3582,'3-Productie normen'!$B$36:$C$42,2,FALSE),FALSE)))</f>
        <v>0</v>
      </c>
      <c r="T3582" s="516">
        <f t="shared" si="390"/>
        <v>0</v>
      </c>
      <c r="U3582" s="55">
        <f t="shared" si="391"/>
        <v>0</v>
      </c>
      <c r="V3582" s="527"/>
      <c r="X3582" s="529">
        <f t="shared" si="389"/>
        <v>1739.92</v>
      </c>
    </row>
    <row r="3583" spans="1:24" ht="14.1" customHeight="1">
      <c r="A3583" s="460">
        <v>3583</v>
      </c>
      <c r="B3583" s="467" t="s">
        <v>245</v>
      </c>
      <c r="C3583" s="466" t="s">
        <v>386</v>
      </c>
      <c r="D3583" s="473" t="s">
        <v>478</v>
      </c>
      <c r="E3583" s="475">
        <v>3</v>
      </c>
      <c r="F3583" s="475" t="s">
        <v>3103</v>
      </c>
      <c r="G3583" s="494" t="s">
        <v>529</v>
      </c>
      <c r="H3583" s="491" t="s">
        <v>253</v>
      </c>
      <c r="I3583" s="494" t="s">
        <v>3974</v>
      </c>
      <c r="J3583" s="502">
        <v>16.73</v>
      </c>
      <c r="K3583" s="491" t="s">
        <v>253</v>
      </c>
      <c r="L3583" s="512">
        <f t="shared" si="385"/>
        <v>104</v>
      </c>
      <c r="M3583" s="514">
        <v>104</v>
      </c>
      <c r="N3583" s="514"/>
      <c r="O3583" s="514"/>
      <c r="P3583" s="515" t="e">
        <f t="shared" si="386"/>
        <v>#DIV/0!</v>
      </c>
      <c r="Q3583" s="515">
        <f t="shared" si="387"/>
        <v>0</v>
      </c>
      <c r="R3583" s="515">
        <f t="shared" si="388"/>
        <v>0</v>
      </c>
      <c r="S3583" s="516">
        <f>IF(M3583="nio",0,IF(M3583&gt;0,VLOOKUP(H3583,'3-Productie normen'!A:L,VLOOKUP(M3583,'3-Productie normen'!$B$36:$C$42,2,FALSE),FALSE)))</f>
        <v>0</v>
      </c>
      <c r="T3583" s="516">
        <f t="shared" si="390"/>
        <v>0</v>
      </c>
      <c r="U3583" s="55">
        <f t="shared" si="391"/>
        <v>0</v>
      </c>
      <c r="V3583" s="527"/>
      <c r="X3583" s="529">
        <f t="shared" si="389"/>
        <v>1739.92</v>
      </c>
    </row>
    <row r="3584" spans="1:24" ht="14.1" customHeight="1">
      <c r="A3584" s="460">
        <v>3584</v>
      </c>
      <c r="B3584" s="467" t="s">
        <v>245</v>
      </c>
      <c r="C3584" s="466" t="s">
        <v>386</v>
      </c>
      <c r="D3584" s="473" t="s">
        <v>478</v>
      </c>
      <c r="E3584" s="475">
        <v>3</v>
      </c>
      <c r="F3584" s="475" t="s">
        <v>3104</v>
      </c>
      <c r="G3584" s="494" t="s">
        <v>529</v>
      </c>
      <c r="H3584" s="491" t="s">
        <v>253</v>
      </c>
      <c r="I3584" s="494" t="s">
        <v>3974</v>
      </c>
      <c r="J3584" s="502">
        <v>16.73</v>
      </c>
      <c r="K3584" s="491" t="s">
        <v>253</v>
      </c>
      <c r="L3584" s="512">
        <f t="shared" si="385"/>
        <v>104</v>
      </c>
      <c r="M3584" s="514">
        <v>104</v>
      </c>
      <c r="N3584" s="514"/>
      <c r="O3584" s="514"/>
      <c r="P3584" s="515" t="e">
        <f t="shared" si="386"/>
        <v>#DIV/0!</v>
      </c>
      <c r="Q3584" s="515">
        <f t="shared" si="387"/>
        <v>0</v>
      </c>
      <c r="R3584" s="515">
        <f t="shared" si="388"/>
        <v>0</v>
      </c>
      <c r="S3584" s="516">
        <f>IF(M3584="nio",0,IF(M3584&gt;0,VLOOKUP(H3584,'3-Productie normen'!A:L,VLOOKUP(M3584,'3-Productie normen'!$B$36:$C$42,2,FALSE),FALSE)))</f>
        <v>0</v>
      </c>
      <c r="T3584" s="516">
        <f t="shared" si="390"/>
        <v>0</v>
      </c>
      <c r="U3584" s="55">
        <f t="shared" si="391"/>
        <v>0</v>
      </c>
      <c r="V3584" s="527"/>
      <c r="X3584" s="529">
        <f t="shared" si="389"/>
        <v>1739.92</v>
      </c>
    </row>
    <row r="3585" spans="1:24" ht="14.1" customHeight="1">
      <c r="A3585" s="567">
        <v>3585</v>
      </c>
      <c r="B3585" s="467" t="s">
        <v>245</v>
      </c>
      <c r="C3585" s="466" t="s">
        <v>386</v>
      </c>
      <c r="D3585" s="473" t="s">
        <v>478</v>
      </c>
      <c r="E3585" s="475">
        <v>3</v>
      </c>
      <c r="F3585" s="475" t="s">
        <v>2944</v>
      </c>
      <c r="G3585" s="494" t="s">
        <v>916</v>
      </c>
      <c r="H3585" s="494" t="s">
        <v>4033</v>
      </c>
      <c r="I3585" s="494" t="s">
        <v>3974</v>
      </c>
      <c r="J3585" s="502">
        <v>51.15</v>
      </c>
      <c r="K3585" s="494" t="s">
        <v>4033</v>
      </c>
      <c r="L3585" s="512">
        <f t="shared" si="385"/>
        <v>104</v>
      </c>
      <c r="M3585" s="514">
        <v>104</v>
      </c>
      <c r="N3585" s="514"/>
      <c r="O3585" s="514"/>
      <c r="P3585" s="515" t="e">
        <f t="shared" si="386"/>
        <v>#DIV/0!</v>
      </c>
      <c r="Q3585" s="515">
        <f t="shared" si="387"/>
        <v>0</v>
      </c>
      <c r="R3585" s="515">
        <f t="shared" si="388"/>
        <v>0</v>
      </c>
      <c r="S3585" s="516">
        <f>IF(M3585="nio",0,IF(M3585&gt;0,VLOOKUP(H3585,'3-Productie normen'!A:L,VLOOKUP(M3585,'3-Productie normen'!$B$36:$C$42,2,FALSE),FALSE)))</f>
        <v>0</v>
      </c>
      <c r="T3585" s="516">
        <f t="shared" si="390"/>
        <v>0</v>
      </c>
      <c r="U3585" s="55">
        <f t="shared" si="391"/>
        <v>0</v>
      </c>
      <c r="V3585" s="527"/>
      <c r="X3585" s="529">
        <f t="shared" si="389"/>
        <v>5319.5999999999995</v>
      </c>
    </row>
    <row r="3586" spans="1:24" ht="14.1" customHeight="1">
      <c r="A3586" s="460">
        <v>3586</v>
      </c>
      <c r="B3586" s="467" t="s">
        <v>245</v>
      </c>
      <c r="C3586" s="466" t="s">
        <v>386</v>
      </c>
      <c r="D3586" s="473" t="s">
        <v>478</v>
      </c>
      <c r="E3586" s="475">
        <v>3</v>
      </c>
      <c r="F3586" s="475" t="s">
        <v>2952</v>
      </c>
      <c r="G3586" s="494" t="s">
        <v>566</v>
      </c>
      <c r="H3586" s="492" t="s">
        <v>216</v>
      </c>
      <c r="I3586" s="494" t="s">
        <v>3974</v>
      </c>
      <c r="J3586" s="502">
        <v>33.72</v>
      </c>
      <c r="K3586" s="505" t="s">
        <v>216</v>
      </c>
      <c r="L3586" s="512">
        <f t="shared" si="385"/>
        <v>104</v>
      </c>
      <c r="M3586" s="514">
        <v>104</v>
      </c>
      <c r="N3586" s="514"/>
      <c r="O3586" s="514"/>
      <c r="P3586" s="515" t="e">
        <f t="shared" si="386"/>
        <v>#DIV/0!</v>
      </c>
      <c r="Q3586" s="515">
        <f t="shared" si="387"/>
        <v>0</v>
      </c>
      <c r="R3586" s="515">
        <f t="shared" si="388"/>
        <v>0</v>
      </c>
      <c r="S3586" s="516">
        <f>IF(M3586="nio",0,IF(M3586&gt;0,VLOOKUP(H3586,'3-Productie normen'!A:L,VLOOKUP(M3586,'3-Productie normen'!$B$36:$C$42,2,FALSE),FALSE)))</f>
        <v>0</v>
      </c>
      <c r="T3586" s="516">
        <f t="shared" si="390"/>
        <v>0</v>
      </c>
      <c r="U3586" s="55">
        <f t="shared" si="391"/>
        <v>0</v>
      </c>
      <c r="V3586" s="527"/>
      <c r="X3586" s="529">
        <f t="shared" si="389"/>
        <v>3506.88</v>
      </c>
    </row>
    <row r="3587" spans="1:24" ht="14.1" customHeight="1">
      <c r="A3587" s="460">
        <v>3587</v>
      </c>
      <c r="B3587" s="467" t="s">
        <v>245</v>
      </c>
      <c r="C3587" s="466" t="s">
        <v>386</v>
      </c>
      <c r="D3587" s="473" t="s">
        <v>478</v>
      </c>
      <c r="E3587" s="475">
        <v>3</v>
      </c>
      <c r="F3587" s="475" t="s">
        <v>3105</v>
      </c>
      <c r="G3587" s="494" t="s">
        <v>582</v>
      </c>
      <c r="H3587" s="494" t="s">
        <v>4033</v>
      </c>
      <c r="I3587" s="494" t="s">
        <v>3974</v>
      </c>
      <c r="J3587" s="502">
        <v>9.5399999999999991</v>
      </c>
      <c r="K3587" s="494" t="s">
        <v>4033</v>
      </c>
      <c r="L3587" s="512">
        <f t="shared" si="385"/>
        <v>104</v>
      </c>
      <c r="M3587" s="514">
        <v>104</v>
      </c>
      <c r="N3587" s="514"/>
      <c r="O3587" s="514"/>
      <c r="P3587" s="515" t="e">
        <f t="shared" si="386"/>
        <v>#DIV/0!</v>
      </c>
      <c r="Q3587" s="515">
        <f t="shared" si="387"/>
        <v>0</v>
      </c>
      <c r="R3587" s="515">
        <f t="shared" si="388"/>
        <v>0</v>
      </c>
      <c r="S3587" s="516">
        <f>IF(M3587="nio",0,IF(M3587&gt;0,VLOOKUP(H3587,'3-Productie normen'!A:L,VLOOKUP(M3587,'3-Productie normen'!$B$36:$C$42,2,FALSE),FALSE)))</f>
        <v>0</v>
      </c>
      <c r="T3587" s="516">
        <f t="shared" si="390"/>
        <v>0</v>
      </c>
      <c r="U3587" s="55">
        <f t="shared" si="391"/>
        <v>0</v>
      </c>
      <c r="V3587" s="527"/>
      <c r="X3587" s="529">
        <f t="shared" si="389"/>
        <v>992.15999999999985</v>
      </c>
    </row>
    <row r="3588" spans="1:24" ht="14.1" customHeight="1">
      <c r="A3588" s="460">
        <v>3588</v>
      </c>
      <c r="B3588" s="467" t="s">
        <v>245</v>
      </c>
      <c r="C3588" s="466" t="s">
        <v>386</v>
      </c>
      <c r="D3588" s="473" t="s">
        <v>478</v>
      </c>
      <c r="E3588" s="475">
        <v>3</v>
      </c>
      <c r="F3588" s="475" t="s">
        <v>2957</v>
      </c>
      <c r="G3588" s="494" t="s">
        <v>568</v>
      </c>
      <c r="H3588" s="487" t="s">
        <v>17</v>
      </c>
      <c r="I3588" s="494" t="s">
        <v>3977</v>
      </c>
      <c r="J3588" s="502">
        <v>8.3699999999999992</v>
      </c>
      <c r="K3588" s="487" t="s">
        <v>17</v>
      </c>
      <c r="L3588" s="512">
        <f t="shared" si="385"/>
        <v>255</v>
      </c>
      <c r="M3588" s="514">
        <v>255</v>
      </c>
      <c r="N3588" s="514"/>
      <c r="O3588" s="514"/>
      <c r="P3588" s="515" t="e">
        <f t="shared" si="386"/>
        <v>#DIV/0!</v>
      </c>
      <c r="Q3588" s="515">
        <f t="shared" si="387"/>
        <v>0</v>
      </c>
      <c r="R3588" s="515">
        <f t="shared" si="388"/>
        <v>0</v>
      </c>
      <c r="S3588" s="516">
        <f>IF(M3588="nio",0,IF(M3588&gt;0,VLOOKUP(H3588,'3-Productie normen'!A:L,VLOOKUP(M3588,'3-Productie normen'!$B$36:$C$42,2,FALSE),FALSE)))</f>
        <v>0</v>
      </c>
      <c r="T3588" s="516">
        <f t="shared" si="390"/>
        <v>0</v>
      </c>
      <c r="U3588" s="55">
        <f t="shared" si="391"/>
        <v>0</v>
      </c>
      <c r="V3588" s="527"/>
      <c r="X3588" s="529">
        <f t="shared" si="389"/>
        <v>2134.35</v>
      </c>
    </row>
    <row r="3589" spans="1:24" ht="14.1" customHeight="1">
      <c r="A3589" s="460">
        <v>3589</v>
      </c>
      <c r="B3589" s="467" t="s">
        <v>245</v>
      </c>
      <c r="C3589" s="466" t="s">
        <v>386</v>
      </c>
      <c r="D3589" s="473" t="s">
        <v>478</v>
      </c>
      <c r="E3589" s="475">
        <v>3</v>
      </c>
      <c r="F3589" s="475" t="s">
        <v>2958</v>
      </c>
      <c r="G3589" s="494" t="s">
        <v>568</v>
      </c>
      <c r="H3589" s="487" t="s">
        <v>17</v>
      </c>
      <c r="I3589" s="494" t="s">
        <v>3977</v>
      </c>
      <c r="J3589" s="502">
        <v>2.4300000000000002</v>
      </c>
      <c r="K3589" s="487" t="s">
        <v>17</v>
      </c>
      <c r="L3589" s="512">
        <f t="shared" si="385"/>
        <v>255</v>
      </c>
      <c r="M3589" s="514">
        <v>255</v>
      </c>
      <c r="N3589" s="514"/>
      <c r="O3589" s="514"/>
      <c r="P3589" s="515" t="e">
        <f t="shared" si="386"/>
        <v>#DIV/0!</v>
      </c>
      <c r="Q3589" s="515">
        <f t="shared" si="387"/>
        <v>0</v>
      </c>
      <c r="R3589" s="515">
        <f t="shared" si="388"/>
        <v>0</v>
      </c>
      <c r="S3589" s="516">
        <f>IF(M3589="nio",0,IF(M3589&gt;0,VLOOKUP(H3589,'3-Productie normen'!A:L,VLOOKUP(M3589,'3-Productie normen'!$B$36:$C$42,2,FALSE),FALSE)))</f>
        <v>0</v>
      </c>
      <c r="T3589" s="516">
        <f t="shared" si="390"/>
        <v>0</v>
      </c>
      <c r="U3589" s="55">
        <f t="shared" si="391"/>
        <v>0</v>
      </c>
      <c r="V3589" s="527"/>
      <c r="X3589" s="529">
        <f t="shared" si="389"/>
        <v>619.65000000000009</v>
      </c>
    </row>
    <row r="3590" spans="1:24" ht="14.1" customHeight="1">
      <c r="A3590" s="460">
        <v>3590</v>
      </c>
      <c r="B3590" s="467" t="s">
        <v>245</v>
      </c>
      <c r="C3590" s="466" t="s">
        <v>386</v>
      </c>
      <c r="D3590" s="473" t="s">
        <v>478</v>
      </c>
      <c r="E3590" s="475">
        <v>3</v>
      </c>
      <c r="F3590" s="475" t="s">
        <v>3106</v>
      </c>
      <c r="G3590" s="494" t="s">
        <v>568</v>
      </c>
      <c r="H3590" s="487" t="s">
        <v>17</v>
      </c>
      <c r="I3590" s="494" t="s">
        <v>3977</v>
      </c>
      <c r="J3590" s="502">
        <v>2.4300000000000002</v>
      </c>
      <c r="K3590" s="487" t="s">
        <v>17</v>
      </c>
      <c r="L3590" s="512">
        <f t="shared" si="385"/>
        <v>255</v>
      </c>
      <c r="M3590" s="514">
        <v>255</v>
      </c>
      <c r="N3590" s="514"/>
      <c r="O3590" s="514"/>
      <c r="P3590" s="515" t="e">
        <f t="shared" si="386"/>
        <v>#DIV/0!</v>
      </c>
      <c r="Q3590" s="515">
        <f t="shared" si="387"/>
        <v>0</v>
      </c>
      <c r="R3590" s="515">
        <f t="shared" si="388"/>
        <v>0</v>
      </c>
      <c r="S3590" s="516">
        <f>IF(M3590="nio",0,IF(M3590&gt;0,VLOOKUP(H3590,'3-Productie normen'!A:L,VLOOKUP(M3590,'3-Productie normen'!$B$36:$C$42,2,FALSE),FALSE)))</f>
        <v>0</v>
      </c>
      <c r="T3590" s="516">
        <f t="shared" si="390"/>
        <v>0</v>
      </c>
      <c r="U3590" s="55">
        <f t="shared" si="391"/>
        <v>0</v>
      </c>
      <c r="V3590" s="527"/>
      <c r="X3590" s="529">
        <f t="shared" si="389"/>
        <v>619.65000000000009</v>
      </c>
    </row>
    <row r="3591" spans="1:24" ht="14.1" customHeight="1">
      <c r="A3591" s="460">
        <v>3591</v>
      </c>
      <c r="B3591" s="467" t="s">
        <v>245</v>
      </c>
      <c r="C3591" s="466" t="s">
        <v>386</v>
      </c>
      <c r="D3591" s="473" t="s">
        <v>478</v>
      </c>
      <c r="E3591" s="475">
        <v>3</v>
      </c>
      <c r="F3591" s="475" t="s">
        <v>3107</v>
      </c>
      <c r="G3591" s="494" t="s">
        <v>594</v>
      </c>
      <c r="H3591" s="491" t="s">
        <v>286</v>
      </c>
      <c r="I3591" s="494" t="s">
        <v>3977</v>
      </c>
      <c r="J3591" s="502">
        <v>2.06</v>
      </c>
      <c r="K3591" s="494" t="s">
        <v>4016</v>
      </c>
      <c r="L3591" s="512">
        <f t="shared" si="385"/>
        <v>0</v>
      </c>
      <c r="M3591" s="513" t="s">
        <v>4037</v>
      </c>
      <c r="N3591" s="514"/>
      <c r="O3591" s="514"/>
      <c r="P3591" s="515">
        <f t="shared" si="386"/>
        <v>0</v>
      </c>
      <c r="Q3591" s="515">
        <f t="shared" si="387"/>
        <v>0</v>
      </c>
      <c r="R3591" s="515">
        <f t="shared" si="388"/>
        <v>0</v>
      </c>
      <c r="S3591" s="516">
        <f>IF(M3591="nio",0,IF(M3591&gt;0,VLOOKUP(H3591,'3-Productie normen'!A:L,VLOOKUP(M3591,'3-Productie normen'!$B$36:$C$42,2,FALSE),FALSE)))</f>
        <v>0</v>
      </c>
      <c r="T3591" s="516">
        <f t="shared" si="390"/>
        <v>0</v>
      </c>
      <c r="U3591" s="55">
        <f t="shared" si="391"/>
        <v>0</v>
      </c>
      <c r="V3591" s="527"/>
      <c r="X3591" s="529">
        <f t="shared" si="389"/>
        <v>0</v>
      </c>
    </row>
    <row r="3592" spans="1:24" ht="14.1" customHeight="1">
      <c r="A3592" s="460">
        <v>3592</v>
      </c>
      <c r="B3592" s="467" t="s">
        <v>245</v>
      </c>
      <c r="C3592" s="466" t="s">
        <v>386</v>
      </c>
      <c r="D3592" s="473" t="s">
        <v>478</v>
      </c>
      <c r="E3592" s="475">
        <v>3</v>
      </c>
      <c r="F3592" s="475" t="s">
        <v>3108</v>
      </c>
      <c r="G3592" s="494" t="s">
        <v>568</v>
      </c>
      <c r="H3592" s="487" t="s">
        <v>17</v>
      </c>
      <c r="I3592" s="494" t="s">
        <v>3977</v>
      </c>
      <c r="J3592" s="502">
        <v>3.72</v>
      </c>
      <c r="K3592" s="487" t="s">
        <v>17</v>
      </c>
      <c r="L3592" s="512">
        <f t="shared" ref="L3592:L3655" si="392">SUM(M3592:O3592)</f>
        <v>255</v>
      </c>
      <c r="M3592" s="514">
        <v>255</v>
      </c>
      <c r="N3592" s="514"/>
      <c r="O3592" s="514"/>
      <c r="P3592" s="515" t="e">
        <f t="shared" si="386"/>
        <v>#DIV/0!</v>
      </c>
      <c r="Q3592" s="515">
        <f t="shared" si="387"/>
        <v>0</v>
      </c>
      <c r="R3592" s="515">
        <f t="shared" si="388"/>
        <v>0</v>
      </c>
      <c r="S3592" s="516">
        <f>IF(M3592="nio",0,IF(M3592&gt;0,VLOOKUP(H3592,'3-Productie normen'!A:L,VLOOKUP(M3592,'3-Productie normen'!$B$36:$C$42,2,FALSE),FALSE)))</f>
        <v>0</v>
      </c>
      <c r="T3592" s="516">
        <f t="shared" si="390"/>
        <v>0</v>
      </c>
      <c r="U3592" s="55">
        <f t="shared" si="391"/>
        <v>0</v>
      </c>
      <c r="V3592" s="527"/>
      <c r="X3592" s="529">
        <f t="shared" si="389"/>
        <v>948.6</v>
      </c>
    </row>
    <row r="3593" spans="1:24" ht="14.1" customHeight="1">
      <c r="A3593" s="567">
        <v>3593</v>
      </c>
      <c r="B3593" s="467" t="s">
        <v>245</v>
      </c>
      <c r="C3593" s="466" t="s">
        <v>386</v>
      </c>
      <c r="D3593" s="473" t="s">
        <v>478</v>
      </c>
      <c r="E3593" s="475">
        <v>3</v>
      </c>
      <c r="F3593" s="475" t="s">
        <v>3109</v>
      </c>
      <c r="G3593" s="494" t="s">
        <v>568</v>
      </c>
      <c r="H3593" s="487" t="s">
        <v>17</v>
      </c>
      <c r="I3593" s="494" t="s">
        <v>3977</v>
      </c>
      <c r="J3593" s="502">
        <v>1.26</v>
      </c>
      <c r="K3593" s="487" t="s">
        <v>17</v>
      </c>
      <c r="L3593" s="512">
        <f t="shared" si="392"/>
        <v>255</v>
      </c>
      <c r="M3593" s="514">
        <v>255</v>
      </c>
      <c r="N3593" s="514"/>
      <c r="O3593" s="514"/>
      <c r="P3593" s="515" t="e">
        <f t="shared" si="386"/>
        <v>#DIV/0!</v>
      </c>
      <c r="Q3593" s="515">
        <f t="shared" si="387"/>
        <v>0</v>
      </c>
      <c r="R3593" s="515">
        <f t="shared" si="388"/>
        <v>0</v>
      </c>
      <c r="S3593" s="516">
        <f>IF(M3593="nio",0,IF(M3593&gt;0,VLOOKUP(H3593,'3-Productie normen'!A:L,VLOOKUP(M3593,'3-Productie normen'!$B$36:$C$42,2,FALSE),FALSE)))</f>
        <v>0</v>
      </c>
      <c r="T3593" s="516">
        <f t="shared" si="390"/>
        <v>0</v>
      </c>
      <c r="U3593" s="55">
        <f t="shared" si="391"/>
        <v>0</v>
      </c>
      <c r="V3593" s="527"/>
      <c r="X3593" s="529">
        <f t="shared" si="389"/>
        <v>321.3</v>
      </c>
    </row>
    <row r="3594" spans="1:24" ht="14.1" customHeight="1">
      <c r="A3594" s="460">
        <v>3594</v>
      </c>
      <c r="B3594" s="467" t="s">
        <v>245</v>
      </c>
      <c r="C3594" s="466" t="s">
        <v>386</v>
      </c>
      <c r="D3594" s="473" t="s">
        <v>478</v>
      </c>
      <c r="E3594" s="475">
        <v>3</v>
      </c>
      <c r="F3594" s="475" t="s">
        <v>2960</v>
      </c>
      <c r="G3594" s="494" t="s">
        <v>561</v>
      </c>
      <c r="H3594" s="491" t="s">
        <v>286</v>
      </c>
      <c r="I3594" s="494" t="s">
        <v>3974</v>
      </c>
      <c r="J3594" s="502">
        <v>4.97</v>
      </c>
      <c r="K3594" s="494" t="s">
        <v>4016</v>
      </c>
      <c r="L3594" s="512">
        <f t="shared" si="392"/>
        <v>0</v>
      </c>
      <c r="M3594" s="513" t="s">
        <v>4037</v>
      </c>
      <c r="N3594" s="514"/>
      <c r="O3594" s="514"/>
      <c r="P3594" s="515">
        <f t="shared" si="386"/>
        <v>0</v>
      </c>
      <c r="Q3594" s="515">
        <f t="shared" si="387"/>
        <v>0</v>
      </c>
      <c r="R3594" s="515">
        <f t="shared" si="388"/>
        <v>0</v>
      </c>
      <c r="S3594" s="516">
        <f>IF(M3594="nio",0,IF(M3594&gt;0,VLOOKUP(H3594,'3-Productie normen'!A:L,VLOOKUP(M3594,'3-Productie normen'!$B$36:$C$42,2,FALSE),FALSE)))</f>
        <v>0</v>
      </c>
      <c r="T3594" s="516">
        <f t="shared" si="390"/>
        <v>0</v>
      </c>
      <c r="U3594" s="55">
        <f t="shared" si="391"/>
        <v>0</v>
      </c>
      <c r="V3594" s="527"/>
      <c r="X3594" s="529">
        <f t="shared" si="389"/>
        <v>0</v>
      </c>
    </row>
    <row r="3595" spans="1:24" ht="14.1" customHeight="1">
      <c r="A3595" s="460">
        <v>3595</v>
      </c>
      <c r="B3595" s="467" t="s">
        <v>245</v>
      </c>
      <c r="C3595" s="466" t="s">
        <v>386</v>
      </c>
      <c r="D3595" s="473" t="s">
        <v>478</v>
      </c>
      <c r="E3595" s="475">
        <v>3</v>
      </c>
      <c r="F3595" s="475" t="s">
        <v>3110</v>
      </c>
      <c r="G3595" s="494" t="s">
        <v>557</v>
      </c>
      <c r="H3595" s="491" t="s">
        <v>286</v>
      </c>
      <c r="I3595" s="494" t="s">
        <v>3974</v>
      </c>
      <c r="J3595" s="502">
        <v>3.84</v>
      </c>
      <c r="K3595" s="494" t="s">
        <v>4016</v>
      </c>
      <c r="L3595" s="512">
        <f t="shared" si="392"/>
        <v>0</v>
      </c>
      <c r="M3595" s="513" t="s">
        <v>4037</v>
      </c>
      <c r="N3595" s="514"/>
      <c r="O3595" s="514"/>
      <c r="P3595" s="515">
        <f t="shared" ref="P3595:P3658" si="393">IF(M3595="nio",0,IF(M3595&gt;0,M3595*J3595/S3595,0))</f>
        <v>0</v>
      </c>
      <c r="Q3595" s="515">
        <f t="shared" ref="Q3595:Q3658" si="394">IF(N3595&gt;0,N3595*J3595/T3595,0)</f>
        <v>0</v>
      </c>
      <c r="R3595" s="515">
        <f t="shared" ref="R3595:R3658" si="395">IF(O3595&gt;0,O3595*J3595/U3595,0)</f>
        <v>0</v>
      </c>
      <c r="S3595" s="516">
        <f>IF(M3595="nio",0,IF(M3595&gt;0,VLOOKUP(H3595,'3-Productie normen'!A:L,VLOOKUP(M3595,'3-Productie normen'!$B$36:$C$42,2,FALSE),FALSE)))</f>
        <v>0</v>
      </c>
      <c r="T3595" s="516">
        <f t="shared" si="390"/>
        <v>0</v>
      </c>
      <c r="U3595" s="55">
        <f t="shared" si="391"/>
        <v>0</v>
      </c>
      <c r="V3595" s="527"/>
      <c r="X3595" s="529">
        <f t="shared" ref="X3595:X3658" si="396">L3595*J3595</f>
        <v>0</v>
      </c>
    </row>
    <row r="3596" spans="1:24" ht="14.1" customHeight="1">
      <c r="A3596" s="460">
        <v>3596</v>
      </c>
      <c r="B3596" s="467" t="s">
        <v>245</v>
      </c>
      <c r="C3596" s="466" t="s">
        <v>386</v>
      </c>
      <c r="D3596" s="473" t="s">
        <v>478</v>
      </c>
      <c r="E3596" s="475">
        <v>4</v>
      </c>
      <c r="F3596" s="475" t="s">
        <v>3111</v>
      </c>
      <c r="G3596" s="494" t="s">
        <v>566</v>
      </c>
      <c r="H3596" s="491" t="s">
        <v>286</v>
      </c>
      <c r="I3596" s="494" t="s">
        <v>3974</v>
      </c>
      <c r="J3596" s="502">
        <v>24.24</v>
      </c>
      <c r="K3596" s="494" t="s">
        <v>4016</v>
      </c>
      <c r="L3596" s="512">
        <f t="shared" si="392"/>
        <v>0</v>
      </c>
      <c r="M3596" s="513" t="s">
        <v>4037</v>
      </c>
      <c r="N3596" s="514"/>
      <c r="O3596" s="514"/>
      <c r="P3596" s="515">
        <f t="shared" si="393"/>
        <v>0</v>
      </c>
      <c r="Q3596" s="515">
        <f t="shared" si="394"/>
        <v>0</v>
      </c>
      <c r="R3596" s="515">
        <f t="shared" si="395"/>
        <v>0</v>
      </c>
      <c r="S3596" s="516">
        <f>IF(M3596="nio",0,IF(M3596&gt;0,VLOOKUP(H3596,'3-Productie normen'!A:L,VLOOKUP(M3596,'3-Productie normen'!$B$36:$C$42,2,FALSE),FALSE)))</f>
        <v>0</v>
      </c>
      <c r="T3596" s="516">
        <f t="shared" si="390"/>
        <v>0</v>
      </c>
      <c r="U3596" s="55">
        <f t="shared" si="391"/>
        <v>0</v>
      </c>
      <c r="V3596" s="527"/>
      <c r="X3596" s="529">
        <f t="shared" si="396"/>
        <v>0</v>
      </c>
    </row>
    <row r="3597" spans="1:24" ht="14.1" customHeight="1">
      <c r="A3597" s="460">
        <v>3597</v>
      </c>
      <c r="B3597" s="467" t="s">
        <v>245</v>
      </c>
      <c r="C3597" s="466" t="s">
        <v>386</v>
      </c>
      <c r="D3597" s="473" t="s">
        <v>478</v>
      </c>
      <c r="E3597" s="475">
        <v>4</v>
      </c>
      <c r="F3597" s="475" t="s">
        <v>3112</v>
      </c>
      <c r="G3597" s="494" t="s">
        <v>593</v>
      </c>
      <c r="H3597" s="491" t="s">
        <v>286</v>
      </c>
      <c r="I3597" s="494" t="s">
        <v>3981</v>
      </c>
      <c r="J3597" s="502">
        <v>31.1</v>
      </c>
      <c r="K3597" s="494" t="s">
        <v>4016</v>
      </c>
      <c r="L3597" s="512">
        <f t="shared" si="392"/>
        <v>0</v>
      </c>
      <c r="M3597" s="513" t="s">
        <v>4037</v>
      </c>
      <c r="N3597" s="514"/>
      <c r="O3597" s="514"/>
      <c r="P3597" s="515">
        <f t="shared" si="393"/>
        <v>0</v>
      </c>
      <c r="Q3597" s="515">
        <f t="shared" si="394"/>
        <v>0</v>
      </c>
      <c r="R3597" s="515">
        <f t="shared" si="395"/>
        <v>0</v>
      </c>
      <c r="S3597" s="516">
        <f>IF(M3597="nio",0,IF(M3597&gt;0,VLOOKUP(H3597,'3-Productie normen'!A:L,VLOOKUP(M3597,'3-Productie normen'!$B$36:$C$42,2,FALSE),FALSE)))</f>
        <v>0</v>
      </c>
      <c r="T3597" s="516">
        <f t="shared" si="390"/>
        <v>0</v>
      </c>
      <c r="U3597" s="55">
        <f t="shared" si="391"/>
        <v>0</v>
      </c>
      <c r="V3597" s="527"/>
      <c r="X3597" s="529">
        <f t="shared" si="396"/>
        <v>0</v>
      </c>
    </row>
    <row r="3598" spans="1:24" ht="14.1" customHeight="1">
      <c r="A3598" s="460">
        <v>3598</v>
      </c>
      <c r="B3598" s="467" t="s">
        <v>245</v>
      </c>
      <c r="C3598" s="466" t="s">
        <v>386</v>
      </c>
      <c r="D3598" s="473" t="s">
        <v>478</v>
      </c>
      <c r="E3598" s="475">
        <v>4</v>
      </c>
      <c r="F3598" s="475" t="s">
        <v>3113</v>
      </c>
      <c r="G3598" s="494" t="s">
        <v>559</v>
      </c>
      <c r="H3598" s="491" t="s">
        <v>286</v>
      </c>
      <c r="I3598" s="494" t="s">
        <v>3981</v>
      </c>
      <c r="J3598" s="502">
        <v>89.41</v>
      </c>
      <c r="K3598" s="494" t="s">
        <v>4016</v>
      </c>
      <c r="L3598" s="512">
        <f t="shared" si="392"/>
        <v>0</v>
      </c>
      <c r="M3598" s="513" t="s">
        <v>4037</v>
      </c>
      <c r="N3598" s="514"/>
      <c r="O3598" s="514"/>
      <c r="P3598" s="515">
        <f t="shared" si="393"/>
        <v>0</v>
      </c>
      <c r="Q3598" s="515">
        <f t="shared" si="394"/>
        <v>0</v>
      </c>
      <c r="R3598" s="515">
        <f t="shared" si="395"/>
        <v>0</v>
      </c>
      <c r="S3598" s="516">
        <f>IF(M3598="nio",0,IF(M3598&gt;0,VLOOKUP(H3598,'3-Productie normen'!A:L,VLOOKUP(M3598,'3-Productie normen'!$B$36:$C$42,2,FALSE),FALSE)))</f>
        <v>0</v>
      </c>
      <c r="T3598" s="516">
        <f t="shared" si="390"/>
        <v>0</v>
      </c>
      <c r="U3598" s="55">
        <f t="shared" si="391"/>
        <v>0</v>
      </c>
      <c r="V3598" s="527"/>
      <c r="X3598" s="529">
        <f t="shared" si="396"/>
        <v>0</v>
      </c>
    </row>
    <row r="3599" spans="1:24" ht="14.1" customHeight="1">
      <c r="A3599" s="460">
        <v>3599</v>
      </c>
      <c r="B3599" s="467" t="s">
        <v>245</v>
      </c>
      <c r="C3599" s="466" t="s">
        <v>386</v>
      </c>
      <c r="D3599" s="473" t="s">
        <v>478</v>
      </c>
      <c r="E3599" s="475">
        <v>4</v>
      </c>
      <c r="F3599" s="475" t="s">
        <v>3114</v>
      </c>
      <c r="G3599" s="494" t="s">
        <v>580</v>
      </c>
      <c r="H3599" s="491" t="s">
        <v>286</v>
      </c>
      <c r="I3599" s="494" t="s">
        <v>3981</v>
      </c>
      <c r="J3599" s="502">
        <v>19.02</v>
      </c>
      <c r="K3599" s="494" t="s">
        <v>4016</v>
      </c>
      <c r="L3599" s="512">
        <f t="shared" si="392"/>
        <v>0</v>
      </c>
      <c r="M3599" s="513" t="s">
        <v>4037</v>
      </c>
      <c r="N3599" s="514"/>
      <c r="O3599" s="514"/>
      <c r="P3599" s="515">
        <f t="shared" si="393"/>
        <v>0</v>
      </c>
      <c r="Q3599" s="515">
        <f t="shared" si="394"/>
        <v>0</v>
      </c>
      <c r="R3599" s="515">
        <f t="shared" si="395"/>
        <v>0</v>
      </c>
      <c r="S3599" s="516">
        <f>IF(M3599="nio",0,IF(M3599&gt;0,VLOOKUP(H3599,'3-Productie normen'!A:L,VLOOKUP(M3599,'3-Productie normen'!$B$36:$C$42,2,FALSE),FALSE)))</f>
        <v>0</v>
      </c>
      <c r="T3599" s="516">
        <f t="shared" si="390"/>
        <v>0</v>
      </c>
      <c r="U3599" s="55">
        <f t="shared" si="391"/>
        <v>0</v>
      </c>
      <c r="V3599" s="527"/>
      <c r="X3599" s="529">
        <f t="shared" si="396"/>
        <v>0</v>
      </c>
    </row>
    <row r="3600" spans="1:24" ht="14.1" customHeight="1">
      <c r="A3600" s="460">
        <v>3600</v>
      </c>
      <c r="B3600" s="467" t="s">
        <v>245</v>
      </c>
      <c r="C3600" s="466" t="s">
        <v>386</v>
      </c>
      <c r="D3600" s="473" t="s">
        <v>478</v>
      </c>
      <c r="E3600" s="475">
        <v>4</v>
      </c>
      <c r="F3600" s="475" t="s">
        <v>3115</v>
      </c>
      <c r="G3600" s="494" t="s">
        <v>561</v>
      </c>
      <c r="H3600" s="491" t="s">
        <v>286</v>
      </c>
      <c r="I3600" s="494" t="s">
        <v>3974</v>
      </c>
      <c r="J3600" s="502">
        <v>4.24</v>
      </c>
      <c r="K3600" s="494" t="s">
        <v>4016</v>
      </c>
      <c r="L3600" s="512">
        <f t="shared" si="392"/>
        <v>0</v>
      </c>
      <c r="M3600" s="513" t="s">
        <v>4037</v>
      </c>
      <c r="N3600" s="514"/>
      <c r="O3600" s="514"/>
      <c r="P3600" s="515">
        <f t="shared" si="393"/>
        <v>0</v>
      </c>
      <c r="Q3600" s="515">
        <f t="shared" si="394"/>
        <v>0</v>
      </c>
      <c r="R3600" s="515">
        <f t="shared" si="395"/>
        <v>0</v>
      </c>
      <c r="S3600" s="516">
        <f>IF(M3600="nio",0,IF(M3600&gt;0,VLOOKUP(H3600,'3-Productie normen'!A:L,VLOOKUP(M3600,'3-Productie normen'!$B$36:$C$42,2,FALSE),FALSE)))</f>
        <v>0</v>
      </c>
      <c r="T3600" s="516">
        <f t="shared" si="390"/>
        <v>0</v>
      </c>
      <c r="U3600" s="55">
        <f t="shared" si="391"/>
        <v>0</v>
      </c>
      <c r="V3600" s="527"/>
      <c r="X3600" s="529">
        <f t="shared" si="396"/>
        <v>0</v>
      </c>
    </row>
    <row r="3601" spans="1:24" ht="14.1" customHeight="1">
      <c r="A3601" s="567">
        <v>3601</v>
      </c>
      <c r="B3601" s="467" t="s">
        <v>245</v>
      </c>
      <c r="C3601" s="466" t="s">
        <v>386</v>
      </c>
      <c r="D3601" s="473" t="s">
        <v>478</v>
      </c>
      <c r="E3601" s="475">
        <v>4</v>
      </c>
      <c r="F3601" s="475" t="s">
        <v>3116</v>
      </c>
      <c r="G3601" s="494" t="s">
        <v>559</v>
      </c>
      <c r="H3601" s="491" t="s">
        <v>286</v>
      </c>
      <c r="I3601" s="494" t="s">
        <v>3981</v>
      </c>
      <c r="J3601" s="502">
        <v>3.84</v>
      </c>
      <c r="K3601" s="494" t="s">
        <v>4016</v>
      </c>
      <c r="L3601" s="512">
        <f t="shared" si="392"/>
        <v>0</v>
      </c>
      <c r="M3601" s="513" t="s">
        <v>4037</v>
      </c>
      <c r="N3601" s="514"/>
      <c r="O3601" s="514"/>
      <c r="P3601" s="515">
        <f t="shared" si="393"/>
        <v>0</v>
      </c>
      <c r="Q3601" s="515">
        <f t="shared" si="394"/>
        <v>0</v>
      </c>
      <c r="R3601" s="515">
        <f t="shared" si="395"/>
        <v>0</v>
      </c>
      <c r="S3601" s="516">
        <f>IF(M3601="nio",0,IF(M3601&gt;0,VLOOKUP(H3601,'3-Productie normen'!A:L,VLOOKUP(M3601,'3-Productie normen'!$B$36:$C$42,2,FALSE),FALSE)))</f>
        <v>0</v>
      </c>
      <c r="T3601" s="516">
        <f t="shared" si="390"/>
        <v>0</v>
      </c>
      <c r="U3601" s="55">
        <f t="shared" si="391"/>
        <v>0</v>
      </c>
      <c r="V3601" s="527"/>
      <c r="X3601" s="529">
        <f t="shared" si="396"/>
        <v>0</v>
      </c>
    </row>
    <row r="3602" spans="1:24" ht="14.1" customHeight="1">
      <c r="A3602" s="460">
        <v>3602</v>
      </c>
      <c r="B3602" s="467" t="s">
        <v>245</v>
      </c>
      <c r="C3602" s="466" t="s">
        <v>386</v>
      </c>
      <c r="D3602" s="473" t="s">
        <v>479</v>
      </c>
      <c r="E3602" s="475">
        <v>0</v>
      </c>
      <c r="F3602" s="475" t="s">
        <v>626</v>
      </c>
      <c r="G3602" s="494" t="s">
        <v>584</v>
      </c>
      <c r="H3602" s="494" t="s">
        <v>88</v>
      </c>
      <c r="I3602" s="494" t="s">
        <v>3993</v>
      </c>
      <c r="J3602" s="502">
        <v>11.13</v>
      </c>
      <c r="K3602" s="494" t="s">
        <v>88</v>
      </c>
      <c r="L3602" s="512">
        <f t="shared" si="392"/>
        <v>255</v>
      </c>
      <c r="M3602" s="514">
        <v>255</v>
      </c>
      <c r="N3602" s="514"/>
      <c r="O3602" s="514"/>
      <c r="P3602" s="515" t="e">
        <f t="shared" si="393"/>
        <v>#DIV/0!</v>
      </c>
      <c r="Q3602" s="515">
        <f t="shared" si="394"/>
        <v>0</v>
      </c>
      <c r="R3602" s="515">
        <f t="shared" si="395"/>
        <v>0</v>
      </c>
      <c r="S3602" s="516">
        <f>IF(M3602="nio",0,IF(M3602&gt;0,VLOOKUP(H3602,'3-Productie normen'!A:L,VLOOKUP(M3602,'3-Productie normen'!$B$36:$C$42,2,FALSE),FALSE)))</f>
        <v>0</v>
      </c>
      <c r="T3602" s="516">
        <f t="shared" si="390"/>
        <v>0</v>
      </c>
      <c r="U3602" s="55">
        <f t="shared" si="391"/>
        <v>0</v>
      </c>
      <c r="V3602" s="527"/>
      <c r="X3602" s="529">
        <f t="shared" si="396"/>
        <v>2838.15</v>
      </c>
    </row>
    <row r="3603" spans="1:24" ht="14.1" customHeight="1">
      <c r="A3603" s="460">
        <v>3603</v>
      </c>
      <c r="B3603" s="467" t="s">
        <v>245</v>
      </c>
      <c r="C3603" s="466" t="s">
        <v>386</v>
      </c>
      <c r="D3603" s="473" t="s">
        <v>479</v>
      </c>
      <c r="E3603" s="475">
        <v>0</v>
      </c>
      <c r="F3603" s="475" t="s">
        <v>628</v>
      </c>
      <c r="G3603" s="494" t="s">
        <v>584</v>
      </c>
      <c r="H3603" s="494" t="s">
        <v>88</v>
      </c>
      <c r="I3603" s="494" t="s">
        <v>3982</v>
      </c>
      <c r="J3603" s="502">
        <v>93.06</v>
      </c>
      <c r="K3603" s="494" t="s">
        <v>88</v>
      </c>
      <c r="L3603" s="512">
        <f t="shared" si="392"/>
        <v>255</v>
      </c>
      <c r="M3603" s="514">
        <v>255</v>
      </c>
      <c r="N3603" s="514"/>
      <c r="O3603" s="514"/>
      <c r="P3603" s="515" t="e">
        <f t="shared" si="393"/>
        <v>#DIV/0!</v>
      </c>
      <c r="Q3603" s="515">
        <f t="shared" si="394"/>
        <v>0</v>
      </c>
      <c r="R3603" s="515">
        <f t="shared" si="395"/>
        <v>0</v>
      </c>
      <c r="S3603" s="516">
        <f>IF(M3603="nio",0,IF(M3603&gt;0,VLOOKUP(H3603,'3-Productie normen'!A:L,VLOOKUP(M3603,'3-Productie normen'!$B$36:$C$42,2,FALSE),FALSE)))</f>
        <v>0</v>
      </c>
      <c r="T3603" s="516">
        <f t="shared" si="390"/>
        <v>0</v>
      </c>
      <c r="U3603" s="55">
        <f t="shared" si="391"/>
        <v>0</v>
      </c>
      <c r="V3603" s="527"/>
      <c r="X3603" s="529">
        <f t="shared" si="396"/>
        <v>23730.3</v>
      </c>
    </row>
    <row r="3604" spans="1:24" ht="14.1" customHeight="1">
      <c r="A3604" s="460">
        <v>3604</v>
      </c>
      <c r="B3604" s="467" t="s">
        <v>245</v>
      </c>
      <c r="C3604" s="466" t="s">
        <v>386</v>
      </c>
      <c r="D3604" s="473" t="s">
        <v>479</v>
      </c>
      <c r="E3604" s="475">
        <v>0</v>
      </c>
      <c r="F3604" s="475" t="s">
        <v>629</v>
      </c>
      <c r="G3604" s="494" t="s">
        <v>568</v>
      </c>
      <c r="H3604" s="487" t="s">
        <v>17</v>
      </c>
      <c r="I3604" s="494" t="s">
        <v>3977</v>
      </c>
      <c r="J3604" s="502">
        <v>2.77</v>
      </c>
      <c r="K3604" s="487" t="s">
        <v>17</v>
      </c>
      <c r="L3604" s="512">
        <f t="shared" si="392"/>
        <v>255</v>
      </c>
      <c r="M3604" s="514">
        <v>255</v>
      </c>
      <c r="N3604" s="514"/>
      <c r="O3604" s="514"/>
      <c r="P3604" s="515" t="e">
        <f t="shared" si="393"/>
        <v>#DIV/0!</v>
      </c>
      <c r="Q3604" s="515">
        <f t="shared" si="394"/>
        <v>0</v>
      </c>
      <c r="R3604" s="515">
        <f t="shared" si="395"/>
        <v>0</v>
      </c>
      <c r="S3604" s="516">
        <f>IF(M3604="nio",0,IF(M3604&gt;0,VLOOKUP(H3604,'3-Productie normen'!A:L,VLOOKUP(M3604,'3-Productie normen'!$B$36:$C$42,2,FALSE),FALSE)))</f>
        <v>0</v>
      </c>
      <c r="T3604" s="516">
        <f t="shared" si="390"/>
        <v>0</v>
      </c>
      <c r="U3604" s="55">
        <f t="shared" si="391"/>
        <v>0</v>
      </c>
      <c r="V3604" s="527"/>
      <c r="X3604" s="529">
        <f t="shared" si="396"/>
        <v>706.35</v>
      </c>
    </row>
    <row r="3605" spans="1:24" ht="14.1" customHeight="1">
      <c r="A3605" s="460">
        <v>3605</v>
      </c>
      <c r="B3605" s="467" t="s">
        <v>245</v>
      </c>
      <c r="C3605" s="466" t="s">
        <v>386</v>
      </c>
      <c r="D3605" s="473" t="s">
        <v>479</v>
      </c>
      <c r="E3605" s="475">
        <v>0</v>
      </c>
      <c r="F3605" s="475" t="s">
        <v>630</v>
      </c>
      <c r="G3605" s="494" t="s">
        <v>568</v>
      </c>
      <c r="H3605" s="487" t="s">
        <v>17</v>
      </c>
      <c r="I3605" s="494" t="s">
        <v>3977</v>
      </c>
      <c r="J3605" s="502">
        <v>4.21</v>
      </c>
      <c r="K3605" s="487" t="s">
        <v>17</v>
      </c>
      <c r="L3605" s="512">
        <f t="shared" si="392"/>
        <v>255</v>
      </c>
      <c r="M3605" s="514">
        <v>255</v>
      </c>
      <c r="N3605" s="514"/>
      <c r="O3605" s="514"/>
      <c r="P3605" s="515" t="e">
        <f t="shared" si="393"/>
        <v>#DIV/0!</v>
      </c>
      <c r="Q3605" s="515">
        <f t="shared" si="394"/>
        <v>0</v>
      </c>
      <c r="R3605" s="515">
        <f t="shared" si="395"/>
        <v>0</v>
      </c>
      <c r="S3605" s="516">
        <f>IF(M3605="nio",0,IF(M3605&gt;0,VLOOKUP(H3605,'3-Productie normen'!A:L,VLOOKUP(M3605,'3-Productie normen'!$B$36:$C$42,2,FALSE),FALSE)))</f>
        <v>0</v>
      </c>
      <c r="T3605" s="516">
        <f t="shared" si="390"/>
        <v>0</v>
      </c>
      <c r="U3605" s="55">
        <f t="shared" si="391"/>
        <v>0</v>
      </c>
      <c r="V3605" s="527"/>
      <c r="X3605" s="529">
        <f t="shared" si="396"/>
        <v>1073.55</v>
      </c>
    </row>
    <row r="3606" spans="1:24" ht="14.1" customHeight="1">
      <c r="A3606" s="460">
        <v>3606</v>
      </c>
      <c r="B3606" s="467" t="s">
        <v>245</v>
      </c>
      <c r="C3606" s="466" t="s">
        <v>386</v>
      </c>
      <c r="D3606" s="473" t="s">
        <v>479</v>
      </c>
      <c r="E3606" s="475">
        <v>0</v>
      </c>
      <c r="F3606" s="475" t="s">
        <v>631</v>
      </c>
      <c r="G3606" s="494" t="s">
        <v>536</v>
      </c>
      <c r="H3606" s="491" t="s">
        <v>4038</v>
      </c>
      <c r="I3606" s="494" t="s">
        <v>3982</v>
      </c>
      <c r="J3606" s="502">
        <v>20.58</v>
      </c>
      <c r="K3606" s="491" t="s">
        <v>4038</v>
      </c>
      <c r="L3606" s="512">
        <f t="shared" si="392"/>
        <v>255</v>
      </c>
      <c r="M3606" s="514">
        <v>255</v>
      </c>
      <c r="N3606" s="514"/>
      <c r="O3606" s="514"/>
      <c r="P3606" s="515" t="e">
        <f t="shared" si="393"/>
        <v>#DIV/0!</v>
      </c>
      <c r="Q3606" s="515">
        <f t="shared" si="394"/>
        <v>0</v>
      </c>
      <c r="R3606" s="515">
        <f t="shared" si="395"/>
        <v>0</v>
      </c>
      <c r="S3606" s="516">
        <f>IF(M3606="nio",0,IF(M3606&gt;0,VLOOKUP(H3606,'3-Productie normen'!A:L,VLOOKUP(M3606,'3-Productie normen'!$B$36:$C$42,2,FALSE),FALSE)))</f>
        <v>0</v>
      </c>
      <c r="T3606" s="516">
        <f t="shared" si="390"/>
        <v>0</v>
      </c>
      <c r="U3606" s="55">
        <f t="shared" si="391"/>
        <v>0</v>
      </c>
      <c r="V3606" s="527"/>
      <c r="X3606" s="529">
        <f t="shared" si="396"/>
        <v>5247.9</v>
      </c>
    </row>
    <row r="3607" spans="1:24" ht="14.1" customHeight="1">
      <c r="A3607" s="460">
        <v>3607</v>
      </c>
      <c r="B3607" s="467" t="s">
        <v>245</v>
      </c>
      <c r="C3607" s="466" t="s">
        <v>386</v>
      </c>
      <c r="D3607" s="473" t="s">
        <v>479</v>
      </c>
      <c r="E3607" s="475">
        <v>0</v>
      </c>
      <c r="F3607" s="475" t="s">
        <v>632</v>
      </c>
      <c r="G3607" s="494" t="s">
        <v>536</v>
      </c>
      <c r="H3607" s="491" t="s">
        <v>4038</v>
      </c>
      <c r="I3607" s="494" t="s">
        <v>3982</v>
      </c>
      <c r="J3607" s="502">
        <v>20.97</v>
      </c>
      <c r="K3607" s="491" t="s">
        <v>4038</v>
      </c>
      <c r="L3607" s="512">
        <f t="shared" si="392"/>
        <v>255</v>
      </c>
      <c r="M3607" s="514">
        <v>255</v>
      </c>
      <c r="N3607" s="514"/>
      <c r="O3607" s="514"/>
      <c r="P3607" s="515" t="e">
        <f t="shared" si="393"/>
        <v>#DIV/0!</v>
      </c>
      <c r="Q3607" s="515">
        <f t="shared" si="394"/>
        <v>0</v>
      </c>
      <c r="R3607" s="515">
        <f t="shared" si="395"/>
        <v>0</v>
      </c>
      <c r="S3607" s="516">
        <f>IF(M3607="nio",0,IF(M3607&gt;0,VLOOKUP(H3607,'3-Productie normen'!A:L,VLOOKUP(M3607,'3-Productie normen'!$B$36:$C$42,2,FALSE),FALSE)))</f>
        <v>0</v>
      </c>
      <c r="T3607" s="516">
        <f t="shared" si="390"/>
        <v>0</v>
      </c>
      <c r="U3607" s="55">
        <f t="shared" si="391"/>
        <v>0</v>
      </c>
      <c r="V3607" s="527"/>
      <c r="X3607" s="529">
        <f t="shared" si="396"/>
        <v>5347.3499999999995</v>
      </c>
    </row>
    <row r="3608" spans="1:24" ht="14.1" customHeight="1">
      <c r="A3608" s="460">
        <v>3608</v>
      </c>
      <c r="B3608" s="467" t="s">
        <v>245</v>
      </c>
      <c r="C3608" s="466" t="s">
        <v>386</v>
      </c>
      <c r="D3608" s="473" t="s">
        <v>479</v>
      </c>
      <c r="E3608" s="475">
        <v>0</v>
      </c>
      <c r="F3608" s="475" t="s">
        <v>3074</v>
      </c>
      <c r="G3608" s="494" t="s">
        <v>582</v>
      </c>
      <c r="H3608" s="494" t="s">
        <v>4033</v>
      </c>
      <c r="I3608" s="494" t="s">
        <v>3994</v>
      </c>
      <c r="J3608" s="502">
        <v>67.19</v>
      </c>
      <c r="K3608" s="494" t="s">
        <v>4033</v>
      </c>
      <c r="L3608" s="512">
        <f t="shared" si="392"/>
        <v>104</v>
      </c>
      <c r="M3608" s="514">
        <v>104</v>
      </c>
      <c r="N3608" s="514"/>
      <c r="O3608" s="514"/>
      <c r="P3608" s="515" t="e">
        <f t="shared" si="393"/>
        <v>#DIV/0!</v>
      </c>
      <c r="Q3608" s="515">
        <f t="shared" si="394"/>
        <v>0</v>
      </c>
      <c r="R3608" s="515">
        <f t="shared" si="395"/>
        <v>0</v>
      </c>
      <c r="S3608" s="516">
        <f>IF(M3608="nio",0,IF(M3608&gt;0,VLOOKUP(H3608,'3-Productie normen'!A:L,VLOOKUP(M3608,'3-Productie normen'!$B$36:$C$42,2,FALSE),FALSE)))</f>
        <v>0</v>
      </c>
      <c r="T3608" s="516">
        <f t="shared" si="390"/>
        <v>0</v>
      </c>
      <c r="U3608" s="55">
        <f t="shared" si="391"/>
        <v>0</v>
      </c>
      <c r="V3608" s="527"/>
      <c r="X3608" s="529">
        <f t="shared" si="396"/>
        <v>6987.76</v>
      </c>
    </row>
    <row r="3609" spans="1:24" ht="14.1" customHeight="1">
      <c r="A3609" s="567">
        <v>3609</v>
      </c>
      <c r="B3609" s="467" t="s">
        <v>245</v>
      </c>
      <c r="C3609" s="466" t="s">
        <v>386</v>
      </c>
      <c r="D3609" s="473" t="s">
        <v>479</v>
      </c>
      <c r="E3609" s="475">
        <v>0</v>
      </c>
      <c r="F3609" s="475" t="s">
        <v>3075</v>
      </c>
      <c r="G3609" s="494" t="s">
        <v>593</v>
      </c>
      <c r="H3609" s="494" t="s">
        <v>255</v>
      </c>
      <c r="I3609" s="494" t="s">
        <v>3994</v>
      </c>
      <c r="J3609" s="502">
        <v>87.86</v>
      </c>
      <c r="K3609" s="494" t="s">
        <v>255</v>
      </c>
      <c r="L3609" s="512">
        <f t="shared" si="392"/>
        <v>104</v>
      </c>
      <c r="M3609" s="514">
        <v>104</v>
      </c>
      <c r="N3609" s="514"/>
      <c r="O3609" s="514"/>
      <c r="P3609" s="515" t="e">
        <f t="shared" si="393"/>
        <v>#DIV/0!</v>
      </c>
      <c r="Q3609" s="515">
        <f t="shared" si="394"/>
        <v>0</v>
      </c>
      <c r="R3609" s="515">
        <f t="shared" si="395"/>
        <v>0</v>
      </c>
      <c r="S3609" s="516">
        <f>IF(M3609="nio",0,IF(M3609&gt;0,VLOOKUP(H3609,'3-Productie normen'!A:L,VLOOKUP(M3609,'3-Productie normen'!$B$36:$C$42,2,FALSE),FALSE)))</f>
        <v>0</v>
      </c>
      <c r="T3609" s="516">
        <f t="shared" ref="T3609:T3672" si="397">IF(N3609&gt;0,S3609*$T$8,0)</f>
        <v>0</v>
      </c>
      <c r="U3609" s="55">
        <f t="shared" ref="U3609:U3672" si="398">IF((OR(O3609&gt;0,)),S3609*$U$8,0)</f>
        <v>0</v>
      </c>
      <c r="V3609" s="527"/>
      <c r="X3609" s="529">
        <f t="shared" si="396"/>
        <v>9137.44</v>
      </c>
    </row>
    <row r="3610" spans="1:24" ht="14.1" customHeight="1">
      <c r="A3610" s="460">
        <v>3610</v>
      </c>
      <c r="B3610" s="467" t="s">
        <v>245</v>
      </c>
      <c r="C3610" s="466" t="s">
        <v>386</v>
      </c>
      <c r="D3610" s="473" t="s">
        <v>479</v>
      </c>
      <c r="E3610" s="475">
        <v>0</v>
      </c>
      <c r="F3610" s="475" t="s">
        <v>636</v>
      </c>
      <c r="G3610" s="494" t="s">
        <v>593</v>
      </c>
      <c r="H3610" s="494" t="s">
        <v>255</v>
      </c>
      <c r="I3610" s="494" t="s">
        <v>3994</v>
      </c>
      <c r="J3610" s="502">
        <v>6.35</v>
      </c>
      <c r="K3610" s="494" t="s">
        <v>255</v>
      </c>
      <c r="L3610" s="512">
        <f t="shared" si="392"/>
        <v>104</v>
      </c>
      <c r="M3610" s="514">
        <v>104</v>
      </c>
      <c r="N3610" s="514"/>
      <c r="O3610" s="514"/>
      <c r="P3610" s="515" t="e">
        <f t="shared" si="393"/>
        <v>#DIV/0!</v>
      </c>
      <c r="Q3610" s="515">
        <f t="shared" si="394"/>
        <v>0</v>
      </c>
      <c r="R3610" s="515">
        <f t="shared" si="395"/>
        <v>0</v>
      </c>
      <c r="S3610" s="516">
        <f>IF(M3610="nio",0,IF(M3610&gt;0,VLOOKUP(H3610,'3-Productie normen'!A:L,VLOOKUP(M3610,'3-Productie normen'!$B$36:$C$42,2,FALSE),FALSE)))</f>
        <v>0</v>
      </c>
      <c r="T3610" s="516">
        <f t="shared" si="397"/>
        <v>0</v>
      </c>
      <c r="U3610" s="55">
        <f t="shared" si="398"/>
        <v>0</v>
      </c>
      <c r="V3610" s="527"/>
      <c r="X3610" s="529">
        <f t="shared" si="396"/>
        <v>660.4</v>
      </c>
    </row>
    <row r="3611" spans="1:24" ht="14.1" customHeight="1">
      <c r="A3611" s="460">
        <v>3611</v>
      </c>
      <c r="B3611" s="467" t="s">
        <v>245</v>
      </c>
      <c r="C3611" s="466" t="s">
        <v>386</v>
      </c>
      <c r="D3611" s="473" t="s">
        <v>479</v>
      </c>
      <c r="E3611" s="475">
        <v>0</v>
      </c>
      <c r="F3611" s="475" t="s">
        <v>637</v>
      </c>
      <c r="G3611" s="494" t="s">
        <v>593</v>
      </c>
      <c r="H3611" s="494" t="s">
        <v>255</v>
      </c>
      <c r="I3611" s="494" t="s">
        <v>3994</v>
      </c>
      <c r="J3611" s="502">
        <v>15.78</v>
      </c>
      <c r="K3611" s="494" t="s">
        <v>255</v>
      </c>
      <c r="L3611" s="512">
        <f t="shared" si="392"/>
        <v>104</v>
      </c>
      <c r="M3611" s="514">
        <v>104</v>
      </c>
      <c r="N3611" s="514"/>
      <c r="O3611" s="514"/>
      <c r="P3611" s="515" t="e">
        <f t="shared" si="393"/>
        <v>#DIV/0!</v>
      </c>
      <c r="Q3611" s="515">
        <f t="shared" si="394"/>
        <v>0</v>
      </c>
      <c r="R3611" s="515">
        <f t="shared" si="395"/>
        <v>0</v>
      </c>
      <c r="S3611" s="516">
        <f>IF(M3611="nio",0,IF(M3611&gt;0,VLOOKUP(H3611,'3-Productie normen'!A:L,VLOOKUP(M3611,'3-Productie normen'!$B$36:$C$42,2,FALSE),FALSE)))</f>
        <v>0</v>
      </c>
      <c r="T3611" s="516">
        <f t="shared" si="397"/>
        <v>0</v>
      </c>
      <c r="U3611" s="55">
        <f t="shared" si="398"/>
        <v>0</v>
      </c>
      <c r="V3611" s="527"/>
      <c r="X3611" s="529">
        <f t="shared" si="396"/>
        <v>1641.12</v>
      </c>
    </row>
    <row r="3612" spans="1:24" ht="14.1" customHeight="1">
      <c r="A3612" s="460">
        <v>3612</v>
      </c>
      <c r="B3612" s="467" t="s">
        <v>245</v>
      </c>
      <c r="C3612" s="466" t="s">
        <v>386</v>
      </c>
      <c r="D3612" s="473" t="s">
        <v>479</v>
      </c>
      <c r="E3612" s="475">
        <v>0</v>
      </c>
      <c r="F3612" s="475" t="s">
        <v>638</v>
      </c>
      <c r="G3612" s="494" t="s">
        <v>593</v>
      </c>
      <c r="H3612" s="494" t="s">
        <v>4025</v>
      </c>
      <c r="I3612" s="494"/>
      <c r="J3612" s="502">
        <v>51.79</v>
      </c>
      <c r="K3612" s="494" t="s">
        <v>4025</v>
      </c>
      <c r="L3612" s="512">
        <f t="shared" si="392"/>
        <v>0</v>
      </c>
      <c r="M3612" s="513" t="s">
        <v>4037</v>
      </c>
      <c r="N3612" s="514"/>
      <c r="O3612" s="514"/>
      <c r="P3612" s="515">
        <f t="shared" si="393"/>
        <v>0</v>
      </c>
      <c r="Q3612" s="515">
        <f t="shared" si="394"/>
        <v>0</v>
      </c>
      <c r="R3612" s="515">
        <f t="shared" si="395"/>
        <v>0</v>
      </c>
      <c r="S3612" s="516">
        <f>IF(M3612="nio",0,IF(M3612&gt;0,VLOOKUP(H3612,'3-Productie normen'!A:L,VLOOKUP(M3612,'3-Productie normen'!$B$36:$C$42,2,FALSE),FALSE)))</f>
        <v>0</v>
      </c>
      <c r="T3612" s="516">
        <f t="shared" si="397"/>
        <v>0</v>
      </c>
      <c r="U3612" s="55">
        <f t="shared" si="398"/>
        <v>0</v>
      </c>
      <c r="V3612" s="527"/>
      <c r="X3612" s="529">
        <f t="shared" si="396"/>
        <v>0</v>
      </c>
    </row>
    <row r="3613" spans="1:24" ht="14.1" customHeight="1">
      <c r="A3613" s="460">
        <v>3613</v>
      </c>
      <c r="B3613" s="467" t="s">
        <v>245</v>
      </c>
      <c r="C3613" s="466" t="s">
        <v>386</v>
      </c>
      <c r="D3613" s="473" t="s">
        <v>479</v>
      </c>
      <c r="E3613" s="475">
        <v>0</v>
      </c>
      <c r="F3613" s="475" t="s">
        <v>612</v>
      </c>
      <c r="G3613" s="494" t="s">
        <v>566</v>
      </c>
      <c r="H3613" s="494" t="s">
        <v>255</v>
      </c>
      <c r="I3613" s="494" t="s">
        <v>3994</v>
      </c>
      <c r="J3613" s="502">
        <v>23.83</v>
      </c>
      <c r="K3613" s="494" t="s">
        <v>255</v>
      </c>
      <c r="L3613" s="512">
        <f t="shared" si="392"/>
        <v>104</v>
      </c>
      <c r="M3613" s="514">
        <v>104</v>
      </c>
      <c r="N3613" s="514"/>
      <c r="O3613" s="514"/>
      <c r="P3613" s="515" t="e">
        <f t="shared" si="393"/>
        <v>#DIV/0!</v>
      </c>
      <c r="Q3613" s="515">
        <f t="shared" si="394"/>
        <v>0</v>
      </c>
      <c r="R3613" s="515">
        <f t="shared" si="395"/>
        <v>0</v>
      </c>
      <c r="S3613" s="516">
        <f>IF(M3613="nio",0,IF(M3613&gt;0,VLOOKUP(H3613,'3-Productie normen'!A:L,VLOOKUP(M3613,'3-Productie normen'!$B$36:$C$42,2,FALSE),FALSE)))</f>
        <v>0</v>
      </c>
      <c r="T3613" s="516">
        <f t="shared" si="397"/>
        <v>0</v>
      </c>
      <c r="U3613" s="55">
        <f t="shared" si="398"/>
        <v>0</v>
      </c>
      <c r="V3613" s="527"/>
      <c r="X3613" s="529">
        <f t="shared" si="396"/>
        <v>2478.3199999999997</v>
      </c>
    </row>
    <row r="3614" spans="1:24" ht="14.1" customHeight="1">
      <c r="A3614" s="460">
        <v>3614</v>
      </c>
      <c r="B3614" s="467" t="s">
        <v>245</v>
      </c>
      <c r="C3614" s="466" t="s">
        <v>386</v>
      </c>
      <c r="D3614" s="473" t="s">
        <v>479</v>
      </c>
      <c r="E3614" s="475">
        <v>0</v>
      </c>
      <c r="F3614" s="475" t="s">
        <v>3117</v>
      </c>
      <c r="G3614" s="494" t="s">
        <v>593</v>
      </c>
      <c r="H3614" s="494" t="s">
        <v>255</v>
      </c>
      <c r="I3614" s="494" t="s">
        <v>3994</v>
      </c>
      <c r="J3614" s="502">
        <v>111.12</v>
      </c>
      <c r="K3614" s="494" t="s">
        <v>255</v>
      </c>
      <c r="L3614" s="512">
        <f t="shared" si="392"/>
        <v>104</v>
      </c>
      <c r="M3614" s="514">
        <v>104</v>
      </c>
      <c r="N3614" s="514"/>
      <c r="O3614" s="514"/>
      <c r="P3614" s="515" t="e">
        <f t="shared" si="393"/>
        <v>#DIV/0!</v>
      </c>
      <c r="Q3614" s="515">
        <f t="shared" si="394"/>
        <v>0</v>
      </c>
      <c r="R3614" s="515">
        <f t="shared" si="395"/>
        <v>0</v>
      </c>
      <c r="S3614" s="516">
        <f>IF(M3614="nio",0,IF(M3614&gt;0,VLOOKUP(H3614,'3-Productie normen'!A:L,VLOOKUP(M3614,'3-Productie normen'!$B$36:$C$42,2,FALSE),FALSE)))</f>
        <v>0</v>
      </c>
      <c r="T3614" s="516">
        <f t="shared" si="397"/>
        <v>0</v>
      </c>
      <c r="U3614" s="55">
        <f t="shared" si="398"/>
        <v>0</v>
      </c>
      <c r="V3614" s="527"/>
      <c r="X3614" s="529">
        <f t="shared" si="396"/>
        <v>11556.48</v>
      </c>
    </row>
    <row r="3615" spans="1:24" ht="14.1" customHeight="1">
      <c r="A3615" s="460">
        <v>3615</v>
      </c>
      <c r="B3615" s="467" t="s">
        <v>245</v>
      </c>
      <c r="C3615" s="466" t="s">
        <v>386</v>
      </c>
      <c r="D3615" s="473" t="s">
        <v>479</v>
      </c>
      <c r="E3615" s="475">
        <v>0</v>
      </c>
      <c r="F3615" s="475" t="s">
        <v>614</v>
      </c>
      <c r="G3615" s="494" t="s">
        <v>593</v>
      </c>
      <c r="H3615" s="494" t="s">
        <v>255</v>
      </c>
      <c r="I3615" s="494" t="s">
        <v>3994</v>
      </c>
      <c r="J3615" s="502">
        <v>85.58</v>
      </c>
      <c r="K3615" s="494" t="s">
        <v>255</v>
      </c>
      <c r="L3615" s="512">
        <f t="shared" si="392"/>
        <v>104</v>
      </c>
      <c r="M3615" s="514">
        <v>104</v>
      </c>
      <c r="N3615" s="514"/>
      <c r="O3615" s="514"/>
      <c r="P3615" s="515" t="e">
        <f t="shared" si="393"/>
        <v>#DIV/0!</v>
      </c>
      <c r="Q3615" s="515">
        <f t="shared" si="394"/>
        <v>0</v>
      </c>
      <c r="R3615" s="515">
        <f t="shared" si="395"/>
        <v>0</v>
      </c>
      <c r="S3615" s="516">
        <f>IF(M3615="nio",0,IF(M3615&gt;0,VLOOKUP(H3615,'3-Productie normen'!A:L,VLOOKUP(M3615,'3-Productie normen'!$B$36:$C$42,2,FALSE),FALSE)))</f>
        <v>0</v>
      </c>
      <c r="T3615" s="516">
        <f t="shared" si="397"/>
        <v>0</v>
      </c>
      <c r="U3615" s="55">
        <f t="shared" si="398"/>
        <v>0</v>
      </c>
      <c r="V3615" s="527"/>
      <c r="X3615" s="529">
        <f t="shared" si="396"/>
        <v>8900.32</v>
      </c>
    </row>
    <row r="3616" spans="1:24" ht="14.1" customHeight="1">
      <c r="A3616" s="460">
        <v>3616</v>
      </c>
      <c r="B3616" s="467" t="s">
        <v>245</v>
      </c>
      <c r="C3616" s="466" t="s">
        <v>386</v>
      </c>
      <c r="D3616" s="473" t="s">
        <v>479</v>
      </c>
      <c r="E3616" s="475">
        <v>0</v>
      </c>
      <c r="F3616" s="475" t="s">
        <v>917</v>
      </c>
      <c r="G3616" s="494" t="s">
        <v>593</v>
      </c>
      <c r="H3616" s="494" t="s">
        <v>255</v>
      </c>
      <c r="I3616" s="494" t="s">
        <v>3994</v>
      </c>
      <c r="J3616" s="502">
        <v>159.16999999999999</v>
      </c>
      <c r="K3616" s="494" t="s">
        <v>255</v>
      </c>
      <c r="L3616" s="512">
        <f t="shared" si="392"/>
        <v>104</v>
      </c>
      <c r="M3616" s="514">
        <v>104</v>
      </c>
      <c r="N3616" s="514"/>
      <c r="O3616" s="514"/>
      <c r="P3616" s="515" t="e">
        <f t="shared" si="393"/>
        <v>#DIV/0!</v>
      </c>
      <c r="Q3616" s="515">
        <f t="shared" si="394"/>
        <v>0</v>
      </c>
      <c r="R3616" s="515">
        <f t="shared" si="395"/>
        <v>0</v>
      </c>
      <c r="S3616" s="516">
        <f>IF(M3616="nio",0,IF(M3616&gt;0,VLOOKUP(H3616,'3-Productie normen'!A:L,VLOOKUP(M3616,'3-Productie normen'!$B$36:$C$42,2,FALSE),FALSE)))</f>
        <v>0</v>
      </c>
      <c r="T3616" s="516">
        <f t="shared" si="397"/>
        <v>0</v>
      </c>
      <c r="U3616" s="55">
        <f t="shared" si="398"/>
        <v>0</v>
      </c>
      <c r="V3616" s="527"/>
      <c r="X3616" s="529">
        <f t="shared" si="396"/>
        <v>16553.68</v>
      </c>
    </row>
    <row r="3617" spans="1:24" ht="14.1" customHeight="1">
      <c r="A3617" s="567">
        <v>3617</v>
      </c>
      <c r="B3617" s="467" t="s">
        <v>245</v>
      </c>
      <c r="C3617" s="466" t="s">
        <v>386</v>
      </c>
      <c r="D3617" s="473" t="s">
        <v>479</v>
      </c>
      <c r="E3617" s="475">
        <v>0</v>
      </c>
      <c r="F3617" s="475" t="s">
        <v>3118</v>
      </c>
      <c r="G3617" s="494" t="s">
        <v>557</v>
      </c>
      <c r="H3617" s="491" t="s">
        <v>286</v>
      </c>
      <c r="I3617" s="494"/>
      <c r="J3617" s="502">
        <v>7.52</v>
      </c>
      <c r="K3617" s="494" t="s">
        <v>4016</v>
      </c>
      <c r="L3617" s="512">
        <f t="shared" si="392"/>
        <v>0</v>
      </c>
      <c r="M3617" s="513" t="s">
        <v>4037</v>
      </c>
      <c r="N3617" s="514"/>
      <c r="O3617" s="514"/>
      <c r="P3617" s="515">
        <f t="shared" si="393"/>
        <v>0</v>
      </c>
      <c r="Q3617" s="515">
        <f t="shared" si="394"/>
        <v>0</v>
      </c>
      <c r="R3617" s="515">
        <f t="shared" si="395"/>
        <v>0</v>
      </c>
      <c r="S3617" s="516">
        <f>IF(M3617="nio",0,IF(M3617&gt;0,VLOOKUP(H3617,'3-Productie normen'!A:L,VLOOKUP(M3617,'3-Productie normen'!$B$36:$C$42,2,FALSE),FALSE)))</f>
        <v>0</v>
      </c>
      <c r="T3617" s="516">
        <f t="shared" si="397"/>
        <v>0</v>
      </c>
      <c r="U3617" s="55">
        <f t="shared" si="398"/>
        <v>0</v>
      </c>
      <c r="V3617" s="527"/>
      <c r="X3617" s="529">
        <f t="shared" si="396"/>
        <v>0</v>
      </c>
    </row>
    <row r="3618" spans="1:24" ht="14.1" customHeight="1">
      <c r="A3618" s="460">
        <v>3618</v>
      </c>
      <c r="B3618" s="467" t="s">
        <v>245</v>
      </c>
      <c r="C3618" s="466" t="s">
        <v>386</v>
      </c>
      <c r="D3618" s="473" t="s">
        <v>479</v>
      </c>
      <c r="E3618" s="475">
        <v>0</v>
      </c>
      <c r="F3618" s="475" t="s">
        <v>3119</v>
      </c>
      <c r="G3618" s="494" t="s">
        <v>557</v>
      </c>
      <c r="H3618" s="491" t="s">
        <v>286</v>
      </c>
      <c r="I3618" s="494" t="s">
        <v>3985</v>
      </c>
      <c r="J3618" s="502">
        <v>2.64</v>
      </c>
      <c r="K3618" s="494" t="s">
        <v>4016</v>
      </c>
      <c r="L3618" s="512">
        <f t="shared" si="392"/>
        <v>0</v>
      </c>
      <c r="M3618" s="513" t="s">
        <v>4037</v>
      </c>
      <c r="N3618" s="514"/>
      <c r="O3618" s="514"/>
      <c r="P3618" s="515">
        <f t="shared" si="393"/>
        <v>0</v>
      </c>
      <c r="Q3618" s="515">
        <f t="shared" si="394"/>
        <v>0</v>
      </c>
      <c r="R3618" s="515">
        <f t="shared" si="395"/>
        <v>0</v>
      </c>
      <c r="S3618" s="516">
        <f>IF(M3618="nio",0,IF(M3618&gt;0,VLOOKUP(H3618,'3-Productie normen'!A:L,VLOOKUP(M3618,'3-Productie normen'!$B$36:$C$42,2,FALSE),FALSE)))</f>
        <v>0</v>
      </c>
      <c r="T3618" s="516">
        <f t="shared" si="397"/>
        <v>0</v>
      </c>
      <c r="U3618" s="55">
        <f t="shared" si="398"/>
        <v>0</v>
      </c>
      <c r="V3618" s="527"/>
      <c r="X3618" s="529">
        <f t="shared" si="396"/>
        <v>0</v>
      </c>
    </row>
    <row r="3619" spans="1:24" ht="14.1" customHeight="1">
      <c r="A3619" s="460">
        <v>3619</v>
      </c>
      <c r="B3619" s="467" t="s">
        <v>245</v>
      </c>
      <c r="C3619" s="466" t="s">
        <v>386</v>
      </c>
      <c r="D3619" s="473" t="s">
        <v>479</v>
      </c>
      <c r="E3619" s="475">
        <v>1</v>
      </c>
      <c r="F3619" s="475" t="s">
        <v>642</v>
      </c>
      <c r="G3619" s="494" t="s">
        <v>584</v>
      </c>
      <c r="H3619" s="494" t="s">
        <v>88</v>
      </c>
      <c r="I3619" s="494" t="s">
        <v>3982</v>
      </c>
      <c r="J3619" s="502">
        <v>101.08</v>
      </c>
      <c r="K3619" s="494" t="s">
        <v>88</v>
      </c>
      <c r="L3619" s="512">
        <f t="shared" si="392"/>
        <v>255</v>
      </c>
      <c r="M3619" s="514">
        <v>255</v>
      </c>
      <c r="N3619" s="514"/>
      <c r="O3619" s="514"/>
      <c r="P3619" s="515" t="e">
        <f t="shared" si="393"/>
        <v>#DIV/0!</v>
      </c>
      <c r="Q3619" s="515">
        <f t="shared" si="394"/>
        <v>0</v>
      </c>
      <c r="R3619" s="515">
        <f t="shared" si="395"/>
        <v>0</v>
      </c>
      <c r="S3619" s="516">
        <f>IF(M3619="nio",0,IF(M3619&gt;0,VLOOKUP(H3619,'3-Productie normen'!A:L,VLOOKUP(M3619,'3-Productie normen'!$B$36:$C$42,2,FALSE),FALSE)))</f>
        <v>0</v>
      </c>
      <c r="T3619" s="516">
        <f t="shared" si="397"/>
        <v>0</v>
      </c>
      <c r="U3619" s="55">
        <f t="shared" si="398"/>
        <v>0</v>
      </c>
      <c r="V3619" s="527"/>
      <c r="X3619" s="529">
        <f t="shared" si="396"/>
        <v>25775.399999999998</v>
      </c>
    </row>
    <row r="3620" spans="1:24" ht="14.1" customHeight="1">
      <c r="A3620" s="460">
        <v>3620</v>
      </c>
      <c r="B3620" s="467" t="s">
        <v>245</v>
      </c>
      <c r="C3620" s="466" t="s">
        <v>386</v>
      </c>
      <c r="D3620" s="473" t="s">
        <v>479</v>
      </c>
      <c r="E3620" s="475">
        <v>1</v>
      </c>
      <c r="F3620" s="475" t="s">
        <v>643</v>
      </c>
      <c r="G3620" s="494" t="s">
        <v>593</v>
      </c>
      <c r="H3620" s="494" t="s">
        <v>255</v>
      </c>
      <c r="I3620" s="494" t="s">
        <v>3994</v>
      </c>
      <c r="J3620" s="502">
        <v>79.290000000000006</v>
      </c>
      <c r="K3620" s="494" t="s">
        <v>255</v>
      </c>
      <c r="L3620" s="512">
        <f t="shared" si="392"/>
        <v>104</v>
      </c>
      <c r="M3620" s="514">
        <v>104</v>
      </c>
      <c r="N3620" s="514"/>
      <c r="O3620" s="514"/>
      <c r="P3620" s="515" t="e">
        <f t="shared" si="393"/>
        <v>#DIV/0!</v>
      </c>
      <c r="Q3620" s="515">
        <f t="shared" si="394"/>
        <v>0</v>
      </c>
      <c r="R3620" s="515">
        <f t="shared" si="395"/>
        <v>0</v>
      </c>
      <c r="S3620" s="516">
        <f>IF(M3620="nio",0,IF(M3620&gt;0,VLOOKUP(H3620,'3-Productie normen'!A:L,VLOOKUP(M3620,'3-Productie normen'!$B$36:$C$42,2,FALSE),FALSE)))</f>
        <v>0</v>
      </c>
      <c r="T3620" s="516">
        <f t="shared" si="397"/>
        <v>0</v>
      </c>
      <c r="U3620" s="55">
        <f t="shared" si="398"/>
        <v>0</v>
      </c>
      <c r="V3620" s="527"/>
      <c r="X3620" s="529">
        <f t="shared" si="396"/>
        <v>8246.16</v>
      </c>
    </row>
    <row r="3621" spans="1:24" ht="14.1" customHeight="1">
      <c r="A3621" s="460">
        <v>3621</v>
      </c>
      <c r="B3621" s="467" t="s">
        <v>245</v>
      </c>
      <c r="C3621" s="466" t="s">
        <v>386</v>
      </c>
      <c r="D3621" s="473" t="s">
        <v>479</v>
      </c>
      <c r="E3621" s="475">
        <v>1</v>
      </c>
      <c r="F3621" s="475" t="s">
        <v>3085</v>
      </c>
      <c r="G3621" s="494" t="s">
        <v>593</v>
      </c>
      <c r="H3621" s="494" t="s">
        <v>4025</v>
      </c>
      <c r="I3621" s="494" t="s">
        <v>3994</v>
      </c>
      <c r="J3621" s="502">
        <v>46.82</v>
      </c>
      <c r="K3621" s="494" t="s">
        <v>4025</v>
      </c>
      <c r="L3621" s="512">
        <f t="shared" si="392"/>
        <v>0</v>
      </c>
      <c r="M3621" s="513" t="s">
        <v>4037</v>
      </c>
      <c r="N3621" s="514"/>
      <c r="O3621" s="514"/>
      <c r="P3621" s="515">
        <f t="shared" si="393"/>
        <v>0</v>
      </c>
      <c r="Q3621" s="515">
        <f t="shared" si="394"/>
        <v>0</v>
      </c>
      <c r="R3621" s="515">
        <f t="shared" si="395"/>
        <v>0</v>
      </c>
      <c r="S3621" s="516">
        <f>IF(M3621="nio",0,IF(M3621&gt;0,VLOOKUP(H3621,'3-Productie normen'!A:L,VLOOKUP(M3621,'3-Productie normen'!$B$36:$C$42,2,FALSE),FALSE)))</f>
        <v>0</v>
      </c>
      <c r="T3621" s="516">
        <f t="shared" si="397"/>
        <v>0</v>
      </c>
      <c r="U3621" s="55">
        <f t="shared" si="398"/>
        <v>0</v>
      </c>
      <c r="V3621" s="527"/>
      <c r="X3621" s="529">
        <f t="shared" si="396"/>
        <v>0</v>
      </c>
    </row>
    <row r="3622" spans="1:24" ht="14.1" customHeight="1">
      <c r="A3622" s="460">
        <v>3622</v>
      </c>
      <c r="B3622" s="467" t="s">
        <v>245</v>
      </c>
      <c r="C3622" s="466" t="s">
        <v>386</v>
      </c>
      <c r="D3622" s="473" t="s">
        <v>479</v>
      </c>
      <c r="E3622" s="475">
        <v>1</v>
      </c>
      <c r="F3622" s="475" t="s">
        <v>928</v>
      </c>
      <c r="G3622" s="494" t="s">
        <v>593</v>
      </c>
      <c r="H3622" s="494" t="s">
        <v>255</v>
      </c>
      <c r="I3622" s="494" t="s">
        <v>3994</v>
      </c>
      <c r="J3622" s="502">
        <v>206.04</v>
      </c>
      <c r="K3622" s="494" t="s">
        <v>255</v>
      </c>
      <c r="L3622" s="512">
        <f t="shared" si="392"/>
        <v>104</v>
      </c>
      <c r="M3622" s="514">
        <v>104</v>
      </c>
      <c r="N3622" s="514"/>
      <c r="O3622" s="514"/>
      <c r="P3622" s="515" t="e">
        <f t="shared" si="393"/>
        <v>#DIV/0!</v>
      </c>
      <c r="Q3622" s="515">
        <f t="shared" si="394"/>
        <v>0</v>
      </c>
      <c r="R3622" s="515">
        <f t="shared" si="395"/>
        <v>0</v>
      </c>
      <c r="S3622" s="516">
        <f>IF(M3622="nio",0,IF(M3622&gt;0,VLOOKUP(H3622,'3-Productie normen'!A:L,VLOOKUP(M3622,'3-Productie normen'!$B$36:$C$42,2,FALSE),FALSE)))</f>
        <v>0</v>
      </c>
      <c r="T3622" s="516">
        <f t="shared" si="397"/>
        <v>0</v>
      </c>
      <c r="U3622" s="55">
        <f t="shared" si="398"/>
        <v>0</v>
      </c>
      <c r="V3622" s="527"/>
      <c r="X3622" s="529">
        <f t="shared" si="396"/>
        <v>21428.16</v>
      </c>
    </row>
    <row r="3623" spans="1:24" ht="14.1" customHeight="1">
      <c r="A3623" s="460">
        <v>3623</v>
      </c>
      <c r="B3623" s="467" t="s">
        <v>245</v>
      </c>
      <c r="C3623" s="466" t="s">
        <v>386</v>
      </c>
      <c r="D3623" s="473" t="s">
        <v>479</v>
      </c>
      <c r="E3623" s="475">
        <v>1</v>
      </c>
      <c r="F3623" s="475" t="s">
        <v>929</v>
      </c>
      <c r="G3623" s="494" t="s">
        <v>593</v>
      </c>
      <c r="H3623" s="494" t="s">
        <v>255</v>
      </c>
      <c r="I3623" s="494" t="s">
        <v>3994</v>
      </c>
      <c r="J3623" s="502">
        <v>25.33</v>
      </c>
      <c r="K3623" s="494" t="s">
        <v>255</v>
      </c>
      <c r="L3623" s="512">
        <f t="shared" si="392"/>
        <v>104</v>
      </c>
      <c r="M3623" s="514">
        <v>104</v>
      </c>
      <c r="N3623" s="514"/>
      <c r="O3623" s="514"/>
      <c r="P3623" s="515" t="e">
        <f t="shared" si="393"/>
        <v>#DIV/0!</v>
      </c>
      <c r="Q3623" s="515">
        <f t="shared" si="394"/>
        <v>0</v>
      </c>
      <c r="R3623" s="515">
        <f t="shared" si="395"/>
        <v>0</v>
      </c>
      <c r="S3623" s="516">
        <f>IF(M3623="nio",0,IF(M3623&gt;0,VLOOKUP(H3623,'3-Productie normen'!A:L,VLOOKUP(M3623,'3-Productie normen'!$B$36:$C$42,2,FALSE),FALSE)))</f>
        <v>0</v>
      </c>
      <c r="T3623" s="516">
        <f t="shared" si="397"/>
        <v>0</v>
      </c>
      <c r="U3623" s="55">
        <f t="shared" si="398"/>
        <v>0</v>
      </c>
      <c r="V3623" s="527"/>
      <c r="X3623" s="529">
        <f t="shared" si="396"/>
        <v>2634.3199999999997</v>
      </c>
    </row>
    <row r="3624" spans="1:24" ht="14.1" customHeight="1">
      <c r="A3624" s="460">
        <v>3624</v>
      </c>
      <c r="B3624" s="467" t="s">
        <v>245</v>
      </c>
      <c r="C3624" s="466" t="s">
        <v>386</v>
      </c>
      <c r="D3624" s="473" t="s">
        <v>479</v>
      </c>
      <c r="E3624" s="475">
        <v>1</v>
      </c>
      <c r="F3624" s="475" t="s">
        <v>930</v>
      </c>
      <c r="G3624" s="494" t="s">
        <v>582</v>
      </c>
      <c r="H3624" s="494" t="s">
        <v>4033</v>
      </c>
      <c r="I3624" s="494" t="s">
        <v>3994</v>
      </c>
      <c r="J3624" s="502">
        <v>59.96</v>
      </c>
      <c r="K3624" s="494" t="s">
        <v>4033</v>
      </c>
      <c r="L3624" s="512">
        <f t="shared" si="392"/>
        <v>104</v>
      </c>
      <c r="M3624" s="514">
        <v>104</v>
      </c>
      <c r="N3624" s="514"/>
      <c r="O3624" s="514"/>
      <c r="P3624" s="515" t="e">
        <f t="shared" si="393"/>
        <v>#DIV/0!</v>
      </c>
      <c r="Q3624" s="515">
        <f t="shared" si="394"/>
        <v>0</v>
      </c>
      <c r="R3624" s="515">
        <f t="shared" si="395"/>
        <v>0</v>
      </c>
      <c r="S3624" s="516">
        <f>IF(M3624="nio",0,IF(M3624&gt;0,VLOOKUP(H3624,'3-Productie normen'!A:L,VLOOKUP(M3624,'3-Productie normen'!$B$36:$C$42,2,FALSE),FALSE)))</f>
        <v>0</v>
      </c>
      <c r="T3624" s="516">
        <f t="shared" si="397"/>
        <v>0</v>
      </c>
      <c r="U3624" s="55">
        <f t="shared" si="398"/>
        <v>0</v>
      </c>
      <c r="V3624" s="527"/>
      <c r="X3624" s="529">
        <f t="shared" si="396"/>
        <v>6235.84</v>
      </c>
    </row>
    <row r="3625" spans="1:24" ht="14.1" customHeight="1">
      <c r="A3625" s="567">
        <v>3625</v>
      </c>
      <c r="B3625" s="467" t="s">
        <v>245</v>
      </c>
      <c r="C3625" s="466" t="s">
        <v>386</v>
      </c>
      <c r="D3625" s="473" t="s">
        <v>479</v>
      </c>
      <c r="E3625" s="475">
        <v>1</v>
      </c>
      <c r="F3625" s="475" t="s">
        <v>931</v>
      </c>
      <c r="G3625" s="494" t="s">
        <v>593</v>
      </c>
      <c r="H3625" s="494" t="s">
        <v>4025</v>
      </c>
      <c r="I3625" s="494" t="s">
        <v>3994</v>
      </c>
      <c r="J3625" s="502">
        <v>40.119999999999997</v>
      </c>
      <c r="K3625" s="494" t="s">
        <v>4025</v>
      </c>
      <c r="L3625" s="512">
        <f t="shared" si="392"/>
        <v>0</v>
      </c>
      <c r="M3625" s="513" t="s">
        <v>4037</v>
      </c>
      <c r="N3625" s="514"/>
      <c r="O3625" s="514"/>
      <c r="P3625" s="515">
        <f t="shared" si="393"/>
        <v>0</v>
      </c>
      <c r="Q3625" s="515">
        <f t="shared" si="394"/>
        <v>0</v>
      </c>
      <c r="R3625" s="515">
        <f t="shared" si="395"/>
        <v>0</v>
      </c>
      <c r="S3625" s="516">
        <f>IF(M3625="nio",0,IF(M3625&gt;0,VLOOKUP(H3625,'3-Productie normen'!A:L,VLOOKUP(M3625,'3-Productie normen'!$B$36:$C$42,2,FALSE),FALSE)))</f>
        <v>0</v>
      </c>
      <c r="T3625" s="516">
        <f t="shared" si="397"/>
        <v>0</v>
      </c>
      <c r="U3625" s="55">
        <f t="shared" si="398"/>
        <v>0</v>
      </c>
      <c r="V3625" s="527"/>
      <c r="X3625" s="529">
        <f t="shared" si="396"/>
        <v>0</v>
      </c>
    </row>
    <row r="3626" spans="1:24" ht="14.1" customHeight="1">
      <c r="A3626" s="460">
        <v>3626</v>
      </c>
      <c r="B3626" s="467" t="s">
        <v>245</v>
      </c>
      <c r="C3626" s="466" t="s">
        <v>386</v>
      </c>
      <c r="D3626" s="473" t="s">
        <v>479</v>
      </c>
      <c r="E3626" s="475">
        <v>1</v>
      </c>
      <c r="F3626" s="475" t="s">
        <v>932</v>
      </c>
      <c r="G3626" s="494" t="s">
        <v>593</v>
      </c>
      <c r="H3626" s="494" t="s">
        <v>255</v>
      </c>
      <c r="I3626" s="494" t="s">
        <v>3994</v>
      </c>
      <c r="J3626" s="502">
        <v>48.01</v>
      </c>
      <c r="K3626" s="494" t="s">
        <v>255</v>
      </c>
      <c r="L3626" s="512">
        <f t="shared" si="392"/>
        <v>104</v>
      </c>
      <c r="M3626" s="514">
        <v>104</v>
      </c>
      <c r="N3626" s="514"/>
      <c r="O3626" s="514"/>
      <c r="P3626" s="515" t="e">
        <f t="shared" si="393"/>
        <v>#DIV/0!</v>
      </c>
      <c r="Q3626" s="515">
        <f t="shared" si="394"/>
        <v>0</v>
      </c>
      <c r="R3626" s="515">
        <f t="shared" si="395"/>
        <v>0</v>
      </c>
      <c r="S3626" s="516">
        <f>IF(M3626="nio",0,IF(M3626&gt;0,VLOOKUP(H3626,'3-Productie normen'!A:L,VLOOKUP(M3626,'3-Productie normen'!$B$36:$C$42,2,FALSE),FALSE)))</f>
        <v>0</v>
      </c>
      <c r="T3626" s="516">
        <f t="shared" si="397"/>
        <v>0</v>
      </c>
      <c r="U3626" s="55">
        <f t="shared" si="398"/>
        <v>0</v>
      </c>
      <c r="V3626" s="527"/>
      <c r="X3626" s="529">
        <f t="shared" si="396"/>
        <v>4993.04</v>
      </c>
    </row>
    <row r="3627" spans="1:24" ht="14.1" customHeight="1">
      <c r="A3627" s="460">
        <v>3627</v>
      </c>
      <c r="B3627" s="467" t="s">
        <v>245</v>
      </c>
      <c r="C3627" s="466" t="s">
        <v>386</v>
      </c>
      <c r="D3627" s="473" t="s">
        <v>479</v>
      </c>
      <c r="E3627" s="475">
        <v>1</v>
      </c>
      <c r="F3627" s="475" t="s">
        <v>2290</v>
      </c>
      <c r="G3627" s="494" t="s">
        <v>593</v>
      </c>
      <c r="H3627" s="494" t="s">
        <v>255</v>
      </c>
      <c r="I3627" s="494" t="s">
        <v>3994</v>
      </c>
      <c r="J3627" s="502">
        <v>13.85</v>
      </c>
      <c r="K3627" s="494" t="s">
        <v>255</v>
      </c>
      <c r="L3627" s="512">
        <f t="shared" si="392"/>
        <v>104</v>
      </c>
      <c r="M3627" s="514">
        <v>104</v>
      </c>
      <c r="N3627" s="514"/>
      <c r="O3627" s="514"/>
      <c r="P3627" s="515" t="e">
        <f t="shared" si="393"/>
        <v>#DIV/0!</v>
      </c>
      <c r="Q3627" s="515">
        <f t="shared" si="394"/>
        <v>0</v>
      </c>
      <c r="R3627" s="515">
        <f t="shared" si="395"/>
        <v>0</v>
      </c>
      <c r="S3627" s="516">
        <f>IF(M3627="nio",0,IF(M3627&gt;0,VLOOKUP(H3627,'3-Productie normen'!A:L,VLOOKUP(M3627,'3-Productie normen'!$B$36:$C$42,2,FALSE),FALSE)))</f>
        <v>0</v>
      </c>
      <c r="T3627" s="516">
        <f t="shared" si="397"/>
        <v>0</v>
      </c>
      <c r="U3627" s="55">
        <f t="shared" si="398"/>
        <v>0</v>
      </c>
      <c r="V3627" s="527"/>
      <c r="X3627" s="529">
        <f t="shared" si="396"/>
        <v>1440.3999999999999</v>
      </c>
    </row>
    <row r="3628" spans="1:24" ht="14.1" customHeight="1">
      <c r="A3628" s="460">
        <v>3628</v>
      </c>
      <c r="B3628" s="467" t="s">
        <v>245</v>
      </c>
      <c r="C3628" s="466" t="s">
        <v>386</v>
      </c>
      <c r="D3628" s="473" t="s">
        <v>479</v>
      </c>
      <c r="E3628" s="475">
        <v>1</v>
      </c>
      <c r="F3628" s="475" t="s">
        <v>933</v>
      </c>
      <c r="G3628" s="494" t="s">
        <v>568</v>
      </c>
      <c r="H3628" s="487" t="s">
        <v>17</v>
      </c>
      <c r="I3628" s="494" t="s">
        <v>3977</v>
      </c>
      <c r="J3628" s="502">
        <v>6.5</v>
      </c>
      <c r="K3628" s="487" t="s">
        <v>17</v>
      </c>
      <c r="L3628" s="512">
        <f t="shared" si="392"/>
        <v>255</v>
      </c>
      <c r="M3628" s="514">
        <v>255</v>
      </c>
      <c r="N3628" s="514"/>
      <c r="O3628" s="514"/>
      <c r="P3628" s="515" t="e">
        <f t="shared" si="393"/>
        <v>#DIV/0!</v>
      </c>
      <c r="Q3628" s="515">
        <f t="shared" si="394"/>
        <v>0</v>
      </c>
      <c r="R3628" s="515">
        <f t="shared" si="395"/>
        <v>0</v>
      </c>
      <c r="S3628" s="516">
        <f>IF(M3628="nio",0,IF(M3628&gt;0,VLOOKUP(H3628,'3-Productie normen'!A:L,VLOOKUP(M3628,'3-Productie normen'!$B$36:$C$42,2,FALSE),FALSE)))</f>
        <v>0</v>
      </c>
      <c r="T3628" s="516">
        <f t="shared" si="397"/>
        <v>0</v>
      </c>
      <c r="U3628" s="55">
        <f t="shared" si="398"/>
        <v>0</v>
      </c>
      <c r="V3628" s="527"/>
      <c r="X3628" s="529">
        <f t="shared" si="396"/>
        <v>1657.5</v>
      </c>
    </row>
    <row r="3629" spans="1:24" ht="14.1" customHeight="1">
      <c r="A3629" s="460">
        <v>3629</v>
      </c>
      <c r="B3629" s="467" t="s">
        <v>245</v>
      </c>
      <c r="C3629" s="466" t="s">
        <v>386</v>
      </c>
      <c r="D3629" s="473" t="s">
        <v>479</v>
      </c>
      <c r="E3629" s="475">
        <v>1</v>
      </c>
      <c r="F3629" s="475" t="s">
        <v>3120</v>
      </c>
      <c r="G3629" s="494" t="s">
        <v>568</v>
      </c>
      <c r="H3629" s="487" t="s">
        <v>17</v>
      </c>
      <c r="I3629" s="494" t="s">
        <v>3977</v>
      </c>
      <c r="J3629" s="502">
        <v>1.43</v>
      </c>
      <c r="K3629" s="487" t="s">
        <v>17</v>
      </c>
      <c r="L3629" s="512">
        <f t="shared" si="392"/>
        <v>255</v>
      </c>
      <c r="M3629" s="514">
        <v>255</v>
      </c>
      <c r="N3629" s="514"/>
      <c r="O3629" s="514"/>
      <c r="P3629" s="515" t="e">
        <f t="shared" si="393"/>
        <v>#DIV/0!</v>
      </c>
      <c r="Q3629" s="515">
        <f t="shared" si="394"/>
        <v>0</v>
      </c>
      <c r="R3629" s="515">
        <f t="shared" si="395"/>
        <v>0</v>
      </c>
      <c r="S3629" s="516">
        <f>IF(M3629="nio",0,IF(M3629&gt;0,VLOOKUP(H3629,'3-Productie normen'!A:L,VLOOKUP(M3629,'3-Productie normen'!$B$36:$C$42,2,FALSE),FALSE)))</f>
        <v>0</v>
      </c>
      <c r="T3629" s="516">
        <f t="shared" si="397"/>
        <v>0</v>
      </c>
      <c r="U3629" s="55">
        <f t="shared" si="398"/>
        <v>0</v>
      </c>
      <c r="V3629" s="527"/>
      <c r="X3629" s="529">
        <f t="shared" si="396"/>
        <v>364.65</v>
      </c>
    </row>
    <row r="3630" spans="1:24" ht="14.1" customHeight="1">
      <c r="A3630" s="460">
        <v>3630</v>
      </c>
      <c r="B3630" s="467" t="s">
        <v>245</v>
      </c>
      <c r="C3630" s="466" t="s">
        <v>386</v>
      </c>
      <c r="D3630" s="473" t="s">
        <v>479</v>
      </c>
      <c r="E3630" s="475">
        <v>1</v>
      </c>
      <c r="F3630" s="475" t="s">
        <v>934</v>
      </c>
      <c r="G3630" s="494" t="s">
        <v>568</v>
      </c>
      <c r="H3630" s="487" t="s">
        <v>17</v>
      </c>
      <c r="I3630" s="494" t="s">
        <v>3977</v>
      </c>
      <c r="J3630" s="502">
        <v>1.85</v>
      </c>
      <c r="K3630" s="487" t="s">
        <v>17</v>
      </c>
      <c r="L3630" s="512">
        <f t="shared" si="392"/>
        <v>255</v>
      </c>
      <c r="M3630" s="514">
        <v>255</v>
      </c>
      <c r="N3630" s="514"/>
      <c r="O3630" s="514"/>
      <c r="P3630" s="515" t="e">
        <f t="shared" si="393"/>
        <v>#DIV/0!</v>
      </c>
      <c r="Q3630" s="515">
        <f t="shared" si="394"/>
        <v>0</v>
      </c>
      <c r="R3630" s="515">
        <f t="shared" si="395"/>
        <v>0</v>
      </c>
      <c r="S3630" s="516">
        <f>IF(M3630="nio",0,IF(M3630&gt;0,VLOOKUP(H3630,'3-Productie normen'!A:L,VLOOKUP(M3630,'3-Productie normen'!$B$36:$C$42,2,FALSE),FALSE)))</f>
        <v>0</v>
      </c>
      <c r="T3630" s="516">
        <f t="shared" si="397"/>
        <v>0</v>
      </c>
      <c r="U3630" s="55">
        <f t="shared" si="398"/>
        <v>0</v>
      </c>
      <c r="V3630" s="527"/>
      <c r="X3630" s="529">
        <f t="shared" si="396"/>
        <v>471.75</v>
      </c>
    </row>
    <row r="3631" spans="1:24" ht="14.1" customHeight="1">
      <c r="A3631" s="460">
        <v>3631</v>
      </c>
      <c r="B3631" s="467" t="s">
        <v>245</v>
      </c>
      <c r="C3631" s="466" t="s">
        <v>386</v>
      </c>
      <c r="D3631" s="473" t="s">
        <v>479</v>
      </c>
      <c r="E3631" s="475">
        <v>1</v>
      </c>
      <c r="F3631" s="475" t="s">
        <v>3121</v>
      </c>
      <c r="G3631" s="494" t="s">
        <v>568</v>
      </c>
      <c r="H3631" s="487" t="s">
        <v>17</v>
      </c>
      <c r="I3631" s="494" t="s">
        <v>3977</v>
      </c>
      <c r="J3631" s="502">
        <v>1.43</v>
      </c>
      <c r="K3631" s="487" t="s">
        <v>17</v>
      </c>
      <c r="L3631" s="512">
        <f t="shared" si="392"/>
        <v>255</v>
      </c>
      <c r="M3631" s="514">
        <v>255</v>
      </c>
      <c r="N3631" s="514"/>
      <c r="O3631" s="514"/>
      <c r="P3631" s="515" t="e">
        <f t="shared" si="393"/>
        <v>#DIV/0!</v>
      </c>
      <c r="Q3631" s="515">
        <f t="shared" si="394"/>
        <v>0</v>
      </c>
      <c r="R3631" s="515">
        <f t="shared" si="395"/>
        <v>0</v>
      </c>
      <c r="S3631" s="516">
        <f>IF(M3631="nio",0,IF(M3631&gt;0,VLOOKUP(H3631,'3-Productie normen'!A:L,VLOOKUP(M3631,'3-Productie normen'!$B$36:$C$42,2,FALSE),FALSE)))</f>
        <v>0</v>
      </c>
      <c r="T3631" s="516">
        <f t="shared" si="397"/>
        <v>0</v>
      </c>
      <c r="U3631" s="55">
        <f t="shared" si="398"/>
        <v>0</v>
      </c>
      <c r="V3631" s="527"/>
      <c r="X3631" s="529">
        <f t="shared" si="396"/>
        <v>364.65</v>
      </c>
    </row>
    <row r="3632" spans="1:24" ht="14.1" customHeight="1">
      <c r="A3632" s="460">
        <v>3632</v>
      </c>
      <c r="B3632" s="467" t="s">
        <v>245</v>
      </c>
      <c r="C3632" s="466" t="s">
        <v>386</v>
      </c>
      <c r="D3632" s="473" t="s">
        <v>479</v>
      </c>
      <c r="E3632" s="475">
        <v>1</v>
      </c>
      <c r="F3632" s="475" t="s">
        <v>935</v>
      </c>
      <c r="G3632" s="494" t="s">
        <v>594</v>
      </c>
      <c r="H3632" s="491" t="s">
        <v>286</v>
      </c>
      <c r="I3632" s="494" t="s">
        <v>3977</v>
      </c>
      <c r="J3632" s="502">
        <v>1.85</v>
      </c>
      <c r="K3632" s="494" t="s">
        <v>4016</v>
      </c>
      <c r="L3632" s="512">
        <f t="shared" si="392"/>
        <v>0</v>
      </c>
      <c r="M3632" s="513" t="s">
        <v>4037</v>
      </c>
      <c r="N3632" s="514"/>
      <c r="O3632" s="514"/>
      <c r="P3632" s="515">
        <f t="shared" si="393"/>
        <v>0</v>
      </c>
      <c r="Q3632" s="515">
        <f t="shared" si="394"/>
        <v>0</v>
      </c>
      <c r="R3632" s="515">
        <f t="shared" si="395"/>
        <v>0</v>
      </c>
      <c r="S3632" s="516">
        <f>IF(M3632="nio",0,IF(M3632&gt;0,VLOOKUP(H3632,'3-Productie normen'!A:L,VLOOKUP(M3632,'3-Productie normen'!$B$36:$C$42,2,FALSE),FALSE)))</f>
        <v>0</v>
      </c>
      <c r="T3632" s="516">
        <f t="shared" si="397"/>
        <v>0</v>
      </c>
      <c r="U3632" s="55">
        <f t="shared" si="398"/>
        <v>0</v>
      </c>
      <c r="V3632" s="527"/>
      <c r="X3632" s="529">
        <f t="shared" si="396"/>
        <v>0</v>
      </c>
    </row>
    <row r="3633" spans="1:24" ht="14.1" customHeight="1">
      <c r="A3633" s="567">
        <v>3633</v>
      </c>
      <c r="B3633" s="467" t="s">
        <v>245</v>
      </c>
      <c r="C3633" s="466" t="s">
        <v>386</v>
      </c>
      <c r="D3633" s="473" t="s">
        <v>479</v>
      </c>
      <c r="E3633" s="475">
        <v>1</v>
      </c>
      <c r="F3633" s="475" t="s">
        <v>3122</v>
      </c>
      <c r="G3633" s="494" t="s">
        <v>566</v>
      </c>
      <c r="H3633" s="492" t="s">
        <v>216</v>
      </c>
      <c r="I3633" s="494" t="s">
        <v>3981</v>
      </c>
      <c r="J3633" s="502">
        <v>23.38</v>
      </c>
      <c r="K3633" s="505" t="s">
        <v>216</v>
      </c>
      <c r="L3633" s="512">
        <f t="shared" si="392"/>
        <v>104</v>
      </c>
      <c r="M3633" s="514">
        <v>104</v>
      </c>
      <c r="N3633" s="514"/>
      <c r="O3633" s="514"/>
      <c r="P3633" s="515" t="e">
        <f t="shared" si="393"/>
        <v>#DIV/0!</v>
      </c>
      <c r="Q3633" s="515">
        <f t="shared" si="394"/>
        <v>0</v>
      </c>
      <c r="R3633" s="515">
        <f t="shared" si="395"/>
        <v>0</v>
      </c>
      <c r="S3633" s="516">
        <f>IF(M3633="nio",0,IF(M3633&gt;0,VLOOKUP(H3633,'3-Productie normen'!A:L,VLOOKUP(M3633,'3-Productie normen'!$B$36:$C$42,2,FALSE),FALSE)))</f>
        <v>0</v>
      </c>
      <c r="T3633" s="516">
        <f t="shared" si="397"/>
        <v>0</v>
      </c>
      <c r="U3633" s="55">
        <f t="shared" si="398"/>
        <v>0</v>
      </c>
      <c r="V3633" s="527"/>
      <c r="X3633" s="529">
        <f t="shared" si="396"/>
        <v>2431.52</v>
      </c>
    </row>
    <row r="3634" spans="1:24" ht="14.1" customHeight="1">
      <c r="A3634" s="460">
        <v>3634</v>
      </c>
      <c r="B3634" s="467" t="s">
        <v>245</v>
      </c>
      <c r="C3634" s="466" t="s">
        <v>386</v>
      </c>
      <c r="D3634" s="473" t="s">
        <v>479</v>
      </c>
      <c r="E3634" s="475">
        <v>1</v>
      </c>
      <c r="F3634" s="475" t="s">
        <v>3123</v>
      </c>
      <c r="G3634" s="494" t="s">
        <v>561</v>
      </c>
      <c r="H3634" s="491" t="s">
        <v>286</v>
      </c>
      <c r="I3634" s="494" t="s">
        <v>3994</v>
      </c>
      <c r="J3634" s="502">
        <v>11.31</v>
      </c>
      <c r="K3634" s="494" t="s">
        <v>4016</v>
      </c>
      <c r="L3634" s="512">
        <f t="shared" si="392"/>
        <v>0</v>
      </c>
      <c r="M3634" s="513" t="s">
        <v>4037</v>
      </c>
      <c r="N3634" s="514"/>
      <c r="O3634" s="514"/>
      <c r="P3634" s="515">
        <f t="shared" si="393"/>
        <v>0</v>
      </c>
      <c r="Q3634" s="515">
        <f t="shared" si="394"/>
        <v>0</v>
      </c>
      <c r="R3634" s="515">
        <f t="shared" si="395"/>
        <v>0</v>
      </c>
      <c r="S3634" s="516">
        <f>IF(M3634="nio",0,IF(M3634&gt;0,VLOOKUP(H3634,'3-Productie normen'!A:L,VLOOKUP(M3634,'3-Productie normen'!$B$36:$C$42,2,FALSE),FALSE)))</f>
        <v>0</v>
      </c>
      <c r="T3634" s="516">
        <f t="shared" si="397"/>
        <v>0</v>
      </c>
      <c r="U3634" s="55">
        <f t="shared" si="398"/>
        <v>0</v>
      </c>
      <c r="V3634" s="527"/>
      <c r="X3634" s="529">
        <f t="shared" si="396"/>
        <v>0</v>
      </c>
    </row>
    <row r="3635" spans="1:24" ht="14.1" customHeight="1">
      <c r="A3635" s="460">
        <v>3635</v>
      </c>
      <c r="B3635" s="467" t="s">
        <v>245</v>
      </c>
      <c r="C3635" s="466" t="s">
        <v>386</v>
      </c>
      <c r="D3635" s="473" t="s">
        <v>479</v>
      </c>
      <c r="E3635" s="475">
        <v>1</v>
      </c>
      <c r="F3635" s="475" t="s">
        <v>3124</v>
      </c>
      <c r="G3635" s="494" t="s">
        <v>557</v>
      </c>
      <c r="H3635" s="491" t="s">
        <v>286</v>
      </c>
      <c r="I3635" s="494" t="s">
        <v>4016</v>
      </c>
      <c r="J3635" s="502">
        <v>5.69</v>
      </c>
      <c r="K3635" s="494" t="s">
        <v>4016</v>
      </c>
      <c r="L3635" s="512">
        <f t="shared" si="392"/>
        <v>0</v>
      </c>
      <c r="M3635" s="513" t="s">
        <v>4037</v>
      </c>
      <c r="N3635" s="514"/>
      <c r="O3635" s="514"/>
      <c r="P3635" s="515">
        <f t="shared" si="393"/>
        <v>0</v>
      </c>
      <c r="Q3635" s="515">
        <f t="shared" si="394"/>
        <v>0</v>
      </c>
      <c r="R3635" s="515">
        <f t="shared" si="395"/>
        <v>0</v>
      </c>
      <c r="S3635" s="516">
        <f>IF(M3635="nio",0,IF(M3635&gt;0,VLOOKUP(H3635,'3-Productie normen'!A:L,VLOOKUP(M3635,'3-Productie normen'!$B$36:$C$42,2,FALSE),FALSE)))</f>
        <v>0</v>
      </c>
      <c r="T3635" s="516">
        <f t="shared" si="397"/>
        <v>0</v>
      </c>
      <c r="U3635" s="55">
        <f t="shared" si="398"/>
        <v>0</v>
      </c>
      <c r="V3635" s="527"/>
      <c r="X3635" s="529">
        <f t="shared" si="396"/>
        <v>0</v>
      </c>
    </row>
    <row r="3636" spans="1:24" ht="14.1" customHeight="1">
      <c r="A3636" s="460">
        <v>3636</v>
      </c>
      <c r="B3636" s="467" t="s">
        <v>245</v>
      </c>
      <c r="C3636" s="466" t="s">
        <v>386</v>
      </c>
      <c r="D3636" s="473" t="s">
        <v>479</v>
      </c>
      <c r="E3636" s="475">
        <v>1</v>
      </c>
      <c r="F3636" s="475" t="s">
        <v>3125</v>
      </c>
      <c r="G3636" s="494" t="s">
        <v>557</v>
      </c>
      <c r="H3636" s="491" t="s">
        <v>286</v>
      </c>
      <c r="I3636" s="494" t="s">
        <v>4016</v>
      </c>
      <c r="J3636" s="502">
        <v>5.7</v>
      </c>
      <c r="K3636" s="494" t="s">
        <v>4016</v>
      </c>
      <c r="L3636" s="512">
        <f t="shared" si="392"/>
        <v>0</v>
      </c>
      <c r="M3636" s="513" t="s">
        <v>4037</v>
      </c>
      <c r="N3636" s="514"/>
      <c r="O3636" s="514"/>
      <c r="P3636" s="515">
        <f t="shared" si="393"/>
        <v>0</v>
      </c>
      <c r="Q3636" s="515">
        <f t="shared" si="394"/>
        <v>0</v>
      </c>
      <c r="R3636" s="515">
        <f t="shared" si="395"/>
        <v>0</v>
      </c>
      <c r="S3636" s="516">
        <f>IF(M3636="nio",0,IF(M3636&gt;0,VLOOKUP(H3636,'3-Productie normen'!A:L,VLOOKUP(M3636,'3-Productie normen'!$B$36:$C$42,2,FALSE),FALSE)))</f>
        <v>0</v>
      </c>
      <c r="T3636" s="516">
        <f t="shared" si="397"/>
        <v>0</v>
      </c>
      <c r="U3636" s="55">
        <f t="shared" si="398"/>
        <v>0</v>
      </c>
      <c r="V3636" s="527"/>
      <c r="X3636" s="529">
        <f t="shared" si="396"/>
        <v>0</v>
      </c>
    </row>
    <row r="3637" spans="1:24" ht="14.1" customHeight="1">
      <c r="A3637" s="460">
        <v>3637</v>
      </c>
      <c r="B3637" s="467" t="s">
        <v>245</v>
      </c>
      <c r="C3637" s="466" t="s">
        <v>386</v>
      </c>
      <c r="D3637" s="473" t="s">
        <v>479</v>
      </c>
      <c r="E3637" s="475">
        <v>1</v>
      </c>
      <c r="F3637" s="475" t="s">
        <v>3126</v>
      </c>
      <c r="G3637" s="494" t="s">
        <v>557</v>
      </c>
      <c r="H3637" s="491" t="s">
        <v>286</v>
      </c>
      <c r="I3637" s="494" t="s">
        <v>4016</v>
      </c>
      <c r="J3637" s="502">
        <v>2.64</v>
      </c>
      <c r="K3637" s="494" t="s">
        <v>4016</v>
      </c>
      <c r="L3637" s="512">
        <f t="shared" si="392"/>
        <v>0</v>
      </c>
      <c r="M3637" s="513" t="s">
        <v>4037</v>
      </c>
      <c r="N3637" s="514"/>
      <c r="O3637" s="514"/>
      <c r="P3637" s="515">
        <f t="shared" si="393"/>
        <v>0</v>
      </c>
      <c r="Q3637" s="515">
        <f t="shared" si="394"/>
        <v>0</v>
      </c>
      <c r="R3637" s="515">
        <f t="shared" si="395"/>
        <v>0</v>
      </c>
      <c r="S3637" s="516">
        <f>IF(M3637="nio",0,IF(M3637&gt;0,VLOOKUP(H3637,'3-Productie normen'!A:L,VLOOKUP(M3637,'3-Productie normen'!$B$36:$C$42,2,FALSE),FALSE)))</f>
        <v>0</v>
      </c>
      <c r="T3637" s="516">
        <f t="shared" si="397"/>
        <v>0</v>
      </c>
      <c r="U3637" s="55">
        <f t="shared" si="398"/>
        <v>0</v>
      </c>
      <c r="V3637" s="527"/>
      <c r="X3637" s="529">
        <f t="shared" si="396"/>
        <v>0</v>
      </c>
    </row>
    <row r="3638" spans="1:24" ht="14.1" customHeight="1">
      <c r="A3638" s="460">
        <v>3638</v>
      </c>
      <c r="B3638" s="467" t="s">
        <v>245</v>
      </c>
      <c r="C3638" s="466" t="s">
        <v>386</v>
      </c>
      <c r="D3638" s="473" t="s">
        <v>479</v>
      </c>
      <c r="E3638" s="475">
        <v>1</v>
      </c>
      <c r="F3638" s="475" t="s">
        <v>3127</v>
      </c>
      <c r="G3638" s="494" t="s">
        <v>582</v>
      </c>
      <c r="H3638" s="491" t="s">
        <v>286</v>
      </c>
      <c r="I3638" s="494" t="s">
        <v>4016</v>
      </c>
      <c r="J3638" s="502">
        <v>66.33</v>
      </c>
      <c r="K3638" s="494" t="s">
        <v>4016</v>
      </c>
      <c r="L3638" s="512">
        <f t="shared" si="392"/>
        <v>0</v>
      </c>
      <c r="M3638" s="513" t="s">
        <v>4037</v>
      </c>
      <c r="N3638" s="514"/>
      <c r="O3638" s="514"/>
      <c r="P3638" s="515">
        <f t="shared" si="393"/>
        <v>0</v>
      </c>
      <c r="Q3638" s="515">
        <f t="shared" si="394"/>
        <v>0</v>
      </c>
      <c r="R3638" s="515">
        <f t="shared" si="395"/>
        <v>0</v>
      </c>
      <c r="S3638" s="516">
        <f>IF(M3638="nio",0,IF(M3638&gt;0,VLOOKUP(H3638,'3-Productie normen'!A:L,VLOOKUP(M3638,'3-Productie normen'!$B$36:$C$42,2,FALSE),FALSE)))</f>
        <v>0</v>
      </c>
      <c r="T3638" s="516">
        <f t="shared" si="397"/>
        <v>0</v>
      </c>
      <c r="U3638" s="55">
        <f t="shared" si="398"/>
        <v>0</v>
      </c>
      <c r="V3638" s="527"/>
      <c r="X3638" s="529">
        <f t="shared" si="396"/>
        <v>0</v>
      </c>
    </row>
    <row r="3639" spans="1:24" ht="14.1" customHeight="1">
      <c r="A3639" s="460">
        <v>3639</v>
      </c>
      <c r="B3639" s="467" t="s">
        <v>245</v>
      </c>
      <c r="C3639" s="466" t="s">
        <v>386</v>
      </c>
      <c r="D3639" s="473" t="s">
        <v>479</v>
      </c>
      <c r="E3639" s="475">
        <v>2</v>
      </c>
      <c r="F3639" s="475" t="s">
        <v>645</v>
      </c>
      <c r="G3639" s="494" t="s">
        <v>582</v>
      </c>
      <c r="H3639" s="494" t="s">
        <v>4033</v>
      </c>
      <c r="I3639" s="494" t="s">
        <v>3994</v>
      </c>
      <c r="J3639" s="502">
        <v>99.68</v>
      </c>
      <c r="K3639" s="494" t="s">
        <v>4033</v>
      </c>
      <c r="L3639" s="512">
        <f t="shared" si="392"/>
        <v>104</v>
      </c>
      <c r="M3639" s="514">
        <v>104</v>
      </c>
      <c r="N3639" s="514"/>
      <c r="O3639" s="514"/>
      <c r="P3639" s="515" t="e">
        <f t="shared" si="393"/>
        <v>#DIV/0!</v>
      </c>
      <c r="Q3639" s="515">
        <f t="shared" si="394"/>
        <v>0</v>
      </c>
      <c r="R3639" s="515">
        <f t="shared" si="395"/>
        <v>0</v>
      </c>
      <c r="S3639" s="516">
        <f>IF(M3639="nio",0,IF(M3639&gt;0,VLOOKUP(H3639,'3-Productie normen'!A:L,VLOOKUP(M3639,'3-Productie normen'!$B$36:$C$42,2,FALSE),FALSE)))</f>
        <v>0</v>
      </c>
      <c r="T3639" s="516">
        <f t="shared" si="397"/>
        <v>0</v>
      </c>
      <c r="U3639" s="55">
        <f t="shared" si="398"/>
        <v>0</v>
      </c>
      <c r="V3639" s="527"/>
      <c r="X3639" s="529">
        <f t="shared" si="396"/>
        <v>10366.720000000001</v>
      </c>
    </row>
    <row r="3640" spans="1:24" ht="14.1" customHeight="1">
      <c r="A3640" s="460">
        <v>3640</v>
      </c>
      <c r="B3640" s="467" t="s">
        <v>245</v>
      </c>
      <c r="C3640" s="466" t="s">
        <v>386</v>
      </c>
      <c r="D3640" s="473" t="s">
        <v>479</v>
      </c>
      <c r="E3640" s="475">
        <v>2</v>
      </c>
      <c r="F3640" s="475" t="s">
        <v>646</v>
      </c>
      <c r="G3640" s="494" t="s">
        <v>593</v>
      </c>
      <c r="H3640" s="494" t="s">
        <v>4025</v>
      </c>
      <c r="I3640" s="494" t="s">
        <v>4019</v>
      </c>
      <c r="J3640" s="502">
        <v>57.51</v>
      </c>
      <c r="K3640" s="494" t="s">
        <v>4025</v>
      </c>
      <c r="L3640" s="512">
        <f t="shared" si="392"/>
        <v>0</v>
      </c>
      <c r="M3640" s="513" t="s">
        <v>4037</v>
      </c>
      <c r="N3640" s="514"/>
      <c r="O3640" s="514"/>
      <c r="P3640" s="515">
        <f t="shared" si="393"/>
        <v>0</v>
      </c>
      <c r="Q3640" s="515">
        <f t="shared" si="394"/>
        <v>0</v>
      </c>
      <c r="R3640" s="515">
        <f t="shared" si="395"/>
        <v>0</v>
      </c>
      <c r="S3640" s="516">
        <f>IF(M3640="nio",0,IF(M3640&gt;0,VLOOKUP(H3640,'3-Productie normen'!A:L,VLOOKUP(M3640,'3-Productie normen'!$B$36:$C$42,2,FALSE),FALSE)))</f>
        <v>0</v>
      </c>
      <c r="T3640" s="516">
        <f t="shared" si="397"/>
        <v>0</v>
      </c>
      <c r="U3640" s="55">
        <f t="shared" si="398"/>
        <v>0</v>
      </c>
      <c r="V3640" s="527"/>
      <c r="X3640" s="529">
        <f t="shared" si="396"/>
        <v>0</v>
      </c>
    </row>
    <row r="3641" spans="1:24" ht="14.1" customHeight="1">
      <c r="A3641" s="567">
        <v>3641</v>
      </c>
      <c r="B3641" s="467" t="s">
        <v>245</v>
      </c>
      <c r="C3641" s="466" t="s">
        <v>386</v>
      </c>
      <c r="D3641" s="473" t="s">
        <v>479</v>
      </c>
      <c r="E3641" s="475">
        <v>2</v>
      </c>
      <c r="F3641" s="475" t="s">
        <v>647</v>
      </c>
      <c r="G3641" s="494" t="s">
        <v>593</v>
      </c>
      <c r="H3641" s="494" t="s">
        <v>255</v>
      </c>
      <c r="I3641" s="494" t="s">
        <v>3994</v>
      </c>
      <c r="J3641" s="502">
        <v>71.010000000000005</v>
      </c>
      <c r="K3641" s="494" t="s">
        <v>255</v>
      </c>
      <c r="L3641" s="512">
        <f t="shared" si="392"/>
        <v>104</v>
      </c>
      <c r="M3641" s="514">
        <v>104</v>
      </c>
      <c r="N3641" s="514"/>
      <c r="O3641" s="514"/>
      <c r="P3641" s="515" t="e">
        <f t="shared" si="393"/>
        <v>#DIV/0!</v>
      </c>
      <c r="Q3641" s="515">
        <f t="shared" si="394"/>
        <v>0</v>
      </c>
      <c r="R3641" s="515">
        <f t="shared" si="395"/>
        <v>0</v>
      </c>
      <c r="S3641" s="516">
        <f>IF(M3641="nio",0,IF(M3641&gt;0,VLOOKUP(H3641,'3-Productie normen'!A:L,VLOOKUP(M3641,'3-Productie normen'!$B$36:$C$42,2,FALSE),FALSE)))</f>
        <v>0</v>
      </c>
      <c r="T3641" s="516">
        <f t="shared" si="397"/>
        <v>0</v>
      </c>
      <c r="U3641" s="55">
        <f t="shared" si="398"/>
        <v>0</v>
      </c>
      <c r="V3641" s="527"/>
      <c r="X3641" s="529">
        <f t="shared" si="396"/>
        <v>7385.0400000000009</v>
      </c>
    </row>
    <row r="3642" spans="1:24" ht="14.1" customHeight="1">
      <c r="A3642" s="460">
        <v>3642</v>
      </c>
      <c r="B3642" s="467" t="s">
        <v>245</v>
      </c>
      <c r="C3642" s="466" t="s">
        <v>386</v>
      </c>
      <c r="D3642" s="473" t="s">
        <v>479</v>
      </c>
      <c r="E3642" s="475">
        <v>2</v>
      </c>
      <c r="F3642" s="475" t="s">
        <v>648</v>
      </c>
      <c r="G3642" s="494" t="s">
        <v>593</v>
      </c>
      <c r="H3642" s="494" t="s">
        <v>4025</v>
      </c>
      <c r="I3642" s="494" t="s">
        <v>3994</v>
      </c>
      <c r="J3642" s="502">
        <v>35.69</v>
      </c>
      <c r="K3642" s="494" t="s">
        <v>4025</v>
      </c>
      <c r="L3642" s="512">
        <f t="shared" si="392"/>
        <v>0</v>
      </c>
      <c r="M3642" s="513" t="s">
        <v>4037</v>
      </c>
      <c r="N3642" s="514"/>
      <c r="O3642" s="514"/>
      <c r="P3642" s="515">
        <f t="shared" si="393"/>
        <v>0</v>
      </c>
      <c r="Q3642" s="515">
        <f t="shared" si="394"/>
        <v>0</v>
      </c>
      <c r="R3642" s="515">
        <f t="shared" si="395"/>
        <v>0</v>
      </c>
      <c r="S3642" s="516">
        <f>IF(M3642="nio",0,IF(M3642&gt;0,VLOOKUP(H3642,'3-Productie normen'!A:L,VLOOKUP(M3642,'3-Productie normen'!$B$36:$C$42,2,FALSE),FALSE)))</f>
        <v>0</v>
      </c>
      <c r="T3642" s="516">
        <f t="shared" si="397"/>
        <v>0</v>
      </c>
      <c r="U3642" s="55">
        <f t="shared" si="398"/>
        <v>0</v>
      </c>
      <c r="V3642" s="527"/>
      <c r="X3642" s="529">
        <f t="shared" si="396"/>
        <v>0</v>
      </c>
    </row>
    <row r="3643" spans="1:24" ht="14.1" customHeight="1">
      <c r="A3643" s="460">
        <v>3643</v>
      </c>
      <c r="B3643" s="467" t="s">
        <v>245</v>
      </c>
      <c r="C3643" s="466" t="s">
        <v>386</v>
      </c>
      <c r="D3643" s="473" t="s">
        <v>479</v>
      </c>
      <c r="E3643" s="475">
        <v>2</v>
      </c>
      <c r="F3643" s="475" t="s">
        <v>650</v>
      </c>
      <c r="G3643" s="494" t="s">
        <v>593</v>
      </c>
      <c r="H3643" s="491" t="s">
        <v>286</v>
      </c>
      <c r="I3643" s="494" t="s">
        <v>4016</v>
      </c>
      <c r="J3643" s="502">
        <v>11.99</v>
      </c>
      <c r="K3643" s="494" t="s">
        <v>4016</v>
      </c>
      <c r="L3643" s="512">
        <f t="shared" si="392"/>
        <v>0</v>
      </c>
      <c r="M3643" s="513" t="s">
        <v>4037</v>
      </c>
      <c r="N3643" s="514"/>
      <c r="O3643" s="514"/>
      <c r="P3643" s="515">
        <f t="shared" si="393"/>
        <v>0</v>
      </c>
      <c r="Q3643" s="515">
        <f t="shared" si="394"/>
        <v>0</v>
      </c>
      <c r="R3643" s="515">
        <f t="shared" si="395"/>
        <v>0</v>
      </c>
      <c r="S3643" s="516">
        <f>IF(M3643="nio",0,IF(M3643&gt;0,VLOOKUP(H3643,'3-Productie normen'!A:L,VLOOKUP(M3643,'3-Productie normen'!$B$36:$C$42,2,FALSE),FALSE)))</f>
        <v>0</v>
      </c>
      <c r="T3643" s="516">
        <f t="shared" si="397"/>
        <v>0</v>
      </c>
      <c r="U3643" s="55">
        <f t="shared" si="398"/>
        <v>0</v>
      </c>
      <c r="V3643" s="527"/>
      <c r="X3643" s="529">
        <f t="shared" si="396"/>
        <v>0</v>
      </c>
    </row>
    <row r="3644" spans="1:24" ht="14.1" customHeight="1">
      <c r="A3644" s="460">
        <v>3644</v>
      </c>
      <c r="B3644" s="467" t="s">
        <v>245</v>
      </c>
      <c r="C3644" s="466" t="s">
        <v>386</v>
      </c>
      <c r="D3644" s="473" t="s">
        <v>479</v>
      </c>
      <c r="E3644" s="475">
        <v>2</v>
      </c>
      <c r="F3644" s="475" t="s">
        <v>938</v>
      </c>
      <c r="G3644" s="494" t="s">
        <v>593</v>
      </c>
      <c r="H3644" s="494" t="s">
        <v>255</v>
      </c>
      <c r="I3644" s="494" t="s">
        <v>3994</v>
      </c>
      <c r="J3644" s="502">
        <v>79.680000000000007</v>
      </c>
      <c r="K3644" s="494" t="s">
        <v>255</v>
      </c>
      <c r="L3644" s="512">
        <f t="shared" si="392"/>
        <v>104</v>
      </c>
      <c r="M3644" s="514">
        <v>104</v>
      </c>
      <c r="N3644" s="514"/>
      <c r="O3644" s="514"/>
      <c r="P3644" s="515" t="e">
        <f t="shared" si="393"/>
        <v>#DIV/0!</v>
      </c>
      <c r="Q3644" s="515">
        <f t="shared" si="394"/>
        <v>0</v>
      </c>
      <c r="R3644" s="515">
        <f t="shared" si="395"/>
        <v>0</v>
      </c>
      <c r="S3644" s="516">
        <f>IF(M3644="nio",0,IF(M3644&gt;0,VLOOKUP(H3644,'3-Productie normen'!A:L,VLOOKUP(M3644,'3-Productie normen'!$B$36:$C$42,2,FALSE),FALSE)))</f>
        <v>0</v>
      </c>
      <c r="T3644" s="516">
        <f t="shared" si="397"/>
        <v>0</v>
      </c>
      <c r="U3644" s="55">
        <f t="shared" si="398"/>
        <v>0</v>
      </c>
      <c r="V3644" s="527"/>
      <c r="X3644" s="529">
        <f t="shared" si="396"/>
        <v>8286.7200000000012</v>
      </c>
    </row>
    <row r="3645" spans="1:24" ht="14.1" customHeight="1">
      <c r="A3645" s="460">
        <v>3645</v>
      </c>
      <c r="B3645" s="467" t="s">
        <v>245</v>
      </c>
      <c r="C3645" s="466" t="s">
        <v>386</v>
      </c>
      <c r="D3645" s="473" t="s">
        <v>479</v>
      </c>
      <c r="E3645" s="475">
        <v>2</v>
      </c>
      <c r="F3645" s="475" t="s">
        <v>2915</v>
      </c>
      <c r="G3645" s="494" t="s">
        <v>582</v>
      </c>
      <c r="H3645" s="494" t="s">
        <v>4033</v>
      </c>
      <c r="I3645" s="494" t="s">
        <v>3994</v>
      </c>
      <c r="J3645" s="502">
        <v>12.6</v>
      </c>
      <c r="K3645" s="494" t="s">
        <v>4033</v>
      </c>
      <c r="L3645" s="512">
        <f t="shared" si="392"/>
        <v>104</v>
      </c>
      <c r="M3645" s="514">
        <v>104</v>
      </c>
      <c r="N3645" s="514"/>
      <c r="O3645" s="514"/>
      <c r="P3645" s="515" t="e">
        <f t="shared" si="393"/>
        <v>#DIV/0!</v>
      </c>
      <c r="Q3645" s="515">
        <f t="shared" si="394"/>
        <v>0</v>
      </c>
      <c r="R3645" s="515">
        <f t="shared" si="395"/>
        <v>0</v>
      </c>
      <c r="S3645" s="516">
        <f>IF(M3645="nio",0,IF(M3645&gt;0,VLOOKUP(H3645,'3-Productie normen'!A:L,VLOOKUP(M3645,'3-Productie normen'!$B$36:$C$42,2,FALSE),FALSE)))</f>
        <v>0</v>
      </c>
      <c r="T3645" s="516">
        <f t="shared" si="397"/>
        <v>0</v>
      </c>
      <c r="U3645" s="55">
        <f t="shared" si="398"/>
        <v>0</v>
      </c>
      <c r="V3645" s="527"/>
      <c r="X3645" s="529">
        <f t="shared" si="396"/>
        <v>1310.3999999999999</v>
      </c>
    </row>
    <row r="3646" spans="1:24" ht="14.1" customHeight="1">
      <c r="A3646" s="460">
        <v>3646</v>
      </c>
      <c r="B3646" s="467" t="s">
        <v>245</v>
      </c>
      <c r="C3646" s="466" t="s">
        <v>386</v>
      </c>
      <c r="D3646" s="473" t="s">
        <v>479</v>
      </c>
      <c r="E3646" s="475">
        <v>2</v>
      </c>
      <c r="F3646" s="475" t="s">
        <v>3128</v>
      </c>
      <c r="G3646" s="494" t="s">
        <v>566</v>
      </c>
      <c r="H3646" s="492" t="s">
        <v>216</v>
      </c>
      <c r="I3646" s="494" t="s">
        <v>4020</v>
      </c>
      <c r="J3646" s="502">
        <v>23.95</v>
      </c>
      <c r="K3646" s="505" t="s">
        <v>216</v>
      </c>
      <c r="L3646" s="512">
        <f t="shared" si="392"/>
        <v>104</v>
      </c>
      <c r="M3646" s="514">
        <v>104</v>
      </c>
      <c r="N3646" s="514"/>
      <c r="O3646" s="514"/>
      <c r="P3646" s="515" t="e">
        <f t="shared" si="393"/>
        <v>#DIV/0!</v>
      </c>
      <c r="Q3646" s="515">
        <f t="shared" si="394"/>
        <v>0</v>
      </c>
      <c r="R3646" s="515">
        <f t="shared" si="395"/>
        <v>0</v>
      </c>
      <c r="S3646" s="516">
        <f>IF(M3646="nio",0,IF(M3646&gt;0,VLOOKUP(H3646,'3-Productie normen'!A:L,VLOOKUP(M3646,'3-Productie normen'!$B$36:$C$42,2,FALSE),FALSE)))</f>
        <v>0</v>
      </c>
      <c r="T3646" s="516">
        <f t="shared" si="397"/>
        <v>0</v>
      </c>
      <c r="U3646" s="55">
        <f t="shared" si="398"/>
        <v>0</v>
      </c>
      <c r="V3646" s="527"/>
      <c r="X3646" s="529">
        <f t="shared" si="396"/>
        <v>2490.7999999999997</v>
      </c>
    </row>
    <row r="3647" spans="1:24" ht="14.1" customHeight="1">
      <c r="A3647" s="460">
        <v>3647</v>
      </c>
      <c r="B3647" s="467" t="s">
        <v>245</v>
      </c>
      <c r="C3647" s="466" t="s">
        <v>386</v>
      </c>
      <c r="D3647" s="473" t="s">
        <v>479</v>
      </c>
      <c r="E3647" s="475">
        <v>2</v>
      </c>
      <c r="F3647" s="475" t="s">
        <v>3129</v>
      </c>
      <c r="G3647" s="494" t="s">
        <v>561</v>
      </c>
      <c r="H3647" s="491" t="s">
        <v>286</v>
      </c>
      <c r="I3647" s="494" t="s">
        <v>3994</v>
      </c>
      <c r="J3647" s="502">
        <v>11.3</v>
      </c>
      <c r="K3647" s="494" t="s">
        <v>4016</v>
      </c>
      <c r="L3647" s="512">
        <f t="shared" si="392"/>
        <v>0</v>
      </c>
      <c r="M3647" s="513" t="s">
        <v>4037</v>
      </c>
      <c r="N3647" s="514"/>
      <c r="O3647" s="514"/>
      <c r="P3647" s="515">
        <f t="shared" si="393"/>
        <v>0</v>
      </c>
      <c r="Q3647" s="515">
        <f t="shared" si="394"/>
        <v>0</v>
      </c>
      <c r="R3647" s="515">
        <f t="shared" si="395"/>
        <v>0</v>
      </c>
      <c r="S3647" s="516">
        <f>IF(M3647="nio",0,IF(M3647&gt;0,VLOOKUP(H3647,'3-Productie normen'!A:L,VLOOKUP(M3647,'3-Productie normen'!$B$36:$C$42,2,FALSE),FALSE)))</f>
        <v>0</v>
      </c>
      <c r="T3647" s="516">
        <f t="shared" si="397"/>
        <v>0</v>
      </c>
      <c r="U3647" s="55">
        <f t="shared" si="398"/>
        <v>0</v>
      </c>
      <c r="V3647" s="527"/>
      <c r="X3647" s="529">
        <f t="shared" si="396"/>
        <v>0</v>
      </c>
    </row>
    <row r="3648" spans="1:24" ht="14.1" customHeight="1">
      <c r="A3648" s="460">
        <v>3648</v>
      </c>
      <c r="B3648" s="467" t="s">
        <v>245</v>
      </c>
      <c r="C3648" s="466" t="s">
        <v>386</v>
      </c>
      <c r="D3648" s="473" t="s">
        <v>479</v>
      </c>
      <c r="E3648" s="475">
        <v>2</v>
      </c>
      <c r="F3648" s="475" t="s">
        <v>3130</v>
      </c>
      <c r="G3648" s="494" t="s">
        <v>557</v>
      </c>
      <c r="H3648" s="491" t="s">
        <v>286</v>
      </c>
      <c r="I3648" s="494" t="s">
        <v>4016</v>
      </c>
      <c r="J3648" s="502">
        <v>5.7</v>
      </c>
      <c r="K3648" s="494" t="s">
        <v>4016</v>
      </c>
      <c r="L3648" s="512">
        <f t="shared" si="392"/>
        <v>0</v>
      </c>
      <c r="M3648" s="513" t="s">
        <v>4037</v>
      </c>
      <c r="N3648" s="514"/>
      <c r="O3648" s="514"/>
      <c r="P3648" s="515">
        <f t="shared" si="393"/>
        <v>0</v>
      </c>
      <c r="Q3648" s="515">
        <f t="shared" si="394"/>
        <v>0</v>
      </c>
      <c r="R3648" s="515">
        <f t="shared" si="395"/>
        <v>0</v>
      </c>
      <c r="S3648" s="516">
        <f>IF(M3648="nio",0,IF(M3648&gt;0,VLOOKUP(H3648,'3-Productie normen'!A:L,VLOOKUP(M3648,'3-Productie normen'!$B$36:$C$42,2,FALSE),FALSE)))</f>
        <v>0</v>
      </c>
      <c r="T3648" s="516">
        <f t="shared" si="397"/>
        <v>0</v>
      </c>
      <c r="U3648" s="55">
        <f t="shared" si="398"/>
        <v>0</v>
      </c>
      <c r="V3648" s="527"/>
      <c r="X3648" s="529">
        <f t="shared" si="396"/>
        <v>0</v>
      </c>
    </row>
    <row r="3649" spans="1:24" ht="14.1" customHeight="1">
      <c r="A3649" s="567">
        <v>3649</v>
      </c>
      <c r="B3649" s="467" t="s">
        <v>245</v>
      </c>
      <c r="C3649" s="466" t="s">
        <v>386</v>
      </c>
      <c r="D3649" s="473" t="s">
        <v>479</v>
      </c>
      <c r="E3649" s="475">
        <v>2</v>
      </c>
      <c r="F3649" s="475" t="s">
        <v>3131</v>
      </c>
      <c r="G3649" s="494" t="s">
        <v>557</v>
      </c>
      <c r="H3649" s="491" t="s">
        <v>286</v>
      </c>
      <c r="I3649" s="494" t="s">
        <v>4016</v>
      </c>
      <c r="J3649" s="502">
        <v>5.7</v>
      </c>
      <c r="K3649" s="494" t="s">
        <v>4016</v>
      </c>
      <c r="L3649" s="512">
        <f t="shared" si="392"/>
        <v>0</v>
      </c>
      <c r="M3649" s="513" t="s">
        <v>4037</v>
      </c>
      <c r="N3649" s="514"/>
      <c r="O3649" s="514"/>
      <c r="P3649" s="515">
        <f t="shared" si="393"/>
        <v>0</v>
      </c>
      <c r="Q3649" s="515">
        <f t="shared" si="394"/>
        <v>0</v>
      </c>
      <c r="R3649" s="515">
        <f t="shared" si="395"/>
        <v>0</v>
      </c>
      <c r="S3649" s="516">
        <f>IF(M3649="nio",0,IF(M3649&gt;0,VLOOKUP(H3649,'3-Productie normen'!A:L,VLOOKUP(M3649,'3-Productie normen'!$B$36:$C$42,2,FALSE),FALSE)))</f>
        <v>0</v>
      </c>
      <c r="T3649" s="516">
        <f t="shared" si="397"/>
        <v>0</v>
      </c>
      <c r="U3649" s="55">
        <f t="shared" si="398"/>
        <v>0</v>
      </c>
      <c r="V3649" s="527"/>
      <c r="X3649" s="529">
        <f t="shared" si="396"/>
        <v>0</v>
      </c>
    </row>
    <row r="3650" spans="1:24" ht="14.1" customHeight="1">
      <c r="A3650" s="460">
        <v>3650</v>
      </c>
      <c r="B3650" s="467" t="s">
        <v>245</v>
      </c>
      <c r="C3650" s="466" t="s">
        <v>386</v>
      </c>
      <c r="D3650" s="473" t="s">
        <v>479</v>
      </c>
      <c r="E3650" s="475">
        <v>2</v>
      </c>
      <c r="F3650" s="475" t="s">
        <v>3132</v>
      </c>
      <c r="G3650" s="494" t="s">
        <v>557</v>
      </c>
      <c r="H3650" s="491" t="s">
        <v>286</v>
      </c>
      <c r="I3650" s="494" t="s">
        <v>3985</v>
      </c>
      <c r="J3650" s="502">
        <v>2.71</v>
      </c>
      <c r="K3650" s="494" t="s">
        <v>4016</v>
      </c>
      <c r="L3650" s="512">
        <f t="shared" si="392"/>
        <v>0</v>
      </c>
      <c r="M3650" s="513" t="s">
        <v>4037</v>
      </c>
      <c r="N3650" s="514"/>
      <c r="O3650" s="514"/>
      <c r="P3650" s="515">
        <f t="shared" si="393"/>
        <v>0</v>
      </c>
      <c r="Q3650" s="515">
        <f t="shared" si="394"/>
        <v>0</v>
      </c>
      <c r="R3650" s="515">
        <f t="shared" si="395"/>
        <v>0</v>
      </c>
      <c r="S3650" s="516">
        <f>IF(M3650="nio",0,IF(M3650&gt;0,VLOOKUP(H3650,'3-Productie normen'!A:L,VLOOKUP(M3650,'3-Productie normen'!$B$36:$C$42,2,FALSE),FALSE)))</f>
        <v>0</v>
      </c>
      <c r="T3650" s="516">
        <f t="shared" si="397"/>
        <v>0</v>
      </c>
      <c r="U3650" s="55">
        <f t="shared" si="398"/>
        <v>0</v>
      </c>
      <c r="V3650" s="527"/>
      <c r="X3650" s="529">
        <f t="shared" si="396"/>
        <v>0</v>
      </c>
    </row>
    <row r="3651" spans="1:24" ht="14.1" customHeight="1">
      <c r="A3651" s="460">
        <v>3651</v>
      </c>
      <c r="B3651" s="467" t="s">
        <v>245</v>
      </c>
      <c r="C3651" s="466" t="s">
        <v>386</v>
      </c>
      <c r="D3651" s="473" t="s">
        <v>479</v>
      </c>
      <c r="E3651" s="475">
        <v>3</v>
      </c>
      <c r="F3651" s="475" t="s">
        <v>3133</v>
      </c>
      <c r="G3651" s="494" t="s">
        <v>593</v>
      </c>
      <c r="H3651" s="494" t="s">
        <v>4025</v>
      </c>
      <c r="I3651" s="494" t="s">
        <v>4021</v>
      </c>
      <c r="J3651" s="502">
        <v>99.89</v>
      </c>
      <c r="K3651" s="494" t="s">
        <v>4025</v>
      </c>
      <c r="L3651" s="512">
        <f t="shared" si="392"/>
        <v>0</v>
      </c>
      <c r="M3651" s="513" t="s">
        <v>4037</v>
      </c>
      <c r="N3651" s="514"/>
      <c r="O3651" s="514"/>
      <c r="P3651" s="515">
        <f t="shared" si="393"/>
        <v>0</v>
      </c>
      <c r="Q3651" s="515">
        <f t="shared" si="394"/>
        <v>0</v>
      </c>
      <c r="R3651" s="515">
        <f t="shared" si="395"/>
        <v>0</v>
      </c>
      <c r="S3651" s="516">
        <f>IF(M3651="nio",0,IF(M3651&gt;0,VLOOKUP(H3651,'3-Productie normen'!A:L,VLOOKUP(M3651,'3-Productie normen'!$B$36:$C$42,2,FALSE),FALSE)))</f>
        <v>0</v>
      </c>
      <c r="T3651" s="516">
        <f t="shared" si="397"/>
        <v>0</v>
      </c>
      <c r="U3651" s="55">
        <f t="shared" si="398"/>
        <v>0</v>
      </c>
      <c r="V3651" s="527"/>
      <c r="X3651" s="529">
        <f t="shared" si="396"/>
        <v>0</v>
      </c>
    </row>
    <row r="3652" spans="1:24" ht="14.1" customHeight="1">
      <c r="A3652" s="460">
        <v>3652</v>
      </c>
      <c r="B3652" s="467" t="s">
        <v>245</v>
      </c>
      <c r="C3652" s="466" t="s">
        <v>386</v>
      </c>
      <c r="D3652" s="473" t="s">
        <v>479</v>
      </c>
      <c r="E3652" s="475">
        <v>3</v>
      </c>
      <c r="F3652" s="475" t="s">
        <v>3134</v>
      </c>
      <c r="G3652" s="494" t="s">
        <v>559</v>
      </c>
      <c r="H3652" s="494" t="s">
        <v>4025</v>
      </c>
      <c r="I3652" s="494" t="s">
        <v>4021</v>
      </c>
      <c r="J3652" s="502">
        <v>42.09</v>
      </c>
      <c r="K3652" s="494" t="s">
        <v>4025</v>
      </c>
      <c r="L3652" s="512">
        <f t="shared" si="392"/>
        <v>0</v>
      </c>
      <c r="M3652" s="513" t="s">
        <v>4037</v>
      </c>
      <c r="N3652" s="514"/>
      <c r="O3652" s="514"/>
      <c r="P3652" s="515">
        <f t="shared" si="393"/>
        <v>0</v>
      </c>
      <c r="Q3652" s="515">
        <f t="shared" si="394"/>
        <v>0</v>
      </c>
      <c r="R3652" s="515">
        <f t="shared" si="395"/>
        <v>0</v>
      </c>
      <c r="S3652" s="516">
        <f>IF(M3652="nio",0,IF(M3652&gt;0,VLOOKUP(H3652,'3-Productie normen'!A:L,VLOOKUP(M3652,'3-Productie normen'!$B$36:$C$42,2,FALSE),FALSE)))</f>
        <v>0</v>
      </c>
      <c r="T3652" s="516">
        <f t="shared" si="397"/>
        <v>0</v>
      </c>
      <c r="U3652" s="55">
        <f t="shared" si="398"/>
        <v>0</v>
      </c>
      <c r="V3652" s="527"/>
      <c r="X3652" s="529">
        <f t="shared" si="396"/>
        <v>0</v>
      </c>
    </row>
    <row r="3653" spans="1:24" ht="14.1" customHeight="1">
      <c r="A3653" s="460">
        <v>3653</v>
      </c>
      <c r="B3653" s="467" t="s">
        <v>245</v>
      </c>
      <c r="C3653" s="466" t="s">
        <v>386</v>
      </c>
      <c r="D3653" s="473" t="s">
        <v>479</v>
      </c>
      <c r="E3653" s="475">
        <v>3</v>
      </c>
      <c r="F3653" s="475" t="s">
        <v>3135</v>
      </c>
      <c r="G3653" s="494" t="s">
        <v>566</v>
      </c>
      <c r="H3653" s="492" t="s">
        <v>216</v>
      </c>
      <c r="I3653" s="494" t="s">
        <v>4020</v>
      </c>
      <c r="J3653" s="502">
        <v>23.82</v>
      </c>
      <c r="K3653" s="505" t="s">
        <v>216</v>
      </c>
      <c r="L3653" s="512">
        <f t="shared" si="392"/>
        <v>104</v>
      </c>
      <c r="M3653" s="514">
        <v>104</v>
      </c>
      <c r="N3653" s="514"/>
      <c r="O3653" s="514"/>
      <c r="P3653" s="515" t="e">
        <f t="shared" si="393"/>
        <v>#DIV/0!</v>
      </c>
      <c r="Q3653" s="515">
        <f t="shared" si="394"/>
        <v>0</v>
      </c>
      <c r="R3653" s="515">
        <f t="shared" si="395"/>
        <v>0</v>
      </c>
      <c r="S3653" s="516">
        <f>IF(M3653="nio",0,IF(M3653&gt;0,VLOOKUP(H3653,'3-Productie normen'!A:L,VLOOKUP(M3653,'3-Productie normen'!$B$36:$C$42,2,FALSE),FALSE)))</f>
        <v>0</v>
      </c>
      <c r="T3653" s="516">
        <f t="shared" si="397"/>
        <v>0</v>
      </c>
      <c r="U3653" s="55">
        <f t="shared" si="398"/>
        <v>0</v>
      </c>
      <c r="V3653" s="527"/>
      <c r="X3653" s="529">
        <f t="shared" si="396"/>
        <v>2477.2800000000002</v>
      </c>
    </row>
    <row r="3654" spans="1:24" ht="14.1" customHeight="1">
      <c r="A3654" s="460">
        <v>3654</v>
      </c>
      <c r="B3654" s="467" t="s">
        <v>245</v>
      </c>
      <c r="C3654" s="466" t="s">
        <v>386</v>
      </c>
      <c r="D3654" s="473" t="s">
        <v>479</v>
      </c>
      <c r="E3654" s="475">
        <v>3</v>
      </c>
      <c r="F3654" s="475" t="s">
        <v>3136</v>
      </c>
      <c r="G3654" s="494" t="s">
        <v>561</v>
      </c>
      <c r="H3654" s="491" t="s">
        <v>286</v>
      </c>
      <c r="I3654" s="494" t="s">
        <v>3994</v>
      </c>
      <c r="J3654" s="502">
        <v>11.31</v>
      </c>
      <c r="K3654" s="494" t="s">
        <v>4016</v>
      </c>
      <c r="L3654" s="512">
        <f t="shared" si="392"/>
        <v>0</v>
      </c>
      <c r="M3654" s="513" t="s">
        <v>4037</v>
      </c>
      <c r="N3654" s="514"/>
      <c r="O3654" s="514"/>
      <c r="P3654" s="515">
        <f t="shared" si="393"/>
        <v>0</v>
      </c>
      <c r="Q3654" s="515">
        <f t="shared" si="394"/>
        <v>0</v>
      </c>
      <c r="R3654" s="515">
        <f t="shared" si="395"/>
        <v>0</v>
      </c>
      <c r="S3654" s="516">
        <f>IF(M3654="nio",0,IF(M3654&gt;0,VLOOKUP(H3654,'3-Productie normen'!A:L,VLOOKUP(M3654,'3-Productie normen'!$B$36:$C$42,2,FALSE),FALSE)))</f>
        <v>0</v>
      </c>
      <c r="T3654" s="516">
        <f t="shared" si="397"/>
        <v>0</v>
      </c>
      <c r="U3654" s="55">
        <f t="shared" si="398"/>
        <v>0</v>
      </c>
      <c r="V3654" s="527"/>
      <c r="X3654" s="529">
        <f t="shared" si="396"/>
        <v>0</v>
      </c>
    </row>
    <row r="3655" spans="1:24" ht="14.1" customHeight="1">
      <c r="A3655" s="460">
        <v>3655</v>
      </c>
      <c r="B3655" s="467" t="s">
        <v>245</v>
      </c>
      <c r="C3655" s="466" t="s">
        <v>386</v>
      </c>
      <c r="D3655" s="473" t="s">
        <v>479</v>
      </c>
      <c r="E3655" s="475">
        <v>3</v>
      </c>
      <c r="F3655" s="475" t="s">
        <v>3137</v>
      </c>
      <c r="G3655" s="494" t="s">
        <v>557</v>
      </c>
      <c r="H3655" s="491" t="s">
        <v>286</v>
      </c>
      <c r="I3655" s="494" t="s">
        <v>4016</v>
      </c>
      <c r="J3655" s="502">
        <v>5.7</v>
      </c>
      <c r="K3655" s="494" t="s">
        <v>4016</v>
      </c>
      <c r="L3655" s="512">
        <f t="shared" si="392"/>
        <v>0</v>
      </c>
      <c r="M3655" s="513" t="s">
        <v>4037</v>
      </c>
      <c r="N3655" s="514"/>
      <c r="O3655" s="514"/>
      <c r="P3655" s="515">
        <f t="shared" si="393"/>
        <v>0</v>
      </c>
      <c r="Q3655" s="515">
        <f t="shared" si="394"/>
        <v>0</v>
      </c>
      <c r="R3655" s="515">
        <f t="shared" si="395"/>
        <v>0</v>
      </c>
      <c r="S3655" s="516">
        <f>IF(M3655="nio",0,IF(M3655&gt;0,VLOOKUP(H3655,'3-Productie normen'!A:L,VLOOKUP(M3655,'3-Productie normen'!$B$36:$C$42,2,FALSE),FALSE)))</f>
        <v>0</v>
      </c>
      <c r="T3655" s="516">
        <f t="shared" si="397"/>
        <v>0</v>
      </c>
      <c r="U3655" s="55">
        <f t="shared" si="398"/>
        <v>0</v>
      </c>
      <c r="V3655" s="527"/>
      <c r="X3655" s="529">
        <f t="shared" si="396"/>
        <v>0</v>
      </c>
    </row>
    <row r="3656" spans="1:24" ht="14.1" customHeight="1">
      <c r="A3656" s="460">
        <v>3656</v>
      </c>
      <c r="B3656" s="467" t="s">
        <v>245</v>
      </c>
      <c r="C3656" s="466" t="s">
        <v>386</v>
      </c>
      <c r="D3656" s="473" t="s">
        <v>479</v>
      </c>
      <c r="E3656" s="475">
        <v>3</v>
      </c>
      <c r="F3656" s="475" t="s">
        <v>3138</v>
      </c>
      <c r="G3656" s="494" t="s">
        <v>557</v>
      </c>
      <c r="H3656" s="491" t="s">
        <v>286</v>
      </c>
      <c r="I3656" s="494" t="s">
        <v>4016</v>
      </c>
      <c r="J3656" s="502">
        <v>5.7</v>
      </c>
      <c r="K3656" s="494" t="s">
        <v>4016</v>
      </c>
      <c r="L3656" s="512">
        <f t="shared" ref="L3656:L3721" si="399">SUM(M3656:O3656)</f>
        <v>0</v>
      </c>
      <c r="M3656" s="513" t="s">
        <v>4037</v>
      </c>
      <c r="N3656" s="514"/>
      <c r="O3656" s="514"/>
      <c r="P3656" s="515">
        <f t="shared" si="393"/>
        <v>0</v>
      </c>
      <c r="Q3656" s="515">
        <f t="shared" si="394"/>
        <v>0</v>
      </c>
      <c r="R3656" s="515">
        <f t="shared" si="395"/>
        <v>0</v>
      </c>
      <c r="S3656" s="516">
        <f>IF(M3656="nio",0,IF(M3656&gt;0,VLOOKUP(H3656,'3-Productie normen'!A:L,VLOOKUP(M3656,'3-Productie normen'!$B$36:$C$42,2,FALSE),FALSE)))</f>
        <v>0</v>
      </c>
      <c r="T3656" s="516">
        <f t="shared" si="397"/>
        <v>0</v>
      </c>
      <c r="U3656" s="55">
        <f t="shared" si="398"/>
        <v>0</v>
      </c>
      <c r="V3656" s="527"/>
      <c r="X3656" s="529">
        <f t="shared" si="396"/>
        <v>0</v>
      </c>
    </row>
    <row r="3657" spans="1:24" ht="14.1" customHeight="1">
      <c r="A3657" s="567">
        <v>3657</v>
      </c>
      <c r="B3657" s="467" t="s">
        <v>245</v>
      </c>
      <c r="C3657" s="466" t="s">
        <v>386</v>
      </c>
      <c r="D3657" s="473" t="s">
        <v>479</v>
      </c>
      <c r="E3657" s="475">
        <v>3</v>
      </c>
      <c r="F3657" s="475" t="s">
        <v>3139</v>
      </c>
      <c r="G3657" s="494" t="s">
        <v>582</v>
      </c>
      <c r="H3657" s="494" t="s">
        <v>4025</v>
      </c>
      <c r="I3657" s="494" t="s">
        <v>3994</v>
      </c>
      <c r="J3657" s="502">
        <v>14.28</v>
      </c>
      <c r="K3657" s="494" t="s">
        <v>4025</v>
      </c>
      <c r="L3657" s="512">
        <f t="shared" si="399"/>
        <v>0</v>
      </c>
      <c r="M3657" s="513" t="s">
        <v>4037</v>
      </c>
      <c r="N3657" s="514"/>
      <c r="O3657" s="514"/>
      <c r="P3657" s="515">
        <f t="shared" si="393"/>
        <v>0</v>
      </c>
      <c r="Q3657" s="515">
        <f t="shared" si="394"/>
        <v>0</v>
      </c>
      <c r="R3657" s="515">
        <f t="shared" si="395"/>
        <v>0</v>
      </c>
      <c r="S3657" s="516">
        <f>IF(M3657="nio",0,IF(M3657&gt;0,VLOOKUP(H3657,'3-Productie normen'!A:L,VLOOKUP(M3657,'3-Productie normen'!$B$36:$C$42,2,FALSE),FALSE)))</f>
        <v>0</v>
      </c>
      <c r="T3657" s="516">
        <f t="shared" si="397"/>
        <v>0</v>
      </c>
      <c r="U3657" s="55">
        <f t="shared" si="398"/>
        <v>0</v>
      </c>
      <c r="V3657" s="527"/>
      <c r="X3657" s="529">
        <f t="shared" si="396"/>
        <v>0</v>
      </c>
    </row>
    <row r="3658" spans="1:24" ht="14.1" customHeight="1">
      <c r="A3658" s="460">
        <v>3658</v>
      </c>
      <c r="B3658" s="467" t="s">
        <v>245</v>
      </c>
      <c r="C3658" s="466" t="s">
        <v>386</v>
      </c>
      <c r="D3658" s="473" t="s">
        <v>479</v>
      </c>
      <c r="E3658" s="475" t="s">
        <v>790</v>
      </c>
      <c r="F3658" s="475" t="s">
        <v>3140</v>
      </c>
      <c r="G3658" s="494" t="s">
        <v>593</v>
      </c>
      <c r="H3658" s="494" t="s">
        <v>255</v>
      </c>
      <c r="I3658" s="494" t="s">
        <v>3974</v>
      </c>
      <c r="J3658" s="502">
        <v>103.47</v>
      </c>
      <c r="K3658" s="494" t="s">
        <v>255</v>
      </c>
      <c r="L3658" s="512">
        <f t="shared" si="399"/>
        <v>104</v>
      </c>
      <c r="M3658" s="514">
        <v>104</v>
      </c>
      <c r="N3658" s="514"/>
      <c r="O3658" s="514"/>
      <c r="P3658" s="515" t="e">
        <f t="shared" si="393"/>
        <v>#DIV/0!</v>
      </c>
      <c r="Q3658" s="515">
        <f t="shared" si="394"/>
        <v>0</v>
      </c>
      <c r="R3658" s="515">
        <f t="shared" si="395"/>
        <v>0</v>
      </c>
      <c r="S3658" s="516">
        <f>IF(M3658="nio",0,IF(M3658&gt;0,VLOOKUP(H3658,'3-Productie normen'!A:L,VLOOKUP(M3658,'3-Productie normen'!$B$36:$C$42,2,FALSE),FALSE)))</f>
        <v>0</v>
      </c>
      <c r="T3658" s="516">
        <f t="shared" si="397"/>
        <v>0</v>
      </c>
      <c r="U3658" s="55">
        <f t="shared" si="398"/>
        <v>0</v>
      </c>
      <c r="V3658" s="527"/>
      <c r="X3658" s="529">
        <f t="shared" si="396"/>
        <v>10760.88</v>
      </c>
    </row>
    <row r="3659" spans="1:24" ht="14.1" customHeight="1">
      <c r="A3659" s="460">
        <v>3659</v>
      </c>
      <c r="B3659" s="467" t="s">
        <v>245</v>
      </c>
      <c r="C3659" s="466" t="s">
        <v>386</v>
      </c>
      <c r="D3659" s="473" t="s">
        <v>479</v>
      </c>
      <c r="E3659" s="475" t="s">
        <v>790</v>
      </c>
      <c r="F3659" s="475" t="s">
        <v>3043</v>
      </c>
      <c r="G3659" s="494" t="s">
        <v>593</v>
      </c>
      <c r="H3659" s="494" t="s">
        <v>255</v>
      </c>
      <c r="I3659" s="494" t="s">
        <v>3974</v>
      </c>
      <c r="J3659" s="502">
        <v>31.4</v>
      </c>
      <c r="K3659" s="494" t="s">
        <v>255</v>
      </c>
      <c r="L3659" s="512">
        <f t="shared" si="399"/>
        <v>104</v>
      </c>
      <c r="M3659" s="514">
        <v>104</v>
      </c>
      <c r="N3659" s="514"/>
      <c r="O3659" s="514"/>
      <c r="P3659" s="515" t="e">
        <f t="shared" ref="P3659:P3722" si="400">IF(M3659="nio",0,IF(M3659&gt;0,M3659*J3659/S3659,0))</f>
        <v>#DIV/0!</v>
      </c>
      <c r="Q3659" s="515">
        <f t="shared" ref="Q3659:Q3722" si="401">IF(N3659&gt;0,N3659*J3659/T3659,0)</f>
        <v>0</v>
      </c>
      <c r="R3659" s="515">
        <f t="shared" ref="R3659:R3722" si="402">IF(O3659&gt;0,O3659*J3659/U3659,0)</f>
        <v>0</v>
      </c>
      <c r="S3659" s="516">
        <f>IF(M3659="nio",0,IF(M3659&gt;0,VLOOKUP(H3659,'3-Productie normen'!A:L,VLOOKUP(M3659,'3-Productie normen'!$B$36:$C$42,2,FALSE),FALSE)))</f>
        <v>0</v>
      </c>
      <c r="T3659" s="516">
        <f t="shared" si="397"/>
        <v>0</v>
      </c>
      <c r="U3659" s="55">
        <f t="shared" si="398"/>
        <v>0</v>
      </c>
      <c r="V3659" s="527"/>
      <c r="X3659" s="529">
        <f t="shared" ref="X3659:X3722" si="403">L3659*J3659</f>
        <v>3265.6</v>
      </c>
    </row>
    <row r="3660" spans="1:24" ht="14.1" customHeight="1">
      <c r="A3660" s="460">
        <v>3660</v>
      </c>
      <c r="B3660" s="467" t="s">
        <v>245</v>
      </c>
      <c r="C3660" s="466" t="s">
        <v>386</v>
      </c>
      <c r="D3660" s="473" t="s">
        <v>479</v>
      </c>
      <c r="E3660" s="475" t="s">
        <v>790</v>
      </c>
      <c r="F3660" s="475" t="s">
        <v>3141</v>
      </c>
      <c r="G3660" s="494" t="s">
        <v>2206</v>
      </c>
      <c r="H3660" s="494" t="s">
        <v>4025</v>
      </c>
      <c r="I3660" s="494" t="s">
        <v>3983</v>
      </c>
      <c r="J3660" s="502">
        <v>68.59</v>
      </c>
      <c r="K3660" s="494" t="s">
        <v>4025</v>
      </c>
      <c r="L3660" s="512">
        <f t="shared" si="399"/>
        <v>0</v>
      </c>
      <c r="M3660" s="513" t="s">
        <v>4037</v>
      </c>
      <c r="N3660" s="514"/>
      <c r="O3660" s="514"/>
      <c r="P3660" s="515">
        <f t="shared" si="400"/>
        <v>0</v>
      </c>
      <c r="Q3660" s="515">
        <f t="shared" si="401"/>
        <v>0</v>
      </c>
      <c r="R3660" s="515">
        <f t="shared" si="402"/>
        <v>0</v>
      </c>
      <c r="S3660" s="516">
        <f>IF(M3660="nio",0,IF(M3660&gt;0,VLOOKUP(H3660,'3-Productie normen'!A:L,VLOOKUP(M3660,'3-Productie normen'!$B$36:$C$42,2,FALSE),FALSE)))</f>
        <v>0</v>
      </c>
      <c r="T3660" s="516">
        <f t="shared" si="397"/>
        <v>0</v>
      </c>
      <c r="U3660" s="55">
        <f t="shared" si="398"/>
        <v>0</v>
      </c>
      <c r="V3660" s="527"/>
      <c r="X3660" s="529">
        <f t="shared" si="403"/>
        <v>0</v>
      </c>
    </row>
    <row r="3661" spans="1:24" ht="14.1" customHeight="1">
      <c r="A3661" s="460">
        <v>3661</v>
      </c>
      <c r="B3661" s="467" t="s">
        <v>245</v>
      </c>
      <c r="C3661" s="466" t="s">
        <v>386</v>
      </c>
      <c r="D3661" s="473" t="s">
        <v>479</v>
      </c>
      <c r="E3661" s="475" t="s">
        <v>790</v>
      </c>
      <c r="F3661" s="475" t="s">
        <v>3047</v>
      </c>
      <c r="G3661" s="494" t="s">
        <v>559</v>
      </c>
      <c r="H3661" s="491" t="s">
        <v>286</v>
      </c>
      <c r="I3661" s="494" t="s">
        <v>3983</v>
      </c>
      <c r="J3661" s="502">
        <v>11.18</v>
      </c>
      <c r="K3661" s="494" t="s">
        <v>4016</v>
      </c>
      <c r="L3661" s="512">
        <f t="shared" si="399"/>
        <v>0</v>
      </c>
      <c r="M3661" s="513" t="s">
        <v>4037</v>
      </c>
      <c r="N3661" s="514"/>
      <c r="O3661" s="514"/>
      <c r="P3661" s="515">
        <f t="shared" si="400"/>
        <v>0</v>
      </c>
      <c r="Q3661" s="515">
        <f t="shared" si="401"/>
        <v>0</v>
      </c>
      <c r="R3661" s="515">
        <f t="shared" si="402"/>
        <v>0</v>
      </c>
      <c r="S3661" s="516">
        <f>IF(M3661="nio",0,IF(M3661&gt;0,VLOOKUP(H3661,'3-Productie normen'!A:L,VLOOKUP(M3661,'3-Productie normen'!$B$36:$C$42,2,FALSE),FALSE)))</f>
        <v>0</v>
      </c>
      <c r="T3661" s="516">
        <f t="shared" si="397"/>
        <v>0</v>
      </c>
      <c r="U3661" s="55">
        <f t="shared" si="398"/>
        <v>0</v>
      </c>
      <c r="V3661" s="527"/>
      <c r="X3661" s="529">
        <f t="shared" si="403"/>
        <v>0</v>
      </c>
    </row>
    <row r="3662" spans="1:24" ht="14.1" customHeight="1">
      <c r="A3662" s="460">
        <v>3662</v>
      </c>
      <c r="B3662" s="467" t="s">
        <v>245</v>
      </c>
      <c r="C3662" s="466" t="s">
        <v>386</v>
      </c>
      <c r="D3662" s="473" t="s">
        <v>479</v>
      </c>
      <c r="E3662" s="475" t="s">
        <v>790</v>
      </c>
      <c r="F3662" s="475" t="s">
        <v>3048</v>
      </c>
      <c r="G3662" s="494" t="s">
        <v>559</v>
      </c>
      <c r="H3662" s="491" t="s">
        <v>286</v>
      </c>
      <c r="I3662" s="494" t="s">
        <v>3983</v>
      </c>
      <c r="J3662" s="502">
        <v>14.56</v>
      </c>
      <c r="K3662" s="494" t="s">
        <v>4016</v>
      </c>
      <c r="L3662" s="512">
        <f t="shared" si="399"/>
        <v>0</v>
      </c>
      <c r="M3662" s="513" t="s">
        <v>4037</v>
      </c>
      <c r="N3662" s="514"/>
      <c r="O3662" s="514"/>
      <c r="P3662" s="515">
        <f t="shared" si="400"/>
        <v>0</v>
      </c>
      <c r="Q3662" s="515">
        <f t="shared" si="401"/>
        <v>0</v>
      </c>
      <c r="R3662" s="515">
        <f t="shared" si="402"/>
        <v>0</v>
      </c>
      <c r="S3662" s="516">
        <f>IF(M3662="nio",0,IF(M3662&gt;0,VLOOKUP(H3662,'3-Productie normen'!A:L,VLOOKUP(M3662,'3-Productie normen'!$B$36:$C$42,2,FALSE),FALSE)))</f>
        <v>0</v>
      </c>
      <c r="T3662" s="516">
        <f t="shared" si="397"/>
        <v>0</v>
      </c>
      <c r="U3662" s="55">
        <f t="shared" si="398"/>
        <v>0</v>
      </c>
      <c r="V3662" s="527"/>
      <c r="X3662" s="529">
        <f t="shared" si="403"/>
        <v>0</v>
      </c>
    </row>
    <row r="3663" spans="1:24" ht="14.1" customHeight="1">
      <c r="A3663" s="460">
        <v>3663</v>
      </c>
      <c r="B3663" s="467" t="s">
        <v>245</v>
      </c>
      <c r="C3663" s="466" t="s">
        <v>386</v>
      </c>
      <c r="D3663" s="473" t="s">
        <v>479</v>
      </c>
      <c r="E3663" s="475" t="s">
        <v>790</v>
      </c>
      <c r="F3663" s="475" t="s">
        <v>3050</v>
      </c>
      <c r="G3663" s="494" t="s">
        <v>582</v>
      </c>
      <c r="H3663" s="494" t="s">
        <v>4025</v>
      </c>
      <c r="I3663" s="494" t="s">
        <v>3981</v>
      </c>
      <c r="J3663" s="502">
        <v>293.77</v>
      </c>
      <c r="K3663" s="494" t="s">
        <v>4025</v>
      </c>
      <c r="L3663" s="512">
        <f t="shared" si="399"/>
        <v>0</v>
      </c>
      <c r="M3663" s="513" t="s">
        <v>4037</v>
      </c>
      <c r="N3663" s="514"/>
      <c r="O3663" s="514"/>
      <c r="P3663" s="515">
        <f t="shared" si="400"/>
        <v>0</v>
      </c>
      <c r="Q3663" s="515">
        <f t="shared" si="401"/>
        <v>0</v>
      </c>
      <c r="R3663" s="515">
        <f t="shared" si="402"/>
        <v>0</v>
      </c>
      <c r="S3663" s="516">
        <f>IF(M3663="nio",0,IF(M3663&gt;0,VLOOKUP(H3663,'3-Productie normen'!A:L,VLOOKUP(M3663,'3-Productie normen'!$B$36:$C$42,2,FALSE),FALSE)))</f>
        <v>0</v>
      </c>
      <c r="T3663" s="516">
        <f t="shared" si="397"/>
        <v>0</v>
      </c>
      <c r="U3663" s="55">
        <f t="shared" si="398"/>
        <v>0</v>
      </c>
      <c r="V3663" s="527"/>
      <c r="X3663" s="529">
        <f t="shared" si="403"/>
        <v>0</v>
      </c>
    </row>
    <row r="3664" spans="1:24" ht="14.1" customHeight="1">
      <c r="A3664" s="460">
        <v>3664</v>
      </c>
      <c r="B3664" s="467" t="s">
        <v>245</v>
      </c>
      <c r="C3664" s="466" t="s">
        <v>386</v>
      </c>
      <c r="D3664" s="473" t="s">
        <v>479</v>
      </c>
      <c r="E3664" s="475" t="s">
        <v>790</v>
      </c>
      <c r="F3664" s="475" t="s">
        <v>3142</v>
      </c>
      <c r="G3664" s="494" t="s">
        <v>2206</v>
      </c>
      <c r="H3664" s="494" t="s">
        <v>4025</v>
      </c>
      <c r="I3664" s="494" t="s">
        <v>3981</v>
      </c>
      <c r="J3664" s="502">
        <v>14.97</v>
      </c>
      <c r="K3664" s="494" t="s">
        <v>4025</v>
      </c>
      <c r="L3664" s="512">
        <f t="shared" si="399"/>
        <v>0</v>
      </c>
      <c r="M3664" s="513" t="s">
        <v>4037</v>
      </c>
      <c r="N3664" s="514"/>
      <c r="O3664" s="514"/>
      <c r="P3664" s="515">
        <f t="shared" si="400"/>
        <v>0</v>
      </c>
      <c r="Q3664" s="515">
        <f t="shared" si="401"/>
        <v>0</v>
      </c>
      <c r="R3664" s="515">
        <f t="shared" si="402"/>
        <v>0</v>
      </c>
      <c r="S3664" s="516">
        <f>IF(M3664="nio",0,IF(M3664&gt;0,VLOOKUP(H3664,'3-Productie normen'!A:L,VLOOKUP(M3664,'3-Productie normen'!$B$36:$C$42,2,FALSE),FALSE)))</f>
        <v>0</v>
      </c>
      <c r="T3664" s="516">
        <f t="shared" si="397"/>
        <v>0</v>
      </c>
      <c r="U3664" s="55">
        <f t="shared" si="398"/>
        <v>0</v>
      </c>
      <c r="V3664" s="527"/>
      <c r="X3664" s="529">
        <f t="shared" si="403"/>
        <v>0</v>
      </c>
    </row>
    <row r="3665" spans="1:24" ht="14.1" customHeight="1">
      <c r="A3665" s="567">
        <v>3665</v>
      </c>
      <c r="B3665" s="467" t="s">
        <v>245</v>
      </c>
      <c r="C3665" s="466" t="s">
        <v>386</v>
      </c>
      <c r="D3665" s="473" t="s">
        <v>479</v>
      </c>
      <c r="E3665" s="475" t="s">
        <v>790</v>
      </c>
      <c r="F3665" s="475" t="s">
        <v>3051</v>
      </c>
      <c r="G3665" s="494" t="s">
        <v>582</v>
      </c>
      <c r="H3665" s="494" t="s">
        <v>4033</v>
      </c>
      <c r="I3665" s="494" t="s">
        <v>3977</v>
      </c>
      <c r="J3665" s="502">
        <v>11.5</v>
      </c>
      <c r="K3665" s="494" t="s">
        <v>4033</v>
      </c>
      <c r="L3665" s="512">
        <f t="shared" si="399"/>
        <v>104</v>
      </c>
      <c r="M3665" s="514">
        <v>104</v>
      </c>
      <c r="N3665" s="514"/>
      <c r="O3665" s="514"/>
      <c r="P3665" s="515" t="e">
        <f t="shared" si="400"/>
        <v>#DIV/0!</v>
      </c>
      <c r="Q3665" s="515">
        <f t="shared" si="401"/>
        <v>0</v>
      </c>
      <c r="R3665" s="515">
        <f t="shared" si="402"/>
        <v>0</v>
      </c>
      <c r="S3665" s="516">
        <f>IF(M3665="nio",0,IF(M3665&gt;0,VLOOKUP(H3665,'3-Productie normen'!A:L,VLOOKUP(M3665,'3-Productie normen'!$B$36:$C$42,2,FALSE),FALSE)))</f>
        <v>0</v>
      </c>
      <c r="T3665" s="516">
        <f t="shared" si="397"/>
        <v>0</v>
      </c>
      <c r="U3665" s="55">
        <f t="shared" si="398"/>
        <v>0</v>
      </c>
      <c r="V3665" s="527"/>
      <c r="X3665" s="529">
        <f t="shared" si="403"/>
        <v>1196</v>
      </c>
    </row>
    <row r="3666" spans="1:24" ht="14.1" customHeight="1">
      <c r="A3666" s="460">
        <v>3666</v>
      </c>
      <c r="B3666" s="467" t="s">
        <v>245</v>
      </c>
      <c r="C3666" s="466" t="s">
        <v>386</v>
      </c>
      <c r="D3666" s="473" t="s">
        <v>479</v>
      </c>
      <c r="E3666" s="475" t="s">
        <v>790</v>
      </c>
      <c r="F3666" s="475" t="s">
        <v>3052</v>
      </c>
      <c r="G3666" s="494" t="s">
        <v>568</v>
      </c>
      <c r="H3666" s="487" t="s">
        <v>17</v>
      </c>
      <c r="I3666" s="494" t="s">
        <v>3977</v>
      </c>
      <c r="J3666" s="502">
        <v>6.02</v>
      </c>
      <c r="K3666" s="487" t="s">
        <v>17</v>
      </c>
      <c r="L3666" s="512">
        <f t="shared" si="399"/>
        <v>255</v>
      </c>
      <c r="M3666" s="514">
        <v>255</v>
      </c>
      <c r="N3666" s="514"/>
      <c r="O3666" s="514"/>
      <c r="P3666" s="515" t="e">
        <f t="shared" si="400"/>
        <v>#DIV/0!</v>
      </c>
      <c r="Q3666" s="515">
        <f t="shared" si="401"/>
        <v>0</v>
      </c>
      <c r="R3666" s="515">
        <f t="shared" si="402"/>
        <v>0</v>
      </c>
      <c r="S3666" s="516">
        <f>IF(M3666="nio",0,IF(M3666&gt;0,VLOOKUP(H3666,'3-Productie normen'!A:L,VLOOKUP(M3666,'3-Productie normen'!$B$36:$C$42,2,FALSE),FALSE)))</f>
        <v>0</v>
      </c>
      <c r="T3666" s="516">
        <f t="shared" si="397"/>
        <v>0</v>
      </c>
      <c r="U3666" s="55">
        <f t="shared" si="398"/>
        <v>0</v>
      </c>
      <c r="V3666" s="527"/>
      <c r="X3666" s="529">
        <f t="shared" si="403"/>
        <v>1535.1</v>
      </c>
    </row>
    <row r="3667" spans="1:24" ht="14.1" customHeight="1">
      <c r="A3667" s="460">
        <v>3667</v>
      </c>
      <c r="B3667" s="467" t="s">
        <v>245</v>
      </c>
      <c r="C3667" s="466" t="s">
        <v>386</v>
      </c>
      <c r="D3667" s="473" t="s">
        <v>479</v>
      </c>
      <c r="E3667" s="475" t="s">
        <v>790</v>
      </c>
      <c r="F3667" s="475" t="s">
        <v>3143</v>
      </c>
      <c r="G3667" s="494" t="s">
        <v>568</v>
      </c>
      <c r="H3667" s="487" t="s">
        <v>17</v>
      </c>
      <c r="I3667" s="494" t="s">
        <v>3977</v>
      </c>
      <c r="J3667" s="502">
        <v>2.0699999999999998</v>
      </c>
      <c r="K3667" s="487" t="s">
        <v>17</v>
      </c>
      <c r="L3667" s="512">
        <f t="shared" si="399"/>
        <v>255</v>
      </c>
      <c r="M3667" s="514">
        <v>255</v>
      </c>
      <c r="N3667" s="514"/>
      <c r="O3667" s="514"/>
      <c r="P3667" s="515" t="e">
        <f t="shared" si="400"/>
        <v>#DIV/0!</v>
      </c>
      <c r="Q3667" s="515">
        <f t="shared" si="401"/>
        <v>0</v>
      </c>
      <c r="R3667" s="515">
        <f t="shared" si="402"/>
        <v>0</v>
      </c>
      <c r="S3667" s="516">
        <f>IF(M3667="nio",0,IF(M3667&gt;0,VLOOKUP(H3667,'3-Productie normen'!A:L,VLOOKUP(M3667,'3-Productie normen'!$B$36:$C$42,2,FALSE),FALSE)))</f>
        <v>0</v>
      </c>
      <c r="T3667" s="516">
        <f t="shared" si="397"/>
        <v>0</v>
      </c>
      <c r="U3667" s="55">
        <f t="shared" si="398"/>
        <v>0</v>
      </c>
      <c r="V3667" s="527"/>
      <c r="X3667" s="529">
        <f t="shared" si="403"/>
        <v>527.84999999999991</v>
      </c>
    </row>
    <row r="3668" spans="1:24" ht="14.1" customHeight="1">
      <c r="A3668" s="460">
        <v>3668</v>
      </c>
      <c r="B3668" s="467" t="s">
        <v>245</v>
      </c>
      <c r="C3668" s="466" t="s">
        <v>386</v>
      </c>
      <c r="D3668" s="473" t="s">
        <v>479</v>
      </c>
      <c r="E3668" s="475" t="s">
        <v>790</v>
      </c>
      <c r="F3668" s="475" t="s">
        <v>3144</v>
      </c>
      <c r="G3668" s="494" t="s">
        <v>568</v>
      </c>
      <c r="H3668" s="487" t="s">
        <v>17</v>
      </c>
      <c r="I3668" s="494" t="s">
        <v>3977</v>
      </c>
      <c r="J3668" s="502">
        <v>1.51</v>
      </c>
      <c r="K3668" s="487" t="s">
        <v>17</v>
      </c>
      <c r="L3668" s="512">
        <f t="shared" si="399"/>
        <v>255</v>
      </c>
      <c r="M3668" s="514">
        <v>255</v>
      </c>
      <c r="N3668" s="514"/>
      <c r="O3668" s="514"/>
      <c r="P3668" s="515" t="e">
        <f t="shared" si="400"/>
        <v>#DIV/0!</v>
      </c>
      <c r="Q3668" s="515">
        <f t="shared" si="401"/>
        <v>0</v>
      </c>
      <c r="R3668" s="515">
        <f t="shared" si="402"/>
        <v>0</v>
      </c>
      <c r="S3668" s="516">
        <f>IF(M3668="nio",0,IF(M3668&gt;0,VLOOKUP(H3668,'3-Productie normen'!A:L,VLOOKUP(M3668,'3-Productie normen'!$B$36:$C$42,2,FALSE),FALSE)))</f>
        <v>0</v>
      </c>
      <c r="T3668" s="516">
        <f t="shared" si="397"/>
        <v>0</v>
      </c>
      <c r="U3668" s="55">
        <f t="shared" si="398"/>
        <v>0</v>
      </c>
      <c r="V3668" s="527"/>
      <c r="X3668" s="529">
        <f t="shared" si="403"/>
        <v>385.05</v>
      </c>
    </row>
    <row r="3669" spans="1:24" ht="14.1" customHeight="1">
      <c r="A3669" s="460">
        <v>3669</v>
      </c>
      <c r="B3669" s="467" t="s">
        <v>245</v>
      </c>
      <c r="C3669" s="466" t="s">
        <v>386</v>
      </c>
      <c r="D3669" s="473" t="s">
        <v>479</v>
      </c>
      <c r="E3669" s="475" t="s">
        <v>790</v>
      </c>
      <c r="F3669" s="475" t="s">
        <v>3053</v>
      </c>
      <c r="G3669" s="494" t="s">
        <v>568</v>
      </c>
      <c r="H3669" s="487" t="s">
        <v>17</v>
      </c>
      <c r="I3669" s="494" t="s">
        <v>3977</v>
      </c>
      <c r="J3669" s="502">
        <v>11.55</v>
      </c>
      <c r="K3669" s="487" t="s">
        <v>17</v>
      </c>
      <c r="L3669" s="512">
        <f t="shared" si="399"/>
        <v>255</v>
      </c>
      <c r="M3669" s="514">
        <v>255</v>
      </c>
      <c r="N3669" s="514"/>
      <c r="O3669" s="514"/>
      <c r="P3669" s="515" t="e">
        <f t="shared" si="400"/>
        <v>#DIV/0!</v>
      </c>
      <c r="Q3669" s="515">
        <f t="shared" si="401"/>
        <v>0</v>
      </c>
      <c r="R3669" s="515">
        <f t="shared" si="402"/>
        <v>0</v>
      </c>
      <c r="S3669" s="516">
        <f>IF(M3669="nio",0,IF(M3669&gt;0,VLOOKUP(H3669,'3-Productie normen'!A:L,VLOOKUP(M3669,'3-Productie normen'!$B$36:$C$42,2,FALSE),FALSE)))</f>
        <v>0</v>
      </c>
      <c r="T3669" s="516">
        <f t="shared" si="397"/>
        <v>0</v>
      </c>
      <c r="U3669" s="55">
        <f t="shared" si="398"/>
        <v>0</v>
      </c>
      <c r="V3669" s="527"/>
      <c r="X3669" s="529">
        <f t="shared" si="403"/>
        <v>2945.25</v>
      </c>
    </row>
    <row r="3670" spans="1:24" ht="14.1" customHeight="1">
      <c r="A3670" s="460">
        <v>3670</v>
      </c>
      <c r="B3670" s="467" t="s">
        <v>245</v>
      </c>
      <c r="C3670" s="466" t="s">
        <v>386</v>
      </c>
      <c r="D3670" s="473" t="s">
        <v>479</v>
      </c>
      <c r="E3670" s="475" t="s">
        <v>790</v>
      </c>
      <c r="F3670" s="475" t="s">
        <v>3145</v>
      </c>
      <c r="G3670" s="494" t="s">
        <v>568</v>
      </c>
      <c r="H3670" s="487" t="s">
        <v>17</v>
      </c>
      <c r="I3670" s="494" t="s">
        <v>3977</v>
      </c>
      <c r="J3670" s="502">
        <v>1.51</v>
      </c>
      <c r="K3670" s="487" t="s">
        <v>17</v>
      </c>
      <c r="L3670" s="512">
        <f t="shared" si="399"/>
        <v>255</v>
      </c>
      <c r="M3670" s="514">
        <v>255</v>
      </c>
      <c r="N3670" s="514"/>
      <c r="O3670" s="514"/>
      <c r="P3670" s="515" t="e">
        <f t="shared" si="400"/>
        <v>#DIV/0!</v>
      </c>
      <c r="Q3670" s="515">
        <f t="shared" si="401"/>
        <v>0</v>
      </c>
      <c r="R3670" s="515">
        <f t="shared" si="402"/>
        <v>0</v>
      </c>
      <c r="S3670" s="516">
        <f>IF(M3670="nio",0,IF(M3670&gt;0,VLOOKUP(H3670,'3-Productie normen'!A:L,VLOOKUP(M3670,'3-Productie normen'!$B$36:$C$42,2,FALSE),FALSE)))</f>
        <v>0</v>
      </c>
      <c r="T3670" s="516">
        <f t="shared" si="397"/>
        <v>0</v>
      </c>
      <c r="U3670" s="55">
        <f t="shared" si="398"/>
        <v>0</v>
      </c>
      <c r="V3670" s="527"/>
      <c r="X3670" s="529">
        <f t="shared" si="403"/>
        <v>385.05</v>
      </c>
    </row>
    <row r="3671" spans="1:24" ht="14.1" customHeight="1">
      <c r="A3671" s="460">
        <v>3671</v>
      </c>
      <c r="B3671" s="467" t="s">
        <v>245</v>
      </c>
      <c r="C3671" s="466" t="s">
        <v>386</v>
      </c>
      <c r="D3671" s="473" t="s">
        <v>479</v>
      </c>
      <c r="E3671" s="475" t="s">
        <v>790</v>
      </c>
      <c r="F3671" s="475" t="s">
        <v>3146</v>
      </c>
      <c r="G3671" s="494" t="s">
        <v>568</v>
      </c>
      <c r="H3671" s="487" t="s">
        <v>17</v>
      </c>
      <c r="I3671" s="494" t="s">
        <v>3977</v>
      </c>
      <c r="J3671" s="502">
        <v>1.5</v>
      </c>
      <c r="K3671" s="487" t="s">
        <v>17</v>
      </c>
      <c r="L3671" s="512">
        <f t="shared" si="399"/>
        <v>255</v>
      </c>
      <c r="M3671" s="514">
        <v>255</v>
      </c>
      <c r="N3671" s="514"/>
      <c r="O3671" s="514"/>
      <c r="P3671" s="515" t="e">
        <f t="shared" si="400"/>
        <v>#DIV/0!</v>
      </c>
      <c r="Q3671" s="515">
        <f t="shared" si="401"/>
        <v>0</v>
      </c>
      <c r="R3671" s="515">
        <f t="shared" si="402"/>
        <v>0</v>
      </c>
      <c r="S3671" s="516">
        <f>IF(M3671="nio",0,IF(M3671&gt;0,VLOOKUP(H3671,'3-Productie normen'!A:L,VLOOKUP(M3671,'3-Productie normen'!$B$36:$C$42,2,FALSE),FALSE)))</f>
        <v>0</v>
      </c>
      <c r="T3671" s="516">
        <f t="shared" si="397"/>
        <v>0</v>
      </c>
      <c r="U3671" s="55">
        <f t="shared" si="398"/>
        <v>0</v>
      </c>
      <c r="V3671" s="527"/>
      <c r="X3671" s="529">
        <f t="shared" si="403"/>
        <v>382.5</v>
      </c>
    </row>
    <row r="3672" spans="1:24" ht="14.1" customHeight="1">
      <c r="A3672" s="460">
        <v>3672</v>
      </c>
      <c r="B3672" s="467" t="s">
        <v>245</v>
      </c>
      <c r="C3672" s="466" t="s">
        <v>386</v>
      </c>
      <c r="D3672" s="473" t="s">
        <v>479</v>
      </c>
      <c r="E3672" s="475" t="s">
        <v>790</v>
      </c>
      <c r="F3672" s="475" t="s">
        <v>3147</v>
      </c>
      <c r="G3672" s="494" t="s">
        <v>568</v>
      </c>
      <c r="H3672" s="487" t="s">
        <v>17</v>
      </c>
      <c r="I3672" s="494" t="s">
        <v>3977</v>
      </c>
      <c r="J3672" s="502">
        <v>2.09</v>
      </c>
      <c r="K3672" s="487" t="s">
        <v>17</v>
      </c>
      <c r="L3672" s="512">
        <f t="shared" si="399"/>
        <v>255</v>
      </c>
      <c r="M3672" s="514">
        <v>255</v>
      </c>
      <c r="N3672" s="514"/>
      <c r="O3672" s="514"/>
      <c r="P3672" s="515" t="e">
        <f t="shared" si="400"/>
        <v>#DIV/0!</v>
      </c>
      <c r="Q3672" s="515">
        <f t="shared" si="401"/>
        <v>0</v>
      </c>
      <c r="R3672" s="515">
        <f t="shared" si="402"/>
        <v>0</v>
      </c>
      <c r="S3672" s="516">
        <f>IF(M3672="nio",0,IF(M3672&gt;0,VLOOKUP(H3672,'3-Productie normen'!A:L,VLOOKUP(M3672,'3-Productie normen'!$B$36:$C$42,2,FALSE),FALSE)))</f>
        <v>0</v>
      </c>
      <c r="T3672" s="516">
        <f t="shared" si="397"/>
        <v>0</v>
      </c>
      <c r="U3672" s="55">
        <f t="shared" si="398"/>
        <v>0</v>
      </c>
      <c r="V3672" s="527"/>
      <c r="X3672" s="529">
        <f t="shared" si="403"/>
        <v>532.94999999999993</v>
      </c>
    </row>
    <row r="3673" spans="1:24" ht="14.1" customHeight="1">
      <c r="A3673" s="567">
        <v>3673</v>
      </c>
      <c r="B3673" s="467" t="s">
        <v>245</v>
      </c>
      <c r="C3673" s="466" t="s">
        <v>386</v>
      </c>
      <c r="D3673" s="473" t="s">
        <v>479</v>
      </c>
      <c r="E3673" s="475" t="s">
        <v>790</v>
      </c>
      <c r="F3673" s="475" t="s">
        <v>3148</v>
      </c>
      <c r="G3673" s="494" t="s">
        <v>568</v>
      </c>
      <c r="H3673" s="487" t="s">
        <v>17</v>
      </c>
      <c r="I3673" s="494" t="s">
        <v>3977</v>
      </c>
      <c r="J3673" s="502">
        <v>2.09</v>
      </c>
      <c r="K3673" s="487" t="s">
        <v>17</v>
      </c>
      <c r="L3673" s="512">
        <f t="shared" si="399"/>
        <v>255</v>
      </c>
      <c r="M3673" s="514">
        <v>255</v>
      </c>
      <c r="N3673" s="514"/>
      <c r="O3673" s="514"/>
      <c r="P3673" s="515" t="e">
        <f t="shared" si="400"/>
        <v>#DIV/0!</v>
      </c>
      <c r="Q3673" s="515">
        <f t="shared" si="401"/>
        <v>0</v>
      </c>
      <c r="R3673" s="515">
        <f t="shared" si="402"/>
        <v>0</v>
      </c>
      <c r="S3673" s="516">
        <f>IF(M3673="nio",0,IF(M3673&gt;0,VLOOKUP(H3673,'3-Productie normen'!A:L,VLOOKUP(M3673,'3-Productie normen'!$B$36:$C$42,2,FALSE),FALSE)))</f>
        <v>0</v>
      </c>
      <c r="T3673" s="516">
        <f t="shared" ref="T3673:T3738" si="404">IF(N3673&gt;0,S3673*$T$8,0)</f>
        <v>0</v>
      </c>
      <c r="U3673" s="55">
        <f t="shared" ref="U3673:U3738" si="405">IF((OR(O3673&gt;0,)),S3673*$U$8,0)</f>
        <v>0</v>
      </c>
      <c r="V3673" s="527"/>
      <c r="X3673" s="529">
        <f t="shared" si="403"/>
        <v>532.94999999999993</v>
      </c>
    </row>
    <row r="3674" spans="1:24" ht="14.1" customHeight="1">
      <c r="A3674" s="460">
        <v>3674</v>
      </c>
      <c r="B3674" s="467" t="s">
        <v>245</v>
      </c>
      <c r="C3674" s="466" t="s">
        <v>386</v>
      </c>
      <c r="D3674" s="473" t="s">
        <v>479</v>
      </c>
      <c r="E3674" s="475" t="s">
        <v>790</v>
      </c>
      <c r="F3674" s="475" t="s">
        <v>3149</v>
      </c>
      <c r="G3674" s="494" t="s">
        <v>580</v>
      </c>
      <c r="H3674" s="494" t="s">
        <v>4025</v>
      </c>
      <c r="I3674" s="494" t="s">
        <v>3983</v>
      </c>
      <c r="J3674" s="502">
        <v>17.71</v>
      </c>
      <c r="K3674" s="494" t="s">
        <v>4025</v>
      </c>
      <c r="L3674" s="512">
        <f t="shared" si="399"/>
        <v>0</v>
      </c>
      <c r="M3674" s="513" t="s">
        <v>4037</v>
      </c>
      <c r="N3674" s="514"/>
      <c r="O3674" s="514"/>
      <c r="P3674" s="515">
        <f t="shared" si="400"/>
        <v>0</v>
      </c>
      <c r="Q3674" s="515">
        <f t="shared" si="401"/>
        <v>0</v>
      </c>
      <c r="R3674" s="515">
        <f t="shared" si="402"/>
        <v>0</v>
      </c>
      <c r="S3674" s="516">
        <f>IF(M3674="nio",0,IF(M3674&gt;0,VLOOKUP(H3674,'3-Productie normen'!A:L,VLOOKUP(M3674,'3-Productie normen'!$B$36:$C$42,2,FALSE),FALSE)))</f>
        <v>0</v>
      </c>
      <c r="T3674" s="516">
        <f t="shared" si="404"/>
        <v>0</v>
      </c>
      <c r="U3674" s="55">
        <f t="shared" si="405"/>
        <v>0</v>
      </c>
      <c r="V3674" s="527"/>
      <c r="X3674" s="529">
        <f t="shared" si="403"/>
        <v>0</v>
      </c>
    </row>
    <row r="3675" spans="1:24" ht="14.1" customHeight="1">
      <c r="A3675" s="460">
        <v>3675</v>
      </c>
      <c r="B3675" s="467" t="s">
        <v>245</v>
      </c>
      <c r="C3675" s="466" t="s">
        <v>386</v>
      </c>
      <c r="D3675" s="473" t="s">
        <v>479</v>
      </c>
      <c r="E3675" s="475" t="s">
        <v>790</v>
      </c>
      <c r="F3675" s="475" t="s">
        <v>3150</v>
      </c>
      <c r="G3675" s="494" t="s">
        <v>559</v>
      </c>
      <c r="H3675" s="491" t="s">
        <v>286</v>
      </c>
      <c r="I3675" s="494" t="s">
        <v>3983</v>
      </c>
      <c r="J3675" s="502">
        <v>132.93</v>
      </c>
      <c r="K3675" s="494" t="s">
        <v>4016</v>
      </c>
      <c r="L3675" s="512">
        <f t="shared" si="399"/>
        <v>0</v>
      </c>
      <c r="M3675" s="513" t="s">
        <v>4037</v>
      </c>
      <c r="N3675" s="514"/>
      <c r="O3675" s="514"/>
      <c r="P3675" s="515">
        <f t="shared" si="400"/>
        <v>0</v>
      </c>
      <c r="Q3675" s="515">
        <f t="shared" si="401"/>
        <v>0</v>
      </c>
      <c r="R3675" s="515">
        <f t="shared" si="402"/>
        <v>0</v>
      </c>
      <c r="S3675" s="516">
        <f>IF(M3675="nio",0,IF(M3675&gt;0,VLOOKUP(H3675,'3-Productie normen'!A:L,VLOOKUP(M3675,'3-Productie normen'!$B$36:$C$42,2,FALSE),FALSE)))</f>
        <v>0</v>
      </c>
      <c r="T3675" s="516">
        <f t="shared" si="404"/>
        <v>0</v>
      </c>
      <c r="U3675" s="55">
        <f t="shared" si="405"/>
        <v>0</v>
      </c>
      <c r="V3675" s="527"/>
      <c r="X3675" s="529">
        <f t="shared" si="403"/>
        <v>0</v>
      </c>
    </row>
    <row r="3676" spans="1:24" ht="14.1" customHeight="1">
      <c r="A3676" s="460">
        <v>3676</v>
      </c>
      <c r="B3676" s="467" t="s">
        <v>245</v>
      </c>
      <c r="C3676" s="466" t="s">
        <v>386</v>
      </c>
      <c r="D3676" s="473" t="s">
        <v>479</v>
      </c>
      <c r="E3676" s="475" t="s">
        <v>790</v>
      </c>
      <c r="F3676" s="475" t="s">
        <v>3151</v>
      </c>
      <c r="G3676" s="494" t="s">
        <v>561</v>
      </c>
      <c r="H3676" s="494" t="s">
        <v>347</v>
      </c>
      <c r="I3676" s="494" t="s">
        <v>3994</v>
      </c>
      <c r="J3676" s="502">
        <v>11.72</v>
      </c>
      <c r="K3676" s="494" t="s">
        <v>347</v>
      </c>
      <c r="L3676" s="512">
        <f t="shared" si="399"/>
        <v>104</v>
      </c>
      <c r="M3676" s="514">
        <v>104</v>
      </c>
      <c r="N3676" s="514"/>
      <c r="O3676" s="514"/>
      <c r="P3676" s="515" t="e">
        <f t="shared" si="400"/>
        <v>#DIV/0!</v>
      </c>
      <c r="Q3676" s="515">
        <f t="shared" si="401"/>
        <v>0</v>
      </c>
      <c r="R3676" s="515">
        <f t="shared" si="402"/>
        <v>0</v>
      </c>
      <c r="S3676" s="516">
        <f>IF(M3676="nio",0,IF(M3676&gt;0,VLOOKUP(H3676,'3-Productie normen'!A:L,VLOOKUP(M3676,'3-Productie normen'!$B$36:$C$42,2,FALSE),FALSE)))</f>
        <v>0</v>
      </c>
      <c r="T3676" s="516">
        <f t="shared" si="404"/>
        <v>0</v>
      </c>
      <c r="U3676" s="55">
        <f t="shared" si="405"/>
        <v>0</v>
      </c>
      <c r="V3676" s="527"/>
      <c r="X3676" s="529">
        <f t="shared" si="403"/>
        <v>1218.8800000000001</v>
      </c>
    </row>
    <row r="3677" spans="1:24" ht="14.1" customHeight="1">
      <c r="A3677" s="460">
        <v>3677</v>
      </c>
      <c r="B3677" s="467" t="s">
        <v>245</v>
      </c>
      <c r="C3677" s="466" t="s">
        <v>386</v>
      </c>
      <c r="D3677" s="473" t="s">
        <v>479</v>
      </c>
      <c r="E3677" s="475" t="s">
        <v>790</v>
      </c>
      <c r="F3677" s="475" t="s">
        <v>3152</v>
      </c>
      <c r="G3677" s="494" t="s">
        <v>559</v>
      </c>
      <c r="H3677" s="491" t="s">
        <v>286</v>
      </c>
      <c r="I3677" s="494" t="s">
        <v>4016</v>
      </c>
      <c r="J3677" s="502">
        <v>2.69</v>
      </c>
      <c r="K3677" s="494" t="s">
        <v>4016</v>
      </c>
      <c r="L3677" s="512">
        <f t="shared" si="399"/>
        <v>0</v>
      </c>
      <c r="M3677" s="513" t="s">
        <v>4037</v>
      </c>
      <c r="N3677" s="514"/>
      <c r="O3677" s="514"/>
      <c r="P3677" s="515">
        <f t="shared" si="400"/>
        <v>0</v>
      </c>
      <c r="Q3677" s="515">
        <f t="shared" si="401"/>
        <v>0</v>
      </c>
      <c r="R3677" s="515">
        <f t="shared" si="402"/>
        <v>0</v>
      </c>
      <c r="S3677" s="516">
        <f>IF(M3677="nio",0,IF(M3677&gt;0,VLOOKUP(H3677,'3-Productie normen'!A:L,VLOOKUP(M3677,'3-Productie normen'!$B$36:$C$42,2,FALSE),FALSE)))</f>
        <v>0</v>
      </c>
      <c r="T3677" s="516">
        <f t="shared" si="404"/>
        <v>0</v>
      </c>
      <c r="U3677" s="55">
        <f t="shared" si="405"/>
        <v>0</v>
      </c>
      <c r="V3677" s="527"/>
      <c r="X3677" s="529">
        <f t="shared" si="403"/>
        <v>0</v>
      </c>
    </row>
    <row r="3678" spans="1:24" ht="14.1" customHeight="1">
      <c r="A3678" s="460">
        <v>3678</v>
      </c>
      <c r="B3678" s="467" t="s">
        <v>245</v>
      </c>
      <c r="C3678" s="466" t="s">
        <v>386</v>
      </c>
      <c r="D3678" s="473" t="s">
        <v>480</v>
      </c>
      <c r="E3678" s="475">
        <v>0</v>
      </c>
      <c r="F3678" s="475" t="s">
        <v>626</v>
      </c>
      <c r="G3678" s="494" t="s">
        <v>2206</v>
      </c>
      <c r="H3678" s="491" t="s">
        <v>286</v>
      </c>
      <c r="I3678" s="494" t="s">
        <v>3981</v>
      </c>
      <c r="J3678" s="502">
        <v>234.19</v>
      </c>
      <c r="K3678" s="494" t="s">
        <v>4016</v>
      </c>
      <c r="L3678" s="512">
        <f t="shared" si="399"/>
        <v>0</v>
      </c>
      <c r="M3678" s="513" t="s">
        <v>4037</v>
      </c>
      <c r="N3678" s="514"/>
      <c r="O3678" s="514"/>
      <c r="P3678" s="515">
        <f t="shared" si="400"/>
        <v>0</v>
      </c>
      <c r="Q3678" s="515">
        <f t="shared" si="401"/>
        <v>0</v>
      </c>
      <c r="R3678" s="515">
        <f t="shared" si="402"/>
        <v>0</v>
      </c>
      <c r="S3678" s="516">
        <f>IF(M3678="nio",0,IF(M3678&gt;0,VLOOKUP(H3678,'3-Productie normen'!A:L,VLOOKUP(M3678,'3-Productie normen'!$B$36:$C$42,2,FALSE),FALSE)))</f>
        <v>0</v>
      </c>
      <c r="T3678" s="516">
        <f t="shared" si="404"/>
        <v>0</v>
      </c>
      <c r="U3678" s="55">
        <f t="shared" si="405"/>
        <v>0</v>
      </c>
      <c r="V3678" s="527"/>
      <c r="X3678" s="529">
        <f t="shared" si="403"/>
        <v>0</v>
      </c>
    </row>
    <row r="3679" spans="1:24" ht="14.1" customHeight="1">
      <c r="A3679" s="460">
        <v>3679</v>
      </c>
      <c r="B3679" s="467" t="s">
        <v>245</v>
      </c>
      <c r="C3679" s="466" t="s">
        <v>386</v>
      </c>
      <c r="D3679" s="473" t="s">
        <v>481</v>
      </c>
      <c r="E3679" s="475">
        <v>0</v>
      </c>
      <c r="F3679" s="475" t="s">
        <v>3078</v>
      </c>
      <c r="G3679" s="494" t="s">
        <v>584</v>
      </c>
      <c r="H3679" s="494" t="s">
        <v>88</v>
      </c>
      <c r="I3679" s="494" t="s">
        <v>3974</v>
      </c>
      <c r="J3679" s="502">
        <v>1.56</v>
      </c>
      <c r="K3679" s="494" t="s">
        <v>88</v>
      </c>
      <c r="L3679" s="512">
        <f t="shared" si="399"/>
        <v>255</v>
      </c>
      <c r="M3679" s="514">
        <v>255</v>
      </c>
      <c r="N3679" s="514"/>
      <c r="O3679" s="514"/>
      <c r="P3679" s="515" t="e">
        <f t="shared" si="400"/>
        <v>#DIV/0!</v>
      </c>
      <c r="Q3679" s="515">
        <f t="shared" si="401"/>
        <v>0</v>
      </c>
      <c r="R3679" s="515">
        <f t="shared" si="402"/>
        <v>0</v>
      </c>
      <c r="S3679" s="516">
        <f>IF(M3679="nio",0,IF(M3679&gt;0,VLOOKUP(H3679,'3-Productie normen'!A:L,VLOOKUP(M3679,'3-Productie normen'!$B$36:$C$42,2,FALSE),FALSE)))</f>
        <v>0</v>
      </c>
      <c r="T3679" s="516">
        <f t="shared" si="404"/>
        <v>0</v>
      </c>
      <c r="U3679" s="55">
        <f t="shared" si="405"/>
        <v>0</v>
      </c>
      <c r="V3679" s="527"/>
      <c r="X3679" s="529">
        <f t="shared" si="403"/>
        <v>397.8</v>
      </c>
    </row>
    <row r="3680" spans="1:24" ht="14.1" customHeight="1">
      <c r="A3680" s="460">
        <v>3680</v>
      </c>
      <c r="B3680" s="467" t="s">
        <v>245</v>
      </c>
      <c r="C3680" s="466" t="s">
        <v>386</v>
      </c>
      <c r="D3680" s="473" t="s">
        <v>481</v>
      </c>
      <c r="E3680" s="475">
        <v>0</v>
      </c>
      <c r="F3680" s="475" t="s">
        <v>3153</v>
      </c>
      <c r="G3680" s="494" t="s">
        <v>2206</v>
      </c>
      <c r="H3680" s="491" t="s">
        <v>286</v>
      </c>
      <c r="I3680" s="494" t="s">
        <v>3974</v>
      </c>
      <c r="J3680" s="502">
        <v>1.61</v>
      </c>
      <c r="K3680" s="494" t="s">
        <v>4016</v>
      </c>
      <c r="L3680" s="512">
        <f t="shared" si="399"/>
        <v>0</v>
      </c>
      <c r="M3680" s="513" t="s">
        <v>4037</v>
      </c>
      <c r="N3680" s="514"/>
      <c r="O3680" s="514"/>
      <c r="P3680" s="515">
        <f t="shared" si="400"/>
        <v>0</v>
      </c>
      <c r="Q3680" s="515">
        <f t="shared" si="401"/>
        <v>0</v>
      </c>
      <c r="R3680" s="515">
        <f t="shared" si="402"/>
        <v>0</v>
      </c>
      <c r="S3680" s="516">
        <f>IF(M3680="nio",0,IF(M3680&gt;0,VLOOKUP(H3680,'3-Productie normen'!A:L,VLOOKUP(M3680,'3-Productie normen'!$B$36:$C$42,2,FALSE),FALSE)))</f>
        <v>0</v>
      </c>
      <c r="T3680" s="516">
        <f t="shared" si="404"/>
        <v>0</v>
      </c>
      <c r="U3680" s="55">
        <f t="shared" si="405"/>
        <v>0</v>
      </c>
      <c r="V3680" s="527"/>
      <c r="X3680" s="529">
        <f t="shared" si="403"/>
        <v>0</v>
      </c>
    </row>
    <row r="3681" spans="1:24" ht="14.1" customHeight="1">
      <c r="A3681" s="567">
        <v>3681</v>
      </c>
      <c r="B3681" s="467" t="s">
        <v>245</v>
      </c>
      <c r="C3681" s="466" t="s">
        <v>386</v>
      </c>
      <c r="D3681" s="473" t="s">
        <v>481</v>
      </c>
      <c r="E3681" s="475">
        <v>0</v>
      </c>
      <c r="F3681" s="475" t="s">
        <v>628</v>
      </c>
      <c r="G3681" s="494" t="s">
        <v>568</v>
      </c>
      <c r="H3681" s="494" t="s">
        <v>17</v>
      </c>
      <c r="I3681" s="494" t="s">
        <v>3974</v>
      </c>
      <c r="J3681" s="502">
        <v>12.8</v>
      </c>
      <c r="K3681" s="494" t="s">
        <v>4033</v>
      </c>
      <c r="L3681" s="512">
        <f t="shared" si="399"/>
        <v>255</v>
      </c>
      <c r="M3681" s="514">
        <v>255</v>
      </c>
      <c r="N3681" s="514"/>
      <c r="O3681" s="514"/>
      <c r="P3681" s="515" t="e">
        <f t="shared" si="400"/>
        <v>#DIV/0!</v>
      </c>
      <c r="Q3681" s="515">
        <f t="shared" si="401"/>
        <v>0</v>
      </c>
      <c r="R3681" s="515">
        <f t="shared" si="402"/>
        <v>0</v>
      </c>
      <c r="S3681" s="516">
        <f>IF(M3681="nio",0,IF(M3681&gt;0,VLOOKUP(H3681,'3-Productie normen'!A:L,VLOOKUP(M3681,'3-Productie normen'!$B$36:$C$42,2,FALSE),FALSE)))</f>
        <v>0</v>
      </c>
      <c r="T3681" s="516">
        <f t="shared" si="404"/>
        <v>0</v>
      </c>
      <c r="U3681" s="55">
        <f t="shared" si="405"/>
        <v>0</v>
      </c>
      <c r="V3681" s="527"/>
      <c r="X3681" s="529">
        <f t="shared" si="403"/>
        <v>3264</v>
      </c>
    </row>
    <row r="3682" spans="1:24" ht="14.1" customHeight="1">
      <c r="A3682" s="460">
        <v>3682</v>
      </c>
      <c r="B3682" s="467" t="s">
        <v>245</v>
      </c>
      <c r="C3682" s="466" t="s">
        <v>386</v>
      </c>
      <c r="D3682" s="473" t="s">
        <v>481</v>
      </c>
      <c r="E3682" s="475">
        <v>0</v>
      </c>
      <c r="F3682" s="475" t="s">
        <v>3070</v>
      </c>
      <c r="G3682" s="494" t="s">
        <v>584</v>
      </c>
      <c r="H3682" s="494" t="s">
        <v>88</v>
      </c>
      <c r="I3682" s="494" t="s">
        <v>3974</v>
      </c>
      <c r="J3682" s="502">
        <v>12.8</v>
      </c>
      <c r="K3682" s="494" t="s">
        <v>88</v>
      </c>
      <c r="L3682" s="512">
        <f t="shared" si="399"/>
        <v>255</v>
      </c>
      <c r="M3682" s="514">
        <v>255</v>
      </c>
      <c r="N3682" s="514"/>
      <c r="O3682" s="514"/>
      <c r="P3682" s="515" t="e">
        <f t="shared" si="400"/>
        <v>#DIV/0!</v>
      </c>
      <c r="Q3682" s="515">
        <f t="shared" si="401"/>
        <v>0</v>
      </c>
      <c r="R3682" s="515">
        <f t="shared" si="402"/>
        <v>0</v>
      </c>
      <c r="S3682" s="516">
        <f>IF(M3682="nio",0,IF(M3682&gt;0,VLOOKUP(H3682,'3-Productie normen'!A:L,VLOOKUP(M3682,'3-Productie normen'!$B$36:$C$42,2,FALSE),FALSE)))</f>
        <v>0</v>
      </c>
      <c r="T3682" s="516">
        <f t="shared" si="404"/>
        <v>0</v>
      </c>
      <c r="U3682" s="55">
        <f t="shared" si="405"/>
        <v>0</v>
      </c>
      <c r="V3682" s="527"/>
      <c r="X3682" s="529">
        <f t="shared" si="403"/>
        <v>3264</v>
      </c>
    </row>
    <row r="3683" spans="1:24" ht="14.1" customHeight="1">
      <c r="A3683" s="460">
        <v>3683</v>
      </c>
      <c r="B3683" s="467" t="s">
        <v>245</v>
      </c>
      <c r="C3683" s="466" t="s">
        <v>386</v>
      </c>
      <c r="D3683" s="473" t="s">
        <v>481</v>
      </c>
      <c r="E3683" s="475">
        <v>0</v>
      </c>
      <c r="F3683" s="475" t="s">
        <v>3071</v>
      </c>
      <c r="G3683" s="494" t="s">
        <v>568</v>
      </c>
      <c r="H3683" s="487" t="s">
        <v>17</v>
      </c>
      <c r="I3683" s="494" t="s">
        <v>3974</v>
      </c>
      <c r="J3683" s="502">
        <v>1.58</v>
      </c>
      <c r="K3683" s="487" t="s">
        <v>17</v>
      </c>
      <c r="L3683" s="512">
        <f t="shared" si="399"/>
        <v>255</v>
      </c>
      <c r="M3683" s="514">
        <v>255</v>
      </c>
      <c r="N3683" s="514"/>
      <c r="O3683" s="514"/>
      <c r="P3683" s="515" t="e">
        <f t="shared" si="400"/>
        <v>#DIV/0!</v>
      </c>
      <c r="Q3683" s="515">
        <f t="shared" si="401"/>
        <v>0</v>
      </c>
      <c r="R3683" s="515">
        <f t="shared" si="402"/>
        <v>0</v>
      </c>
      <c r="S3683" s="516">
        <f>IF(M3683="nio",0,IF(M3683&gt;0,VLOOKUP(H3683,'3-Productie normen'!A:L,VLOOKUP(M3683,'3-Productie normen'!$B$36:$C$42,2,FALSE),FALSE)))</f>
        <v>0</v>
      </c>
      <c r="T3683" s="516">
        <f t="shared" si="404"/>
        <v>0</v>
      </c>
      <c r="U3683" s="55">
        <f t="shared" si="405"/>
        <v>0</v>
      </c>
      <c r="V3683" s="527"/>
      <c r="X3683" s="529">
        <f t="shared" si="403"/>
        <v>402.90000000000003</v>
      </c>
    </row>
    <row r="3684" spans="1:24" ht="14.1" customHeight="1">
      <c r="A3684" s="460">
        <v>3684</v>
      </c>
      <c r="B3684" s="467" t="s">
        <v>245</v>
      </c>
      <c r="C3684" s="466" t="s">
        <v>386</v>
      </c>
      <c r="D3684" s="473" t="s">
        <v>481</v>
      </c>
      <c r="E3684" s="475">
        <v>0</v>
      </c>
      <c r="F3684" s="475" t="s">
        <v>3072</v>
      </c>
      <c r="G3684" s="494" t="s">
        <v>568</v>
      </c>
      <c r="H3684" s="487" t="s">
        <v>17</v>
      </c>
      <c r="I3684" s="494" t="s">
        <v>3974</v>
      </c>
      <c r="J3684" s="502">
        <v>1.58</v>
      </c>
      <c r="K3684" s="487" t="s">
        <v>17</v>
      </c>
      <c r="L3684" s="512">
        <f t="shared" si="399"/>
        <v>255</v>
      </c>
      <c r="M3684" s="514">
        <v>255</v>
      </c>
      <c r="N3684" s="514"/>
      <c r="O3684" s="514"/>
      <c r="P3684" s="515" t="e">
        <f t="shared" si="400"/>
        <v>#DIV/0!</v>
      </c>
      <c r="Q3684" s="515">
        <f t="shared" si="401"/>
        <v>0</v>
      </c>
      <c r="R3684" s="515">
        <f t="shared" si="402"/>
        <v>0</v>
      </c>
      <c r="S3684" s="516">
        <f>IF(M3684="nio",0,IF(M3684&gt;0,VLOOKUP(H3684,'3-Productie normen'!A:L,VLOOKUP(M3684,'3-Productie normen'!$B$36:$C$42,2,FALSE),FALSE)))</f>
        <v>0</v>
      </c>
      <c r="T3684" s="516">
        <f t="shared" si="404"/>
        <v>0</v>
      </c>
      <c r="U3684" s="55">
        <f t="shared" si="405"/>
        <v>0</v>
      </c>
      <c r="V3684" s="527"/>
      <c r="X3684" s="529">
        <f t="shared" si="403"/>
        <v>402.90000000000003</v>
      </c>
    </row>
    <row r="3685" spans="1:24" ht="14.1" customHeight="1">
      <c r="A3685" s="460">
        <v>3685</v>
      </c>
      <c r="B3685" s="467" t="s">
        <v>245</v>
      </c>
      <c r="C3685" s="466" t="s">
        <v>386</v>
      </c>
      <c r="D3685" s="473" t="s">
        <v>481</v>
      </c>
      <c r="E3685" s="475">
        <v>0</v>
      </c>
      <c r="F3685" s="475" t="s">
        <v>3073</v>
      </c>
      <c r="G3685" s="494" t="s">
        <v>594</v>
      </c>
      <c r="H3685" s="491" t="s">
        <v>286</v>
      </c>
      <c r="I3685" s="494" t="s">
        <v>3974</v>
      </c>
      <c r="J3685" s="502">
        <v>1.7</v>
      </c>
      <c r="K3685" s="494" t="s">
        <v>4016</v>
      </c>
      <c r="L3685" s="512">
        <f t="shared" si="399"/>
        <v>0</v>
      </c>
      <c r="M3685" s="513" t="s">
        <v>4037</v>
      </c>
      <c r="N3685" s="514"/>
      <c r="O3685" s="514"/>
      <c r="P3685" s="515">
        <f t="shared" si="400"/>
        <v>0</v>
      </c>
      <c r="Q3685" s="515">
        <f t="shared" si="401"/>
        <v>0</v>
      </c>
      <c r="R3685" s="515">
        <f t="shared" si="402"/>
        <v>0</v>
      </c>
      <c r="S3685" s="516">
        <f>IF(M3685="nio",0,IF(M3685&gt;0,VLOOKUP(H3685,'3-Productie normen'!A:L,VLOOKUP(M3685,'3-Productie normen'!$B$36:$C$42,2,FALSE),FALSE)))</f>
        <v>0</v>
      </c>
      <c r="T3685" s="516">
        <f t="shared" si="404"/>
        <v>0</v>
      </c>
      <c r="U3685" s="55">
        <f t="shared" si="405"/>
        <v>0</v>
      </c>
      <c r="V3685" s="527"/>
      <c r="X3685" s="529">
        <f t="shared" si="403"/>
        <v>0</v>
      </c>
    </row>
    <row r="3686" spans="1:24" ht="14.1" customHeight="1">
      <c r="A3686" s="460">
        <v>3686</v>
      </c>
      <c r="B3686" s="467" t="s">
        <v>245</v>
      </c>
      <c r="C3686" s="466" t="s">
        <v>386</v>
      </c>
      <c r="D3686" s="473" t="s">
        <v>481</v>
      </c>
      <c r="E3686" s="475">
        <v>0</v>
      </c>
      <c r="F3686" s="475" t="s">
        <v>629</v>
      </c>
      <c r="G3686" s="494" t="s">
        <v>1240</v>
      </c>
      <c r="H3686" s="491" t="s">
        <v>4038</v>
      </c>
      <c r="I3686" s="494" t="s">
        <v>3974</v>
      </c>
      <c r="J3686" s="502">
        <v>26.35</v>
      </c>
      <c r="K3686" s="491" t="s">
        <v>4038</v>
      </c>
      <c r="L3686" s="512">
        <f t="shared" si="399"/>
        <v>255</v>
      </c>
      <c r="M3686" s="514">
        <v>255</v>
      </c>
      <c r="N3686" s="514"/>
      <c r="O3686" s="514"/>
      <c r="P3686" s="515" t="e">
        <f t="shared" si="400"/>
        <v>#DIV/0!</v>
      </c>
      <c r="Q3686" s="515">
        <f t="shared" si="401"/>
        <v>0</v>
      </c>
      <c r="R3686" s="515">
        <f t="shared" si="402"/>
        <v>0</v>
      </c>
      <c r="S3686" s="516">
        <f>IF(M3686="nio",0,IF(M3686&gt;0,VLOOKUP(H3686,'3-Productie normen'!A:L,VLOOKUP(M3686,'3-Productie normen'!$B$36:$C$42,2,FALSE),FALSE)))</f>
        <v>0</v>
      </c>
      <c r="T3686" s="516">
        <f t="shared" si="404"/>
        <v>0</v>
      </c>
      <c r="U3686" s="55">
        <f t="shared" si="405"/>
        <v>0</v>
      </c>
      <c r="V3686" s="527"/>
      <c r="X3686" s="529">
        <f t="shared" si="403"/>
        <v>6719.25</v>
      </c>
    </row>
    <row r="3687" spans="1:24" ht="14.1" customHeight="1">
      <c r="A3687" s="460">
        <v>3687</v>
      </c>
      <c r="B3687" s="467" t="s">
        <v>245</v>
      </c>
      <c r="C3687" s="466" t="s">
        <v>386</v>
      </c>
      <c r="D3687" s="473" t="s">
        <v>481</v>
      </c>
      <c r="E3687" s="475">
        <v>0</v>
      </c>
      <c r="F3687" s="475" t="s">
        <v>3154</v>
      </c>
      <c r="G3687" s="494" t="s">
        <v>2206</v>
      </c>
      <c r="H3687" s="491" t="s">
        <v>286</v>
      </c>
      <c r="I3687" s="494" t="s">
        <v>3974</v>
      </c>
      <c r="J3687" s="502">
        <v>1.58</v>
      </c>
      <c r="K3687" s="494" t="s">
        <v>4016</v>
      </c>
      <c r="L3687" s="512">
        <f t="shared" si="399"/>
        <v>0</v>
      </c>
      <c r="M3687" s="513" t="s">
        <v>4037</v>
      </c>
      <c r="N3687" s="514"/>
      <c r="O3687" s="514"/>
      <c r="P3687" s="515">
        <f t="shared" si="400"/>
        <v>0</v>
      </c>
      <c r="Q3687" s="515">
        <f t="shared" si="401"/>
        <v>0</v>
      </c>
      <c r="R3687" s="515">
        <f t="shared" si="402"/>
        <v>0</v>
      </c>
      <c r="S3687" s="516">
        <f>IF(M3687="nio",0,IF(M3687&gt;0,VLOOKUP(H3687,'3-Productie normen'!A:L,VLOOKUP(M3687,'3-Productie normen'!$B$36:$C$42,2,FALSE),FALSE)))</f>
        <v>0</v>
      </c>
      <c r="T3687" s="516">
        <f t="shared" si="404"/>
        <v>0</v>
      </c>
      <c r="U3687" s="55">
        <f t="shared" si="405"/>
        <v>0</v>
      </c>
      <c r="V3687" s="527"/>
      <c r="X3687" s="529">
        <f t="shared" si="403"/>
        <v>0</v>
      </c>
    </row>
    <row r="3688" spans="1:24" s="56" customFormat="1" ht="13.8" customHeight="1">
      <c r="A3688" s="460">
        <v>3688</v>
      </c>
      <c r="B3688" s="21" t="s">
        <v>246</v>
      </c>
      <c r="C3688" s="466" t="s">
        <v>387</v>
      </c>
      <c r="D3688" s="473" t="s">
        <v>482</v>
      </c>
      <c r="E3688" s="475">
        <v>0</v>
      </c>
      <c r="F3688" s="474">
        <v>0</v>
      </c>
      <c r="G3688" s="491" t="s">
        <v>254</v>
      </c>
      <c r="H3688" s="491" t="s">
        <v>254</v>
      </c>
      <c r="I3688" s="492"/>
      <c r="J3688" s="501">
        <v>15</v>
      </c>
      <c r="K3688" s="491"/>
      <c r="L3688" s="512">
        <f>SUM(M3688:O3688)</f>
        <v>255</v>
      </c>
      <c r="M3688" s="513">
        <v>255</v>
      </c>
      <c r="N3688" s="514"/>
      <c r="O3688" s="514"/>
      <c r="P3688" s="515" t="e">
        <f t="shared" si="400"/>
        <v>#DIV/0!</v>
      </c>
      <c r="Q3688" s="515">
        <f t="shared" si="401"/>
        <v>0</v>
      </c>
      <c r="R3688" s="515">
        <f t="shared" si="402"/>
        <v>0</v>
      </c>
      <c r="S3688" s="516">
        <f>IF(M3688="nio",0,IF(M3688&gt;0,VLOOKUP(H3688,'3-Productie normen'!A:L,VLOOKUP(M3688,'3-Productie normen'!$B$36:$C$42,2,FALSE),FALSE)))</f>
        <v>0</v>
      </c>
      <c r="T3688" s="516">
        <f t="shared" si="404"/>
        <v>0</v>
      </c>
      <c r="U3688" s="55">
        <f t="shared" si="405"/>
        <v>0</v>
      </c>
      <c r="V3688" s="527"/>
      <c r="W3688" s="3"/>
      <c r="X3688" s="529">
        <f t="shared" si="403"/>
        <v>3825</v>
      </c>
    </row>
    <row r="3689" spans="1:24" ht="14.1" customHeight="1">
      <c r="A3689" s="567">
        <v>3689</v>
      </c>
      <c r="B3689" s="21" t="s">
        <v>246</v>
      </c>
      <c r="C3689" s="466" t="s">
        <v>387</v>
      </c>
      <c r="D3689" s="473" t="s">
        <v>482</v>
      </c>
      <c r="E3689" s="475">
        <v>1</v>
      </c>
      <c r="F3689" s="475" t="s">
        <v>3155</v>
      </c>
      <c r="G3689" s="494" t="s">
        <v>3156</v>
      </c>
      <c r="H3689" s="491" t="s">
        <v>286</v>
      </c>
      <c r="I3689" s="494" t="s">
        <v>4022</v>
      </c>
      <c r="J3689" s="502">
        <v>11.6</v>
      </c>
      <c r="K3689" s="494" t="s">
        <v>4027</v>
      </c>
      <c r="L3689" s="512">
        <f t="shared" si="399"/>
        <v>0</v>
      </c>
      <c r="M3689" s="513" t="s">
        <v>4037</v>
      </c>
      <c r="N3689" s="514"/>
      <c r="O3689" s="514"/>
      <c r="P3689" s="515">
        <f t="shared" si="400"/>
        <v>0</v>
      </c>
      <c r="Q3689" s="515">
        <f t="shared" si="401"/>
        <v>0</v>
      </c>
      <c r="R3689" s="515">
        <f t="shared" si="402"/>
        <v>0</v>
      </c>
      <c r="S3689" s="516">
        <f>IF(M3689="nio",0,IF(M3689&gt;0,VLOOKUP(H3689,'3-Productie normen'!A:L,VLOOKUP(M3689,'3-Productie normen'!$B$36:$C$42,2,FALSE),FALSE)))</f>
        <v>0</v>
      </c>
      <c r="T3689" s="516">
        <f t="shared" si="404"/>
        <v>0</v>
      </c>
      <c r="U3689" s="55">
        <f t="shared" si="405"/>
        <v>0</v>
      </c>
      <c r="V3689" s="527"/>
      <c r="X3689" s="529">
        <f t="shared" si="403"/>
        <v>0</v>
      </c>
    </row>
    <row r="3690" spans="1:24" ht="14.1" customHeight="1">
      <c r="A3690" s="460">
        <v>3690</v>
      </c>
      <c r="B3690" s="21" t="s">
        <v>246</v>
      </c>
      <c r="C3690" s="466" t="s">
        <v>387</v>
      </c>
      <c r="D3690" s="473" t="s">
        <v>482</v>
      </c>
      <c r="E3690" s="475">
        <v>1</v>
      </c>
      <c r="F3690" s="475" t="s">
        <v>3157</v>
      </c>
      <c r="G3690" s="494" t="s">
        <v>594</v>
      </c>
      <c r="H3690" s="494" t="s">
        <v>4026</v>
      </c>
      <c r="I3690" s="494" t="s">
        <v>3974</v>
      </c>
      <c r="J3690" s="502">
        <v>39.700000000000003</v>
      </c>
      <c r="K3690" s="494" t="s">
        <v>4026</v>
      </c>
      <c r="L3690" s="512">
        <f t="shared" si="399"/>
        <v>0</v>
      </c>
      <c r="M3690" s="513" t="s">
        <v>4037</v>
      </c>
      <c r="N3690" s="514"/>
      <c r="O3690" s="514"/>
      <c r="P3690" s="515">
        <f t="shared" si="400"/>
        <v>0</v>
      </c>
      <c r="Q3690" s="515">
        <f t="shared" si="401"/>
        <v>0</v>
      </c>
      <c r="R3690" s="515">
        <f t="shared" si="402"/>
        <v>0</v>
      </c>
      <c r="S3690" s="516">
        <f>IF(M3690="nio",0,IF(M3690&gt;0,VLOOKUP(H3690,'3-Productie normen'!A:L,VLOOKUP(M3690,'3-Productie normen'!$B$36:$C$42,2,FALSE),FALSE)))</f>
        <v>0</v>
      </c>
      <c r="T3690" s="516">
        <f t="shared" si="404"/>
        <v>0</v>
      </c>
      <c r="U3690" s="55">
        <f t="shared" si="405"/>
        <v>0</v>
      </c>
      <c r="V3690" s="527"/>
      <c r="X3690" s="529">
        <f t="shared" si="403"/>
        <v>0</v>
      </c>
    </row>
    <row r="3691" spans="1:24" ht="14.1" customHeight="1">
      <c r="A3691" s="460">
        <v>3691</v>
      </c>
      <c r="B3691" s="21" t="s">
        <v>246</v>
      </c>
      <c r="C3691" s="466" t="s">
        <v>387</v>
      </c>
      <c r="D3691" s="473" t="s">
        <v>482</v>
      </c>
      <c r="E3691" s="475">
        <v>1</v>
      </c>
      <c r="F3691" s="475" t="s">
        <v>3158</v>
      </c>
      <c r="G3691" s="494" t="s">
        <v>915</v>
      </c>
      <c r="H3691" s="494" t="s">
        <v>255</v>
      </c>
      <c r="I3691" s="494" t="s">
        <v>3974</v>
      </c>
      <c r="J3691" s="502">
        <v>107.6</v>
      </c>
      <c r="K3691" s="494" t="s">
        <v>255</v>
      </c>
      <c r="L3691" s="512">
        <f t="shared" si="399"/>
        <v>104</v>
      </c>
      <c r="M3691" s="514">
        <v>104</v>
      </c>
      <c r="N3691" s="514"/>
      <c r="O3691" s="514"/>
      <c r="P3691" s="515" t="e">
        <f t="shared" si="400"/>
        <v>#DIV/0!</v>
      </c>
      <c r="Q3691" s="515">
        <f t="shared" si="401"/>
        <v>0</v>
      </c>
      <c r="R3691" s="515">
        <f t="shared" si="402"/>
        <v>0</v>
      </c>
      <c r="S3691" s="516">
        <f>IF(M3691="nio",0,IF(M3691&gt;0,VLOOKUP(H3691,'3-Productie normen'!A:L,VLOOKUP(M3691,'3-Productie normen'!$B$36:$C$42,2,FALSE),FALSE)))</f>
        <v>0</v>
      </c>
      <c r="T3691" s="516">
        <f t="shared" si="404"/>
        <v>0</v>
      </c>
      <c r="U3691" s="55">
        <f t="shared" si="405"/>
        <v>0</v>
      </c>
      <c r="V3691" s="527"/>
      <c r="X3691" s="529">
        <f t="shared" si="403"/>
        <v>11190.4</v>
      </c>
    </row>
    <row r="3692" spans="1:24" ht="14.1" customHeight="1">
      <c r="A3692" s="460">
        <v>3692</v>
      </c>
      <c r="B3692" s="21" t="s">
        <v>246</v>
      </c>
      <c r="C3692" s="466" t="s">
        <v>387</v>
      </c>
      <c r="D3692" s="473" t="s">
        <v>482</v>
      </c>
      <c r="E3692" s="475">
        <v>2</v>
      </c>
      <c r="F3692" s="475">
        <v>201</v>
      </c>
      <c r="G3692" s="494" t="s">
        <v>2341</v>
      </c>
      <c r="H3692" s="494" t="s">
        <v>4033</v>
      </c>
      <c r="I3692" s="494" t="s">
        <v>3975</v>
      </c>
      <c r="J3692" s="502">
        <v>31.24</v>
      </c>
      <c r="K3692" s="494" t="s">
        <v>4033</v>
      </c>
      <c r="L3692" s="512">
        <f t="shared" si="399"/>
        <v>104</v>
      </c>
      <c r="M3692" s="514">
        <v>104</v>
      </c>
      <c r="N3692" s="514"/>
      <c r="O3692" s="514"/>
      <c r="P3692" s="515" t="e">
        <f t="shared" si="400"/>
        <v>#DIV/0!</v>
      </c>
      <c r="Q3692" s="515">
        <f t="shared" si="401"/>
        <v>0</v>
      </c>
      <c r="R3692" s="515">
        <f t="shared" si="402"/>
        <v>0</v>
      </c>
      <c r="S3692" s="516">
        <f>IF(M3692="nio",0,IF(M3692&gt;0,VLOOKUP(H3692,'3-Productie normen'!A:L,VLOOKUP(M3692,'3-Productie normen'!$B$36:$C$42,2,FALSE),FALSE)))</f>
        <v>0</v>
      </c>
      <c r="T3692" s="516">
        <f t="shared" si="404"/>
        <v>0</v>
      </c>
      <c r="U3692" s="55">
        <f t="shared" si="405"/>
        <v>0</v>
      </c>
      <c r="V3692" s="527"/>
      <c r="X3692" s="529">
        <f t="shared" si="403"/>
        <v>3248.96</v>
      </c>
    </row>
    <row r="3693" spans="1:24" ht="14.1" customHeight="1">
      <c r="A3693" s="460">
        <v>3693</v>
      </c>
      <c r="B3693" s="21" t="s">
        <v>246</v>
      </c>
      <c r="C3693" s="466" t="s">
        <v>387</v>
      </c>
      <c r="D3693" s="473" t="s">
        <v>482</v>
      </c>
      <c r="E3693" s="475">
        <v>2</v>
      </c>
      <c r="F3693" s="475">
        <v>202</v>
      </c>
      <c r="G3693" s="494" t="s">
        <v>529</v>
      </c>
      <c r="H3693" s="491" t="s">
        <v>253</v>
      </c>
      <c r="I3693" s="494" t="s">
        <v>3975</v>
      </c>
      <c r="J3693" s="502">
        <v>56.73</v>
      </c>
      <c r="K3693" s="491" t="s">
        <v>253</v>
      </c>
      <c r="L3693" s="512">
        <f t="shared" si="399"/>
        <v>104</v>
      </c>
      <c r="M3693" s="514">
        <v>104</v>
      </c>
      <c r="N3693" s="514"/>
      <c r="O3693" s="514"/>
      <c r="P3693" s="515" t="e">
        <f t="shared" si="400"/>
        <v>#DIV/0!</v>
      </c>
      <c r="Q3693" s="515">
        <f t="shared" si="401"/>
        <v>0</v>
      </c>
      <c r="R3693" s="515">
        <f t="shared" si="402"/>
        <v>0</v>
      </c>
      <c r="S3693" s="516">
        <f>IF(M3693="nio",0,IF(M3693&gt;0,VLOOKUP(H3693,'3-Productie normen'!A:L,VLOOKUP(M3693,'3-Productie normen'!$B$36:$C$42,2,FALSE),FALSE)))</f>
        <v>0</v>
      </c>
      <c r="T3693" s="516">
        <f t="shared" si="404"/>
        <v>0</v>
      </c>
      <c r="U3693" s="55">
        <f t="shared" si="405"/>
        <v>0</v>
      </c>
      <c r="V3693" s="527"/>
      <c r="X3693" s="529">
        <f t="shared" si="403"/>
        <v>5899.92</v>
      </c>
    </row>
    <row r="3694" spans="1:24" ht="14.1" customHeight="1">
      <c r="A3694" s="460">
        <v>3694</v>
      </c>
      <c r="B3694" s="21" t="s">
        <v>246</v>
      </c>
      <c r="C3694" s="466" t="s">
        <v>387</v>
      </c>
      <c r="D3694" s="473" t="s">
        <v>482</v>
      </c>
      <c r="E3694" s="475">
        <v>2</v>
      </c>
      <c r="F3694" s="475" t="s">
        <v>3159</v>
      </c>
      <c r="G3694" s="494" t="s">
        <v>529</v>
      </c>
      <c r="H3694" s="491" t="s">
        <v>253</v>
      </c>
      <c r="I3694" s="494" t="s">
        <v>3975</v>
      </c>
      <c r="J3694" s="502">
        <v>9.82</v>
      </c>
      <c r="K3694" s="491" t="s">
        <v>253</v>
      </c>
      <c r="L3694" s="512">
        <f t="shared" si="399"/>
        <v>104</v>
      </c>
      <c r="M3694" s="514">
        <v>104</v>
      </c>
      <c r="N3694" s="514"/>
      <c r="O3694" s="514"/>
      <c r="P3694" s="515" t="e">
        <f t="shared" si="400"/>
        <v>#DIV/0!</v>
      </c>
      <c r="Q3694" s="515">
        <f t="shared" si="401"/>
        <v>0</v>
      </c>
      <c r="R3694" s="515">
        <f t="shared" si="402"/>
        <v>0</v>
      </c>
      <c r="S3694" s="516">
        <f>IF(M3694="nio",0,IF(M3694&gt;0,VLOOKUP(H3694,'3-Productie normen'!A:L,VLOOKUP(M3694,'3-Productie normen'!$B$36:$C$42,2,FALSE),FALSE)))</f>
        <v>0</v>
      </c>
      <c r="T3694" s="516">
        <f t="shared" si="404"/>
        <v>0</v>
      </c>
      <c r="U3694" s="55">
        <f t="shared" si="405"/>
        <v>0</v>
      </c>
      <c r="V3694" s="527"/>
      <c r="X3694" s="529">
        <f t="shared" si="403"/>
        <v>1021.28</v>
      </c>
    </row>
    <row r="3695" spans="1:24" ht="14.1" customHeight="1">
      <c r="A3695" s="460">
        <v>3695</v>
      </c>
      <c r="B3695" s="21" t="s">
        <v>246</v>
      </c>
      <c r="C3695" s="466" t="s">
        <v>387</v>
      </c>
      <c r="D3695" s="473" t="s">
        <v>482</v>
      </c>
      <c r="E3695" s="475">
        <v>2</v>
      </c>
      <c r="F3695" s="475" t="s">
        <v>3160</v>
      </c>
      <c r="G3695" s="494" t="s">
        <v>529</v>
      </c>
      <c r="H3695" s="491" t="s">
        <v>253</v>
      </c>
      <c r="I3695" s="494" t="s">
        <v>3975</v>
      </c>
      <c r="J3695" s="502">
        <v>9.83</v>
      </c>
      <c r="K3695" s="491" t="s">
        <v>253</v>
      </c>
      <c r="L3695" s="512">
        <f t="shared" si="399"/>
        <v>104</v>
      </c>
      <c r="M3695" s="514">
        <v>104</v>
      </c>
      <c r="N3695" s="514"/>
      <c r="O3695" s="514"/>
      <c r="P3695" s="515" t="e">
        <f t="shared" si="400"/>
        <v>#DIV/0!</v>
      </c>
      <c r="Q3695" s="515">
        <f t="shared" si="401"/>
        <v>0</v>
      </c>
      <c r="R3695" s="515">
        <f t="shared" si="402"/>
        <v>0</v>
      </c>
      <c r="S3695" s="516">
        <f>IF(M3695="nio",0,IF(M3695&gt;0,VLOOKUP(H3695,'3-Productie normen'!A:L,VLOOKUP(M3695,'3-Productie normen'!$B$36:$C$42,2,FALSE),FALSE)))</f>
        <v>0</v>
      </c>
      <c r="T3695" s="516">
        <f t="shared" si="404"/>
        <v>0</v>
      </c>
      <c r="U3695" s="55">
        <f t="shared" si="405"/>
        <v>0</v>
      </c>
      <c r="V3695" s="527"/>
      <c r="X3695" s="529">
        <f t="shared" si="403"/>
        <v>1022.32</v>
      </c>
    </row>
    <row r="3696" spans="1:24" ht="14.1" customHeight="1">
      <c r="A3696" s="460">
        <v>3696</v>
      </c>
      <c r="B3696" s="21" t="s">
        <v>246</v>
      </c>
      <c r="C3696" s="466" t="s">
        <v>387</v>
      </c>
      <c r="D3696" s="473" t="s">
        <v>482</v>
      </c>
      <c r="E3696" s="475">
        <v>2</v>
      </c>
      <c r="F3696" s="475" t="s">
        <v>3161</v>
      </c>
      <c r="G3696" s="494" t="s">
        <v>529</v>
      </c>
      <c r="H3696" s="487" t="s">
        <v>253</v>
      </c>
      <c r="I3696" s="494" t="s">
        <v>3975</v>
      </c>
      <c r="J3696" s="502">
        <v>19.11</v>
      </c>
      <c r="K3696" s="487" t="s">
        <v>348</v>
      </c>
      <c r="L3696" s="512">
        <f t="shared" si="399"/>
        <v>104</v>
      </c>
      <c r="M3696" s="514">
        <v>104</v>
      </c>
      <c r="N3696" s="514"/>
      <c r="O3696" s="514"/>
      <c r="P3696" s="515" t="e">
        <f t="shared" si="400"/>
        <v>#DIV/0!</v>
      </c>
      <c r="Q3696" s="515">
        <f t="shared" si="401"/>
        <v>0</v>
      </c>
      <c r="R3696" s="515">
        <f t="shared" si="402"/>
        <v>0</v>
      </c>
      <c r="S3696" s="516">
        <f>IF(M3696="nio",0,IF(M3696&gt;0,VLOOKUP(H3696,'3-Productie normen'!A:L,VLOOKUP(M3696,'3-Productie normen'!$B$36:$C$42,2,FALSE),FALSE)))</f>
        <v>0</v>
      </c>
      <c r="T3696" s="516">
        <f t="shared" si="404"/>
        <v>0</v>
      </c>
      <c r="U3696" s="55">
        <f t="shared" si="405"/>
        <v>0</v>
      </c>
      <c r="V3696" s="527"/>
      <c r="X3696" s="529">
        <f t="shared" si="403"/>
        <v>1987.44</v>
      </c>
    </row>
    <row r="3697" spans="1:24" ht="14.1" customHeight="1">
      <c r="A3697" s="567">
        <v>3697</v>
      </c>
      <c r="B3697" s="21" t="s">
        <v>246</v>
      </c>
      <c r="C3697" s="466" t="s">
        <v>387</v>
      </c>
      <c r="D3697" s="473" t="s">
        <v>482</v>
      </c>
      <c r="E3697" s="475">
        <v>2</v>
      </c>
      <c r="F3697" s="475" t="s">
        <v>3162</v>
      </c>
      <c r="G3697" s="494" t="s">
        <v>529</v>
      </c>
      <c r="H3697" s="491" t="s">
        <v>253</v>
      </c>
      <c r="I3697" s="494" t="s">
        <v>3975</v>
      </c>
      <c r="J3697" s="502">
        <v>4.42</v>
      </c>
      <c r="K3697" s="491" t="s">
        <v>253</v>
      </c>
      <c r="L3697" s="512">
        <f t="shared" si="399"/>
        <v>104</v>
      </c>
      <c r="M3697" s="514">
        <v>104</v>
      </c>
      <c r="N3697" s="514"/>
      <c r="O3697" s="514"/>
      <c r="P3697" s="515" t="e">
        <f t="shared" si="400"/>
        <v>#DIV/0!</v>
      </c>
      <c r="Q3697" s="515">
        <f t="shared" si="401"/>
        <v>0</v>
      </c>
      <c r="R3697" s="515">
        <f t="shared" si="402"/>
        <v>0</v>
      </c>
      <c r="S3697" s="516">
        <f>IF(M3697="nio",0,IF(M3697&gt;0,VLOOKUP(H3697,'3-Productie normen'!A:L,VLOOKUP(M3697,'3-Productie normen'!$B$36:$C$42,2,FALSE),FALSE)))</f>
        <v>0</v>
      </c>
      <c r="T3697" s="516">
        <f t="shared" si="404"/>
        <v>0</v>
      </c>
      <c r="U3697" s="55">
        <f t="shared" si="405"/>
        <v>0</v>
      </c>
      <c r="V3697" s="527"/>
      <c r="X3697" s="529">
        <f t="shared" si="403"/>
        <v>459.68</v>
      </c>
    </row>
    <row r="3698" spans="1:24" ht="14.1" customHeight="1">
      <c r="A3698" s="460">
        <v>3698</v>
      </c>
      <c r="B3698" s="21" t="s">
        <v>246</v>
      </c>
      <c r="C3698" s="466" t="s">
        <v>387</v>
      </c>
      <c r="D3698" s="473" t="s">
        <v>482</v>
      </c>
      <c r="E3698" s="475">
        <v>2</v>
      </c>
      <c r="F3698" s="475" t="s">
        <v>3163</v>
      </c>
      <c r="G3698" s="494" t="s">
        <v>529</v>
      </c>
      <c r="H3698" s="491" t="s">
        <v>253</v>
      </c>
      <c r="I3698" s="494" t="s">
        <v>3975</v>
      </c>
      <c r="J3698" s="502">
        <v>4.4000000000000004</v>
      </c>
      <c r="K3698" s="491" t="s">
        <v>253</v>
      </c>
      <c r="L3698" s="512">
        <f t="shared" si="399"/>
        <v>104</v>
      </c>
      <c r="M3698" s="514">
        <v>104</v>
      </c>
      <c r="N3698" s="514"/>
      <c r="O3698" s="514"/>
      <c r="P3698" s="515" t="e">
        <f t="shared" si="400"/>
        <v>#DIV/0!</v>
      </c>
      <c r="Q3698" s="515">
        <f t="shared" si="401"/>
        <v>0</v>
      </c>
      <c r="R3698" s="515">
        <f t="shared" si="402"/>
        <v>0</v>
      </c>
      <c r="S3698" s="516">
        <f>IF(M3698="nio",0,IF(M3698&gt;0,VLOOKUP(H3698,'3-Productie normen'!A:L,VLOOKUP(M3698,'3-Productie normen'!$B$36:$C$42,2,FALSE),FALSE)))</f>
        <v>0</v>
      </c>
      <c r="T3698" s="516">
        <f t="shared" si="404"/>
        <v>0</v>
      </c>
      <c r="U3698" s="55">
        <f t="shared" si="405"/>
        <v>0</v>
      </c>
      <c r="V3698" s="527"/>
      <c r="X3698" s="529">
        <f t="shared" si="403"/>
        <v>457.6</v>
      </c>
    </row>
    <row r="3699" spans="1:24" ht="14.1" customHeight="1">
      <c r="A3699" s="460">
        <v>3699</v>
      </c>
      <c r="B3699" s="21" t="s">
        <v>246</v>
      </c>
      <c r="C3699" s="466" t="s">
        <v>387</v>
      </c>
      <c r="D3699" s="473" t="s">
        <v>482</v>
      </c>
      <c r="E3699" s="475">
        <v>2</v>
      </c>
      <c r="F3699" s="475" t="s">
        <v>3164</v>
      </c>
      <c r="G3699" s="494" t="s">
        <v>529</v>
      </c>
      <c r="H3699" s="491" t="s">
        <v>253</v>
      </c>
      <c r="I3699" s="494" t="s">
        <v>3975</v>
      </c>
      <c r="J3699" s="502">
        <v>9.08</v>
      </c>
      <c r="K3699" s="491" t="s">
        <v>253</v>
      </c>
      <c r="L3699" s="512">
        <f t="shared" si="399"/>
        <v>104</v>
      </c>
      <c r="M3699" s="514">
        <v>104</v>
      </c>
      <c r="N3699" s="514"/>
      <c r="O3699" s="514"/>
      <c r="P3699" s="515" t="e">
        <f t="shared" si="400"/>
        <v>#DIV/0!</v>
      </c>
      <c r="Q3699" s="515">
        <f t="shared" si="401"/>
        <v>0</v>
      </c>
      <c r="R3699" s="515">
        <f t="shared" si="402"/>
        <v>0</v>
      </c>
      <c r="S3699" s="516">
        <f>IF(M3699="nio",0,IF(M3699&gt;0,VLOOKUP(H3699,'3-Productie normen'!A:L,VLOOKUP(M3699,'3-Productie normen'!$B$36:$C$42,2,FALSE),FALSE)))</f>
        <v>0</v>
      </c>
      <c r="T3699" s="516">
        <f t="shared" si="404"/>
        <v>0</v>
      </c>
      <c r="U3699" s="55">
        <f t="shared" si="405"/>
        <v>0</v>
      </c>
      <c r="V3699" s="527"/>
      <c r="X3699" s="529">
        <f t="shared" si="403"/>
        <v>944.32</v>
      </c>
    </row>
    <row r="3700" spans="1:24" ht="14.1" customHeight="1">
      <c r="A3700" s="460">
        <v>3700</v>
      </c>
      <c r="B3700" s="21" t="s">
        <v>246</v>
      </c>
      <c r="C3700" s="466" t="s">
        <v>387</v>
      </c>
      <c r="D3700" s="473" t="s">
        <v>482</v>
      </c>
      <c r="E3700" s="475">
        <v>2</v>
      </c>
      <c r="F3700" s="475" t="s">
        <v>3165</v>
      </c>
      <c r="G3700" s="494" t="s">
        <v>529</v>
      </c>
      <c r="H3700" s="491" t="s">
        <v>253</v>
      </c>
      <c r="I3700" s="494" t="s">
        <v>3975</v>
      </c>
      <c r="J3700" s="502">
        <v>9.06</v>
      </c>
      <c r="K3700" s="491" t="s">
        <v>253</v>
      </c>
      <c r="L3700" s="512">
        <f t="shared" si="399"/>
        <v>104</v>
      </c>
      <c r="M3700" s="514">
        <v>104</v>
      </c>
      <c r="N3700" s="514"/>
      <c r="O3700" s="514"/>
      <c r="P3700" s="515" t="e">
        <f t="shared" si="400"/>
        <v>#DIV/0!</v>
      </c>
      <c r="Q3700" s="515">
        <f t="shared" si="401"/>
        <v>0</v>
      </c>
      <c r="R3700" s="515">
        <f t="shared" si="402"/>
        <v>0</v>
      </c>
      <c r="S3700" s="516">
        <f>IF(M3700="nio",0,IF(M3700&gt;0,VLOOKUP(H3700,'3-Productie normen'!A:L,VLOOKUP(M3700,'3-Productie normen'!$B$36:$C$42,2,FALSE),FALSE)))</f>
        <v>0</v>
      </c>
      <c r="T3700" s="516">
        <f t="shared" si="404"/>
        <v>0</v>
      </c>
      <c r="U3700" s="55">
        <f t="shared" si="405"/>
        <v>0</v>
      </c>
      <c r="V3700" s="527"/>
      <c r="X3700" s="529">
        <f t="shared" si="403"/>
        <v>942.24</v>
      </c>
    </row>
    <row r="3701" spans="1:24" ht="14.1" customHeight="1">
      <c r="A3701" s="460">
        <v>3701</v>
      </c>
      <c r="B3701" s="21" t="s">
        <v>246</v>
      </c>
      <c r="C3701" s="466" t="s">
        <v>387</v>
      </c>
      <c r="D3701" s="473" t="s">
        <v>482</v>
      </c>
      <c r="E3701" s="475">
        <v>2</v>
      </c>
      <c r="F3701" s="475" t="s">
        <v>3166</v>
      </c>
      <c r="G3701" s="494" t="s">
        <v>529</v>
      </c>
      <c r="H3701" s="491" t="s">
        <v>253</v>
      </c>
      <c r="I3701" s="494" t="s">
        <v>3975</v>
      </c>
      <c r="J3701" s="502">
        <v>4.03</v>
      </c>
      <c r="K3701" s="491" t="s">
        <v>253</v>
      </c>
      <c r="L3701" s="512">
        <f t="shared" si="399"/>
        <v>104</v>
      </c>
      <c r="M3701" s="514">
        <v>104</v>
      </c>
      <c r="N3701" s="514"/>
      <c r="O3701" s="514"/>
      <c r="P3701" s="515" t="e">
        <f t="shared" si="400"/>
        <v>#DIV/0!</v>
      </c>
      <c r="Q3701" s="515">
        <f t="shared" si="401"/>
        <v>0</v>
      </c>
      <c r="R3701" s="515">
        <f t="shared" si="402"/>
        <v>0</v>
      </c>
      <c r="S3701" s="516">
        <f>IF(M3701="nio",0,IF(M3701&gt;0,VLOOKUP(H3701,'3-Productie normen'!A:L,VLOOKUP(M3701,'3-Productie normen'!$B$36:$C$42,2,FALSE),FALSE)))</f>
        <v>0</v>
      </c>
      <c r="T3701" s="516">
        <f t="shared" si="404"/>
        <v>0</v>
      </c>
      <c r="U3701" s="55">
        <f t="shared" si="405"/>
        <v>0</v>
      </c>
      <c r="V3701" s="527"/>
      <c r="X3701" s="529">
        <f t="shared" si="403"/>
        <v>419.12</v>
      </c>
    </row>
    <row r="3702" spans="1:24" ht="14.1" customHeight="1">
      <c r="A3702" s="460">
        <v>3702</v>
      </c>
      <c r="B3702" s="21" t="s">
        <v>246</v>
      </c>
      <c r="C3702" s="466" t="s">
        <v>387</v>
      </c>
      <c r="D3702" s="473" t="s">
        <v>482</v>
      </c>
      <c r="E3702" s="475">
        <v>2</v>
      </c>
      <c r="F3702" s="475" t="s">
        <v>3167</v>
      </c>
      <c r="G3702" s="494" t="s">
        <v>529</v>
      </c>
      <c r="H3702" s="491" t="s">
        <v>253</v>
      </c>
      <c r="I3702" s="494" t="s">
        <v>3975</v>
      </c>
      <c r="J3702" s="502">
        <v>11.56</v>
      </c>
      <c r="K3702" s="491" t="s">
        <v>253</v>
      </c>
      <c r="L3702" s="512">
        <f t="shared" si="399"/>
        <v>104</v>
      </c>
      <c r="M3702" s="514">
        <v>104</v>
      </c>
      <c r="N3702" s="514"/>
      <c r="O3702" s="514"/>
      <c r="P3702" s="515" t="e">
        <f t="shared" si="400"/>
        <v>#DIV/0!</v>
      </c>
      <c r="Q3702" s="515">
        <f t="shared" si="401"/>
        <v>0</v>
      </c>
      <c r="R3702" s="515">
        <f t="shared" si="402"/>
        <v>0</v>
      </c>
      <c r="S3702" s="516">
        <f>IF(M3702="nio",0,IF(M3702&gt;0,VLOOKUP(H3702,'3-Productie normen'!A:L,VLOOKUP(M3702,'3-Productie normen'!$B$36:$C$42,2,FALSE),FALSE)))</f>
        <v>0</v>
      </c>
      <c r="T3702" s="516">
        <f t="shared" si="404"/>
        <v>0</v>
      </c>
      <c r="U3702" s="55">
        <f t="shared" si="405"/>
        <v>0</v>
      </c>
      <c r="V3702" s="527"/>
      <c r="X3702" s="529">
        <f t="shared" si="403"/>
        <v>1202.24</v>
      </c>
    </row>
    <row r="3703" spans="1:24" ht="14.1" customHeight="1">
      <c r="A3703" s="460">
        <v>3703</v>
      </c>
      <c r="B3703" s="21" t="s">
        <v>246</v>
      </c>
      <c r="C3703" s="466" t="s">
        <v>388</v>
      </c>
      <c r="D3703" s="473" t="s">
        <v>483</v>
      </c>
      <c r="E3703" s="475">
        <v>2</v>
      </c>
      <c r="F3703" s="475" t="s">
        <v>3168</v>
      </c>
      <c r="G3703" s="494" t="s">
        <v>593</v>
      </c>
      <c r="H3703" s="494" t="s">
        <v>255</v>
      </c>
      <c r="I3703" s="494" t="s">
        <v>3974</v>
      </c>
      <c r="J3703" s="502">
        <v>179.4</v>
      </c>
      <c r="K3703" s="494" t="s">
        <v>255</v>
      </c>
      <c r="L3703" s="512">
        <f t="shared" si="399"/>
        <v>104</v>
      </c>
      <c r="M3703" s="514">
        <v>104</v>
      </c>
      <c r="N3703" s="514"/>
      <c r="O3703" s="514"/>
      <c r="P3703" s="515" t="e">
        <f t="shared" si="400"/>
        <v>#DIV/0!</v>
      </c>
      <c r="Q3703" s="515">
        <f t="shared" si="401"/>
        <v>0</v>
      </c>
      <c r="R3703" s="515">
        <f t="shared" si="402"/>
        <v>0</v>
      </c>
      <c r="S3703" s="516">
        <f>IF(M3703="nio",0,IF(M3703&gt;0,VLOOKUP(H3703,'3-Productie normen'!A:L,VLOOKUP(M3703,'3-Productie normen'!$B$36:$C$42,2,FALSE),FALSE)))</f>
        <v>0</v>
      </c>
      <c r="T3703" s="516">
        <f t="shared" si="404"/>
        <v>0</v>
      </c>
      <c r="U3703" s="55">
        <f t="shared" si="405"/>
        <v>0</v>
      </c>
      <c r="V3703" s="527"/>
      <c r="X3703" s="529">
        <f t="shared" si="403"/>
        <v>18657.600000000002</v>
      </c>
    </row>
    <row r="3704" spans="1:24" ht="14.1" customHeight="1">
      <c r="A3704" s="460">
        <v>3704</v>
      </c>
      <c r="B3704" s="21" t="s">
        <v>246</v>
      </c>
      <c r="C3704" s="466" t="s">
        <v>388</v>
      </c>
      <c r="D3704" s="473" t="s">
        <v>483</v>
      </c>
      <c r="E3704" s="475">
        <v>2</v>
      </c>
      <c r="F3704" s="475" t="s">
        <v>3169</v>
      </c>
      <c r="G3704" s="494" t="s">
        <v>593</v>
      </c>
      <c r="H3704" s="494" t="s">
        <v>255</v>
      </c>
      <c r="I3704" s="494" t="s">
        <v>3974</v>
      </c>
      <c r="J3704" s="502">
        <v>172.5</v>
      </c>
      <c r="K3704" s="494" t="s">
        <v>255</v>
      </c>
      <c r="L3704" s="512">
        <f t="shared" si="399"/>
        <v>104</v>
      </c>
      <c r="M3704" s="514">
        <v>104</v>
      </c>
      <c r="N3704" s="514"/>
      <c r="O3704" s="514"/>
      <c r="P3704" s="515" t="e">
        <f t="shared" si="400"/>
        <v>#DIV/0!</v>
      </c>
      <c r="Q3704" s="515">
        <f t="shared" si="401"/>
        <v>0</v>
      </c>
      <c r="R3704" s="515">
        <f t="shared" si="402"/>
        <v>0</v>
      </c>
      <c r="S3704" s="516">
        <f>IF(M3704="nio",0,IF(M3704&gt;0,VLOOKUP(H3704,'3-Productie normen'!A:L,VLOOKUP(M3704,'3-Productie normen'!$B$36:$C$42,2,FALSE),FALSE)))</f>
        <v>0</v>
      </c>
      <c r="T3704" s="516">
        <f t="shared" si="404"/>
        <v>0</v>
      </c>
      <c r="U3704" s="55">
        <f t="shared" si="405"/>
        <v>0</v>
      </c>
      <c r="V3704" s="527"/>
      <c r="X3704" s="529">
        <f t="shared" si="403"/>
        <v>17940</v>
      </c>
    </row>
    <row r="3705" spans="1:24" s="56" customFormat="1" ht="13.8" customHeight="1">
      <c r="A3705" s="567">
        <v>3705</v>
      </c>
      <c r="B3705" s="467" t="s">
        <v>248</v>
      </c>
      <c r="C3705" s="466" t="s">
        <v>389</v>
      </c>
      <c r="D3705" s="473" t="s">
        <v>484</v>
      </c>
      <c r="E3705" s="475">
        <v>0</v>
      </c>
      <c r="F3705" s="474">
        <v>0</v>
      </c>
      <c r="G3705" s="491" t="s">
        <v>254</v>
      </c>
      <c r="H3705" s="491" t="s">
        <v>254</v>
      </c>
      <c r="I3705" s="492"/>
      <c r="J3705" s="501">
        <v>15</v>
      </c>
      <c r="K3705" s="491"/>
      <c r="L3705" s="512">
        <f>SUM(M3705:O3705)</f>
        <v>255</v>
      </c>
      <c r="M3705" s="513">
        <v>255</v>
      </c>
      <c r="N3705" s="514"/>
      <c r="O3705" s="514"/>
      <c r="P3705" s="515" t="e">
        <f t="shared" si="400"/>
        <v>#DIV/0!</v>
      </c>
      <c r="Q3705" s="515">
        <f t="shared" si="401"/>
        <v>0</v>
      </c>
      <c r="R3705" s="515">
        <f t="shared" si="402"/>
        <v>0</v>
      </c>
      <c r="S3705" s="516">
        <f>IF(M3705="nio",0,IF(M3705&gt;0,VLOOKUP(H3705,'3-Productie normen'!A:L,VLOOKUP(M3705,'3-Productie normen'!$B$36:$C$42,2,FALSE),FALSE)))</f>
        <v>0</v>
      </c>
      <c r="T3705" s="516">
        <f>IF(N3705&gt;0,S3705*$T$8,0)</f>
        <v>0</v>
      </c>
      <c r="U3705" s="55">
        <f>IF((OR(O3705&gt;0,)),S3705*$U$8,0)</f>
        <v>0</v>
      </c>
      <c r="V3705" s="527"/>
      <c r="W3705" s="3"/>
      <c r="X3705" s="529">
        <f t="shared" si="403"/>
        <v>3825</v>
      </c>
    </row>
    <row r="3706" spans="1:24" ht="14.1" customHeight="1">
      <c r="A3706" s="460">
        <v>3706</v>
      </c>
      <c r="B3706" s="467" t="s">
        <v>248</v>
      </c>
      <c r="C3706" s="466" t="s">
        <v>389</v>
      </c>
      <c r="D3706" s="473" t="s">
        <v>484</v>
      </c>
      <c r="E3706" s="475">
        <v>0</v>
      </c>
      <c r="F3706" s="475">
        <v>1</v>
      </c>
      <c r="G3706" s="494" t="s">
        <v>600</v>
      </c>
      <c r="H3706" s="494" t="s">
        <v>4033</v>
      </c>
      <c r="I3706" s="494" t="s">
        <v>3974</v>
      </c>
      <c r="J3706" s="502">
        <v>20.309999999999999</v>
      </c>
      <c r="K3706" s="494" t="s">
        <v>4033</v>
      </c>
      <c r="L3706" s="512">
        <f t="shared" si="399"/>
        <v>104</v>
      </c>
      <c r="M3706" s="514">
        <v>104</v>
      </c>
      <c r="N3706" s="514"/>
      <c r="O3706" s="514"/>
      <c r="P3706" s="515" t="e">
        <f t="shared" si="400"/>
        <v>#DIV/0!</v>
      </c>
      <c r="Q3706" s="515">
        <f t="shared" si="401"/>
        <v>0</v>
      </c>
      <c r="R3706" s="515">
        <f t="shared" si="402"/>
        <v>0</v>
      </c>
      <c r="S3706" s="516">
        <f>IF(M3706="nio",0,IF(M3706&gt;0,VLOOKUP(H3706,'3-Productie normen'!A:L,VLOOKUP(M3706,'3-Productie normen'!$B$36:$C$42,2,FALSE),FALSE)))</f>
        <v>0</v>
      </c>
      <c r="T3706" s="516">
        <f t="shared" si="404"/>
        <v>0</v>
      </c>
      <c r="U3706" s="55">
        <f t="shared" si="405"/>
        <v>0</v>
      </c>
      <c r="V3706" s="527"/>
      <c r="X3706" s="529">
        <f t="shared" si="403"/>
        <v>2112.2399999999998</v>
      </c>
    </row>
    <row r="3707" spans="1:24" ht="14.1" customHeight="1">
      <c r="A3707" s="460">
        <v>3707</v>
      </c>
      <c r="B3707" s="467" t="s">
        <v>248</v>
      </c>
      <c r="C3707" s="466" t="s">
        <v>389</v>
      </c>
      <c r="D3707" s="473" t="s">
        <v>484</v>
      </c>
      <c r="E3707" s="475">
        <v>0</v>
      </c>
      <c r="F3707" s="475" t="s">
        <v>2282</v>
      </c>
      <c r="G3707" s="494" t="s">
        <v>2163</v>
      </c>
      <c r="H3707" s="491" t="s">
        <v>286</v>
      </c>
      <c r="I3707" s="494" t="s">
        <v>3446</v>
      </c>
      <c r="J3707" s="502">
        <v>5.17</v>
      </c>
      <c r="K3707" s="494" t="s">
        <v>4027</v>
      </c>
      <c r="L3707" s="512">
        <f t="shared" si="399"/>
        <v>0</v>
      </c>
      <c r="M3707" s="513" t="s">
        <v>4037</v>
      </c>
      <c r="N3707" s="514"/>
      <c r="O3707" s="514"/>
      <c r="P3707" s="515">
        <f t="shared" si="400"/>
        <v>0</v>
      </c>
      <c r="Q3707" s="515">
        <f t="shared" si="401"/>
        <v>0</v>
      </c>
      <c r="R3707" s="515">
        <f t="shared" si="402"/>
        <v>0</v>
      </c>
      <c r="S3707" s="516">
        <f>IF(M3707="nio",0,IF(M3707&gt;0,VLOOKUP(H3707,'3-Productie normen'!A:L,VLOOKUP(M3707,'3-Productie normen'!$B$36:$C$42,2,FALSE),FALSE)))</f>
        <v>0</v>
      </c>
      <c r="T3707" s="516">
        <f t="shared" si="404"/>
        <v>0</v>
      </c>
      <c r="U3707" s="55">
        <f t="shared" si="405"/>
        <v>0</v>
      </c>
      <c r="V3707" s="527"/>
      <c r="X3707" s="529">
        <f t="shared" si="403"/>
        <v>0</v>
      </c>
    </row>
    <row r="3708" spans="1:24" ht="14.1" customHeight="1">
      <c r="A3708" s="460">
        <v>3708</v>
      </c>
      <c r="B3708" s="467" t="s">
        <v>248</v>
      </c>
      <c r="C3708" s="466" t="s">
        <v>389</v>
      </c>
      <c r="D3708" s="473" t="s">
        <v>484</v>
      </c>
      <c r="E3708" s="475">
        <v>0</v>
      </c>
      <c r="F3708" s="475" t="s">
        <v>3170</v>
      </c>
      <c r="G3708" s="494" t="s">
        <v>600</v>
      </c>
      <c r="H3708" s="494" t="s">
        <v>4033</v>
      </c>
      <c r="I3708" s="494" t="s">
        <v>3977</v>
      </c>
      <c r="J3708" s="502">
        <v>72.28</v>
      </c>
      <c r="K3708" s="494" t="s">
        <v>4033</v>
      </c>
      <c r="L3708" s="512">
        <f t="shared" si="399"/>
        <v>104</v>
      </c>
      <c r="M3708" s="514">
        <v>104</v>
      </c>
      <c r="N3708" s="514"/>
      <c r="O3708" s="514"/>
      <c r="P3708" s="515" t="e">
        <f t="shared" si="400"/>
        <v>#DIV/0!</v>
      </c>
      <c r="Q3708" s="515">
        <f t="shared" si="401"/>
        <v>0</v>
      </c>
      <c r="R3708" s="515">
        <f t="shared" si="402"/>
        <v>0</v>
      </c>
      <c r="S3708" s="516">
        <f>IF(M3708="nio",0,IF(M3708&gt;0,VLOOKUP(H3708,'3-Productie normen'!A:L,VLOOKUP(M3708,'3-Productie normen'!$B$36:$C$42,2,FALSE),FALSE)))</f>
        <v>0</v>
      </c>
      <c r="T3708" s="516">
        <f t="shared" si="404"/>
        <v>0</v>
      </c>
      <c r="U3708" s="55">
        <f t="shared" si="405"/>
        <v>0</v>
      </c>
      <c r="V3708" s="527"/>
      <c r="X3708" s="529">
        <f t="shared" si="403"/>
        <v>7517.12</v>
      </c>
    </row>
    <row r="3709" spans="1:24" ht="14.1" customHeight="1">
      <c r="A3709" s="460">
        <v>3709</v>
      </c>
      <c r="B3709" s="467" t="s">
        <v>248</v>
      </c>
      <c r="C3709" s="466" t="s">
        <v>389</v>
      </c>
      <c r="D3709" s="473" t="s">
        <v>484</v>
      </c>
      <c r="E3709" s="475">
        <v>0</v>
      </c>
      <c r="F3709" s="475" t="s">
        <v>3171</v>
      </c>
      <c r="G3709" s="494" t="s">
        <v>606</v>
      </c>
      <c r="H3709" s="491" t="s">
        <v>286</v>
      </c>
      <c r="I3709" s="494" t="s">
        <v>3991</v>
      </c>
      <c r="J3709" s="502">
        <v>23.18</v>
      </c>
      <c r="K3709" s="494" t="s">
        <v>4027</v>
      </c>
      <c r="L3709" s="512">
        <f t="shared" si="399"/>
        <v>0</v>
      </c>
      <c r="M3709" s="513" t="s">
        <v>4037</v>
      </c>
      <c r="N3709" s="514"/>
      <c r="O3709" s="514"/>
      <c r="P3709" s="515">
        <f t="shared" si="400"/>
        <v>0</v>
      </c>
      <c r="Q3709" s="515">
        <f t="shared" si="401"/>
        <v>0</v>
      </c>
      <c r="R3709" s="515">
        <f t="shared" si="402"/>
        <v>0</v>
      </c>
      <c r="S3709" s="516">
        <f>IF(M3709="nio",0,IF(M3709&gt;0,VLOOKUP(H3709,'3-Productie normen'!A:L,VLOOKUP(M3709,'3-Productie normen'!$B$36:$C$42,2,FALSE),FALSE)))</f>
        <v>0</v>
      </c>
      <c r="T3709" s="516">
        <f t="shared" si="404"/>
        <v>0</v>
      </c>
      <c r="U3709" s="55">
        <f t="shared" si="405"/>
        <v>0</v>
      </c>
      <c r="V3709" s="527"/>
      <c r="X3709" s="529">
        <f t="shared" si="403"/>
        <v>0</v>
      </c>
    </row>
    <row r="3710" spans="1:24" ht="14.1" customHeight="1">
      <c r="A3710" s="460">
        <v>3710</v>
      </c>
      <c r="B3710" s="467" t="s">
        <v>248</v>
      </c>
      <c r="C3710" s="466" t="s">
        <v>389</v>
      </c>
      <c r="D3710" s="473" t="s">
        <v>484</v>
      </c>
      <c r="E3710" s="475">
        <v>0</v>
      </c>
      <c r="F3710" s="475" t="s">
        <v>3172</v>
      </c>
      <c r="G3710" s="494" t="s">
        <v>529</v>
      </c>
      <c r="H3710" s="491" t="s">
        <v>253</v>
      </c>
      <c r="I3710" s="494" t="s">
        <v>3975</v>
      </c>
      <c r="J3710" s="502">
        <v>18.28</v>
      </c>
      <c r="K3710" s="491" t="s">
        <v>253</v>
      </c>
      <c r="L3710" s="512">
        <f t="shared" si="399"/>
        <v>104</v>
      </c>
      <c r="M3710" s="514">
        <v>104</v>
      </c>
      <c r="N3710" s="514"/>
      <c r="O3710" s="514"/>
      <c r="P3710" s="515" t="e">
        <f t="shared" si="400"/>
        <v>#DIV/0!</v>
      </c>
      <c r="Q3710" s="515">
        <f t="shared" si="401"/>
        <v>0</v>
      </c>
      <c r="R3710" s="515">
        <f t="shared" si="402"/>
        <v>0</v>
      </c>
      <c r="S3710" s="516">
        <f>IF(M3710="nio",0,IF(M3710&gt;0,VLOOKUP(H3710,'3-Productie normen'!A:L,VLOOKUP(M3710,'3-Productie normen'!$B$36:$C$42,2,FALSE),FALSE)))</f>
        <v>0</v>
      </c>
      <c r="T3710" s="516">
        <f t="shared" si="404"/>
        <v>0</v>
      </c>
      <c r="U3710" s="55">
        <f t="shared" si="405"/>
        <v>0</v>
      </c>
      <c r="V3710" s="527"/>
      <c r="X3710" s="529">
        <f t="shared" si="403"/>
        <v>1901.1200000000001</v>
      </c>
    </row>
    <row r="3711" spans="1:24" ht="14.1" customHeight="1">
      <c r="A3711" s="460">
        <v>3711</v>
      </c>
      <c r="B3711" s="467" t="s">
        <v>248</v>
      </c>
      <c r="C3711" s="466" t="s">
        <v>389</v>
      </c>
      <c r="D3711" s="473" t="s">
        <v>484</v>
      </c>
      <c r="E3711" s="475">
        <v>0</v>
      </c>
      <c r="F3711" s="475" t="s">
        <v>3173</v>
      </c>
      <c r="G3711" s="494" t="s">
        <v>598</v>
      </c>
      <c r="H3711" s="487" t="s">
        <v>17</v>
      </c>
      <c r="I3711" s="494" t="s">
        <v>3977</v>
      </c>
      <c r="J3711" s="502">
        <v>12.48</v>
      </c>
      <c r="K3711" s="494" t="s">
        <v>4030</v>
      </c>
      <c r="L3711" s="512">
        <f t="shared" si="399"/>
        <v>510</v>
      </c>
      <c r="M3711" s="514">
        <v>255</v>
      </c>
      <c r="N3711" s="514">
        <v>255</v>
      </c>
      <c r="O3711" s="514"/>
      <c r="P3711" s="515" t="e">
        <f t="shared" si="400"/>
        <v>#DIV/0!</v>
      </c>
      <c r="Q3711" s="515" t="e">
        <f t="shared" si="401"/>
        <v>#DIV/0!</v>
      </c>
      <c r="R3711" s="515">
        <f t="shared" si="402"/>
        <v>0</v>
      </c>
      <c r="S3711" s="516">
        <f>IF(M3711="nio",0,IF(M3711&gt;0,VLOOKUP(H3711,'3-Productie normen'!A:L,VLOOKUP(M3711,'3-Productie normen'!$B$36:$C$42,2,FALSE),FALSE)))</f>
        <v>0</v>
      </c>
      <c r="T3711" s="516">
        <f t="shared" si="404"/>
        <v>0</v>
      </c>
      <c r="U3711" s="55">
        <f t="shared" si="405"/>
        <v>0</v>
      </c>
      <c r="V3711" s="527"/>
      <c r="X3711" s="529">
        <f t="shared" si="403"/>
        <v>6364.8</v>
      </c>
    </row>
    <row r="3712" spans="1:24" ht="14.1" customHeight="1">
      <c r="A3712" s="460">
        <v>3712</v>
      </c>
      <c r="B3712" s="467" t="s">
        <v>248</v>
      </c>
      <c r="C3712" s="466" t="s">
        <v>389</v>
      </c>
      <c r="D3712" s="473" t="s">
        <v>484</v>
      </c>
      <c r="E3712" s="475">
        <v>0</v>
      </c>
      <c r="F3712" s="475" t="s">
        <v>3174</v>
      </c>
      <c r="G3712" s="494" t="s">
        <v>600</v>
      </c>
      <c r="H3712" s="494" t="s">
        <v>4033</v>
      </c>
      <c r="I3712" s="494" t="s">
        <v>3977</v>
      </c>
      <c r="J3712" s="502">
        <v>66.48</v>
      </c>
      <c r="K3712" s="494" t="s">
        <v>4033</v>
      </c>
      <c r="L3712" s="512">
        <f t="shared" si="399"/>
        <v>104</v>
      </c>
      <c r="M3712" s="514">
        <v>104</v>
      </c>
      <c r="N3712" s="514"/>
      <c r="O3712" s="514"/>
      <c r="P3712" s="515" t="e">
        <f t="shared" si="400"/>
        <v>#DIV/0!</v>
      </c>
      <c r="Q3712" s="515">
        <f t="shared" si="401"/>
        <v>0</v>
      </c>
      <c r="R3712" s="515">
        <f t="shared" si="402"/>
        <v>0</v>
      </c>
      <c r="S3712" s="516">
        <f>IF(M3712="nio",0,IF(M3712&gt;0,VLOOKUP(H3712,'3-Productie normen'!A:L,VLOOKUP(M3712,'3-Productie normen'!$B$36:$C$42,2,FALSE),FALSE)))</f>
        <v>0</v>
      </c>
      <c r="T3712" s="516">
        <f t="shared" si="404"/>
        <v>0</v>
      </c>
      <c r="U3712" s="55">
        <f t="shared" si="405"/>
        <v>0</v>
      </c>
      <c r="V3712" s="527"/>
      <c r="X3712" s="529">
        <f t="shared" si="403"/>
        <v>6913.92</v>
      </c>
    </row>
    <row r="3713" spans="1:24" ht="14.1" customHeight="1">
      <c r="A3713" s="567">
        <v>3713</v>
      </c>
      <c r="B3713" s="467" t="s">
        <v>248</v>
      </c>
      <c r="C3713" s="466" t="s">
        <v>389</v>
      </c>
      <c r="D3713" s="473" t="s">
        <v>484</v>
      </c>
      <c r="E3713" s="475">
        <v>0</v>
      </c>
      <c r="F3713" s="475" t="s">
        <v>3175</v>
      </c>
      <c r="G3713" s="494" t="s">
        <v>600</v>
      </c>
      <c r="H3713" s="494" t="s">
        <v>4033</v>
      </c>
      <c r="I3713" s="494" t="s">
        <v>3977</v>
      </c>
      <c r="J3713" s="502">
        <v>72.599999999999994</v>
      </c>
      <c r="K3713" s="494" t="s">
        <v>4033</v>
      </c>
      <c r="L3713" s="512">
        <f t="shared" si="399"/>
        <v>104</v>
      </c>
      <c r="M3713" s="514">
        <v>104</v>
      </c>
      <c r="N3713" s="514"/>
      <c r="O3713" s="514"/>
      <c r="P3713" s="515" t="e">
        <f t="shared" si="400"/>
        <v>#DIV/0!</v>
      </c>
      <c r="Q3713" s="515">
        <f t="shared" si="401"/>
        <v>0</v>
      </c>
      <c r="R3713" s="515">
        <f t="shared" si="402"/>
        <v>0</v>
      </c>
      <c r="S3713" s="516">
        <f>IF(M3713="nio",0,IF(M3713&gt;0,VLOOKUP(H3713,'3-Productie normen'!A:L,VLOOKUP(M3713,'3-Productie normen'!$B$36:$C$42,2,FALSE),FALSE)))</f>
        <v>0</v>
      </c>
      <c r="T3713" s="516">
        <f t="shared" si="404"/>
        <v>0</v>
      </c>
      <c r="U3713" s="55">
        <f t="shared" si="405"/>
        <v>0</v>
      </c>
      <c r="V3713" s="527"/>
      <c r="X3713" s="529">
        <f t="shared" si="403"/>
        <v>7550.4</v>
      </c>
    </row>
    <row r="3714" spans="1:24" ht="14.1" customHeight="1">
      <c r="A3714" s="460">
        <v>3714</v>
      </c>
      <c r="B3714" s="467" t="s">
        <v>248</v>
      </c>
      <c r="C3714" s="466" t="s">
        <v>389</v>
      </c>
      <c r="D3714" s="473" t="s">
        <v>484</v>
      </c>
      <c r="E3714" s="475">
        <v>0</v>
      </c>
      <c r="F3714" s="475" t="s">
        <v>3176</v>
      </c>
      <c r="G3714" s="494" t="s">
        <v>600</v>
      </c>
      <c r="H3714" s="492" t="s">
        <v>216</v>
      </c>
      <c r="I3714" s="494" t="s">
        <v>3977</v>
      </c>
      <c r="J3714" s="502">
        <v>10.18</v>
      </c>
      <c r="K3714" s="505" t="s">
        <v>216</v>
      </c>
      <c r="L3714" s="512">
        <f t="shared" si="399"/>
        <v>104</v>
      </c>
      <c r="M3714" s="514">
        <v>104</v>
      </c>
      <c r="N3714" s="514"/>
      <c r="O3714" s="514"/>
      <c r="P3714" s="515" t="e">
        <f t="shared" si="400"/>
        <v>#DIV/0!</v>
      </c>
      <c r="Q3714" s="515">
        <f t="shared" si="401"/>
        <v>0</v>
      </c>
      <c r="R3714" s="515">
        <f t="shared" si="402"/>
        <v>0</v>
      </c>
      <c r="S3714" s="516">
        <f>IF(M3714="nio",0,IF(M3714&gt;0,VLOOKUP(H3714,'3-Productie normen'!A:L,VLOOKUP(M3714,'3-Productie normen'!$B$36:$C$42,2,FALSE),FALSE)))</f>
        <v>0</v>
      </c>
      <c r="T3714" s="516">
        <f t="shared" si="404"/>
        <v>0</v>
      </c>
      <c r="U3714" s="55">
        <f t="shared" si="405"/>
        <v>0</v>
      </c>
      <c r="V3714" s="527"/>
      <c r="X3714" s="529">
        <f t="shared" si="403"/>
        <v>1058.72</v>
      </c>
    </row>
    <row r="3715" spans="1:24" ht="14.1" customHeight="1">
      <c r="A3715" s="460">
        <v>3715</v>
      </c>
      <c r="B3715" s="467" t="s">
        <v>248</v>
      </c>
      <c r="C3715" s="466" t="s">
        <v>389</v>
      </c>
      <c r="D3715" s="473" t="s">
        <v>484</v>
      </c>
      <c r="E3715" s="475">
        <v>0</v>
      </c>
      <c r="F3715" s="475" t="s">
        <v>3177</v>
      </c>
      <c r="G3715" s="494" t="s">
        <v>529</v>
      </c>
      <c r="H3715" s="491" t="s">
        <v>286</v>
      </c>
      <c r="I3715" s="494" t="s">
        <v>3974</v>
      </c>
      <c r="J3715" s="502">
        <v>43.6</v>
      </c>
      <c r="K3715" s="494" t="s">
        <v>4027</v>
      </c>
      <c r="L3715" s="512">
        <f t="shared" si="399"/>
        <v>0</v>
      </c>
      <c r="M3715" s="513" t="s">
        <v>4037</v>
      </c>
      <c r="N3715" s="514"/>
      <c r="O3715" s="514"/>
      <c r="P3715" s="515">
        <f t="shared" si="400"/>
        <v>0</v>
      </c>
      <c r="Q3715" s="515">
        <f t="shared" si="401"/>
        <v>0</v>
      </c>
      <c r="R3715" s="515">
        <f t="shared" si="402"/>
        <v>0</v>
      </c>
      <c r="S3715" s="516">
        <f>IF(M3715="nio",0,IF(M3715&gt;0,VLOOKUP(H3715,'3-Productie normen'!A:L,VLOOKUP(M3715,'3-Productie normen'!$B$36:$C$42,2,FALSE),FALSE)))</f>
        <v>0</v>
      </c>
      <c r="T3715" s="516">
        <f t="shared" si="404"/>
        <v>0</v>
      </c>
      <c r="U3715" s="55">
        <f t="shared" si="405"/>
        <v>0</v>
      </c>
      <c r="V3715" s="527"/>
      <c r="X3715" s="529">
        <f t="shared" si="403"/>
        <v>0</v>
      </c>
    </row>
    <row r="3716" spans="1:24" ht="14.1" customHeight="1">
      <c r="A3716" s="460">
        <v>3716</v>
      </c>
      <c r="B3716" s="467" t="s">
        <v>248</v>
      </c>
      <c r="C3716" s="466" t="s">
        <v>389</v>
      </c>
      <c r="D3716" s="473" t="s">
        <v>484</v>
      </c>
      <c r="E3716" s="475">
        <v>0</v>
      </c>
      <c r="F3716" s="475" t="s">
        <v>3178</v>
      </c>
      <c r="G3716" s="494" t="s">
        <v>595</v>
      </c>
      <c r="H3716" s="491" t="s">
        <v>286</v>
      </c>
      <c r="I3716" s="494" t="s">
        <v>3990</v>
      </c>
      <c r="J3716" s="502">
        <v>21.17</v>
      </c>
      <c r="K3716" s="494" t="s">
        <v>4027</v>
      </c>
      <c r="L3716" s="512">
        <f t="shared" si="399"/>
        <v>0</v>
      </c>
      <c r="M3716" s="513" t="s">
        <v>4037</v>
      </c>
      <c r="N3716" s="514"/>
      <c r="O3716" s="514"/>
      <c r="P3716" s="515">
        <f t="shared" si="400"/>
        <v>0</v>
      </c>
      <c r="Q3716" s="515">
        <f t="shared" si="401"/>
        <v>0</v>
      </c>
      <c r="R3716" s="515">
        <f t="shared" si="402"/>
        <v>0</v>
      </c>
      <c r="S3716" s="516">
        <f>IF(M3716="nio",0,IF(M3716&gt;0,VLOOKUP(H3716,'3-Productie normen'!A:L,VLOOKUP(M3716,'3-Productie normen'!$B$36:$C$42,2,FALSE),FALSE)))</f>
        <v>0</v>
      </c>
      <c r="T3716" s="516">
        <f t="shared" si="404"/>
        <v>0</v>
      </c>
      <c r="U3716" s="55">
        <f t="shared" si="405"/>
        <v>0</v>
      </c>
      <c r="V3716" s="527"/>
      <c r="X3716" s="529">
        <f t="shared" si="403"/>
        <v>0</v>
      </c>
    </row>
    <row r="3717" spans="1:24" ht="14.1" customHeight="1">
      <c r="A3717" s="460">
        <v>3717</v>
      </c>
      <c r="B3717" s="467" t="s">
        <v>248</v>
      </c>
      <c r="C3717" s="466" t="s">
        <v>389</v>
      </c>
      <c r="D3717" s="473" t="s">
        <v>484</v>
      </c>
      <c r="E3717" s="475">
        <v>0</v>
      </c>
      <c r="F3717" s="475" t="s">
        <v>3179</v>
      </c>
      <c r="G3717" s="494" t="s">
        <v>595</v>
      </c>
      <c r="H3717" s="491" t="s">
        <v>286</v>
      </c>
      <c r="I3717" s="494" t="s">
        <v>3990</v>
      </c>
      <c r="J3717" s="502">
        <v>16.63</v>
      </c>
      <c r="K3717" s="494" t="s">
        <v>4027</v>
      </c>
      <c r="L3717" s="512">
        <f t="shared" si="399"/>
        <v>0</v>
      </c>
      <c r="M3717" s="513" t="s">
        <v>4037</v>
      </c>
      <c r="N3717" s="514"/>
      <c r="O3717" s="514"/>
      <c r="P3717" s="515">
        <f t="shared" si="400"/>
        <v>0</v>
      </c>
      <c r="Q3717" s="515">
        <f t="shared" si="401"/>
        <v>0</v>
      </c>
      <c r="R3717" s="515">
        <f t="shared" si="402"/>
        <v>0</v>
      </c>
      <c r="S3717" s="516">
        <f>IF(M3717="nio",0,IF(M3717&gt;0,VLOOKUP(H3717,'3-Productie normen'!A:L,VLOOKUP(M3717,'3-Productie normen'!$B$36:$C$42,2,FALSE),FALSE)))</f>
        <v>0</v>
      </c>
      <c r="T3717" s="516">
        <f t="shared" si="404"/>
        <v>0</v>
      </c>
      <c r="U3717" s="55">
        <f t="shared" si="405"/>
        <v>0</v>
      </c>
      <c r="V3717" s="527"/>
      <c r="X3717" s="529">
        <f t="shared" si="403"/>
        <v>0</v>
      </c>
    </row>
    <row r="3718" spans="1:24" ht="14.1" customHeight="1">
      <c r="A3718" s="460">
        <v>3718</v>
      </c>
      <c r="B3718" s="467" t="s">
        <v>248</v>
      </c>
      <c r="C3718" s="466" t="s">
        <v>389</v>
      </c>
      <c r="D3718" s="473" t="s">
        <v>484</v>
      </c>
      <c r="E3718" s="475">
        <v>0</v>
      </c>
      <c r="F3718" s="475" t="s">
        <v>3180</v>
      </c>
      <c r="G3718" s="494" t="s">
        <v>627</v>
      </c>
      <c r="H3718" s="491" t="s">
        <v>286</v>
      </c>
      <c r="I3718" s="494" t="s">
        <v>3990</v>
      </c>
      <c r="J3718" s="502">
        <v>94.16</v>
      </c>
      <c r="K3718" s="494" t="s">
        <v>4027</v>
      </c>
      <c r="L3718" s="512">
        <f t="shared" si="399"/>
        <v>0</v>
      </c>
      <c r="M3718" s="513" t="s">
        <v>4037</v>
      </c>
      <c r="N3718" s="514"/>
      <c r="O3718" s="514"/>
      <c r="P3718" s="515">
        <f t="shared" si="400"/>
        <v>0</v>
      </c>
      <c r="Q3718" s="515">
        <f t="shared" si="401"/>
        <v>0</v>
      </c>
      <c r="R3718" s="515">
        <f t="shared" si="402"/>
        <v>0</v>
      </c>
      <c r="S3718" s="516">
        <f>IF(M3718="nio",0,IF(M3718&gt;0,VLOOKUP(H3718,'3-Productie normen'!A:L,VLOOKUP(M3718,'3-Productie normen'!$B$36:$C$42,2,FALSE),FALSE)))</f>
        <v>0</v>
      </c>
      <c r="T3718" s="516">
        <f t="shared" si="404"/>
        <v>0</v>
      </c>
      <c r="U3718" s="55">
        <f t="shared" si="405"/>
        <v>0</v>
      </c>
      <c r="V3718" s="527"/>
      <c r="X3718" s="529">
        <f t="shared" si="403"/>
        <v>0</v>
      </c>
    </row>
    <row r="3719" spans="1:24" ht="14.1" customHeight="1">
      <c r="A3719" s="460">
        <v>3719</v>
      </c>
      <c r="B3719" s="467" t="s">
        <v>248</v>
      </c>
      <c r="C3719" s="466" t="s">
        <v>389</v>
      </c>
      <c r="D3719" s="473" t="s">
        <v>484</v>
      </c>
      <c r="E3719" s="475">
        <v>0</v>
      </c>
      <c r="F3719" s="475" t="s">
        <v>3181</v>
      </c>
      <c r="G3719" s="494" t="s">
        <v>606</v>
      </c>
      <c r="H3719" s="491" t="s">
        <v>286</v>
      </c>
      <c r="I3719" s="494" t="s">
        <v>3983</v>
      </c>
      <c r="J3719" s="502">
        <v>10.4</v>
      </c>
      <c r="K3719" s="494" t="s">
        <v>4027</v>
      </c>
      <c r="L3719" s="512">
        <f t="shared" si="399"/>
        <v>0</v>
      </c>
      <c r="M3719" s="513" t="s">
        <v>4037</v>
      </c>
      <c r="N3719" s="514"/>
      <c r="O3719" s="514"/>
      <c r="P3719" s="515">
        <f t="shared" si="400"/>
        <v>0</v>
      </c>
      <c r="Q3719" s="515">
        <f t="shared" si="401"/>
        <v>0</v>
      </c>
      <c r="R3719" s="515">
        <f t="shared" si="402"/>
        <v>0</v>
      </c>
      <c r="S3719" s="516">
        <f>IF(M3719="nio",0,IF(M3719&gt;0,VLOOKUP(H3719,'3-Productie normen'!A:L,VLOOKUP(M3719,'3-Productie normen'!$B$36:$C$42,2,FALSE),FALSE)))</f>
        <v>0</v>
      </c>
      <c r="T3719" s="516">
        <f t="shared" si="404"/>
        <v>0</v>
      </c>
      <c r="U3719" s="55">
        <f t="shared" si="405"/>
        <v>0</v>
      </c>
      <c r="V3719" s="527"/>
      <c r="X3719" s="529">
        <f t="shared" si="403"/>
        <v>0</v>
      </c>
    </row>
    <row r="3720" spans="1:24" ht="14.1" customHeight="1">
      <c r="A3720" s="460">
        <v>3720</v>
      </c>
      <c r="B3720" s="467" t="s">
        <v>248</v>
      </c>
      <c r="C3720" s="466" t="s">
        <v>389</v>
      </c>
      <c r="D3720" s="473" t="s">
        <v>484</v>
      </c>
      <c r="E3720" s="475">
        <v>0</v>
      </c>
      <c r="F3720" s="475" t="s">
        <v>3182</v>
      </c>
      <c r="G3720" s="494" t="s">
        <v>618</v>
      </c>
      <c r="H3720" s="494" t="s">
        <v>4029</v>
      </c>
      <c r="I3720" s="494" t="s">
        <v>3975</v>
      </c>
      <c r="J3720" s="502">
        <v>39.15</v>
      </c>
      <c r="K3720" s="494" t="s">
        <v>4029</v>
      </c>
      <c r="L3720" s="512">
        <f t="shared" si="399"/>
        <v>255</v>
      </c>
      <c r="M3720" s="514">
        <v>255</v>
      </c>
      <c r="N3720" s="514"/>
      <c r="O3720" s="514"/>
      <c r="P3720" s="515" t="e">
        <f t="shared" si="400"/>
        <v>#DIV/0!</v>
      </c>
      <c r="Q3720" s="515">
        <f t="shared" si="401"/>
        <v>0</v>
      </c>
      <c r="R3720" s="515">
        <f t="shared" si="402"/>
        <v>0</v>
      </c>
      <c r="S3720" s="516">
        <f>IF(M3720="nio",0,IF(M3720&gt;0,VLOOKUP(H3720,'3-Productie normen'!A:L,VLOOKUP(M3720,'3-Productie normen'!$B$36:$C$42,2,FALSE),FALSE)))</f>
        <v>0</v>
      </c>
      <c r="T3720" s="516">
        <f t="shared" si="404"/>
        <v>0</v>
      </c>
      <c r="U3720" s="55">
        <f t="shared" si="405"/>
        <v>0</v>
      </c>
      <c r="V3720" s="527"/>
      <c r="X3720" s="529">
        <f t="shared" si="403"/>
        <v>9983.25</v>
      </c>
    </row>
    <row r="3721" spans="1:24" ht="14.1" customHeight="1">
      <c r="A3721" s="567">
        <v>3721</v>
      </c>
      <c r="B3721" s="467" t="s">
        <v>248</v>
      </c>
      <c r="C3721" s="466" t="s">
        <v>389</v>
      </c>
      <c r="D3721" s="473" t="s">
        <v>484</v>
      </c>
      <c r="E3721" s="475">
        <v>0</v>
      </c>
      <c r="F3721" s="475" t="s">
        <v>3183</v>
      </c>
      <c r="G3721" s="494" t="s">
        <v>600</v>
      </c>
      <c r="H3721" s="494" t="s">
        <v>4033</v>
      </c>
      <c r="I3721" s="494" t="s">
        <v>3974</v>
      </c>
      <c r="J3721" s="502">
        <v>13.2</v>
      </c>
      <c r="K3721" s="494" t="s">
        <v>4033</v>
      </c>
      <c r="L3721" s="512">
        <f t="shared" si="399"/>
        <v>104</v>
      </c>
      <c r="M3721" s="514">
        <v>104</v>
      </c>
      <c r="N3721" s="514"/>
      <c r="O3721" s="514"/>
      <c r="P3721" s="515" t="e">
        <f t="shared" si="400"/>
        <v>#DIV/0!</v>
      </c>
      <c r="Q3721" s="515">
        <f t="shared" si="401"/>
        <v>0</v>
      </c>
      <c r="R3721" s="515">
        <f t="shared" si="402"/>
        <v>0</v>
      </c>
      <c r="S3721" s="516">
        <f>IF(M3721="nio",0,IF(M3721&gt;0,VLOOKUP(H3721,'3-Productie normen'!A:L,VLOOKUP(M3721,'3-Productie normen'!$B$36:$C$42,2,FALSE),FALSE)))</f>
        <v>0</v>
      </c>
      <c r="T3721" s="516">
        <f t="shared" si="404"/>
        <v>0</v>
      </c>
      <c r="U3721" s="55">
        <f t="shared" si="405"/>
        <v>0</v>
      </c>
      <c r="V3721" s="527"/>
      <c r="X3721" s="529">
        <f t="shared" si="403"/>
        <v>1372.8</v>
      </c>
    </row>
    <row r="3722" spans="1:24" ht="14.1" customHeight="1">
      <c r="A3722" s="460">
        <v>3722</v>
      </c>
      <c r="B3722" s="467" t="s">
        <v>248</v>
      </c>
      <c r="C3722" s="466" t="s">
        <v>389</v>
      </c>
      <c r="D3722" s="473" t="s">
        <v>484</v>
      </c>
      <c r="E3722" s="475">
        <v>0</v>
      </c>
      <c r="F3722" s="475" t="s">
        <v>3184</v>
      </c>
      <c r="G3722" s="494" t="s">
        <v>618</v>
      </c>
      <c r="H3722" s="494" t="s">
        <v>4029</v>
      </c>
      <c r="I3722" s="494" t="s">
        <v>3977</v>
      </c>
      <c r="J3722" s="502">
        <v>18.600000000000001</v>
      </c>
      <c r="K3722" s="494" t="s">
        <v>4029</v>
      </c>
      <c r="L3722" s="512">
        <f t="shared" ref="L3722:L3785" si="406">SUM(M3722:O3722)</f>
        <v>255</v>
      </c>
      <c r="M3722" s="514">
        <v>255</v>
      </c>
      <c r="N3722" s="514"/>
      <c r="O3722" s="514"/>
      <c r="P3722" s="515" t="e">
        <f t="shared" si="400"/>
        <v>#DIV/0!</v>
      </c>
      <c r="Q3722" s="515">
        <f t="shared" si="401"/>
        <v>0</v>
      </c>
      <c r="R3722" s="515">
        <f t="shared" si="402"/>
        <v>0</v>
      </c>
      <c r="S3722" s="516">
        <f>IF(M3722="nio",0,IF(M3722&gt;0,VLOOKUP(H3722,'3-Productie normen'!A:L,VLOOKUP(M3722,'3-Productie normen'!$B$36:$C$42,2,FALSE),FALSE)))</f>
        <v>0</v>
      </c>
      <c r="T3722" s="516">
        <f t="shared" si="404"/>
        <v>0</v>
      </c>
      <c r="U3722" s="55">
        <f t="shared" si="405"/>
        <v>0</v>
      </c>
      <c r="V3722" s="527"/>
      <c r="X3722" s="529">
        <f t="shared" si="403"/>
        <v>4743</v>
      </c>
    </row>
    <row r="3723" spans="1:24" ht="14.1" customHeight="1">
      <c r="A3723" s="460">
        <v>3723</v>
      </c>
      <c r="B3723" s="467" t="s">
        <v>248</v>
      </c>
      <c r="C3723" s="466" t="s">
        <v>389</v>
      </c>
      <c r="D3723" s="473" t="s">
        <v>484</v>
      </c>
      <c r="E3723" s="475">
        <v>0</v>
      </c>
      <c r="F3723" s="475" t="s">
        <v>3185</v>
      </c>
      <c r="G3723" s="494" t="s">
        <v>618</v>
      </c>
      <c r="H3723" s="494" t="s">
        <v>4029</v>
      </c>
      <c r="I3723" s="494" t="s">
        <v>3977</v>
      </c>
      <c r="J3723" s="502">
        <v>10</v>
      </c>
      <c r="K3723" s="494" t="s">
        <v>4029</v>
      </c>
      <c r="L3723" s="512">
        <f t="shared" si="406"/>
        <v>255</v>
      </c>
      <c r="M3723" s="514">
        <v>255</v>
      </c>
      <c r="N3723" s="514"/>
      <c r="O3723" s="514"/>
      <c r="P3723" s="515" t="e">
        <f t="shared" ref="P3723:P3786" si="407">IF(M3723="nio",0,IF(M3723&gt;0,M3723*J3723/S3723,0))</f>
        <v>#DIV/0!</v>
      </c>
      <c r="Q3723" s="515">
        <f t="shared" ref="Q3723:Q3786" si="408">IF(N3723&gt;0,N3723*J3723/T3723,0)</f>
        <v>0</v>
      </c>
      <c r="R3723" s="515">
        <f t="shared" ref="R3723:R3786" si="409">IF(O3723&gt;0,O3723*J3723/U3723,0)</f>
        <v>0</v>
      </c>
      <c r="S3723" s="516">
        <f>IF(M3723="nio",0,IF(M3723&gt;0,VLOOKUP(H3723,'3-Productie normen'!A:L,VLOOKUP(M3723,'3-Productie normen'!$B$36:$C$42,2,FALSE),FALSE)))</f>
        <v>0</v>
      </c>
      <c r="T3723" s="516">
        <f t="shared" si="404"/>
        <v>0</v>
      </c>
      <c r="U3723" s="55">
        <f t="shared" si="405"/>
        <v>0</v>
      </c>
      <c r="V3723" s="527"/>
      <c r="X3723" s="529">
        <f t="shared" ref="X3723:X3786" si="410">L3723*J3723</f>
        <v>2550</v>
      </c>
    </row>
    <row r="3724" spans="1:24" ht="14.1" customHeight="1">
      <c r="A3724" s="460">
        <v>3724</v>
      </c>
      <c r="B3724" s="467" t="s">
        <v>248</v>
      </c>
      <c r="C3724" s="466" t="s">
        <v>389</v>
      </c>
      <c r="D3724" s="473" t="s">
        <v>484</v>
      </c>
      <c r="E3724" s="475">
        <v>0</v>
      </c>
      <c r="F3724" s="475" t="s">
        <v>3186</v>
      </c>
      <c r="G3724" s="494" t="s">
        <v>618</v>
      </c>
      <c r="H3724" s="494" t="s">
        <v>4029</v>
      </c>
      <c r="I3724" s="494" t="s">
        <v>3977</v>
      </c>
      <c r="J3724" s="502">
        <v>16.8</v>
      </c>
      <c r="K3724" s="494" t="s">
        <v>4029</v>
      </c>
      <c r="L3724" s="512">
        <f t="shared" si="406"/>
        <v>255</v>
      </c>
      <c r="M3724" s="514">
        <v>255</v>
      </c>
      <c r="N3724" s="514"/>
      <c r="O3724" s="514"/>
      <c r="P3724" s="515" t="e">
        <f t="shared" si="407"/>
        <v>#DIV/0!</v>
      </c>
      <c r="Q3724" s="515">
        <f t="shared" si="408"/>
        <v>0</v>
      </c>
      <c r="R3724" s="515">
        <f t="shared" si="409"/>
        <v>0</v>
      </c>
      <c r="S3724" s="516">
        <f>IF(M3724="nio",0,IF(M3724&gt;0,VLOOKUP(H3724,'3-Productie normen'!A:L,VLOOKUP(M3724,'3-Productie normen'!$B$36:$C$42,2,FALSE),FALSE)))</f>
        <v>0</v>
      </c>
      <c r="T3724" s="516">
        <f t="shared" si="404"/>
        <v>0</v>
      </c>
      <c r="U3724" s="55">
        <f t="shared" si="405"/>
        <v>0</v>
      </c>
      <c r="V3724" s="527"/>
      <c r="X3724" s="529">
        <f t="shared" si="410"/>
        <v>4284</v>
      </c>
    </row>
    <row r="3725" spans="1:24" ht="14.1" customHeight="1">
      <c r="A3725" s="460">
        <v>3725</v>
      </c>
      <c r="B3725" s="467" t="s">
        <v>248</v>
      </c>
      <c r="C3725" s="466" t="s">
        <v>389</v>
      </c>
      <c r="D3725" s="473" t="s">
        <v>484</v>
      </c>
      <c r="E3725" s="475">
        <v>0</v>
      </c>
      <c r="F3725" s="475" t="s">
        <v>3187</v>
      </c>
      <c r="G3725" s="494" t="s">
        <v>618</v>
      </c>
      <c r="H3725" s="494" t="s">
        <v>4029</v>
      </c>
      <c r="I3725" s="494" t="s">
        <v>3977</v>
      </c>
      <c r="J3725" s="502">
        <v>40.82</v>
      </c>
      <c r="K3725" s="494" t="s">
        <v>4029</v>
      </c>
      <c r="L3725" s="512">
        <f t="shared" si="406"/>
        <v>255</v>
      </c>
      <c r="M3725" s="514">
        <v>255</v>
      </c>
      <c r="N3725" s="514"/>
      <c r="O3725" s="514"/>
      <c r="P3725" s="515" t="e">
        <f t="shared" si="407"/>
        <v>#DIV/0!</v>
      </c>
      <c r="Q3725" s="515">
        <f t="shared" si="408"/>
        <v>0</v>
      </c>
      <c r="R3725" s="515">
        <f t="shared" si="409"/>
        <v>0</v>
      </c>
      <c r="S3725" s="516">
        <f>IF(M3725="nio",0,IF(M3725&gt;0,VLOOKUP(H3725,'3-Productie normen'!A:L,VLOOKUP(M3725,'3-Productie normen'!$B$36:$C$42,2,FALSE),FALSE)))</f>
        <v>0</v>
      </c>
      <c r="T3725" s="516">
        <f t="shared" si="404"/>
        <v>0</v>
      </c>
      <c r="U3725" s="55">
        <f t="shared" si="405"/>
        <v>0</v>
      </c>
      <c r="V3725" s="527"/>
      <c r="X3725" s="529">
        <f t="shared" si="410"/>
        <v>10409.1</v>
      </c>
    </row>
    <row r="3726" spans="1:24" ht="14.1" customHeight="1">
      <c r="A3726" s="460">
        <v>3726</v>
      </c>
      <c r="B3726" s="467" t="s">
        <v>248</v>
      </c>
      <c r="C3726" s="466" t="s">
        <v>389</v>
      </c>
      <c r="D3726" s="473" t="s">
        <v>484</v>
      </c>
      <c r="E3726" s="475">
        <v>0</v>
      </c>
      <c r="F3726" s="475" t="s">
        <v>3188</v>
      </c>
      <c r="G3726" s="494" t="s">
        <v>618</v>
      </c>
      <c r="H3726" s="494" t="s">
        <v>4029</v>
      </c>
      <c r="I3726" s="494" t="s">
        <v>3974</v>
      </c>
      <c r="J3726" s="502">
        <v>173.88</v>
      </c>
      <c r="K3726" s="494" t="s">
        <v>4029</v>
      </c>
      <c r="L3726" s="512">
        <f t="shared" si="406"/>
        <v>255</v>
      </c>
      <c r="M3726" s="514">
        <v>255</v>
      </c>
      <c r="N3726" s="514"/>
      <c r="O3726" s="514"/>
      <c r="P3726" s="515" t="e">
        <f t="shared" si="407"/>
        <v>#DIV/0!</v>
      </c>
      <c r="Q3726" s="515">
        <f t="shared" si="408"/>
        <v>0</v>
      </c>
      <c r="R3726" s="515">
        <f t="shared" si="409"/>
        <v>0</v>
      </c>
      <c r="S3726" s="516">
        <f>IF(M3726="nio",0,IF(M3726&gt;0,VLOOKUP(H3726,'3-Productie normen'!A:L,VLOOKUP(M3726,'3-Productie normen'!$B$36:$C$42,2,FALSE),FALSE)))</f>
        <v>0</v>
      </c>
      <c r="T3726" s="516">
        <f t="shared" si="404"/>
        <v>0</v>
      </c>
      <c r="U3726" s="55">
        <f t="shared" si="405"/>
        <v>0</v>
      </c>
      <c r="V3726" s="527"/>
      <c r="X3726" s="529">
        <f t="shared" si="410"/>
        <v>44339.4</v>
      </c>
    </row>
    <row r="3727" spans="1:24" ht="14.1" customHeight="1">
      <c r="A3727" s="460">
        <v>3727</v>
      </c>
      <c r="B3727" s="467" t="s">
        <v>248</v>
      </c>
      <c r="C3727" s="466" t="s">
        <v>389</v>
      </c>
      <c r="D3727" s="473" t="s">
        <v>484</v>
      </c>
      <c r="E3727" s="475">
        <v>0</v>
      </c>
      <c r="F3727" s="475" t="s">
        <v>3189</v>
      </c>
      <c r="G3727" s="494" t="s">
        <v>600</v>
      </c>
      <c r="H3727" s="494" t="s">
        <v>4033</v>
      </c>
      <c r="I3727" s="494" t="s">
        <v>3974</v>
      </c>
      <c r="J3727" s="502">
        <v>2.42</v>
      </c>
      <c r="K3727" s="494" t="s">
        <v>4033</v>
      </c>
      <c r="L3727" s="512">
        <f t="shared" si="406"/>
        <v>104</v>
      </c>
      <c r="M3727" s="514">
        <v>104</v>
      </c>
      <c r="N3727" s="514"/>
      <c r="O3727" s="514"/>
      <c r="P3727" s="515" t="e">
        <f t="shared" si="407"/>
        <v>#DIV/0!</v>
      </c>
      <c r="Q3727" s="515">
        <f t="shared" si="408"/>
        <v>0</v>
      </c>
      <c r="R3727" s="515">
        <f t="shared" si="409"/>
        <v>0</v>
      </c>
      <c r="S3727" s="516">
        <f>IF(M3727="nio",0,IF(M3727&gt;0,VLOOKUP(H3727,'3-Productie normen'!A:L,VLOOKUP(M3727,'3-Productie normen'!$B$36:$C$42,2,FALSE),FALSE)))</f>
        <v>0</v>
      </c>
      <c r="T3727" s="516">
        <f t="shared" si="404"/>
        <v>0</v>
      </c>
      <c r="U3727" s="55">
        <f t="shared" si="405"/>
        <v>0</v>
      </c>
      <c r="V3727" s="527"/>
      <c r="X3727" s="529">
        <f t="shared" si="410"/>
        <v>251.68</v>
      </c>
    </row>
    <row r="3728" spans="1:24" ht="14.1" customHeight="1">
      <c r="A3728" s="460">
        <v>3728</v>
      </c>
      <c r="B3728" s="467" t="s">
        <v>248</v>
      </c>
      <c r="C3728" s="466" t="s">
        <v>389</v>
      </c>
      <c r="D3728" s="473" t="s">
        <v>484</v>
      </c>
      <c r="E3728" s="475">
        <v>0</v>
      </c>
      <c r="F3728" s="475" t="s">
        <v>3190</v>
      </c>
      <c r="G3728" s="494" t="s">
        <v>600</v>
      </c>
      <c r="H3728" s="494" t="s">
        <v>4033</v>
      </c>
      <c r="I3728" s="494" t="s">
        <v>3977</v>
      </c>
      <c r="J3728" s="502">
        <v>139.37</v>
      </c>
      <c r="K3728" s="494" t="s">
        <v>88</v>
      </c>
      <c r="L3728" s="512">
        <f t="shared" si="406"/>
        <v>255</v>
      </c>
      <c r="M3728" s="514">
        <v>255</v>
      </c>
      <c r="N3728" s="514"/>
      <c r="O3728" s="514"/>
      <c r="P3728" s="515" t="e">
        <f t="shared" si="407"/>
        <v>#DIV/0!</v>
      </c>
      <c r="Q3728" s="515">
        <f t="shared" si="408"/>
        <v>0</v>
      </c>
      <c r="R3728" s="515">
        <f t="shared" si="409"/>
        <v>0</v>
      </c>
      <c r="S3728" s="516">
        <f>IF(M3728="nio",0,IF(M3728&gt;0,VLOOKUP(H3728,'3-Productie normen'!A:L,VLOOKUP(M3728,'3-Productie normen'!$B$36:$C$42,2,FALSE),FALSE)))</f>
        <v>0</v>
      </c>
      <c r="T3728" s="516">
        <f t="shared" si="404"/>
        <v>0</v>
      </c>
      <c r="U3728" s="55">
        <f t="shared" si="405"/>
        <v>0</v>
      </c>
      <c r="V3728" s="527"/>
      <c r="X3728" s="529">
        <f t="shared" si="410"/>
        <v>35539.35</v>
      </c>
    </row>
    <row r="3729" spans="1:24" ht="14.1" customHeight="1">
      <c r="A3729" s="567">
        <v>3729</v>
      </c>
      <c r="B3729" s="467" t="s">
        <v>248</v>
      </c>
      <c r="C3729" s="466" t="s">
        <v>389</v>
      </c>
      <c r="D3729" s="473" t="s">
        <v>484</v>
      </c>
      <c r="E3729" s="475">
        <v>0</v>
      </c>
      <c r="F3729" s="475" t="s">
        <v>3191</v>
      </c>
      <c r="G3729" s="494" t="s">
        <v>600</v>
      </c>
      <c r="H3729" s="494" t="s">
        <v>4033</v>
      </c>
      <c r="I3729" s="494" t="s">
        <v>3975</v>
      </c>
      <c r="J3729" s="502">
        <v>24.56</v>
      </c>
      <c r="K3729" s="494" t="s">
        <v>88</v>
      </c>
      <c r="L3729" s="512">
        <f t="shared" si="406"/>
        <v>255</v>
      </c>
      <c r="M3729" s="514">
        <v>255</v>
      </c>
      <c r="N3729" s="514"/>
      <c r="O3729" s="514"/>
      <c r="P3729" s="515" t="e">
        <f t="shared" si="407"/>
        <v>#DIV/0!</v>
      </c>
      <c r="Q3729" s="515">
        <f t="shared" si="408"/>
        <v>0</v>
      </c>
      <c r="R3729" s="515">
        <f t="shared" si="409"/>
        <v>0</v>
      </c>
      <c r="S3729" s="516">
        <f>IF(M3729="nio",0,IF(M3729&gt;0,VLOOKUP(H3729,'3-Productie normen'!A:L,VLOOKUP(M3729,'3-Productie normen'!$B$36:$C$42,2,FALSE),FALSE)))</f>
        <v>0</v>
      </c>
      <c r="T3729" s="516">
        <f t="shared" si="404"/>
        <v>0</v>
      </c>
      <c r="U3729" s="55">
        <f t="shared" si="405"/>
        <v>0</v>
      </c>
      <c r="V3729" s="527"/>
      <c r="X3729" s="529">
        <f t="shared" si="410"/>
        <v>6262.7999999999993</v>
      </c>
    </row>
    <row r="3730" spans="1:24" ht="14.1" customHeight="1">
      <c r="A3730" s="460">
        <v>3730</v>
      </c>
      <c r="B3730" s="467" t="s">
        <v>248</v>
      </c>
      <c r="C3730" s="466" t="s">
        <v>389</v>
      </c>
      <c r="D3730" s="473" t="s">
        <v>484</v>
      </c>
      <c r="E3730" s="475">
        <v>0</v>
      </c>
      <c r="F3730" s="475" t="s">
        <v>3192</v>
      </c>
      <c r="G3730" s="494" t="s">
        <v>597</v>
      </c>
      <c r="H3730" s="494" t="s">
        <v>4026</v>
      </c>
      <c r="I3730" s="494" t="s">
        <v>3975</v>
      </c>
      <c r="J3730" s="502">
        <v>18.260000000000002</v>
      </c>
      <c r="K3730" s="494" t="s">
        <v>4026</v>
      </c>
      <c r="L3730" s="512">
        <f t="shared" si="406"/>
        <v>0</v>
      </c>
      <c r="M3730" s="513" t="s">
        <v>4037</v>
      </c>
      <c r="N3730" s="514"/>
      <c r="O3730" s="514"/>
      <c r="P3730" s="515">
        <f t="shared" si="407"/>
        <v>0</v>
      </c>
      <c r="Q3730" s="515">
        <f t="shared" si="408"/>
        <v>0</v>
      </c>
      <c r="R3730" s="515">
        <f t="shared" si="409"/>
        <v>0</v>
      </c>
      <c r="S3730" s="516">
        <f>IF(M3730="nio",0,IF(M3730&gt;0,VLOOKUP(H3730,'3-Productie normen'!A:L,VLOOKUP(M3730,'3-Productie normen'!$B$36:$C$42,2,FALSE),FALSE)))</f>
        <v>0</v>
      </c>
      <c r="T3730" s="516">
        <f t="shared" si="404"/>
        <v>0</v>
      </c>
      <c r="U3730" s="55">
        <f t="shared" si="405"/>
        <v>0</v>
      </c>
      <c r="V3730" s="527"/>
      <c r="X3730" s="529">
        <f t="shared" si="410"/>
        <v>0</v>
      </c>
    </row>
    <row r="3731" spans="1:24" ht="14.1" customHeight="1">
      <c r="A3731" s="460">
        <v>3731</v>
      </c>
      <c r="B3731" s="467" t="s">
        <v>248</v>
      </c>
      <c r="C3731" s="466" t="s">
        <v>389</v>
      </c>
      <c r="D3731" s="473" t="s">
        <v>484</v>
      </c>
      <c r="E3731" s="475">
        <v>0</v>
      </c>
      <c r="F3731" s="475" t="s">
        <v>3193</v>
      </c>
      <c r="G3731" s="494" t="s">
        <v>529</v>
      </c>
      <c r="H3731" s="491" t="s">
        <v>253</v>
      </c>
      <c r="I3731" s="494" t="s">
        <v>3974</v>
      </c>
      <c r="J3731" s="502">
        <v>47.87</v>
      </c>
      <c r="K3731" s="491" t="s">
        <v>253</v>
      </c>
      <c r="L3731" s="512">
        <f t="shared" si="406"/>
        <v>104</v>
      </c>
      <c r="M3731" s="514">
        <v>104</v>
      </c>
      <c r="N3731" s="514"/>
      <c r="O3731" s="514"/>
      <c r="P3731" s="515" t="e">
        <f t="shared" si="407"/>
        <v>#DIV/0!</v>
      </c>
      <c r="Q3731" s="515">
        <f t="shared" si="408"/>
        <v>0</v>
      </c>
      <c r="R3731" s="515">
        <f t="shared" si="409"/>
        <v>0</v>
      </c>
      <c r="S3731" s="516">
        <f>IF(M3731="nio",0,IF(M3731&gt;0,VLOOKUP(H3731,'3-Productie normen'!A:L,VLOOKUP(M3731,'3-Productie normen'!$B$36:$C$42,2,FALSE),FALSE)))</f>
        <v>0</v>
      </c>
      <c r="T3731" s="516">
        <f t="shared" si="404"/>
        <v>0</v>
      </c>
      <c r="U3731" s="55">
        <f t="shared" si="405"/>
        <v>0</v>
      </c>
      <c r="V3731" s="527"/>
      <c r="X3731" s="529">
        <f t="shared" si="410"/>
        <v>4978.4799999999996</v>
      </c>
    </row>
    <row r="3732" spans="1:24" ht="14.1" customHeight="1">
      <c r="A3732" s="460">
        <v>3732</v>
      </c>
      <c r="B3732" s="467" t="s">
        <v>248</v>
      </c>
      <c r="C3732" s="466" t="s">
        <v>389</v>
      </c>
      <c r="D3732" s="473" t="s">
        <v>484</v>
      </c>
      <c r="E3732" s="475">
        <v>0</v>
      </c>
      <c r="F3732" s="475" t="s">
        <v>3194</v>
      </c>
      <c r="G3732" s="494" t="s">
        <v>596</v>
      </c>
      <c r="H3732" s="494" t="s">
        <v>4026</v>
      </c>
      <c r="I3732" s="494" t="s">
        <v>3974</v>
      </c>
      <c r="J3732" s="502">
        <v>13.54</v>
      </c>
      <c r="K3732" s="494" t="s">
        <v>4026</v>
      </c>
      <c r="L3732" s="512">
        <f t="shared" si="406"/>
        <v>0</v>
      </c>
      <c r="M3732" s="513" t="s">
        <v>4037</v>
      </c>
      <c r="N3732" s="514"/>
      <c r="O3732" s="514"/>
      <c r="P3732" s="515">
        <f t="shared" si="407"/>
        <v>0</v>
      </c>
      <c r="Q3732" s="515">
        <f t="shared" si="408"/>
        <v>0</v>
      </c>
      <c r="R3732" s="515">
        <f t="shared" si="409"/>
        <v>0</v>
      </c>
      <c r="S3732" s="516">
        <f>IF(M3732="nio",0,IF(M3732&gt;0,VLOOKUP(H3732,'3-Productie normen'!A:L,VLOOKUP(M3732,'3-Productie normen'!$B$36:$C$42,2,FALSE),FALSE)))</f>
        <v>0</v>
      </c>
      <c r="T3732" s="516">
        <f t="shared" si="404"/>
        <v>0</v>
      </c>
      <c r="U3732" s="55">
        <f t="shared" si="405"/>
        <v>0</v>
      </c>
      <c r="V3732" s="527"/>
      <c r="X3732" s="529">
        <f t="shared" si="410"/>
        <v>0</v>
      </c>
    </row>
    <row r="3733" spans="1:24" ht="14.1" customHeight="1">
      <c r="A3733" s="460">
        <v>3733</v>
      </c>
      <c r="B3733" s="467" t="s">
        <v>248</v>
      </c>
      <c r="C3733" s="466" t="s">
        <v>389</v>
      </c>
      <c r="D3733" s="473" t="s">
        <v>484</v>
      </c>
      <c r="E3733" s="475">
        <v>0</v>
      </c>
      <c r="F3733" s="475" t="s">
        <v>3195</v>
      </c>
      <c r="G3733" s="494" t="s">
        <v>2163</v>
      </c>
      <c r="H3733" s="491" t="s">
        <v>286</v>
      </c>
      <c r="I3733" s="494" t="s">
        <v>3446</v>
      </c>
      <c r="J3733" s="502">
        <v>218.5</v>
      </c>
      <c r="K3733" s="494" t="s">
        <v>4027</v>
      </c>
      <c r="L3733" s="512">
        <f t="shared" si="406"/>
        <v>0</v>
      </c>
      <c r="M3733" s="513" t="s">
        <v>4037</v>
      </c>
      <c r="N3733" s="514"/>
      <c r="O3733" s="514"/>
      <c r="P3733" s="515">
        <f t="shared" si="407"/>
        <v>0</v>
      </c>
      <c r="Q3733" s="515">
        <f t="shared" si="408"/>
        <v>0</v>
      </c>
      <c r="R3733" s="515">
        <f t="shared" si="409"/>
        <v>0</v>
      </c>
      <c r="S3733" s="516">
        <f>IF(M3733="nio",0,IF(M3733&gt;0,VLOOKUP(H3733,'3-Productie normen'!A:L,VLOOKUP(M3733,'3-Productie normen'!$B$36:$C$42,2,FALSE),FALSE)))</f>
        <v>0</v>
      </c>
      <c r="T3733" s="516">
        <f t="shared" si="404"/>
        <v>0</v>
      </c>
      <c r="U3733" s="55">
        <f t="shared" si="405"/>
        <v>0</v>
      </c>
      <c r="V3733" s="527"/>
      <c r="X3733" s="529">
        <f t="shared" si="410"/>
        <v>0</v>
      </c>
    </row>
    <row r="3734" spans="1:24" ht="14.1" customHeight="1">
      <c r="A3734" s="460">
        <v>3734</v>
      </c>
      <c r="B3734" s="467" t="s">
        <v>248</v>
      </c>
      <c r="C3734" s="466" t="s">
        <v>389</v>
      </c>
      <c r="D3734" s="473" t="s">
        <v>484</v>
      </c>
      <c r="E3734" s="475">
        <v>0</v>
      </c>
      <c r="F3734" s="475" t="s">
        <v>3196</v>
      </c>
      <c r="G3734" s="494" t="s">
        <v>600</v>
      </c>
      <c r="H3734" s="494" t="s">
        <v>4033</v>
      </c>
      <c r="I3734" s="494" t="s">
        <v>3977</v>
      </c>
      <c r="J3734" s="502">
        <v>9.69</v>
      </c>
      <c r="K3734" s="494" t="s">
        <v>4033</v>
      </c>
      <c r="L3734" s="512">
        <f t="shared" si="406"/>
        <v>104</v>
      </c>
      <c r="M3734" s="514">
        <v>104</v>
      </c>
      <c r="N3734" s="514"/>
      <c r="O3734" s="514"/>
      <c r="P3734" s="515" t="e">
        <f t="shared" si="407"/>
        <v>#DIV/0!</v>
      </c>
      <c r="Q3734" s="515">
        <f t="shared" si="408"/>
        <v>0</v>
      </c>
      <c r="R3734" s="515">
        <f t="shared" si="409"/>
        <v>0</v>
      </c>
      <c r="S3734" s="516">
        <f>IF(M3734="nio",0,IF(M3734&gt;0,VLOOKUP(H3734,'3-Productie normen'!A:L,VLOOKUP(M3734,'3-Productie normen'!$B$36:$C$42,2,FALSE),FALSE)))</f>
        <v>0</v>
      </c>
      <c r="T3734" s="516">
        <f t="shared" si="404"/>
        <v>0</v>
      </c>
      <c r="U3734" s="55">
        <f t="shared" si="405"/>
        <v>0</v>
      </c>
      <c r="V3734" s="527"/>
      <c r="X3734" s="529">
        <f t="shared" si="410"/>
        <v>1007.76</v>
      </c>
    </row>
    <row r="3735" spans="1:24" ht="14.1" customHeight="1">
      <c r="A3735" s="460">
        <v>3735</v>
      </c>
      <c r="B3735" s="467" t="s">
        <v>248</v>
      </c>
      <c r="C3735" s="466" t="s">
        <v>389</v>
      </c>
      <c r="D3735" s="473" t="s">
        <v>484</v>
      </c>
      <c r="E3735" s="475">
        <v>0</v>
      </c>
      <c r="F3735" s="475" t="s">
        <v>3197</v>
      </c>
      <c r="G3735" s="494" t="s">
        <v>598</v>
      </c>
      <c r="H3735" s="487" t="s">
        <v>17</v>
      </c>
      <c r="I3735" s="494" t="s">
        <v>3977</v>
      </c>
      <c r="J3735" s="502">
        <v>6.12</v>
      </c>
      <c r="K3735" s="494" t="s">
        <v>4030</v>
      </c>
      <c r="L3735" s="512">
        <f t="shared" si="406"/>
        <v>510</v>
      </c>
      <c r="M3735" s="514">
        <v>255</v>
      </c>
      <c r="N3735" s="514">
        <v>255</v>
      </c>
      <c r="O3735" s="514"/>
      <c r="P3735" s="515" t="e">
        <f t="shared" si="407"/>
        <v>#DIV/0!</v>
      </c>
      <c r="Q3735" s="515" t="e">
        <f t="shared" si="408"/>
        <v>#DIV/0!</v>
      </c>
      <c r="R3735" s="515">
        <f t="shared" si="409"/>
        <v>0</v>
      </c>
      <c r="S3735" s="516">
        <f>IF(M3735="nio",0,IF(M3735&gt;0,VLOOKUP(H3735,'3-Productie normen'!A:L,VLOOKUP(M3735,'3-Productie normen'!$B$36:$C$42,2,FALSE),FALSE)))</f>
        <v>0</v>
      </c>
      <c r="T3735" s="516">
        <f t="shared" si="404"/>
        <v>0</v>
      </c>
      <c r="U3735" s="55">
        <f t="shared" si="405"/>
        <v>0</v>
      </c>
      <c r="V3735" s="527"/>
      <c r="X3735" s="529">
        <f t="shared" si="410"/>
        <v>3121.2000000000003</v>
      </c>
    </row>
    <row r="3736" spans="1:24" ht="14.1" customHeight="1">
      <c r="A3736" s="460">
        <v>3736</v>
      </c>
      <c r="B3736" s="467" t="s">
        <v>248</v>
      </c>
      <c r="C3736" s="466" t="s">
        <v>389</v>
      </c>
      <c r="D3736" s="473" t="s">
        <v>484</v>
      </c>
      <c r="E3736" s="475">
        <v>0</v>
      </c>
      <c r="F3736" s="475" t="s">
        <v>3198</v>
      </c>
      <c r="G3736" s="494" t="s">
        <v>598</v>
      </c>
      <c r="H3736" s="487" t="s">
        <v>17</v>
      </c>
      <c r="I3736" s="494" t="s">
        <v>3977</v>
      </c>
      <c r="J3736" s="502">
        <v>16.43</v>
      </c>
      <c r="K3736" s="494" t="s">
        <v>4030</v>
      </c>
      <c r="L3736" s="512">
        <f t="shared" si="406"/>
        <v>510</v>
      </c>
      <c r="M3736" s="514">
        <v>255</v>
      </c>
      <c r="N3736" s="514">
        <v>255</v>
      </c>
      <c r="O3736" s="514"/>
      <c r="P3736" s="515" t="e">
        <f t="shared" si="407"/>
        <v>#DIV/0!</v>
      </c>
      <c r="Q3736" s="515" t="e">
        <f t="shared" si="408"/>
        <v>#DIV/0!</v>
      </c>
      <c r="R3736" s="515">
        <f t="shared" si="409"/>
        <v>0</v>
      </c>
      <c r="S3736" s="516">
        <f>IF(M3736="nio",0,IF(M3736&gt;0,VLOOKUP(H3736,'3-Productie normen'!A:L,VLOOKUP(M3736,'3-Productie normen'!$B$36:$C$42,2,FALSE),FALSE)))</f>
        <v>0</v>
      </c>
      <c r="T3736" s="516">
        <f t="shared" si="404"/>
        <v>0</v>
      </c>
      <c r="U3736" s="55">
        <f t="shared" si="405"/>
        <v>0</v>
      </c>
      <c r="V3736" s="527"/>
      <c r="X3736" s="529">
        <f t="shared" si="410"/>
        <v>8379.2999999999993</v>
      </c>
    </row>
    <row r="3737" spans="1:24" ht="14.1" customHeight="1">
      <c r="A3737" s="567">
        <v>3737</v>
      </c>
      <c r="B3737" s="467" t="s">
        <v>248</v>
      </c>
      <c r="C3737" s="466" t="s">
        <v>389</v>
      </c>
      <c r="D3737" s="473" t="s">
        <v>484</v>
      </c>
      <c r="E3737" s="475">
        <v>0</v>
      </c>
      <c r="F3737" s="475">
        <v>2</v>
      </c>
      <c r="G3737" s="494" t="s">
        <v>600</v>
      </c>
      <c r="H3737" s="494" t="s">
        <v>4033</v>
      </c>
      <c r="I3737" s="494" t="s">
        <v>3977</v>
      </c>
      <c r="J3737" s="502">
        <v>10.66</v>
      </c>
      <c r="K3737" s="494" t="s">
        <v>4033</v>
      </c>
      <c r="L3737" s="512">
        <f t="shared" si="406"/>
        <v>104</v>
      </c>
      <c r="M3737" s="514">
        <v>104</v>
      </c>
      <c r="N3737" s="514"/>
      <c r="O3737" s="514"/>
      <c r="P3737" s="515" t="e">
        <f t="shared" si="407"/>
        <v>#DIV/0!</v>
      </c>
      <c r="Q3737" s="515">
        <f t="shared" si="408"/>
        <v>0</v>
      </c>
      <c r="R3737" s="515">
        <f t="shared" si="409"/>
        <v>0</v>
      </c>
      <c r="S3737" s="516">
        <f>IF(M3737="nio",0,IF(M3737&gt;0,VLOOKUP(H3737,'3-Productie normen'!A:L,VLOOKUP(M3737,'3-Productie normen'!$B$36:$C$42,2,FALSE),FALSE)))</f>
        <v>0</v>
      </c>
      <c r="T3737" s="516">
        <f t="shared" si="404"/>
        <v>0</v>
      </c>
      <c r="U3737" s="55">
        <f t="shared" si="405"/>
        <v>0</v>
      </c>
      <c r="V3737" s="527"/>
      <c r="X3737" s="529">
        <f t="shared" si="410"/>
        <v>1108.6400000000001</v>
      </c>
    </row>
    <row r="3738" spans="1:24" ht="14.1" customHeight="1">
      <c r="A3738" s="460">
        <v>3738</v>
      </c>
      <c r="B3738" s="467" t="s">
        <v>248</v>
      </c>
      <c r="C3738" s="466" t="s">
        <v>389</v>
      </c>
      <c r="D3738" s="473" t="s">
        <v>484</v>
      </c>
      <c r="E3738" s="475">
        <v>0</v>
      </c>
      <c r="F3738" s="475" t="s">
        <v>647</v>
      </c>
      <c r="G3738" s="494" t="s">
        <v>595</v>
      </c>
      <c r="H3738" s="494" t="s">
        <v>255</v>
      </c>
      <c r="I3738" s="494" t="s">
        <v>3974</v>
      </c>
      <c r="J3738" s="502">
        <v>43.37</v>
      </c>
      <c r="K3738" s="494" t="s">
        <v>255</v>
      </c>
      <c r="L3738" s="512">
        <f t="shared" si="406"/>
        <v>104</v>
      </c>
      <c r="M3738" s="514">
        <v>104</v>
      </c>
      <c r="N3738" s="514"/>
      <c r="O3738" s="514"/>
      <c r="P3738" s="515" t="e">
        <f t="shared" si="407"/>
        <v>#DIV/0!</v>
      </c>
      <c r="Q3738" s="515">
        <f t="shared" si="408"/>
        <v>0</v>
      </c>
      <c r="R3738" s="515">
        <f t="shared" si="409"/>
        <v>0</v>
      </c>
      <c r="S3738" s="516">
        <f>IF(M3738="nio",0,IF(M3738&gt;0,VLOOKUP(H3738,'3-Productie normen'!A:L,VLOOKUP(M3738,'3-Productie normen'!$B$36:$C$42,2,FALSE),FALSE)))</f>
        <v>0</v>
      </c>
      <c r="T3738" s="516">
        <f t="shared" si="404"/>
        <v>0</v>
      </c>
      <c r="U3738" s="55">
        <f t="shared" si="405"/>
        <v>0</v>
      </c>
      <c r="V3738" s="527"/>
      <c r="X3738" s="529">
        <f t="shared" si="410"/>
        <v>4510.4799999999996</v>
      </c>
    </row>
    <row r="3739" spans="1:24" ht="14.1" customHeight="1">
      <c r="A3739" s="460">
        <v>3739</v>
      </c>
      <c r="B3739" s="467" t="s">
        <v>248</v>
      </c>
      <c r="C3739" s="466" t="s">
        <v>389</v>
      </c>
      <c r="D3739" s="473" t="s">
        <v>484</v>
      </c>
      <c r="E3739" s="475">
        <v>0</v>
      </c>
      <c r="F3739" s="475" t="s">
        <v>648</v>
      </c>
      <c r="G3739" s="494" t="s">
        <v>593</v>
      </c>
      <c r="H3739" s="494" t="s">
        <v>255</v>
      </c>
      <c r="I3739" s="494" t="s">
        <v>3974</v>
      </c>
      <c r="J3739" s="502">
        <v>30.59</v>
      </c>
      <c r="K3739" s="494" t="s">
        <v>255</v>
      </c>
      <c r="L3739" s="512">
        <f t="shared" si="406"/>
        <v>104</v>
      </c>
      <c r="M3739" s="514">
        <v>104</v>
      </c>
      <c r="N3739" s="514"/>
      <c r="O3739" s="514"/>
      <c r="P3739" s="515" t="e">
        <f t="shared" si="407"/>
        <v>#DIV/0!</v>
      </c>
      <c r="Q3739" s="515">
        <f t="shared" si="408"/>
        <v>0</v>
      </c>
      <c r="R3739" s="515">
        <f t="shared" si="409"/>
        <v>0</v>
      </c>
      <c r="S3739" s="516">
        <f>IF(M3739="nio",0,IF(M3739&gt;0,VLOOKUP(H3739,'3-Productie normen'!A:L,VLOOKUP(M3739,'3-Productie normen'!$B$36:$C$42,2,FALSE),FALSE)))</f>
        <v>0</v>
      </c>
      <c r="T3739" s="516">
        <f t="shared" ref="T3739:T3802" si="411">IF(N3739&gt;0,S3739*$T$8,0)</f>
        <v>0</v>
      </c>
      <c r="U3739" s="55">
        <f t="shared" ref="U3739:U3802" si="412">IF((OR(O3739&gt;0,)),S3739*$U$8,0)</f>
        <v>0</v>
      </c>
      <c r="V3739" s="527"/>
      <c r="X3739" s="529">
        <f t="shared" si="410"/>
        <v>3181.36</v>
      </c>
    </row>
    <row r="3740" spans="1:24" ht="14.1" customHeight="1">
      <c r="A3740" s="460">
        <v>3740</v>
      </c>
      <c r="B3740" s="467" t="s">
        <v>248</v>
      </c>
      <c r="C3740" s="466" t="s">
        <v>389</v>
      </c>
      <c r="D3740" s="473" t="s">
        <v>484</v>
      </c>
      <c r="E3740" s="475">
        <v>0</v>
      </c>
      <c r="F3740" s="475" t="s">
        <v>650</v>
      </c>
      <c r="G3740" s="494" t="s">
        <v>529</v>
      </c>
      <c r="H3740" s="494" t="s">
        <v>255</v>
      </c>
      <c r="I3740" s="494" t="s">
        <v>3974</v>
      </c>
      <c r="J3740" s="502">
        <v>12.64</v>
      </c>
      <c r="K3740" s="494" t="s">
        <v>255</v>
      </c>
      <c r="L3740" s="512">
        <f t="shared" si="406"/>
        <v>104</v>
      </c>
      <c r="M3740" s="514">
        <v>104</v>
      </c>
      <c r="N3740" s="514"/>
      <c r="O3740" s="514"/>
      <c r="P3740" s="515" t="e">
        <f t="shared" si="407"/>
        <v>#DIV/0!</v>
      </c>
      <c r="Q3740" s="515">
        <f t="shared" si="408"/>
        <v>0</v>
      </c>
      <c r="R3740" s="515">
        <f t="shared" si="409"/>
        <v>0</v>
      </c>
      <c r="S3740" s="516">
        <f>IF(M3740="nio",0,IF(M3740&gt;0,VLOOKUP(H3740,'3-Productie normen'!A:L,VLOOKUP(M3740,'3-Productie normen'!$B$36:$C$42,2,FALSE),FALSE)))</f>
        <v>0</v>
      </c>
      <c r="T3740" s="516">
        <f t="shared" si="411"/>
        <v>0</v>
      </c>
      <c r="U3740" s="55">
        <f t="shared" si="412"/>
        <v>0</v>
      </c>
      <c r="V3740" s="527"/>
      <c r="X3740" s="529">
        <f t="shared" si="410"/>
        <v>1314.56</v>
      </c>
    </row>
    <row r="3741" spans="1:24" ht="14.1" customHeight="1">
      <c r="A3741" s="460">
        <v>3741</v>
      </c>
      <c r="B3741" s="467" t="s">
        <v>248</v>
      </c>
      <c r="C3741" s="466" t="s">
        <v>389</v>
      </c>
      <c r="D3741" s="473" t="s">
        <v>484</v>
      </c>
      <c r="E3741" s="475">
        <v>0</v>
      </c>
      <c r="F3741" s="475" t="s">
        <v>939</v>
      </c>
      <c r="G3741" s="494" t="s">
        <v>595</v>
      </c>
      <c r="H3741" s="494" t="s">
        <v>255</v>
      </c>
      <c r="I3741" s="494" t="s">
        <v>3974</v>
      </c>
      <c r="J3741" s="502">
        <v>10.95</v>
      </c>
      <c r="K3741" s="494" t="s">
        <v>255</v>
      </c>
      <c r="L3741" s="512">
        <f t="shared" si="406"/>
        <v>104</v>
      </c>
      <c r="M3741" s="514">
        <v>104</v>
      </c>
      <c r="N3741" s="514"/>
      <c r="O3741" s="514"/>
      <c r="P3741" s="515" t="e">
        <f t="shared" si="407"/>
        <v>#DIV/0!</v>
      </c>
      <c r="Q3741" s="515">
        <f t="shared" si="408"/>
        <v>0</v>
      </c>
      <c r="R3741" s="515">
        <f t="shared" si="409"/>
        <v>0</v>
      </c>
      <c r="S3741" s="516">
        <f>IF(M3741="nio",0,IF(M3741&gt;0,VLOOKUP(H3741,'3-Productie normen'!A:L,VLOOKUP(M3741,'3-Productie normen'!$B$36:$C$42,2,FALSE),FALSE)))</f>
        <v>0</v>
      </c>
      <c r="T3741" s="516">
        <f t="shared" si="411"/>
        <v>0</v>
      </c>
      <c r="U3741" s="55">
        <f t="shared" si="412"/>
        <v>0</v>
      </c>
      <c r="V3741" s="527"/>
      <c r="X3741" s="529">
        <f t="shared" si="410"/>
        <v>1138.8</v>
      </c>
    </row>
    <row r="3742" spans="1:24" ht="14.1" customHeight="1">
      <c r="A3742" s="460">
        <v>3742</v>
      </c>
      <c r="B3742" s="467" t="s">
        <v>248</v>
      </c>
      <c r="C3742" s="466" t="s">
        <v>389</v>
      </c>
      <c r="D3742" s="473" t="s">
        <v>484</v>
      </c>
      <c r="E3742" s="475">
        <v>0</v>
      </c>
      <c r="F3742" s="475" t="s">
        <v>940</v>
      </c>
      <c r="G3742" s="494" t="s">
        <v>529</v>
      </c>
      <c r="H3742" s="491" t="s">
        <v>253</v>
      </c>
      <c r="I3742" s="494" t="s">
        <v>3986</v>
      </c>
      <c r="J3742" s="502">
        <v>24.49</v>
      </c>
      <c r="K3742" s="491" t="s">
        <v>253</v>
      </c>
      <c r="L3742" s="512">
        <f t="shared" si="406"/>
        <v>104</v>
      </c>
      <c r="M3742" s="514">
        <v>104</v>
      </c>
      <c r="N3742" s="514"/>
      <c r="O3742" s="514"/>
      <c r="P3742" s="515" t="e">
        <f t="shared" si="407"/>
        <v>#DIV/0!</v>
      </c>
      <c r="Q3742" s="515">
        <f t="shared" si="408"/>
        <v>0</v>
      </c>
      <c r="R3742" s="515">
        <f t="shared" si="409"/>
        <v>0</v>
      </c>
      <c r="S3742" s="516">
        <f>IF(M3742="nio",0,IF(M3742&gt;0,VLOOKUP(H3742,'3-Productie normen'!A:L,VLOOKUP(M3742,'3-Productie normen'!$B$36:$C$42,2,FALSE),FALSE)))</f>
        <v>0</v>
      </c>
      <c r="T3742" s="516">
        <f t="shared" si="411"/>
        <v>0</v>
      </c>
      <c r="U3742" s="55">
        <f t="shared" si="412"/>
        <v>0</v>
      </c>
      <c r="V3742" s="527"/>
      <c r="X3742" s="529">
        <f t="shared" si="410"/>
        <v>2546.96</v>
      </c>
    </row>
    <row r="3743" spans="1:24" ht="14.1" customHeight="1">
      <c r="A3743" s="460">
        <v>3743</v>
      </c>
      <c r="B3743" s="467" t="s">
        <v>248</v>
      </c>
      <c r="C3743" s="466" t="s">
        <v>389</v>
      </c>
      <c r="D3743" s="473" t="s">
        <v>484</v>
      </c>
      <c r="E3743" s="475">
        <v>0</v>
      </c>
      <c r="F3743" s="475" t="s">
        <v>2380</v>
      </c>
      <c r="G3743" s="494" t="s">
        <v>529</v>
      </c>
      <c r="H3743" s="491" t="s">
        <v>253</v>
      </c>
      <c r="I3743" s="494" t="s">
        <v>3974</v>
      </c>
      <c r="J3743" s="502">
        <v>14.81</v>
      </c>
      <c r="K3743" s="491" t="s">
        <v>253</v>
      </c>
      <c r="L3743" s="512">
        <f t="shared" si="406"/>
        <v>104</v>
      </c>
      <c r="M3743" s="514">
        <v>104</v>
      </c>
      <c r="N3743" s="514"/>
      <c r="O3743" s="514"/>
      <c r="P3743" s="515" t="e">
        <f t="shared" si="407"/>
        <v>#DIV/0!</v>
      </c>
      <c r="Q3743" s="515">
        <f t="shared" si="408"/>
        <v>0</v>
      </c>
      <c r="R3743" s="515">
        <f t="shared" si="409"/>
        <v>0</v>
      </c>
      <c r="S3743" s="516">
        <f>IF(M3743="nio",0,IF(M3743&gt;0,VLOOKUP(H3743,'3-Productie normen'!A:L,VLOOKUP(M3743,'3-Productie normen'!$B$36:$C$42,2,FALSE),FALSE)))</f>
        <v>0</v>
      </c>
      <c r="T3743" s="516">
        <f t="shared" si="411"/>
        <v>0</v>
      </c>
      <c r="U3743" s="55">
        <f t="shared" si="412"/>
        <v>0</v>
      </c>
      <c r="V3743" s="527"/>
      <c r="X3743" s="529">
        <f t="shared" si="410"/>
        <v>1540.24</v>
      </c>
    </row>
    <row r="3744" spans="1:24" ht="14.1" customHeight="1">
      <c r="A3744" s="460">
        <v>3744</v>
      </c>
      <c r="B3744" s="467" t="s">
        <v>248</v>
      </c>
      <c r="C3744" s="466" t="s">
        <v>389</v>
      </c>
      <c r="D3744" s="473" t="s">
        <v>484</v>
      </c>
      <c r="E3744" s="475">
        <v>0</v>
      </c>
      <c r="F3744" s="475" t="s">
        <v>2365</v>
      </c>
      <c r="G3744" s="494" t="s">
        <v>529</v>
      </c>
      <c r="H3744" s="491" t="s">
        <v>253</v>
      </c>
      <c r="I3744" s="494" t="s">
        <v>3984</v>
      </c>
      <c r="J3744" s="502">
        <v>17.329999999999998</v>
      </c>
      <c r="K3744" s="491" t="s">
        <v>253</v>
      </c>
      <c r="L3744" s="512">
        <f t="shared" si="406"/>
        <v>104</v>
      </c>
      <c r="M3744" s="514">
        <v>104</v>
      </c>
      <c r="N3744" s="514"/>
      <c r="O3744" s="514"/>
      <c r="P3744" s="515" t="e">
        <f t="shared" si="407"/>
        <v>#DIV/0!</v>
      </c>
      <c r="Q3744" s="515">
        <f t="shared" si="408"/>
        <v>0</v>
      </c>
      <c r="R3744" s="515">
        <f t="shared" si="409"/>
        <v>0</v>
      </c>
      <c r="S3744" s="516">
        <f>IF(M3744="nio",0,IF(M3744&gt;0,VLOOKUP(H3744,'3-Productie normen'!A:L,VLOOKUP(M3744,'3-Productie normen'!$B$36:$C$42,2,FALSE),FALSE)))</f>
        <v>0</v>
      </c>
      <c r="T3744" s="516">
        <f t="shared" si="411"/>
        <v>0</v>
      </c>
      <c r="U3744" s="55">
        <f t="shared" si="412"/>
        <v>0</v>
      </c>
      <c r="V3744" s="527"/>
      <c r="X3744" s="529">
        <f t="shared" si="410"/>
        <v>1802.3199999999997</v>
      </c>
    </row>
    <row r="3745" spans="1:24" ht="14.1" customHeight="1">
      <c r="A3745" s="567">
        <v>3745</v>
      </c>
      <c r="B3745" s="467" t="s">
        <v>248</v>
      </c>
      <c r="C3745" s="466" t="s">
        <v>389</v>
      </c>
      <c r="D3745" s="473" t="s">
        <v>484</v>
      </c>
      <c r="E3745" s="475">
        <v>0</v>
      </c>
      <c r="F3745" s="475" t="s">
        <v>2378</v>
      </c>
      <c r="G3745" s="494" t="s">
        <v>600</v>
      </c>
      <c r="H3745" s="494" t="s">
        <v>4033</v>
      </c>
      <c r="I3745" s="494" t="s">
        <v>3977</v>
      </c>
      <c r="J3745" s="502">
        <v>4.54</v>
      </c>
      <c r="K3745" s="494" t="s">
        <v>4033</v>
      </c>
      <c r="L3745" s="512">
        <f t="shared" si="406"/>
        <v>104</v>
      </c>
      <c r="M3745" s="514">
        <v>104</v>
      </c>
      <c r="N3745" s="514"/>
      <c r="O3745" s="514"/>
      <c r="P3745" s="515" t="e">
        <f t="shared" si="407"/>
        <v>#DIV/0!</v>
      </c>
      <c r="Q3745" s="515">
        <f t="shared" si="408"/>
        <v>0</v>
      </c>
      <c r="R3745" s="515">
        <f t="shared" si="409"/>
        <v>0</v>
      </c>
      <c r="S3745" s="516">
        <f>IF(M3745="nio",0,IF(M3745&gt;0,VLOOKUP(H3745,'3-Productie normen'!A:L,VLOOKUP(M3745,'3-Productie normen'!$B$36:$C$42,2,FALSE),FALSE)))</f>
        <v>0</v>
      </c>
      <c r="T3745" s="516">
        <f t="shared" si="411"/>
        <v>0</v>
      </c>
      <c r="U3745" s="55">
        <f t="shared" si="412"/>
        <v>0</v>
      </c>
      <c r="V3745" s="527"/>
      <c r="X3745" s="529">
        <f t="shared" si="410"/>
        <v>472.16</v>
      </c>
    </row>
    <row r="3746" spans="1:24" ht="14.1" customHeight="1">
      <c r="A3746" s="460">
        <v>3746</v>
      </c>
      <c r="B3746" s="467" t="s">
        <v>248</v>
      </c>
      <c r="C3746" s="466" t="s">
        <v>389</v>
      </c>
      <c r="D3746" s="473" t="s">
        <v>484</v>
      </c>
      <c r="E3746" s="475">
        <v>0</v>
      </c>
      <c r="F3746" s="475" t="s">
        <v>2394</v>
      </c>
      <c r="G3746" s="494" t="s">
        <v>593</v>
      </c>
      <c r="H3746" s="494" t="s">
        <v>255</v>
      </c>
      <c r="I3746" s="494" t="s">
        <v>3974</v>
      </c>
      <c r="J3746" s="502">
        <v>18</v>
      </c>
      <c r="K3746" s="494" t="s">
        <v>255</v>
      </c>
      <c r="L3746" s="512">
        <f t="shared" si="406"/>
        <v>104</v>
      </c>
      <c r="M3746" s="514">
        <v>104</v>
      </c>
      <c r="N3746" s="514"/>
      <c r="O3746" s="514"/>
      <c r="P3746" s="515" t="e">
        <f t="shared" si="407"/>
        <v>#DIV/0!</v>
      </c>
      <c r="Q3746" s="515">
        <f t="shared" si="408"/>
        <v>0</v>
      </c>
      <c r="R3746" s="515">
        <f t="shared" si="409"/>
        <v>0</v>
      </c>
      <c r="S3746" s="516">
        <f>IF(M3746="nio",0,IF(M3746&gt;0,VLOOKUP(H3746,'3-Productie normen'!A:L,VLOOKUP(M3746,'3-Productie normen'!$B$36:$C$42,2,FALSE),FALSE)))</f>
        <v>0</v>
      </c>
      <c r="T3746" s="516">
        <f t="shared" si="411"/>
        <v>0</v>
      </c>
      <c r="U3746" s="55">
        <f t="shared" si="412"/>
        <v>0</v>
      </c>
      <c r="V3746" s="527"/>
      <c r="X3746" s="529">
        <f t="shared" si="410"/>
        <v>1872</v>
      </c>
    </row>
    <row r="3747" spans="1:24" ht="14.1" customHeight="1">
      <c r="A3747" s="460">
        <v>3747</v>
      </c>
      <c r="B3747" s="467" t="s">
        <v>248</v>
      </c>
      <c r="C3747" s="466" t="s">
        <v>389</v>
      </c>
      <c r="D3747" s="473" t="s">
        <v>484</v>
      </c>
      <c r="E3747" s="475">
        <v>0</v>
      </c>
      <c r="F3747" s="475" t="s">
        <v>2373</v>
      </c>
      <c r="G3747" s="494" t="s">
        <v>593</v>
      </c>
      <c r="H3747" s="494" t="s">
        <v>255</v>
      </c>
      <c r="I3747" s="494" t="s">
        <v>3974</v>
      </c>
      <c r="J3747" s="502">
        <v>30.68</v>
      </c>
      <c r="K3747" s="494" t="s">
        <v>255</v>
      </c>
      <c r="L3747" s="512">
        <f t="shared" si="406"/>
        <v>104</v>
      </c>
      <c r="M3747" s="514">
        <v>104</v>
      </c>
      <c r="N3747" s="514"/>
      <c r="O3747" s="514"/>
      <c r="P3747" s="515" t="e">
        <f t="shared" si="407"/>
        <v>#DIV/0!</v>
      </c>
      <c r="Q3747" s="515">
        <f t="shared" si="408"/>
        <v>0</v>
      </c>
      <c r="R3747" s="515">
        <f t="shared" si="409"/>
        <v>0</v>
      </c>
      <c r="S3747" s="516">
        <f>IF(M3747="nio",0,IF(M3747&gt;0,VLOOKUP(H3747,'3-Productie normen'!A:L,VLOOKUP(M3747,'3-Productie normen'!$B$36:$C$42,2,FALSE),FALSE)))</f>
        <v>0</v>
      </c>
      <c r="T3747" s="516">
        <f t="shared" si="411"/>
        <v>0</v>
      </c>
      <c r="U3747" s="55">
        <f t="shared" si="412"/>
        <v>0</v>
      </c>
      <c r="V3747" s="527"/>
      <c r="X3747" s="529">
        <f t="shared" si="410"/>
        <v>3190.72</v>
      </c>
    </row>
    <row r="3748" spans="1:24" ht="14.1" customHeight="1">
      <c r="A3748" s="460">
        <v>3748</v>
      </c>
      <c r="B3748" s="467" t="s">
        <v>248</v>
      </c>
      <c r="C3748" s="466" t="s">
        <v>389</v>
      </c>
      <c r="D3748" s="473" t="s">
        <v>484</v>
      </c>
      <c r="E3748" s="475">
        <v>0</v>
      </c>
      <c r="F3748" s="475" t="s">
        <v>2364</v>
      </c>
      <c r="G3748" s="494" t="s">
        <v>529</v>
      </c>
      <c r="H3748" s="491" t="s">
        <v>253</v>
      </c>
      <c r="I3748" s="494" t="s">
        <v>3986</v>
      </c>
      <c r="J3748" s="502">
        <v>23.8</v>
      </c>
      <c r="K3748" s="491" t="s">
        <v>253</v>
      </c>
      <c r="L3748" s="512">
        <f t="shared" si="406"/>
        <v>104</v>
      </c>
      <c r="M3748" s="514">
        <v>104</v>
      </c>
      <c r="N3748" s="514"/>
      <c r="O3748" s="514"/>
      <c r="P3748" s="515" t="e">
        <f t="shared" si="407"/>
        <v>#DIV/0!</v>
      </c>
      <c r="Q3748" s="515">
        <f t="shared" si="408"/>
        <v>0</v>
      </c>
      <c r="R3748" s="515">
        <f t="shared" si="409"/>
        <v>0</v>
      </c>
      <c r="S3748" s="516">
        <f>IF(M3748="nio",0,IF(M3748&gt;0,VLOOKUP(H3748,'3-Productie normen'!A:L,VLOOKUP(M3748,'3-Productie normen'!$B$36:$C$42,2,FALSE),FALSE)))</f>
        <v>0</v>
      </c>
      <c r="T3748" s="516">
        <f t="shared" si="411"/>
        <v>0</v>
      </c>
      <c r="U3748" s="55">
        <f t="shared" si="412"/>
        <v>0</v>
      </c>
      <c r="V3748" s="527"/>
      <c r="X3748" s="529">
        <f t="shared" si="410"/>
        <v>2475.2000000000003</v>
      </c>
    </row>
    <row r="3749" spans="1:24" ht="14.1" customHeight="1">
      <c r="A3749" s="460">
        <v>3749</v>
      </c>
      <c r="B3749" s="467" t="s">
        <v>248</v>
      </c>
      <c r="C3749" s="466" t="s">
        <v>389</v>
      </c>
      <c r="D3749" s="473" t="s">
        <v>484</v>
      </c>
      <c r="E3749" s="475">
        <v>0</v>
      </c>
      <c r="F3749" s="475" t="s">
        <v>2919</v>
      </c>
      <c r="G3749" s="494" t="s">
        <v>595</v>
      </c>
      <c r="H3749" s="494" t="s">
        <v>255</v>
      </c>
      <c r="I3749" s="494" t="s">
        <v>3974</v>
      </c>
      <c r="J3749" s="502">
        <v>32.659999999999997</v>
      </c>
      <c r="K3749" s="494" t="s">
        <v>255</v>
      </c>
      <c r="L3749" s="512">
        <f t="shared" si="406"/>
        <v>104</v>
      </c>
      <c r="M3749" s="514">
        <v>104</v>
      </c>
      <c r="N3749" s="514"/>
      <c r="O3749" s="514"/>
      <c r="P3749" s="515" t="e">
        <f t="shared" si="407"/>
        <v>#DIV/0!</v>
      </c>
      <c r="Q3749" s="515">
        <f t="shared" si="408"/>
        <v>0</v>
      </c>
      <c r="R3749" s="515">
        <f t="shared" si="409"/>
        <v>0</v>
      </c>
      <c r="S3749" s="516">
        <f>IF(M3749="nio",0,IF(M3749&gt;0,VLOOKUP(H3749,'3-Productie normen'!A:L,VLOOKUP(M3749,'3-Productie normen'!$B$36:$C$42,2,FALSE),FALSE)))</f>
        <v>0</v>
      </c>
      <c r="T3749" s="516">
        <f t="shared" si="411"/>
        <v>0</v>
      </c>
      <c r="U3749" s="55">
        <f t="shared" si="412"/>
        <v>0</v>
      </c>
      <c r="V3749" s="527"/>
      <c r="X3749" s="529">
        <f t="shared" si="410"/>
        <v>3396.6399999999994</v>
      </c>
    </row>
    <row r="3750" spans="1:24" ht="14.1" customHeight="1">
      <c r="A3750" s="460">
        <v>3750</v>
      </c>
      <c r="B3750" s="467" t="s">
        <v>248</v>
      </c>
      <c r="C3750" s="466" t="s">
        <v>389</v>
      </c>
      <c r="D3750" s="473" t="s">
        <v>484</v>
      </c>
      <c r="E3750" s="475">
        <v>0</v>
      </c>
      <c r="F3750" s="475" t="s">
        <v>2920</v>
      </c>
      <c r="G3750" s="494" t="s">
        <v>600</v>
      </c>
      <c r="H3750" s="494" t="s">
        <v>4033</v>
      </c>
      <c r="I3750" s="494" t="s">
        <v>3977</v>
      </c>
      <c r="J3750" s="502">
        <v>9.36</v>
      </c>
      <c r="K3750" s="494" t="s">
        <v>4033</v>
      </c>
      <c r="L3750" s="512">
        <f t="shared" si="406"/>
        <v>104</v>
      </c>
      <c r="M3750" s="514">
        <v>104</v>
      </c>
      <c r="N3750" s="514"/>
      <c r="O3750" s="514"/>
      <c r="P3750" s="515" t="e">
        <f t="shared" si="407"/>
        <v>#DIV/0!</v>
      </c>
      <c r="Q3750" s="515">
        <f t="shared" si="408"/>
        <v>0</v>
      </c>
      <c r="R3750" s="515">
        <f t="shared" si="409"/>
        <v>0</v>
      </c>
      <c r="S3750" s="516">
        <f>IF(M3750="nio",0,IF(M3750&gt;0,VLOOKUP(H3750,'3-Productie normen'!A:L,VLOOKUP(M3750,'3-Productie normen'!$B$36:$C$42,2,FALSE),FALSE)))</f>
        <v>0</v>
      </c>
      <c r="T3750" s="516">
        <f t="shared" si="411"/>
        <v>0</v>
      </c>
      <c r="U3750" s="55">
        <f t="shared" si="412"/>
        <v>0</v>
      </c>
      <c r="V3750" s="527"/>
      <c r="X3750" s="529">
        <f t="shared" si="410"/>
        <v>973.43999999999994</v>
      </c>
    </row>
    <row r="3751" spans="1:24" ht="14.1" customHeight="1">
      <c r="A3751" s="460">
        <v>3751</v>
      </c>
      <c r="B3751" s="467" t="s">
        <v>248</v>
      </c>
      <c r="C3751" s="466" t="s">
        <v>389</v>
      </c>
      <c r="D3751" s="473" t="s">
        <v>484</v>
      </c>
      <c r="E3751" s="475">
        <v>0</v>
      </c>
      <c r="F3751" s="475" t="s">
        <v>2375</v>
      </c>
      <c r="G3751" s="494" t="s">
        <v>529</v>
      </c>
      <c r="H3751" s="491" t="s">
        <v>253</v>
      </c>
      <c r="I3751" s="494" t="s">
        <v>3986</v>
      </c>
      <c r="J3751" s="502">
        <v>8.5</v>
      </c>
      <c r="K3751" s="491" t="s">
        <v>253</v>
      </c>
      <c r="L3751" s="512">
        <f t="shared" si="406"/>
        <v>104</v>
      </c>
      <c r="M3751" s="514">
        <v>104</v>
      </c>
      <c r="N3751" s="514"/>
      <c r="O3751" s="514"/>
      <c r="P3751" s="515" t="e">
        <f t="shared" si="407"/>
        <v>#DIV/0!</v>
      </c>
      <c r="Q3751" s="515">
        <f t="shared" si="408"/>
        <v>0</v>
      </c>
      <c r="R3751" s="515">
        <f t="shared" si="409"/>
        <v>0</v>
      </c>
      <c r="S3751" s="516">
        <f>IF(M3751="nio",0,IF(M3751&gt;0,VLOOKUP(H3751,'3-Productie normen'!A:L,VLOOKUP(M3751,'3-Productie normen'!$B$36:$C$42,2,FALSE),FALSE)))</f>
        <v>0</v>
      </c>
      <c r="T3751" s="516">
        <f t="shared" si="411"/>
        <v>0</v>
      </c>
      <c r="U3751" s="55">
        <f t="shared" si="412"/>
        <v>0</v>
      </c>
      <c r="V3751" s="527"/>
      <c r="X3751" s="529">
        <f t="shared" si="410"/>
        <v>884</v>
      </c>
    </row>
    <row r="3752" spans="1:24" ht="14.1" customHeight="1">
      <c r="A3752" s="460">
        <v>3752</v>
      </c>
      <c r="B3752" s="467" t="s">
        <v>248</v>
      </c>
      <c r="C3752" s="466" t="s">
        <v>389</v>
      </c>
      <c r="D3752" s="473" t="s">
        <v>484</v>
      </c>
      <c r="E3752" s="475">
        <v>0</v>
      </c>
      <c r="F3752" s="475" t="s">
        <v>2392</v>
      </c>
      <c r="G3752" s="494" t="s">
        <v>529</v>
      </c>
      <c r="H3752" s="491" t="s">
        <v>253</v>
      </c>
      <c r="I3752" s="494" t="s">
        <v>3986</v>
      </c>
      <c r="J3752" s="502">
        <v>11.9</v>
      </c>
      <c r="K3752" s="491" t="s">
        <v>253</v>
      </c>
      <c r="L3752" s="512">
        <f t="shared" si="406"/>
        <v>104</v>
      </c>
      <c r="M3752" s="514">
        <v>104</v>
      </c>
      <c r="N3752" s="514"/>
      <c r="O3752" s="514"/>
      <c r="P3752" s="515" t="e">
        <f t="shared" si="407"/>
        <v>#DIV/0!</v>
      </c>
      <c r="Q3752" s="515">
        <f t="shared" si="408"/>
        <v>0</v>
      </c>
      <c r="R3752" s="515">
        <f t="shared" si="409"/>
        <v>0</v>
      </c>
      <c r="S3752" s="516">
        <f>IF(M3752="nio",0,IF(M3752&gt;0,VLOOKUP(H3752,'3-Productie normen'!A:L,VLOOKUP(M3752,'3-Productie normen'!$B$36:$C$42,2,FALSE),FALSE)))</f>
        <v>0</v>
      </c>
      <c r="T3752" s="516">
        <f t="shared" si="411"/>
        <v>0</v>
      </c>
      <c r="U3752" s="55">
        <f t="shared" si="412"/>
        <v>0</v>
      </c>
      <c r="V3752" s="527"/>
      <c r="X3752" s="529">
        <f t="shared" si="410"/>
        <v>1237.6000000000001</v>
      </c>
    </row>
    <row r="3753" spans="1:24" ht="14.1" customHeight="1">
      <c r="A3753" s="567">
        <v>3753</v>
      </c>
      <c r="B3753" s="467" t="s">
        <v>248</v>
      </c>
      <c r="C3753" s="466" t="s">
        <v>389</v>
      </c>
      <c r="D3753" s="473" t="s">
        <v>484</v>
      </c>
      <c r="E3753" s="475">
        <v>0</v>
      </c>
      <c r="F3753" s="475" t="s">
        <v>2922</v>
      </c>
      <c r="G3753" s="494" t="s">
        <v>596</v>
      </c>
      <c r="H3753" s="491" t="s">
        <v>286</v>
      </c>
      <c r="I3753" s="494" t="s">
        <v>3977</v>
      </c>
      <c r="J3753" s="502">
        <v>7.75</v>
      </c>
      <c r="K3753" s="494" t="s">
        <v>4027</v>
      </c>
      <c r="L3753" s="512">
        <f t="shared" si="406"/>
        <v>0</v>
      </c>
      <c r="M3753" s="513" t="s">
        <v>4037</v>
      </c>
      <c r="N3753" s="514"/>
      <c r="O3753" s="514"/>
      <c r="P3753" s="515">
        <f t="shared" si="407"/>
        <v>0</v>
      </c>
      <c r="Q3753" s="515">
        <f t="shared" si="408"/>
        <v>0</v>
      </c>
      <c r="R3753" s="515">
        <f t="shared" si="409"/>
        <v>0</v>
      </c>
      <c r="S3753" s="516">
        <f>IF(M3753="nio",0,IF(M3753&gt;0,VLOOKUP(H3753,'3-Productie normen'!A:L,VLOOKUP(M3753,'3-Productie normen'!$B$36:$C$42,2,FALSE),FALSE)))</f>
        <v>0</v>
      </c>
      <c r="T3753" s="516">
        <f t="shared" si="411"/>
        <v>0</v>
      </c>
      <c r="U3753" s="55">
        <f t="shared" si="412"/>
        <v>0</v>
      </c>
      <c r="V3753" s="527"/>
      <c r="X3753" s="529">
        <f t="shared" si="410"/>
        <v>0</v>
      </c>
    </row>
    <row r="3754" spans="1:24" ht="14.1" customHeight="1">
      <c r="A3754" s="460">
        <v>3754</v>
      </c>
      <c r="B3754" s="467" t="s">
        <v>248</v>
      </c>
      <c r="C3754" s="466" t="s">
        <v>389</v>
      </c>
      <c r="D3754" s="473" t="s">
        <v>484</v>
      </c>
      <c r="E3754" s="475">
        <v>0</v>
      </c>
      <c r="F3754" s="475" t="s">
        <v>2389</v>
      </c>
      <c r="G3754" s="494" t="s">
        <v>593</v>
      </c>
      <c r="H3754" s="494" t="s">
        <v>255</v>
      </c>
      <c r="I3754" s="494" t="s">
        <v>3977</v>
      </c>
      <c r="J3754" s="502">
        <v>40.85</v>
      </c>
      <c r="K3754" s="494" t="s">
        <v>255</v>
      </c>
      <c r="L3754" s="512">
        <f t="shared" si="406"/>
        <v>104</v>
      </c>
      <c r="M3754" s="514">
        <v>104</v>
      </c>
      <c r="N3754" s="514"/>
      <c r="O3754" s="514"/>
      <c r="P3754" s="515" t="e">
        <f t="shared" si="407"/>
        <v>#DIV/0!</v>
      </c>
      <c r="Q3754" s="515">
        <f t="shared" si="408"/>
        <v>0</v>
      </c>
      <c r="R3754" s="515">
        <f t="shared" si="409"/>
        <v>0</v>
      </c>
      <c r="S3754" s="516">
        <f>IF(M3754="nio",0,IF(M3754&gt;0,VLOOKUP(H3754,'3-Productie normen'!A:L,VLOOKUP(M3754,'3-Productie normen'!$B$36:$C$42,2,FALSE),FALSE)))</f>
        <v>0</v>
      </c>
      <c r="T3754" s="516">
        <f t="shared" si="411"/>
        <v>0</v>
      </c>
      <c r="U3754" s="55">
        <f t="shared" si="412"/>
        <v>0</v>
      </c>
      <c r="V3754" s="527"/>
      <c r="X3754" s="529">
        <f t="shared" si="410"/>
        <v>4248.4000000000005</v>
      </c>
    </row>
    <row r="3755" spans="1:24" ht="14.1" customHeight="1">
      <c r="A3755" s="460">
        <v>3755</v>
      </c>
      <c r="B3755" s="467" t="s">
        <v>248</v>
      </c>
      <c r="C3755" s="466" t="s">
        <v>389</v>
      </c>
      <c r="D3755" s="473" t="s">
        <v>484</v>
      </c>
      <c r="E3755" s="475">
        <v>0</v>
      </c>
      <c r="F3755" s="475" t="s">
        <v>2368</v>
      </c>
      <c r="G3755" s="494" t="s">
        <v>529</v>
      </c>
      <c r="H3755" s="491" t="s">
        <v>253</v>
      </c>
      <c r="I3755" s="494" t="s">
        <v>3974</v>
      </c>
      <c r="J3755" s="502">
        <v>24.07</v>
      </c>
      <c r="K3755" s="491" t="s">
        <v>253</v>
      </c>
      <c r="L3755" s="512">
        <f t="shared" si="406"/>
        <v>104</v>
      </c>
      <c r="M3755" s="514">
        <v>104</v>
      </c>
      <c r="N3755" s="514"/>
      <c r="O3755" s="514"/>
      <c r="P3755" s="515" t="e">
        <f t="shared" si="407"/>
        <v>#DIV/0!</v>
      </c>
      <c r="Q3755" s="515">
        <f t="shared" si="408"/>
        <v>0</v>
      </c>
      <c r="R3755" s="515">
        <f t="shared" si="409"/>
        <v>0</v>
      </c>
      <c r="S3755" s="516">
        <f>IF(M3755="nio",0,IF(M3755&gt;0,VLOOKUP(H3755,'3-Productie normen'!A:L,VLOOKUP(M3755,'3-Productie normen'!$B$36:$C$42,2,FALSE),FALSE)))</f>
        <v>0</v>
      </c>
      <c r="T3755" s="516">
        <f t="shared" si="411"/>
        <v>0</v>
      </c>
      <c r="U3755" s="55">
        <f t="shared" si="412"/>
        <v>0</v>
      </c>
      <c r="V3755" s="527"/>
      <c r="X3755" s="529">
        <f t="shared" si="410"/>
        <v>2503.2800000000002</v>
      </c>
    </row>
    <row r="3756" spans="1:24" ht="14.1" customHeight="1">
      <c r="A3756" s="460">
        <v>3756</v>
      </c>
      <c r="B3756" s="467" t="s">
        <v>248</v>
      </c>
      <c r="C3756" s="466" t="s">
        <v>389</v>
      </c>
      <c r="D3756" s="473" t="s">
        <v>484</v>
      </c>
      <c r="E3756" s="475">
        <v>0</v>
      </c>
      <c r="F3756" s="475" t="s">
        <v>2400</v>
      </c>
      <c r="G3756" s="494" t="s">
        <v>593</v>
      </c>
      <c r="H3756" s="494" t="s">
        <v>255</v>
      </c>
      <c r="I3756" s="494" t="s">
        <v>3974</v>
      </c>
      <c r="J3756" s="502">
        <v>45.45</v>
      </c>
      <c r="K3756" s="494" t="s">
        <v>255</v>
      </c>
      <c r="L3756" s="512">
        <f t="shared" si="406"/>
        <v>104</v>
      </c>
      <c r="M3756" s="514">
        <v>104</v>
      </c>
      <c r="N3756" s="514"/>
      <c r="O3756" s="514"/>
      <c r="P3756" s="515" t="e">
        <f t="shared" si="407"/>
        <v>#DIV/0!</v>
      </c>
      <c r="Q3756" s="515">
        <f t="shared" si="408"/>
        <v>0</v>
      </c>
      <c r="R3756" s="515">
        <f t="shared" si="409"/>
        <v>0</v>
      </c>
      <c r="S3756" s="516">
        <f>IF(M3756="nio",0,IF(M3756&gt;0,VLOOKUP(H3756,'3-Productie normen'!A:L,VLOOKUP(M3756,'3-Productie normen'!$B$36:$C$42,2,FALSE),FALSE)))</f>
        <v>0</v>
      </c>
      <c r="T3756" s="516">
        <f t="shared" si="411"/>
        <v>0</v>
      </c>
      <c r="U3756" s="55">
        <f t="shared" si="412"/>
        <v>0</v>
      </c>
      <c r="V3756" s="527"/>
      <c r="X3756" s="529">
        <f t="shared" si="410"/>
        <v>4726.8</v>
      </c>
    </row>
    <row r="3757" spans="1:24" ht="14.1" customHeight="1">
      <c r="A3757" s="460">
        <v>3757</v>
      </c>
      <c r="B3757" s="467" t="s">
        <v>248</v>
      </c>
      <c r="C3757" s="466" t="s">
        <v>389</v>
      </c>
      <c r="D3757" s="473" t="s">
        <v>484</v>
      </c>
      <c r="E3757" s="475">
        <v>0</v>
      </c>
      <c r="F3757" s="475" t="s">
        <v>2370</v>
      </c>
      <c r="G3757" s="494" t="s">
        <v>529</v>
      </c>
      <c r="H3757" s="491" t="s">
        <v>253</v>
      </c>
      <c r="I3757" s="494" t="s">
        <v>3974</v>
      </c>
      <c r="J3757" s="502">
        <v>9</v>
      </c>
      <c r="K3757" s="491" t="s">
        <v>253</v>
      </c>
      <c r="L3757" s="512">
        <f t="shared" si="406"/>
        <v>104</v>
      </c>
      <c r="M3757" s="514">
        <v>104</v>
      </c>
      <c r="N3757" s="514"/>
      <c r="O3757" s="514"/>
      <c r="P3757" s="515" t="e">
        <f t="shared" si="407"/>
        <v>#DIV/0!</v>
      </c>
      <c r="Q3757" s="515">
        <f t="shared" si="408"/>
        <v>0</v>
      </c>
      <c r="R3757" s="515">
        <f t="shared" si="409"/>
        <v>0</v>
      </c>
      <c r="S3757" s="516">
        <f>IF(M3757="nio",0,IF(M3757&gt;0,VLOOKUP(H3757,'3-Productie normen'!A:L,VLOOKUP(M3757,'3-Productie normen'!$B$36:$C$42,2,FALSE),FALSE)))</f>
        <v>0</v>
      </c>
      <c r="T3757" s="516">
        <f t="shared" si="411"/>
        <v>0</v>
      </c>
      <c r="U3757" s="55">
        <f t="shared" si="412"/>
        <v>0</v>
      </c>
      <c r="V3757" s="527"/>
      <c r="X3757" s="529">
        <f t="shared" si="410"/>
        <v>936</v>
      </c>
    </row>
    <row r="3758" spans="1:24" ht="14.1" customHeight="1">
      <c r="A3758" s="460">
        <v>3758</v>
      </c>
      <c r="B3758" s="467" t="s">
        <v>248</v>
      </c>
      <c r="C3758" s="466" t="s">
        <v>389</v>
      </c>
      <c r="D3758" s="473" t="s">
        <v>484</v>
      </c>
      <c r="E3758" s="475">
        <v>0</v>
      </c>
      <c r="F3758" s="475" t="s">
        <v>3199</v>
      </c>
      <c r="G3758" s="494" t="s">
        <v>593</v>
      </c>
      <c r="H3758" s="494" t="s">
        <v>255</v>
      </c>
      <c r="I3758" s="494" t="s">
        <v>3974</v>
      </c>
      <c r="J3758" s="502">
        <v>10.5</v>
      </c>
      <c r="K3758" s="494" t="s">
        <v>255</v>
      </c>
      <c r="L3758" s="512">
        <f t="shared" si="406"/>
        <v>104</v>
      </c>
      <c r="M3758" s="514">
        <v>104</v>
      </c>
      <c r="N3758" s="514"/>
      <c r="O3758" s="514"/>
      <c r="P3758" s="515" t="e">
        <f t="shared" si="407"/>
        <v>#DIV/0!</v>
      </c>
      <c r="Q3758" s="515">
        <f t="shared" si="408"/>
        <v>0</v>
      </c>
      <c r="R3758" s="515">
        <f t="shared" si="409"/>
        <v>0</v>
      </c>
      <c r="S3758" s="516">
        <f>IF(M3758="nio",0,IF(M3758&gt;0,VLOOKUP(H3758,'3-Productie normen'!A:L,VLOOKUP(M3758,'3-Productie normen'!$B$36:$C$42,2,FALSE),FALSE)))</f>
        <v>0</v>
      </c>
      <c r="T3758" s="516">
        <f t="shared" si="411"/>
        <v>0</v>
      </c>
      <c r="U3758" s="55">
        <f t="shared" si="412"/>
        <v>0</v>
      </c>
      <c r="V3758" s="527"/>
      <c r="X3758" s="529">
        <f t="shared" si="410"/>
        <v>1092</v>
      </c>
    </row>
    <row r="3759" spans="1:24" ht="14.1" customHeight="1">
      <c r="A3759" s="460">
        <v>3759</v>
      </c>
      <c r="B3759" s="467" t="s">
        <v>248</v>
      </c>
      <c r="C3759" s="466" t="s">
        <v>389</v>
      </c>
      <c r="D3759" s="473" t="s">
        <v>484</v>
      </c>
      <c r="E3759" s="475">
        <v>0</v>
      </c>
      <c r="F3759" s="475" t="s">
        <v>2371</v>
      </c>
      <c r="G3759" s="494" t="s">
        <v>594</v>
      </c>
      <c r="H3759" s="491" t="s">
        <v>286</v>
      </c>
      <c r="I3759" s="494" t="s">
        <v>3974</v>
      </c>
      <c r="J3759" s="502">
        <v>9.9</v>
      </c>
      <c r="K3759" s="494" t="s">
        <v>4027</v>
      </c>
      <c r="L3759" s="512">
        <f t="shared" si="406"/>
        <v>0</v>
      </c>
      <c r="M3759" s="513" t="s">
        <v>4037</v>
      </c>
      <c r="N3759" s="514"/>
      <c r="O3759" s="514"/>
      <c r="P3759" s="515">
        <f t="shared" si="407"/>
        <v>0</v>
      </c>
      <c r="Q3759" s="515">
        <f t="shared" si="408"/>
        <v>0</v>
      </c>
      <c r="R3759" s="515">
        <f t="shared" si="409"/>
        <v>0</v>
      </c>
      <c r="S3759" s="516">
        <f>IF(M3759="nio",0,IF(M3759&gt;0,VLOOKUP(H3759,'3-Productie normen'!A:L,VLOOKUP(M3759,'3-Productie normen'!$B$36:$C$42,2,FALSE),FALSE)))</f>
        <v>0</v>
      </c>
      <c r="T3759" s="516">
        <f t="shared" si="411"/>
        <v>0</v>
      </c>
      <c r="U3759" s="55">
        <f t="shared" si="412"/>
        <v>0</v>
      </c>
      <c r="V3759" s="527"/>
      <c r="X3759" s="529">
        <f t="shared" si="410"/>
        <v>0</v>
      </c>
    </row>
    <row r="3760" spans="1:24" ht="14.1" customHeight="1">
      <c r="A3760" s="460">
        <v>3760</v>
      </c>
      <c r="B3760" s="467" t="s">
        <v>248</v>
      </c>
      <c r="C3760" s="466" t="s">
        <v>389</v>
      </c>
      <c r="D3760" s="473" t="s">
        <v>484</v>
      </c>
      <c r="E3760" s="475">
        <v>0</v>
      </c>
      <c r="F3760" s="475" t="s">
        <v>3200</v>
      </c>
      <c r="G3760" s="494" t="s">
        <v>600</v>
      </c>
      <c r="H3760" s="494" t="s">
        <v>4033</v>
      </c>
      <c r="I3760" s="494" t="s">
        <v>3977</v>
      </c>
      <c r="J3760" s="502">
        <v>59.19</v>
      </c>
      <c r="K3760" s="494" t="s">
        <v>4033</v>
      </c>
      <c r="L3760" s="512">
        <f t="shared" si="406"/>
        <v>104</v>
      </c>
      <c r="M3760" s="514">
        <v>104</v>
      </c>
      <c r="N3760" s="514"/>
      <c r="O3760" s="514"/>
      <c r="P3760" s="515" t="e">
        <f t="shared" si="407"/>
        <v>#DIV/0!</v>
      </c>
      <c r="Q3760" s="515">
        <f t="shared" si="408"/>
        <v>0</v>
      </c>
      <c r="R3760" s="515">
        <f t="shared" si="409"/>
        <v>0</v>
      </c>
      <c r="S3760" s="516">
        <f>IF(M3760="nio",0,IF(M3760&gt;0,VLOOKUP(H3760,'3-Productie normen'!A:L,VLOOKUP(M3760,'3-Productie normen'!$B$36:$C$42,2,FALSE),FALSE)))</f>
        <v>0</v>
      </c>
      <c r="T3760" s="516">
        <f t="shared" si="411"/>
        <v>0</v>
      </c>
      <c r="U3760" s="55">
        <f t="shared" si="412"/>
        <v>0</v>
      </c>
      <c r="V3760" s="527"/>
      <c r="X3760" s="529">
        <f t="shared" si="410"/>
        <v>6155.76</v>
      </c>
    </row>
    <row r="3761" spans="1:24" ht="14.1" customHeight="1">
      <c r="A3761" s="567">
        <v>3761</v>
      </c>
      <c r="B3761" s="467" t="s">
        <v>248</v>
      </c>
      <c r="C3761" s="466" t="s">
        <v>389</v>
      </c>
      <c r="D3761" s="473" t="s">
        <v>484</v>
      </c>
      <c r="E3761" s="475">
        <v>0</v>
      </c>
      <c r="F3761" s="475" t="s">
        <v>2348</v>
      </c>
      <c r="G3761" s="494" t="s">
        <v>596</v>
      </c>
      <c r="H3761" s="491" t="s">
        <v>286</v>
      </c>
      <c r="I3761" s="494" t="s">
        <v>3974</v>
      </c>
      <c r="J3761" s="502">
        <v>10.35</v>
      </c>
      <c r="K3761" s="494" t="s">
        <v>4027</v>
      </c>
      <c r="L3761" s="512">
        <f t="shared" si="406"/>
        <v>0</v>
      </c>
      <c r="M3761" s="513" t="s">
        <v>4037</v>
      </c>
      <c r="N3761" s="514"/>
      <c r="O3761" s="514"/>
      <c r="P3761" s="515">
        <f t="shared" si="407"/>
        <v>0</v>
      </c>
      <c r="Q3761" s="515">
        <f t="shared" si="408"/>
        <v>0</v>
      </c>
      <c r="R3761" s="515">
        <f t="shared" si="409"/>
        <v>0</v>
      </c>
      <c r="S3761" s="516">
        <f>IF(M3761="nio",0,IF(M3761&gt;0,VLOOKUP(H3761,'3-Productie normen'!A:L,VLOOKUP(M3761,'3-Productie normen'!$B$36:$C$42,2,FALSE),FALSE)))</f>
        <v>0</v>
      </c>
      <c r="T3761" s="516">
        <f t="shared" si="411"/>
        <v>0</v>
      </c>
      <c r="U3761" s="55">
        <f t="shared" si="412"/>
        <v>0</v>
      </c>
      <c r="V3761" s="527"/>
      <c r="X3761" s="529">
        <f t="shared" si="410"/>
        <v>0</v>
      </c>
    </row>
    <row r="3762" spans="1:24" ht="14.1" customHeight="1">
      <c r="A3762" s="460">
        <v>3762</v>
      </c>
      <c r="B3762" s="467" t="s">
        <v>248</v>
      </c>
      <c r="C3762" s="466" t="s">
        <v>389</v>
      </c>
      <c r="D3762" s="473" t="s">
        <v>484</v>
      </c>
      <c r="E3762" s="475">
        <v>0</v>
      </c>
      <c r="F3762" s="475" t="s">
        <v>2382</v>
      </c>
      <c r="G3762" s="494" t="s">
        <v>1024</v>
      </c>
      <c r="H3762" s="491" t="s">
        <v>286</v>
      </c>
      <c r="I3762" s="494" t="s">
        <v>3980</v>
      </c>
      <c r="J3762" s="502">
        <v>1.5</v>
      </c>
      <c r="K3762" s="494" t="s">
        <v>4027</v>
      </c>
      <c r="L3762" s="512">
        <f t="shared" si="406"/>
        <v>0</v>
      </c>
      <c r="M3762" s="513" t="s">
        <v>4037</v>
      </c>
      <c r="N3762" s="514"/>
      <c r="O3762" s="514"/>
      <c r="P3762" s="515">
        <f t="shared" si="407"/>
        <v>0</v>
      </c>
      <c r="Q3762" s="515">
        <f t="shared" si="408"/>
        <v>0</v>
      </c>
      <c r="R3762" s="515">
        <f t="shared" si="409"/>
        <v>0</v>
      </c>
      <c r="S3762" s="516">
        <f>IF(M3762="nio",0,IF(M3762&gt;0,VLOOKUP(H3762,'3-Productie normen'!A:L,VLOOKUP(M3762,'3-Productie normen'!$B$36:$C$42,2,FALSE),FALSE)))</f>
        <v>0</v>
      </c>
      <c r="T3762" s="516">
        <f t="shared" si="411"/>
        <v>0</v>
      </c>
      <c r="U3762" s="55">
        <f t="shared" si="412"/>
        <v>0</v>
      </c>
      <c r="V3762" s="527"/>
      <c r="X3762" s="529">
        <f t="shared" si="410"/>
        <v>0</v>
      </c>
    </row>
    <row r="3763" spans="1:24" ht="14.1" customHeight="1">
      <c r="A3763" s="460">
        <v>3763</v>
      </c>
      <c r="B3763" s="467" t="s">
        <v>248</v>
      </c>
      <c r="C3763" s="466" t="s">
        <v>389</v>
      </c>
      <c r="D3763" s="473" t="s">
        <v>484</v>
      </c>
      <c r="E3763" s="475">
        <v>0</v>
      </c>
      <c r="F3763" s="475" t="s">
        <v>2349</v>
      </c>
      <c r="G3763" s="494" t="s">
        <v>529</v>
      </c>
      <c r="H3763" s="491" t="s">
        <v>253</v>
      </c>
      <c r="I3763" s="494" t="s">
        <v>3974</v>
      </c>
      <c r="J3763" s="502">
        <v>30.87</v>
      </c>
      <c r="K3763" s="491" t="s">
        <v>253</v>
      </c>
      <c r="L3763" s="512">
        <f t="shared" si="406"/>
        <v>104</v>
      </c>
      <c r="M3763" s="514">
        <v>104</v>
      </c>
      <c r="N3763" s="514"/>
      <c r="O3763" s="514"/>
      <c r="P3763" s="515" t="e">
        <f t="shared" si="407"/>
        <v>#DIV/0!</v>
      </c>
      <c r="Q3763" s="515">
        <f t="shared" si="408"/>
        <v>0</v>
      </c>
      <c r="R3763" s="515">
        <f t="shared" si="409"/>
        <v>0</v>
      </c>
      <c r="S3763" s="516">
        <f>IF(M3763="nio",0,IF(M3763&gt;0,VLOOKUP(H3763,'3-Productie normen'!A:L,VLOOKUP(M3763,'3-Productie normen'!$B$36:$C$42,2,FALSE),FALSE)))</f>
        <v>0</v>
      </c>
      <c r="T3763" s="516">
        <f t="shared" si="411"/>
        <v>0</v>
      </c>
      <c r="U3763" s="55">
        <f t="shared" si="412"/>
        <v>0</v>
      </c>
      <c r="V3763" s="527"/>
      <c r="X3763" s="529">
        <f t="shared" si="410"/>
        <v>3210.48</v>
      </c>
    </row>
    <row r="3764" spans="1:24" ht="14.1" customHeight="1">
      <c r="A3764" s="460">
        <v>3764</v>
      </c>
      <c r="B3764" s="467" t="s">
        <v>248</v>
      </c>
      <c r="C3764" s="466" t="s">
        <v>389</v>
      </c>
      <c r="D3764" s="473" t="s">
        <v>484</v>
      </c>
      <c r="E3764" s="475">
        <v>0</v>
      </c>
      <c r="F3764" s="475" t="s">
        <v>3201</v>
      </c>
      <c r="G3764" s="494" t="s">
        <v>529</v>
      </c>
      <c r="H3764" s="491" t="s">
        <v>253</v>
      </c>
      <c r="I3764" s="494" t="s">
        <v>3974</v>
      </c>
      <c r="J3764" s="502">
        <v>33.83</v>
      </c>
      <c r="K3764" s="491" t="s">
        <v>253</v>
      </c>
      <c r="L3764" s="512">
        <f t="shared" si="406"/>
        <v>104</v>
      </c>
      <c r="M3764" s="514">
        <v>104</v>
      </c>
      <c r="N3764" s="514"/>
      <c r="O3764" s="514"/>
      <c r="P3764" s="515" t="e">
        <f t="shared" si="407"/>
        <v>#DIV/0!</v>
      </c>
      <c r="Q3764" s="515">
        <f t="shared" si="408"/>
        <v>0</v>
      </c>
      <c r="R3764" s="515">
        <f t="shared" si="409"/>
        <v>0</v>
      </c>
      <c r="S3764" s="516">
        <f>IF(M3764="nio",0,IF(M3764&gt;0,VLOOKUP(H3764,'3-Productie normen'!A:L,VLOOKUP(M3764,'3-Productie normen'!$B$36:$C$42,2,FALSE),FALSE)))</f>
        <v>0</v>
      </c>
      <c r="T3764" s="516">
        <f t="shared" si="411"/>
        <v>0</v>
      </c>
      <c r="U3764" s="55">
        <f t="shared" si="412"/>
        <v>0</v>
      </c>
      <c r="V3764" s="527"/>
      <c r="X3764" s="529">
        <f t="shared" si="410"/>
        <v>3518.3199999999997</v>
      </c>
    </row>
    <row r="3765" spans="1:24" ht="14.1" customHeight="1">
      <c r="A3765" s="460">
        <v>3765</v>
      </c>
      <c r="B3765" s="467" t="s">
        <v>248</v>
      </c>
      <c r="C3765" s="466" t="s">
        <v>389</v>
      </c>
      <c r="D3765" s="473" t="s">
        <v>484</v>
      </c>
      <c r="E3765" s="475">
        <v>0</v>
      </c>
      <c r="F3765" s="475" t="s">
        <v>3202</v>
      </c>
      <c r="G3765" s="494" t="s">
        <v>529</v>
      </c>
      <c r="H3765" s="491" t="s">
        <v>253</v>
      </c>
      <c r="I3765" s="494" t="s">
        <v>3974</v>
      </c>
      <c r="J3765" s="502">
        <v>8.17</v>
      </c>
      <c r="K3765" s="491" t="s">
        <v>253</v>
      </c>
      <c r="L3765" s="512">
        <f t="shared" si="406"/>
        <v>104</v>
      </c>
      <c r="M3765" s="514">
        <v>104</v>
      </c>
      <c r="N3765" s="514"/>
      <c r="O3765" s="514"/>
      <c r="P3765" s="515" t="e">
        <f t="shared" si="407"/>
        <v>#DIV/0!</v>
      </c>
      <c r="Q3765" s="515">
        <f t="shared" si="408"/>
        <v>0</v>
      </c>
      <c r="R3765" s="515">
        <f t="shared" si="409"/>
        <v>0</v>
      </c>
      <c r="S3765" s="516">
        <f>IF(M3765="nio",0,IF(M3765&gt;0,VLOOKUP(H3765,'3-Productie normen'!A:L,VLOOKUP(M3765,'3-Productie normen'!$B$36:$C$42,2,FALSE),FALSE)))</f>
        <v>0</v>
      </c>
      <c r="T3765" s="516">
        <f t="shared" si="411"/>
        <v>0</v>
      </c>
      <c r="U3765" s="55">
        <f t="shared" si="412"/>
        <v>0</v>
      </c>
      <c r="V3765" s="527"/>
      <c r="X3765" s="529">
        <f t="shared" si="410"/>
        <v>849.68</v>
      </c>
    </row>
    <row r="3766" spans="1:24" ht="14.1" customHeight="1">
      <c r="A3766" s="460">
        <v>3766</v>
      </c>
      <c r="B3766" s="467" t="s">
        <v>248</v>
      </c>
      <c r="C3766" s="466" t="s">
        <v>389</v>
      </c>
      <c r="D3766" s="473" t="s">
        <v>484</v>
      </c>
      <c r="E3766" s="475">
        <v>0</v>
      </c>
      <c r="F3766" s="475" t="s">
        <v>2383</v>
      </c>
      <c r="G3766" s="494" t="s">
        <v>529</v>
      </c>
      <c r="H3766" s="491" t="s">
        <v>253</v>
      </c>
      <c r="I3766" s="494" t="s">
        <v>3974</v>
      </c>
      <c r="J3766" s="502">
        <v>12.8</v>
      </c>
      <c r="K3766" s="491" t="s">
        <v>253</v>
      </c>
      <c r="L3766" s="512">
        <f t="shared" si="406"/>
        <v>104</v>
      </c>
      <c r="M3766" s="514">
        <v>104</v>
      </c>
      <c r="N3766" s="514"/>
      <c r="O3766" s="514"/>
      <c r="P3766" s="515" t="e">
        <f t="shared" si="407"/>
        <v>#DIV/0!</v>
      </c>
      <c r="Q3766" s="515">
        <f t="shared" si="408"/>
        <v>0</v>
      </c>
      <c r="R3766" s="515">
        <f t="shared" si="409"/>
        <v>0</v>
      </c>
      <c r="S3766" s="516">
        <f>IF(M3766="nio",0,IF(M3766&gt;0,VLOOKUP(H3766,'3-Productie normen'!A:L,VLOOKUP(M3766,'3-Productie normen'!$B$36:$C$42,2,FALSE),FALSE)))</f>
        <v>0</v>
      </c>
      <c r="T3766" s="516">
        <f t="shared" si="411"/>
        <v>0</v>
      </c>
      <c r="U3766" s="55">
        <f t="shared" si="412"/>
        <v>0</v>
      </c>
      <c r="V3766" s="527"/>
      <c r="X3766" s="529">
        <f t="shared" si="410"/>
        <v>1331.2</v>
      </c>
    </row>
    <row r="3767" spans="1:24" ht="14.1" customHeight="1">
      <c r="A3767" s="460">
        <v>3767</v>
      </c>
      <c r="B3767" s="467" t="s">
        <v>248</v>
      </c>
      <c r="C3767" s="466" t="s">
        <v>389</v>
      </c>
      <c r="D3767" s="473" t="s">
        <v>484</v>
      </c>
      <c r="E3767" s="475">
        <v>0</v>
      </c>
      <c r="F3767" s="475" t="s">
        <v>2350</v>
      </c>
      <c r="G3767" s="494" t="s">
        <v>529</v>
      </c>
      <c r="H3767" s="491" t="s">
        <v>253</v>
      </c>
      <c r="I3767" s="494" t="s">
        <v>3974</v>
      </c>
      <c r="J3767" s="502">
        <v>12.8</v>
      </c>
      <c r="K3767" s="491" t="s">
        <v>253</v>
      </c>
      <c r="L3767" s="512">
        <f t="shared" si="406"/>
        <v>104</v>
      </c>
      <c r="M3767" s="514">
        <v>104</v>
      </c>
      <c r="N3767" s="514"/>
      <c r="O3767" s="514"/>
      <c r="P3767" s="515" t="e">
        <f t="shared" si="407"/>
        <v>#DIV/0!</v>
      </c>
      <c r="Q3767" s="515">
        <f t="shared" si="408"/>
        <v>0</v>
      </c>
      <c r="R3767" s="515">
        <f t="shared" si="409"/>
        <v>0</v>
      </c>
      <c r="S3767" s="516">
        <f>IF(M3767="nio",0,IF(M3767&gt;0,VLOOKUP(H3767,'3-Productie normen'!A:L,VLOOKUP(M3767,'3-Productie normen'!$B$36:$C$42,2,FALSE),FALSE)))</f>
        <v>0</v>
      </c>
      <c r="T3767" s="516">
        <f t="shared" si="411"/>
        <v>0</v>
      </c>
      <c r="U3767" s="55">
        <f t="shared" si="412"/>
        <v>0</v>
      </c>
      <c r="V3767" s="527"/>
      <c r="X3767" s="529">
        <f t="shared" si="410"/>
        <v>1331.2</v>
      </c>
    </row>
    <row r="3768" spans="1:24" ht="14.1" customHeight="1">
      <c r="A3768" s="460">
        <v>3768</v>
      </c>
      <c r="B3768" s="467" t="s">
        <v>248</v>
      </c>
      <c r="C3768" s="466" t="s">
        <v>389</v>
      </c>
      <c r="D3768" s="473" t="s">
        <v>484</v>
      </c>
      <c r="E3768" s="475">
        <v>0</v>
      </c>
      <c r="F3768" s="475" t="s">
        <v>2385</v>
      </c>
      <c r="G3768" s="494" t="s">
        <v>595</v>
      </c>
      <c r="H3768" s="494" t="s">
        <v>255</v>
      </c>
      <c r="I3768" s="494" t="s">
        <v>3974</v>
      </c>
      <c r="J3768" s="502">
        <v>8</v>
      </c>
      <c r="K3768" s="494" t="s">
        <v>255</v>
      </c>
      <c r="L3768" s="512">
        <f t="shared" si="406"/>
        <v>104</v>
      </c>
      <c r="M3768" s="514">
        <v>104</v>
      </c>
      <c r="N3768" s="514"/>
      <c r="O3768" s="514"/>
      <c r="P3768" s="515" t="e">
        <f t="shared" si="407"/>
        <v>#DIV/0!</v>
      </c>
      <c r="Q3768" s="515">
        <f t="shared" si="408"/>
        <v>0</v>
      </c>
      <c r="R3768" s="515">
        <f t="shared" si="409"/>
        <v>0</v>
      </c>
      <c r="S3768" s="516">
        <f>IF(M3768="nio",0,IF(M3768&gt;0,VLOOKUP(H3768,'3-Productie normen'!A:L,VLOOKUP(M3768,'3-Productie normen'!$B$36:$C$42,2,FALSE),FALSE)))</f>
        <v>0</v>
      </c>
      <c r="T3768" s="516">
        <f t="shared" si="411"/>
        <v>0</v>
      </c>
      <c r="U3768" s="55">
        <f t="shared" si="412"/>
        <v>0</v>
      </c>
      <c r="V3768" s="527"/>
      <c r="X3768" s="529">
        <f t="shared" si="410"/>
        <v>832</v>
      </c>
    </row>
    <row r="3769" spans="1:24" ht="14.1" customHeight="1">
      <c r="A3769" s="567">
        <v>3769</v>
      </c>
      <c r="B3769" s="467" t="s">
        <v>248</v>
      </c>
      <c r="C3769" s="466" t="s">
        <v>389</v>
      </c>
      <c r="D3769" s="473" t="s">
        <v>484</v>
      </c>
      <c r="E3769" s="475">
        <v>0</v>
      </c>
      <c r="F3769" s="475" t="s">
        <v>2351</v>
      </c>
      <c r="G3769" s="494" t="s">
        <v>593</v>
      </c>
      <c r="H3769" s="494" t="s">
        <v>255</v>
      </c>
      <c r="I3769" s="494" t="s">
        <v>3974</v>
      </c>
      <c r="J3769" s="502">
        <v>71.41</v>
      </c>
      <c r="K3769" s="494" t="s">
        <v>255</v>
      </c>
      <c r="L3769" s="512">
        <f t="shared" si="406"/>
        <v>104</v>
      </c>
      <c r="M3769" s="514">
        <v>104</v>
      </c>
      <c r="N3769" s="514"/>
      <c r="O3769" s="514"/>
      <c r="P3769" s="515" t="e">
        <f t="shared" si="407"/>
        <v>#DIV/0!</v>
      </c>
      <c r="Q3769" s="515">
        <f t="shared" si="408"/>
        <v>0</v>
      </c>
      <c r="R3769" s="515">
        <f t="shared" si="409"/>
        <v>0</v>
      </c>
      <c r="S3769" s="516">
        <f>IF(M3769="nio",0,IF(M3769&gt;0,VLOOKUP(H3769,'3-Productie normen'!A:L,VLOOKUP(M3769,'3-Productie normen'!$B$36:$C$42,2,FALSE),FALSE)))</f>
        <v>0</v>
      </c>
      <c r="T3769" s="516">
        <f t="shared" si="411"/>
        <v>0</v>
      </c>
      <c r="U3769" s="55">
        <f t="shared" si="412"/>
        <v>0</v>
      </c>
      <c r="V3769" s="527"/>
      <c r="X3769" s="529">
        <f t="shared" si="410"/>
        <v>7426.6399999999994</v>
      </c>
    </row>
    <row r="3770" spans="1:24" ht="14.1" customHeight="1">
      <c r="A3770" s="460">
        <v>3770</v>
      </c>
      <c r="B3770" s="467" t="s">
        <v>248</v>
      </c>
      <c r="C3770" s="466" t="s">
        <v>389</v>
      </c>
      <c r="D3770" s="473" t="s">
        <v>484</v>
      </c>
      <c r="E3770" s="475">
        <v>0</v>
      </c>
      <c r="F3770" s="475" t="s">
        <v>2387</v>
      </c>
      <c r="G3770" s="494" t="s">
        <v>529</v>
      </c>
      <c r="H3770" s="491" t="s">
        <v>253</v>
      </c>
      <c r="I3770" s="494" t="s">
        <v>3974</v>
      </c>
      <c r="J3770" s="502">
        <v>12.8</v>
      </c>
      <c r="K3770" s="491" t="s">
        <v>253</v>
      </c>
      <c r="L3770" s="512">
        <f t="shared" si="406"/>
        <v>104</v>
      </c>
      <c r="M3770" s="514">
        <v>104</v>
      </c>
      <c r="N3770" s="514"/>
      <c r="O3770" s="514"/>
      <c r="P3770" s="515" t="e">
        <f t="shared" si="407"/>
        <v>#DIV/0!</v>
      </c>
      <c r="Q3770" s="515">
        <f t="shared" si="408"/>
        <v>0</v>
      </c>
      <c r="R3770" s="515">
        <f t="shared" si="409"/>
        <v>0</v>
      </c>
      <c r="S3770" s="516">
        <f>IF(M3770="nio",0,IF(M3770&gt;0,VLOOKUP(H3770,'3-Productie normen'!A:L,VLOOKUP(M3770,'3-Productie normen'!$B$36:$C$42,2,FALSE),FALSE)))</f>
        <v>0</v>
      </c>
      <c r="T3770" s="516">
        <f t="shared" si="411"/>
        <v>0</v>
      </c>
      <c r="U3770" s="55">
        <f t="shared" si="412"/>
        <v>0</v>
      </c>
      <c r="V3770" s="527"/>
      <c r="X3770" s="529">
        <f t="shared" si="410"/>
        <v>1331.2</v>
      </c>
    </row>
    <row r="3771" spans="1:24" ht="14.1" customHeight="1">
      <c r="A3771" s="460">
        <v>3771</v>
      </c>
      <c r="B3771" s="467" t="s">
        <v>248</v>
      </c>
      <c r="C3771" s="466" t="s">
        <v>389</v>
      </c>
      <c r="D3771" s="473" t="s">
        <v>484</v>
      </c>
      <c r="E3771" s="475">
        <v>0</v>
      </c>
      <c r="F3771" s="475" t="s">
        <v>2352</v>
      </c>
      <c r="G3771" s="494" t="s">
        <v>529</v>
      </c>
      <c r="H3771" s="491" t="s">
        <v>253</v>
      </c>
      <c r="I3771" s="494" t="s">
        <v>3974</v>
      </c>
      <c r="J3771" s="502">
        <v>16.100000000000001</v>
      </c>
      <c r="K3771" s="491" t="s">
        <v>253</v>
      </c>
      <c r="L3771" s="512">
        <f t="shared" si="406"/>
        <v>104</v>
      </c>
      <c r="M3771" s="514">
        <v>104</v>
      </c>
      <c r="N3771" s="514"/>
      <c r="O3771" s="514"/>
      <c r="P3771" s="515" t="e">
        <f t="shared" si="407"/>
        <v>#DIV/0!</v>
      </c>
      <c r="Q3771" s="515">
        <f t="shared" si="408"/>
        <v>0</v>
      </c>
      <c r="R3771" s="515">
        <f t="shared" si="409"/>
        <v>0</v>
      </c>
      <c r="S3771" s="516">
        <f>IF(M3771="nio",0,IF(M3771&gt;0,VLOOKUP(H3771,'3-Productie normen'!A:L,VLOOKUP(M3771,'3-Productie normen'!$B$36:$C$42,2,FALSE),FALSE)))</f>
        <v>0</v>
      </c>
      <c r="T3771" s="516">
        <f t="shared" si="411"/>
        <v>0</v>
      </c>
      <c r="U3771" s="55">
        <f t="shared" si="412"/>
        <v>0</v>
      </c>
      <c r="V3771" s="527"/>
      <c r="X3771" s="529">
        <f t="shared" si="410"/>
        <v>1674.4</v>
      </c>
    </row>
    <row r="3772" spans="1:24" ht="14.1" customHeight="1">
      <c r="A3772" s="460">
        <v>3772</v>
      </c>
      <c r="B3772" s="467" t="s">
        <v>248</v>
      </c>
      <c r="C3772" s="466" t="s">
        <v>389</v>
      </c>
      <c r="D3772" s="473" t="s">
        <v>484</v>
      </c>
      <c r="E3772" s="475">
        <v>0</v>
      </c>
      <c r="F3772" s="475" t="s">
        <v>2353</v>
      </c>
      <c r="G3772" s="494" t="s">
        <v>594</v>
      </c>
      <c r="H3772" s="491" t="s">
        <v>286</v>
      </c>
      <c r="I3772" s="494" t="s">
        <v>3974</v>
      </c>
      <c r="J3772" s="502">
        <v>4.7</v>
      </c>
      <c r="K3772" s="494" t="s">
        <v>4027</v>
      </c>
      <c r="L3772" s="512">
        <f t="shared" si="406"/>
        <v>0</v>
      </c>
      <c r="M3772" s="513" t="s">
        <v>4037</v>
      </c>
      <c r="N3772" s="514"/>
      <c r="O3772" s="514"/>
      <c r="P3772" s="515">
        <f t="shared" si="407"/>
        <v>0</v>
      </c>
      <c r="Q3772" s="515">
        <f t="shared" si="408"/>
        <v>0</v>
      </c>
      <c r="R3772" s="515">
        <f t="shared" si="409"/>
        <v>0</v>
      </c>
      <c r="S3772" s="516">
        <f>IF(M3772="nio",0,IF(M3772&gt;0,VLOOKUP(H3772,'3-Productie normen'!A:L,VLOOKUP(M3772,'3-Productie normen'!$B$36:$C$42,2,FALSE),FALSE)))</f>
        <v>0</v>
      </c>
      <c r="T3772" s="516">
        <f t="shared" si="411"/>
        <v>0</v>
      </c>
      <c r="U3772" s="55">
        <f t="shared" si="412"/>
        <v>0</v>
      </c>
      <c r="V3772" s="527"/>
      <c r="X3772" s="529">
        <f t="shared" si="410"/>
        <v>0</v>
      </c>
    </row>
    <row r="3773" spans="1:24" ht="14.1" customHeight="1">
      <c r="A3773" s="460">
        <v>3773</v>
      </c>
      <c r="B3773" s="467" t="s">
        <v>248</v>
      </c>
      <c r="C3773" s="466" t="s">
        <v>389</v>
      </c>
      <c r="D3773" s="473" t="s">
        <v>484</v>
      </c>
      <c r="E3773" s="475">
        <v>0</v>
      </c>
      <c r="F3773" s="475" t="s">
        <v>3042</v>
      </c>
      <c r="G3773" s="494" t="s">
        <v>593</v>
      </c>
      <c r="H3773" s="494" t="s">
        <v>255</v>
      </c>
      <c r="I3773" s="494" t="s">
        <v>3974</v>
      </c>
      <c r="J3773" s="502">
        <v>71.78</v>
      </c>
      <c r="K3773" s="494" t="s">
        <v>255</v>
      </c>
      <c r="L3773" s="512">
        <f t="shared" si="406"/>
        <v>104</v>
      </c>
      <c r="M3773" s="514">
        <v>104</v>
      </c>
      <c r="N3773" s="514"/>
      <c r="O3773" s="514"/>
      <c r="P3773" s="515" t="e">
        <f t="shared" si="407"/>
        <v>#DIV/0!</v>
      </c>
      <c r="Q3773" s="515">
        <f t="shared" si="408"/>
        <v>0</v>
      </c>
      <c r="R3773" s="515">
        <f t="shared" si="409"/>
        <v>0</v>
      </c>
      <c r="S3773" s="516">
        <f>IF(M3773="nio",0,IF(M3773&gt;0,VLOOKUP(H3773,'3-Productie normen'!A:L,VLOOKUP(M3773,'3-Productie normen'!$B$36:$C$42,2,FALSE),FALSE)))</f>
        <v>0</v>
      </c>
      <c r="T3773" s="516">
        <f t="shared" si="411"/>
        <v>0</v>
      </c>
      <c r="U3773" s="55">
        <f t="shared" si="412"/>
        <v>0</v>
      </c>
      <c r="V3773" s="527"/>
      <c r="X3773" s="529">
        <f t="shared" si="410"/>
        <v>7465.12</v>
      </c>
    </row>
    <row r="3774" spans="1:24" ht="14.1" customHeight="1">
      <c r="A3774" s="460">
        <v>3774</v>
      </c>
      <c r="B3774" s="467" t="s">
        <v>248</v>
      </c>
      <c r="C3774" s="466" t="s">
        <v>389</v>
      </c>
      <c r="D3774" s="473" t="s">
        <v>484</v>
      </c>
      <c r="E3774" s="475">
        <v>0</v>
      </c>
      <c r="F3774" s="475" t="s">
        <v>2354</v>
      </c>
      <c r="G3774" s="494" t="s">
        <v>529</v>
      </c>
      <c r="H3774" s="491" t="s">
        <v>253</v>
      </c>
      <c r="I3774" s="494" t="s">
        <v>3974</v>
      </c>
      <c r="J3774" s="502">
        <v>12.8</v>
      </c>
      <c r="K3774" s="491" t="s">
        <v>253</v>
      </c>
      <c r="L3774" s="512">
        <f t="shared" si="406"/>
        <v>104</v>
      </c>
      <c r="M3774" s="514">
        <v>104</v>
      </c>
      <c r="N3774" s="514"/>
      <c r="O3774" s="514"/>
      <c r="P3774" s="515" t="e">
        <f t="shared" si="407"/>
        <v>#DIV/0!</v>
      </c>
      <c r="Q3774" s="515">
        <f t="shared" si="408"/>
        <v>0</v>
      </c>
      <c r="R3774" s="515">
        <f t="shared" si="409"/>
        <v>0</v>
      </c>
      <c r="S3774" s="516">
        <f>IF(M3774="nio",0,IF(M3774&gt;0,VLOOKUP(H3774,'3-Productie normen'!A:L,VLOOKUP(M3774,'3-Productie normen'!$B$36:$C$42,2,FALSE),FALSE)))</f>
        <v>0</v>
      </c>
      <c r="T3774" s="516">
        <f t="shared" si="411"/>
        <v>0</v>
      </c>
      <c r="U3774" s="55">
        <f t="shared" si="412"/>
        <v>0</v>
      </c>
      <c r="V3774" s="527"/>
      <c r="X3774" s="529">
        <f t="shared" si="410"/>
        <v>1331.2</v>
      </c>
    </row>
    <row r="3775" spans="1:24" ht="14.1" customHeight="1">
      <c r="A3775" s="460">
        <v>3775</v>
      </c>
      <c r="B3775" s="467" t="s">
        <v>248</v>
      </c>
      <c r="C3775" s="466" t="s">
        <v>389</v>
      </c>
      <c r="D3775" s="473" t="s">
        <v>484</v>
      </c>
      <c r="E3775" s="475">
        <v>0</v>
      </c>
      <c r="F3775" s="475" t="s">
        <v>2386</v>
      </c>
      <c r="G3775" s="494" t="s">
        <v>529</v>
      </c>
      <c r="H3775" s="491" t="s">
        <v>253</v>
      </c>
      <c r="I3775" s="494" t="s">
        <v>3974</v>
      </c>
      <c r="J3775" s="502">
        <v>12.8</v>
      </c>
      <c r="K3775" s="491" t="s">
        <v>253</v>
      </c>
      <c r="L3775" s="512">
        <f t="shared" si="406"/>
        <v>104</v>
      </c>
      <c r="M3775" s="514">
        <v>104</v>
      </c>
      <c r="N3775" s="514"/>
      <c r="O3775" s="514"/>
      <c r="P3775" s="515" t="e">
        <f t="shared" si="407"/>
        <v>#DIV/0!</v>
      </c>
      <c r="Q3775" s="515">
        <f t="shared" si="408"/>
        <v>0</v>
      </c>
      <c r="R3775" s="515">
        <f t="shared" si="409"/>
        <v>0</v>
      </c>
      <c r="S3775" s="516">
        <f>IF(M3775="nio",0,IF(M3775&gt;0,VLOOKUP(H3775,'3-Productie normen'!A:L,VLOOKUP(M3775,'3-Productie normen'!$B$36:$C$42,2,FALSE),FALSE)))</f>
        <v>0</v>
      </c>
      <c r="T3775" s="516">
        <f t="shared" si="411"/>
        <v>0</v>
      </c>
      <c r="U3775" s="55">
        <f t="shared" si="412"/>
        <v>0</v>
      </c>
      <c r="V3775" s="527"/>
      <c r="X3775" s="529">
        <f t="shared" si="410"/>
        <v>1331.2</v>
      </c>
    </row>
    <row r="3776" spans="1:24" ht="14.1" customHeight="1">
      <c r="A3776" s="460">
        <v>3776</v>
      </c>
      <c r="B3776" s="467" t="s">
        <v>248</v>
      </c>
      <c r="C3776" s="466" t="s">
        <v>389</v>
      </c>
      <c r="D3776" s="473" t="s">
        <v>484</v>
      </c>
      <c r="E3776" s="475">
        <v>0</v>
      </c>
      <c r="F3776" s="475" t="s">
        <v>2355</v>
      </c>
      <c r="G3776" s="494" t="s">
        <v>596</v>
      </c>
      <c r="H3776" s="491" t="s">
        <v>286</v>
      </c>
      <c r="I3776" s="494" t="s">
        <v>3974</v>
      </c>
      <c r="J3776" s="502">
        <v>8</v>
      </c>
      <c r="K3776" s="494" t="s">
        <v>4027</v>
      </c>
      <c r="L3776" s="512">
        <f t="shared" si="406"/>
        <v>0</v>
      </c>
      <c r="M3776" s="513" t="s">
        <v>4037</v>
      </c>
      <c r="N3776" s="514"/>
      <c r="O3776" s="514"/>
      <c r="P3776" s="515">
        <f t="shared" si="407"/>
        <v>0</v>
      </c>
      <c r="Q3776" s="515">
        <f t="shared" si="408"/>
        <v>0</v>
      </c>
      <c r="R3776" s="515">
        <f t="shared" si="409"/>
        <v>0</v>
      </c>
      <c r="S3776" s="516">
        <f>IF(M3776="nio",0,IF(M3776&gt;0,VLOOKUP(H3776,'3-Productie normen'!A:L,VLOOKUP(M3776,'3-Productie normen'!$B$36:$C$42,2,FALSE),FALSE)))</f>
        <v>0</v>
      </c>
      <c r="T3776" s="516">
        <f t="shared" si="411"/>
        <v>0</v>
      </c>
      <c r="U3776" s="55">
        <f t="shared" si="412"/>
        <v>0</v>
      </c>
      <c r="V3776" s="527"/>
      <c r="X3776" s="529">
        <f t="shared" si="410"/>
        <v>0</v>
      </c>
    </row>
    <row r="3777" spans="1:24" ht="14.1" customHeight="1">
      <c r="A3777" s="567">
        <v>3777</v>
      </c>
      <c r="B3777" s="467" t="s">
        <v>248</v>
      </c>
      <c r="C3777" s="466" t="s">
        <v>389</v>
      </c>
      <c r="D3777" s="473" t="s">
        <v>484</v>
      </c>
      <c r="E3777" s="475">
        <v>0</v>
      </c>
      <c r="F3777" s="475" t="s">
        <v>3203</v>
      </c>
      <c r="G3777" s="494" t="s">
        <v>595</v>
      </c>
      <c r="H3777" s="494" t="s">
        <v>255</v>
      </c>
      <c r="I3777" s="494" t="s">
        <v>3974</v>
      </c>
      <c r="J3777" s="502">
        <v>48.67</v>
      </c>
      <c r="K3777" s="494" t="s">
        <v>255</v>
      </c>
      <c r="L3777" s="512">
        <f t="shared" si="406"/>
        <v>104</v>
      </c>
      <c r="M3777" s="514">
        <v>104</v>
      </c>
      <c r="N3777" s="514"/>
      <c r="O3777" s="514"/>
      <c r="P3777" s="515" t="e">
        <f t="shared" si="407"/>
        <v>#DIV/0!</v>
      </c>
      <c r="Q3777" s="515">
        <f t="shared" si="408"/>
        <v>0</v>
      </c>
      <c r="R3777" s="515">
        <f t="shared" si="409"/>
        <v>0</v>
      </c>
      <c r="S3777" s="516">
        <f>IF(M3777="nio",0,IF(M3777&gt;0,VLOOKUP(H3777,'3-Productie normen'!A:L,VLOOKUP(M3777,'3-Productie normen'!$B$36:$C$42,2,FALSE),FALSE)))</f>
        <v>0</v>
      </c>
      <c r="T3777" s="516">
        <f t="shared" si="411"/>
        <v>0</v>
      </c>
      <c r="U3777" s="55">
        <f t="shared" si="412"/>
        <v>0</v>
      </c>
      <c r="V3777" s="527"/>
      <c r="X3777" s="529">
        <f t="shared" si="410"/>
        <v>5061.68</v>
      </c>
    </row>
    <row r="3778" spans="1:24" ht="14.1" customHeight="1">
      <c r="A3778" s="460">
        <v>3778</v>
      </c>
      <c r="B3778" s="467" t="s">
        <v>248</v>
      </c>
      <c r="C3778" s="466" t="s">
        <v>389</v>
      </c>
      <c r="D3778" s="473" t="s">
        <v>484</v>
      </c>
      <c r="E3778" s="475">
        <v>0</v>
      </c>
      <c r="F3778" s="475" t="s">
        <v>2356</v>
      </c>
      <c r="G3778" s="494" t="s">
        <v>529</v>
      </c>
      <c r="H3778" s="491" t="s">
        <v>253</v>
      </c>
      <c r="I3778" s="494" t="s">
        <v>3974</v>
      </c>
      <c r="J3778" s="502">
        <v>10.92</v>
      </c>
      <c r="K3778" s="491" t="s">
        <v>253</v>
      </c>
      <c r="L3778" s="512">
        <f t="shared" si="406"/>
        <v>104</v>
      </c>
      <c r="M3778" s="514">
        <v>104</v>
      </c>
      <c r="N3778" s="514"/>
      <c r="O3778" s="514"/>
      <c r="P3778" s="515" t="e">
        <f t="shared" si="407"/>
        <v>#DIV/0!</v>
      </c>
      <c r="Q3778" s="515">
        <f t="shared" si="408"/>
        <v>0</v>
      </c>
      <c r="R3778" s="515">
        <f t="shared" si="409"/>
        <v>0</v>
      </c>
      <c r="S3778" s="516">
        <f>IF(M3778="nio",0,IF(M3778&gt;0,VLOOKUP(H3778,'3-Productie normen'!A:L,VLOOKUP(M3778,'3-Productie normen'!$B$36:$C$42,2,FALSE),FALSE)))</f>
        <v>0</v>
      </c>
      <c r="T3778" s="516">
        <f t="shared" si="411"/>
        <v>0</v>
      </c>
      <c r="U3778" s="55">
        <f t="shared" si="412"/>
        <v>0</v>
      </c>
      <c r="V3778" s="527"/>
      <c r="X3778" s="529">
        <f t="shared" si="410"/>
        <v>1135.68</v>
      </c>
    </row>
    <row r="3779" spans="1:24" ht="14.1" customHeight="1">
      <c r="A3779" s="460">
        <v>3779</v>
      </c>
      <c r="B3779" s="467" t="s">
        <v>248</v>
      </c>
      <c r="C3779" s="466" t="s">
        <v>389</v>
      </c>
      <c r="D3779" s="473" t="s">
        <v>484</v>
      </c>
      <c r="E3779" s="475">
        <v>0</v>
      </c>
      <c r="F3779" s="475" t="s">
        <v>3204</v>
      </c>
      <c r="G3779" s="494" t="s">
        <v>529</v>
      </c>
      <c r="H3779" s="494" t="s">
        <v>255</v>
      </c>
      <c r="I3779" s="494" t="s">
        <v>3974</v>
      </c>
      <c r="J3779" s="502">
        <v>21.84</v>
      </c>
      <c r="K3779" s="494" t="s">
        <v>255</v>
      </c>
      <c r="L3779" s="512">
        <f t="shared" si="406"/>
        <v>104</v>
      </c>
      <c r="M3779" s="514">
        <v>104</v>
      </c>
      <c r="N3779" s="514"/>
      <c r="O3779" s="514"/>
      <c r="P3779" s="515" t="e">
        <f t="shared" si="407"/>
        <v>#DIV/0!</v>
      </c>
      <c r="Q3779" s="515">
        <f t="shared" si="408"/>
        <v>0</v>
      </c>
      <c r="R3779" s="515">
        <f t="shared" si="409"/>
        <v>0</v>
      </c>
      <c r="S3779" s="516">
        <f>IF(M3779="nio",0,IF(M3779&gt;0,VLOOKUP(H3779,'3-Productie normen'!A:L,VLOOKUP(M3779,'3-Productie normen'!$B$36:$C$42,2,FALSE),FALSE)))</f>
        <v>0</v>
      </c>
      <c r="T3779" s="516">
        <f t="shared" si="411"/>
        <v>0</v>
      </c>
      <c r="U3779" s="55">
        <f t="shared" si="412"/>
        <v>0</v>
      </c>
      <c r="V3779" s="527"/>
      <c r="X3779" s="529">
        <f t="shared" si="410"/>
        <v>2271.36</v>
      </c>
    </row>
    <row r="3780" spans="1:24" ht="14.1" customHeight="1">
      <c r="A3780" s="460">
        <v>3780</v>
      </c>
      <c r="B3780" s="467" t="s">
        <v>248</v>
      </c>
      <c r="C3780" s="466" t="s">
        <v>389</v>
      </c>
      <c r="D3780" s="473" t="s">
        <v>484</v>
      </c>
      <c r="E3780" s="475">
        <v>0</v>
      </c>
      <c r="F3780" s="475" t="s">
        <v>2357</v>
      </c>
      <c r="G3780" s="494" t="s">
        <v>649</v>
      </c>
      <c r="H3780" s="491" t="s">
        <v>253</v>
      </c>
      <c r="I3780" s="494" t="s">
        <v>3974</v>
      </c>
      <c r="J3780" s="502">
        <v>13.65</v>
      </c>
      <c r="K3780" s="491" t="s">
        <v>253</v>
      </c>
      <c r="L3780" s="512">
        <f t="shared" si="406"/>
        <v>104</v>
      </c>
      <c r="M3780" s="514">
        <v>104</v>
      </c>
      <c r="N3780" s="514"/>
      <c r="O3780" s="514"/>
      <c r="P3780" s="515" t="e">
        <f t="shared" si="407"/>
        <v>#DIV/0!</v>
      </c>
      <c r="Q3780" s="515">
        <f t="shared" si="408"/>
        <v>0</v>
      </c>
      <c r="R3780" s="515">
        <f t="shared" si="409"/>
        <v>0</v>
      </c>
      <c r="S3780" s="516">
        <f>IF(M3780="nio",0,IF(M3780&gt;0,VLOOKUP(H3780,'3-Productie normen'!A:L,VLOOKUP(M3780,'3-Productie normen'!$B$36:$C$42,2,FALSE),FALSE)))</f>
        <v>0</v>
      </c>
      <c r="T3780" s="516">
        <f t="shared" si="411"/>
        <v>0</v>
      </c>
      <c r="U3780" s="55">
        <f t="shared" si="412"/>
        <v>0</v>
      </c>
      <c r="V3780" s="527"/>
      <c r="X3780" s="529">
        <f t="shared" si="410"/>
        <v>1419.6000000000001</v>
      </c>
    </row>
    <row r="3781" spans="1:24" ht="14.1" customHeight="1">
      <c r="A3781" s="460">
        <v>3781</v>
      </c>
      <c r="B3781" s="467" t="s">
        <v>248</v>
      </c>
      <c r="C3781" s="466" t="s">
        <v>389</v>
      </c>
      <c r="D3781" s="473" t="s">
        <v>484</v>
      </c>
      <c r="E3781" s="475">
        <v>0</v>
      </c>
      <c r="F3781" s="475" t="s">
        <v>3205</v>
      </c>
      <c r="G3781" s="494" t="s">
        <v>600</v>
      </c>
      <c r="H3781" s="492" t="s">
        <v>216</v>
      </c>
      <c r="I3781" s="494" t="s">
        <v>3977</v>
      </c>
      <c r="J3781" s="502">
        <v>8.4600000000000009</v>
      </c>
      <c r="K3781" s="505" t="s">
        <v>216</v>
      </c>
      <c r="L3781" s="512">
        <f t="shared" si="406"/>
        <v>104</v>
      </c>
      <c r="M3781" s="514">
        <v>104</v>
      </c>
      <c r="N3781" s="514"/>
      <c r="O3781" s="514"/>
      <c r="P3781" s="515" t="e">
        <f t="shared" si="407"/>
        <v>#DIV/0!</v>
      </c>
      <c r="Q3781" s="515">
        <f t="shared" si="408"/>
        <v>0</v>
      </c>
      <c r="R3781" s="515">
        <f t="shared" si="409"/>
        <v>0</v>
      </c>
      <c r="S3781" s="516">
        <f>IF(M3781="nio",0,IF(M3781&gt;0,VLOOKUP(H3781,'3-Productie normen'!A:L,VLOOKUP(M3781,'3-Productie normen'!$B$36:$C$42,2,FALSE),FALSE)))</f>
        <v>0</v>
      </c>
      <c r="T3781" s="516">
        <f t="shared" si="411"/>
        <v>0</v>
      </c>
      <c r="U3781" s="55">
        <f t="shared" si="412"/>
        <v>0</v>
      </c>
      <c r="V3781" s="527"/>
      <c r="X3781" s="529">
        <f t="shared" si="410"/>
        <v>879.84000000000015</v>
      </c>
    </row>
    <row r="3782" spans="1:24" ht="14.1" customHeight="1">
      <c r="A3782" s="460">
        <v>3782</v>
      </c>
      <c r="B3782" s="467" t="s">
        <v>248</v>
      </c>
      <c r="C3782" s="466" t="s">
        <v>389</v>
      </c>
      <c r="D3782" s="473" t="s">
        <v>484</v>
      </c>
      <c r="E3782" s="475">
        <v>0</v>
      </c>
      <c r="F3782" s="475" t="s">
        <v>2360</v>
      </c>
      <c r="G3782" s="494" t="s">
        <v>596</v>
      </c>
      <c r="H3782" s="491" t="s">
        <v>286</v>
      </c>
      <c r="I3782" s="494" t="s">
        <v>3977</v>
      </c>
      <c r="J3782" s="502">
        <v>57.04</v>
      </c>
      <c r="K3782" s="494" t="s">
        <v>4027</v>
      </c>
      <c r="L3782" s="512">
        <f t="shared" si="406"/>
        <v>0</v>
      </c>
      <c r="M3782" s="513" t="s">
        <v>4037</v>
      </c>
      <c r="N3782" s="514"/>
      <c r="O3782" s="514"/>
      <c r="P3782" s="515">
        <f t="shared" si="407"/>
        <v>0</v>
      </c>
      <c r="Q3782" s="515">
        <f t="shared" si="408"/>
        <v>0</v>
      </c>
      <c r="R3782" s="515">
        <f t="shared" si="409"/>
        <v>0</v>
      </c>
      <c r="S3782" s="516">
        <f>IF(M3782="nio",0,IF(M3782&gt;0,VLOOKUP(H3782,'3-Productie normen'!A:L,VLOOKUP(M3782,'3-Productie normen'!$B$36:$C$42,2,FALSE),FALSE)))</f>
        <v>0</v>
      </c>
      <c r="T3782" s="516">
        <f t="shared" si="411"/>
        <v>0</v>
      </c>
      <c r="U3782" s="55">
        <f t="shared" si="412"/>
        <v>0</v>
      </c>
      <c r="V3782" s="527"/>
      <c r="X3782" s="529">
        <f t="shared" si="410"/>
        <v>0</v>
      </c>
    </row>
    <row r="3783" spans="1:24" ht="14.1" customHeight="1">
      <c r="A3783" s="460">
        <v>3783</v>
      </c>
      <c r="B3783" s="467" t="s">
        <v>248</v>
      </c>
      <c r="C3783" s="466" t="s">
        <v>389</v>
      </c>
      <c r="D3783" s="473" t="s">
        <v>484</v>
      </c>
      <c r="E3783" s="475">
        <v>0</v>
      </c>
      <c r="F3783" s="475" t="s">
        <v>3206</v>
      </c>
      <c r="G3783" s="494" t="s">
        <v>596</v>
      </c>
      <c r="H3783" s="491" t="s">
        <v>286</v>
      </c>
      <c r="I3783" s="494" t="s">
        <v>3974</v>
      </c>
      <c r="J3783" s="502">
        <v>31.24</v>
      </c>
      <c r="K3783" s="494" t="s">
        <v>4027</v>
      </c>
      <c r="L3783" s="512">
        <f t="shared" si="406"/>
        <v>0</v>
      </c>
      <c r="M3783" s="513" t="s">
        <v>4037</v>
      </c>
      <c r="N3783" s="514"/>
      <c r="O3783" s="514"/>
      <c r="P3783" s="515">
        <f t="shared" si="407"/>
        <v>0</v>
      </c>
      <c r="Q3783" s="515">
        <f t="shared" si="408"/>
        <v>0</v>
      </c>
      <c r="R3783" s="515">
        <f t="shared" si="409"/>
        <v>0</v>
      </c>
      <c r="S3783" s="516">
        <f>IF(M3783="nio",0,IF(M3783&gt;0,VLOOKUP(H3783,'3-Productie normen'!A:L,VLOOKUP(M3783,'3-Productie normen'!$B$36:$C$42,2,FALSE),FALSE)))</f>
        <v>0</v>
      </c>
      <c r="T3783" s="516">
        <f t="shared" si="411"/>
        <v>0</v>
      </c>
      <c r="U3783" s="55">
        <f t="shared" si="412"/>
        <v>0</v>
      </c>
      <c r="V3783" s="527"/>
      <c r="X3783" s="529">
        <f t="shared" si="410"/>
        <v>0</v>
      </c>
    </row>
    <row r="3784" spans="1:24" ht="14.1" customHeight="1">
      <c r="A3784" s="460">
        <v>3784</v>
      </c>
      <c r="B3784" s="467" t="s">
        <v>248</v>
      </c>
      <c r="C3784" s="466" t="s">
        <v>389</v>
      </c>
      <c r="D3784" s="473" t="s">
        <v>484</v>
      </c>
      <c r="E3784" s="477">
        <v>0</v>
      </c>
      <c r="F3784" s="477" t="s">
        <v>3207</v>
      </c>
      <c r="G3784" s="495" t="s">
        <v>617</v>
      </c>
      <c r="H3784" s="491" t="s">
        <v>286</v>
      </c>
      <c r="I3784" s="495" t="s">
        <v>3977</v>
      </c>
      <c r="J3784" s="503">
        <v>13.14</v>
      </c>
      <c r="K3784" s="495" t="s">
        <v>4027</v>
      </c>
      <c r="L3784" s="512">
        <f t="shared" si="406"/>
        <v>0</v>
      </c>
      <c r="M3784" s="513" t="s">
        <v>4037</v>
      </c>
      <c r="N3784" s="514"/>
      <c r="O3784" s="514"/>
      <c r="P3784" s="515">
        <f t="shared" si="407"/>
        <v>0</v>
      </c>
      <c r="Q3784" s="515">
        <f t="shared" si="408"/>
        <v>0</v>
      </c>
      <c r="R3784" s="515">
        <f t="shared" si="409"/>
        <v>0</v>
      </c>
      <c r="S3784" s="516">
        <f>IF(M3784="nio",0,IF(M3784&gt;0,VLOOKUP(H3784,'3-Productie normen'!A:L,VLOOKUP(M3784,'3-Productie normen'!$B$36:$C$42,2,FALSE),FALSE)))</f>
        <v>0</v>
      </c>
      <c r="T3784" s="516">
        <f t="shared" si="411"/>
        <v>0</v>
      </c>
      <c r="U3784" s="55">
        <f t="shared" si="412"/>
        <v>0</v>
      </c>
      <c r="V3784" s="527"/>
      <c r="X3784" s="529">
        <f t="shared" si="410"/>
        <v>0</v>
      </c>
    </row>
    <row r="3785" spans="1:24" ht="14.1" customHeight="1">
      <c r="A3785" s="567">
        <v>3785</v>
      </c>
      <c r="B3785" s="467" t="s">
        <v>248</v>
      </c>
      <c r="C3785" s="466" t="s">
        <v>389</v>
      </c>
      <c r="D3785" s="473" t="s">
        <v>484</v>
      </c>
      <c r="E3785" s="477">
        <v>0</v>
      </c>
      <c r="F3785" s="477" t="s">
        <v>2361</v>
      </c>
      <c r="G3785" s="495" t="s">
        <v>617</v>
      </c>
      <c r="H3785" s="491" t="s">
        <v>286</v>
      </c>
      <c r="I3785" s="495" t="s">
        <v>3977</v>
      </c>
      <c r="J3785" s="503">
        <v>15.31</v>
      </c>
      <c r="K3785" s="495" t="s">
        <v>4027</v>
      </c>
      <c r="L3785" s="512">
        <f t="shared" si="406"/>
        <v>0</v>
      </c>
      <c r="M3785" s="513" t="s">
        <v>4037</v>
      </c>
      <c r="N3785" s="514"/>
      <c r="O3785" s="514"/>
      <c r="P3785" s="515">
        <f t="shared" si="407"/>
        <v>0</v>
      </c>
      <c r="Q3785" s="515">
        <f t="shared" si="408"/>
        <v>0</v>
      </c>
      <c r="R3785" s="515">
        <f t="shared" si="409"/>
        <v>0</v>
      </c>
      <c r="S3785" s="516">
        <f>IF(M3785="nio",0,IF(M3785&gt;0,VLOOKUP(H3785,'3-Productie normen'!A:L,VLOOKUP(M3785,'3-Productie normen'!$B$36:$C$42,2,FALSE),FALSE)))</f>
        <v>0</v>
      </c>
      <c r="T3785" s="516">
        <f t="shared" si="411"/>
        <v>0</v>
      </c>
      <c r="U3785" s="55">
        <f t="shared" si="412"/>
        <v>0</v>
      </c>
      <c r="V3785" s="527"/>
      <c r="X3785" s="529">
        <f t="shared" si="410"/>
        <v>0</v>
      </c>
    </row>
    <row r="3786" spans="1:24" ht="14.1" customHeight="1">
      <c r="A3786" s="460">
        <v>3786</v>
      </c>
      <c r="B3786" s="467" t="s">
        <v>248</v>
      </c>
      <c r="C3786" s="466" t="s">
        <v>389</v>
      </c>
      <c r="D3786" s="473" t="s">
        <v>484</v>
      </c>
      <c r="E3786" s="477">
        <v>0</v>
      </c>
      <c r="F3786" s="477" t="s">
        <v>3208</v>
      </c>
      <c r="G3786" s="495" t="s">
        <v>597</v>
      </c>
      <c r="H3786" s="491" t="s">
        <v>286</v>
      </c>
      <c r="I3786" s="495" t="s">
        <v>3974</v>
      </c>
      <c r="J3786" s="503">
        <v>6.55</v>
      </c>
      <c r="K3786" s="495" t="s">
        <v>4027</v>
      </c>
      <c r="L3786" s="512">
        <f t="shared" ref="L3786:L3849" si="413">SUM(M3786:O3786)</f>
        <v>0</v>
      </c>
      <c r="M3786" s="513" t="s">
        <v>4037</v>
      </c>
      <c r="N3786" s="514"/>
      <c r="O3786" s="514"/>
      <c r="P3786" s="515">
        <f t="shared" si="407"/>
        <v>0</v>
      </c>
      <c r="Q3786" s="515">
        <f t="shared" si="408"/>
        <v>0</v>
      </c>
      <c r="R3786" s="515">
        <f t="shared" si="409"/>
        <v>0</v>
      </c>
      <c r="S3786" s="516">
        <f>IF(M3786="nio",0,IF(M3786&gt;0,VLOOKUP(H3786,'3-Productie normen'!A:L,VLOOKUP(M3786,'3-Productie normen'!$B$36:$C$42,2,FALSE),FALSE)))</f>
        <v>0</v>
      </c>
      <c r="T3786" s="516">
        <f t="shared" si="411"/>
        <v>0</v>
      </c>
      <c r="U3786" s="55">
        <f t="shared" si="412"/>
        <v>0</v>
      </c>
      <c r="V3786" s="527"/>
      <c r="X3786" s="529">
        <f t="shared" si="410"/>
        <v>0</v>
      </c>
    </row>
    <row r="3787" spans="1:24" ht="14.1" customHeight="1">
      <c r="A3787" s="460">
        <v>3787</v>
      </c>
      <c r="B3787" s="467" t="s">
        <v>248</v>
      </c>
      <c r="C3787" s="466" t="s">
        <v>389</v>
      </c>
      <c r="D3787" s="473" t="s">
        <v>484</v>
      </c>
      <c r="E3787" s="477">
        <v>0</v>
      </c>
      <c r="F3787" s="477" t="s">
        <v>3209</v>
      </c>
      <c r="G3787" s="495" t="s">
        <v>627</v>
      </c>
      <c r="H3787" s="495" t="s">
        <v>255</v>
      </c>
      <c r="I3787" s="495" t="s">
        <v>3977</v>
      </c>
      <c r="J3787" s="503">
        <v>49.72</v>
      </c>
      <c r="K3787" s="495" t="s">
        <v>255</v>
      </c>
      <c r="L3787" s="512">
        <f t="shared" si="413"/>
        <v>104</v>
      </c>
      <c r="M3787" s="514">
        <v>104</v>
      </c>
      <c r="N3787" s="514"/>
      <c r="O3787" s="514"/>
      <c r="P3787" s="515" t="e">
        <f t="shared" ref="P3787:P3850" si="414">IF(M3787="nio",0,IF(M3787&gt;0,M3787*J3787/S3787,0))</f>
        <v>#DIV/0!</v>
      </c>
      <c r="Q3787" s="515">
        <f t="shared" ref="Q3787:Q3850" si="415">IF(N3787&gt;0,N3787*J3787/T3787,0)</f>
        <v>0</v>
      </c>
      <c r="R3787" s="515">
        <f t="shared" ref="R3787:R3850" si="416">IF(O3787&gt;0,O3787*J3787/U3787,0)</f>
        <v>0</v>
      </c>
      <c r="S3787" s="516">
        <f>IF(M3787="nio",0,IF(M3787&gt;0,VLOOKUP(H3787,'3-Productie normen'!A:L,VLOOKUP(M3787,'3-Productie normen'!$B$36:$C$42,2,FALSE),FALSE)))</f>
        <v>0</v>
      </c>
      <c r="T3787" s="516">
        <f t="shared" si="411"/>
        <v>0</v>
      </c>
      <c r="U3787" s="55">
        <f t="shared" si="412"/>
        <v>0</v>
      </c>
      <c r="V3787" s="527"/>
      <c r="X3787" s="529">
        <f t="shared" ref="X3787:X3850" si="417">L3787*J3787</f>
        <v>5170.88</v>
      </c>
    </row>
    <row r="3788" spans="1:24" ht="14.1" customHeight="1">
      <c r="A3788" s="460">
        <v>3788</v>
      </c>
      <c r="B3788" s="467" t="s">
        <v>248</v>
      </c>
      <c r="C3788" s="466" t="s">
        <v>389</v>
      </c>
      <c r="D3788" s="473" t="s">
        <v>484</v>
      </c>
      <c r="E3788" s="477">
        <v>0</v>
      </c>
      <c r="F3788" s="477" t="s">
        <v>3210</v>
      </c>
      <c r="G3788" s="495" t="s">
        <v>600</v>
      </c>
      <c r="H3788" s="494" t="s">
        <v>4033</v>
      </c>
      <c r="I3788" s="495" t="s">
        <v>3977</v>
      </c>
      <c r="J3788" s="503">
        <v>99.86</v>
      </c>
      <c r="K3788" s="494" t="s">
        <v>4033</v>
      </c>
      <c r="L3788" s="512">
        <f t="shared" si="413"/>
        <v>104</v>
      </c>
      <c r="M3788" s="514">
        <v>104</v>
      </c>
      <c r="N3788" s="514"/>
      <c r="O3788" s="514"/>
      <c r="P3788" s="515" t="e">
        <f t="shared" si="414"/>
        <v>#DIV/0!</v>
      </c>
      <c r="Q3788" s="515">
        <f t="shared" si="415"/>
        <v>0</v>
      </c>
      <c r="R3788" s="515">
        <f t="shared" si="416"/>
        <v>0</v>
      </c>
      <c r="S3788" s="516">
        <f>IF(M3788="nio",0,IF(M3788&gt;0,VLOOKUP(H3788,'3-Productie normen'!A:L,VLOOKUP(M3788,'3-Productie normen'!$B$36:$C$42,2,FALSE),FALSE)))</f>
        <v>0</v>
      </c>
      <c r="T3788" s="516">
        <f t="shared" si="411"/>
        <v>0</v>
      </c>
      <c r="U3788" s="55">
        <f t="shared" si="412"/>
        <v>0</v>
      </c>
      <c r="V3788" s="527"/>
      <c r="X3788" s="529">
        <f t="shared" si="417"/>
        <v>10385.44</v>
      </c>
    </row>
    <row r="3789" spans="1:24" ht="14.1" customHeight="1">
      <c r="A3789" s="460">
        <v>3789</v>
      </c>
      <c r="B3789" s="467" t="s">
        <v>248</v>
      </c>
      <c r="C3789" s="466" t="s">
        <v>389</v>
      </c>
      <c r="D3789" s="473" t="s">
        <v>484</v>
      </c>
      <c r="E3789" s="477">
        <v>0</v>
      </c>
      <c r="F3789" s="477" t="s">
        <v>3211</v>
      </c>
      <c r="G3789" s="495" t="s">
        <v>600</v>
      </c>
      <c r="H3789" s="494" t="s">
        <v>4033</v>
      </c>
      <c r="I3789" s="495" t="s">
        <v>3977</v>
      </c>
      <c r="J3789" s="503">
        <v>15.65</v>
      </c>
      <c r="K3789" s="494" t="s">
        <v>4033</v>
      </c>
      <c r="L3789" s="512">
        <f t="shared" si="413"/>
        <v>104</v>
      </c>
      <c r="M3789" s="514">
        <v>104</v>
      </c>
      <c r="N3789" s="514"/>
      <c r="O3789" s="514"/>
      <c r="P3789" s="515" t="e">
        <f t="shared" si="414"/>
        <v>#DIV/0!</v>
      </c>
      <c r="Q3789" s="515">
        <f t="shared" si="415"/>
        <v>0</v>
      </c>
      <c r="R3789" s="515">
        <f t="shared" si="416"/>
        <v>0</v>
      </c>
      <c r="S3789" s="516">
        <f>IF(M3789="nio",0,IF(M3789&gt;0,VLOOKUP(H3789,'3-Productie normen'!A:L,VLOOKUP(M3789,'3-Productie normen'!$B$36:$C$42,2,FALSE),FALSE)))</f>
        <v>0</v>
      </c>
      <c r="T3789" s="516">
        <f t="shared" si="411"/>
        <v>0</v>
      </c>
      <c r="U3789" s="55">
        <f t="shared" si="412"/>
        <v>0</v>
      </c>
      <c r="V3789" s="527"/>
      <c r="X3789" s="529">
        <f t="shared" si="417"/>
        <v>1627.6000000000001</v>
      </c>
    </row>
    <row r="3790" spans="1:24" ht="14.1" customHeight="1">
      <c r="A3790" s="460">
        <v>3790</v>
      </c>
      <c r="B3790" s="467" t="s">
        <v>248</v>
      </c>
      <c r="C3790" s="466" t="s">
        <v>389</v>
      </c>
      <c r="D3790" s="473" t="s">
        <v>484</v>
      </c>
      <c r="E3790" s="477">
        <v>0</v>
      </c>
      <c r="F3790" s="477" t="s">
        <v>3212</v>
      </c>
      <c r="G3790" s="495" t="s">
        <v>598</v>
      </c>
      <c r="H3790" s="487" t="s">
        <v>17</v>
      </c>
      <c r="I3790" s="495" t="s">
        <v>3977</v>
      </c>
      <c r="J3790" s="503">
        <v>9.35</v>
      </c>
      <c r="K3790" s="495" t="s">
        <v>4030</v>
      </c>
      <c r="L3790" s="512">
        <f t="shared" si="413"/>
        <v>510</v>
      </c>
      <c r="M3790" s="514">
        <v>255</v>
      </c>
      <c r="N3790" s="514">
        <v>255</v>
      </c>
      <c r="O3790" s="514"/>
      <c r="P3790" s="515" t="e">
        <f t="shared" si="414"/>
        <v>#DIV/0!</v>
      </c>
      <c r="Q3790" s="515" t="e">
        <f t="shared" si="415"/>
        <v>#DIV/0!</v>
      </c>
      <c r="R3790" s="515">
        <f t="shared" si="416"/>
        <v>0</v>
      </c>
      <c r="S3790" s="516">
        <f>IF(M3790="nio",0,IF(M3790&gt;0,VLOOKUP(H3790,'3-Productie normen'!A:L,VLOOKUP(M3790,'3-Productie normen'!$B$36:$C$42,2,FALSE),FALSE)))</f>
        <v>0</v>
      </c>
      <c r="T3790" s="516">
        <f t="shared" si="411"/>
        <v>0</v>
      </c>
      <c r="U3790" s="55">
        <f t="shared" si="412"/>
        <v>0</v>
      </c>
      <c r="V3790" s="527"/>
      <c r="X3790" s="529">
        <f t="shared" si="417"/>
        <v>4768.5</v>
      </c>
    </row>
    <row r="3791" spans="1:24" ht="14.1" customHeight="1">
      <c r="A3791" s="460">
        <v>3791</v>
      </c>
      <c r="B3791" s="467" t="s">
        <v>248</v>
      </c>
      <c r="C3791" s="466" t="s">
        <v>389</v>
      </c>
      <c r="D3791" s="473" t="s">
        <v>484</v>
      </c>
      <c r="E3791" s="477">
        <v>0</v>
      </c>
      <c r="F3791" s="477" t="s">
        <v>3213</v>
      </c>
      <c r="G3791" s="495" t="s">
        <v>617</v>
      </c>
      <c r="H3791" s="491" t="s">
        <v>286</v>
      </c>
      <c r="I3791" s="495" t="s">
        <v>3977</v>
      </c>
      <c r="J3791" s="503">
        <v>2.2400000000000002</v>
      </c>
      <c r="K3791" s="495" t="s">
        <v>4027</v>
      </c>
      <c r="L3791" s="512">
        <f t="shared" si="413"/>
        <v>0</v>
      </c>
      <c r="M3791" s="513" t="s">
        <v>4037</v>
      </c>
      <c r="N3791" s="514"/>
      <c r="O3791" s="514"/>
      <c r="P3791" s="515">
        <f t="shared" si="414"/>
        <v>0</v>
      </c>
      <c r="Q3791" s="515">
        <f t="shared" si="415"/>
        <v>0</v>
      </c>
      <c r="R3791" s="515">
        <f t="shared" si="416"/>
        <v>0</v>
      </c>
      <c r="S3791" s="516">
        <f>IF(M3791="nio",0,IF(M3791&gt;0,VLOOKUP(H3791,'3-Productie normen'!A:L,VLOOKUP(M3791,'3-Productie normen'!$B$36:$C$42,2,FALSE),FALSE)))</f>
        <v>0</v>
      </c>
      <c r="T3791" s="516">
        <f t="shared" si="411"/>
        <v>0</v>
      </c>
      <c r="U3791" s="55">
        <f t="shared" si="412"/>
        <v>0</v>
      </c>
      <c r="V3791" s="527"/>
      <c r="X3791" s="529">
        <f t="shared" si="417"/>
        <v>0</v>
      </c>
    </row>
    <row r="3792" spans="1:24" ht="14.1" customHeight="1">
      <c r="A3792" s="460">
        <v>3792</v>
      </c>
      <c r="B3792" s="467" t="s">
        <v>248</v>
      </c>
      <c r="C3792" s="466" t="s">
        <v>389</v>
      </c>
      <c r="D3792" s="473" t="s">
        <v>484</v>
      </c>
      <c r="E3792" s="477">
        <v>0</v>
      </c>
      <c r="F3792" s="477" t="s">
        <v>3214</v>
      </c>
      <c r="G3792" s="495" t="s">
        <v>598</v>
      </c>
      <c r="H3792" s="487" t="s">
        <v>17</v>
      </c>
      <c r="I3792" s="495" t="s">
        <v>3977</v>
      </c>
      <c r="J3792" s="503">
        <v>2.36</v>
      </c>
      <c r="K3792" s="487" t="s">
        <v>17</v>
      </c>
      <c r="L3792" s="512">
        <f t="shared" si="413"/>
        <v>255</v>
      </c>
      <c r="M3792" s="514">
        <v>255</v>
      </c>
      <c r="N3792" s="514"/>
      <c r="O3792" s="514"/>
      <c r="P3792" s="515" t="e">
        <f t="shared" si="414"/>
        <v>#DIV/0!</v>
      </c>
      <c r="Q3792" s="515">
        <f t="shared" si="415"/>
        <v>0</v>
      </c>
      <c r="R3792" s="515">
        <f t="shared" si="416"/>
        <v>0</v>
      </c>
      <c r="S3792" s="516">
        <f>IF(M3792="nio",0,IF(M3792&gt;0,VLOOKUP(H3792,'3-Productie normen'!A:L,VLOOKUP(M3792,'3-Productie normen'!$B$36:$C$42,2,FALSE),FALSE)))</f>
        <v>0</v>
      </c>
      <c r="T3792" s="516">
        <f t="shared" si="411"/>
        <v>0</v>
      </c>
      <c r="U3792" s="55">
        <f t="shared" si="412"/>
        <v>0</v>
      </c>
      <c r="V3792" s="527"/>
      <c r="X3792" s="529">
        <f t="shared" si="417"/>
        <v>601.79999999999995</v>
      </c>
    </row>
    <row r="3793" spans="1:24" ht="14.1" customHeight="1">
      <c r="A3793" s="567">
        <v>3793</v>
      </c>
      <c r="B3793" s="467" t="s">
        <v>248</v>
      </c>
      <c r="C3793" s="466" t="s">
        <v>389</v>
      </c>
      <c r="D3793" s="473" t="s">
        <v>484</v>
      </c>
      <c r="E3793" s="477">
        <v>0</v>
      </c>
      <c r="F3793" s="477" t="s">
        <v>3215</v>
      </c>
      <c r="G3793" s="495" t="s">
        <v>529</v>
      </c>
      <c r="H3793" s="491" t="s">
        <v>253</v>
      </c>
      <c r="I3793" s="495" t="s">
        <v>3974</v>
      </c>
      <c r="J3793" s="503">
        <v>34.68</v>
      </c>
      <c r="K3793" s="491" t="s">
        <v>253</v>
      </c>
      <c r="L3793" s="512">
        <f t="shared" si="413"/>
        <v>104</v>
      </c>
      <c r="M3793" s="514">
        <v>104</v>
      </c>
      <c r="N3793" s="514"/>
      <c r="O3793" s="514"/>
      <c r="P3793" s="515" t="e">
        <f t="shared" si="414"/>
        <v>#DIV/0!</v>
      </c>
      <c r="Q3793" s="515">
        <f t="shared" si="415"/>
        <v>0</v>
      </c>
      <c r="R3793" s="515">
        <f t="shared" si="416"/>
        <v>0</v>
      </c>
      <c r="S3793" s="516">
        <f>IF(M3793="nio",0,IF(M3793&gt;0,VLOOKUP(H3793,'3-Productie normen'!A:L,VLOOKUP(M3793,'3-Productie normen'!$B$36:$C$42,2,FALSE),FALSE)))</f>
        <v>0</v>
      </c>
      <c r="T3793" s="516">
        <f t="shared" si="411"/>
        <v>0</v>
      </c>
      <c r="U3793" s="55">
        <f t="shared" si="412"/>
        <v>0</v>
      </c>
      <c r="V3793" s="527"/>
      <c r="X3793" s="529">
        <f t="shared" si="417"/>
        <v>3606.72</v>
      </c>
    </row>
    <row r="3794" spans="1:24" ht="14.1" customHeight="1">
      <c r="A3794" s="460">
        <v>3794</v>
      </c>
      <c r="B3794" s="467" t="s">
        <v>248</v>
      </c>
      <c r="C3794" s="466" t="s">
        <v>389</v>
      </c>
      <c r="D3794" s="473" t="s">
        <v>484</v>
      </c>
      <c r="E3794" s="477">
        <v>0</v>
      </c>
      <c r="F3794" s="477" t="s">
        <v>3216</v>
      </c>
      <c r="G3794" s="495" t="s">
        <v>529</v>
      </c>
      <c r="H3794" s="491" t="s">
        <v>253</v>
      </c>
      <c r="I3794" s="495" t="s">
        <v>3974</v>
      </c>
      <c r="J3794" s="503">
        <v>23.18</v>
      </c>
      <c r="K3794" s="491" t="s">
        <v>253</v>
      </c>
      <c r="L3794" s="512">
        <f t="shared" si="413"/>
        <v>104</v>
      </c>
      <c r="M3794" s="514">
        <v>104</v>
      </c>
      <c r="N3794" s="514"/>
      <c r="O3794" s="514"/>
      <c r="P3794" s="515" t="e">
        <f t="shared" si="414"/>
        <v>#DIV/0!</v>
      </c>
      <c r="Q3794" s="515">
        <f t="shared" si="415"/>
        <v>0</v>
      </c>
      <c r="R3794" s="515">
        <f t="shared" si="416"/>
        <v>0</v>
      </c>
      <c r="S3794" s="516">
        <f>IF(M3794="nio",0,IF(M3794&gt;0,VLOOKUP(H3794,'3-Productie normen'!A:L,VLOOKUP(M3794,'3-Productie normen'!$B$36:$C$42,2,FALSE),FALSE)))</f>
        <v>0</v>
      </c>
      <c r="T3794" s="516">
        <f t="shared" si="411"/>
        <v>0</v>
      </c>
      <c r="U3794" s="55">
        <f t="shared" si="412"/>
        <v>0</v>
      </c>
      <c r="V3794" s="527"/>
      <c r="X3794" s="529">
        <f t="shared" si="417"/>
        <v>2410.7199999999998</v>
      </c>
    </row>
    <row r="3795" spans="1:24" ht="14.1" customHeight="1">
      <c r="A3795" s="460">
        <v>3795</v>
      </c>
      <c r="B3795" s="467" t="s">
        <v>248</v>
      </c>
      <c r="C3795" s="466" t="s">
        <v>389</v>
      </c>
      <c r="D3795" s="473" t="s">
        <v>484</v>
      </c>
      <c r="E3795" s="477">
        <v>0</v>
      </c>
      <c r="F3795" s="477" t="s">
        <v>3217</v>
      </c>
      <c r="G3795" s="495" t="s">
        <v>529</v>
      </c>
      <c r="H3795" s="491" t="s">
        <v>253</v>
      </c>
      <c r="I3795" s="495" t="s">
        <v>3974</v>
      </c>
      <c r="J3795" s="503">
        <v>35.07</v>
      </c>
      <c r="K3795" s="491" t="s">
        <v>253</v>
      </c>
      <c r="L3795" s="512">
        <f t="shared" si="413"/>
        <v>104</v>
      </c>
      <c r="M3795" s="514">
        <v>104</v>
      </c>
      <c r="N3795" s="514"/>
      <c r="O3795" s="514"/>
      <c r="P3795" s="515" t="e">
        <f t="shared" si="414"/>
        <v>#DIV/0!</v>
      </c>
      <c r="Q3795" s="515">
        <f t="shared" si="415"/>
        <v>0</v>
      </c>
      <c r="R3795" s="515">
        <f t="shared" si="416"/>
        <v>0</v>
      </c>
      <c r="S3795" s="516">
        <f>IF(M3795="nio",0,IF(M3795&gt;0,VLOOKUP(H3795,'3-Productie normen'!A:L,VLOOKUP(M3795,'3-Productie normen'!$B$36:$C$42,2,FALSE),FALSE)))</f>
        <v>0</v>
      </c>
      <c r="T3795" s="516">
        <f t="shared" si="411"/>
        <v>0</v>
      </c>
      <c r="U3795" s="55">
        <f t="shared" si="412"/>
        <v>0</v>
      </c>
      <c r="V3795" s="527"/>
      <c r="X3795" s="529">
        <f t="shared" si="417"/>
        <v>3647.28</v>
      </c>
    </row>
    <row r="3796" spans="1:24" ht="14.1" customHeight="1">
      <c r="A3796" s="460">
        <v>3796</v>
      </c>
      <c r="B3796" s="467" t="s">
        <v>248</v>
      </c>
      <c r="C3796" s="466" t="s">
        <v>389</v>
      </c>
      <c r="D3796" s="473" t="s">
        <v>484</v>
      </c>
      <c r="E3796" s="477">
        <v>0</v>
      </c>
      <c r="F3796" s="477" t="s">
        <v>3218</v>
      </c>
      <c r="G3796" s="495" t="s">
        <v>529</v>
      </c>
      <c r="H3796" s="491" t="s">
        <v>253</v>
      </c>
      <c r="I3796" s="495" t="s">
        <v>3986</v>
      </c>
      <c r="J3796" s="503">
        <v>23.18</v>
      </c>
      <c r="K3796" s="491" t="s">
        <v>253</v>
      </c>
      <c r="L3796" s="512">
        <f t="shared" si="413"/>
        <v>104</v>
      </c>
      <c r="M3796" s="514">
        <v>104</v>
      </c>
      <c r="N3796" s="514"/>
      <c r="O3796" s="514"/>
      <c r="P3796" s="515" t="e">
        <f t="shared" si="414"/>
        <v>#DIV/0!</v>
      </c>
      <c r="Q3796" s="515">
        <f t="shared" si="415"/>
        <v>0</v>
      </c>
      <c r="R3796" s="515">
        <f t="shared" si="416"/>
        <v>0</v>
      </c>
      <c r="S3796" s="516">
        <f>IF(M3796="nio",0,IF(M3796&gt;0,VLOOKUP(H3796,'3-Productie normen'!A:L,VLOOKUP(M3796,'3-Productie normen'!$B$36:$C$42,2,FALSE),FALSE)))</f>
        <v>0</v>
      </c>
      <c r="T3796" s="516">
        <f t="shared" si="411"/>
        <v>0</v>
      </c>
      <c r="U3796" s="55">
        <f t="shared" si="412"/>
        <v>0</v>
      </c>
      <c r="V3796" s="527"/>
      <c r="X3796" s="529">
        <f t="shared" si="417"/>
        <v>2410.7199999999998</v>
      </c>
    </row>
    <row r="3797" spans="1:24" ht="14.1" customHeight="1">
      <c r="A3797" s="460">
        <v>3797</v>
      </c>
      <c r="B3797" s="467" t="s">
        <v>248</v>
      </c>
      <c r="C3797" s="466" t="s">
        <v>389</v>
      </c>
      <c r="D3797" s="473" t="s">
        <v>484</v>
      </c>
      <c r="E3797" s="477">
        <v>0</v>
      </c>
      <c r="F3797" s="477" t="s">
        <v>3219</v>
      </c>
      <c r="G3797" s="495" t="s">
        <v>529</v>
      </c>
      <c r="H3797" s="491" t="s">
        <v>253</v>
      </c>
      <c r="I3797" s="495" t="s">
        <v>3975</v>
      </c>
      <c r="J3797" s="503">
        <v>30.45</v>
      </c>
      <c r="K3797" s="491" t="s">
        <v>253</v>
      </c>
      <c r="L3797" s="512">
        <f t="shared" si="413"/>
        <v>104</v>
      </c>
      <c r="M3797" s="514">
        <v>104</v>
      </c>
      <c r="N3797" s="514"/>
      <c r="O3797" s="514"/>
      <c r="P3797" s="515" t="e">
        <f t="shared" si="414"/>
        <v>#DIV/0!</v>
      </c>
      <c r="Q3797" s="515">
        <f t="shared" si="415"/>
        <v>0</v>
      </c>
      <c r="R3797" s="515">
        <f t="shared" si="416"/>
        <v>0</v>
      </c>
      <c r="S3797" s="516">
        <f>IF(M3797="nio",0,IF(M3797&gt;0,VLOOKUP(H3797,'3-Productie normen'!A:L,VLOOKUP(M3797,'3-Productie normen'!$B$36:$C$42,2,FALSE),FALSE)))</f>
        <v>0</v>
      </c>
      <c r="T3797" s="516">
        <f t="shared" si="411"/>
        <v>0</v>
      </c>
      <c r="U3797" s="55">
        <f t="shared" si="412"/>
        <v>0</v>
      </c>
      <c r="V3797" s="527"/>
      <c r="X3797" s="529">
        <f t="shared" si="417"/>
        <v>3166.7999999999997</v>
      </c>
    </row>
    <row r="3798" spans="1:24" ht="14.1" customHeight="1">
      <c r="A3798" s="460">
        <v>3798</v>
      </c>
      <c r="B3798" s="467" t="s">
        <v>248</v>
      </c>
      <c r="C3798" s="466" t="s">
        <v>389</v>
      </c>
      <c r="D3798" s="473" t="s">
        <v>484</v>
      </c>
      <c r="E3798" s="477">
        <v>0</v>
      </c>
      <c r="F3798" s="477" t="s">
        <v>3220</v>
      </c>
      <c r="G3798" s="495" t="s">
        <v>600</v>
      </c>
      <c r="H3798" s="494" t="s">
        <v>4033</v>
      </c>
      <c r="I3798" s="495" t="s">
        <v>3977</v>
      </c>
      <c r="J3798" s="503">
        <v>19.18</v>
      </c>
      <c r="K3798" s="494" t="s">
        <v>4033</v>
      </c>
      <c r="L3798" s="512">
        <f t="shared" si="413"/>
        <v>104</v>
      </c>
      <c r="M3798" s="514">
        <v>104</v>
      </c>
      <c r="N3798" s="514"/>
      <c r="O3798" s="514"/>
      <c r="P3798" s="515" t="e">
        <f t="shared" si="414"/>
        <v>#DIV/0!</v>
      </c>
      <c r="Q3798" s="515">
        <f t="shared" si="415"/>
        <v>0</v>
      </c>
      <c r="R3798" s="515">
        <f t="shared" si="416"/>
        <v>0</v>
      </c>
      <c r="S3798" s="516">
        <f>IF(M3798="nio",0,IF(M3798&gt;0,VLOOKUP(H3798,'3-Productie normen'!A:L,VLOOKUP(M3798,'3-Productie normen'!$B$36:$C$42,2,FALSE),FALSE)))</f>
        <v>0</v>
      </c>
      <c r="T3798" s="516">
        <f t="shared" si="411"/>
        <v>0</v>
      </c>
      <c r="U3798" s="55">
        <f t="shared" si="412"/>
        <v>0</v>
      </c>
      <c r="V3798" s="527"/>
      <c r="X3798" s="529">
        <f t="shared" si="417"/>
        <v>1994.72</v>
      </c>
    </row>
    <row r="3799" spans="1:24" ht="14.1" customHeight="1">
      <c r="A3799" s="460">
        <v>3799</v>
      </c>
      <c r="B3799" s="467" t="s">
        <v>248</v>
      </c>
      <c r="C3799" s="466" t="s">
        <v>389</v>
      </c>
      <c r="D3799" s="473" t="s">
        <v>484</v>
      </c>
      <c r="E3799" s="477">
        <v>0</v>
      </c>
      <c r="F3799" s="477" t="s">
        <v>3221</v>
      </c>
      <c r="G3799" s="495" t="s">
        <v>529</v>
      </c>
      <c r="H3799" s="491" t="s">
        <v>253</v>
      </c>
      <c r="I3799" s="495" t="s">
        <v>3974</v>
      </c>
      <c r="J3799" s="503">
        <v>42.22</v>
      </c>
      <c r="K3799" s="491" t="s">
        <v>4038</v>
      </c>
      <c r="L3799" s="512">
        <f t="shared" si="413"/>
        <v>104</v>
      </c>
      <c r="M3799" s="514">
        <v>104</v>
      </c>
      <c r="N3799" s="514"/>
      <c r="O3799" s="514"/>
      <c r="P3799" s="515" t="e">
        <f t="shared" si="414"/>
        <v>#DIV/0!</v>
      </c>
      <c r="Q3799" s="515">
        <f t="shared" si="415"/>
        <v>0</v>
      </c>
      <c r="R3799" s="515">
        <f t="shared" si="416"/>
        <v>0</v>
      </c>
      <c r="S3799" s="516">
        <f>IF(M3799="nio",0,IF(M3799&gt;0,VLOOKUP(H3799,'3-Productie normen'!A:L,VLOOKUP(M3799,'3-Productie normen'!$B$36:$C$42,2,FALSE),FALSE)))</f>
        <v>0</v>
      </c>
      <c r="T3799" s="516">
        <f t="shared" si="411"/>
        <v>0</v>
      </c>
      <c r="U3799" s="55">
        <f t="shared" si="412"/>
        <v>0</v>
      </c>
      <c r="V3799" s="527"/>
      <c r="X3799" s="529">
        <f t="shared" si="417"/>
        <v>4390.88</v>
      </c>
    </row>
    <row r="3800" spans="1:24" ht="14.1" customHeight="1">
      <c r="A3800" s="460">
        <v>3800</v>
      </c>
      <c r="B3800" s="467" t="s">
        <v>248</v>
      </c>
      <c r="C3800" s="466" t="s">
        <v>389</v>
      </c>
      <c r="D3800" s="473" t="s">
        <v>484</v>
      </c>
      <c r="E3800" s="477">
        <v>0</v>
      </c>
      <c r="F3800" s="477" t="s">
        <v>3222</v>
      </c>
      <c r="G3800" s="495" t="s">
        <v>596</v>
      </c>
      <c r="H3800" s="491" t="s">
        <v>4026</v>
      </c>
      <c r="I3800" s="495" t="s">
        <v>3974</v>
      </c>
      <c r="J3800" s="503">
        <v>24.56</v>
      </c>
      <c r="K3800" s="491" t="s">
        <v>4038</v>
      </c>
      <c r="L3800" s="512">
        <f t="shared" si="413"/>
        <v>0</v>
      </c>
      <c r="M3800" s="513" t="s">
        <v>4037</v>
      </c>
      <c r="N3800" s="514"/>
      <c r="O3800" s="514"/>
      <c r="P3800" s="515">
        <f t="shared" si="414"/>
        <v>0</v>
      </c>
      <c r="Q3800" s="515">
        <f t="shared" si="415"/>
        <v>0</v>
      </c>
      <c r="R3800" s="515">
        <f t="shared" si="416"/>
        <v>0</v>
      </c>
      <c r="S3800" s="516">
        <f>IF(M3800="nio",0,IF(M3800&gt;0,VLOOKUP(H3800,'3-Productie normen'!A:L,VLOOKUP(M3800,'3-Productie normen'!$B$36:$C$42,2,FALSE),FALSE)))</f>
        <v>0</v>
      </c>
      <c r="T3800" s="516">
        <f t="shared" si="411"/>
        <v>0</v>
      </c>
      <c r="U3800" s="55">
        <f t="shared" si="412"/>
        <v>0</v>
      </c>
      <c r="V3800" s="527"/>
      <c r="X3800" s="529">
        <f t="shared" si="417"/>
        <v>0</v>
      </c>
    </row>
    <row r="3801" spans="1:24" ht="14.1" customHeight="1">
      <c r="A3801" s="567">
        <v>3801</v>
      </c>
      <c r="B3801" s="467" t="s">
        <v>248</v>
      </c>
      <c r="C3801" s="466" t="s">
        <v>389</v>
      </c>
      <c r="D3801" s="473" t="s">
        <v>484</v>
      </c>
      <c r="E3801" s="477">
        <v>0</v>
      </c>
      <c r="F3801" s="477" t="s">
        <v>3223</v>
      </c>
      <c r="G3801" s="495" t="s">
        <v>592</v>
      </c>
      <c r="H3801" s="487" t="s">
        <v>348</v>
      </c>
      <c r="I3801" s="495" t="s">
        <v>3974</v>
      </c>
      <c r="J3801" s="503">
        <v>12.01</v>
      </c>
      <c r="K3801" s="487" t="s">
        <v>348</v>
      </c>
      <c r="L3801" s="512">
        <f t="shared" si="413"/>
        <v>255</v>
      </c>
      <c r="M3801" s="514">
        <v>255</v>
      </c>
      <c r="N3801" s="514"/>
      <c r="O3801" s="514"/>
      <c r="P3801" s="515" t="e">
        <f t="shared" si="414"/>
        <v>#DIV/0!</v>
      </c>
      <c r="Q3801" s="515">
        <f t="shared" si="415"/>
        <v>0</v>
      </c>
      <c r="R3801" s="515">
        <f t="shared" si="416"/>
        <v>0</v>
      </c>
      <c r="S3801" s="516">
        <f>IF(M3801="nio",0,IF(M3801&gt;0,VLOOKUP(H3801,'3-Productie normen'!A:L,VLOOKUP(M3801,'3-Productie normen'!$B$36:$C$42,2,FALSE),FALSE)))</f>
        <v>0</v>
      </c>
      <c r="T3801" s="516">
        <f t="shared" si="411"/>
        <v>0</v>
      </c>
      <c r="U3801" s="55">
        <f t="shared" si="412"/>
        <v>0</v>
      </c>
      <c r="V3801" s="527"/>
      <c r="X3801" s="529">
        <f t="shared" si="417"/>
        <v>3062.5499999999997</v>
      </c>
    </row>
    <row r="3802" spans="1:24" ht="14.1" customHeight="1">
      <c r="A3802" s="460">
        <v>3802</v>
      </c>
      <c r="B3802" s="467" t="s">
        <v>248</v>
      </c>
      <c r="C3802" s="466" t="s">
        <v>389</v>
      </c>
      <c r="D3802" s="473" t="s">
        <v>484</v>
      </c>
      <c r="E3802" s="477">
        <v>0</v>
      </c>
      <c r="F3802" s="477" t="s">
        <v>3224</v>
      </c>
      <c r="G3802" s="495" t="s">
        <v>529</v>
      </c>
      <c r="H3802" s="491" t="s">
        <v>286</v>
      </c>
      <c r="I3802" s="495" t="s">
        <v>3975</v>
      </c>
      <c r="J3802" s="503">
        <v>36.299999999999997</v>
      </c>
      <c r="K3802" s="495" t="s">
        <v>4027</v>
      </c>
      <c r="L3802" s="512">
        <f t="shared" si="413"/>
        <v>0</v>
      </c>
      <c r="M3802" s="513" t="s">
        <v>4037</v>
      </c>
      <c r="N3802" s="514"/>
      <c r="O3802" s="514"/>
      <c r="P3802" s="515">
        <f t="shared" si="414"/>
        <v>0</v>
      </c>
      <c r="Q3802" s="515">
        <f t="shared" si="415"/>
        <v>0</v>
      </c>
      <c r="R3802" s="515">
        <f t="shared" si="416"/>
        <v>0</v>
      </c>
      <c r="S3802" s="516">
        <f>IF(M3802="nio",0,IF(M3802&gt;0,VLOOKUP(H3802,'3-Productie normen'!A:L,VLOOKUP(M3802,'3-Productie normen'!$B$36:$C$42,2,FALSE),FALSE)))</f>
        <v>0</v>
      </c>
      <c r="T3802" s="516">
        <f t="shared" si="411"/>
        <v>0</v>
      </c>
      <c r="U3802" s="55">
        <f t="shared" si="412"/>
        <v>0</v>
      </c>
      <c r="V3802" s="527"/>
      <c r="X3802" s="529">
        <f t="shared" si="417"/>
        <v>0</v>
      </c>
    </row>
    <row r="3803" spans="1:24" ht="14.1" customHeight="1">
      <c r="A3803" s="460">
        <v>3803</v>
      </c>
      <c r="B3803" s="467" t="s">
        <v>248</v>
      </c>
      <c r="C3803" s="466" t="s">
        <v>389</v>
      </c>
      <c r="D3803" s="473" t="s">
        <v>484</v>
      </c>
      <c r="E3803" s="477">
        <v>0</v>
      </c>
      <c r="F3803" s="477" t="s">
        <v>3225</v>
      </c>
      <c r="G3803" s="495" t="s">
        <v>529</v>
      </c>
      <c r="H3803" s="491" t="s">
        <v>286</v>
      </c>
      <c r="I3803" s="495" t="s">
        <v>3975</v>
      </c>
      <c r="J3803" s="503">
        <v>31.33</v>
      </c>
      <c r="K3803" s="495" t="s">
        <v>4027</v>
      </c>
      <c r="L3803" s="512">
        <f t="shared" si="413"/>
        <v>0</v>
      </c>
      <c r="M3803" s="513" t="s">
        <v>4037</v>
      </c>
      <c r="N3803" s="514"/>
      <c r="O3803" s="514"/>
      <c r="P3803" s="515">
        <f t="shared" si="414"/>
        <v>0</v>
      </c>
      <c r="Q3803" s="515">
        <f t="shared" si="415"/>
        <v>0</v>
      </c>
      <c r="R3803" s="515">
        <f t="shared" si="416"/>
        <v>0</v>
      </c>
      <c r="S3803" s="516">
        <f>IF(M3803="nio",0,IF(M3803&gt;0,VLOOKUP(H3803,'3-Productie normen'!A:L,VLOOKUP(M3803,'3-Productie normen'!$B$36:$C$42,2,FALSE),FALSE)))</f>
        <v>0</v>
      </c>
      <c r="T3803" s="516">
        <f t="shared" ref="T3803:T3866" si="418">IF(N3803&gt;0,S3803*$T$8,0)</f>
        <v>0</v>
      </c>
      <c r="U3803" s="55">
        <f t="shared" ref="U3803:U3866" si="419">IF((OR(O3803&gt;0,)),S3803*$U$8,0)</f>
        <v>0</v>
      </c>
      <c r="V3803" s="527"/>
      <c r="X3803" s="529">
        <f t="shared" si="417"/>
        <v>0</v>
      </c>
    </row>
    <row r="3804" spans="1:24" ht="14.1" customHeight="1">
      <c r="A3804" s="460">
        <v>3804</v>
      </c>
      <c r="B3804" s="467" t="s">
        <v>248</v>
      </c>
      <c r="C3804" s="466" t="s">
        <v>389</v>
      </c>
      <c r="D3804" s="473" t="s">
        <v>484</v>
      </c>
      <c r="E3804" s="477">
        <v>0</v>
      </c>
      <c r="F3804" s="477" t="s">
        <v>3226</v>
      </c>
      <c r="G3804" s="495" t="s">
        <v>529</v>
      </c>
      <c r="H3804" s="491" t="s">
        <v>253</v>
      </c>
      <c r="I3804" s="495" t="s">
        <v>3975</v>
      </c>
      <c r="J3804" s="503">
        <v>36.97</v>
      </c>
      <c r="K3804" s="491" t="s">
        <v>253</v>
      </c>
      <c r="L3804" s="512">
        <f t="shared" si="413"/>
        <v>104</v>
      </c>
      <c r="M3804" s="514">
        <v>104</v>
      </c>
      <c r="N3804" s="514"/>
      <c r="O3804" s="514"/>
      <c r="P3804" s="515" t="e">
        <f t="shared" si="414"/>
        <v>#DIV/0!</v>
      </c>
      <c r="Q3804" s="515">
        <f t="shared" si="415"/>
        <v>0</v>
      </c>
      <c r="R3804" s="515">
        <f t="shared" si="416"/>
        <v>0</v>
      </c>
      <c r="S3804" s="516">
        <f>IF(M3804="nio",0,IF(M3804&gt;0,VLOOKUP(H3804,'3-Productie normen'!A:L,VLOOKUP(M3804,'3-Productie normen'!$B$36:$C$42,2,FALSE),FALSE)))</f>
        <v>0</v>
      </c>
      <c r="T3804" s="516">
        <f t="shared" si="418"/>
        <v>0</v>
      </c>
      <c r="U3804" s="55">
        <f t="shared" si="419"/>
        <v>0</v>
      </c>
      <c r="V3804" s="527"/>
      <c r="X3804" s="529">
        <f t="shared" si="417"/>
        <v>3844.88</v>
      </c>
    </row>
    <row r="3805" spans="1:24" ht="14.1" customHeight="1">
      <c r="A3805" s="460">
        <v>3805</v>
      </c>
      <c r="B3805" s="467" t="s">
        <v>248</v>
      </c>
      <c r="C3805" s="466" t="s">
        <v>389</v>
      </c>
      <c r="D3805" s="473" t="s">
        <v>484</v>
      </c>
      <c r="E3805" s="477">
        <v>0</v>
      </c>
      <c r="F3805" s="477" t="s">
        <v>3227</v>
      </c>
      <c r="G3805" s="495" t="s">
        <v>600</v>
      </c>
      <c r="H3805" s="491" t="s">
        <v>4033</v>
      </c>
      <c r="I3805" s="495" t="s">
        <v>3975</v>
      </c>
      <c r="J3805" s="503">
        <v>9.49</v>
      </c>
      <c r="K3805" s="491" t="s">
        <v>253</v>
      </c>
      <c r="L3805" s="512">
        <f t="shared" si="413"/>
        <v>104</v>
      </c>
      <c r="M3805" s="514">
        <v>104</v>
      </c>
      <c r="N3805" s="514"/>
      <c r="O3805" s="514"/>
      <c r="P3805" s="515" t="e">
        <f t="shared" si="414"/>
        <v>#DIV/0!</v>
      </c>
      <c r="Q3805" s="515">
        <f t="shared" si="415"/>
        <v>0</v>
      </c>
      <c r="R3805" s="515">
        <f t="shared" si="416"/>
        <v>0</v>
      </c>
      <c r="S3805" s="516">
        <f>IF(M3805="nio",0,IF(M3805&gt;0,VLOOKUP(H3805,'3-Productie normen'!A:L,VLOOKUP(M3805,'3-Productie normen'!$B$36:$C$42,2,FALSE),FALSE)))</f>
        <v>0</v>
      </c>
      <c r="T3805" s="516">
        <f t="shared" si="418"/>
        <v>0</v>
      </c>
      <c r="U3805" s="55">
        <f t="shared" si="419"/>
        <v>0</v>
      </c>
      <c r="V3805" s="527"/>
      <c r="X3805" s="529">
        <f t="shared" si="417"/>
        <v>986.96</v>
      </c>
    </row>
    <row r="3806" spans="1:24" ht="14.1" customHeight="1">
      <c r="A3806" s="460">
        <v>3806</v>
      </c>
      <c r="B3806" s="467" t="s">
        <v>248</v>
      </c>
      <c r="C3806" s="466" t="s">
        <v>389</v>
      </c>
      <c r="D3806" s="473" t="s">
        <v>484</v>
      </c>
      <c r="E3806" s="475">
        <v>0</v>
      </c>
      <c r="F3806" s="475" t="s">
        <v>3228</v>
      </c>
      <c r="G3806" s="494" t="s">
        <v>529</v>
      </c>
      <c r="H3806" s="491" t="s">
        <v>253</v>
      </c>
      <c r="I3806" s="494" t="s">
        <v>3975</v>
      </c>
      <c r="J3806" s="502">
        <v>14.19</v>
      </c>
      <c r="K3806" s="491" t="s">
        <v>253</v>
      </c>
      <c r="L3806" s="512">
        <f t="shared" si="413"/>
        <v>104</v>
      </c>
      <c r="M3806" s="514">
        <v>104</v>
      </c>
      <c r="N3806" s="514"/>
      <c r="O3806" s="514"/>
      <c r="P3806" s="515" t="e">
        <f t="shared" si="414"/>
        <v>#DIV/0!</v>
      </c>
      <c r="Q3806" s="515">
        <f t="shared" si="415"/>
        <v>0</v>
      </c>
      <c r="R3806" s="515">
        <f t="shared" si="416"/>
        <v>0</v>
      </c>
      <c r="S3806" s="516">
        <f>IF(M3806="nio",0,IF(M3806&gt;0,VLOOKUP(H3806,'3-Productie normen'!A:L,VLOOKUP(M3806,'3-Productie normen'!$B$36:$C$42,2,FALSE),FALSE)))</f>
        <v>0</v>
      </c>
      <c r="T3806" s="516">
        <f t="shared" si="418"/>
        <v>0</v>
      </c>
      <c r="U3806" s="55">
        <f t="shared" si="419"/>
        <v>0</v>
      </c>
      <c r="V3806" s="527"/>
      <c r="X3806" s="529">
        <f t="shared" si="417"/>
        <v>1475.76</v>
      </c>
    </row>
    <row r="3807" spans="1:24" ht="14.1" customHeight="1">
      <c r="A3807" s="460">
        <v>3807</v>
      </c>
      <c r="B3807" s="467" t="s">
        <v>248</v>
      </c>
      <c r="C3807" s="466" t="s">
        <v>389</v>
      </c>
      <c r="D3807" s="473" t="s">
        <v>484</v>
      </c>
      <c r="E3807" s="475">
        <v>0</v>
      </c>
      <c r="F3807" s="475" t="s">
        <v>3229</v>
      </c>
      <c r="G3807" s="494" t="s">
        <v>3230</v>
      </c>
      <c r="H3807" s="491" t="s">
        <v>286</v>
      </c>
      <c r="I3807" s="494" t="s">
        <v>3975</v>
      </c>
      <c r="J3807" s="502">
        <v>16.03</v>
      </c>
      <c r="K3807" s="494" t="s">
        <v>4027</v>
      </c>
      <c r="L3807" s="512">
        <f t="shared" si="413"/>
        <v>0</v>
      </c>
      <c r="M3807" s="513" t="s">
        <v>4037</v>
      </c>
      <c r="N3807" s="514"/>
      <c r="O3807" s="514"/>
      <c r="P3807" s="515">
        <f t="shared" si="414"/>
        <v>0</v>
      </c>
      <c r="Q3807" s="515">
        <f t="shared" si="415"/>
        <v>0</v>
      </c>
      <c r="R3807" s="515">
        <f t="shared" si="416"/>
        <v>0</v>
      </c>
      <c r="S3807" s="516">
        <f>IF(M3807="nio",0,IF(M3807&gt;0,VLOOKUP(H3807,'3-Productie normen'!A:L,VLOOKUP(M3807,'3-Productie normen'!$B$36:$C$42,2,FALSE),FALSE)))</f>
        <v>0</v>
      </c>
      <c r="T3807" s="516">
        <f t="shared" si="418"/>
        <v>0</v>
      </c>
      <c r="U3807" s="55">
        <f t="shared" si="419"/>
        <v>0</v>
      </c>
      <c r="V3807" s="527"/>
      <c r="X3807" s="529">
        <f t="shared" si="417"/>
        <v>0</v>
      </c>
    </row>
    <row r="3808" spans="1:24" ht="14.1" customHeight="1">
      <c r="A3808" s="460">
        <v>3808</v>
      </c>
      <c r="B3808" s="467" t="s">
        <v>248</v>
      </c>
      <c r="C3808" s="466" t="s">
        <v>389</v>
      </c>
      <c r="D3808" s="473" t="s">
        <v>484</v>
      </c>
      <c r="E3808" s="475">
        <v>0</v>
      </c>
      <c r="F3808" s="475" t="s">
        <v>3231</v>
      </c>
      <c r="G3808" s="494" t="s">
        <v>595</v>
      </c>
      <c r="H3808" s="491" t="s">
        <v>286</v>
      </c>
      <c r="I3808" s="494" t="s">
        <v>3988</v>
      </c>
      <c r="J3808" s="502">
        <v>76.72</v>
      </c>
      <c r="K3808" s="494" t="s">
        <v>4027</v>
      </c>
      <c r="L3808" s="512">
        <f t="shared" si="413"/>
        <v>0</v>
      </c>
      <c r="M3808" s="513" t="s">
        <v>4037</v>
      </c>
      <c r="N3808" s="514"/>
      <c r="O3808" s="514"/>
      <c r="P3808" s="515">
        <f t="shared" si="414"/>
        <v>0</v>
      </c>
      <c r="Q3808" s="515">
        <f t="shared" si="415"/>
        <v>0</v>
      </c>
      <c r="R3808" s="515">
        <f t="shared" si="416"/>
        <v>0</v>
      </c>
      <c r="S3808" s="516">
        <f>IF(M3808="nio",0,IF(M3808&gt;0,VLOOKUP(H3808,'3-Productie normen'!A:L,VLOOKUP(M3808,'3-Productie normen'!$B$36:$C$42,2,FALSE),FALSE)))</f>
        <v>0</v>
      </c>
      <c r="T3808" s="516">
        <f t="shared" si="418"/>
        <v>0</v>
      </c>
      <c r="U3808" s="55">
        <f t="shared" si="419"/>
        <v>0</v>
      </c>
      <c r="V3808" s="527"/>
      <c r="X3808" s="529">
        <f t="shared" si="417"/>
        <v>0</v>
      </c>
    </row>
    <row r="3809" spans="1:24" ht="14.1" customHeight="1">
      <c r="A3809" s="567">
        <v>3809</v>
      </c>
      <c r="B3809" s="467" t="s">
        <v>248</v>
      </c>
      <c r="C3809" s="466" t="s">
        <v>389</v>
      </c>
      <c r="D3809" s="473" t="s">
        <v>484</v>
      </c>
      <c r="E3809" s="475">
        <v>0</v>
      </c>
      <c r="F3809" s="475" t="s">
        <v>3232</v>
      </c>
      <c r="G3809" s="494" t="s">
        <v>595</v>
      </c>
      <c r="H3809" s="491" t="s">
        <v>286</v>
      </c>
      <c r="I3809" s="494" t="s">
        <v>3974</v>
      </c>
      <c r="J3809" s="502">
        <v>13.83</v>
      </c>
      <c r="K3809" s="494" t="s">
        <v>4027</v>
      </c>
      <c r="L3809" s="512">
        <f t="shared" si="413"/>
        <v>0</v>
      </c>
      <c r="M3809" s="513" t="s">
        <v>4037</v>
      </c>
      <c r="N3809" s="514"/>
      <c r="O3809" s="514"/>
      <c r="P3809" s="515">
        <f t="shared" si="414"/>
        <v>0</v>
      </c>
      <c r="Q3809" s="515">
        <f t="shared" si="415"/>
        <v>0</v>
      </c>
      <c r="R3809" s="515">
        <f t="shared" si="416"/>
        <v>0</v>
      </c>
      <c r="S3809" s="516">
        <f>IF(M3809="nio",0,IF(M3809&gt;0,VLOOKUP(H3809,'3-Productie normen'!A:L,VLOOKUP(M3809,'3-Productie normen'!$B$36:$C$42,2,FALSE),FALSE)))</f>
        <v>0</v>
      </c>
      <c r="T3809" s="516">
        <f t="shared" si="418"/>
        <v>0</v>
      </c>
      <c r="U3809" s="55">
        <f t="shared" si="419"/>
        <v>0</v>
      </c>
      <c r="V3809" s="527"/>
      <c r="X3809" s="529">
        <f t="shared" si="417"/>
        <v>0</v>
      </c>
    </row>
    <row r="3810" spans="1:24" ht="14.1" customHeight="1">
      <c r="A3810" s="460">
        <v>3810</v>
      </c>
      <c r="B3810" s="467" t="s">
        <v>248</v>
      </c>
      <c r="C3810" s="466" t="s">
        <v>389</v>
      </c>
      <c r="D3810" s="473" t="s">
        <v>484</v>
      </c>
      <c r="E3810" s="475">
        <v>0</v>
      </c>
      <c r="F3810" s="475" t="s">
        <v>3233</v>
      </c>
      <c r="G3810" s="494" t="s">
        <v>589</v>
      </c>
      <c r="H3810" s="491" t="s">
        <v>286</v>
      </c>
      <c r="I3810" s="494" t="s">
        <v>3974</v>
      </c>
      <c r="J3810" s="502">
        <v>15.7</v>
      </c>
      <c r="K3810" s="494" t="s">
        <v>4027</v>
      </c>
      <c r="L3810" s="512">
        <f t="shared" si="413"/>
        <v>0</v>
      </c>
      <c r="M3810" s="513" t="s">
        <v>4037</v>
      </c>
      <c r="N3810" s="514"/>
      <c r="O3810" s="514"/>
      <c r="P3810" s="515">
        <f t="shared" si="414"/>
        <v>0</v>
      </c>
      <c r="Q3810" s="515">
        <f t="shared" si="415"/>
        <v>0</v>
      </c>
      <c r="R3810" s="515">
        <f t="shared" si="416"/>
        <v>0</v>
      </c>
      <c r="S3810" s="516">
        <f>IF(M3810="nio",0,IF(M3810&gt;0,VLOOKUP(H3810,'3-Productie normen'!A:L,VLOOKUP(M3810,'3-Productie normen'!$B$36:$C$42,2,FALSE),FALSE)))</f>
        <v>0</v>
      </c>
      <c r="T3810" s="516">
        <f t="shared" si="418"/>
        <v>0</v>
      </c>
      <c r="U3810" s="55">
        <f t="shared" si="419"/>
        <v>0</v>
      </c>
      <c r="V3810" s="527"/>
      <c r="X3810" s="529">
        <f t="shared" si="417"/>
        <v>0</v>
      </c>
    </row>
    <row r="3811" spans="1:24" ht="14.1" customHeight="1">
      <c r="A3811" s="460">
        <v>3811</v>
      </c>
      <c r="B3811" s="467" t="s">
        <v>248</v>
      </c>
      <c r="C3811" s="466" t="s">
        <v>389</v>
      </c>
      <c r="D3811" s="473" t="s">
        <v>484</v>
      </c>
      <c r="E3811" s="475">
        <v>0</v>
      </c>
      <c r="F3811" s="475" t="s">
        <v>3234</v>
      </c>
      <c r="G3811" s="494" t="s">
        <v>593</v>
      </c>
      <c r="H3811" s="491" t="s">
        <v>286</v>
      </c>
      <c r="I3811" s="494" t="s">
        <v>3974</v>
      </c>
      <c r="J3811" s="502">
        <v>112.44</v>
      </c>
      <c r="K3811" s="494" t="s">
        <v>4027</v>
      </c>
      <c r="L3811" s="512">
        <f t="shared" si="413"/>
        <v>0</v>
      </c>
      <c r="M3811" s="513" t="s">
        <v>4037</v>
      </c>
      <c r="N3811" s="514"/>
      <c r="O3811" s="514"/>
      <c r="P3811" s="515">
        <f t="shared" si="414"/>
        <v>0</v>
      </c>
      <c r="Q3811" s="515">
        <f t="shared" si="415"/>
        <v>0</v>
      </c>
      <c r="R3811" s="515">
        <f t="shared" si="416"/>
        <v>0</v>
      </c>
      <c r="S3811" s="516">
        <f>IF(M3811="nio",0,IF(M3811&gt;0,VLOOKUP(H3811,'3-Productie normen'!A:L,VLOOKUP(M3811,'3-Productie normen'!$B$36:$C$42,2,FALSE),FALSE)))</f>
        <v>0</v>
      </c>
      <c r="T3811" s="516">
        <f t="shared" si="418"/>
        <v>0</v>
      </c>
      <c r="U3811" s="55">
        <f t="shared" si="419"/>
        <v>0</v>
      </c>
      <c r="V3811" s="527"/>
      <c r="X3811" s="529">
        <f t="shared" si="417"/>
        <v>0</v>
      </c>
    </row>
    <row r="3812" spans="1:24" ht="14.1" customHeight="1">
      <c r="A3812" s="460">
        <v>3812</v>
      </c>
      <c r="B3812" s="467" t="s">
        <v>248</v>
      </c>
      <c r="C3812" s="466" t="s">
        <v>389</v>
      </c>
      <c r="D3812" s="473" t="s">
        <v>484</v>
      </c>
      <c r="E3812" s="475">
        <v>0</v>
      </c>
      <c r="F3812" s="475" t="s">
        <v>3235</v>
      </c>
      <c r="G3812" s="494" t="s">
        <v>627</v>
      </c>
      <c r="H3812" s="491" t="s">
        <v>286</v>
      </c>
      <c r="I3812" s="494" t="s">
        <v>3990</v>
      </c>
      <c r="J3812" s="502">
        <v>117.13</v>
      </c>
      <c r="K3812" s="494" t="s">
        <v>4027</v>
      </c>
      <c r="L3812" s="512">
        <f t="shared" si="413"/>
        <v>0</v>
      </c>
      <c r="M3812" s="513" t="s">
        <v>4037</v>
      </c>
      <c r="N3812" s="514"/>
      <c r="O3812" s="514"/>
      <c r="P3812" s="515">
        <f t="shared" si="414"/>
        <v>0</v>
      </c>
      <c r="Q3812" s="515">
        <f t="shared" si="415"/>
        <v>0</v>
      </c>
      <c r="R3812" s="515">
        <f t="shared" si="416"/>
        <v>0</v>
      </c>
      <c r="S3812" s="516">
        <f>IF(M3812="nio",0,IF(M3812&gt;0,VLOOKUP(H3812,'3-Productie normen'!A:L,VLOOKUP(M3812,'3-Productie normen'!$B$36:$C$42,2,FALSE),FALSE)))</f>
        <v>0</v>
      </c>
      <c r="T3812" s="516">
        <f t="shared" si="418"/>
        <v>0</v>
      </c>
      <c r="U3812" s="55">
        <f t="shared" si="419"/>
        <v>0</v>
      </c>
      <c r="V3812" s="527"/>
      <c r="X3812" s="529">
        <f t="shared" si="417"/>
        <v>0</v>
      </c>
    </row>
    <row r="3813" spans="1:24" ht="14.1" customHeight="1">
      <c r="A3813" s="460">
        <v>3813</v>
      </c>
      <c r="B3813" s="467" t="s">
        <v>248</v>
      </c>
      <c r="C3813" s="466" t="s">
        <v>389</v>
      </c>
      <c r="D3813" s="473" t="s">
        <v>484</v>
      </c>
      <c r="E3813" s="475">
        <v>0</v>
      </c>
      <c r="F3813" s="475">
        <v>3</v>
      </c>
      <c r="G3813" s="494" t="s">
        <v>2163</v>
      </c>
      <c r="H3813" s="491" t="s">
        <v>286</v>
      </c>
      <c r="I3813" s="494"/>
      <c r="J3813" s="502">
        <v>2.77</v>
      </c>
      <c r="K3813" s="494" t="s">
        <v>4027</v>
      </c>
      <c r="L3813" s="512">
        <f t="shared" si="413"/>
        <v>0</v>
      </c>
      <c r="M3813" s="513" t="s">
        <v>4037</v>
      </c>
      <c r="N3813" s="514"/>
      <c r="O3813" s="514"/>
      <c r="P3813" s="515">
        <f t="shared" si="414"/>
        <v>0</v>
      </c>
      <c r="Q3813" s="515">
        <f t="shared" si="415"/>
        <v>0</v>
      </c>
      <c r="R3813" s="515">
        <f t="shared" si="416"/>
        <v>0</v>
      </c>
      <c r="S3813" s="516">
        <f>IF(M3813="nio",0,IF(M3813&gt;0,VLOOKUP(H3813,'3-Productie normen'!A:L,VLOOKUP(M3813,'3-Productie normen'!$B$36:$C$42,2,FALSE),FALSE)))</f>
        <v>0</v>
      </c>
      <c r="T3813" s="516">
        <f t="shared" si="418"/>
        <v>0</v>
      </c>
      <c r="U3813" s="55">
        <f t="shared" si="419"/>
        <v>0</v>
      </c>
      <c r="V3813" s="527"/>
      <c r="X3813" s="529">
        <f t="shared" si="417"/>
        <v>0</v>
      </c>
    </row>
    <row r="3814" spans="1:24" ht="14.1" customHeight="1">
      <c r="A3814" s="460">
        <v>3814</v>
      </c>
      <c r="B3814" s="467" t="s">
        <v>248</v>
      </c>
      <c r="C3814" s="466" t="s">
        <v>389</v>
      </c>
      <c r="D3814" s="473" t="s">
        <v>484</v>
      </c>
      <c r="E3814" s="475">
        <v>0</v>
      </c>
      <c r="F3814" s="475" t="s">
        <v>3236</v>
      </c>
      <c r="G3814" s="494" t="s">
        <v>529</v>
      </c>
      <c r="H3814" s="494" t="s">
        <v>255</v>
      </c>
      <c r="I3814" s="494" t="s">
        <v>3974</v>
      </c>
      <c r="J3814" s="502">
        <v>3.14</v>
      </c>
      <c r="K3814" s="494" t="s">
        <v>255</v>
      </c>
      <c r="L3814" s="512">
        <f t="shared" si="413"/>
        <v>104</v>
      </c>
      <c r="M3814" s="514">
        <v>104</v>
      </c>
      <c r="N3814" s="514"/>
      <c r="O3814" s="514"/>
      <c r="P3814" s="515" t="e">
        <f t="shared" si="414"/>
        <v>#DIV/0!</v>
      </c>
      <c r="Q3814" s="515">
        <f t="shared" si="415"/>
        <v>0</v>
      </c>
      <c r="R3814" s="515">
        <f t="shared" si="416"/>
        <v>0</v>
      </c>
      <c r="S3814" s="516">
        <f>IF(M3814="nio",0,IF(M3814&gt;0,VLOOKUP(H3814,'3-Productie normen'!A:L,VLOOKUP(M3814,'3-Productie normen'!$B$36:$C$42,2,FALSE),FALSE)))</f>
        <v>0</v>
      </c>
      <c r="T3814" s="516">
        <f t="shared" si="418"/>
        <v>0</v>
      </c>
      <c r="U3814" s="55">
        <f t="shared" si="419"/>
        <v>0</v>
      </c>
      <c r="V3814" s="527"/>
      <c r="X3814" s="529">
        <f t="shared" si="417"/>
        <v>326.56</v>
      </c>
    </row>
    <row r="3815" spans="1:24" ht="14.1" customHeight="1">
      <c r="A3815" s="460">
        <v>3815</v>
      </c>
      <c r="B3815" s="467" t="s">
        <v>248</v>
      </c>
      <c r="C3815" s="466" t="s">
        <v>389</v>
      </c>
      <c r="D3815" s="473" t="s">
        <v>484</v>
      </c>
      <c r="E3815" s="475">
        <v>0</v>
      </c>
      <c r="F3815" s="475" t="s">
        <v>3237</v>
      </c>
      <c r="G3815" s="494" t="s">
        <v>529</v>
      </c>
      <c r="H3815" s="491" t="s">
        <v>253</v>
      </c>
      <c r="I3815" s="494" t="s">
        <v>3986</v>
      </c>
      <c r="J3815" s="502">
        <v>21.63</v>
      </c>
      <c r="K3815" s="491" t="s">
        <v>253</v>
      </c>
      <c r="L3815" s="512">
        <f t="shared" si="413"/>
        <v>104</v>
      </c>
      <c r="M3815" s="514">
        <v>104</v>
      </c>
      <c r="N3815" s="514"/>
      <c r="O3815" s="514"/>
      <c r="P3815" s="515" t="e">
        <f t="shared" si="414"/>
        <v>#DIV/0!</v>
      </c>
      <c r="Q3815" s="515">
        <f t="shared" si="415"/>
        <v>0</v>
      </c>
      <c r="R3815" s="515">
        <f t="shared" si="416"/>
        <v>0</v>
      </c>
      <c r="S3815" s="516">
        <f>IF(M3815="nio",0,IF(M3815&gt;0,VLOOKUP(H3815,'3-Productie normen'!A:L,VLOOKUP(M3815,'3-Productie normen'!$B$36:$C$42,2,FALSE),FALSE)))</f>
        <v>0</v>
      </c>
      <c r="T3815" s="516">
        <f t="shared" si="418"/>
        <v>0</v>
      </c>
      <c r="U3815" s="55">
        <f t="shared" si="419"/>
        <v>0</v>
      </c>
      <c r="V3815" s="527"/>
      <c r="X3815" s="529">
        <f t="shared" si="417"/>
        <v>2249.52</v>
      </c>
    </row>
    <row r="3816" spans="1:24" ht="14.1" customHeight="1">
      <c r="A3816" s="460">
        <v>3816</v>
      </c>
      <c r="B3816" s="467" t="s">
        <v>248</v>
      </c>
      <c r="C3816" s="466" t="s">
        <v>389</v>
      </c>
      <c r="D3816" s="473" t="s">
        <v>484</v>
      </c>
      <c r="E3816" s="475">
        <v>0</v>
      </c>
      <c r="F3816" s="475" t="s">
        <v>3238</v>
      </c>
      <c r="G3816" s="494" t="s">
        <v>529</v>
      </c>
      <c r="H3816" s="491" t="s">
        <v>253</v>
      </c>
      <c r="I3816" s="494" t="s">
        <v>3986</v>
      </c>
      <c r="J3816" s="502">
        <v>18.25</v>
      </c>
      <c r="K3816" s="491" t="s">
        <v>253</v>
      </c>
      <c r="L3816" s="512">
        <f t="shared" si="413"/>
        <v>104</v>
      </c>
      <c r="M3816" s="514">
        <v>104</v>
      </c>
      <c r="N3816" s="514"/>
      <c r="O3816" s="514"/>
      <c r="P3816" s="515" t="e">
        <f t="shared" si="414"/>
        <v>#DIV/0!</v>
      </c>
      <c r="Q3816" s="515">
        <f t="shared" si="415"/>
        <v>0</v>
      </c>
      <c r="R3816" s="515">
        <f t="shared" si="416"/>
        <v>0</v>
      </c>
      <c r="S3816" s="516">
        <f>IF(M3816="nio",0,IF(M3816&gt;0,VLOOKUP(H3816,'3-Productie normen'!A:L,VLOOKUP(M3816,'3-Productie normen'!$B$36:$C$42,2,FALSE),FALSE)))</f>
        <v>0</v>
      </c>
      <c r="T3816" s="516">
        <f t="shared" si="418"/>
        <v>0</v>
      </c>
      <c r="U3816" s="55">
        <f t="shared" si="419"/>
        <v>0</v>
      </c>
      <c r="V3816" s="527"/>
      <c r="X3816" s="529">
        <f t="shared" si="417"/>
        <v>1898</v>
      </c>
    </row>
    <row r="3817" spans="1:24" ht="14.1" customHeight="1">
      <c r="A3817" s="567">
        <v>3817</v>
      </c>
      <c r="B3817" s="467" t="s">
        <v>248</v>
      </c>
      <c r="C3817" s="466" t="s">
        <v>389</v>
      </c>
      <c r="D3817" s="473" t="s">
        <v>484</v>
      </c>
      <c r="E3817" s="475">
        <v>0</v>
      </c>
      <c r="F3817" s="475" t="s">
        <v>3239</v>
      </c>
      <c r="G3817" s="494" t="s">
        <v>529</v>
      </c>
      <c r="H3817" s="494" t="s">
        <v>255</v>
      </c>
      <c r="I3817" s="494" t="s">
        <v>3974</v>
      </c>
      <c r="J3817" s="502">
        <v>43.93</v>
      </c>
      <c r="K3817" s="494" t="s">
        <v>255</v>
      </c>
      <c r="L3817" s="512">
        <f t="shared" si="413"/>
        <v>104</v>
      </c>
      <c r="M3817" s="514">
        <v>104</v>
      </c>
      <c r="N3817" s="514"/>
      <c r="O3817" s="514"/>
      <c r="P3817" s="515" t="e">
        <f t="shared" si="414"/>
        <v>#DIV/0!</v>
      </c>
      <c r="Q3817" s="515">
        <f t="shared" si="415"/>
        <v>0</v>
      </c>
      <c r="R3817" s="515">
        <f t="shared" si="416"/>
        <v>0</v>
      </c>
      <c r="S3817" s="516">
        <f>IF(M3817="nio",0,IF(M3817&gt;0,VLOOKUP(H3817,'3-Productie normen'!A:L,VLOOKUP(M3817,'3-Productie normen'!$B$36:$C$42,2,FALSE),FALSE)))</f>
        <v>0</v>
      </c>
      <c r="T3817" s="516">
        <f t="shared" si="418"/>
        <v>0</v>
      </c>
      <c r="U3817" s="55">
        <f t="shared" si="419"/>
        <v>0</v>
      </c>
      <c r="V3817" s="527"/>
      <c r="X3817" s="529">
        <f t="shared" si="417"/>
        <v>4568.72</v>
      </c>
    </row>
    <row r="3818" spans="1:24" ht="14.1" customHeight="1">
      <c r="A3818" s="460">
        <v>3818</v>
      </c>
      <c r="B3818" s="467" t="s">
        <v>248</v>
      </c>
      <c r="C3818" s="466" t="s">
        <v>389</v>
      </c>
      <c r="D3818" s="473" t="s">
        <v>484</v>
      </c>
      <c r="E3818" s="475">
        <v>0</v>
      </c>
      <c r="F3818" s="475" t="s">
        <v>3240</v>
      </c>
      <c r="G3818" s="494" t="s">
        <v>593</v>
      </c>
      <c r="H3818" s="494" t="s">
        <v>255</v>
      </c>
      <c r="I3818" s="494" t="s">
        <v>3974</v>
      </c>
      <c r="J3818" s="502">
        <v>44.09</v>
      </c>
      <c r="K3818" s="494" t="s">
        <v>255</v>
      </c>
      <c r="L3818" s="512">
        <f t="shared" si="413"/>
        <v>104</v>
      </c>
      <c r="M3818" s="514">
        <v>104</v>
      </c>
      <c r="N3818" s="514"/>
      <c r="O3818" s="514"/>
      <c r="P3818" s="515" t="e">
        <f t="shared" si="414"/>
        <v>#DIV/0!</v>
      </c>
      <c r="Q3818" s="515">
        <f t="shared" si="415"/>
        <v>0</v>
      </c>
      <c r="R3818" s="515">
        <f t="shared" si="416"/>
        <v>0</v>
      </c>
      <c r="S3818" s="516">
        <f>IF(M3818="nio",0,IF(M3818&gt;0,VLOOKUP(H3818,'3-Productie normen'!A:L,VLOOKUP(M3818,'3-Productie normen'!$B$36:$C$42,2,FALSE),FALSE)))</f>
        <v>0</v>
      </c>
      <c r="T3818" s="516">
        <f t="shared" si="418"/>
        <v>0</v>
      </c>
      <c r="U3818" s="55">
        <f t="shared" si="419"/>
        <v>0</v>
      </c>
      <c r="V3818" s="527"/>
      <c r="X3818" s="529">
        <f t="shared" si="417"/>
        <v>4585.3600000000006</v>
      </c>
    </row>
    <row r="3819" spans="1:24" ht="14.1" customHeight="1">
      <c r="A3819" s="460">
        <v>3819</v>
      </c>
      <c r="B3819" s="467" t="s">
        <v>248</v>
      </c>
      <c r="C3819" s="466" t="s">
        <v>389</v>
      </c>
      <c r="D3819" s="473" t="s">
        <v>484</v>
      </c>
      <c r="E3819" s="475">
        <v>0</v>
      </c>
      <c r="F3819" s="475" t="s">
        <v>3241</v>
      </c>
      <c r="G3819" s="494" t="s">
        <v>593</v>
      </c>
      <c r="H3819" s="494" t="s">
        <v>255</v>
      </c>
      <c r="I3819" s="494" t="s">
        <v>3974</v>
      </c>
      <c r="J3819" s="502">
        <v>43.97</v>
      </c>
      <c r="K3819" s="494" t="s">
        <v>255</v>
      </c>
      <c r="L3819" s="512">
        <f t="shared" si="413"/>
        <v>104</v>
      </c>
      <c r="M3819" s="514">
        <v>104</v>
      </c>
      <c r="N3819" s="514"/>
      <c r="O3819" s="514"/>
      <c r="P3819" s="515" t="e">
        <f t="shared" si="414"/>
        <v>#DIV/0!</v>
      </c>
      <c r="Q3819" s="515">
        <f t="shared" si="415"/>
        <v>0</v>
      </c>
      <c r="R3819" s="515">
        <f t="shared" si="416"/>
        <v>0</v>
      </c>
      <c r="S3819" s="516">
        <f>IF(M3819="nio",0,IF(M3819&gt;0,VLOOKUP(H3819,'3-Productie normen'!A:L,VLOOKUP(M3819,'3-Productie normen'!$B$36:$C$42,2,FALSE),FALSE)))</f>
        <v>0</v>
      </c>
      <c r="T3819" s="516">
        <f t="shared" si="418"/>
        <v>0</v>
      </c>
      <c r="U3819" s="55">
        <f t="shared" si="419"/>
        <v>0</v>
      </c>
      <c r="V3819" s="527"/>
      <c r="X3819" s="529">
        <f t="shared" si="417"/>
        <v>4572.88</v>
      </c>
    </row>
    <row r="3820" spans="1:24" ht="14.1" customHeight="1">
      <c r="A3820" s="460">
        <v>3820</v>
      </c>
      <c r="B3820" s="467" t="s">
        <v>248</v>
      </c>
      <c r="C3820" s="466" t="s">
        <v>389</v>
      </c>
      <c r="D3820" s="473" t="s">
        <v>484</v>
      </c>
      <c r="E3820" s="475">
        <v>0</v>
      </c>
      <c r="F3820" s="475" t="s">
        <v>3242</v>
      </c>
      <c r="G3820" s="494" t="s">
        <v>593</v>
      </c>
      <c r="H3820" s="494" t="s">
        <v>255</v>
      </c>
      <c r="I3820" s="494" t="s">
        <v>3974</v>
      </c>
      <c r="J3820" s="502">
        <v>32.89</v>
      </c>
      <c r="K3820" s="494" t="s">
        <v>255</v>
      </c>
      <c r="L3820" s="512">
        <f t="shared" si="413"/>
        <v>104</v>
      </c>
      <c r="M3820" s="514">
        <v>104</v>
      </c>
      <c r="N3820" s="514"/>
      <c r="O3820" s="514"/>
      <c r="P3820" s="515" t="e">
        <f t="shared" si="414"/>
        <v>#DIV/0!</v>
      </c>
      <c r="Q3820" s="515">
        <f t="shared" si="415"/>
        <v>0</v>
      </c>
      <c r="R3820" s="515">
        <f t="shared" si="416"/>
        <v>0</v>
      </c>
      <c r="S3820" s="516">
        <f>IF(M3820="nio",0,IF(M3820&gt;0,VLOOKUP(H3820,'3-Productie normen'!A:L,VLOOKUP(M3820,'3-Productie normen'!$B$36:$C$42,2,FALSE),FALSE)))</f>
        <v>0</v>
      </c>
      <c r="T3820" s="516">
        <f t="shared" si="418"/>
        <v>0</v>
      </c>
      <c r="U3820" s="55">
        <f t="shared" si="419"/>
        <v>0</v>
      </c>
      <c r="V3820" s="527"/>
      <c r="X3820" s="529">
        <f t="shared" si="417"/>
        <v>3420.56</v>
      </c>
    </row>
    <row r="3821" spans="1:24" ht="14.1" customHeight="1">
      <c r="A3821" s="460">
        <v>3821</v>
      </c>
      <c r="B3821" s="467" t="s">
        <v>248</v>
      </c>
      <c r="C3821" s="466" t="s">
        <v>389</v>
      </c>
      <c r="D3821" s="473" t="s">
        <v>484</v>
      </c>
      <c r="E3821" s="475">
        <v>0</v>
      </c>
      <c r="F3821" s="475" t="s">
        <v>3243</v>
      </c>
      <c r="G3821" s="494" t="s">
        <v>595</v>
      </c>
      <c r="H3821" s="494" t="s">
        <v>255</v>
      </c>
      <c r="I3821" s="494" t="s">
        <v>3974</v>
      </c>
      <c r="J3821" s="502">
        <v>16.670000000000002</v>
      </c>
      <c r="K3821" s="494" t="s">
        <v>255</v>
      </c>
      <c r="L3821" s="512">
        <f t="shared" si="413"/>
        <v>104</v>
      </c>
      <c r="M3821" s="514">
        <v>104</v>
      </c>
      <c r="N3821" s="514"/>
      <c r="O3821" s="514"/>
      <c r="P3821" s="515" t="e">
        <f t="shared" si="414"/>
        <v>#DIV/0!</v>
      </c>
      <c r="Q3821" s="515">
        <f t="shared" si="415"/>
        <v>0</v>
      </c>
      <c r="R3821" s="515">
        <f t="shared" si="416"/>
        <v>0</v>
      </c>
      <c r="S3821" s="516">
        <f>IF(M3821="nio",0,IF(M3821&gt;0,VLOOKUP(H3821,'3-Productie normen'!A:L,VLOOKUP(M3821,'3-Productie normen'!$B$36:$C$42,2,FALSE),FALSE)))</f>
        <v>0</v>
      </c>
      <c r="T3821" s="516">
        <f t="shared" si="418"/>
        <v>0</v>
      </c>
      <c r="U3821" s="55">
        <f t="shared" si="419"/>
        <v>0</v>
      </c>
      <c r="V3821" s="527"/>
      <c r="X3821" s="529">
        <f t="shared" si="417"/>
        <v>1733.6800000000003</v>
      </c>
    </row>
    <row r="3822" spans="1:24" ht="14.1" customHeight="1">
      <c r="A3822" s="460">
        <v>3822</v>
      </c>
      <c r="B3822" s="467" t="s">
        <v>248</v>
      </c>
      <c r="C3822" s="466" t="s">
        <v>389</v>
      </c>
      <c r="D3822" s="473" t="s">
        <v>484</v>
      </c>
      <c r="E3822" s="475">
        <v>0</v>
      </c>
      <c r="F3822" s="475" t="s">
        <v>3244</v>
      </c>
      <c r="G3822" s="494" t="s">
        <v>595</v>
      </c>
      <c r="H3822" s="494" t="s">
        <v>255</v>
      </c>
      <c r="I3822" s="494" t="s">
        <v>3974</v>
      </c>
      <c r="J3822" s="502">
        <v>4.4800000000000004</v>
      </c>
      <c r="K3822" s="494" t="s">
        <v>255</v>
      </c>
      <c r="L3822" s="512">
        <f t="shared" si="413"/>
        <v>104</v>
      </c>
      <c r="M3822" s="514">
        <v>104</v>
      </c>
      <c r="N3822" s="514"/>
      <c r="O3822" s="514"/>
      <c r="P3822" s="515" t="e">
        <f t="shared" si="414"/>
        <v>#DIV/0!</v>
      </c>
      <c r="Q3822" s="515">
        <f t="shared" si="415"/>
        <v>0</v>
      </c>
      <c r="R3822" s="515">
        <f t="shared" si="416"/>
        <v>0</v>
      </c>
      <c r="S3822" s="516">
        <f>IF(M3822="nio",0,IF(M3822&gt;0,VLOOKUP(H3822,'3-Productie normen'!A:L,VLOOKUP(M3822,'3-Productie normen'!$B$36:$C$42,2,FALSE),FALSE)))</f>
        <v>0</v>
      </c>
      <c r="T3822" s="516">
        <f t="shared" si="418"/>
        <v>0</v>
      </c>
      <c r="U3822" s="55">
        <f t="shared" si="419"/>
        <v>0</v>
      </c>
      <c r="V3822" s="527"/>
      <c r="X3822" s="529">
        <f t="shared" si="417"/>
        <v>465.92000000000007</v>
      </c>
    </row>
    <row r="3823" spans="1:24" ht="14.1" customHeight="1">
      <c r="A3823" s="460">
        <v>3823</v>
      </c>
      <c r="B3823" s="467" t="s">
        <v>248</v>
      </c>
      <c r="C3823" s="466" t="s">
        <v>389</v>
      </c>
      <c r="D3823" s="473" t="s">
        <v>484</v>
      </c>
      <c r="E3823" s="475">
        <v>0</v>
      </c>
      <c r="F3823" s="475" t="s">
        <v>3245</v>
      </c>
      <c r="G3823" s="494" t="s">
        <v>595</v>
      </c>
      <c r="H3823" s="494" t="s">
        <v>255</v>
      </c>
      <c r="I3823" s="494" t="s">
        <v>3974</v>
      </c>
      <c r="J3823" s="502">
        <v>21.68</v>
      </c>
      <c r="K3823" s="494" t="s">
        <v>255</v>
      </c>
      <c r="L3823" s="512">
        <f t="shared" si="413"/>
        <v>104</v>
      </c>
      <c r="M3823" s="514">
        <v>104</v>
      </c>
      <c r="N3823" s="514"/>
      <c r="O3823" s="514"/>
      <c r="P3823" s="515" t="e">
        <f t="shared" si="414"/>
        <v>#DIV/0!</v>
      </c>
      <c r="Q3823" s="515">
        <f t="shared" si="415"/>
        <v>0</v>
      </c>
      <c r="R3823" s="515">
        <f t="shared" si="416"/>
        <v>0</v>
      </c>
      <c r="S3823" s="516">
        <f>IF(M3823="nio",0,IF(M3823&gt;0,VLOOKUP(H3823,'3-Productie normen'!A:L,VLOOKUP(M3823,'3-Productie normen'!$B$36:$C$42,2,FALSE),FALSE)))</f>
        <v>0</v>
      </c>
      <c r="T3823" s="516">
        <f t="shared" si="418"/>
        <v>0</v>
      </c>
      <c r="U3823" s="55">
        <f t="shared" si="419"/>
        <v>0</v>
      </c>
      <c r="V3823" s="527"/>
      <c r="X3823" s="529">
        <f t="shared" si="417"/>
        <v>2254.7199999999998</v>
      </c>
    </row>
    <row r="3824" spans="1:24" ht="14.1" customHeight="1">
      <c r="A3824" s="460">
        <v>3824</v>
      </c>
      <c r="B3824" s="467" t="s">
        <v>248</v>
      </c>
      <c r="C3824" s="466" t="s">
        <v>389</v>
      </c>
      <c r="D3824" s="473" t="s">
        <v>484</v>
      </c>
      <c r="E3824" s="475">
        <v>0</v>
      </c>
      <c r="F3824" s="475" t="s">
        <v>3246</v>
      </c>
      <c r="G3824" s="494" t="s">
        <v>600</v>
      </c>
      <c r="H3824" s="494" t="s">
        <v>4033</v>
      </c>
      <c r="I3824" s="494" t="s">
        <v>3974</v>
      </c>
      <c r="J3824" s="502">
        <v>14.22</v>
      </c>
      <c r="K3824" s="494" t="s">
        <v>4033</v>
      </c>
      <c r="L3824" s="512">
        <f t="shared" si="413"/>
        <v>104</v>
      </c>
      <c r="M3824" s="514">
        <v>104</v>
      </c>
      <c r="N3824" s="514"/>
      <c r="O3824" s="514"/>
      <c r="P3824" s="515" t="e">
        <f t="shared" si="414"/>
        <v>#DIV/0!</v>
      </c>
      <c r="Q3824" s="515">
        <f t="shared" si="415"/>
        <v>0</v>
      </c>
      <c r="R3824" s="515">
        <f t="shared" si="416"/>
        <v>0</v>
      </c>
      <c r="S3824" s="516">
        <f>IF(M3824="nio",0,IF(M3824&gt;0,VLOOKUP(H3824,'3-Productie normen'!A:L,VLOOKUP(M3824,'3-Productie normen'!$B$36:$C$42,2,FALSE),FALSE)))</f>
        <v>0</v>
      </c>
      <c r="T3824" s="516">
        <f t="shared" si="418"/>
        <v>0</v>
      </c>
      <c r="U3824" s="55">
        <f t="shared" si="419"/>
        <v>0</v>
      </c>
      <c r="V3824" s="527"/>
      <c r="X3824" s="529">
        <f t="shared" si="417"/>
        <v>1478.88</v>
      </c>
    </row>
    <row r="3825" spans="1:24" ht="14.1" customHeight="1">
      <c r="A3825" s="567">
        <v>3825</v>
      </c>
      <c r="B3825" s="467" t="s">
        <v>248</v>
      </c>
      <c r="C3825" s="466" t="s">
        <v>389</v>
      </c>
      <c r="D3825" s="473" t="s">
        <v>484</v>
      </c>
      <c r="E3825" s="475">
        <v>0</v>
      </c>
      <c r="F3825" s="475" t="s">
        <v>3247</v>
      </c>
      <c r="G3825" s="494" t="s">
        <v>529</v>
      </c>
      <c r="H3825" s="491" t="s">
        <v>253</v>
      </c>
      <c r="I3825" s="494" t="s">
        <v>3975</v>
      </c>
      <c r="J3825" s="502">
        <v>16.72</v>
      </c>
      <c r="K3825" s="491" t="s">
        <v>253</v>
      </c>
      <c r="L3825" s="512">
        <f t="shared" si="413"/>
        <v>104</v>
      </c>
      <c r="M3825" s="514">
        <v>104</v>
      </c>
      <c r="N3825" s="514"/>
      <c r="O3825" s="514"/>
      <c r="P3825" s="515" t="e">
        <f t="shared" si="414"/>
        <v>#DIV/0!</v>
      </c>
      <c r="Q3825" s="515">
        <f t="shared" si="415"/>
        <v>0</v>
      </c>
      <c r="R3825" s="515">
        <f t="shared" si="416"/>
        <v>0</v>
      </c>
      <c r="S3825" s="516">
        <f>IF(M3825="nio",0,IF(M3825&gt;0,VLOOKUP(H3825,'3-Productie normen'!A:L,VLOOKUP(M3825,'3-Productie normen'!$B$36:$C$42,2,FALSE),FALSE)))</f>
        <v>0</v>
      </c>
      <c r="T3825" s="516">
        <f t="shared" si="418"/>
        <v>0</v>
      </c>
      <c r="U3825" s="55">
        <f t="shared" si="419"/>
        <v>0</v>
      </c>
      <c r="V3825" s="527"/>
      <c r="X3825" s="529">
        <f t="shared" si="417"/>
        <v>1738.8799999999999</v>
      </c>
    </row>
    <row r="3826" spans="1:24" ht="14.1" customHeight="1">
      <c r="A3826" s="460">
        <v>3826</v>
      </c>
      <c r="B3826" s="467" t="s">
        <v>248</v>
      </c>
      <c r="C3826" s="466" t="s">
        <v>389</v>
      </c>
      <c r="D3826" s="473" t="s">
        <v>484</v>
      </c>
      <c r="E3826" s="475">
        <v>0</v>
      </c>
      <c r="F3826" s="475" t="s">
        <v>3248</v>
      </c>
      <c r="G3826" s="494" t="s">
        <v>529</v>
      </c>
      <c r="H3826" s="491" t="s">
        <v>253</v>
      </c>
      <c r="I3826" s="494" t="s">
        <v>3975</v>
      </c>
      <c r="J3826" s="502">
        <v>33.950000000000003</v>
      </c>
      <c r="K3826" s="491" t="s">
        <v>253</v>
      </c>
      <c r="L3826" s="512">
        <f t="shared" si="413"/>
        <v>104</v>
      </c>
      <c r="M3826" s="514">
        <v>104</v>
      </c>
      <c r="N3826" s="514"/>
      <c r="O3826" s="514"/>
      <c r="P3826" s="515" t="e">
        <f t="shared" si="414"/>
        <v>#DIV/0!</v>
      </c>
      <c r="Q3826" s="515">
        <f t="shared" si="415"/>
        <v>0</v>
      </c>
      <c r="R3826" s="515">
        <f t="shared" si="416"/>
        <v>0</v>
      </c>
      <c r="S3826" s="516">
        <f>IF(M3826="nio",0,IF(M3826&gt;0,VLOOKUP(H3826,'3-Productie normen'!A:L,VLOOKUP(M3826,'3-Productie normen'!$B$36:$C$42,2,FALSE),FALSE)))</f>
        <v>0</v>
      </c>
      <c r="T3826" s="516">
        <f t="shared" si="418"/>
        <v>0</v>
      </c>
      <c r="U3826" s="55">
        <f t="shared" si="419"/>
        <v>0</v>
      </c>
      <c r="V3826" s="527"/>
      <c r="X3826" s="529">
        <f t="shared" si="417"/>
        <v>3530.8</v>
      </c>
    </row>
    <row r="3827" spans="1:24" ht="14.1" customHeight="1">
      <c r="A3827" s="460">
        <v>3827</v>
      </c>
      <c r="B3827" s="467" t="s">
        <v>248</v>
      </c>
      <c r="C3827" s="466" t="s">
        <v>389</v>
      </c>
      <c r="D3827" s="473" t="s">
        <v>484</v>
      </c>
      <c r="E3827" s="475">
        <v>0</v>
      </c>
      <c r="F3827" s="475" t="s">
        <v>3249</v>
      </c>
      <c r="G3827" s="494" t="s">
        <v>529</v>
      </c>
      <c r="H3827" s="491" t="s">
        <v>253</v>
      </c>
      <c r="I3827" s="494" t="s">
        <v>3974</v>
      </c>
      <c r="J3827" s="502">
        <v>32.83</v>
      </c>
      <c r="K3827" s="491" t="s">
        <v>253</v>
      </c>
      <c r="L3827" s="512">
        <f t="shared" si="413"/>
        <v>104</v>
      </c>
      <c r="M3827" s="514">
        <v>104</v>
      </c>
      <c r="N3827" s="514"/>
      <c r="O3827" s="514"/>
      <c r="P3827" s="515" t="e">
        <f t="shared" si="414"/>
        <v>#DIV/0!</v>
      </c>
      <c r="Q3827" s="515">
        <f t="shared" si="415"/>
        <v>0</v>
      </c>
      <c r="R3827" s="515">
        <f t="shared" si="416"/>
        <v>0</v>
      </c>
      <c r="S3827" s="516">
        <f>IF(M3827="nio",0,IF(M3827&gt;0,VLOOKUP(H3827,'3-Productie normen'!A:L,VLOOKUP(M3827,'3-Productie normen'!$B$36:$C$42,2,FALSE),FALSE)))</f>
        <v>0</v>
      </c>
      <c r="T3827" s="516">
        <f t="shared" si="418"/>
        <v>0</v>
      </c>
      <c r="U3827" s="55">
        <f t="shared" si="419"/>
        <v>0</v>
      </c>
      <c r="V3827" s="527"/>
      <c r="X3827" s="529">
        <f t="shared" si="417"/>
        <v>3414.3199999999997</v>
      </c>
    </row>
    <row r="3828" spans="1:24" ht="14.1" customHeight="1">
      <c r="A3828" s="460">
        <v>3828</v>
      </c>
      <c r="B3828" s="467" t="s">
        <v>248</v>
      </c>
      <c r="C3828" s="466" t="s">
        <v>389</v>
      </c>
      <c r="D3828" s="473" t="s">
        <v>484</v>
      </c>
      <c r="E3828" s="475">
        <v>0</v>
      </c>
      <c r="F3828" s="475" t="s">
        <v>3250</v>
      </c>
      <c r="G3828" s="494" t="s">
        <v>529</v>
      </c>
      <c r="H3828" s="491" t="s">
        <v>253</v>
      </c>
      <c r="I3828" s="494" t="s">
        <v>3974</v>
      </c>
      <c r="J3828" s="502">
        <v>27.01</v>
      </c>
      <c r="K3828" s="491" t="s">
        <v>253</v>
      </c>
      <c r="L3828" s="512">
        <f t="shared" si="413"/>
        <v>104</v>
      </c>
      <c r="M3828" s="514">
        <v>104</v>
      </c>
      <c r="N3828" s="514"/>
      <c r="O3828" s="514"/>
      <c r="P3828" s="515" t="e">
        <f t="shared" si="414"/>
        <v>#DIV/0!</v>
      </c>
      <c r="Q3828" s="515">
        <f t="shared" si="415"/>
        <v>0</v>
      </c>
      <c r="R3828" s="515">
        <f t="shared" si="416"/>
        <v>0</v>
      </c>
      <c r="S3828" s="516">
        <f>IF(M3828="nio",0,IF(M3828&gt;0,VLOOKUP(H3828,'3-Productie normen'!A:L,VLOOKUP(M3828,'3-Productie normen'!$B$36:$C$42,2,FALSE),FALSE)))</f>
        <v>0</v>
      </c>
      <c r="T3828" s="516">
        <f t="shared" si="418"/>
        <v>0</v>
      </c>
      <c r="U3828" s="55">
        <f t="shared" si="419"/>
        <v>0</v>
      </c>
      <c r="V3828" s="527"/>
      <c r="X3828" s="529">
        <f t="shared" si="417"/>
        <v>2809.04</v>
      </c>
    </row>
    <row r="3829" spans="1:24" ht="14.1" customHeight="1">
      <c r="A3829" s="460">
        <v>3829</v>
      </c>
      <c r="B3829" s="467" t="s">
        <v>248</v>
      </c>
      <c r="C3829" s="466" t="s">
        <v>389</v>
      </c>
      <c r="D3829" s="473" t="s">
        <v>484</v>
      </c>
      <c r="E3829" s="475">
        <v>0</v>
      </c>
      <c r="F3829" s="475" t="s">
        <v>3251</v>
      </c>
      <c r="G3829" s="494" t="s">
        <v>617</v>
      </c>
      <c r="H3829" s="494" t="s">
        <v>4026</v>
      </c>
      <c r="I3829" s="494" t="s">
        <v>3995</v>
      </c>
      <c r="J3829" s="502">
        <v>75.739999999999995</v>
      </c>
      <c r="K3829" s="494" t="s">
        <v>4026</v>
      </c>
      <c r="L3829" s="512">
        <f t="shared" si="413"/>
        <v>0</v>
      </c>
      <c r="M3829" s="513" t="s">
        <v>4037</v>
      </c>
      <c r="N3829" s="514"/>
      <c r="O3829" s="514"/>
      <c r="P3829" s="515">
        <f t="shared" si="414"/>
        <v>0</v>
      </c>
      <c r="Q3829" s="515">
        <f t="shared" si="415"/>
        <v>0</v>
      </c>
      <c r="R3829" s="515">
        <f t="shared" si="416"/>
        <v>0</v>
      </c>
      <c r="S3829" s="516">
        <f>IF(M3829="nio",0,IF(M3829&gt;0,VLOOKUP(H3829,'3-Productie normen'!A:L,VLOOKUP(M3829,'3-Productie normen'!$B$36:$C$42,2,FALSE),FALSE)))</f>
        <v>0</v>
      </c>
      <c r="T3829" s="516">
        <f t="shared" si="418"/>
        <v>0</v>
      </c>
      <c r="U3829" s="55">
        <f t="shared" si="419"/>
        <v>0</v>
      </c>
      <c r="V3829" s="527"/>
      <c r="X3829" s="529">
        <f t="shared" si="417"/>
        <v>0</v>
      </c>
    </row>
    <row r="3830" spans="1:24" ht="14.1" customHeight="1">
      <c r="A3830" s="460">
        <v>3830</v>
      </c>
      <c r="B3830" s="467" t="s">
        <v>248</v>
      </c>
      <c r="C3830" s="466" t="s">
        <v>389</v>
      </c>
      <c r="D3830" s="473" t="s">
        <v>484</v>
      </c>
      <c r="E3830" s="475">
        <v>0</v>
      </c>
      <c r="F3830" s="475" t="s">
        <v>3252</v>
      </c>
      <c r="G3830" s="494" t="s">
        <v>596</v>
      </c>
      <c r="H3830" s="491" t="s">
        <v>286</v>
      </c>
      <c r="I3830" s="494" t="s">
        <v>3974</v>
      </c>
      <c r="J3830" s="502">
        <v>20.63</v>
      </c>
      <c r="K3830" s="494" t="s">
        <v>4027</v>
      </c>
      <c r="L3830" s="512">
        <f t="shared" si="413"/>
        <v>0</v>
      </c>
      <c r="M3830" s="513" t="s">
        <v>4037</v>
      </c>
      <c r="N3830" s="514"/>
      <c r="O3830" s="514"/>
      <c r="P3830" s="515">
        <f t="shared" si="414"/>
        <v>0</v>
      </c>
      <c r="Q3830" s="515">
        <f t="shared" si="415"/>
        <v>0</v>
      </c>
      <c r="R3830" s="515">
        <f t="shared" si="416"/>
        <v>0</v>
      </c>
      <c r="S3830" s="516">
        <f>IF(M3830="nio",0,IF(M3830&gt;0,VLOOKUP(H3830,'3-Productie normen'!A:L,VLOOKUP(M3830,'3-Productie normen'!$B$36:$C$42,2,FALSE),FALSE)))</f>
        <v>0</v>
      </c>
      <c r="T3830" s="516">
        <f t="shared" si="418"/>
        <v>0</v>
      </c>
      <c r="U3830" s="55">
        <f t="shared" si="419"/>
        <v>0</v>
      </c>
      <c r="V3830" s="527"/>
      <c r="X3830" s="529">
        <f t="shared" si="417"/>
        <v>0</v>
      </c>
    </row>
    <row r="3831" spans="1:24" ht="14.1" customHeight="1">
      <c r="A3831" s="460">
        <v>3831</v>
      </c>
      <c r="B3831" s="467" t="s">
        <v>248</v>
      </c>
      <c r="C3831" s="466" t="s">
        <v>389</v>
      </c>
      <c r="D3831" s="473" t="s">
        <v>484</v>
      </c>
      <c r="E3831" s="475">
        <v>0</v>
      </c>
      <c r="F3831" s="475" t="s">
        <v>3253</v>
      </c>
      <c r="G3831" s="494" t="s">
        <v>529</v>
      </c>
      <c r="H3831" s="491" t="s">
        <v>253</v>
      </c>
      <c r="I3831" s="494" t="s">
        <v>3974</v>
      </c>
      <c r="J3831" s="502">
        <v>15.48</v>
      </c>
      <c r="K3831" s="491" t="s">
        <v>253</v>
      </c>
      <c r="L3831" s="512">
        <f t="shared" si="413"/>
        <v>104</v>
      </c>
      <c r="M3831" s="514">
        <v>104</v>
      </c>
      <c r="N3831" s="514"/>
      <c r="O3831" s="514"/>
      <c r="P3831" s="515" t="e">
        <f t="shared" si="414"/>
        <v>#DIV/0!</v>
      </c>
      <c r="Q3831" s="515">
        <f t="shared" si="415"/>
        <v>0</v>
      </c>
      <c r="R3831" s="515">
        <f t="shared" si="416"/>
        <v>0</v>
      </c>
      <c r="S3831" s="516">
        <f>IF(M3831="nio",0,IF(M3831&gt;0,VLOOKUP(H3831,'3-Productie normen'!A:L,VLOOKUP(M3831,'3-Productie normen'!$B$36:$C$42,2,FALSE),FALSE)))</f>
        <v>0</v>
      </c>
      <c r="T3831" s="516">
        <f t="shared" si="418"/>
        <v>0</v>
      </c>
      <c r="U3831" s="55">
        <f t="shared" si="419"/>
        <v>0</v>
      </c>
      <c r="V3831" s="527"/>
      <c r="X3831" s="529">
        <f t="shared" si="417"/>
        <v>1609.92</v>
      </c>
    </row>
    <row r="3832" spans="1:24" ht="14.1" customHeight="1">
      <c r="A3832" s="460">
        <v>3832</v>
      </c>
      <c r="B3832" s="467" t="s">
        <v>248</v>
      </c>
      <c r="C3832" s="466" t="s">
        <v>389</v>
      </c>
      <c r="D3832" s="473" t="s">
        <v>484</v>
      </c>
      <c r="E3832" s="475">
        <v>0</v>
      </c>
      <c r="F3832" s="475" t="s">
        <v>3254</v>
      </c>
      <c r="G3832" s="494" t="s">
        <v>529</v>
      </c>
      <c r="H3832" s="491" t="s">
        <v>253</v>
      </c>
      <c r="I3832" s="494" t="s">
        <v>3974</v>
      </c>
      <c r="J3832" s="502">
        <v>15.48</v>
      </c>
      <c r="K3832" s="491" t="s">
        <v>253</v>
      </c>
      <c r="L3832" s="512">
        <f t="shared" si="413"/>
        <v>104</v>
      </c>
      <c r="M3832" s="514">
        <v>104</v>
      </c>
      <c r="N3832" s="514"/>
      <c r="O3832" s="514"/>
      <c r="P3832" s="515" t="e">
        <f t="shared" si="414"/>
        <v>#DIV/0!</v>
      </c>
      <c r="Q3832" s="515">
        <f t="shared" si="415"/>
        <v>0</v>
      </c>
      <c r="R3832" s="515">
        <f t="shared" si="416"/>
        <v>0</v>
      </c>
      <c r="S3832" s="516">
        <f>IF(M3832="nio",0,IF(M3832&gt;0,VLOOKUP(H3832,'3-Productie normen'!A:L,VLOOKUP(M3832,'3-Productie normen'!$B$36:$C$42,2,FALSE),FALSE)))</f>
        <v>0</v>
      </c>
      <c r="T3832" s="516">
        <f t="shared" si="418"/>
        <v>0</v>
      </c>
      <c r="U3832" s="55">
        <f t="shared" si="419"/>
        <v>0</v>
      </c>
      <c r="V3832" s="527"/>
      <c r="X3832" s="529">
        <f t="shared" si="417"/>
        <v>1609.92</v>
      </c>
    </row>
    <row r="3833" spans="1:24" ht="14.1" customHeight="1">
      <c r="A3833" s="567">
        <v>3833</v>
      </c>
      <c r="B3833" s="467" t="s">
        <v>248</v>
      </c>
      <c r="C3833" s="466" t="s">
        <v>389</v>
      </c>
      <c r="D3833" s="473" t="s">
        <v>484</v>
      </c>
      <c r="E3833" s="475">
        <v>0</v>
      </c>
      <c r="F3833" s="475" t="s">
        <v>3255</v>
      </c>
      <c r="G3833" s="494" t="s">
        <v>529</v>
      </c>
      <c r="H3833" s="491" t="s">
        <v>253</v>
      </c>
      <c r="I3833" s="494" t="s">
        <v>3986</v>
      </c>
      <c r="J3833" s="502">
        <v>15.48</v>
      </c>
      <c r="K3833" s="491" t="s">
        <v>253</v>
      </c>
      <c r="L3833" s="512">
        <f t="shared" si="413"/>
        <v>104</v>
      </c>
      <c r="M3833" s="514">
        <v>104</v>
      </c>
      <c r="N3833" s="514"/>
      <c r="O3833" s="514"/>
      <c r="P3833" s="515" t="e">
        <f t="shared" si="414"/>
        <v>#DIV/0!</v>
      </c>
      <c r="Q3833" s="515">
        <f t="shared" si="415"/>
        <v>0</v>
      </c>
      <c r="R3833" s="515">
        <f t="shared" si="416"/>
        <v>0</v>
      </c>
      <c r="S3833" s="516">
        <f>IF(M3833="nio",0,IF(M3833&gt;0,VLOOKUP(H3833,'3-Productie normen'!A:L,VLOOKUP(M3833,'3-Productie normen'!$B$36:$C$42,2,FALSE),FALSE)))</f>
        <v>0</v>
      </c>
      <c r="T3833" s="516">
        <f t="shared" si="418"/>
        <v>0</v>
      </c>
      <c r="U3833" s="55">
        <f t="shared" si="419"/>
        <v>0</v>
      </c>
      <c r="V3833" s="527"/>
      <c r="X3833" s="529">
        <f t="shared" si="417"/>
        <v>1609.92</v>
      </c>
    </row>
    <row r="3834" spans="1:24" ht="14.1" customHeight="1">
      <c r="A3834" s="460">
        <v>3834</v>
      </c>
      <c r="B3834" s="467" t="s">
        <v>248</v>
      </c>
      <c r="C3834" s="466" t="s">
        <v>389</v>
      </c>
      <c r="D3834" s="473" t="s">
        <v>484</v>
      </c>
      <c r="E3834" s="475">
        <v>0</v>
      </c>
      <c r="F3834" s="475" t="s">
        <v>3256</v>
      </c>
      <c r="G3834" s="494" t="s">
        <v>529</v>
      </c>
      <c r="H3834" s="491" t="s">
        <v>253</v>
      </c>
      <c r="I3834" s="494" t="s">
        <v>3974</v>
      </c>
      <c r="J3834" s="502">
        <v>15.48</v>
      </c>
      <c r="K3834" s="491" t="s">
        <v>253</v>
      </c>
      <c r="L3834" s="512">
        <f t="shared" si="413"/>
        <v>104</v>
      </c>
      <c r="M3834" s="514">
        <v>104</v>
      </c>
      <c r="N3834" s="514"/>
      <c r="O3834" s="514"/>
      <c r="P3834" s="515" t="e">
        <f t="shared" si="414"/>
        <v>#DIV/0!</v>
      </c>
      <c r="Q3834" s="515">
        <f t="shared" si="415"/>
        <v>0</v>
      </c>
      <c r="R3834" s="515">
        <f t="shared" si="416"/>
        <v>0</v>
      </c>
      <c r="S3834" s="516">
        <f>IF(M3834="nio",0,IF(M3834&gt;0,VLOOKUP(H3834,'3-Productie normen'!A:L,VLOOKUP(M3834,'3-Productie normen'!$B$36:$C$42,2,FALSE),FALSE)))</f>
        <v>0</v>
      </c>
      <c r="T3834" s="516">
        <f t="shared" si="418"/>
        <v>0</v>
      </c>
      <c r="U3834" s="55">
        <f t="shared" si="419"/>
        <v>0</v>
      </c>
      <c r="V3834" s="527"/>
      <c r="X3834" s="529">
        <f t="shared" si="417"/>
        <v>1609.92</v>
      </c>
    </row>
    <row r="3835" spans="1:24" ht="14.1" customHeight="1">
      <c r="A3835" s="460">
        <v>3835</v>
      </c>
      <c r="B3835" s="467" t="s">
        <v>248</v>
      </c>
      <c r="C3835" s="466" t="s">
        <v>389</v>
      </c>
      <c r="D3835" s="473" t="s">
        <v>484</v>
      </c>
      <c r="E3835" s="475">
        <v>0</v>
      </c>
      <c r="F3835" s="475" t="s">
        <v>3257</v>
      </c>
      <c r="G3835" s="494" t="s">
        <v>529</v>
      </c>
      <c r="H3835" s="491" t="s">
        <v>253</v>
      </c>
      <c r="I3835" s="494" t="s">
        <v>3974</v>
      </c>
      <c r="J3835" s="502">
        <v>23.5</v>
      </c>
      <c r="K3835" s="491" t="s">
        <v>253</v>
      </c>
      <c r="L3835" s="512">
        <f t="shared" si="413"/>
        <v>104</v>
      </c>
      <c r="M3835" s="514">
        <v>104</v>
      </c>
      <c r="N3835" s="514"/>
      <c r="O3835" s="514"/>
      <c r="P3835" s="515" t="e">
        <f t="shared" si="414"/>
        <v>#DIV/0!</v>
      </c>
      <c r="Q3835" s="515">
        <f t="shared" si="415"/>
        <v>0</v>
      </c>
      <c r="R3835" s="515">
        <f t="shared" si="416"/>
        <v>0</v>
      </c>
      <c r="S3835" s="516">
        <f>IF(M3835="nio",0,IF(M3835&gt;0,VLOOKUP(H3835,'3-Productie normen'!A:L,VLOOKUP(M3835,'3-Productie normen'!$B$36:$C$42,2,FALSE),FALSE)))</f>
        <v>0</v>
      </c>
      <c r="T3835" s="516">
        <f t="shared" si="418"/>
        <v>0</v>
      </c>
      <c r="U3835" s="55">
        <f t="shared" si="419"/>
        <v>0</v>
      </c>
      <c r="V3835" s="527"/>
      <c r="X3835" s="529">
        <f t="shared" si="417"/>
        <v>2444</v>
      </c>
    </row>
    <row r="3836" spans="1:24" ht="14.1" customHeight="1">
      <c r="A3836" s="460">
        <v>3836</v>
      </c>
      <c r="B3836" s="467" t="s">
        <v>248</v>
      </c>
      <c r="C3836" s="466" t="s">
        <v>389</v>
      </c>
      <c r="D3836" s="473" t="s">
        <v>484</v>
      </c>
      <c r="E3836" s="475">
        <v>0</v>
      </c>
      <c r="F3836" s="475" t="s">
        <v>3258</v>
      </c>
      <c r="G3836" s="494" t="s">
        <v>593</v>
      </c>
      <c r="H3836" s="494" t="s">
        <v>255</v>
      </c>
      <c r="I3836" s="494" t="s">
        <v>3974</v>
      </c>
      <c r="J3836" s="502">
        <v>23.5</v>
      </c>
      <c r="K3836" s="494" t="s">
        <v>255</v>
      </c>
      <c r="L3836" s="512">
        <f t="shared" si="413"/>
        <v>104</v>
      </c>
      <c r="M3836" s="514">
        <v>104</v>
      </c>
      <c r="N3836" s="514"/>
      <c r="O3836" s="514"/>
      <c r="P3836" s="515" t="e">
        <f t="shared" si="414"/>
        <v>#DIV/0!</v>
      </c>
      <c r="Q3836" s="515">
        <f t="shared" si="415"/>
        <v>0</v>
      </c>
      <c r="R3836" s="515">
        <f t="shared" si="416"/>
        <v>0</v>
      </c>
      <c r="S3836" s="516">
        <f>IF(M3836="nio",0,IF(M3836&gt;0,VLOOKUP(H3836,'3-Productie normen'!A:L,VLOOKUP(M3836,'3-Productie normen'!$B$36:$C$42,2,FALSE),FALSE)))</f>
        <v>0</v>
      </c>
      <c r="T3836" s="516">
        <f t="shared" si="418"/>
        <v>0</v>
      </c>
      <c r="U3836" s="55">
        <f t="shared" si="419"/>
        <v>0</v>
      </c>
      <c r="V3836" s="527"/>
      <c r="X3836" s="529">
        <f t="shared" si="417"/>
        <v>2444</v>
      </c>
    </row>
    <row r="3837" spans="1:24" ht="14.1" customHeight="1">
      <c r="A3837" s="460">
        <v>3837</v>
      </c>
      <c r="B3837" s="467" t="s">
        <v>248</v>
      </c>
      <c r="C3837" s="466" t="s">
        <v>389</v>
      </c>
      <c r="D3837" s="473" t="s">
        <v>484</v>
      </c>
      <c r="E3837" s="475">
        <v>0</v>
      </c>
      <c r="F3837" s="475" t="s">
        <v>3259</v>
      </c>
      <c r="G3837" s="494" t="s">
        <v>529</v>
      </c>
      <c r="H3837" s="491" t="s">
        <v>253</v>
      </c>
      <c r="I3837" s="494" t="s">
        <v>3986</v>
      </c>
      <c r="J3837" s="502">
        <v>14.24</v>
      </c>
      <c r="K3837" s="491" t="s">
        <v>253</v>
      </c>
      <c r="L3837" s="512">
        <f t="shared" si="413"/>
        <v>104</v>
      </c>
      <c r="M3837" s="514">
        <v>104</v>
      </c>
      <c r="N3837" s="514"/>
      <c r="O3837" s="514"/>
      <c r="P3837" s="515" t="e">
        <f t="shared" si="414"/>
        <v>#DIV/0!</v>
      </c>
      <c r="Q3837" s="515">
        <f t="shared" si="415"/>
        <v>0</v>
      </c>
      <c r="R3837" s="515">
        <f t="shared" si="416"/>
        <v>0</v>
      </c>
      <c r="S3837" s="516">
        <f>IF(M3837="nio",0,IF(M3837&gt;0,VLOOKUP(H3837,'3-Productie normen'!A:L,VLOOKUP(M3837,'3-Productie normen'!$B$36:$C$42,2,FALSE),FALSE)))</f>
        <v>0</v>
      </c>
      <c r="T3837" s="516">
        <f t="shared" si="418"/>
        <v>0</v>
      </c>
      <c r="U3837" s="55">
        <f t="shared" si="419"/>
        <v>0</v>
      </c>
      <c r="V3837" s="527"/>
      <c r="X3837" s="529">
        <f t="shared" si="417"/>
        <v>1480.96</v>
      </c>
    </row>
    <row r="3838" spans="1:24" ht="14.1" customHeight="1">
      <c r="A3838" s="460">
        <v>3838</v>
      </c>
      <c r="B3838" s="467" t="s">
        <v>248</v>
      </c>
      <c r="C3838" s="466" t="s">
        <v>389</v>
      </c>
      <c r="D3838" s="473" t="s">
        <v>484</v>
      </c>
      <c r="E3838" s="475">
        <v>0</v>
      </c>
      <c r="F3838" s="475" t="s">
        <v>3260</v>
      </c>
      <c r="G3838" s="494" t="s">
        <v>593</v>
      </c>
      <c r="H3838" s="494" t="s">
        <v>255</v>
      </c>
      <c r="I3838" s="494" t="s">
        <v>3974</v>
      </c>
      <c r="J3838" s="502">
        <v>15.48</v>
      </c>
      <c r="K3838" s="494" t="s">
        <v>255</v>
      </c>
      <c r="L3838" s="512">
        <f t="shared" si="413"/>
        <v>104</v>
      </c>
      <c r="M3838" s="514">
        <v>104</v>
      </c>
      <c r="N3838" s="514"/>
      <c r="O3838" s="514"/>
      <c r="P3838" s="515" t="e">
        <f t="shared" si="414"/>
        <v>#DIV/0!</v>
      </c>
      <c r="Q3838" s="515">
        <f t="shared" si="415"/>
        <v>0</v>
      </c>
      <c r="R3838" s="515">
        <f t="shared" si="416"/>
        <v>0</v>
      </c>
      <c r="S3838" s="516">
        <f>IF(M3838="nio",0,IF(M3838&gt;0,VLOOKUP(H3838,'3-Productie normen'!A:L,VLOOKUP(M3838,'3-Productie normen'!$B$36:$C$42,2,FALSE),FALSE)))</f>
        <v>0</v>
      </c>
      <c r="T3838" s="516">
        <f t="shared" si="418"/>
        <v>0</v>
      </c>
      <c r="U3838" s="55">
        <f t="shared" si="419"/>
        <v>0</v>
      </c>
      <c r="V3838" s="527"/>
      <c r="X3838" s="529">
        <f t="shared" si="417"/>
        <v>1609.92</v>
      </c>
    </row>
    <row r="3839" spans="1:24" ht="14.1" customHeight="1">
      <c r="A3839" s="460">
        <v>3839</v>
      </c>
      <c r="B3839" s="467" t="s">
        <v>248</v>
      </c>
      <c r="C3839" s="466" t="s">
        <v>389</v>
      </c>
      <c r="D3839" s="473" t="s">
        <v>484</v>
      </c>
      <c r="E3839" s="475">
        <v>0</v>
      </c>
      <c r="F3839" s="475" t="s">
        <v>3261</v>
      </c>
      <c r="G3839" s="494" t="s">
        <v>911</v>
      </c>
      <c r="H3839" s="491" t="s">
        <v>286</v>
      </c>
      <c r="I3839" s="494" t="s">
        <v>3977</v>
      </c>
      <c r="J3839" s="502">
        <v>14.24</v>
      </c>
      <c r="K3839" s="494" t="s">
        <v>4027</v>
      </c>
      <c r="L3839" s="512">
        <f t="shared" si="413"/>
        <v>0</v>
      </c>
      <c r="M3839" s="513" t="s">
        <v>4037</v>
      </c>
      <c r="N3839" s="514"/>
      <c r="O3839" s="514"/>
      <c r="P3839" s="515">
        <f t="shared" si="414"/>
        <v>0</v>
      </c>
      <c r="Q3839" s="515">
        <f t="shared" si="415"/>
        <v>0</v>
      </c>
      <c r="R3839" s="515">
        <f t="shared" si="416"/>
        <v>0</v>
      </c>
      <c r="S3839" s="516">
        <f>IF(M3839="nio",0,IF(M3839&gt;0,VLOOKUP(H3839,'3-Productie normen'!A:L,VLOOKUP(M3839,'3-Productie normen'!$B$36:$C$42,2,FALSE),FALSE)))</f>
        <v>0</v>
      </c>
      <c r="T3839" s="516">
        <f t="shared" si="418"/>
        <v>0</v>
      </c>
      <c r="U3839" s="55">
        <f t="shared" si="419"/>
        <v>0</v>
      </c>
      <c r="V3839" s="527"/>
      <c r="X3839" s="529">
        <f t="shared" si="417"/>
        <v>0</v>
      </c>
    </row>
    <row r="3840" spans="1:24" ht="14.1" customHeight="1">
      <c r="A3840" s="460">
        <v>3840</v>
      </c>
      <c r="B3840" s="467" t="s">
        <v>248</v>
      </c>
      <c r="C3840" s="466" t="s">
        <v>389</v>
      </c>
      <c r="D3840" s="473" t="s">
        <v>484</v>
      </c>
      <c r="E3840" s="475">
        <v>0</v>
      </c>
      <c r="F3840" s="475" t="s">
        <v>3262</v>
      </c>
      <c r="G3840" s="494" t="s">
        <v>529</v>
      </c>
      <c r="H3840" s="491" t="s">
        <v>253</v>
      </c>
      <c r="I3840" s="494" t="s">
        <v>3986</v>
      </c>
      <c r="J3840" s="502">
        <v>15.48</v>
      </c>
      <c r="K3840" s="491" t="s">
        <v>253</v>
      </c>
      <c r="L3840" s="512">
        <f t="shared" si="413"/>
        <v>104</v>
      </c>
      <c r="M3840" s="514">
        <v>104</v>
      </c>
      <c r="N3840" s="514"/>
      <c r="O3840" s="514"/>
      <c r="P3840" s="515" t="e">
        <f t="shared" si="414"/>
        <v>#DIV/0!</v>
      </c>
      <c r="Q3840" s="515">
        <f t="shared" si="415"/>
        <v>0</v>
      </c>
      <c r="R3840" s="515">
        <f t="shared" si="416"/>
        <v>0</v>
      </c>
      <c r="S3840" s="516">
        <f>IF(M3840="nio",0,IF(M3840&gt;0,VLOOKUP(H3840,'3-Productie normen'!A:L,VLOOKUP(M3840,'3-Productie normen'!$B$36:$C$42,2,FALSE),FALSE)))</f>
        <v>0</v>
      </c>
      <c r="T3840" s="516">
        <f t="shared" si="418"/>
        <v>0</v>
      </c>
      <c r="U3840" s="55">
        <f t="shared" si="419"/>
        <v>0</v>
      </c>
      <c r="V3840" s="527"/>
      <c r="X3840" s="529">
        <f t="shared" si="417"/>
        <v>1609.92</v>
      </c>
    </row>
    <row r="3841" spans="1:24" ht="14.1" customHeight="1">
      <c r="A3841" s="567">
        <v>3841</v>
      </c>
      <c r="B3841" s="467" t="s">
        <v>248</v>
      </c>
      <c r="C3841" s="466" t="s">
        <v>389</v>
      </c>
      <c r="D3841" s="473" t="s">
        <v>484</v>
      </c>
      <c r="E3841" s="475">
        <v>0</v>
      </c>
      <c r="F3841" s="475" t="s">
        <v>3263</v>
      </c>
      <c r="G3841" s="494" t="s">
        <v>593</v>
      </c>
      <c r="H3841" s="494" t="s">
        <v>255</v>
      </c>
      <c r="I3841" s="494" t="s">
        <v>3974</v>
      </c>
      <c r="J3841" s="502">
        <v>29.92</v>
      </c>
      <c r="K3841" s="494" t="s">
        <v>255</v>
      </c>
      <c r="L3841" s="512">
        <f t="shared" si="413"/>
        <v>104</v>
      </c>
      <c r="M3841" s="514">
        <v>104</v>
      </c>
      <c r="N3841" s="514"/>
      <c r="O3841" s="514"/>
      <c r="P3841" s="515" t="e">
        <f t="shared" si="414"/>
        <v>#DIV/0!</v>
      </c>
      <c r="Q3841" s="515">
        <f t="shared" si="415"/>
        <v>0</v>
      </c>
      <c r="R3841" s="515">
        <f t="shared" si="416"/>
        <v>0</v>
      </c>
      <c r="S3841" s="516">
        <f>IF(M3841="nio",0,IF(M3841&gt;0,VLOOKUP(H3841,'3-Productie normen'!A:L,VLOOKUP(M3841,'3-Productie normen'!$B$36:$C$42,2,FALSE),FALSE)))</f>
        <v>0</v>
      </c>
      <c r="T3841" s="516">
        <f t="shared" si="418"/>
        <v>0</v>
      </c>
      <c r="U3841" s="55">
        <f t="shared" si="419"/>
        <v>0</v>
      </c>
      <c r="V3841" s="527"/>
      <c r="X3841" s="529">
        <f t="shared" si="417"/>
        <v>3111.6800000000003</v>
      </c>
    </row>
    <row r="3842" spans="1:24" ht="14.1" customHeight="1">
      <c r="A3842" s="460">
        <v>3842</v>
      </c>
      <c r="B3842" s="467" t="s">
        <v>248</v>
      </c>
      <c r="C3842" s="466" t="s">
        <v>389</v>
      </c>
      <c r="D3842" s="473" t="s">
        <v>484</v>
      </c>
      <c r="E3842" s="475">
        <v>0</v>
      </c>
      <c r="F3842" s="475" t="s">
        <v>3264</v>
      </c>
      <c r="G3842" s="494" t="s">
        <v>600</v>
      </c>
      <c r="H3842" s="494" t="s">
        <v>4033</v>
      </c>
      <c r="I3842" s="494" t="s">
        <v>3977</v>
      </c>
      <c r="J3842" s="502">
        <v>10.02</v>
      </c>
      <c r="K3842" s="494" t="s">
        <v>4033</v>
      </c>
      <c r="L3842" s="512">
        <f t="shared" si="413"/>
        <v>104</v>
      </c>
      <c r="M3842" s="514">
        <v>104</v>
      </c>
      <c r="N3842" s="514"/>
      <c r="O3842" s="514"/>
      <c r="P3842" s="515" t="e">
        <f t="shared" si="414"/>
        <v>#DIV/0!</v>
      </c>
      <c r="Q3842" s="515">
        <f t="shared" si="415"/>
        <v>0</v>
      </c>
      <c r="R3842" s="515">
        <f t="shared" si="416"/>
        <v>0</v>
      </c>
      <c r="S3842" s="516">
        <f>IF(M3842="nio",0,IF(M3842&gt;0,VLOOKUP(H3842,'3-Productie normen'!A:L,VLOOKUP(M3842,'3-Productie normen'!$B$36:$C$42,2,FALSE),FALSE)))</f>
        <v>0</v>
      </c>
      <c r="T3842" s="516">
        <f t="shared" si="418"/>
        <v>0</v>
      </c>
      <c r="U3842" s="55">
        <f t="shared" si="419"/>
        <v>0</v>
      </c>
      <c r="V3842" s="527"/>
      <c r="X3842" s="529">
        <f t="shared" si="417"/>
        <v>1042.08</v>
      </c>
    </row>
    <row r="3843" spans="1:24" ht="14.1" customHeight="1">
      <c r="A3843" s="460">
        <v>3843</v>
      </c>
      <c r="B3843" s="467" t="s">
        <v>248</v>
      </c>
      <c r="C3843" s="466" t="s">
        <v>389</v>
      </c>
      <c r="D3843" s="473" t="s">
        <v>484</v>
      </c>
      <c r="E3843" s="475">
        <v>0</v>
      </c>
      <c r="F3843" s="475" t="s">
        <v>3265</v>
      </c>
      <c r="G3843" s="494" t="s">
        <v>598</v>
      </c>
      <c r="H3843" s="487" t="s">
        <v>17</v>
      </c>
      <c r="I3843" s="494" t="s">
        <v>3977</v>
      </c>
      <c r="J3843" s="502">
        <v>4.13</v>
      </c>
      <c r="K3843" s="487" t="s">
        <v>17</v>
      </c>
      <c r="L3843" s="512">
        <f t="shared" si="413"/>
        <v>255</v>
      </c>
      <c r="M3843" s="514">
        <v>255</v>
      </c>
      <c r="N3843" s="514"/>
      <c r="O3843" s="514"/>
      <c r="P3843" s="515" t="e">
        <f t="shared" si="414"/>
        <v>#DIV/0!</v>
      </c>
      <c r="Q3843" s="515">
        <f t="shared" si="415"/>
        <v>0</v>
      </c>
      <c r="R3843" s="515">
        <f t="shared" si="416"/>
        <v>0</v>
      </c>
      <c r="S3843" s="516">
        <f>IF(M3843="nio",0,IF(M3843&gt;0,VLOOKUP(H3843,'3-Productie normen'!A:L,VLOOKUP(M3843,'3-Productie normen'!$B$36:$C$42,2,FALSE),FALSE)))</f>
        <v>0</v>
      </c>
      <c r="T3843" s="516">
        <f t="shared" si="418"/>
        <v>0</v>
      </c>
      <c r="U3843" s="55">
        <f t="shared" si="419"/>
        <v>0</v>
      </c>
      <c r="V3843" s="527"/>
      <c r="X3843" s="529">
        <f t="shared" si="417"/>
        <v>1053.1499999999999</v>
      </c>
    </row>
    <row r="3844" spans="1:24" ht="14.1" customHeight="1">
      <c r="A3844" s="460">
        <v>3844</v>
      </c>
      <c r="B3844" s="467" t="s">
        <v>248</v>
      </c>
      <c r="C3844" s="466" t="s">
        <v>389</v>
      </c>
      <c r="D3844" s="473" t="s">
        <v>484</v>
      </c>
      <c r="E3844" s="475">
        <v>0</v>
      </c>
      <c r="F3844" s="475" t="s">
        <v>3266</v>
      </c>
      <c r="G3844" s="494" t="s">
        <v>598</v>
      </c>
      <c r="H3844" s="487" t="s">
        <v>17</v>
      </c>
      <c r="I3844" s="494" t="s">
        <v>3977</v>
      </c>
      <c r="J3844" s="502">
        <v>11.13</v>
      </c>
      <c r="K3844" s="494" t="s">
        <v>4030</v>
      </c>
      <c r="L3844" s="512">
        <f t="shared" si="413"/>
        <v>510</v>
      </c>
      <c r="M3844" s="514">
        <v>255</v>
      </c>
      <c r="N3844" s="514">
        <v>255</v>
      </c>
      <c r="O3844" s="514"/>
      <c r="P3844" s="515" t="e">
        <f t="shared" si="414"/>
        <v>#DIV/0!</v>
      </c>
      <c r="Q3844" s="515" t="e">
        <f t="shared" si="415"/>
        <v>#DIV/0!</v>
      </c>
      <c r="R3844" s="515">
        <f t="shared" si="416"/>
        <v>0</v>
      </c>
      <c r="S3844" s="516">
        <f>IF(M3844="nio",0,IF(M3844&gt;0,VLOOKUP(H3844,'3-Productie normen'!A:L,VLOOKUP(M3844,'3-Productie normen'!$B$36:$C$42,2,FALSE),FALSE)))</f>
        <v>0</v>
      </c>
      <c r="T3844" s="516">
        <f t="shared" si="418"/>
        <v>0</v>
      </c>
      <c r="U3844" s="55">
        <f t="shared" si="419"/>
        <v>0</v>
      </c>
      <c r="V3844" s="527"/>
      <c r="X3844" s="529">
        <f t="shared" si="417"/>
        <v>5676.3</v>
      </c>
    </row>
    <row r="3845" spans="1:24" ht="14.1" customHeight="1">
      <c r="A3845" s="460">
        <v>3845</v>
      </c>
      <c r="B3845" s="467" t="s">
        <v>248</v>
      </c>
      <c r="C3845" s="466" t="s">
        <v>389</v>
      </c>
      <c r="D3845" s="473" t="s">
        <v>484</v>
      </c>
      <c r="E3845" s="475">
        <v>0</v>
      </c>
      <c r="F3845" s="475" t="s">
        <v>3267</v>
      </c>
      <c r="G3845" s="494" t="s">
        <v>600</v>
      </c>
      <c r="H3845" s="494" t="s">
        <v>4033</v>
      </c>
      <c r="I3845" s="494" t="s">
        <v>3977</v>
      </c>
      <c r="J3845" s="502">
        <v>62.49</v>
      </c>
      <c r="K3845" s="494" t="s">
        <v>4033</v>
      </c>
      <c r="L3845" s="512">
        <f t="shared" si="413"/>
        <v>104</v>
      </c>
      <c r="M3845" s="514">
        <v>104</v>
      </c>
      <c r="N3845" s="514"/>
      <c r="O3845" s="514"/>
      <c r="P3845" s="515" t="e">
        <f t="shared" si="414"/>
        <v>#DIV/0!</v>
      </c>
      <c r="Q3845" s="515">
        <f t="shared" si="415"/>
        <v>0</v>
      </c>
      <c r="R3845" s="515">
        <f t="shared" si="416"/>
        <v>0</v>
      </c>
      <c r="S3845" s="516">
        <f>IF(M3845="nio",0,IF(M3845&gt;0,VLOOKUP(H3845,'3-Productie normen'!A:L,VLOOKUP(M3845,'3-Productie normen'!$B$36:$C$42,2,FALSE),FALSE)))</f>
        <v>0</v>
      </c>
      <c r="T3845" s="516">
        <f t="shared" si="418"/>
        <v>0</v>
      </c>
      <c r="U3845" s="55">
        <f t="shared" si="419"/>
        <v>0</v>
      </c>
      <c r="V3845" s="527"/>
      <c r="X3845" s="529">
        <f t="shared" si="417"/>
        <v>6498.96</v>
      </c>
    </row>
    <row r="3846" spans="1:24" ht="14.1" customHeight="1">
      <c r="A3846" s="460">
        <v>3846</v>
      </c>
      <c r="B3846" s="467" t="s">
        <v>248</v>
      </c>
      <c r="C3846" s="466" t="s">
        <v>389</v>
      </c>
      <c r="D3846" s="473" t="s">
        <v>484</v>
      </c>
      <c r="E3846" s="475">
        <v>0</v>
      </c>
      <c r="F3846" s="475" t="s">
        <v>3268</v>
      </c>
      <c r="G3846" s="494" t="s">
        <v>600</v>
      </c>
      <c r="H3846" s="494" t="s">
        <v>4033</v>
      </c>
      <c r="I3846" s="494" t="s">
        <v>3977</v>
      </c>
      <c r="J3846" s="502">
        <v>74.89</v>
      </c>
      <c r="K3846" s="494" t="s">
        <v>4033</v>
      </c>
      <c r="L3846" s="512">
        <f t="shared" si="413"/>
        <v>104</v>
      </c>
      <c r="M3846" s="514">
        <v>104</v>
      </c>
      <c r="N3846" s="514"/>
      <c r="O3846" s="514"/>
      <c r="P3846" s="515" t="e">
        <f t="shared" si="414"/>
        <v>#DIV/0!</v>
      </c>
      <c r="Q3846" s="515">
        <f t="shared" si="415"/>
        <v>0</v>
      </c>
      <c r="R3846" s="515">
        <f t="shared" si="416"/>
        <v>0</v>
      </c>
      <c r="S3846" s="516">
        <f>IF(M3846="nio",0,IF(M3846&gt;0,VLOOKUP(H3846,'3-Productie normen'!A:L,VLOOKUP(M3846,'3-Productie normen'!$B$36:$C$42,2,FALSE),FALSE)))</f>
        <v>0</v>
      </c>
      <c r="T3846" s="516">
        <f t="shared" si="418"/>
        <v>0</v>
      </c>
      <c r="U3846" s="55">
        <f t="shared" si="419"/>
        <v>0</v>
      </c>
      <c r="V3846" s="527"/>
      <c r="X3846" s="529">
        <f t="shared" si="417"/>
        <v>7788.56</v>
      </c>
    </row>
    <row r="3847" spans="1:24" ht="14.1" customHeight="1">
      <c r="A3847" s="460">
        <v>3847</v>
      </c>
      <c r="B3847" s="467" t="s">
        <v>248</v>
      </c>
      <c r="C3847" s="466" t="s">
        <v>389</v>
      </c>
      <c r="D3847" s="473" t="s">
        <v>484</v>
      </c>
      <c r="E3847" s="475">
        <v>1</v>
      </c>
      <c r="F3847" s="475" t="s">
        <v>3269</v>
      </c>
      <c r="G3847" s="494" t="s">
        <v>600</v>
      </c>
      <c r="H3847" s="494" t="s">
        <v>4033</v>
      </c>
      <c r="I3847" s="494" t="s">
        <v>3977</v>
      </c>
      <c r="J3847" s="502">
        <v>79.81</v>
      </c>
      <c r="K3847" s="494" t="s">
        <v>4033</v>
      </c>
      <c r="L3847" s="512">
        <f t="shared" si="413"/>
        <v>104</v>
      </c>
      <c r="M3847" s="514">
        <v>104</v>
      </c>
      <c r="N3847" s="514"/>
      <c r="O3847" s="514"/>
      <c r="P3847" s="515" t="e">
        <f t="shared" si="414"/>
        <v>#DIV/0!</v>
      </c>
      <c r="Q3847" s="515">
        <f t="shared" si="415"/>
        <v>0</v>
      </c>
      <c r="R3847" s="515">
        <f t="shared" si="416"/>
        <v>0</v>
      </c>
      <c r="S3847" s="516">
        <f>IF(M3847="nio",0,IF(M3847&gt;0,VLOOKUP(H3847,'3-Productie normen'!A:L,VLOOKUP(M3847,'3-Productie normen'!$B$36:$C$42,2,FALSE),FALSE)))</f>
        <v>0</v>
      </c>
      <c r="T3847" s="516">
        <f t="shared" si="418"/>
        <v>0</v>
      </c>
      <c r="U3847" s="55">
        <f t="shared" si="419"/>
        <v>0</v>
      </c>
      <c r="V3847" s="527"/>
      <c r="X3847" s="529">
        <f t="shared" si="417"/>
        <v>8300.24</v>
      </c>
    </row>
    <row r="3848" spans="1:24" ht="14.1" customHeight="1">
      <c r="A3848" s="460">
        <v>3848</v>
      </c>
      <c r="B3848" s="467" t="s">
        <v>248</v>
      </c>
      <c r="C3848" s="466" t="s">
        <v>389</v>
      </c>
      <c r="D3848" s="473" t="s">
        <v>484</v>
      </c>
      <c r="E3848" s="475">
        <v>1</v>
      </c>
      <c r="F3848" s="475" t="s">
        <v>3270</v>
      </c>
      <c r="G3848" s="494" t="s">
        <v>1313</v>
      </c>
      <c r="H3848" s="491" t="s">
        <v>286</v>
      </c>
      <c r="I3848" s="494" t="s">
        <v>3974</v>
      </c>
      <c r="J3848" s="502">
        <v>29.1</v>
      </c>
      <c r="K3848" s="494" t="s">
        <v>4027</v>
      </c>
      <c r="L3848" s="512">
        <f t="shared" si="413"/>
        <v>0</v>
      </c>
      <c r="M3848" s="513" t="s">
        <v>4037</v>
      </c>
      <c r="N3848" s="514"/>
      <c r="O3848" s="514"/>
      <c r="P3848" s="515">
        <f t="shared" si="414"/>
        <v>0</v>
      </c>
      <c r="Q3848" s="515">
        <f t="shared" si="415"/>
        <v>0</v>
      </c>
      <c r="R3848" s="515">
        <f t="shared" si="416"/>
        <v>0</v>
      </c>
      <c r="S3848" s="516">
        <f>IF(M3848="nio",0,IF(M3848&gt;0,VLOOKUP(H3848,'3-Productie normen'!A:L,VLOOKUP(M3848,'3-Productie normen'!$B$36:$C$42,2,FALSE),FALSE)))</f>
        <v>0</v>
      </c>
      <c r="T3848" s="516">
        <f t="shared" si="418"/>
        <v>0</v>
      </c>
      <c r="U3848" s="55">
        <f t="shared" si="419"/>
        <v>0</v>
      </c>
      <c r="V3848" s="527"/>
      <c r="X3848" s="529">
        <f t="shared" si="417"/>
        <v>0</v>
      </c>
    </row>
    <row r="3849" spans="1:24" ht="14.1" customHeight="1">
      <c r="A3849" s="567">
        <v>3849</v>
      </c>
      <c r="B3849" s="467" t="s">
        <v>248</v>
      </c>
      <c r="C3849" s="466" t="s">
        <v>389</v>
      </c>
      <c r="D3849" s="473" t="s">
        <v>484</v>
      </c>
      <c r="E3849" s="475">
        <v>1</v>
      </c>
      <c r="F3849" s="475" t="s">
        <v>3271</v>
      </c>
      <c r="G3849" s="494" t="s">
        <v>600</v>
      </c>
      <c r="H3849" s="494" t="s">
        <v>4033</v>
      </c>
      <c r="I3849" s="494" t="s">
        <v>3977</v>
      </c>
      <c r="J3849" s="502">
        <v>69.11</v>
      </c>
      <c r="K3849" s="494" t="s">
        <v>4033</v>
      </c>
      <c r="L3849" s="512">
        <f t="shared" si="413"/>
        <v>104</v>
      </c>
      <c r="M3849" s="514">
        <v>104</v>
      </c>
      <c r="N3849" s="514"/>
      <c r="O3849" s="514"/>
      <c r="P3849" s="515" t="e">
        <f t="shared" si="414"/>
        <v>#DIV/0!</v>
      </c>
      <c r="Q3849" s="515">
        <f t="shared" si="415"/>
        <v>0</v>
      </c>
      <c r="R3849" s="515">
        <f t="shared" si="416"/>
        <v>0</v>
      </c>
      <c r="S3849" s="516">
        <f>IF(M3849="nio",0,IF(M3849&gt;0,VLOOKUP(H3849,'3-Productie normen'!A:L,VLOOKUP(M3849,'3-Productie normen'!$B$36:$C$42,2,FALSE),FALSE)))</f>
        <v>0</v>
      </c>
      <c r="T3849" s="516">
        <f t="shared" si="418"/>
        <v>0</v>
      </c>
      <c r="U3849" s="55">
        <f t="shared" si="419"/>
        <v>0</v>
      </c>
      <c r="V3849" s="527"/>
      <c r="X3849" s="529">
        <f t="shared" si="417"/>
        <v>7187.44</v>
      </c>
    </row>
    <row r="3850" spans="1:24" ht="14.1" customHeight="1">
      <c r="A3850" s="460">
        <v>3850</v>
      </c>
      <c r="B3850" s="467" t="s">
        <v>248</v>
      </c>
      <c r="C3850" s="466" t="s">
        <v>389</v>
      </c>
      <c r="D3850" s="473" t="s">
        <v>484</v>
      </c>
      <c r="E3850" s="475">
        <v>1</v>
      </c>
      <c r="F3850" s="475" t="s">
        <v>3272</v>
      </c>
      <c r="G3850" s="494" t="s">
        <v>589</v>
      </c>
      <c r="H3850" s="491" t="s">
        <v>253</v>
      </c>
      <c r="I3850" s="494" t="s">
        <v>3974</v>
      </c>
      <c r="J3850" s="502">
        <v>16.350000000000001</v>
      </c>
      <c r="K3850" s="491" t="s">
        <v>253</v>
      </c>
      <c r="L3850" s="512">
        <f t="shared" ref="L3850:L3913" si="420">SUM(M3850:O3850)</f>
        <v>104</v>
      </c>
      <c r="M3850" s="514">
        <v>104</v>
      </c>
      <c r="N3850" s="514"/>
      <c r="O3850" s="514"/>
      <c r="P3850" s="515" t="e">
        <f t="shared" si="414"/>
        <v>#DIV/0!</v>
      </c>
      <c r="Q3850" s="515">
        <f t="shared" si="415"/>
        <v>0</v>
      </c>
      <c r="R3850" s="515">
        <f t="shared" si="416"/>
        <v>0</v>
      </c>
      <c r="S3850" s="516">
        <f>IF(M3850="nio",0,IF(M3850&gt;0,VLOOKUP(H3850,'3-Productie normen'!A:L,VLOOKUP(M3850,'3-Productie normen'!$B$36:$C$42,2,FALSE),FALSE)))</f>
        <v>0</v>
      </c>
      <c r="T3850" s="516">
        <f t="shared" si="418"/>
        <v>0</v>
      </c>
      <c r="U3850" s="55">
        <f t="shared" si="419"/>
        <v>0</v>
      </c>
      <c r="V3850" s="527"/>
      <c r="X3850" s="529">
        <f t="shared" si="417"/>
        <v>1700.4</v>
      </c>
    </row>
    <row r="3851" spans="1:24" ht="14.1" customHeight="1">
      <c r="A3851" s="460">
        <v>3851</v>
      </c>
      <c r="B3851" s="467" t="s">
        <v>248</v>
      </c>
      <c r="C3851" s="466" t="s">
        <v>389</v>
      </c>
      <c r="D3851" s="473" t="s">
        <v>484</v>
      </c>
      <c r="E3851" s="475">
        <v>1</v>
      </c>
      <c r="F3851" s="475" t="s">
        <v>3273</v>
      </c>
      <c r="G3851" s="494" t="s">
        <v>3274</v>
      </c>
      <c r="H3851" s="491" t="s">
        <v>4038</v>
      </c>
      <c r="I3851" s="494" t="s">
        <v>3986</v>
      </c>
      <c r="J3851" s="502">
        <v>255</v>
      </c>
      <c r="K3851" s="491" t="s">
        <v>4038</v>
      </c>
      <c r="L3851" s="512">
        <f t="shared" si="420"/>
        <v>255</v>
      </c>
      <c r="M3851" s="514">
        <v>255</v>
      </c>
      <c r="N3851" s="514"/>
      <c r="O3851" s="514"/>
      <c r="P3851" s="515" t="e">
        <f t="shared" ref="P3851:P3914" si="421">IF(M3851="nio",0,IF(M3851&gt;0,M3851*J3851/S3851,0))</f>
        <v>#DIV/0!</v>
      </c>
      <c r="Q3851" s="515">
        <f t="shared" ref="Q3851:Q3914" si="422">IF(N3851&gt;0,N3851*J3851/T3851,0)</f>
        <v>0</v>
      </c>
      <c r="R3851" s="515">
        <f t="shared" ref="R3851:R3914" si="423">IF(O3851&gt;0,O3851*J3851/U3851,0)</f>
        <v>0</v>
      </c>
      <c r="S3851" s="516">
        <f>IF(M3851="nio",0,IF(M3851&gt;0,VLOOKUP(H3851,'3-Productie normen'!A:L,VLOOKUP(M3851,'3-Productie normen'!$B$36:$C$42,2,FALSE),FALSE)))</f>
        <v>0</v>
      </c>
      <c r="T3851" s="516">
        <f t="shared" si="418"/>
        <v>0</v>
      </c>
      <c r="U3851" s="55">
        <f t="shared" si="419"/>
        <v>0</v>
      </c>
      <c r="V3851" s="527"/>
      <c r="X3851" s="529">
        <f t="shared" ref="X3851:X3914" si="424">L3851*J3851</f>
        <v>65025</v>
      </c>
    </row>
    <row r="3852" spans="1:24" ht="14.1" customHeight="1">
      <c r="A3852" s="460">
        <v>3852</v>
      </c>
      <c r="B3852" s="467" t="s">
        <v>248</v>
      </c>
      <c r="C3852" s="466" t="s">
        <v>389</v>
      </c>
      <c r="D3852" s="473" t="s">
        <v>484</v>
      </c>
      <c r="E3852" s="475">
        <v>1</v>
      </c>
      <c r="F3852" s="475" t="s">
        <v>3273</v>
      </c>
      <c r="G3852" s="494" t="s">
        <v>3274</v>
      </c>
      <c r="H3852" s="491" t="s">
        <v>4038</v>
      </c>
      <c r="I3852" s="494" t="s">
        <v>3986</v>
      </c>
      <c r="J3852" s="502">
        <v>84.84</v>
      </c>
      <c r="K3852" s="491" t="s">
        <v>4038</v>
      </c>
      <c r="L3852" s="512">
        <f t="shared" si="420"/>
        <v>255</v>
      </c>
      <c r="M3852" s="514">
        <v>255</v>
      </c>
      <c r="N3852" s="514"/>
      <c r="O3852" s="514"/>
      <c r="P3852" s="515" t="e">
        <f t="shared" si="421"/>
        <v>#DIV/0!</v>
      </c>
      <c r="Q3852" s="515">
        <f t="shared" si="422"/>
        <v>0</v>
      </c>
      <c r="R3852" s="515">
        <f t="shared" si="423"/>
        <v>0</v>
      </c>
      <c r="S3852" s="516">
        <f>IF(M3852="nio",0,IF(M3852&gt;0,VLOOKUP(H3852,'3-Productie normen'!A:L,VLOOKUP(M3852,'3-Productie normen'!$B$36:$C$42,2,FALSE),FALSE)))</f>
        <v>0</v>
      </c>
      <c r="T3852" s="516">
        <f t="shared" si="418"/>
        <v>0</v>
      </c>
      <c r="U3852" s="55">
        <f t="shared" si="419"/>
        <v>0</v>
      </c>
      <c r="V3852" s="527"/>
      <c r="X3852" s="529">
        <f t="shared" si="424"/>
        <v>21634.2</v>
      </c>
    </row>
    <row r="3853" spans="1:24" ht="14.1" customHeight="1">
      <c r="A3853" s="460">
        <v>3853</v>
      </c>
      <c r="B3853" s="467" t="s">
        <v>248</v>
      </c>
      <c r="C3853" s="466" t="s">
        <v>389</v>
      </c>
      <c r="D3853" s="473" t="s">
        <v>484</v>
      </c>
      <c r="E3853" s="475">
        <v>1</v>
      </c>
      <c r="F3853" s="475" t="s">
        <v>3275</v>
      </c>
      <c r="G3853" s="494" t="s">
        <v>529</v>
      </c>
      <c r="H3853" s="491" t="s">
        <v>253</v>
      </c>
      <c r="I3853" s="494" t="s">
        <v>3986</v>
      </c>
      <c r="J3853" s="502">
        <v>17.2</v>
      </c>
      <c r="K3853" s="491" t="s">
        <v>4038</v>
      </c>
      <c r="L3853" s="512">
        <f t="shared" si="420"/>
        <v>104</v>
      </c>
      <c r="M3853" s="514">
        <v>104</v>
      </c>
      <c r="N3853" s="514"/>
      <c r="O3853" s="514"/>
      <c r="P3853" s="515" t="e">
        <f t="shared" si="421"/>
        <v>#DIV/0!</v>
      </c>
      <c r="Q3853" s="515">
        <f t="shared" si="422"/>
        <v>0</v>
      </c>
      <c r="R3853" s="515">
        <f t="shared" si="423"/>
        <v>0</v>
      </c>
      <c r="S3853" s="516">
        <f>IF(M3853="nio",0,IF(M3853&gt;0,VLOOKUP(H3853,'3-Productie normen'!A:L,VLOOKUP(M3853,'3-Productie normen'!$B$36:$C$42,2,FALSE),FALSE)))</f>
        <v>0</v>
      </c>
      <c r="T3853" s="516">
        <f t="shared" si="418"/>
        <v>0</v>
      </c>
      <c r="U3853" s="55">
        <f t="shared" si="419"/>
        <v>0</v>
      </c>
      <c r="V3853" s="527"/>
      <c r="X3853" s="529">
        <f t="shared" si="424"/>
        <v>1788.8</v>
      </c>
    </row>
    <row r="3854" spans="1:24" ht="14.1" customHeight="1">
      <c r="A3854" s="460">
        <v>3854</v>
      </c>
      <c r="B3854" s="467" t="s">
        <v>248</v>
      </c>
      <c r="C3854" s="466" t="s">
        <v>389</v>
      </c>
      <c r="D3854" s="473" t="s">
        <v>484</v>
      </c>
      <c r="E3854" s="475">
        <v>1</v>
      </c>
      <c r="F3854" s="475" t="s">
        <v>3276</v>
      </c>
      <c r="G3854" s="494" t="s">
        <v>529</v>
      </c>
      <c r="H3854" s="491" t="s">
        <v>253</v>
      </c>
      <c r="I3854" s="494" t="s">
        <v>3986</v>
      </c>
      <c r="J3854" s="502">
        <v>11.76</v>
      </c>
      <c r="K3854" s="491" t="s">
        <v>253</v>
      </c>
      <c r="L3854" s="512">
        <f t="shared" si="420"/>
        <v>104</v>
      </c>
      <c r="M3854" s="514">
        <v>104</v>
      </c>
      <c r="N3854" s="514"/>
      <c r="O3854" s="514"/>
      <c r="P3854" s="515" t="e">
        <f t="shared" si="421"/>
        <v>#DIV/0!</v>
      </c>
      <c r="Q3854" s="515">
        <f t="shared" si="422"/>
        <v>0</v>
      </c>
      <c r="R3854" s="515">
        <f t="shared" si="423"/>
        <v>0</v>
      </c>
      <c r="S3854" s="516">
        <f>IF(M3854="nio",0,IF(M3854&gt;0,VLOOKUP(H3854,'3-Productie normen'!A:L,VLOOKUP(M3854,'3-Productie normen'!$B$36:$C$42,2,FALSE),FALSE)))</f>
        <v>0</v>
      </c>
      <c r="T3854" s="516">
        <f t="shared" si="418"/>
        <v>0</v>
      </c>
      <c r="U3854" s="55">
        <f t="shared" si="419"/>
        <v>0</v>
      </c>
      <c r="V3854" s="527"/>
      <c r="X3854" s="529">
        <f t="shared" si="424"/>
        <v>1223.04</v>
      </c>
    </row>
    <row r="3855" spans="1:24" ht="14.1" customHeight="1">
      <c r="A3855" s="460">
        <v>3855</v>
      </c>
      <c r="B3855" s="467" t="s">
        <v>248</v>
      </c>
      <c r="C3855" s="466" t="s">
        <v>389</v>
      </c>
      <c r="D3855" s="473" t="s">
        <v>484</v>
      </c>
      <c r="E3855" s="475">
        <v>1</v>
      </c>
      <c r="F3855" s="475" t="s">
        <v>3277</v>
      </c>
      <c r="G3855" s="494" t="s">
        <v>529</v>
      </c>
      <c r="H3855" s="491" t="s">
        <v>253</v>
      </c>
      <c r="I3855" s="494" t="s">
        <v>3986</v>
      </c>
      <c r="J3855" s="502">
        <v>25.99</v>
      </c>
      <c r="K3855" s="491" t="s">
        <v>253</v>
      </c>
      <c r="L3855" s="512">
        <f t="shared" si="420"/>
        <v>104</v>
      </c>
      <c r="M3855" s="514">
        <v>104</v>
      </c>
      <c r="N3855" s="514"/>
      <c r="O3855" s="514"/>
      <c r="P3855" s="515" t="e">
        <f t="shared" si="421"/>
        <v>#DIV/0!</v>
      </c>
      <c r="Q3855" s="515">
        <f t="shared" si="422"/>
        <v>0</v>
      </c>
      <c r="R3855" s="515">
        <f t="shared" si="423"/>
        <v>0</v>
      </c>
      <c r="S3855" s="516">
        <f>IF(M3855="nio",0,IF(M3855&gt;0,VLOOKUP(H3855,'3-Productie normen'!A:L,VLOOKUP(M3855,'3-Productie normen'!$B$36:$C$42,2,FALSE),FALSE)))</f>
        <v>0</v>
      </c>
      <c r="T3855" s="516">
        <f t="shared" si="418"/>
        <v>0</v>
      </c>
      <c r="U3855" s="55">
        <f t="shared" si="419"/>
        <v>0</v>
      </c>
      <c r="V3855" s="527"/>
      <c r="X3855" s="529">
        <f t="shared" si="424"/>
        <v>2702.96</v>
      </c>
    </row>
    <row r="3856" spans="1:24" ht="14.1" customHeight="1">
      <c r="A3856" s="460">
        <v>3856</v>
      </c>
      <c r="B3856" s="467" t="s">
        <v>248</v>
      </c>
      <c r="C3856" s="466" t="s">
        <v>389</v>
      </c>
      <c r="D3856" s="473" t="s">
        <v>484</v>
      </c>
      <c r="E3856" s="475">
        <v>1</v>
      </c>
      <c r="F3856" s="475" t="s">
        <v>3278</v>
      </c>
      <c r="G3856" s="494" t="s">
        <v>529</v>
      </c>
      <c r="H3856" s="491" t="s">
        <v>253</v>
      </c>
      <c r="I3856" s="494" t="s">
        <v>3986</v>
      </c>
      <c r="J3856" s="502">
        <v>25.99</v>
      </c>
      <c r="K3856" s="491" t="s">
        <v>253</v>
      </c>
      <c r="L3856" s="512">
        <f t="shared" si="420"/>
        <v>104</v>
      </c>
      <c r="M3856" s="514">
        <v>104</v>
      </c>
      <c r="N3856" s="514"/>
      <c r="O3856" s="514"/>
      <c r="P3856" s="515" t="e">
        <f t="shared" si="421"/>
        <v>#DIV/0!</v>
      </c>
      <c r="Q3856" s="515">
        <f t="shared" si="422"/>
        <v>0</v>
      </c>
      <c r="R3856" s="515">
        <f t="shared" si="423"/>
        <v>0</v>
      </c>
      <c r="S3856" s="516">
        <f>IF(M3856="nio",0,IF(M3856&gt;0,VLOOKUP(H3856,'3-Productie normen'!A:L,VLOOKUP(M3856,'3-Productie normen'!$B$36:$C$42,2,FALSE),FALSE)))</f>
        <v>0</v>
      </c>
      <c r="T3856" s="516">
        <f t="shared" si="418"/>
        <v>0</v>
      </c>
      <c r="U3856" s="55">
        <f t="shared" si="419"/>
        <v>0</v>
      </c>
      <c r="V3856" s="527"/>
      <c r="X3856" s="529">
        <f t="shared" si="424"/>
        <v>2702.96</v>
      </c>
    </row>
    <row r="3857" spans="1:24" ht="14.1" customHeight="1">
      <c r="A3857" s="567">
        <v>3857</v>
      </c>
      <c r="B3857" s="467" t="s">
        <v>248</v>
      </c>
      <c r="C3857" s="466" t="s">
        <v>389</v>
      </c>
      <c r="D3857" s="473" t="s">
        <v>484</v>
      </c>
      <c r="E3857" s="475">
        <v>1</v>
      </c>
      <c r="F3857" s="475" t="s">
        <v>3279</v>
      </c>
      <c r="G3857" s="494" t="s">
        <v>529</v>
      </c>
      <c r="H3857" s="491" t="s">
        <v>253</v>
      </c>
      <c r="I3857" s="494" t="s">
        <v>3986</v>
      </c>
      <c r="J3857" s="502">
        <v>25.99</v>
      </c>
      <c r="K3857" s="491" t="s">
        <v>253</v>
      </c>
      <c r="L3857" s="512">
        <f t="shared" si="420"/>
        <v>104</v>
      </c>
      <c r="M3857" s="514">
        <v>104</v>
      </c>
      <c r="N3857" s="514"/>
      <c r="O3857" s="514"/>
      <c r="P3857" s="515" t="e">
        <f t="shared" si="421"/>
        <v>#DIV/0!</v>
      </c>
      <c r="Q3857" s="515">
        <f t="shared" si="422"/>
        <v>0</v>
      </c>
      <c r="R3857" s="515">
        <f t="shared" si="423"/>
        <v>0</v>
      </c>
      <c r="S3857" s="516">
        <f>IF(M3857="nio",0,IF(M3857&gt;0,VLOOKUP(H3857,'3-Productie normen'!A:L,VLOOKUP(M3857,'3-Productie normen'!$B$36:$C$42,2,FALSE),FALSE)))</f>
        <v>0</v>
      </c>
      <c r="T3857" s="516">
        <f t="shared" si="418"/>
        <v>0</v>
      </c>
      <c r="U3857" s="55">
        <f t="shared" si="419"/>
        <v>0</v>
      </c>
      <c r="V3857" s="527"/>
      <c r="X3857" s="529">
        <f t="shared" si="424"/>
        <v>2702.96</v>
      </c>
    </row>
    <row r="3858" spans="1:24" ht="14.1" customHeight="1">
      <c r="A3858" s="460">
        <v>3858</v>
      </c>
      <c r="B3858" s="467" t="s">
        <v>248</v>
      </c>
      <c r="C3858" s="466" t="s">
        <v>389</v>
      </c>
      <c r="D3858" s="473" t="s">
        <v>484</v>
      </c>
      <c r="E3858" s="475">
        <v>1</v>
      </c>
      <c r="F3858" s="475" t="s">
        <v>3280</v>
      </c>
      <c r="G3858" s="494" t="s">
        <v>529</v>
      </c>
      <c r="H3858" s="491" t="s">
        <v>253</v>
      </c>
      <c r="I3858" s="494" t="s">
        <v>3986</v>
      </c>
      <c r="J3858" s="502">
        <v>25.99</v>
      </c>
      <c r="K3858" s="491" t="s">
        <v>253</v>
      </c>
      <c r="L3858" s="512">
        <f t="shared" si="420"/>
        <v>104</v>
      </c>
      <c r="M3858" s="514">
        <v>104</v>
      </c>
      <c r="N3858" s="514"/>
      <c r="O3858" s="514"/>
      <c r="P3858" s="515" t="e">
        <f t="shared" si="421"/>
        <v>#DIV/0!</v>
      </c>
      <c r="Q3858" s="515">
        <f t="shared" si="422"/>
        <v>0</v>
      </c>
      <c r="R3858" s="515">
        <f t="shared" si="423"/>
        <v>0</v>
      </c>
      <c r="S3858" s="516">
        <f>IF(M3858="nio",0,IF(M3858&gt;0,VLOOKUP(H3858,'3-Productie normen'!A:L,VLOOKUP(M3858,'3-Productie normen'!$B$36:$C$42,2,FALSE),FALSE)))</f>
        <v>0</v>
      </c>
      <c r="T3858" s="516">
        <f t="shared" si="418"/>
        <v>0</v>
      </c>
      <c r="U3858" s="55">
        <f t="shared" si="419"/>
        <v>0</v>
      </c>
      <c r="V3858" s="527"/>
      <c r="X3858" s="529">
        <f t="shared" si="424"/>
        <v>2702.96</v>
      </c>
    </row>
    <row r="3859" spans="1:24" ht="14.1" customHeight="1">
      <c r="A3859" s="460">
        <v>3859</v>
      </c>
      <c r="B3859" s="467" t="s">
        <v>248</v>
      </c>
      <c r="C3859" s="466" t="s">
        <v>389</v>
      </c>
      <c r="D3859" s="473" t="s">
        <v>484</v>
      </c>
      <c r="E3859" s="475">
        <v>1</v>
      </c>
      <c r="F3859" s="475" t="s">
        <v>3281</v>
      </c>
      <c r="G3859" s="494" t="s">
        <v>529</v>
      </c>
      <c r="H3859" s="491" t="s">
        <v>253</v>
      </c>
      <c r="I3859" s="494" t="s">
        <v>3986</v>
      </c>
      <c r="J3859" s="502">
        <v>25.99</v>
      </c>
      <c r="K3859" s="491" t="s">
        <v>253</v>
      </c>
      <c r="L3859" s="512">
        <f t="shared" si="420"/>
        <v>104</v>
      </c>
      <c r="M3859" s="514">
        <v>104</v>
      </c>
      <c r="N3859" s="514"/>
      <c r="O3859" s="514"/>
      <c r="P3859" s="515" t="e">
        <f t="shared" si="421"/>
        <v>#DIV/0!</v>
      </c>
      <c r="Q3859" s="515">
        <f t="shared" si="422"/>
        <v>0</v>
      </c>
      <c r="R3859" s="515">
        <f t="shared" si="423"/>
        <v>0</v>
      </c>
      <c r="S3859" s="516">
        <f>IF(M3859="nio",0,IF(M3859&gt;0,VLOOKUP(H3859,'3-Productie normen'!A:L,VLOOKUP(M3859,'3-Productie normen'!$B$36:$C$42,2,FALSE),FALSE)))</f>
        <v>0</v>
      </c>
      <c r="T3859" s="516">
        <f t="shared" si="418"/>
        <v>0</v>
      </c>
      <c r="U3859" s="55">
        <f t="shared" si="419"/>
        <v>0</v>
      </c>
      <c r="V3859" s="527"/>
      <c r="X3859" s="529">
        <f t="shared" si="424"/>
        <v>2702.96</v>
      </c>
    </row>
    <row r="3860" spans="1:24" ht="14.1" customHeight="1">
      <c r="A3860" s="460">
        <v>3860</v>
      </c>
      <c r="B3860" s="467" t="s">
        <v>248</v>
      </c>
      <c r="C3860" s="466" t="s">
        <v>389</v>
      </c>
      <c r="D3860" s="473" t="s">
        <v>484</v>
      </c>
      <c r="E3860" s="475">
        <v>1</v>
      </c>
      <c r="F3860" s="475" t="s">
        <v>3282</v>
      </c>
      <c r="G3860" s="494" t="s">
        <v>529</v>
      </c>
      <c r="H3860" s="491" t="s">
        <v>253</v>
      </c>
      <c r="I3860" s="494" t="s">
        <v>3986</v>
      </c>
      <c r="J3860" s="502">
        <v>25.99</v>
      </c>
      <c r="K3860" s="491" t="s">
        <v>253</v>
      </c>
      <c r="L3860" s="512">
        <f t="shared" si="420"/>
        <v>104</v>
      </c>
      <c r="M3860" s="514">
        <v>104</v>
      </c>
      <c r="N3860" s="514"/>
      <c r="O3860" s="514"/>
      <c r="P3860" s="515" t="e">
        <f t="shared" si="421"/>
        <v>#DIV/0!</v>
      </c>
      <c r="Q3860" s="515">
        <f t="shared" si="422"/>
        <v>0</v>
      </c>
      <c r="R3860" s="515">
        <f t="shared" si="423"/>
        <v>0</v>
      </c>
      <c r="S3860" s="516">
        <f>IF(M3860="nio",0,IF(M3860&gt;0,VLOOKUP(H3860,'3-Productie normen'!A:L,VLOOKUP(M3860,'3-Productie normen'!$B$36:$C$42,2,FALSE),FALSE)))</f>
        <v>0</v>
      </c>
      <c r="T3860" s="516">
        <f t="shared" si="418"/>
        <v>0</v>
      </c>
      <c r="U3860" s="55">
        <f t="shared" si="419"/>
        <v>0</v>
      </c>
      <c r="V3860" s="527"/>
      <c r="X3860" s="529">
        <f t="shared" si="424"/>
        <v>2702.96</v>
      </c>
    </row>
    <row r="3861" spans="1:24" ht="14.1" customHeight="1">
      <c r="A3861" s="460">
        <v>3861</v>
      </c>
      <c r="B3861" s="467" t="s">
        <v>248</v>
      </c>
      <c r="C3861" s="466" t="s">
        <v>389</v>
      </c>
      <c r="D3861" s="473" t="s">
        <v>484</v>
      </c>
      <c r="E3861" s="475">
        <v>1</v>
      </c>
      <c r="F3861" s="475" t="s">
        <v>3283</v>
      </c>
      <c r="G3861" s="494" t="s">
        <v>529</v>
      </c>
      <c r="H3861" s="491" t="s">
        <v>253</v>
      </c>
      <c r="I3861" s="494" t="s">
        <v>3975</v>
      </c>
      <c r="J3861" s="502">
        <v>66.349999999999994</v>
      </c>
      <c r="K3861" s="491" t="s">
        <v>253</v>
      </c>
      <c r="L3861" s="512">
        <f t="shared" si="420"/>
        <v>104</v>
      </c>
      <c r="M3861" s="514">
        <v>104</v>
      </c>
      <c r="N3861" s="514"/>
      <c r="O3861" s="514"/>
      <c r="P3861" s="515" t="e">
        <f t="shared" si="421"/>
        <v>#DIV/0!</v>
      </c>
      <c r="Q3861" s="515">
        <f t="shared" si="422"/>
        <v>0</v>
      </c>
      <c r="R3861" s="515">
        <f t="shared" si="423"/>
        <v>0</v>
      </c>
      <c r="S3861" s="516">
        <f>IF(M3861="nio",0,IF(M3861&gt;0,VLOOKUP(H3861,'3-Productie normen'!A:L,VLOOKUP(M3861,'3-Productie normen'!$B$36:$C$42,2,FALSE),FALSE)))</f>
        <v>0</v>
      </c>
      <c r="T3861" s="516">
        <f t="shared" si="418"/>
        <v>0</v>
      </c>
      <c r="U3861" s="55">
        <f t="shared" si="419"/>
        <v>0</v>
      </c>
      <c r="V3861" s="527"/>
      <c r="X3861" s="529">
        <f t="shared" si="424"/>
        <v>6900.4</v>
      </c>
    </row>
    <row r="3862" spans="1:24" ht="14.1" customHeight="1">
      <c r="A3862" s="460">
        <v>3862</v>
      </c>
      <c r="B3862" s="467" t="s">
        <v>248</v>
      </c>
      <c r="C3862" s="466" t="s">
        <v>389</v>
      </c>
      <c r="D3862" s="473" t="s">
        <v>484</v>
      </c>
      <c r="E3862" s="475">
        <v>1</v>
      </c>
      <c r="F3862" s="475" t="s">
        <v>3284</v>
      </c>
      <c r="G3862" s="494" t="s">
        <v>600</v>
      </c>
      <c r="H3862" s="494" t="s">
        <v>4033</v>
      </c>
      <c r="I3862" s="494" t="s">
        <v>3977</v>
      </c>
      <c r="J3862" s="502">
        <v>16.59</v>
      </c>
      <c r="K3862" s="494" t="s">
        <v>4033</v>
      </c>
      <c r="L3862" s="512">
        <f t="shared" si="420"/>
        <v>104</v>
      </c>
      <c r="M3862" s="514">
        <v>104</v>
      </c>
      <c r="N3862" s="514"/>
      <c r="O3862" s="514"/>
      <c r="P3862" s="515" t="e">
        <f t="shared" si="421"/>
        <v>#DIV/0!</v>
      </c>
      <c r="Q3862" s="515">
        <f t="shared" si="422"/>
        <v>0</v>
      </c>
      <c r="R3862" s="515">
        <f t="shared" si="423"/>
        <v>0</v>
      </c>
      <c r="S3862" s="516">
        <f>IF(M3862="nio",0,IF(M3862&gt;0,VLOOKUP(H3862,'3-Productie normen'!A:L,VLOOKUP(M3862,'3-Productie normen'!$B$36:$C$42,2,FALSE),FALSE)))</f>
        <v>0</v>
      </c>
      <c r="T3862" s="516">
        <f t="shared" si="418"/>
        <v>0</v>
      </c>
      <c r="U3862" s="55">
        <f t="shared" si="419"/>
        <v>0</v>
      </c>
      <c r="V3862" s="527"/>
      <c r="X3862" s="529">
        <f t="shared" si="424"/>
        <v>1725.36</v>
      </c>
    </row>
    <row r="3863" spans="1:24" ht="14.1" customHeight="1">
      <c r="A3863" s="460">
        <v>3863</v>
      </c>
      <c r="B3863" s="467" t="s">
        <v>248</v>
      </c>
      <c r="C3863" s="466" t="s">
        <v>389</v>
      </c>
      <c r="D3863" s="473" t="s">
        <v>484</v>
      </c>
      <c r="E3863" s="475">
        <v>1</v>
      </c>
      <c r="F3863" s="475" t="s">
        <v>3285</v>
      </c>
      <c r="G3863" s="494" t="s">
        <v>536</v>
      </c>
      <c r="H3863" s="491" t="s">
        <v>4038</v>
      </c>
      <c r="I3863" s="494" t="s">
        <v>3975</v>
      </c>
      <c r="J3863" s="502">
        <v>64.760000000000005</v>
      </c>
      <c r="K3863" s="491" t="s">
        <v>4038</v>
      </c>
      <c r="L3863" s="512">
        <f t="shared" si="420"/>
        <v>255</v>
      </c>
      <c r="M3863" s="514">
        <v>255</v>
      </c>
      <c r="N3863" s="514"/>
      <c r="O3863" s="514"/>
      <c r="P3863" s="515" t="e">
        <f t="shared" si="421"/>
        <v>#DIV/0!</v>
      </c>
      <c r="Q3863" s="515">
        <f t="shared" si="422"/>
        <v>0</v>
      </c>
      <c r="R3863" s="515">
        <f t="shared" si="423"/>
        <v>0</v>
      </c>
      <c r="S3863" s="516">
        <f>IF(M3863="nio",0,IF(M3863&gt;0,VLOOKUP(H3863,'3-Productie normen'!A:L,VLOOKUP(M3863,'3-Productie normen'!$B$36:$C$42,2,FALSE),FALSE)))</f>
        <v>0</v>
      </c>
      <c r="T3863" s="516">
        <f t="shared" si="418"/>
        <v>0</v>
      </c>
      <c r="U3863" s="55">
        <f t="shared" si="419"/>
        <v>0</v>
      </c>
      <c r="V3863" s="527"/>
      <c r="X3863" s="529">
        <f t="shared" si="424"/>
        <v>16513.800000000003</v>
      </c>
    </row>
    <row r="3864" spans="1:24" ht="14.1" customHeight="1">
      <c r="A3864" s="460">
        <v>3864</v>
      </c>
      <c r="B3864" s="467" t="s">
        <v>248</v>
      </c>
      <c r="C3864" s="466" t="s">
        <v>389</v>
      </c>
      <c r="D3864" s="473" t="s">
        <v>484</v>
      </c>
      <c r="E3864" s="475">
        <v>1</v>
      </c>
      <c r="F3864" s="475" t="s">
        <v>3286</v>
      </c>
      <c r="G3864" s="494" t="s">
        <v>1313</v>
      </c>
      <c r="H3864" s="491" t="s">
        <v>286</v>
      </c>
      <c r="I3864" s="494" t="s">
        <v>3974</v>
      </c>
      <c r="J3864" s="502">
        <v>8.5299999999999994</v>
      </c>
      <c r="K3864" s="494" t="s">
        <v>4027</v>
      </c>
      <c r="L3864" s="512">
        <f t="shared" si="420"/>
        <v>0</v>
      </c>
      <c r="M3864" s="513" t="s">
        <v>4037</v>
      </c>
      <c r="N3864" s="514"/>
      <c r="O3864" s="514"/>
      <c r="P3864" s="515">
        <f t="shared" si="421"/>
        <v>0</v>
      </c>
      <c r="Q3864" s="515">
        <f t="shared" si="422"/>
        <v>0</v>
      </c>
      <c r="R3864" s="515">
        <f t="shared" si="423"/>
        <v>0</v>
      </c>
      <c r="S3864" s="516">
        <f>IF(M3864="nio",0,IF(M3864&gt;0,VLOOKUP(H3864,'3-Productie normen'!A:L,VLOOKUP(M3864,'3-Productie normen'!$B$36:$C$42,2,FALSE),FALSE)))</f>
        <v>0</v>
      </c>
      <c r="T3864" s="516">
        <f t="shared" si="418"/>
        <v>0</v>
      </c>
      <c r="U3864" s="55">
        <f t="shared" si="419"/>
        <v>0</v>
      </c>
      <c r="V3864" s="527"/>
      <c r="X3864" s="529">
        <f t="shared" si="424"/>
        <v>0</v>
      </c>
    </row>
    <row r="3865" spans="1:24" ht="14.1" customHeight="1">
      <c r="A3865" s="567">
        <v>3865</v>
      </c>
      <c r="B3865" s="467" t="s">
        <v>248</v>
      </c>
      <c r="C3865" s="466" t="s">
        <v>389</v>
      </c>
      <c r="D3865" s="473" t="s">
        <v>484</v>
      </c>
      <c r="E3865" s="475">
        <v>1</v>
      </c>
      <c r="F3865" s="475" t="s">
        <v>3287</v>
      </c>
      <c r="G3865" s="494" t="s">
        <v>1313</v>
      </c>
      <c r="H3865" s="491" t="s">
        <v>286</v>
      </c>
      <c r="I3865" s="494" t="s">
        <v>3974</v>
      </c>
      <c r="J3865" s="502">
        <v>9.3000000000000007</v>
      </c>
      <c r="K3865" s="494" t="s">
        <v>4027</v>
      </c>
      <c r="L3865" s="512">
        <f t="shared" si="420"/>
        <v>0</v>
      </c>
      <c r="M3865" s="513" t="s">
        <v>4037</v>
      </c>
      <c r="N3865" s="514"/>
      <c r="O3865" s="514"/>
      <c r="P3865" s="515">
        <f t="shared" si="421"/>
        <v>0</v>
      </c>
      <c r="Q3865" s="515">
        <f t="shared" si="422"/>
        <v>0</v>
      </c>
      <c r="R3865" s="515">
        <f t="shared" si="423"/>
        <v>0</v>
      </c>
      <c r="S3865" s="516">
        <f>IF(M3865="nio",0,IF(M3865&gt;0,VLOOKUP(H3865,'3-Productie normen'!A:L,VLOOKUP(M3865,'3-Productie normen'!$B$36:$C$42,2,FALSE),FALSE)))</f>
        <v>0</v>
      </c>
      <c r="T3865" s="516">
        <f t="shared" si="418"/>
        <v>0</v>
      </c>
      <c r="U3865" s="55">
        <f t="shared" si="419"/>
        <v>0</v>
      </c>
      <c r="V3865" s="527"/>
      <c r="X3865" s="529">
        <f t="shared" si="424"/>
        <v>0</v>
      </c>
    </row>
    <row r="3866" spans="1:24" ht="14.1" customHeight="1">
      <c r="A3866" s="460">
        <v>3866</v>
      </c>
      <c r="B3866" s="467" t="s">
        <v>248</v>
      </c>
      <c r="C3866" s="466" t="s">
        <v>389</v>
      </c>
      <c r="D3866" s="473" t="s">
        <v>484</v>
      </c>
      <c r="E3866" s="475">
        <v>1</v>
      </c>
      <c r="F3866" s="475" t="s">
        <v>3288</v>
      </c>
      <c r="G3866" s="494" t="s">
        <v>1313</v>
      </c>
      <c r="H3866" s="494" t="s">
        <v>4026</v>
      </c>
      <c r="I3866" s="494" t="s">
        <v>3974</v>
      </c>
      <c r="J3866" s="502">
        <v>20.09</v>
      </c>
      <c r="K3866" s="494" t="s">
        <v>4026</v>
      </c>
      <c r="L3866" s="512">
        <f t="shared" si="420"/>
        <v>0</v>
      </c>
      <c r="M3866" s="513" t="s">
        <v>4037</v>
      </c>
      <c r="N3866" s="514"/>
      <c r="O3866" s="514"/>
      <c r="P3866" s="515">
        <f t="shared" si="421"/>
        <v>0</v>
      </c>
      <c r="Q3866" s="515">
        <f t="shared" si="422"/>
        <v>0</v>
      </c>
      <c r="R3866" s="515">
        <f t="shared" si="423"/>
        <v>0</v>
      </c>
      <c r="S3866" s="516">
        <f>IF(M3866="nio",0,IF(M3866&gt;0,VLOOKUP(H3866,'3-Productie normen'!A:L,VLOOKUP(M3866,'3-Productie normen'!$B$36:$C$42,2,FALSE),FALSE)))</f>
        <v>0</v>
      </c>
      <c r="T3866" s="516">
        <f t="shared" si="418"/>
        <v>0</v>
      </c>
      <c r="U3866" s="55">
        <f t="shared" si="419"/>
        <v>0</v>
      </c>
      <c r="V3866" s="527"/>
      <c r="X3866" s="529">
        <f t="shared" si="424"/>
        <v>0</v>
      </c>
    </row>
    <row r="3867" spans="1:24" ht="14.1" customHeight="1">
      <c r="A3867" s="460">
        <v>3867</v>
      </c>
      <c r="B3867" s="467" t="s">
        <v>248</v>
      </c>
      <c r="C3867" s="466" t="s">
        <v>389</v>
      </c>
      <c r="D3867" s="473" t="s">
        <v>484</v>
      </c>
      <c r="E3867" s="475">
        <v>1</v>
      </c>
      <c r="F3867" s="475" t="s">
        <v>3289</v>
      </c>
      <c r="G3867" s="494" t="s">
        <v>1313</v>
      </c>
      <c r="H3867" s="491" t="s">
        <v>286</v>
      </c>
      <c r="I3867" s="494" t="s">
        <v>3974</v>
      </c>
      <c r="J3867" s="502">
        <v>9.9700000000000006</v>
      </c>
      <c r="K3867" s="491" t="s">
        <v>253</v>
      </c>
      <c r="L3867" s="512">
        <f t="shared" si="420"/>
        <v>0</v>
      </c>
      <c r="M3867" s="513" t="s">
        <v>4037</v>
      </c>
      <c r="N3867" s="514"/>
      <c r="O3867" s="514"/>
      <c r="P3867" s="515">
        <f t="shared" si="421"/>
        <v>0</v>
      </c>
      <c r="Q3867" s="515">
        <f t="shared" si="422"/>
        <v>0</v>
      </c>
      <c r="R3867" s="515">
        <f t="shared" si="423"/>
        <v>0</v>
      </c>
      <c r="S3867" s="516">
        <f>IF(M3867="nio",0,IF(M3867&gt;0,VLOOKUP(H3867,'3-Productie normen'!A:L,VLOOKUP(M3867,'3-Productie normen'!$B$36:$C$42,2,FALSE),FALSE)))</f>
        <v>0</v>
      </c>
      <c r="T3867" s="516">
        <f t="shared" ref="T3867:T3930" si="425">IF(N3867&gt;0,S3867*$T$8,0)</f>
        <v>0</v>
      </c>
      <c r="U3867" s="55">
        <f t="shared" ref="U3867:U3930" si="426">IF((OR(O3867&gt;0,)),S3867*$U$8,0)</f>
        <v>0</v>
      </c>
      <c r="V3867" s="527"/>
      <c r="X3867" s="529">
        <f t="shared" si="424"/>
        <v>0</v>
      </c>
    </row>
    <row r="3868" spans="1:24" ht="14.1" customHeight="1">
      <c r="A3868" s="460">
        <v>3868</v>
      </c>
      <c r="B3868" s="467" t="s">
        <v>248</v>
      </c>
      <c r="C3868" s="466" t="s">
        <v>389</v>
      </c>
      <c r="D3868" s="473" t="s">
        <v>484</v>
      </c>
      <c r="E3868" s="475">
        <v>1</v>
      </c>
      <c r="F3868" s="475" t="s">
        <v>3290</v>
      </c>
      <c r="G3868" s="494" t="s">
        <v>1313</v>
      </c>
      <c r="H3868" s="491" t="s">
        <v>286</v>
      </c>
      <c r="I3868" s="494" t="s">
        <v>3974</v>
      </c>
      <c r="J3868" s="502">
        <v>33.32</v>
      </c>
      <c r="K3868" s="491" t="s">
        <v>253</v>
      </c>
      <c r="L3868" s="512">
        <f t="shared" si="420"/>
        <v>0</v>
      </c>
      <c r="M3868" s="513" t="s">
        <v>4037</v>
      </c>
      <c r="N3868" s="514"/>
      <c r="O3868" s="514"/>
      <c r="P3868" s="515">
        <f t="shared" si="421"/>
        <v>0</v>
      </c>
      <c r="Q3868" s="515">
        <f t="shared" si="422"/>
        <v>0</v>
      </c>
      <c r="R3868" s="515">
        <f t="shared" si="423"/>
        <v>0</v>
      </c>
      <c r="S3868" s="516">
        <f>IF(M3868="nio",0,IF(M3868&gt;0,VLOOKUP(H3868,'3-Productie normen'!A:L,VLOOKUP(M3868,'3-Productie normen'!$B$36:$C$42,2,FALSE),FALSE)))</f>
        <v>0</v>
      </c>
      <c r="T3868" s="516">
        <f t="shared" si="425"/>
        <v>0</v>
      </c>
      <c r="U3868" s="55">
        <f t="shared" si="426"/>
        <v>0</v>
      </c>
      <c r="V3868" s="527"/>
      <c r="X3868" s="529">
        <f t="shared" si="424"/>
        <v>0</v>
      </c>
    </row>
    <row r="3869" spans="1:24" ht="14.1" customHeight="1">
      <c r="A3869" s="460">
        <v>3869</v>
      </c>
      <c r="B3869" s="467" t="s">
        <v>248</v>
      </c>
      <c r="C3869" s="466" t="s">
        <v>389</v>
      </c>
      <c r="D3869" s="473" t="s">
        <v>484</v>
      </c>
      <c r="E3869" s="475">
        <v>1</v>
      </c>
      <c r="F3869" s="475" t="s">
        <v>3291</v>
      </c>
      <c r="G3869" s="494" t="s">
        <v>1313</v>
      </c>
      <c r="H3869" s="491" t="s">
        <v>286</v>
      </c>
      <c r="I3869" s="494" t="s">
        <v>3974</v>
      </c>
      <c r="J3869" s="502">
        <v>25.8</v>
      </c>
      <c r="K3869" s="494" t="s">
        <v>4027</v>
      </c>
      <c r="L3869" s="512">
        <f t="shared" si="420"/>
        <v>0</v>
      </c>
      <c r="M3869" s="513" t="s">
        <v>4037</v>
      </c>
      <c r="N3869" s="514"/>
      <c r="O3869" s="514"/>
      <c r="P3869" s="515">
        <f t="shared" si="421"/>
        <v>0</v>
      </c>
      <c r="Q3869" s="515">
        <f t="shared" si="422"/>
        <v>0</v>
      </c>
      <c r="R3869" s="515">
        <f t="shared" si="423"/>
        <v>0</v>
      </c>
      <c r="S3869" s="516">
        <f>IF(M3869="nio",0,IF(M3869&gt;0,VLOOKUP(H3869,'3-Productie normen'!A:L,VLOOKUP(M3869,'3-Productie normen'!$B$36:$C$42,2,FALSE),FALSE)))</f>
        <v>0</v>
      </c>
      <c r="T3869" s="516">
        <f t="shared" si="425"/>
        <v>0</v>
      </c>
      <c r="U3869" s="55">
        <f t="shared" si="426"/>
        <v>0</v>
      </c>
      <c r="V3869" s="527"/>
      <c r="X3869" s="529">
        <f t="shared" si="424"/>
        <v>0</v>
      </c>
    </row>
    <row r="3870" spans="1:24" ht="14.1" customHeight="1">
      <c r="A3870" s="460">
        <v>3870</v>
      </c>
      <c r="B3870" s="467" t="s">
        <v>248</v>
      </c>
      <c r="C3870" s="466" t="s">
        <v>389</v>
      </c>
      <c r="D3870" s="473" t="s">
        <v>484</v>
      </c>
      <c r="E3870" s="475">
        <v>1</v>
      </c>
      <c r="F3870" s="475" t="s">
        <v>3292</v>
      </c>
      <c r="G3870" s="494" t="s">
        <v>529</v>
      </c>
      <c r="H3870" s="491" t="s">
        <v>253</v>
      </c>
      <c r="I3870" s="494" t="s">
        <v>3986</v>
      </c>
      <c r="J3870" s="502">
        <v>41.41</v>
      </c>
      <c r="K3870" s="491" t="s">
        <v>4038</v>
      </c>
      <c r="L3870" s="512">
        <f t="shared" si="420"/>
        <v>104</v>
      </c>
      <c r="M3870" s="514">
        <v>104</v>
      </c>
      <c r="N3870" s="514"/>
      <c r="O3870" s="514"/>
      <c r="P3870" s="515" t="e">
        <f t="shared" si="421"/>
        <v>#DIV/0!</v>
      </c>
      <c r="Q3870" s="515">
        <f t="shared" si="422"/>
        <v>0</v>
      </c>
      <c r="R3870" s="515">
        <f t="shared" si="423"/>
        <v>0</v>
      </c>
      <c r="S3870" s="516">
        <f>IF(M3870="nio",0,IF(M3870&gt;0,VLOOKUP(H3870,'3-Productie normen'!A:L,VLOOKUP(M3870,'3-Productie normen'!$B$36:$C$42,2,FALSE),FALSE)))</f>
        <v>0</v>
      </c>
      <c r="T3870" s="516">
        <f t="shared" si="425"/>
        <v>0</v>
      </c>
      <c r="U3870" s="55">
        <f t="shared" si="426"/>
        <v>0</v>
      </c>
      <c r="V3870" s="527"/>
      <c r="X3870" s="529">
        <f t="shared" si="424"/>
        <v>4306.6399999999994</v>
      </c>
    </row>
    <row r="3871" spans="1:24" ht="14.1" customHeight="1">
      <c r="A3871" s="460">
        <v>3871</v>
      </c>
      <c r="B3871" s="467" t="s">
        <v>248</v>
      </c>
      <c r="C3871" s="466" t="s">
        <v>389</v>
      </c>
      <c r="D3871" s="473" t="s">
        <v>484</v>
      </c>
      <c r="E3871" s="475">
        <v>1</v>
      </c>
      <c r="F3871" s="475" t="s">
        <v>3293</v>
      </c>
      <c r="G3871" s="494" t="s">
        <v>594</v>
      </c>
      <c r="H3871" s="491" t="s">
        <v>286</v>
      </c>
      <c r="I3871" s="494" t="s">
        <v>3974</v>
      </c>
      <c r="J3871" s="502">
        <v>5.94</v>
      </c>
      <c r="K3871" s="494" t="s">
        <v>4027</v>
      </c>
      <c r="L3871" s="512">
        <f t="shared" si="420"/>
        <v>0</v>
      </c>
      <c r="M3871" s="513" t="s">
        <v>4037</v>
      </c>
      <c r="N3871" s="514"/>
      <c r="O3871" s="514"/>
      <c r="P3871" s="515">
        <f t="shared" si="421"/>
        <v>0</v>
      </c>
      <c r="Q3871" s="515">
        <f t="shared" si="422"/>
        <v>0</v>
      </c>
      <c r="R3871" s="515">
        <f t="shared" si="423"/>
        <v>0</v>
      </c>
      <c r="S3871" s="516">
        <f>IF(M3871="nio",0,IF(M3871&gt;0,VLOOKUP(H3871,'3-Productie normen'!A:L,VLOOKUP(M3871,'3-Productie normen'!$B$36:$C$42,2,FALSE),FALSE)))</f>
        <v>0</v>
      </c>
      <c r="T3871" s="516">
        <f t="shared" si="425"/>
        <v>0</v>
      </c>
      <c r="U3871" s="55">
        <f t="shared" si="426"/>
        <v>0</v>
      </c>
      <c r="V3871" s="527"/>
      <c r="X3871" s="529">
        <f t="shared" si="424"/>
        <v>0</v>
      </c>
    </row>
    <row r="3872" spans="1:24" ht="14.1" customHeight="1">
      <c r="A3872" s="460">
        <v>3872</v>
      </c>
      <c r="B3872" s="467" t="s">
        <v>248</v>
      </c>
      <c r="C3872" s="466" t="s">
        <v>389</v>
      </c>
      <c r="D3872" s="473" t="s">
        <v>484</v>
      </c>
      <c r="E3872" s="475">
        <v>1</v>
      </c>
      <c r="F3872" s="475" t="s">
        <v>3294</v>
      </c>
      <c r="G3872" s="494" t="s">
        <v>536</v>
      </c>
      <c r="H3872" s="491" t="s">
        <v>4038</v>
      </c>
      <c r="I3872" s="494" t="s">
        <v>3975</v>
      </c>
      <c r="J3872" s="502">
        <v>112.1</v>
      </c>
      <c r="K3872" s="491" t="s">
        <v>4038</v>
      </c>
      <c r="L3872" s="512">
        <f t="shared" si="420"/>
        <v>255</v>
      </c>
      <c r="M3872" s="514">
        <v>255</v>
      </c>
      <c r="N3872" s="514"/>
      <c r="O3872" s="514"/>
      <c r="P3872" s="515" t="e">
        <f t="shared" si="421"/>
        <v>#DIV/0!</v>
      </c>
      <c r="Q3872" s="515">
        <f t="shared" si="422"/>
        <v>0</v>
      </c>
      <c r="R3872" s="515">
        <f t="shared" si="423"/>
        <v>0</v>
      </c>
      <c r="S3872" s="516">
        <f>IF(M3872="nio",0,IF(M3872&gt;0,VLOOKUP(H3872,'3-Productie normen'!A:L,VLOOKUP(M3872,'3-Productie normen'!$B$36:$C$42,2,FALSE),FALSE)))</f>
        <v>0</v>
      </c>
      <c r="T3872" s="516">
        <f t="shared" si="425"/>
        <v>0</v>
      </c>
      <c r="U3872" s="55">
        <f t="shared" si="426"/>
        <v>0</v>
      </c>
      <c r="V3872" s="527"/>
      <c r="X3872" s="529">
        <f t="shared" si="424"/>
        <v>28585.5</v>
      </c>
    </row>
    <row r="3873" spans="1:24" ht="14.1" customHeight="1">
      <c r="A3873" s="567">
        <v>3873</v>
      </c>
      <c r="B3873" s="467" t="s">
        <v>248</v>
      </c>
      <c r="C3873" s="466" t="s">
        <v>389</v>
      </c>
      <c r="D3873" s="473" t="s">
        <v>484</v>
      </c>
      <c r="E3873" s="475">
        <v>1</v>
      </c>
      <c r="F3873" s="475" t="s">
        <v>3295</v>
      </c>
      <c r="G3873" s="494" t="s">
        <v>596</v>
      </c>
      <c r="H3873" s="491" t="s">
        <v>286</v>
      </c>
      <c r="I3873" s="494" t="s">
        <v>3975</v>
      </c>
      <c r="J3873" s="502">
        <v>21.34</v>
      </c>
      <c r="K3873" s="494" t="s">
        <v>4027</v>
      </c>
      <c r="L3873" s="512">
        <f t="shared" si="420"/>
        <v>0</v>
      </c>
      <c r="M3873" s="513" t="s">
        <v>4037</v>
      </c>
      <c r="N3873" s="514"/>
      <c r="O3873" s="514"/>
      <c r="P3873" s="515">
        <f t="shared" si="421"/>
        <v>0</v>
      </c>
      <c r="Q3873" s="515">
        <f t="shared" si="422"/>
        <v>0</v>
      </c>
      <c r="R3873" s="515">
        <f t="shared" si="423"/>
        <v>0</v>
      </c>
      <c r="S3873" s="516">
        <f>IF(M3873="nio",0,IF(M3873&gt;0,VLOOKUP(H3873,'3-Productie normen'!A:L,VLOOKUP(M3873,'3-Productie normen'!$B$36:$C$42,2,FALSE),FALSE)))</f>
        <v>0</v>
      </c>
      <c r="T3873" s="516">
        <f t="shared" si="425"/>
        <v>0</v>
      </c>
      <c r="U3873" s="55">
        <f t="shared" si="426"/>
        <v>0</v>
      </c>
      <c r="V3873" s="527"/>
      <c r="X3873" s="529">
        <f t="shared" si="424"/>
        <v>0</v>
      </c>
    </row>
    <row r="3874" spans="1:24" ht="14.1" customHeight="1">
      <c r="A3874" s="460">
        <v>3874</v>
      </c>
      <c r="B3874" s="467" t="s">
        <v>248</v>
      </c>
      <c r="C3874" s="466" t="s">
        <v>389</v>
      </c>
      <c r="D3874" s="473" t="s">
        <v>484</v>
      </c>
      <c r="E3874" s="475">
        <v>1</v>
      </c>
      <c r="F3874" s="475" t="s">
        <v>3296</v>
      </c>
      <c r="G3874" s="494" t="s">
        <v>596</v>
      </c>
      <c r="H3874" s="491" t="s">
        <v>286</v>
      </c>
      <c r="I3874" s="494" t="s">
        <v>3977</v>
      </c>
      <c r="J3874" s="502">
        <v>13.69</v>
      </c>
      <c r="K3874" s="494" t="s">
        <v>4027</v>
      </c>
      <c r="L3874" s="512">
        <f t="shared" si="420"/>
        <v>0</v>
      </c>
      <c r="M3874" s="513" t="s">
        <v>4037</v>
      </c>
      <c r="N3874" s="514"/>
      <c r="O3874" s="514"/>
      <c r="P3874" s="515">
        <f t="shared" si="421"/>
        <v>0</v>
      </c>
      <c r="Q3874" s="515">
        <f t="shared" si="422"/>
        <v>0</v>
      </c>
      <c r="R3874" s="515">
        <f t="shared" si="423"/>
        <v>0</v>
      </c>
      <c r="S3874" s="516">
        <f>IF(M3874="nio",0,IF(M3874&gt;0,VLOOKUP(H3874,'3-Productie normen'!A:L,VLOOKUP(M3874,'3-Productie normen'!$B$36:$C$42,2,FALSE),FALSE)))</f>
        <v>0</v>
      </c>
      <c r="T3874" s="516">
        <f t="shared" si="425"/>
        <v>0</v>
      </c>
      <c r="U3874" s="55">
        <f t="shared" si="426"/>
        <v>0</v>
      </c>
      <c r="V3874" s="527"/>
      <c r="X3874" s="529">
        <f t="shared" si="424"/>
        <v>0</v>
      </c>
    </row>
    <row r="3875" spans="1:24" ht="14.1" customHeight="1">
      <c r="A3875" s="460">
        <v>3875</v>
      </c>
      <c r="B3875" s="467" t="s">
        <v>248</v>
      </c>
      <c r="C3875" s="466" t="s">
        <v>389</v>
      </c>
      <c r="D3875" s="473" t="s">
        <v>484</v>
      </c>
      <c r="E3875" s="475">
        <v>1</v>
      </c>
      <c r="F3875" s="475" t="s">
        <v>3297</v>
      </c>
      <c r="G3875" s="494" t="s">
        <v>598</v>
      </c>
      <c r="H3875" s="487" t="s">
        <v>17</v>
      </c>
      <c r="I3875" s="494" t="s">
        <v>3977</v>
      </c>
      <c r="J3875" s="502">
        <v>15.81</v>
      </c>
      <c r="K3875" s="494" t="s">
        <v>4030</v>
      </c>
      <c r="L3875" s="512">
        <f t="shared" si="420"/>
        <v>510</v>
      </c>
      <c r="M3875" s="514">
        <v>255</v>
      </c>
      <c r="N3875" s="514">
        <v>255</v>
      </c>
      <c r="O3875" s="514"/>
      <c r="P3875" s="515" t="e">
        <f t="shared" si="421"/>
        <v>#DIV/0!</v>
      </c>
      <c r="Q3875" s="515" t="e">
        <f t="shared" si="422"/>
        <v>#DIV/0!</v>
      </c>
      <c r="R3875" s="515">
        <f t="shared" si="423"/>
        <v>0</v>
      </c>
      <c r="S3875" s="516">
        <f>IF(M3875="nio",0,IF(M3875&gt;0,VLOOKUP(H3875,'3-Productie normen'!A:L,VLOOKUP(M3875,'3-Productie normen'!$B$36:$C$42,2,FALSE),FALSE)))</f>
        <v>0</v>
      </c>
      <c r="T3875" s="516">
        <f t="shared" si="425"/>
        <v>0</v>
      </c>
      <c r="U3875" s="55">
        <f t="shared" si="426"/>
        <v>0</v>
      </c>
      <c r="V3875" s="527"/>
      <c r="X3875" s="529">
        <f t="shared" si="424"/>
        <v>8063.1</v>
      </c>
    </row>
    <row r="3876" spans="1:24" ht="14.1" customHeight="1">
      <c r="A3876" s="460">
        <v>3876</v>
      </c>
      <c r="B3876" s="467" t="s">
        <v>248</v>
      </c>
      <c r="C3876" s="466" t="s">
        <v>389</v>
      </c>
      <c r="D3876" s="473" t="s">
        <v>484</v>
      </c>
      <c r="E3876" s="475">
        <v>1</v>
      </c>
      <c r="F3876" s="475" t="s">
        <v>3298</v>
      </c>
      <c r="G3876" s="494" t="s">
        <v>598</v>
      </c>
      <c r="H3876" s="487" t="s">
        <v>17</v>
      </c>
      <c r="I3876" s="494" t="s">
        <v>3977</v>
      </c>
      <c r="J3876" s="502">
        <v>16.43</v>
      </c>
      <c r="K3876" s="494" t="s">
        <v>4030</v>
      </c>
      <c r="L3876" s="512">
        <f t="shared" si="420"/>
        <v>510</v>
      </c>
      <c r="M3876" s="514">
        <v>255</v>
      </c>
      <c r="N3876" s="514">
        <v>255</v>
      </c>
      <c r="O3876" s="514"/>
      <c r="P3876" s="515" t="e">
        <f t="shared" si="421"/>
        <v>#DIV/0!</v>
      </c>
      <c r="Q3876" s="515" t="e">
        <f t="shared" si="422"/>
        <v>#DIV/0!</v>
      </c>
      <c r="R3876" s="515">
        <f t="shared" si="423"/>
        <v>0</v>
      </c>
      <c r="S3876" s="516">
        <f>IF(M3876="nio",0,IF(M3876&gt;0,VLOOKUP(H3876,'3-Productie normen'!A:L,VLOOKUP(M3876,'3-Productie normen'!$B$36:$C$42,2,FALSE),FALSE)))</f>
        <v>0</v>
      </c>
      <c r="T3876" s="516">
        <f t="shared" si="425"/>
        <v>0</v>
      </c>
      <c r="U3876" s="55">
        <f t="shared" si="426"/>
        <v>0</v>
      </c>
      <c r="V3876" s="527"/>
      <c r="X3876" s="529">
        <f t="shared" si="424"/>
        <v>8379.2999999999993</v>
      </c>
    </row>
    <row r="3877" spans="1:24" ht="14.1" customHeight="1">
      <c r="A3877" s="460">
        <v>3877</v>
      </c>
      <c r="B3877" s="467" t="s">
        <v>248</v>
      </c>
      <c r="C3877" s="466" t="s">
        <v>389</v>
      </c>
      <c r="D3877" s="473" t="s">
        <v>484</v>
      </c>
      <c r="E3877" s="475">
        <v>1</v>
      </c>
      <c r="F3877" s="475" t="s">
        <v>3299</v>
      </c>
      <c r="G3877" s="494" t="s">
        <v>596</v>
      </c>
      <c r="H3877" s="494" t="s">
        <v>4026</v>
      </c>
      <c r="I3877" s="494" t="s">
        <v>3974</v>
      </c>
      <c r="J3877" s="502">
        <v>8.6999999999999993</v>
      </c>
      <c r="K3877" s="494" t="s">
        <v>4026</v>
      </c>
      <c r="L3877" s="512">
        <f t="shared" si="420"/>
        <v>0</v>
      </c>
      <c r="M3877" s="513" t="s">
        <v>4037</v>
      </c>
      <c r="N3877" s="514"/>
      <c r="O3877" s="514"/>
      <c r="P3877" s="515">
        <f t="shared" si="421"/>
        <v>0</v>
      </c>
      <c r="Q3877" s="515">
        <f t="shared" si="422"/>
        <v>0</v>
      </c>
      <c r="R3877" s="515">
        <f t="shared" si="423"/>
        <v>0</v>
      </c>
      <c r="S3877" s="516">
        <f>IF(M3877="nio",0,IF(M3877&gt;0,VLOOKUP(H3877,'3-Productie normen'!A:L,VLOOKUP(M3877,'3-Productie normen'!$B$36:$C$42,2,FALSE),FALSE)))</f>
        <v>0</v>
      </c>
      <c r="T3877" s="516">
        <f t="shared" si="425"/>
        <v>0</v>
      </c>
      <c r="U3877" s="55">
        <f t="shared" si="426"/>
        <v>0</v>
      </c>
      <c r="V3877" s="527"/>
      <c r="X3877" s="529">
        <f t="shared" si="424"/>
        <v>0</v>
      </c>
    </row>
    <row r="3878" spans="1:24" ht="14.1" customHeight="1">
      <c r="A3878" s="460">
        <v>3878</v>
      </c>
      <c r="B3878" s="467" t="s">
        <v>248</v>
      </c>
      <c r="C3878" s="466" t="s">
        <v>389</v>
      </c>
      <c r="D3878" s="473" t="s">
        <v>484</v>
      </c>
      <c r="E3878" s="475">
        <v>1</v>
      </c>
      <c r="F3878" s="475" t="s">
        <v>3300</v>
      </c>
      <c r="G3878" s="494" t="s">
        <v>595</v>
      </c>
      <c r="H3878" s="494" t="s">
        <v>255</v>
      </c>
      <c r="I3878" s="494" t="s">
        <v>3974</v>
      </c>
      <c r="J3878" s="502">
        <v>9.25</v>
      </c>
      <c r="K3878" s="494" t="s">
        <v>255</v>
      </c>
      <c r="L3878" s="512">
        <f t="shared" si="420"/>
        <v>104</v>
      </c>
      <c r="M3878" s="514">
        <v>104</v>
      </c>
      <c r="N3878" s="514"/>
      <c r="O3878" s="514"/>
      <c r="P3878" s="515" t="e">
        <f t="shared" si="421"/>
        <v>#DIV/0!</v>
      </c>
      <c r="Q3878" s="515">
        <f t="shared" si="422"/>
        <v>0</v>
      </c>
      <c r="R3878" s="515">
        <f t="shared" si="423"/>
        <v>0</v>
      </c>
      <c r="S3878" s="516">
        <f>IF(M3878="nio",0,IF(M3878&gt;0,VLOOKUP(H3878,'3-Productie normen'!A:L,VLOOKUP(M3878,'3-Productie normen'!$B$36:$C$42,2,FALSE),FALSE)))</f>
        <v>0</v>
      </c>
      <c r="T3878" s="516">
        <f t="shared" si="425"/>
        <v>0</v>
      </c>
      <c r="U3878" s="55">
        <f t="shared" si="426"/>
        <v>0</v>
      </c>
      <c r="V3878" s="527"/>
      <c r="X3878" s="529">
        <f t="shared" si="424"/>
        <v>962</v>
      </c>
    </row>
    <row r="3879" spans="1:24" ht="14.1" customHeight="1">
      <c r="A3879" s="460">
        <v>3879</v>
      </c>
      <c r="B3879" s="467" t="s">
        <v>248</v>
      </c>
      <c r="C3879" s="466" t="s">
        <v>389</v>
      </c>
      <c r="D3879" s="473" t="s">
        <v>484</v>
      </c>
      <c r="E3879" s="475">
        <v>1</v>
      </c>
      <c r="F3879" s="475" t="s">
        <v>3301</v>
      </c>
      <c r="G3879" s="494" t="s">
        <v>593</v>
      </c>
      <c r="H3879" s="494" t="s">
        <v>255</v>
      </c>
      <c r="I3879" s="494" t="s">
        <v>3974</v>
      </c>
      <c r="J3879" s="502">
        <v>31.72</v>
      </c>
      <c r="K3879" s="494" t="s">
        <v>255</v>
      </c>
      <c r="L3879" s="512">
        <f t="shared" si="420"/>
        <v>104</v>
      </c>
      <c r="M3879" s="514">
        <v>104</v>
      </c>
      <c r="N3879" s="514"/>
      <c r="O3879" s="514"/>
      <c r="P3879" s="515" t="e">
        <f t="shared" si="421"/>
        <v>#DIV/0!</v>
      </c>
      <c r="Q3879" s="515">
        <f t="shared" si="422"/>
        <v>0</v>
      </c>
      <c r="R3879" s="515">
        <f t="shared" si="423"/>
        <v>0</v>
      </c>
      <c r="S3879" s="516">
        <f>IF(M3879="nio",0,IF(M3879&gt;0,VLOOKUP(H3879,'3-Productie normen'!A:L,VLOOKUP(M3879,'3-Productie normen'!$B$36:$C$42,2,FALSE),FALSE)))</f>
        <v>0</v>
      </c>
      <c r="T3879" s="516">
        <f t="shared" si="425"/>
        <v>0</v>
      </c>
      <c r="U3879" s="55">
        <f t="shared" si="426"/>
        <v>0</v>
      </c>
      <c r="V3879" s="527"/>
      <c r="X3879" s="529">
        <f t="shared" si="424"/>
        <v>3298.88</v>
      </c>
    </row>
    <row r="3880" spans="1:24" ht="14.1" customHeight="1">
      <c r="A3880" s="460">
        <v>3880</v>
      </c>
      <c r="B3880" s="467" t="s">
        <v>248</v>
      </c>
      <c r="C3880" s="466" t="s">
        <v>389</v>
      </c>
      <c r="D3880" s="473" t="s">
        <v>484</v>
      </c>
      <c r="E3880" s="475">
        <v>1</v>
      </c>
      <c r="F3880" s="475" t="s">
        <v>3302</v>
      </c>
      <c r="G3880" s="494" t="s">
        <v>2238</v>
      </c>
      <c r="H3880" s="494" t="s">
        <v>255</v>
      </c>
      <c r="I3880" s="494" t="s">
        <v>3974</v>
      </c>
      <c r="J3880" s="502">
        <v>20.8</v>
      </c>
      <c r="K3880" s="494" t="s">
        <v>255</v>
      </c>
      <c r="L3880" s="512">
        <f t="shared" si="420"/>
        <v>104</v>
      </c>
      <c r="M3880" s="514">
        <v>104</v>
      </c>
      <c r="N3880" s="514"/>
      <c r="O3880" s="514"/>
      <c r="P3880" s="515" t="e">
        <f t="shared" si="421"/>
        <v>#DIV/0!</v>
      </c>
      <c r="Q3880" s="515">
        <f t="shared" si="422"/>
        <v>0</v>
      </c>
      <c r="R3880" s="515">
        <f t="shared" si="423"/>
        <v>0</v>
      </c>
      <c r="S3880" s="516">
        <f>IF(M3880="nio",0,IF(M3880&gt;0,VLOOKUP(H3880,'3-Productie normen'!A:L,VLOOKUP(M3880,'3-Productie normen'!$B$36:$C$42,2,FALSE),FALSE)))</f>
        <v>0</v>
      </c>
      <c r="T3880" s="516">
        <f t="shared" si="425"/>
        <v>0</v>
      </c>
      <c r="U3880" s="55">
        <f t="shared" si="426"/>
        <v>0</v>
      </c>
      <c r="V3880" s="527"/>
      <c r="X3880" s="529">
        <f t="shared" si="424"/>
        <v>2163.2000000000003</v>
      </c>
    </row>
    <row r="3881" spans="1:24" ht="14.1" customHeight="1">
      <c r="A3881" s="567">
        <v>3881</v>
      </c>
      <c r="B3881" s="467" t="s">
        <v>248</v>
      </c>
      <c r="C3881" s="466" t="s">
        <v>389</v>
      </c>
      <c r="D3881" s="473" t="s">
        <v>484</v>
      </c>
      <c r="E3881" s="475">
        <v>1</v>
      </c>
      <c r="F3881" s="475" t="s">
        <v>3303</v>
      </c>
      <c r="G3881" s="494" t="s">
        <v>529</v>
      </c>
      <c r="H3881" s="491" t="s">
        <v>253</v>
      </c>
      <c r="I3881" s="494" t="s">
        <v>3986</v>
      </c>
      <c r="J3881" s="502">
        <v>18.260000000000002</v>
      </c>
      <c r="K3881" s="491" t="s">
        <v>253</v>
      </c>
      <c r="L3881" s="512">
        <f t="shared" si="420"/>
        <v>104</v>
      </c>
      <c r="M3881" s="514">
        <v>104</v>
      </c>
      <c r="N3881" s="514"/>
      <c r="O3881" s="514"/>
      <c r="P3881" s="515" t="e">
        <f t="shared" si="421"/>
        <v>#DIV/0!</v>
      </c>
      <c r="Q3881" s="515">
        <f t="shared" si="422"/>
        <v>0</v>
      </c>
      <c r="R3881" s="515">
        <f t="shared" si="423"/>
        <v>0</v>
      </c>
      <c r="S3881" s="516">
        <f>IF(M3881="nio",0,IF(M3881&gt;0,VLOOKUP(H3881,'3-Productie normen'!A:L,VLOOKUP(M3881,'3-Productie normen'!$B$36:$C$42,2,FALSE),FALSE)))</f>
        <v>0</v>
      </c>
      <c r="T3881" s="516">
        <f t="shared" si="425"/>
        <v>0</v>
      </c>
      <c r="U3881" s="55">
        <f t="shared" si="426"/>
        <v>0</v>
      </c>
      <c r="V3881" s="527"/>
      <c r="X3881" s="529">
        <f t="shared" si="424"/>
        <v>1899.0400000000002</v>
      </c>
    </row>
    <row r="3882" spans="1:24" ht="14.1" customHeight="1">
      <c r="A3882" s="460">
        <v>3882</v>
      </c>
      <c r="B3882" s="467" t="s">
        <v>248</v>
      </c>
      <c r="C3882" s="466" t="s">
        <v>389</v>
      </c>
      <c r="D3882" s="473" t="s">
        <v>484</v>
      </c>
      <c r="E3882" s="475">
        <v>1</v>
      </c>
      <c r="F3882" s="475" t="s">
        <v>3304</v>
      </c>
      <c r="G3882" s="494" t="s">
        <v>594</v>
      </c>
      <c r="H3882" s="494" t="s">
        <v>4026</v>
      </c>
      <c r="I3882" s="494" t="s">
        <v>3986</v>
      </c>
      <c r="J3882" s="502">
        <v>11.52</v>
      </c>
      <c r="K3882" s="494" t="s">
        <v>4026</v>
      </c>
      <c r="L3882" s="512">
        <f t="shared" si="420"/>
        <v>0</v>
      </c>
      <c r="M3882" s="513" t="s">
        <v>4037</v>
      </c>
      <c r="N3882" s="514"/>
      <c r="O3882" s="514"/>
      <c r="P3882" s="515">
        <f t="shared" si="421"/>
        <v>0</v>
      </c>
      <c r="Q3882" s="515">
        <f t="shared" si="422"/>
        <v>0</v>
      </c>
      <c r="R3882" s="515">
        <f t="shared" si="423"/>
        <v>0</v>
      </c>
      <c r="S3882" s="516">
        <f>IF(M3882="nio",0,IF(M3882&gt;0,VLOOKUP(H3882,'3-Productie normen'!A:L,VLOOKUP(M3882,'3-Productie normen'!$B$36:$C$42,2,FALSE),FALSE)))</f>
        <v>0</v>
      </c>
      <c r="T3882" s="516">
        <f t="shared" si="425"/>
        <v>0</v>
      </c>
      <c r="U3882" s="55">
        <f t="shared" si="426"/>
        <v>0</v>
      </c>
      <c r="V3882" s="527"/>
      <c r="X3882" s="529">
        <f t="shared" si="424"/>
        <v>0</v>
      </c>
    </row>
    <row r="3883" spans="1:24" ht="14.1" customHeight="1">
      <c r="A3883" s="460">
        <v>3883</v>
      </c>
      <c r="B3883" s="467" t="s">
        <v>248</v>
      </c>
      <c r="C3883" s="466" t="s">
        <v>389</v>
      </c>
      <c r="D3883" s="473" t="s">
        <v>484</v>
      </c>
      <c r="E3883" s="475">
        <v>1</v>
      </c>
      <c r="F3883" s="475" t="s">
        <v>3305</v>
      </c>
      <c r="G3883" s="494" t="s">
        <v>529</v>
      </c>
      <c r="H3883" s="491" t="s">
        <v>253</v>
      </c>
      <c r="I3883" s="494" t="s">
        <v>3975</v>
      </c>
      <c r="J3883" s="502">
        <v>16.350000000000001</v>
      </c>
      <c r="K3883" s="491" t="s">
        <v>253</v>
      </c>
      <c r="L3883" s="512">
        <f t="shared" si="420"/>
        <v>104</v>
      </c>
      <c r="M3883" s="514">
        <v>104</v>
      </c>
      <c r="N3883" s="514"/>
      <c r="O3883" s="514"/>
      <c r="P3883" s="515" t="e">
        <f t="shared" si="421"/>
        <v>#DIV/0!</v>
      </c>
      <c r="Q3883" s="515">
        <f t="shared" si="422"/>
        <v>0</v>
      </c>
      <c r="R3883" s="515">
        <f t="shared" si="423"/>
        <v>0</v>
      </c>
      <c r="S3883" s="516">
        <f>IF(M3883="nio",0,IF(M3883&gt;0,VLOOKUP(H3883,'3-Productie normen'!A:L,VLOOKUP(M3883,'3-Productie normen'!$B$36:$C$42,2,FALSE),FALSE)))</f>
        <v>0</v>
      </c>
      <c r="T3883" s="516">
        <f t="shared" si="425"/>
        <v>0</v>
      </c>
      <c r="U3883" s="55">
        <f t="shared" si="426"/>
        <v>0</v>
      </c>
      <c r="V3883" s="527"/>
      <c r="X3883" s="529">
        <f t="shared" si="424"/>
        <v>1700.4</v>
      </c>
    </row>
    <row r="3884" spans="1:24" ht="14.1" customHeight="1">
      <c r="A3884" s="460">
        <v>3884</v>
      </c>
      <c r="B3884" s="467" t="s">
        <v>248</v>
      </c>
      <c r="C3884" s="466" t="s">
        <v>389</v>
      </c>
      <c r="D3884" s="473" t="s">
        <v>484</v>
      </c>
      <c r="E3884" s="475">
        <v>1</v>
      </c>
      <c r="F3884" s="475" t="s">
        <v>3306</v>
      </c>
      <c r="G3884" s="494" t="s">
        <v>529</v>
      </c>
      <c r="H3884" s="491" t="s">
        <v>253</v>
      </c>
      <c r="I3884" s="494" t="s">
        <v>3986</v>
      </c>
      <c r="J3884" s="502">
        <v>10.69</v>
      </c>
      <c r="K3884" s="491" t="s">
        <v>253</v>
      </c>
      <c r="L3884" s="512">
        <f t="shared" si="420"/>
        <v>104</v>
      </c>
      <c r="M3884" s="514">
        <v>104</v>
      </c>
      <c r="N3884" s="514"/>
      <c r="O3884" s="514"/>
      <c r="P3884" s="515" t="e">
        <f t="shared" si="421"/>
        <v>#DIV/0!</v>
      </c>
      <c r="Q3884" s="515">
        <f t="shared" si="422"/>
        <v>0</v>
      </c>
      <c r="R3884" s="515">
        <f t="shared" si="423"/>
        <v>0</v>
      </c>
      <c r="S3884" s="516">
        <f>IF(M3884="nio",0,IF(M3884&gt;0,VLOOKUP(H3884,'3-Productie normen'!A:L,VLOOKUP(M3884,'3-Productie normen'!$B$36:$C$42,2,FALSE),FALSE)))</f>
        <v>0</v>
      </c>
      <c r="T3884" s="516">
        <f t="shared" si="425"/>
        <v>0</v>
      </c>
      <c r="U3884" s="55">
        <f t="shared" si="426"/>
        <v>0</v>
      </c>
      <c r="V3884" s="527"/>
      <c r="X3884" s="529">
        <f t="shared" si="424"/>
        <v>1111.76</v>
      </c>
    </row>
    <row r="3885" spans="1:24" ht="14.1" customHeight="1">
      <c r="A3885" s="460">
        <v>3885</v>
      </c>
      <c r="B3885" s="467" t="s">
        <v>248</v>
      </c>
      <c r="C3885" s="466" t="s">
        <v>389</v>
      </c>
      <c r="D3885" s="473" t="s">
        <v>484</v>
      </c>
      <c r="E3885" s="475">
        <v>1</v>
      </c>
      <c r="F3885" s="475" t="s">
        <v>3307</v>
      </c>
      <c r="G3885" s="494" t="s">
        <v>529</v>
      </c>
      <c r="H3885" s="491" t="s">
        <v>253</v>
      </c>
      <c r="I3885" s="494" t="s">
        <v>3974</v>
      </c>
      <c r="J3885" s="502">
        <v>22.43</v>
      </c>
      <c r="K3885" s="491" t="s">
        <v>253</v>
      </c>
      <c r="L3885" s="512">
        <f t="shared" si="420"/>
        <v>104</v>
      </c>
      <c r="M3885" s="514">
        <v>104</v>
      </c>
      <c r="N3885" s="514"/>
      <c r="O3885" s="514"/>
      <c r="P3885" s="515" t="e">
        <f t="shared" si="421"/>
        <v>#DIV/0!</v>
      </c>
      <c r="Q3885" s="515">
        <f t="shared" si="422"/>
        <v>0</v>
      </c>
      <c r="R3885" s="515">
        <f t="shared" si="423"/>
        <v>0</v>
      </c>
      <c r="S3885" s="516">
        <f>IF(M3885="nio",0,IF(M3885&gt;0,VLOOKUP(H3885,'3-Productie normen'!A:L,VLOOKUP(M3885,'3-Productie normen'!$B$36:$C$42,2,FALSE),FALSE)))</f>
        <v>0</v>
      </c>
      <c r="T3885" s="516">
        <f t="shared" si="425"/>
        <v>0</v>
      </c>
      <c r="U3885" s="55">
        <f t="shared" si="426"/>
        <v>0</v>
      </c>
      <c r="V3885" s="527"/>
      <c r="X3885" s="529">
        <f t="shared" si="424"/>
        <v>2332.7199999999998</v>
      </c>
    </row>
    <row r="3886" spans="1:24" ht="14.1" customHeight="1">
      <c r="A3886" s="460">
        <v>3886</v>
      </c>
      <c r="B3886" s="467" t="s">
        <v>248</v>
      </c>
      <c r="C3886" s="466" t="s">
        <v>389</v>
      </c>
      <c r="D3886" s="473" t="s">
        <v>484</v>
      </c>
      <c r="E3886" s="475">
        <v>1</v>
      </c>
      <c r="F3886" s="475" t="s">
        <v>3308</v>
      </c>
      <c r="G3886" s="494" t="s">
        <v>529</v>
      </c>
      <c r="H3886" s="491" t="s">
        <v>253</v>
      </c>
      <c r="I3886" s="494" t="s">
        <v>3986</v>
      </c>
      <c r="J3886" s="502">
        <v>23.5</v>
      </c>
      <c r="K3886" s="491" t="s">
        <v>253</v>
      </c>
      <c r="L3886" s="512">
        <f t="shared" si="420"/>
        <v>104</v>
      </c>
      <c r="M3886" s="514">
        <v>104</v>
      </c>
      <c r="N3886" s="514"/>
      <c r="O3886" s="514"/>
      <c r="P3886" s="515" t="e">
        <f t="shared" si="421"/>
        <v>#DIV/0!</v>
      </c>
      <c r="Q3886" s="515">
        <f t="shared" si="422"/>
        <v>0</v>
      </c>
      <c r="R3886" s="515">
        <f t="shared" si="423"/>
        <v>0</v>
      </c>
      <c r="S3886" s="516">
        <f>IF(M3886="nio",0,IF(M3886&gt;0,VLOOKUP(H3886,'3-Productie normen'!A:L,VLOOKUP(M3886,'3-Productie normen'!$B$36:$C$42,2,FALSE),FALSE)))</f>
        <v>0</v>
      </c>
      <c r="T3886" s="516">
        <f t="shared" si="425"/>
        <v>0</v>
      </c>
      <c r="U3886" s="55">
        <f t="shared" si="426"/>
        <v>0</v>
      </c>
      <c r="V3886" s="527"/>
      <c r="X3886" s="529">
        <f t="shared" si="424"/>
        <v>2444</v>
      </c>
    </row>
    <row r="3887" spans="1:24" ht="14.1" customHeight="1">
      <c r="A3887" s="460">
        <v>3887</v>
      </c>
      <c r="B3887" s="467" t="s">
        <v>248</v>
      </c>
      <c r="C3887" s="466" t="s">
        <v>389</v>
      </c>
      <c r="D3887" s="473" t="s">
        <v>484</v>
      </c>
      <c r="E3887" s="475">
        <v>1</v>
      </c>
      <c r="F3887" s="475" t="s">
        <v>3309</v>
      </c>
      <c r="G3887" s="494" t="s">
        <v>529</v>
      </c>
      <c r="H3887" s="491" t="s">
        <v>253</v>
      </c>
      <c r="I3887" s="494" t="s">
        <v>3975</v>
      </c>
      <c r="J3887" s="502">
        <v>25.06</v>
      </c>
      <c r="K3887" s="491" t="s">
        <v>253</v>
      </c>
      <c r="L3887" s="512">
        <f t="shared" si="420"/>
        <v>104</v>
      </c>
      <c r="M3887" s="514">
        <v>104</v>
      </c>
      <c r="N3887" s="514"/>
      <c r="O3887" s="514"/>
      <c r="P3887" s="515" t="e">
        <f t="shared" si="421"/>
        <v>#DIV/0!</v>
      </c>
      <c r="Q3887" s="515">
        <f t="shared" si="422"/>
        <v>0</v>
      </c>
      <c r="R3887" s="515">
        <f t="shared" si="423"/>
        <v>0</v>
      </c>
      <c r="S3887" s="516">
        <f>IF(M3887="nio",0,IF(M3887&gt;0,VLOOKUP(H3887,'3-Productie normen'!A:L,VLOOKUP(M3887,'3-Productie normen'!$B$36:$C$42,2,FALSE),FALSE)))</f>
        <v>0</v>
      </c>
      <c r="T3887" s="516">
        <f t="shared" si="425"/>
        <v>0</v>
      </c>
      <c r="U3887" s="55">
        <f t="shared" si="426"/>
        <v>0</v>
      </c>
      <c r="V3887" s="527"/>
      <c r="X3887" s="529">
        <f t="shared" si="424"/>
        <v>2606.2399999999998</v>
      </c>
    </row>
    <row r="3888" spans="1:24" ht="14.1" customHeight="1">
      <c r="A3888" s="460">
        <v>3888</v>
      </c>
      <c r="B3888" s="467" t="s">
        <v>248</v>
      </c>
      <c r="C3888" s="466" t="s">
        <v>389</v>
      </c>
      <c r="D3888" s="473" t="s">
        <v>484</v>
      </c>
      <c r="E3888" s="475">
        <v>1</v>
      </c>
      <c r="F3888" s="475" t="s">
        <v>3310</v>
      </c>
      <c r="G3888" s="494" t="s">
        <v>529</v>
      </c>
      <c r="H3888" s="491" t="s">
        <v>253</v>
      </c>
      <c r="I3888" s="494" t="s">
        <v>3974</v>
      </c>
      <c r="J3888" s="502">
        <v>22.52</v>
      </c>
      <c r="K3888" s="491" t="s">
        <v>253</v>
      </c>
      <c r="L3888" s="512">
        <f t="shared" si="420"/>
        <v>104</v>
      </c>
      <c r="M3888" s="514">
        <v>104</v>
      </c>
      <c r="N3888" s="514"/>
      <c r="O3888" s="514"/>
      <c r="P3888" s="515" t="e">
        <f t="shared" si="421"/>
        <v>#DIV/0!</v>
      </c>
      <c r="Q3888" s="515">
        <f t="shared" si="422"/>
        <v>0</v>
      </c>
      <c r="R3888" s="515">
        <f t="shared" si="423"/>
        <v>0</v>
      </c>
      <c r="S3888" s="516">
        <f>IF(M3888="nio",0,IF(M3888&gt;0,VLOOKUP(H3888,'3-Productie normen'!A:L,VLOOKUP(M3888,'3-Productie normen'!$B$36:$C$42,2,FALSE),FALSE)))</f>
        <v>0</v>
      </c>
      <c r="T3888" s="516">
        <f t="shared" si="425"/>
        <v>0</v>
      </c>
      <c r="U3888" s="55">
        <f t="shared" si="426"/>
        <v>0</v>
      </c>
      <c r="V3888" s="527"/>
      <c r="X3888" s="529">
        <f t="shared" si="424"/>
        <v>2342.08</v>
      </c>
    </row>
    <row r="3889" spans="1:24" ht="14.1" customHeight="1">
      <c r="A3889" s="567">
        <v>3889</v>
      </c>
      <c r="B3889" s="467" t="s">
        <v>248</v>
      </c>
      <c r="C3889" s="466" t="s">
        <v>389</v>
      </c>
      <c r="D3889" s="473" t="s">
        <v>484</v>
      </c>
      <c r="E3889" s="475">
        <v>1</v>
      </c>
      <c r="F3889" s="475" t="s">
        <v>3311</v>
      </c>
      <c r="G3889" s="494" t="s">
        <v>529</v>
      </c>
      <c r="H3889" s="491" t="s">
        <v>253</v>
      </c>
      <c r="I3889" s="494" t="s">
        <v>3974</v>
      </c>
      <c r="J3889" s="502">
        <v>8.9600000000000009</v>
      </c>
      <c r="K3889" s="491" t="s">
        <v>253</v>
      </c>
      <c r="L3889" s="512">
        <f t="shared" si="420"/>
        <v>104</v>
      </c>
      <c r="M3889" s="514">
        <v>104</v>
      </c>
      <c r="N3889" s="514"/>
      <c r="O3889" s="514"/>
      <c r="P3889" s="515" t="e">
        <f t="shared" si="421"/>
        <v>#DIV/0!</v>
      </c>
      <c r="Q3889" s="515">
        <f t="shared" si="422"/>
        <v>0</v>
      </c>
      <c r="R3889" s="515">
        <f t="shared" si="423"/>
        <v>0</v>
      </c>
      <c r="S3889" s="516">
        <f>IF(M3889="nio",0,IF(M3889&gt;0,VLOOKUP(H3889,'3-Productie normen'!A:L,VLOOKUP(M3889,'3-Productie normen'!$B$36:$C$42,2,FALSE),FALSE)))</f>
        <v>0</v>
      </c>
      <c r="T3889" s="516">
        <f t="shared" si="425"/>
        <v>0</v>
      </c>
      <c r="U3889" s="55">
        <f t="shared" si="426"/>
        <v>0</v>
      </c>
      <c r="V3889" s="527"/>
      <c r="X3889" s="529">
        <f t="shared" si="424"/>
        <v>931.84000000000015</v>
      </c>
    </row>
    <row r="3890" spans="1:24" ht="14.1" customHeight="1">
      <c r="A3890" s="460">
        <v>3890</v>
      </c>
      <c r="B3890" s="467" t="s">
        <v>248</v>
      </c>
      <c r="C3890" s="466" t="s">
        <v>389</v>
      </c>
      <c r="D3890" s="473" t="s">
        <v>484</v>
      </c>
      <c r="E3890" s="475">
        <v>1</v>
      </c>
      <c r="F3890" s="475" t="s">
        <v>3312</v>
      </c>
      <c r="G3890" s="494" t="s">
        <v>529</v>
      </c>
      <c r="H3890" s="491" t="s">
        <v>253</v>
      </c>
      <c r="I3890" s="494" t="s">
        <v>3986</v>
      </c>
      <c r="J3890" s="502">
        <v>19.54</v>
      </c>
      <c r="K3890" s="491" t="s">
        <v>253</v>
      </c>
      <c r="L3890" s="512">
        <f t="shared" si="420"/>
        <v>104</v>
      </c>
      <c r="M3890" s="514">
        <v>104</v>
      </c>
      <c r="N3890" s="514"/>
      <c r="O3890" s="514"/>
      <c r="P3890" s="515" t="e">
        <f t="shared" si="421"/>
        <v>#DIV/0!</v>
      </c>
      <c r="Q3890" s="515">
        <f t="shared" si="422"/>
        <v>0</v>
      </c>
      <c r="R3890" s="515">
        <f t="shared" si="423"/>
        <v>0</v>
      </c>
      <c r="S3890" s="516">
        <f>IF(M3890="nio",0,IF(M3890&gt;0,VLOOKUP(H3890,'3-Productie normen'!A:L,VLOOKUP(M3890,'3-Productie normen'!$B$36:$C$42,2,FALSE),FALSE)))</f>
        <v>0</v>
      </c>
      <c r="T3890" s="516">
        <f t="shared" si="425"/>
        <v>0</v>
      </c>
      <c r="U3890" s="55">
        <f t="shared" si="426"/>
        <v>0</v>
      </c>
      <c r="V3890" s="527"/>
      <c r="X3890" s="529">
        <f t="shared" si="424"/>
        <v>2032.1599999999999</v>
      </c>
    </row>
    <row r="3891" spans="1:24" ht="14.1" customHeight="1">
      <c r="A3891" s="460">
        <v>3891</v>
      </c>
      <c r="B3891" s="467" t="s">
        <v>248</v>
      </c>
      <c r="C3891" s="466" t="s">
        <v>389</v>
      </c>
      <c r="D3891" s="473" t="s">
        <v>484</v>
      </c>
      <c r="E3891" s="475">
        <v>1</v>
      </c>
      <c r="F3891" s="475" t="s">
        <v>3313</v>
      </c>
      <c r="G3891" s="494" t="s">
        <v>529</v>
      </c>
      <c r="H3891" s="491" t="s">
        <v>253</v>
      </c>
      <c r="I3891" s="494" t="s">
        <v>3974</v>
      </c>
      <c r="J3891" s="502">
        <v>18.02</v>
      </c>
      <c r="K3891" s="491" t="s">
        <v>253</v>
      </c>
      <c r="L3891" s="512">
        <f t="shared" si="420"/>
        <v>104</v>
      </c>
      <c r="M3891" s="514">
        <v>104</v>
      </c>
      <c r="N3891" s="514"/>
      <c r="O3891" s="514"/>
      <c r="P3891" s="515" t="e">
        <f t="shared" si="421"/>
        <v>#DIV/0!</v>
      </c>
      <c r="Q3891" s="515">
        <f t="shared" si="422"/>
        <v>0</v>
      </c>
      <c r="R3891" s="515">
        <f t="shared" si="423"/>
        <v>0</v>
      </c>
      <c r="S3891" s="516">
        <f>IF(M3891="nio",0,IF(M3891&gt;0,VLOOKUP(H3891,'3-Productie normen'!A:L,VLOOKUP(M3891,'3-Productie normen'!$B$36:$C$42,2,FALSE),FALSE)))</f>
        <v>0</v>
      </c>
      <c r="T3891" s="516">
        <f t="shared" si="425"/>
        <v>0</v>
      </c>
      <c r="U3891" s="55">
        <f t="shared" si="426"/>
        <v>0</v>
      </c>
      <c r="V3891" s="527"/>
      <c r="X3891" s="529">
        <f t="shared" si="424"/>
        <v>1874.08</v>
      </c>
    </row>
    <row r="3892" spans="1:24" ht="14.1" customHeight="1">
      <c r="A3892" s="460">
        <v>3892</v>
      </c>
      <c r="B3892" s="467" t="s">
        <v>248</v>
      </c>
      <c r="C3892" s="466" t="s">
        <v>389</v>
      </c>
      <c r="D3892" s="473" t="s">
        <v>484</v>
      </c>
      <c r="E3892" s="475">
        <v>1</v>
      </c>
      <c r="F3892" s="475" t="s">
        <v>3314</v>
      </c>
      <c r="G3892" s="494" t="s">
        <v>593</v>
      </c>
      <c r="H3892" s="494" t="s">
        <v>255</v>
      </c>
      <c r="I3892" s="494" t="s">
        <v>3974</v>
      </c>
      <c r="J3892" s="502">
        <v>42.67</v>
      </c>
      <c r="K3892" s="494" t="s">
        <v>255</v>
      </c>
      <c r="L3892" s="512">
        <f t="shared" si="420"/>
        <v>104</v>
      </c>
      <c r="M3892" s="514">
        <v>104</v>
      </c>
      <c r="N3892" s="514"/>
      <c r="O3892" s="514"/>
      <c r="P3892" s="515" t="e">
        <f t="shared" si="421"/>
        <v>#DIV/0!</v>
      </c>
      <c r="Q3892" s="515">
        <f t="shared" si="422"/>
        <v>0</v>
      </c>
      <c r="R3892" s="515">
        <f t="shared" si="423"/>
        <v>0</v>
      </c>
      <c r="S3892" s="516">
        <f>IF(M3892="nio",0,IF(M3892&gt;0,VLOOKUP(H3892,'3-Productie normen'!A:L,VLOOKUP(M3892,'3-Productie normen'!$B$36:$C$42,2,FALSE),FALSE)))</f>
        <v>0</v>
      </c>
      <c r="T3892" s="516">
        <f t="shared" si="425"/>
        <v>0</v>
      </c>
      <c r="U3892" s="55">
        <f t="shared" si="426"/>
        <v>0</v>
      </c>
      <c r="V3892" s="527"/>
      <c r="X3892" s="529">
        <f t="shared" si="424"/>
        <v>4437.68</v>
      </c>
    </row>
    <row r="3893" spans="1:24" ht="14.1" customHeight="1">
      <c r="A3893" s="460">
        <v>3893</v>
      </c>
      <c r="B3893" s="467" t="s">
        <v>248</v>
      </c>
      <c r="C3893" s="466" t="s">
        <v>389</v>
      </c>
      <c r="D3893" s="473" t="s">
        <v>484</v>
      </c>
      <c r="E3893" s="475">
        <v>1</v>
      </c>
      <c r="F3893" s="475" t="s">
        <v>3315</v>
      </c>
      <c r="G3893" s="494" t="s">
        <v>593</v>
      </c>
      <c r="H3893" s="494" t="s">
        <v>255</v>
      </c>
      <c r="I3893" s="494" t="s">
        <v>3974</v>
      </c>
      <c r="J3893" s="502">
        <v>22.79</v>
      </c>
      <c r="K3893" s="494" t="s">
        <v>255</v>
      </c>
      <c r="L3893" s="512">
        <f t="shared" si="420"/>
        <v>104</v>
      </c>
      <c r="M3893" s="514">
        <v>104</v>
      </c>
      <c r="N3893" s="514"/>
      <c r="O3893" s="514"/>
      <c r="P3893" s="515" t="e">
        <f t="shared" si="421"/>
        <v>#DIV/0!</v>
      </c>
      <c r="Q3893" s="515">
        <f t="shared" si="422"/>
        <v>0</v>
      </c>
      <c r="R3893" s="515">
        <f t="shared" si="423"/>
        <v>0</v>
      </c>
      <c r="S3893" s="516">
        <f>IF(M3893="nio",0,IF(M3893&gt;0,VLOOKUP(H3893,'3-Productie normen'!A:L,VLOOKUP(M3893,'3-Productie normen'!$B$36:$C$42,2,FALSE),FALSE)))</f>
        <v>0</v>
      </c>
      <c r="T3893" s="516">
        <f t="shared" si="425"/>
        <v>0</v>
      </c>
      <c r="U3893" s="55">
        <f t="shared" si="426"/>
        <v>0</v>
      </c>
      <c r="V3893" s="527"/>
      <c r="X3893" s="529">
        <f t="shared" si="424"/>
        <v>2370.16</v>
      </c>
    </row>
    <row r="3894" spans="1:24" ht="14.1" customHeight="1">
      <c r="A3894" s="460">
        <v>3894</v>
      </c>
      <c r="B3894" s="467" t="s">
        <v>248</v>
      </c>
      <c r="C3894" s="466" t="s">
        <v>389</v>
      </c>
      <c r="D3894" s="473" t="s">
        <v>484</v>
      </c>
      <c r="E3894" s="475">
        <v>1</v>
      </c>
      <c r="F3894" s="475" t="s">
        <v>3316</v>
      </c>
      <c r="G3894" s="494" t="s">
        <v>595</v>
      </c>
      <c r="H3894" s="494" t="s">
        <v>255</v>
      </c>
      <c r="I3894" s="494" t="s">
        <v>3974</v>
      </c>
      <c r="J3894" s="502">
        <v>42.63</v>
      </c>
      <c r="K3894" s="494" t="s">
        <v>255</v>
      </c>
      <c r="L3894" s="512">
        <f t="shared" si="420"/>
        <v>104</v>
      </c>
      <c r="M3894" s="514">
        <v>104</v>
      </c>
      <c r="N3894" s="514"/>
      <c r="O3894" s="514"/>
      <c r="P3894" s="515" t="e">
        <f t="shared" si="421"/>
        <v>#DIV/0!</v>
      </c>
      <c r="Q3894" s="515">
        <f t="shared" si="422"/>
        <v>0</v>
      </c>
      <c r="R3894" s="515">
        <f t="shared" si="423"/>
        <v>0</v>
      </c>
      <c r="S3894" s="516">
        <f>IF(M3894="nio",0,IF(M3894&gt;0,VLOOKUP(H3894,'3-Productie normen'!A:L,VLOOKUP(M3894,'3-Productie normen'!$B$36:$C$42,2,FALSE),FALSE)))</f>
        <v>0</v>
      </c>
      <c r="T3894" s="516">
        <f t="shared" si="425"/>
        <v>0</v>
      </c>
      <c r="U3894" s="55">
        <f t="shared" si="426"/>
        <v>0</v>
      </c>
      <c r="V3894" s="527"/>
      <c r="X3894" s="529">
        <f t="shared" si="424"/>
        <v>4433.5200000000004</v>
      </c>
    </row>
    <row r="3895" spans="1:24" ht="14.1" customHeight="1">
      <c r="A3895" s="460">
        <v>3895</v>
      </c>
      <c r="B3895" s="467" t="s">
        <v>248</v>
      </c>
      <c r="C3895" s="466" t="s">
        <v>389</v>
      </c>
      <c r="D3895" s="473" t="s">
        <v>484</v>
      </c>
      <c r="E3895" s="475">
        <v>1</v>
      </c>
      <c r="F3895" s="475" t="s">
        <v>3317</v>
      </c>
      <c r="G3895" s="494" t="s">
        <v>529</v>
      </c>
      <c r="H3895" s="491" t="s">
        <v>253</v>
      </c>
      <c r="I3895" s="494" t="s">
        <v>3974</v>
      </c>
      <c r="J3895" s="502">
        <v>8.5500000000000007</v>
      </c>
      <c r="K3895" s="491" t="s">
        <v>253</v>
      </c>
      <c r="L3895" s="512">
        <f t="shared" si="420"/>
        <v>104</v>
      </c>
      <c r="M3895" s="514">
        <v>104</v>
      </c>
      <c r="N3895" s="514"/>
      <c r="O3895" s="514"/>
      <c r="P3895" s="515" t="e">
        <f t="shared" si="421"/>
        <v>#DIV/0!</v>
      </c>
      <c r="Q3895" s="515">
        <f t="shared" si="422"/>
        <v>0</v>
      </c>
      <c r="R3895" s="515">
        <f t="shared" si="423"/>
        <v>0</v>
      </c>
      <c r="S3895" s="516">
        <f>IF(M3895="nio",0,IF(M3895&gt;0,VLOOKUP(H3895,'3-Productie normen'!A:L,VLOOKUP(M3895,'3-Productie normen'!$B$36:$C$42,2,FALSE),FALSE)))</f>
        <v>0</v>
      </c>
      <c r="T3895" s="516">
        <f t="shared" si="425"/>
        <v>0</v>
      </c>
      <c r="U3895" s="55">
        <f t="shared" si="426"/>
        <v>0</v>
      </c>
      <c r="V3895" s="527"/>
      <c r="X3895" s="529">
        <f t="shared" si="424"/>
        <v>889.2</v>
      </c>
    </row>
    <row r="3896" spans="1:24" ht="14.1" customHeight="1">
      <c r="A3896" s="460">
        <v>3896</v>
      </c>
      <c r="B3896" s="467" t="s">
        <v>248</v>
      </c>
      <c r="C3896" s="466" t="s">
        <v>389</v>
      </c>
      <c r="D3896" s="473" t="s">
        <v>484</v>
      </c>
      <c r="E3896" s="475">
        <v>1</v>
      </c>
      <c r="F3896" s="475" t="s">
        <v>3318</v>
      </c>
      <c r="G3896" s="494" t="s">
        <v>595</v>
      </c>
      <c r="H3896" s="494" t="s">
        <v>255</v>
      </c>
      <c r="I3896" s="494" t="s">
        <v>3974</v>
      </c>
      <c r="J3896" s="502">
        <v>6.99</v>
      </c>
      <c r="K3896" s="494" t="s">
        <v>255</v>
      </c>
      <c r="L3896" s="512">
        <f t="shared" si="420"/>
        <v>104</v>
      </c>
      <c r="M3896" s="514">
        <v>104</v>
      </c>
      <c r="N3896" s="514"/>
      <c r="O3896" s="514"/>
      <c r="P3896" s="515" t="e">
        <f t="shared" si="421"/>
        <v>#DIV/0!</v>
      </c>
      <c r="Q3896" s="515">
        <f t="shared" si="422"/>
        <v>0</v>
      </c>
      <c r="R3896" s="515">
        <f t="shared" si="423"/>
        <v>0</v>
      </c>
      <c r="S3896" s="516">
        <f>IF(M3896="nio",0,IF(M3896&gt;0,VLOOKUP(H3896,'3-Productie normen'!A:L,VLOOKUP(M3896,'3-Productie normen'!$B$36:$C$42,2,FALSE),FALSE)))</f>
        <v>0</v>
      </c>
      <c r="T3896" s="516">
        <f t="shared" si="425"/>
        <v>0</v>
      </c>
      <c r="U3896" s="55">
        <f t="shared" si="426"/>
        <v>0</v>
      </c>
      <c r="V3896" s="527"/>
      <c r="X3896" s="529">
        <f t="shared" si="424"/>
        <v>726.96</v>
      </c>
    </row>
    <row r="3897" spans="1:24" ht="14.1" customHeight="1">
      <c r="A3897" s="567">
        <v>3897</v>
      </c>
      <c r="B3897" s="467" t="s">
        <v>248</v>
      </c>
      <c r="C3897" s="466" t="s">
        <v>389</v>
      </c>
      <c r="D3897" s="473" t="s">
        <v>484</v>
      </c>
      <c r="E3897" s="475">
        <v>1</v>
      </c>
      <c r="F3897" s="475" t="s">
        <v>3319</v>
      </c>
      <c r="G3897" s="494" t="s">
        <v>594</v>
      </c>
      <c r="H3897" s="491" t="s">
        <v>286</v>
      </c>
      <c r="I3897" s="494" t="s">
        <v>3974</v>
      </c>
      <c r="J3897" s="502">
        <v>13.69</v>
      </c>
      <c r="K3897" s="494" t="s">
        <v>4027</v>
      </c>
      <c r="L3897" s="512">
        <f t="shared" si="420"/>
        <v>0</v>
      </c>
      <c r="M3897" s="513" t="s">
        <v>4037</v>
      </c>
      <c r="N3897" s="514"/>
      <c r="O3897" s="514"/>
      <c r="P3897" s="515">
        <f t="shared" si="421"/>
        <v>0</v>
      </c>
      <c r="Q3897" s="515">
        <f t="shared" si="422"/>
        <v>0</v>
      </c>
      <c r="R3897" s="515">
        <f t="shared" si="423"/>
        <v>0</v>
      </c>
      <c r="S3897" s="516">
        <f>IF(M3897="nio",0,IF(M3897&gt;0,VLOOKUP(H3897,'3-Productie normen'!A:L,VLOOKUP(M3897,'3-Productie normen'!$B$36:$C$42,2,FALSE),FALSE)))</f>
        <v>0</v>
      </c>
      <c r="T3897" s="516">
        <f t="shared" si="425"/>
        <v>0</v>
      </c>
      <c r="U3897" s="55">
        <f t="shared" si="426"/>
        <v>0</v>
      </c>
      <c r="V3897" s="527"/>
      <c r="X3897" s="529">
        <f t="shared" si="424"/>
        <v>0</v>
      </c>
    </row>
    <row r="3898" spans="1:24" ht="14.1" customHeight="1">
      <c r="A3898" s="460">
        <v>3898</v>
      </c>
      <c r="B3898" s="467" t="s">
        <v>248</v>
      </c>
      <c r="C3898" s="466" t="s">
        <v>389</v>
      </c>
      <c r="D3898" s="473" t="s">
        <v>484</v>
      </c>
      <c r="E3898" s="475">
        <v>1</v>
      </c>
      <c r="F3898" s="475" t="s">
        <v>3320</v>
      </c>
      <c r="G3898" s="494" t="s">
        <v>596</v>
      </c>
      <c r="H3898" s="491" t="s">
        <v>286</v>
      </c>
      <c r="I3898" s="494" t="s">
        <v>3974</v>
      </c>
      <c r="J3898" s="502">
        <v>10.7</v>
      </c>
      <c r="K3898" s="494" t="s">
        <v>4027</v>
      </c>
      <c r="L3898" s="512">
        <f t="shared" si="420"/>
        <v>0</v>
      </c>
      <c r="M3898" s="513" t="s">
        <v>4037</v>
      </c>
      <c r="N3898" s="514"/>
      <c r="O3898" s="514"/>
      <c r="P3898" s="515">
        <f t="shared" si="421"/>
        <v>0</v>
      </c>
      <c r="Q3898" s="515">
        <f t="shared" si="422"/>
        <v>0</v>
      </c>
      <c r="R3898" s="515">
        <f t="shared" si="423"/>
        <v>0</v>
      </c>
      <c r="S3898" s="516">
        <f>IF(M3898="nio",0,IF(M3898&gt;0,VLOOKUP(H3898,'3-Productie normen'!A:L,VLOOKUP(M3898,'3-Productie normen'!$B$36:$C$42,2,FALSE),FALSE)))</f>
        <v>0</v>
      </c>
      <c r="T3898" s="516">
        <f t="shared" si="425"/>
        <v>0</v>
      </c>
      <c r="U3898" s="55">
        <f t="shared" si="426"/>
        <v>0</v>
      </c>
      <c r="V3898" s="527"/>
      <c r="X3898" s="529">
        <f t="shared" si="424"/>
        <v>0</v>
      </c>
    </row>
    <row r="3899" spans="1:24" ht="14.1" customHeight="1">
      <c r="A3899" s="460">
        <v>3899</v>
      </c>
      <c r="B3899" s="467" t="s">
        <v>248</v>
      </c>
      <c r="C3899" s="466" t="s">
        <v>389</v>
      </c>
      <c r="D3899" s="473" t="s">
        <v>484</v>
      </c>
      <c r="E3899" s="475">
        <v>1</v>
      </c>
      <c r="F3899" s="475" t="s">
        <v>3321</v>
      </c>
      <c r="G3899" s="494" t="s">
        <v>600</v>
      </c>
      <c r="H3899" s="494" t="s">
        <v>4033</v>
      </c>
      <c r="I3899" s="494" t="s">
        <v>3977</v>
      </c>
      <c r="J3899" s="502">
        <v>9.25</v>
      </c>
      <c r="K3899" s="494" t="s">
        <v>4033</v>
      </c>
      <c r="L3899" s="512">
        <f t="shared" si="420"/>
        <v>104</v>
      </c>
      <c r="M3899" s="514">
        <v>104</v>
      </c>
      <c r="N3899" s="514"/>
      <c r="O3899" s="514"/>
      <c r="P3899" s="515" t="e">
        <f t="shared" si="421"/>
        <v>#DIV/0!</v>
      </c>
      <c r="Q3899" s="515">
        <f t="shared" si="422"/>
        <v>0</v>
      </c>
      <c r="R3899" s="515">
        <f t="shared" si="423"/>
        <v>0</v>
      </c>
      <c r="S3899" s="516">
        <f>IF(M3899="nio",0,IF(M3899&gt;0,VLOOKUP(H3899,'3-Productie normen'!A:L,VLOOKUP(M3899,'3-Productie normen'!$B$36:$C$42,2,FALSE),FALSE)))</f>
        <v>0</v>
      </c>
      <c r="T3899" s="516">
        <f t="shared" si="425"/>
        <v>0</v>
      </c>
      <c r="U3899" s="55">
        <f t="shared" si="426"/>
        <v>0</v>
      </c>
      <c r="V3899" s="527"/>
      <c r="X3899" s="529">
        <f t="shared" si="424"/>
        <v>962</v>
      </c>
    </row>
    <row r="3900" spans="1:24" ht="14.1" customHeight="1">
      <c r="A3900" s="460">
        <v>3900</v>
      </c>
      <c r="B3900" s="467" t="s">
        <v>248</v>
      </c>
      <c r="C3900" s="466" t="s">
        <v>389</v>
      </c>
      <c r="D3900" s="473" t="s">
        <v>484</v>
      </c>
      <c r="E3900" s="475">
        <v>1</v>
      </c>
      <c r="F3900" s="475" t="s">
        <v>3322</v>
      </c>
      <c r="G3900" s="494" t="s">
        <v>593</v>
      </c>
      <c r="H3900" s="494" t="s">
        <v>255</v>
      </c>
      <c r="I3900" s="494" t="s">
        <v>3974</v>
      </c>
      <c r="J3900" s="502">
        <v>71.510000000000005</v>
      </c>
      <c r="K3900" s="494" t="s">
        <v>255</v>
      </c>
      <c r="L3900" s="512">
        <f t="shared" si="420"/>
        <v>104</v>
      </c>
      <c r="M3900" s="514">
        <v>104</v>
      </c>
      <c r="N3900" s="514"/>
      <c r="O3900" s="514"/>
      <c r="P3900" s="515" t="e">
        <f t="shared" si="421"/>
        <v>#DIV/0!</v>
      </c>
      <c r="Q3900" s="515">
        <f t="shared" si="422"/>
        <v>0</v>
      </c>
      <c r="R3900" s="515">
        <f t="shared" si="423"/>
        <v>0</v>
      </c>
      <c r="S3900" s="516">
        <f>IF(M3900="nio",0,IF(M3900&gt;0,VLOOKUP(H3900,'3-Productie normen'!A:L,VLOOKUP(M3900,'3-Productie normen'!$B$36:$C$42,2,FALSE),FALSE)))</f>
        <v>0</v>
      </c>
      <c r="T3900" s="516">
        <f t="shared" si="425"/>
        <v>0</v>
      </c>
      <c r="U3900" s="55">
        <f t="shared" si="426"/>
        <v>0</v>
      </c>
      <c r="V3900" s="527"/>
      <c r="X3900" s="529">
        <f t="shared" si="424"/>
        <v>7437.0400000000009</v>
      </c>
    </row>
    <row r="3901" spans="1:24" ht="14.1" customHeight="1">
      <c r="A3901" s="460">
        <v>3901</v>
      </c>
      <c r="B3901" s="467" t="s">
        <v>248</v>
      </c>
      <c r="C3901" s="466" t="s">
        <v>389</v>
      </c>
      <c r="D3901" s="473" t="s">
        <v>484</v>
      </c>
      <c r="E3901" s="475">
        <v>1</v>
      </c>
      <c r="F3901" s="475" t="s">
        <v>3323</v>
      </c>
      <c r="G3901" s="494" t="s">
        <v>529</v>
      </c>
      <c r="H3901" s="491" t="s">
        <v>253</v>
      </c>
      <c r="I3901" s="494" t="s">
        <v>3974</v>
      </c>
      <c r="J3901" s="502">
        <v>12.78</v>
      </c>
      <c r="K3901" s="491" t="s">
        <v>253</v>
      </c>
      <c r="L3901" s="512">
        <f t="shared" si="420"/>
        <v>104</v>
      </c>
      <c r="M3901" s="514">
        <v>104</v>
      </c>
      <c r="N3901" s="514"/>
      <c r="O3901" s="514"/>
      <c r="P3901" s="515" t="e">
        <f t="shared" si="421"/>
        <v>#DIV/0!</v>
      </c>
      <c r="Q3901" s="515">
        <f t="shared" si="422"/>
        <v>0</v>
      </c>
      <c r="R3901" s="515">
        <f t="shared" si="423"/>
        <v>0</v>
      </c>
      <c r="S3901" s="516">
        <f>IF(M3901="nio",0,IF(M3901&gt;0,VLOOKUP(H3901,'3-Productie normen'!A:L,VLOOKUP(M3901,'3-Productie normen'!$B$36:$C$42,2,FALSE),FALSE)))</f>
        <v>0</v>
      </c>
      <c r="T3901" s="516">
        <f t="shared" si="425"/>
        <v>0</v>
      </c>
      <c r="U3901" s="55">
        <f t="shared" si="426"/>
        <v>0</v>
      </c>
      <c r="V3901" s="527"/>
      <c r="X3901" s="529">
        <f t="shared" si="424"/>
        <v>1329.12</v>
      </c>
    </row>
    <row r="3902" spans="1:24" ht="14.1" customHeight="1">
      <c r="A3902" s="460">
        <v>3902</v>
      </c>
      <c r="B3902" s="467" t="s">
        <v>248</v>
      </c>
      <c r="C3902" s="466" t="s">
        <v>389</v>
      </c>
      <c r="D3902" s="473" t="s">
        <v>484</v>
      </c>
      <c r="E3902" s="475">
        <v>1</v>
      </c>
      <c r="F3902" s="475" t="s">
        <v>3324</v>
      </c>
      <c r="G3902" s="494" t="s">
        <v>529</v>
      </c>
      <c r="H3902" s="491" t="s">
        <v>253</v>
      </c>
      <c r="I3902" s="494" t="s">
        <v>3974</v>
      </c>
      <c r="J3902" s="502">
        <v>12.75</v>
      </c>
      <c r="K3902" s="491" t="s">
        <v>253</v>
      </c>
      <c r="L3902" s="512">
        <f t="shared" si="420"/>
        <v>104</v>
      </c>
      <c r="M3902" s="514">
        <v>104</v>
      </c>
      <c r="N3902" s="514"/>
      <c r="O3902" s="514"/>
      <c r="P3902" s="515" t="e">
        <f t="shared" si="421"/>
        <v>#DIV/0!</v>
      </c>
      <c r="Q3902" s="515">
        <f t="shared" si="422"/>
        <v>0</v>
      </c>
      <c r="R3902" s="515">
        <f t="shared" si="423"/>
        <v>0</v>
      </c>
      <c r="S3902" s="516">
        <f>IF(M3902="nio",0,IF(M3902&gt;0,VLOOKUP(H3902,'3-Productie normen'!A:L,VLOOKUP(M3902,'3-Productie normen'!$B$36:$C$42,2,FALSE),FALSE)))</f>
        <v>0</v>
      </c>
      <c r="T3902" s="516">
        <f t="shared" si="425"/>
        <v>0</v>
      </c>
      <c r="U3902" s="55">
        <f t="shared" si="426"/>
        <v>0</v>
      </c>
      <c r="V3902" s="527"/>
      <c r="X3902" s="529">
        <f t="shared" si="424"/>
        <v>1326</v>
      </c>
    </row>
    <row r="3903" spans="1:24" ht="14.1" customHeight="1">
      <c r="A3903" s="460">
        <v>3903</v>
      </c>
      <c r="B3903" s="467" t="s">
        <v>248</v>
      </c>
      <c r="C3903" s="466" t="s">
        <v>389</v>
      </c>
      <c r="D3903" s="473" t="s">
        <v>484</v>
      </c>
      <c r="E3903" s="475">
        <v>1</v>
      </c>
      <c r="F3903" s="475" t="s">
        <v>3325</v>
      </c>
      <c r="G3903" s="494" t="s">
        <v>594</v>
      </c>
      <c r="H3903" s="491" t="s">
        <v>286</v>
      </c>
      <c r="I3903" s="494" t="s">
        <v>3974</v>
      </c>
      <c r="J3903" s="502">
        <v>7.99</v>
      </c>
      <c r="K3903" s="494" t="s">
        <v>4027</v>
      </c>
      <c r="L3903" s="512">
        <f t="shared" si="420"/>
        <v>0</v>
      </c>
      <c r="M3903" s="513" t="s">
        <v>4037</v>
      </c>
      <c r="N3903" s="514"/>
      <c r="O3903" s="514"/>
      <c r="P3903" s="515">
        <f t="shared" si="421"/>
        <v>0</v>
      </c>
      <c r="Q3903" s="515">
        <f t="shared" si="422"/>
        <v>0</v>
      </c>
      <c r="R3903" s="515">
        <f t="shared" si="423"/>
        <v>0</v>
      </c>
      <c r="S3903" s="516">
        <f>IF(M3903="nio",0,IF(M3903&gt;0,VLOOKUP(H3903,'3-Productie normen'!A:L,VLOOKUP(M3903,'3-Productie normen'!$B$36:$C$42,2,FALSE),FALSE)))</f>
        <v>0</v>
      </c>
      <c r="T3903" s="516">
        <f t="shared" si="425"/>
        <v>0</v>
      </c>
      <c r="U3903" s="55">
        <f t="shared" si="426"/>
        <v>0</v>
      </c>
      <c r="V3903" s="527"/>
      <c r="X3903" s="529">
        <f t="shared" si="424"/>
        <v>0</v>
      </c>
    </row>
    <row r="3904" spans="1:24" ht="14.1" customHeight="1">
      <c r="A3904" s="460">
        <v>3904</v>
      </c>
      <c r="B3904" s="467" t="s">
        <v>248</v>
      </c>
      <c r="C3904" s="466" t="s">
        <v>389</v>
      </c>
      <c r="D3904" s="473" t="s">
        <v>484</v>
      </c>
      <c r="E3904" s="475">
        <v>1</v>
      </c>
      <c r="F3904" s="475" t="s">
        <v>3326</v>
      </c>
      <c r="G3904" s="494" t="s">
        <v>595</v>
      </c>
      <c r="H3904" s="494" t="s">
        <v>255</v>
      </c>
      <c r="I3904" s="494" t="s">
        <v>3974</v>
      </c>
      <c r="J3904" s="502">
        <v>71.45</v>
      </c>
      <c r="K3904" s="494" t="s">
        <v>255</v>
      </c>
      <c r="L3904" s="512">
        <f t="shared" si="420"/>
        <v>104</v>
      </c>
      <c r="M3904" s="514">
        <v>104</v>
      </c>
      <c r="N3904" s="514"/>
      <c r="O3904" s="514"/>
      <c r="P3904" s="515" t="e">
        <f t="shared" si="421"/>
        <v>#DIV/0!</v>
      </c>
      <c r="Q3904" s="515">
        <f t="shared" si="422"/>
        <v>0</v>
      </c>
      <c r="R3904" s="515">
        <f t="shared" si="423"/>
        <v>0</v>
      </c>
      <c r="S3904" s="516">
        <f>IF(M3904="nio",0,IF(M3904&gt;0,VLOOKUP(H3904,'3-Productie normen'!A:L,VLOOKUP(M3904,'3-Productie normen'!$B$36:$C$42,2,FALSE),FALSE)))</f>
        <v>0</v>
      </c>
      <c r="T3904" s="516">
        <f t="shared" si="425"/>
        <v>0</v>
      </c>
      <c r="U3904" s="55">
        <f t="shared" si="426"/>
        <v>0</v>
      </c>
      <c r="V3904" s="527"/>
      <c r="X3904" s="529">
        <f t="shared" si="424"/>
        <v>7430.8</v>
      </c>
    </row>
    <row r="3905" spans="1:24" ht="14.1" customHeight="1">
      <c r="A3905" s="567">
        <v>3905</v>
      </c>
      <c r="B3905" s="467" t="s">
        <v>248</v>
      </c>
      <c r="C3905" s="466" t="s">
        <v>389</v>
      </c>
      <c r="D3905" s="473" t="s">
        <v>484</v>
      </c>
      <c r="E3905" s="475">
        <v>1</v>
      </c>
      <c r="F3905" s="475" t="s">
        <v>3327</v>
      </c>
      <c r="G3905" s="494" t="s">
        <v>529</v>
      </c>
      <c r="H3905" s="491" t="s">
        <v>253</v>
      </c>
      <c r="I3905" s="494" t="s">
        <v>3974</v>
      </c>
      <c r="J3905" s="502">
        <v>12.91</v>
      </c>
      <c r="K3905" s="491" t="s">
        <v>253</v>
      </c>
      <c r="L3905" s="512">
        <f t="shared" si="420"/>
        <v>104</v>
      </c>
      <c r="M3905" s="514">
        <v>104</v>
      </c>
      <c r="N3905" s="514"/>
      <c r="O3905" s="514"/>
      <c r="P3905" s="515" t="e">
        <f t="shared" si="421"/>
        <v>#DIV/0!</v>
      </c>
      <c r="Q3905" s="515">
        <f t="shared" si="422"/>
        <v>0</v>
      </c>
      <c r="R3905" s="515">
        <f t="shared" si="423"/>
        <v>0</v>
      </c>
      <c r="S3905" s="516">
        <f>IF(M3905="nio",0,IF(M3905&gt;0,VLOOKUP(H3905,'3-Productie normen'!A:L,VLOOKUP(M3905,'3-Productie normen'!$B$36:$C$42,2,FALSE),FALSE)))</f>
        <v>0</v>
      </c>
      <c r="T3905" s="516">
        <f t="shared" si="425"/>
        <v>0</v>
      </c>
      <c r="U3905" s="55">
        <f t="shared" si="426"/>
        <v>0</v>
      </c>
      <c r="V3905" s="527"/>
      <c r="X3905" s="529">
        <f t="shared" si="424"/>
        <v>1342.64</v>
      </c>
    </row>
    <row r="3906" spans="1:24" ht="14.1" customHeight="1">
      <c r="A3906" s="460">
        <v>3906</v>
      </c>
      <c r="B3906" s="467" t="s">
        <v>248</v>
      </c>
      <c r="C3906" s="466" t="s">
        <v>389</v>
      </c>
      <c r="D3906" s="473" t="s">
        <v>484</v>
      </c>
      <c r="E3906" s="475">
        <v>1</v>
      </c>
      <c r="F3906" s="475" t="s">
        <v>3328</v>
      </c>
      <c r="G3906" s="494" t="s">
        <v>529</v>
      </c>
      <c r="H3906" s="491" t="s">
        <v>253</v>
      </c>
      <c r="I3906" s="494" t="s">
        <v>3974</v>
      </c>
      <c r="J3906" s="502">
        <v>12.94</v>
      </c>
      <c r="K3906" s="491" t="s">
        <v>253</v>
      </c>
      <c r="L3906" s="512">
        <f t="shared" si="420"/>
        <v>104</v>
      </c>
      <c r="M3906" s="514">
        <v>104</v>
      </c>
      <c r="N3906" s="514"/>
      <c r="O3906" s="514"/>
      <c r="P3906" s="515" t="e">
        <f t="shared" si="421"/>
        <v>#DIV/0!</v>
      </c>
      <c r="Q3906" s="515">
        <f t="shared" si="422"/>
        <v>0</v>
      </c>
      <c r="R3906" s="515">
        <f t="shared" si="423"/>
        <v>0</v>
      </c>
      <c r="S3906" s="516">
        <f>IF(M3906="nio",0,IF(M3906&gt;0,VLOOKUP(H3906,'3-Productie normen'!A:L,VLOOKUP(M3906,'3-Productie normen'!$B$36:$C$42,2,FALSE),FALSE)))</f>
        <v>0</v>
      </c>
      <c r="T3906" s="516">
        <f t="shared" si="425"/>
        <v>0</v>
      </c>
      <c r="U3906" s="55">
        <f t="shared" si="426"/>
        <v>0</v>
      </c>
      <c r="V3906" s="527"/>
      <c r="X3906" s="529">
        <f t="shared" si="424"/>
        <v>1345.76</v>
      </c>
    </row>
    <row r="3907" spans="1:24" ht="14.1" customHeight="1">
      <c r="A3907" s="460">
        <v>3907</v>
      </c>
      <c r="B3907" s="467" t="s">
        <v>248</v>
      </c>
      <c r="C3907" s="466" t="s">
        <v>389</v>
      </c>
      <c r="D3907" s="473" t="s">
        <v>484</v>
      </c>
      <c r="E3907" s="475">
        <v>1</v>
      </c>
      <c r="F3907" s="475" t="s">
        <v>3329</v>
      </c>
      <c r="G3907" s="494" t="s">
        <v>529</v>
      </c>
      <c r="H3907" s="491" t="s">
        <v>253</v>
      </c>
      <c r="I3907" s="494" t="s">
        <v>3974</v>
      </c>
      <c r="J3907" s="502">
        <v>8.07</v>
      </c>
      <c r="K3907" s="491" t="s">
        <v>253</v>
      </c>
      <c r="L3907" s="512">
        <f t="shared" si="420"/>
        <v>104</v>
      </c>
      <c r="M3907" s="514">
        <v>104</v>
      </c>
      <c r="N3907" s="514"/>
      <c r="O3907" s="514"/>
      <c r="P3907" s="515" t="e">
        <f t="shared" si="421"/>
        <v>#DIV/0!</v>
      </c>
      <c r="Q3907" s="515">
        <f t="shared" si="422"/>
        <v>0</v>
      </c>
      <c r="R3907" s="515">
        <f t="shared" si="423"/>
        <v>0</v>
      </c>
      <c r="S3907" s="516">
        <f>IF(M3907="nio",0,IF(M3907&gt;0,VLOOKUP(H3907,'3-Productie normen'!A:L,VLOOKUP(M3907,'3-Productie normen'!$B$36:$C$42,2,FALSE),FALSE)))</f>
        <v>0</v>
      </c>
      <c r="T3907" s="516">
        <f t="shared" si="425"/>
        <v>0</v>
      </c>
      <c r="U3907" s="55">
        <f t="shared" si="426"/>
        <v>0</v>
      </c>
      <c r="V3907" s="527"/>
      <c r="X3907" s="529">
        <f t="shared" si="424"/>
        <v>839.28</v>
      </c>
    </row>
    <row r="3908" spans="1:24" ht="14.1" customHeight="1">
      <c r="A3908" s="460">
        <v>3908</v>
      </c>
      <c r="B3908" s="467" t="s">
        <v>248</v>
      </c>
      <c r="C3908" s="466" t="s">
        <v>389</v>
      </c>
      <c r="D3908" s="473" t="s">
        <v>484</v>
      </c>
      <c r="E3908" s="475">
        <v>1</v>
      </c>
      <c r="F3908" s="475" t="s">
        <v>3330</v>
      </c>
      <c r="G3908" s="494" t="s">
        <v>593</v>
      </c>
      <c r="H3908" s="491" t="s">
        <v>255</v>
      </c>
      <c r="I3908" s="494" t="s">
        <v>3974</v>
      </c>
      <c r="J3908" s="502">
        <v>71.78</v>
      </c>
      <c r="K3908" s="491" t="s">
        <v>253</v>
      </c>
      <c r="L3908" s="512">
        <f t="shared" si="420"/>
        <v>104</v>
      </c>
      <c r="M3908" s="514">
        <v>104</v>
      </c>
      <c r="N3908" s="514"/>
      <c r="O3908" s="514"/>
      <c r="P3908" s="515" t="e">
        <f t="shared" si="421"/>
        <v>#DIV/0!</v>
      </c>
      <c r="Q3908" s="515">
        <f t="shared" si="422"/>
        <v>0</v>
      </c>
      <c r="R3908" s="515">
        <f t="shared" si="423"/>
        <v>0</v>
      </c>
      <c r="S3908" s="516">
        <f>IF(M3908="nio",0,IF(M3908&gt;0,VLOOKUP(H3908,'3-Productie normen'!A:L,VLOOKUP(M3908,'3-Productie normen'!$B$36:$C$42,2,FALSE),FALSE)))</f>
        <v>0</v>
      </c>
      <c r="T3908" s="516">
        <f t="shared" si="425"/>
        <v>0</v>
      </c>
      <c r="U3908" s="55">
        <f t="shared" si="426"/>
        <v>0</v>
      </c>
      <c r="V3908" s="527"/>
      <c r="X3908" s="529">
        <f t="shared" si="424"/>
        <v>7465.12</v>
      </c>
    </row>
    <row r="3909" spans="1:24" ht="14.1" customHeight="1">
      <c r="A3909" s="460">
        <v>3909</v>
      </c>
      <c r="B3909" s="467" t="s">
        <v>248</v>
      </c>
      <c r="C3909" s="466" t="s">
        <v>389</v>
      </c>
      <c r="D3909" s="473" t="s">
        <v>484</v>
      </c>
      <c r="E3909" s="475">
        <v>1</v>
      </c>
      <c r="F3909" s="475" t="s">
        <v>3331</v>
      </c>
      <c r="G3909" s="494" t="s">
        <v>529</v>
      </c>
      <c r="H3909" s="491" t="s">
        <v>253</v>
      </c>
      <c r="I3909" s="494" t="s">
        <v>3974</v>
      </c>
      <c r="J3909" s="502">
        <v>12.6</v>
      </c>
      <c r="K3909" s="491" t="s">
        <v>253</v>
      </c>
      <c r="L3909" s="512">
        <f t="shared" si="420"/>
        <v>104</v>
      </c>
      <c r="M3909" s="514">
        <v>104</v>
      </c>
      <c r="N3909" s="514"/>
      <c r="O3909" s="514"/>
      <c r="P3909" s="515" t="e">
        <f t="shared" si="421"/>
        <v>#DIV/0!</v>
      </c>
      <c r="Q3909" s="515">
        <f t="shared" si="422"/>
        <v>0</v>
      </c>
      <c r="R3909" s="515">
        <f t="shared" si="423"/>
        <v>0</v>
      </c>
      <c r="S3909" s="516">
        <f>IF(M3909="nio",0,IF(M3909&gt;0,VLOOKUP(H3909,'3-Productie normen'!A:L,VLOOKUP(M3909,'3-Productie normen'!$B$36:$C$42,2,FALSE),FALSE)))</f>
        <v>0</v>
      </c>
      <c r="T3909" s="516">
        <f t="shared" si="425"/>
        <v>0</v>
      </c>
      <c r="U3909" s="55">
        <f t="shared" si="426"/>
        <v>0</v>
      </c>
      <c r="V3909" s="527"/>
      <c r="X3909" s="529">
        <f t="shared" si="424"/>
        <v>1310.3999999999999</v>
      </c>
    </row>
    <row r="3910" spans="1:24" ht="14.1" customHeight="1">
      <c r="A3910" s="460">
        <v>3910</v>
      </c>
      <c r="B3910" s="467" t="s">
        <v>248</v>
      </c>
      <c r="C3910" s="466" t="s">
        <v>389</v>
      </c>
      <c r="D3910" s="473" t="s">
        <v>484</v>
      </c>
      <c r="E3910" s="475">
        <v>1</v>
      </c>
      <c r="F3910" s="475" t="s">
        <v>3332</v>
      </c>
      <c r="G3910" s="494" t="s">
        <v>529</v>
      </c>
      <c r="H3910" s="491" t="s">
        <v>253</v>
      </c>
      <c r="I3910" s="494" t="s">
        <v>3974</v>
      </c>
      <c r="J3910" s="502">
        <v>12.6</v>
      </c>
      <c r="K3910" s="491" t="s">
        <v>253</v>
      </c>
      <c r="L3910" s="512">
        <f t="shared" si="420"/>
        <v>104</v>
      </c>
      <c r="M3910" s="514">
        <v>104</v>
      </c>
      <c r="N3910" s="514"/>
      <c r="O3910" s="514"/>
      <c r="P3910" s="515" t="e">
        <f t="shared" si="421"/>
        <v>#DIV/0!</v>
      </c>
      <c r="Q3910" s="515">
        <f t="shared" si="422"/>
        <v>0</v>
      </c>
      <c r="R3910" s="515">
        <f t="shared" si="423"/>
        <v>0</v>
      </c>
      <c r="S3910" s="516">
        <f>IF(M3910="nio",0,IF(M3910&gt;0,VLOOKUP(H3910,'3-Productie normen'!A:L,VLOOKUP(M3910,'3-Productie normen'!$B$36:$C$42,2,FALSE),FALSE)))</f>
        <v>0</v>
      </c>
      <c r="T3910" s="516">
        <f t="shared" si="425"/>
        <v>0</v>
      </c>
      <c r="U3910" s="55">
        <f t="shared" si="426"/>
        <v>0</v>
      </c>
      <c r="V3910" s="527"/>
      <c r="X3910" s="529">
        <f t="shared" si="424"/>
        <v>1310.3999999999999</v>
      </c>
    </row>
    <row r="3911" spans="1:24" ht="14.1" customHeight="1">
      <c r="A3911" s="460">
        <v>3911</v>
      </c>
      <c r="B3911" s="467" t="s">
        <v>248</v>
      </c>
      <c r="C3911" s="466" t="s">
        <v>389</v>
      </c>
      <c r="D3911" s="473" t="s">
        <v>484</v>
      </c>
      <c r="E3911" s="475">
        <v>1</v>
      </c>
      <c r="F3911" s="475" t="s">
        <v>3333</v>
      </c>
      <c r="G3911" s="494" t="s">
        <v>596</v>
      </c>
      <c r="H3911" s="491" t="s">
        <v>286</v>
      </c>
      <c r="I3911" s="494" t="s">
        <v>3977</v>
      </c>
      <c r="J3911" s="502">
        <v>8</v>
      </c>
      <c r="K3911" s="494" t="s">
        <v>4027</v>
      </c>
      <c r="L3911" s="512">
        <f t="shared" si="420"/>
        <v>0</v>
      </c>
      <c r="M3911" s="513" t="s">
        <v>4037</v>
      </c>
      <c r="N3911" s="514"/>
      <c r="O3911" s="514"/>
      <c r="P3911" s="515">
        <f t="shared" si="421"/>
        <v>0</v>
      </c>
      <c r="Q3911" s="515">
        <f t="shared" si="422"/>
        <v>0</v>
      </c>
      <c r="R3911" s="515">
        <f t="shared" si="423"/>
        <v>0</v>
      </c>
      <c r="S3911" s="516">
        <f>IF(M3911="nio",0,IF(M3911&gt;0,VLOOKUP(H3911,'3-Productie normen'!A:L,VLOOKUP(M3911,'3-Productie normen'!$B$36:$C$42,2,FALSE),FALSE)))</f>
        <v>0</v>
      </c>
      <c r="T3911" s="516">
        <f t="shared" si="425"/>
        <v>0</v>
      </c>
      <c r="U3911" s="55">
        <f t="shared" si="426"/>
        <v>0</v>
      </c>
      <c r="V3911" s="527"/>
      <c r="X3911" s="529">
        <f t="shared" si="424"/>
        <v>0</v>
      </c>
    </row>
    <row r="3912" spans="1:24" ht="14.1" customHeight="1">
      <c r="A3912" s="460">
        <v>3912</v>
      </c>
      <c r="B3912" s="467" t="s">
        <v>248</v>
      </c>
      <c r="C3912" s="466" t="s">
        <v>389</v>
      </c>
      <c r="D3912" s="473" t="s">
        <v>484</v>
      </c>
      <c r="E3912" s="475">
        <v>1</v>
      </c>
      <c r="F3912" s="475" t="s">
        <v>3334</v>
      </c>
      <c r="G3912" s="494" t="s">
        <v>529</v>
      </c>
      <c r="H3912" s="491" t="s">
        <v>286</v>
      </c>
      <c r="I3912" s="494" t="s">
        <v>3988</v>
      </c>
      <c r="J3912" s="502">
        <v>48.62</v>
      </c>
      <c r="K3912" s="494" t="s">
        <v>4027</v>
      </c>
      <c r="L3912" s="512">
        <f t="shared" si="420"/>
        <v>0</v>
      </c>
      <c r="M3912" s="513" t="s">
        <v>4037</v>
      </c>
      <c r="N3912" s="514"/>
      <c r="O3912" s="514"/>
      <c r="P3912" s="515">
        <f t="shared" si="421"/>
        <v>0</v>
      </c>
      <c r="Q3912" s="515">
        <f t="shared" si="422"/>
        <v>0</v>
      </c>
      <c r="R3912" s="515">
        <f t="shared" si="423"/>
        <v>0</v>
      </c>
      <c r="S3912" s="516">
        <f>IF(M3912="nio",0,IF(M3912&gt;0,VLOOKUP(H3912,'3-Productie normen'!A:L,VLOOKUP(M3912,'3-Productie normen'!$B$36:$C$42,2,FALSE),FALSE)))</f>
        <v>0</v>
      </c>
      <c r="T3912" s="516">
        <f t="shared" si="425"/>
        <v>0</v>
      </c>
      <c r="U3912" s="55">
        <f t="shared" si="426"/>
        <v>0</v>
      </c>
      <c r="V3912" s="527"/>
      <c r="X3912" s="529">
        <f t="shared" si="424"/>
        <v>0</v>
      </c>
    </row>
    <row r="3913" spans="1:24" ht="14.1" customHeight="1">
      <c r="A3913" s="567">
        <v>3913</v>
      </c>
      <c r="B3913" s="467" t="s">
        <v>248</v>
      </c>
      <c r="C3913" s="466" t="s">
        <v>389</v>
      </c>
      <c r="D3913" s="473" t="s">
        <v>484</v>
      </c>
      <c r="E3913" s="475">
        <v>1</v>
      </c>
      <c r="F3913" s="475" t="s">
        <v>3335</v>
      </c>
      <c r="G3913" s="494" t="s">
        <v>529</v>
      </c>
      <c r="H3913" s="491" t="s">
        <v>286</v>
      </c>
      <c r="I3913" s="494" t="s">
        <v>3988</v>
      </c>
      <c r="J3913" s="502">
        <v>12.24</v>
      </c>
      <c r="K3913" s="494" t="s">
        <v>4027</v>
      </c>
      <c r="L3913" s="512">
        <f t="shared" si="420"/>
        <v>0</v>
      </c>
      <c r="M3913" s="513" t="s">
        <v>4037</v>
      </c>
      <c r="N3913" s="514"/>
      <c r="O3913" s="514"/>
      <c r="P3913" s="515">
        <f t="shared" si="421"/>
        <v>0</v>
      </c>
      <c r="Q3913" s="515">
        <f t="shared" si="422"/>
        <v>0</v>
      </c>
      <c r="R3913" s="515">
        <f t="shared" si="423"/>
        <v>0</v>
      </c>
      <c r="S3913" s="516">
        <f>IF(M3913="nio",0,IF(M3913&gt;0,VLOOKUP(H3913,'3-Productie normen'!A:L,VLOOKUP(M3913,'3-Productie normen'!$B$36:$C$42,2,FALSE),FALSE)))</f>
        <v>0</v>
      </c>
      <c r="T3913" s="516">
        <f t="shared" si="425"/>
        <v>0</v>
      </c>
      <c r="U3913" s="55">
        <f t="shared" si="426"/>
        <v>0</v>
      </c>
      <c r="V3913" s="527"/>
      <c r="X3913" s="529">
        <f t="shared" si="424"/>
        <v>0</v>
      </c>
    </row>
    <row r="3914" spans="1:24" ht="14.1" customHeight="1">
      <c r="A3914" s="460">
        <v>3914</v>
      </c>
      <c r="B3914" s="467" t="s">
        <v>248</v>
      </c>
      <c r="C3914" s="466" t="s">
        <v>389</v>
      </c>
      <c r="D3914" s="473" t="s">
        <v>484</v>
      </c>
      <c r="E3914" s="475">
        <v>1</v>
      </c>
      <c r="F3914" s="475" t="s">
        <v>3336</v>
      </c>
      <c r="G3914" s="494" t="s">
        <v>596</v>
      </c>
      <c r="H3914" s="491" t="s">
        <v>286</v>
      </c>
      <c r="I3914" s="494" t="s">
        <v>3988</v>
      </c>
      <c r="J3914" s="502">
        <v>20.41</v>
      </c>
      <c r="K3914" s="494" t="s">
        <v>4027</v>
      </c>
      <c r="L3914" s="512">
        <f t="shared" ref="L3914:L3977" si="427">SUM(M3914:O3914)</f>
        <v>0</v>
      </c>
      <c r="M3914" s="513" t="s">
        <v>4037</v>
      </c>
      <c r="N3914" s="514"/>
      <c r="O3914" s="514"/>
      <c r="P3914" s="515">
        <f t="shared" si="421"/>
        <v>0</v>
      </c>
      <c r="Q3914" s="515">
        <f t="shared" si="422"/>
        <v>0</v>
      </c>
      <c r="R3914" s="515">
        <f t="shared" si="423"/>
        <v>0</v>
      </c>
      <c r="S3914" s="516">
        <f>IF(M3914="nio",0,IF(M3914&gt;0,VLOOKUP(H3914,'3-Productie normen'!A:L,VLOOKUP(M3914,'3-Productie normen'!$B$36:$C$42,2,FALSE),FALSE)))</f>
        <v>0</v>
      </c>
      <c r="T3914" s="516">
        <f t="shared" si="425"/>
        <v>0</v>
      </c>
      <c r="U3914" s="55">
        <f t="shared" si="426"/>
        <v>0</v>
      </c>
      <c r="V3914" s="527"/>
      <c r="X3914" s="529">
        <f t="shared" si="424"/>
        <v>0</v>
      </c>
    </row>
    <row r="3915" spans="1:24" ht="14.1" customHeight="1">
      <c r="A3915" s="460">
        <v>3915</v>
      </c>
      <c r="B3915" s="467" t="s">
        <v>248</v>
      </c>
      <c r="C3915" s="466" t="s">
        <v>389</v>
      </c>
      <c r="D3915" s="473" t="s">
        <v>484</v>
      </c>
      <c r="E3915" s="475">
        <v>1</v>
      </c>
      <c r="F3915" s="475" t="s">
        <v>3337</v>
      </c>
      <c r="G3915" s="494" t="s">
        <v>596</v>
      </c>
      <c r="H3915" s="494" t="s">
        <v>4026</v>
      </c>
      <c r="I3915" s="494" t="s">
        <v>3974</v>
      </c>
      <c r="J3915" s="502">
        <v>13.76</v>
      </c>
      <c r="K3915" s="494" t="s">
        <v>4026</v>
      </c>
      <c r="L3915" s="512">
        <f t="shared" si="427"/>
        <v>0</v>
      </c>
      <c r="M3915" s="513" t="s">
        <v>4037</v>
      </c>
      <c r="N3915" s="514"/>
      <c r="O3915" s="514"/>
      <c r="P3915" s="515">
        <f t="shared" ref="P3915:P3978" si="428">IF(M3915="nio",0,IF(M3915&gt;0,M3915*J3915/S3915,0))</f>
        <v>0</v>
      </c>
      <c r="Q3915" s="515">
        <f t="shared" ref="Q3915:Q3978" si="429">IF(N3915&gt;0,N3915*J3915/T3915,0)</f>
        <v>0</v>
      </c>
      <c r="R3915" s="515">
        <f t="shared" ref="R3915:R3978" si="430">IF(O3915&gt;0,O3915*J3915/U3915,0)</f>
        <v>0</v>
      </c>
      <c r="S3915" s="516">
        <f>IF(M3915="nio",0,IF(M3915&gt;0,VLOOKUP(H3915,'3-Productie normen'!A:L,VLOOKUP(M3915,'3-Productie normen'!$B$36:$C$42,2,FALSE),FALSE)))</f>
        <v>0</v>
      </c>
      <c r="T3915" s="516">
        <f t="shared" si="425"/>
        <v>0</v>
      </c>
      <c r="U3915" s="55">
        <f t="shared" si="426"/>
        <v>0</v>
      </c>
      <c r="V3915" s="527"/>
      <c r="X3915" s="529">
        <f t="shared" ref="X3915:X3978" si="431">L3915*J3915</f>
        <v>0</v>
      </c>
    </row>
    <row r="3916" spans="1:24" ht="14.1" customHeight="1">
      <c r="A3916" s="460">
        <v>3916</v>
      </c>
      <c r="B3916" s="467" t="s">
        <v>248</v>
      </c>
      <c r="C3916" s="466" t="s">
        <v>389</v>
      </c>
      <c r="D3916" s="473" t="s">
        <v>484</v>
      </c>
      <c r="E3916" s="475">
        <v>1</v>
      </c>
      <c r="F3916" s="475" t="s">
        <v>3338</v>
      </c>
      <c r="G3916" s="494" t="s">
        <v>617</v>
      </c>
      <c r="H3916" s="494" t="s">
        <v>4026</v>
      </c>
      <c r="I3916" s="494" t="s">
        <v>3974</v>
      </c>
      <c r="J3916" s="502">
        <v>10.54</v>
      </c>
      <c r="K3916" s="494" t="s">
        <v>4026</v>
      </c>
      <c r="L3916" s="512">
        <f t="shared" si="427"/>
        <v>0</v>
      </c>
      <c r="M3916" s="513" t="s">
        <v>4037</v>
      </c>
      <c r="N3916" s="514"/>
      <c r="O3916" s="514"/>
      <c r="P3916" s="515">
        <f t="shared" si="428"/>
        <v>0</v>
      </c>
      <c r="Q3916" s="515">
        <f t="shared" si="429"/>
        <v>0</v>
      </c>
      <c r="R3916" s="515">
        <f t="shared" si="430"/>
        <v>0</v>
      </c>
      <c r="S3916" s="516">
        <f>IF(M3916="nio",0,IF(M3916&gt;0,VLOOKUP(H3916,'3-Productie normen'!A:L,VLOOKUP(M3916,'3-Productie normen'!$B$36:$C$42,2,FALSE),FALSE)))</f>
        <v>0</v>
      </c>
      <c r="T3916" s="516">
        <f t="shared" si="425"/>
        <v>0</v>
      </c>
      <c r="U3916" s="55">
        <f t="shared" si="426"/>
        <v>0</v>
      </c>
      <c r="V3916" s="527"/>
      <c r="X3916" s="529">
        <f t="shared" si="431"/>
        <v>0</v>
      </c>
    </row>
    <row r="3917" spans="1:24" ht="14.1" customHeight="1">
      <c r="A3917" s="460">
        <v>3917</v>
      </c>
      <c r="B3917" s="467" t="s">
        <v>248</v>
      </c>
      <c r="C3917" s="466" t="s">
        <v>389</v>
      </c>
      <c r="D3917" s="473" t="s">
        <v>484</v>
      </c>
      <c r="E3917" s="475">
        <v>1</v>
      </c>
      <c r="F3917" s="475" t="s">
        <v>3339</v>
      </c>
      <c r="G3917" s="494" t="s">
        <v>600</v>
      </c>
      <c r="H3917" s="491" t="s">
        <v>286</v>
      </c>
      <c r="I3917" s="494" t="s">
        <v>3977</v>
      </c>
      <c r="J3917" s="502">
        <v>67.31</v>
      </c>
      <c r="K3917" s="494" t="s">
        <v>4027</v>
      </c>
      <c r="L3917" s="512">
        <f t="shared" si="427"/>
        <v>0</v>
      </c>
      <c r="M3917" s="513" t="s">
        <v>4037</v>
      </c>
      <c r="N3917" s="514"/>
      <c r="O3917" s="514"/>
      <c r="P3917" s="515">
        <f t="shared" si="428"/>
        <v>0</v>
      </c>
      <c r="Q3917" s="515">
        <f t="shared" si="429"/>
        <v>0</v>
      </c>
      <c r="R3917" s="515">
        <f t="shared" si="430"/>
        <v>0</v>
      </c>
      <c r="S3917" s="516">
        <f>IF(M3917="nio",0,IF(M3917&gt;0,VLOOKUP(H3917,'3-Productie normen'!A:L,VLOOKUP(M3917,'3-Productie normen'!$B$36:$C$42,2,FALSE),FALSE)))</f>
        <v>0</v>
      </c>
      <c r="T3917" s="516">
        <f t="shared" si="425"/>
        <v>0</v>
      </c>
      <c r="U3917" s="55">
        <f t="shared" si="426"/>
        <v>0</v>
      </c>
      <c r="V3917" s="527"/>
      <c r="X3917" s="529">
        <f t="shared" si="431"/>
        <v>0</v>
      </c>
    </row>
    <row r="3918" spans="1:24" ht="14.1" customHeight="1">
      <c r="A3918" s="460">
        <v>3918</v>
      </c>
      <c r="B3918" s="467" t="s">
        <v>248</v>
      </c>
      <c r="C3918" s="466" t="s">
        <v>389</v>
      </c>
      <c r="D3918" s="473" t="s">
        <v>484</v>
      </c>
      <c r="E3918" s="475">
        <v>1</v>
      </c>
      <c r="F3918" s="475" t="s">
        <v>3340</v>
      </c>
      <c r="G3918" s="494" t="s">
        <v>596</v>
      </c>
      <c r="H3918" s="491" t="s">
        <v>286</v>
      </c>
      <c r="I3918" s="494" t="s">
        <v>3974</v>
      </c>
      <c r="J3918" s="502">
        <v>15.83</v>
      </c>
      <c r="K3918" s="494" t="s">
        <v>4027</v>
      </c>
      <c r="L3918" s="512">
        <f t="shared" si="427"/>
        <v>0</v>
      </c>
      <c r="M3918" s="513" t="s">
        <v>4037</v>
      </c>
      <c r="N3918" s="514"/>
      <c r="O3918" s="514"/>
      <c r="P3918" s="515">
        <f t="shared" si="428"/>
        <v>0</v>
      </c>
      <c r="Q3918" s="515">
        <f t="shared" si="429"/>
        <v>0</v>
      </c>
      <c r="R3918" s="515">
        <f t="shared" si="430"/>
        <v>0</v>
      </c>
      <c r="S3918" s="516">
        <f>IF(M3918="nio",0,IF(M3918&gt;0,VLOOKUP(H3918,'3-Productie normen'!A:L,VLOOKUP(M3918,'3-Productie normen'!$B$36:$C$42,2,FALSE),FALSE)))</f>
        <v>0</v>
      </c>
      <c r="T3918" s="516">
        <f t="shared" si="425"/>
        <v>0</v>
      </c>
      <c r="U3918" s="55">
        <f t="shared" si="426"/>
        <v>0</v>
      </c>
      <c r="V3918" s="527"/>
      <c r="X3918" s="529">
        <f t="shared" si="431"/>
        <v>0</v>
      </c>
    </row>
    <row r="3919" spans="1:24" ht="14.1" customHeight="1">
      <c r="A3919" s="460">
        <v>3919</v>
      </c>
      <c r="B3919" s="467" t="s">
        <v>248</v>
      </c>
      <c r="C3919" s="466" t="s">
        <v>389</v>
      </c>
      <c r="D3919" s="473" t="s">
        <v>484</v>
      </c>
      <c r="E3919" s="475">
        <v>1</v>
      </c>
      <c r="F3919" s="475" t="s">
        <v>3341</v>
      </c>
      <c r="G3919" s="494" t="s">
        <v>529</v>
      </c>
      <c r="H3919" s="491" t="s">
        <v>286</v>
      </c>
      <c r="I3919" s="494" t="s">
        <v>3974</v>
      </c>
      <c r="J3919" s="502">
        <v>44.06</v>
      </c>
      <c r="K3919" s="494" t="s">
        <v>4027</v>
      </c>
      <c r="L3919" s="512">
        <f t="shared" si="427"/>
        <v>0</v>
      </c>
      <c r="M3919" s="513" t="s">
        <v>4037</v>
      </c>
      <c r="N3919" s="514"/>
      <c r="O3919" s="514"/>
      <c r="P3919" s="515">
        <f t="shared" si="428"/>
        <v>0</v>
      </c>
      <c r="Q3919" s="515">
        <f t="shared" si="429"/>
        <v>0</v>
      </c>
      <c r="R3919" s="515">
        <f t="shared" si="430"/>
        <v>0</v>
      </c>
      <c r="S3919" s="516">
        <f>IF(M3919="nio",0,IF(M3919&gt;0,VLOOKUP(H3919,'3-Productie normen'!A:L,VLOOKUP(M3919,'3-Productie normen'!$B$36:$C$42,2,FALSE),FALSE)))</f>
        <v>0</v>
      </c>
      <c r="T3919" s="516">
        <f t="shared" si="425"/>
        <v>0</v>
      </c>
      <c r="U3919" s="55">
        <f t="shared" si="426"/>
        <v>0</v>
      </c>
      <c r="V3919" s="527"/>
      <c r="X3919" s="529">
        <f t="shared" si="431"/>
        <v>0</v>
      </c>
    </row>
    <row r="3920" spans="1:24" ht="14.1" customHeight="1">
      <c r="A3920" s="460">
        <v>3920</v>
      </c>
      <c r="B3920" s="467" t="s">
        <v>248</v>
      </c>
      <c r="C3920" s="466" t="s">
        <v>389</v>
      </c>
      <c r="D3920" s="473" t="s">
        <v>484</v>
      </c>
      <c r="E3920" s="475">
        <v>1</v>
      </c>
      <c r="F3920" s="475" t="s">
        <v>3342</v>
      </c>
      <c r="G3920" s="494" t="s">
        <v>529</v>
      </c>
      <c r="H3920" s="491" t="s">
        <v>286</v>
      </c>
      <c r="I3920" s="494" t="s">
        <v>3974</v>
      </c>
      <c r="J3920" s="502">
        <v>18.940000000000001</v>
      </c>
      <c r="K3920" s="494" t="s">
        <v>4027</v>
      </c>
      <c r="L3920" s="512">
        <f t="shared" si="427"/>
        <v>0</v>
      </c>
      <c r="M3920" s="513" t="s">
        <v>4037</v>
      </c>
      <c r="N3920" s="514"/>
      <c r="O3920" s="514"/>
      <c r="P3920" s="515">
        <f t="shared" si="428"/>
        <v>0</v>
      </c>
      <c r="Q3920" s="515">
        <f t="shared" si="429"/>
        <v>0</v>
      </c>
      <c r="R3920" s="515">
        <f t="shared" si="430"/>
        <v>0</v>
      </c>
      <c r="S3920" s="516">
        <f>IF(M3920="nio",0,IF(M3920&gt;0,VLOOKUP(H3920,'3-Productie normen'!A:L,VLOOKUP(M3920,'3-Productie normen'!$B$36:$C$42,2,FALSE),FALSE)))</f>
        <v>0</v>
      </c>
      <c r="T3920" s="516">
        <f t="shared" si="425"/>
        <v>0</v>
      </c>
      <c r="U3920" s="55">
        <f t="shared" si="426"/>
        <v>0</v>
      </c>
      <c r="V3920" s="527"/>
      <c r="X3920" s="529">
        <f t="shared" si="431"/>
        <v>0</v>
      </c>
    </row>
    <row r="3921" spans="1:24" ht="14.1" customHeight="1">
      <c r="A3921" s="567">
        <v>3921</v>
      </c>
      <c r="B3921" s="467" t="s">
        <v>248</v>
      </c>
      <c r="C3921" s="466" t="s">
        <v>389</v>
      </c>
      <c r="D3921" s="473" t="s">
        <v>484</v>
      </c>
      <c r="E3921" s="475">
        <v>1</v>
      </c>
      <c r="F3921" s="475" t="s">
        <v>3343</v>
      </c>
      <c r="G3921" s="494" t="s">
        <v>596</v>
      </c>
      <c r="H3921" s="491" t="s">
        <v>286</v>
      </c>
      <c r="I3921" s="494" t="s">
        <v>3974</v>
      </c>
      <c r="J3921" s="502">
        <v>20.52</v>
      </c>
      <c r="K3921" s="494" t="s">
        <v>4027</v>
      </c>
      <c r="L3921" s="512">
        <f t="shared" si="427"/>
        <v>0</v>
      </c>
      <c r="M3921" s="513" t="s">
        <v>4037</v>
      </c>
      <c r="N3921" s="514"/>
      <c r="O3921" s="514"/>
      <c r="P3921" s="515">
        <f t="shared" si="428"/>
        <v>0</v>
      </c>
      <c r="Q3921" s="515">
        <f t="shared" si="429"/>
        <v>0</v>
      </c>
      <c r="R3921" s="515">
        <f t="shared" si="430"/>
        <v>0</v>
      </c>
      <c r="S3921" s="516">
        <f>IF(M3921="nio",0,IF(M3921&gt;0,VLOOKUP(H3921,'3-Productie normen'!A:L,VLOOKUP(M3921,'3-Productie normen'!$B$36:$C$42,2,FALSE),FALSE)))</f>
        <v>0</v>
      </c>
      <c r="T3921" s="516">
        <f t="shared" si="425"/>
        <v>0</v>
      </c>
      <c r="U3921" s="55">
        <f t="shared" si="426"/>
        <v>0</v>
      </c>
      <c r="V3921" s="527"/>
      <c r="X3921" s="529">
        <f t="shared" si="431"/>
        <v>0</v>
      </c>
    </row>
    <row r="3922" spans="1:24" ht="14.1" customHeight="1">
      <c r="A3922" s="460">
        <v>3922</v>
      </c>
      <c r="B3922" s="467" t="s">
        <v>248</v>
      </c>
      <c r="C3922" s="466" t="s">
        <v>389</v>
      </c>
      <c r="D3922" s="473" t="s">
        <v>484</v>
      </c>
      <c r="E3922" s="475">
        <v>1</v>
      </c>
      <c r="F3922" s="475" t="s">
        <v>3344</v>
      </c>
      <c r="G3922" s="494" t="s">
        <v>529</v>
      </c>
      <c r="H3922" s="491" t="s">
        <v>286</v>
      </c>
      <c r="I3922" s="494" t="s">
        <v>3986</v>
      </c>
      <c r="J3922" s="502">
        <v>37.32</v>
      </c>
      <c r="K3922" s="494" t="s">
        <v>4027</v>
      </c>
      <c r="L3922" s="512">
        <f t="shared" si="427"/>
        <v>0</v>
      </c>
      <c r="M3922" s="513" t="s">
        <v>4037</v>
      </c>
      <c r="N3922" s="514"/>
      <c r="O3922" s="514"/>
      <c r="P3922" s="515">
        <f t="shared" si="428"/>
        <v>0</v>
      </c>
      <c r="Q3922" s="515">
        <f t="shared" si="429"/>
        <v>0</v>
      </c>
      <c r="R3922" s="515">
        <f t="shared" si="430"/>
        <v>0</v>
      </c>
      <c r="S3922" s="516">
        <f>IF(M3922="nio",0,IF(M3922&gt;0,VLOOKUP(H3922,'3-Productie normen'!A:L,VLOOKUP(M3922,'3-Productie normen'!$B$36:$C$42,2,FALSE),FALSE)))</f>
        <v>0</v>
      </c>
      <c r="T3922" s="516">
        <f t="shared" si="425"/>
        <v>0</v>
      </c>
      <c r="U3922" s="55">
        <f t="shared" si="426"/>
        <v>0</v>
      </c>
      <c r="V3922" s="527"/>
      <c r="X3922" s="529">
        <f t="shared" si="431"/>
        <v>0</v>
      </c>
    </row>
    <row r="3923" spans="1:24" ht="14.1" customHeight="1">
      <c r="A3923" s="460">
        <v>3923</v>
      </c>
      <c r="B3923" s="467" t="s">
        <v>248</v>
      </c>
      <c r="C3923" s="466" t="s">
        <v>389</v>
      </c>
      <c r="D3923" s="473" t="s">
        <v>484</v>
      </c>
      <c r="E3923" s="475">
        <v>1</v>
      </c>
      <c r="F3923" s="475" t="s">
        <v>3345</v>
      </c>
      <c r="G3923" s="494" t="s">
        <v>529</v>
      </c>
      <c r="H3923" s="491" t="s">
        <v>253</v>
      </c>
      <c r="I3923" s="494" t="s">
        <v>3986</v>
      </c>
      <c r="J3923" s="502">
        <v>28.84</v>
      </c>
      <c r="K3923" s="491" t="s">
        <v>253</v>
      </c>
      <c r="L3923" s="512">
        <f t="shared" si="427"/>
        <v>104</v>
      </c>
      <c r="M3923" s="514">
        <v>104</v>
      </c>
      <c r="N3923" s="514"/>
      <c r="O3923" s="514"/>
      <c r="P3923" s="515" t="e">
        <f t="shared" si="428"/>
        <v>#DIV/0!</v>
      </c>
      <c r="Q3923" s="515">
        <f t="shared" si="429"/>
        <v>0</v>
      </c>
      <c r="R3923" s="515">
        <f t="shared" si="430"/>
        <v>0</v>
      </c>
      <c r="S3923" s="516">
        <f>IF(M3923="nio",0,IF(M3923&gt;0,VLOOKUP(H3923,'3-Productie normen'!A:L,VLOOKUP(M3923,'3-Productie normen'!$B$36:$C$42,2,FALSE),FALSE)))</f>
        <v>0</v>
      </c>
      <c r="T3923" s="516">
        <f t="shared" si="425"/>
        <v>0</v>
      </c>
      <c r="U3923" s="55">
        <f t="shared" si="426"/>
        <v>0</v>
      </c>
      <c r="V3923" s="527"/>
      <c r="X3923" s="529">
        <f t="shared" si="431"/>
        <v>2999.36</v>
      </c>
    </row>
    <row r="3924" spans="1:24" ht="14.1" customHeight="1">
      <c r="A3924" s="460">
        <v>3924</v>
      </c>
      <c r="B3924" s="467" t="s">
        <v>248</v>
      </c>
      <c r="C3924" s="466" t="s">
        <v>389</v>
      </c>
      <c r="D3924" s="473" t="s">
        <v>484</v>
      </c>
      <c r="E3924" s="475">
        <v>1</v>
      </c>
      <c r="F3924" s="475" t="s">
        <v>3346</v>
      </c>
      <c r="G3924" s="494" t="s">
        <v>1313</v>
      </c>
      <c r="H3924" s="494" t="s">
        <v>4026</v>
      </c>
      <c r="I3924" s="494" t="s">
        <v>3986</v>
      </c>
      <c r="J3924" s="502">
        <v>17.38</v>
      </c>
      <c r="K3924" s="494" t="s">
        <v>4026</v>
      </c>
      <c r="L3924" s="512">
        <f t="shared" si="427"/>
        <v>0</v>
      </c>
      <c r="M3924" s="513" t="s">
        <v>4037</v>
      </c>
      <c r="N3924" s="514"/>
      <c r="O3924" s="514"/>
      <c r="P3924" s="515">
        <f t="shared" si="428"/>
        <v>0</v>
      </c>
      <c r="Q3924" s="515">
        <f t="shared" si="429"/>
        <v>0</v>
      </c>
      <c r="R3924" s="515">
        <f t="shared" si="430"/>
        <v>0</v>
      </c>
      <c r="S3924" s="516">
        <f>IF(M3924="nio",0,IF(M3924&gt;0,VLOOKUP(H3924,'3-Productie normen'!A:L,VLOOKUP(M3924,'3-Productie normen'!$B$36:$C$42,2,FALSE),FALSE)))</f>
        <v>0</v>
      </c>
      <c r="T3924" s="516">
        <f t="shared" si="425"/>
        <v>0</v>
      </c>
      <c r="U3924" s="55">
        <f t="shared" si="426"/>
        <v>0</v>
      </c>
      <c r="V3924" s="527"/>
      <c r="X3924" s="529">
        <f t="shared" si="431"/>
        <v>0</v>
      </c>
    </row>
    <row r="3925" spans="1:24" ht="14.1" customHeight="1">
      <c r="A3925" s="460">
        <v>3925</v>
      </c>
      <c r="B3925" s="467" t="s">
        <v>248</v>
      </c>
      <c r="C3925" s="466" t="s">
        <v>389</v>
      </c>
      <c r="D3925" s="473" t="s">
        <v>484</v>
      </c>
      <c r="E3925" s="475">
        <v>1</v>
      </c>
      <c r="F3925" s="475" t="s">
        <v>3347</v>
      </c>
      <c r="G3925" s="494" t="s">
        <v>600</v>
      </c>
      <c r="H3925" s="494" t="s">
        <v>4033</v>
      </c>
      <c r="I3925" s="494" t="s">
        <v>3977</v>
      </c>
      <c r="J3925" s="502">
        <v>10.64</v>
      </c>
      <c r="K3925" s="494" t="s">
        <v>4033</v>
      </c>
      <c r="L3925" s="512">
        <f t="shared" si="427"/>
        <v>104</v>
      </c>
      <c r="M3925" s="514">
        <v>104</v>
      </c>
      <c r="N3925" s="514"/>
      <c r="O3925" s="514"/>
      <c r="P3925" s="515" t="e">
        <f t="shared" si="428"/>
        <v>#DIV/0!</v>
      </c>
      <c r="Q3925" s="515">
        <f t="shared" si="429"/>
        <v>0</v>
      </c>
      <c r="R3925" s="515">
        <f t="shared" si="430"/>
        <v>0</v>
      </c>
      <c r="S3925" s="516">
        <f>IF(M3925="nio",0,IF(M3925&gt;0,VLOOKUP(H3925,'3-Productie normen'!A:L,VLOOKUP(M3925,'3-Productie normen'!$B$36:$C$42,2,FALSE),FALSE)))</f>
        <v>0</v>
      </c>
      <c r="T3925" s="516">
        <f t="shared" si="425"/>
        <v>0</v>
      </c>
      <c r="U3925" s="55">
        <f t="shared" si="426"/>
        <v>0</v>
      </c>
      <c r="V3925" s="527"/>
      <c r="X3925" s="529">
        <f t="shared" si="431"/>
        <v>1106.56</v>
      </c>
    </row>
    <row r="3926" spans="1:24" ht="14.1" customHeight="1">
      <c r="A3926" s="460">
        <v>3926</v>
      </c>
      <c r="B3926" s="467" t="s">
        <v>248</v>
      </c>
      <c r="C3926" s="466" t="s">
        <v>389</v>
      </c>
      <c r="D3926" s="473" t="s">
        <v>484</v>
      </c>
      <c r="E3926" s="475">
        <v>1</v>
      </c>
      <c r="F3926" s="475" t="s">
        <v>3348</v>
      </c>
      <c r="G3926" s="494" t="s">
        <v>600</v>
      </c>
      <c r="H3926" s="494" t="s">
        <v>4033</v>
      </c>
      <c r="I3926" s="494" t="s">
        <v>3977</v>
      </c>
      <c r="J3926" s="502">
        <v>13.84</v>
      </c>
      <c r="K3926" s="494" t="s">
        <v>4033</v>
      </c>
      <c r="L3926" s="512">
        <f t="shared" si="427"/>
        <v>104</v>
      </c>
      <c r="M3926" s="514">
        <v>104</v>
      </c>
      <c r="N3926" s="514"/>
      <c r="O3926" s="514"/>
      <c r="P3926" s="515" t="e">
        <f t="shared" si="428"/>
        <v>#DIV/0!</v>
      </c>
      <c r="Q3926" s="515">
        <f t="shared" si="429"/>
        <v>0</v>
      </c>
      <c r="R3926" s="515">
        <f t="shared" si="430"/>
        <v>0</v>
      </c>
      <c r="S3926" s="516">
        <f>IF(M3926="nio",0,IF(M3926&gt;0,VLOOKUP(H3926,'3-Productie normen'!A:L,VLOOKUP(M3926,'3-Productie normen'!$B$36:$C$42,2,FALSE),FALSE)))</f>
        <v>0</v>
      </c>
      <c r="T3926" s="516">
        <f t="shared" si="425"/>
        <v>0</v>
      </c>
      <c r="U3926" s="55">
        <f t="shared" si="426"/>
        <v>0</v>
      </c>
      <c r="V3926" s="527"/>
      <c r="X3926" s="529">
        <f t="shared" si="431"/>
        <v>1439.36</v>
      </c>
    </row>
    <row r="3927" spans="1:24" ht="14.1" customHeight="1">
      <c r="A3927" s="460">
        <v>3927</v>
      </c>
      <c r="B3927" s="467" t="s">
        <v>248</v>
      </c>
      <c r="C3927" s="466" t="s">
        <v>389</v>
      </c>
      <c r="D3927" s="473" t="s">
        <v>484</v>
      </c>
      <c r="E3927" s="475">
        <v>1</v>
      </c>
      <c r="F3927" s="475" t="s">
        <v>3349</v>
      </c>
      <c r="G3927" s="494" t="s">
        <v>596</v>
      </c>
      <c r="H3927" s="491" t="s">
        <v>4026</v>
      </c>
      <c r="I3927" s="494" t="s">
        <v>3977</v>
      </c>
      <c r="J3927" s="502">
        <v>2.63</v>
      </c>
      <c r="K3927" s="491" t="s">
        <v>253</v>
      </c>
      <c r="L3927" s="512">
        <f t="shared" si="427"/>
        <v>0</v>
      </c>
      <c r="M3927" s="513" t="s">
        <v>4037</v>
      </c>
      <c r="N3927" s="514"/>
      <c r="O3927" s="514"/>
      <c r="P3927" s="515">
        <f t="shared" si="428"/>
        <v>0</v>
      </c>
      <c r="Q3927" s="515">
        <f t="shared" si="429"/>
        <v>0</v>
      </c>
      <c r="R3927" s="515">
        <f t="shared" si="430"/>
        <v>0</v>
      </c>
      <c r="S3927" s="516">
        <f>IF(M3927="nio",0,IF(M3927&gt;0,VLOOKUP(H3927,'3-Productie normen'!A:L,VLOOKUP(M3927,'3-Productie normen'!$B$36:$C$42,2,FALSE),FALSE)))</f>
        <v>0</v>
      </c>
      <c r="T3927" s="516">
        <f t="shared" si="425"/>
        <v>0</v>
      </c>
      <c r="U3927" s="55">
        <f t="shared" si="426"/>
        <v>0</v>
      </c>
      <c r="V3927" s="527"/>
      <c r="X3927" s="529">
        <f t="shared" si="431"/>
        <v>0</v>
      </c>
    </row>
    <row r="3928" spans="1:24" ht="14.1" customHeight="1">
      <c r="A3928" s="460">
        <v>3928</v>
      </c>
      <c r="B3928" s="467" t="s">
        <v>248</v>
      </c>
      <c r="C3928" s="466" t="s">
        <v>389</v>
      </c>
      <c r="D3928" s="473" t="s">
        <v>484</v>
      </c>
      <c r="E3928" s="475">
        <v>1</v>
      </c>
      <c r="F3928" s="475" t="s">
        <v>3350</v>
      </c>
      <c r="G3928" s="494" t="s">
        <v>596</v>
      </c>
      <c r="H3928" s="491" t="s">
        <v>4026</v>
      </c>
      <c r="I3928" s="494" t="s">
        <v>3977</v>
      </c>
      <c r="J3928" s="502">
        <v>2.27</v>
      </c>
      <c r="K3928" s="491" t="s">
        <v>253</v>
      </c>
      <c r="L3928" s="512">
        <f t="shared" si="427"/>
        <v>0</v>
      </c>
      <c r="M3928" s="513" t="s">
        <v>4037</v>
      </c>
      <c r="N3928" s="514"/>
      <c r="O3928" s="514"/>
      <c r="P3928" s="515">
        <f t="shared" si="428"/>
        <v>0</v>
      </c>
      <c r="Q3928" s="515">
        <f t="shared" si="429"/>
        <v>0</v>
      </c>
      <c r="R3928" s="515">
        <f t="shared" si="430"/>
        <v>0</v>
      </c>
      <c r="S3928" s="516">
        <f>IF(M3928="nio",0,IF(M3928&gt;0,VLOOKUP(H3928,'3-Productie normen'!A:L,VLOOKUP(M3928,'3-Productie normen'!$B$36:$C$42,2,FALSE),FALSE)))</f>
        <v>0</v>
      </c>
      <c r="T3928" s="516">
        <f t="shared" si="425"/>
        <v>0</v>
      </c>
      <c r="U3928" s="55">
        <f t="shared" si="426"/>
        <v>0</v>
      </c>
      <c r="V3928" s="527"/>
      <c r="X3928" s="529">
        <f t="shared" si="431"/>
        <v>0</v>
      </c>
    </row>
    <row r="3929" spans="1:24" ht="14.1" customHeight="1">
      <c r="A3929" s="567">
        <v>3929</v>
      </c>
      <c r="B3929" s="467" t="s">
        <v>248</v>
      </c>
      <c r="C3929" s="466" t="s">
        <v>389</v>
      </c>
      <c r="D3929" s="473" t="s">
        <v>484</v>
      </c>
      <c r="E3929" s="475">
        <v>1</v>
      </c>
      <c r="F3929" s="475" t="s">
        <v>3351</v>
      </c>
      <c r="G3929" s="494" t="s">
        <v>529</v>
      </c>
      <c r="H3929" s="491" t="s">
        <v>286</v>
      </c>
      <c r="I3929" s="494" t="s">
        <v>3986</v>
      </c>
      <c r="J3929" s="502">
        <v>23.11</v>
      </c>
      <c r="K3929" s="494" t="s">
        <v>4027</v>
      </c>
      <c r="L3929" s="512">
        <f t="shared" si="427"/>
        <v>0</v>
      </c>
      <c r="M3929" s="513" t="s">
        <v>4037</v>
      </c>
      <c r="N3929" s="514"/>
      <c r="O3929" s="514"/>
      <c r="P3929" s="515">
        <f t="shared" si="428"/>
        <v>0</v>
      </c>
      <c r="Q3929" s="515">
        <f t="shared" si="429"/>
        <v>0</v>
      </c>
      <c r="R3929" s="515">
        <f t="shared" si="430"/>
        <v>0</v>
      </c>
      <c r="S3929" s="516">
        <f>IF(M3929="nio",0,IF(M3929&gt;0,VLOOKUP(H3929,'3-Productie normen'!A:L,VLOOKUP(M3929,'3-Productie normen'!$B$36:$C$42,2,FALSE),FALSE)))</f>
        <v>0</v>
      </c>
      <c r="T3929" s="516">
        <f t="shared" si="425"/>
        <v>0</v>
      </c>
      <c r="U3929" s="55">
        <f t="shared" si="426"/>
        <v>0</v>
      </c>
      <c r="V3929" s="527"/>
      <c r="X3929" s="529">
        <f t="shared" si="431"/>
        <v>0</v>
      </c>
    </row>
    <row r="3930" spans="1:24" ht="14.1" customHeight="1">
      <c r="A3930" s="460">
        <v>3930</v>
      </c>
      <c r="B3930" s="467" t="s">
        <v>248</v>
      </c>
      <c r="C3930" s="466" t="s">
        <v>389</v>
      </c>
      <c r="D3930" s="473" t="s">
        <v>484</v>
      </c>
      <c r="E3930" s="475">
        <v>1</v>
      </c>
      <c r="F3930" s="475" t="s">
        <v>3352</v>
      </c>
      <c r="G3930" s="494" t="s">
        <v>529</v>
      </c>
      <c r="H3930" s="491" t="s">
        <v>286</v>
      </c>
      <c r="I3930" s="494" t="s">
        <v>3986</v>
      </c>
      <c r="J3930" s="502">
        <v>23.2</v>
      </c>
      <c r="K3930" s="494" t="s">
        <v>4027</v>
      </c>
      <c r="L3930" s="512">
        <f t="shared" si="427"/>
        <v>0</v>
      </c>
      <c r="M3930" s="513" t="s">
        <v>4037</v>
      </c>
      <c r="N3930" s="514"/>
      <c r="O3930" s="514"/>
      <c r="P3930" s="515">
        <f t="shared" si="428"/>
        <v>0</v>
      </c>
      <c r="Q3930" s="515">
        <f t="shared" si="429"/>
        <v>0</v>
      </c>
      <c r="R3930" s="515">
        <f t="shared" si="430"/>
        <v>0</v>
      </c>
      <c r="S3930" s="516">
        <f>IF(M3930="nio",0,IF(M3930&gt;0,VLOOKUP(H3930,'3-Productie normen'!A:L,VLOOKUP(M3930,'3-Productie normen'!$B$36:$C$42,2,FALSE),FALSE)))</f>
        <v>0</v>
      </c>
      <c r="T3930" s="516">
        <f t="shared" si="425"/>
        <v>0</v>
      </c>
      <c r="U3930" s="55">
        <f t="shared" si="426"/>
        <v>0</v>
      </c>
      <c r="V3930" s="527"/>
      <c r="X3930" s="529">
        <f t="shared" si="431"/>
        <v>0</v>
      </c>
    </row>
    <row r="3931" spans="1:24" ht="14.1" customHeight="1">
      <c r="A3931" s="460">
        <v>3931</v>
      </c>
      <c r="B3931" s="467" t="s">
        <v>248</v>
      </c>
      <c r="C3931" s="466" t="s">
        <v>389</v>
      </c>
      <c r="D3931" s="473" t="s">
        <v>484</v>
      </c>
      <c r="E3931" s="475">
        <v>1</v>
      </c>
      <c r="F3931" s="475" t="s">
        <v>3353</v>
      </c>
      <c r="G3931" s="494" t="s">
        <v>594</v>
      </c>
      <c r="H3931" s="494" t="s">
        <v>4026</v>
      </c>
      <c r="I3931" s="494" t="s">
        <v>3977</v>
      </c>
      <c r="J3931" s="502">
        <v>7.88</v>
      </c>
      <c r="K3931" s="494" t="s">
        <v>4026</v>
      </c>
      <c r="L3931" s="512">
        <f t="shared" si="427"/>
        <v>0</v>
      </c>
      <c r="M3931" s="513" t="s">
        <v>4037</v>
      </c>
      <c r="N3931" s="514"/>
      <c r="O3931" s="514"/>
      <c r="P3931" s="515">
        <f t="shared" si="428"/>
        <v>0</v>
      </c>
      <c r="Q3931" s="515">
        <f t="shared" si="429"/>
        <v>0</v>
      </c>
      <c r="R3931" s="515">
        <f t="shared" si="430"/>
        <v>0</v>
      </c>
      <c r="S3931" s="516">
        <f>IF(M3931="nio",0,IF(M3931&gt;0,VLOOKUP(H3931,'3-Productie normen'!A:L,VLOOKUP(M3931,'3-Productie normen'!$B$36:$C$42,2,FALSE),FALSE)))</f>
        <v>0</v>
      </c>
      <c r="T3931" s="516">
        <f t="shared" ref="T3931:T3994" si="432">IF(N3931&gt;0,S3931*$T$8,0)</f>
        <v>0</v>
      </c>
      <c r="U3931" s="55">
        <f t="shared" ref="U3931:U3994" si="433">IF((OR(O3931&gt;0,)),S3931*$U$8,0)</f>
        <v>0</v>
      </c>
      <c r="V3931" s="527"/>
      <c r="X3931" s="529">
        <f t="shared" si="431"/>
        <v>0</v>
      </c>
    </row>
    <row r="3932" spans="1:24" ht="14.1" customHeight="1">
      <c r="A3932" s="460">
        <v>3932</v>
      </c>
      <c r="B3932" s="467" t="s">
        <v>248</v>
      </c>
      <c r="C3932" s="466" t="s">
        <v>389</v>
      </c>
      <c r="D3932" s="473" t="s">
        <v>484</v>
      </c>
      <c r="E3932" s="475">
        <v>1</v>
      </c>
      <c r="F3932" s="475" t="s">
        <v>3354</v>
      </c>
      <c r="G3932" s="494" t="s">
        <v>596</v>
      </c>
      <c r="H3932" s="494" t="s">
        <v>4026</v>
      </c>
      <c r="I3932" s="494" t="s">
        <v>3977</v>
      </c>
      <c r="J3932" s="502">
        <v>3.42</v>
      </c>
      <c r="K3932" s="494" t="s">
        <v>4026</v>
      </c>
      <c r="L3932" s="512">
        <f t="shared" si="427"/>
        <v>0</v>
      </c>
      <c r="M3932" s="513" t="s">
        <v>4037</v>
      </c>
      <c r="N3932" s="514"/>
      <c r="O3932" s="514"/>
      <c r="P3932" s="515">
        <f t="shared" si="428"/>
        <v>0</v>
      </c>
      <c r="Q3932" s="515">
        <f t="shared" si="429"/>
        <v>0</v>
      </c>
      <c r="R3932" s="515">
        <f t="shared" si="430"/>
        <v>0</v>
      </c>
      <c r="S3932" s="516">
        <f>IF(M3932="nio",0,IF(M3932&gt;0,VLOOKUP(H3932,'3-Productie normen'!A:L,VLOOKUP(M3932,'3-Productie normen'!$B$36:$C$42,2,FALSE),FALSE)))</f>
        <v>0</v>
      </c>
      <c r="T3932" s="516">
        <f t="shared" si="432"/>
        <v>0</v>
      </c>
      <c r="U3932" s="55">
        <f t="shared" si="433"/>
        <v>0</v>
      </c>
      <c r="V3932" s="527"/>
      <c r="X3932" s="529">
        <f t="shared" si="431"/>
        <v>0</v>
      </c>
    </row>
    <row r="3933" spans="1:24" ht="14.1" customHeight="1">
      <c r="A3933" s="460">
        <v>3933</v>
      </c>
      <c r="B3933" s="467" t="s">
        <v>248</v>
      </c>
      <c r="C3933" s="466" t="s">
        <v>389</v>
      </c>
      <c r="D3933" s="473" t="s">
        <v>484</v>
      </c>
      <c r="E3933" s="475">
        <v>1</v>
      </c>
      <c r="F3933" s="475" t="s">
        <v>3355</v>
      </c>
      <c r="G3933" s="494" t="s">
        <v>529</v>
      </c>
      <c r="H3933" s="491" t="s">
        <v>253</v>
      </c>
      <c r="I3933" s="494" t="s">
        <v>3975</v>
      </c>
      <c r="J3933" s="502">
        <v>23.21</v>
      </c>
      <c r="K3933" s="491" t="s">
        <v>253</v>
      </c>
      <c r="L3933" s="512">
        <f t="shared" si="427"/>
        <v>104</v>
      </c>
      <c r="M3933" s="514">
        <v>104</v>
      </c>
      <c r="N3933" s="514"/>
      <c r="O3933" s="514"/>
      <c r="P3933" s="515" t="e">
        <f t="shared" si="428"/>
        <v>#DIV/0!</v>
      </c>
      <c r="Q3933" s="515">
        <f t="shared" si="429"/>
        <v>0</v>
      </c>
      <c r="R3933" s="515">
        <f t="shared" si="430"/>
        <v>0</v>
      </c>
      <c r="S3933" s="516">
        <f>IF(M3933="nio",0,IF(M3933&gt;0,VLOOKUP(H3933,'3-Productie normen'!A:L,VLOOKUP(M3933,'3-Productie normen'!$B$36:$C$42,2,FALSE),FALSE)))</f>
        <v>0</v>
      </c>
      <c r="T3933" s="516">
        <f t="shared" si="432"/>
        <v>0</v>
      </c>
      <c r="U3933" s="55">
        <f t="shared" si="433"/>
        <v>0</v>
      </c>
      <c r="V3933" s="527"/>
      <c r="X3933" s="529">
        <f t="shared" si="431"/>
        <v>2413.84</v>
      </c>
    </row>
    <row r="3934" spans="1:24" ht="14.1" customHeight="1">
      <c r="A3934" s="460">
        <v>3934</v>
      </c>
      <c r="B3934" s="467" t="s">
        <v>248</v>
      </c>
      <c r="C3934" s="466" t="s">
        <v>389</v>
      </c>
      <c r="D3934" s="473" t="s">
        <v>484</v>
      </c>
      <c r="E3934" s="475">
        <v>1</v>
      </c>
      <c r="F3934" s="475" t="s">
        <v>3356</v>
      </c>
      <c r="G3934" s="494" t="s">
        <v>529</v>
      </c>
      <c r="H3934" s="491" t="s">
        <v>253</v>
      </c>
      <c r="I3934" s="494" t="s">
        <v>3975</v>
      </c>
      <c r="J3934" s="502">
        <v>32.729999999999997</v>
      </c>
      <c r="K3934" s="491" t="s">
        <v>253</v>
      </c>
      <c r="L3934" s="512">
        <f t="shared" si="427"/>
        <v>104</v>
      </c>
      <c r="M3934" s="514">
        <v>104</v>
      </c>
      <c r="N3934" s="514"/>
      <c r="O3934" s="514"/>
      <c r="P3934" s="515" t="e">
        <f t="shared" si="428"/>
        <v>#DIV/0!</v>
      </c>
      <c r="Q3934" s="515">
        <f t="shared" si="429"/>
        <v>0</v>
      </c>
      <c r="R3934" s="515">
        <f t="shared" si="430"/>
        <v>0</v>
      </c>
      <c r="S3934" s="516">
        <f>IF(M3934="nio",0,IF(M3934&gt;0,VLOOKUP(H3934,'3-Productie normen'!A:L,VLOOKUP(M3934,'3-Productie normen'!$B$36:$C$42,2,FALSE),FALSE)))</f>
        <v>0</v>
      </c>
      <c r="T3934" s="516">
        <f t="shared" si="432"/>
        <v>0</v>
      </c>
      <c r="U3934" s="55">
        <f t="shared" si="433"/>
        <v>0</v>
      </c>
      <c r="V3934" s="527"/>
      <c r="X3934" s="529">
        <f t="shared" si="431"/>
        <v>3403.9199999999996</v>
      </c>
    </row>
    <row r="3935" spans="1:24" ht="14.1" customHeight="1">
      <c r="A3935" s="460">
        <v>3935</v>
      </c>
      <c r="B3935" s="467" t="s">
        <v>248</v>
      </c>
      <c r="C3935" s="466" t="s">
        <v>389</v>
      </c>
      <c r="D3935" s="473" t="s">
        <v>484</v>
      </c>
      <c r="E3935" s="475">
        <v>1</v>
      </c>
      <c r="F3935" s="475" t="s">
        <v>3357</v>
      </c>
      <c r="G3935" s="494" t="s">
        <v>529</v>
      </c>
      <c r="H3935" s="491" t="s">
        <v>253</v>
      </c>
      <c r="I3935" s="494" t="s">
        <v>3975</v>
      </c>
      <c r="J3935" s="502">
        <v>30.94</v>
      </c>
      <c r="K3935" s="491" t="s">
        <v>253</v>
      </c>
      <c r="L3935" s="512">
        <f t="shared" si="427"/>
        <v>104</v>
      </c>
      <c r="M3935" s="514">
        <v>104</v>
      </c>
      <c r="N3935" s="514"/>
      <c r="O3935" s="514"/>
      <c r="P3935" s="515" t="e">
        <f t="shared" si="428"/>
        <v>#DIV/0!</v>
      </c>
      <c r="Q3935" s="515">
        <f t="shared" si="429"/>
        <v>0</v>
      </c>
      <c r="R3935" s="515">
        <f t="shared" si="430"/>
        <v>0</v>
      </c>
      <c r="S3935" s="516">
        <f>IF(M3935="nio",0,IF(M3935&gt;0,VLOOKUP(H3935,'3-Productie normen'!A:L,VLOOKUP(M3935,'3-Productie normen'!$B$36:$C$42,2,FALSE),FALSE)))</f>
        <v>0</v>
      </c>
      <c r="T3935" s="516">
        <f t="shared" si="432"/>
        <v>0</v>
      </c>
      <c r="U3935" s="55">
        <f t="shared" si="433"/>
        <v>0</v>
      </c>
      <c r="V3935" s="527"/>
      <c r="X3935" s="529">
        <f t="shared" si="431"/>
        <v>3217.76</v>
      </c>
    </row>
    <row r="3936" spans="1:24" ht="14.1" customHeight="1">
      <c r="A3936" s="460">
        <v>3936</v>
      </c>
      <c r="B3936" s="467" t="s">
        <v>248</v>
      </c>
      <c r="C3936" s="466" t="s">
        <v>389</v>
      </c>
      <c r="D3936" s="473" t="s">
        <v>484</v>
      </c>
      <c r="E3936" s="475">
        <v>1</v>
      </c>
      <c r="F3936" s="475" t="s">
        <v>3358</v>
      </c>
      <c r="G3936" s="494" t="s">
        <v>529</v>
      </c>
      <c r="H3936" s="491" t="s">
        <v>286</v>
      </c>
      <c r="I3936" s="494" t="s">
        <v>3975</v>
      </c>
      <c r="J3936" s="502">
        <v>14.88</v>
      </c>
      <c r="K3936" s="494" t="s">
        <v>4027</v>
      </c>
      <c r="L3936" s="512">
        <f t="shared" si="427"/>
        <v>0</v>
      </c>
      <c r="M3936" s="513" t="s">
        <v>4037</v>
      </c>
      <c r="N3936" s="514"/>
      <c r="O3936" s="514"/>
      <c r="P3936" s="515">
        <f t="shared" si="428"/>
        <v>0</v>
      </c>
      <c r="Q3936" s="515">
        <f t="shared" si="429"/>
        <v>0</v>
      </c>
      <c r="R3936" s="515">
        <f t="shared" si="430"/>
        <v>0</v>
      </c>
      <c r="S3936" s="516">
        <f>IF(M3936="nio",0,IF(M3936&gt;0,VLOOKUP(H3936,'3-Productie normen'!A:L,VLOOKUP(M3936,'3-Productie normen'!$B$36:$C$42,2,FALSE),FALSE)))</f>
        <v>0</v>
      </c>
      <c r="T3936" s="516">
        <f t="shared" si="432"/>
        <v>0</v>
      </c>
      <c r="U3936" s="55">
        <f t="shared" si="433"/>
        <v>0</v>
      </c>
      <c r="V3936" s="527"/>
      <c r="X3936" s="529">
        <f t="shared" si="431"/>
        <v>0</v>
      </c>
    </row>
    <row r="3937" spans="1:24" ht="14.1" customHeight="1">
      <c r="A3937" s="567">
        <v>3937</v>
      </c>
      <c r="B3937" s="467" t="s">
        <v>248</v>
      </c>
      <c r="C3937" s="466" t="s">
        <v>389</v>
      </c>
      <c r="D3937" s="473" t="s">
        <v>484</v>
      </c>
      <c r="E3937" s="475">
        <v>1</v>
      </c>
      <c r="F3937" s="475" t="s">
        <v>3359</v>
      </c>
      <c r="G3937" s="494" t="s">
        <v>536</v>
      </c>
      <c r="H3937" s="491" t="s">
        <v>286</v>
      </c>
      <c r="I3937" s="494" t="s">
        <v>3975</v>
      </c>
      <c r="J3937" s="502">
        <v>50.5</v>
      </c>
      <c r="K3937" s="494" t="s">
        <v>4027</v>
      </c>
      <c r="L3937" s="512">
        <f t="shared" si="427"/>
        <v>0</v>
      </c>
      <c r="M3937" s="513" t="s">
        <v>4037</v>
      </c>
      <c r="N3937" s="514"/>
      <c r="O3937" s="514"/>
      <c r="P3937" s="515">
        <f t="shared" si="428"/>
        <v>0</v>
      </c>
      <c r="Q3937" s="515">
        <f t="shared" si="429"/>
        <v>0</v>
      </c>
      <c r="R3937" s="515">
        <f t="shared" si="430"/>
        <v>0</v>
      </c>
      <c r="S3937" s="516">
        <f>IF(M3937="nio",0,IF(M3937&gt;0,VLOOKUP(H3937,'3-Productie normen'!A:L,VLOOKUP(M3937,'3-Productie normen'!$B$36:$C$42,2,FALSE),FALSE)))</f>
        <v>0</v>
      </c>
      <c r="T3937" s="516">
        <f t="shared" si="432"/>
        <v>0</v>
      </c>
      <c r="U3937" s="55">
        <f t="shared" si="433"/>
        <v>0</v>
      </c>
      <c r="V3937" s="527"/>
      <c r="X3937" s="529">
        <f t="shared" si="431"/>
        <v>0</v>
      </c>
    </row>
    <row r="3938" spans="1:24" ht="14.1" customHeight="1">
      <c r="A3938" s="460">
        <v>3938</v>
      </c>
      <c r="B3938" s="467" t="s">
        <v>248</v>
      </c>
      <c r="C3938" s="466" t="s">
        <v>389</v>
      </c>
      <c r="D3938" s="473" t="s">
        <v>484</v>
      </c>
      <c r="E3938" s="475">
        <v>1</v>
      </c>
      <c r="F3938" s="475" t="s">
        <v>3360</v>
      </c>
      <c r="G3938" s="494" t="s">
        <v>536</v>
      </c>
      <c r="H3938" s="491" t="s">
        <v>4038</v>
      </c>
      <c r="I3938" s="494" t="s">
        <v>3974</v>
      </c>
      <c r="J3938" s="502">
        <v>45.1</v>
      </c>
      <c r="K3938" s="491" t="s">
        <v>4038</v>
      </c>
      <c r="L3938" s="512">
        <f t="shared" si="427"/>
        <v>255</v>
      </c>
      <c r="M3938" s="514">
        <v>255</v>
      </c>
      <c r="N3938" s="514"/>
      <c r="O3938" s="514"/>
      <c r="P3938" s="515" t="e">
        <f t="shared" si="428"/>
        <v>#DIV/0!</v>
      </c>
      <c r="Q3938" s="515">
        <f t="shared" si="429"/>
        <v>0</v>
      </c>
      <c r="R3938" s="515">
        <f t="shared" si="430"/>
        <v>0</v>
      </c>
      <c r="S3938" s="516">
        <f>IF(M3938="nio",0,IF(M3938&gt;0,VLOOKUP(H3938,'3-Productie normen'!A:L,VLOOKUP(M3938,'3-Productie normen'!$B$36:$C$42,2,FALSE),FALSE)))</f>
        <v>0</v>
      </c>
      <c r="T3938" s="516">
        <f t="shared" si="432"/>
        <v>0</v>
      </c>
      <c r="U3938" s="55">
        <f t="shared" si="433"/>
        <v>0</v>
      </c>
      <c r="V3938" s="527"/>
      <c r="X3938" s="529">
        <f t="shared" si="431"/>
        <v>11500.5</v>
      </c>
    </row>
    <row r="3939" spans="1:24" ht="14.1" customHeight="1">
      <c r="A3939" s="460">
        <v>3939</v>
      </c>
      <c r="B3939" s="467" t="s">
        <v>248</v>
      </c>
      <c r="C3939" s="466" t="s">
        <v>389</v>
      </c>
      <c r="D3939" s="473" t="s">
        <v>484</v>
      </c>
      <c r="E3939" s="475">
        <v>1</v>
      </c>
      <c r="F3939" s="475" t="s">
        <v>3361</v>
      </c>
      <c r="G3939" s="494" t="s">
        <v>592</v>
      </c>
      <c r="H3939" s="491" t="s">
        <v>286</v>
      </c>
      <c r="I3939" s="494" t="s">
        <v>3974</v>
      </c>
      <c r="J3939" s="502">
        <v>6.4</v>
      </c>
      <c r="K3939" s="494" t="s">
        <v>4027</v>
      </c>
      <c r="L3939" s="512">
        <f t="shared" si="427"/>
        <v>0</v>
      </c>
      <c r="M3939" s="513" t="s">
        <v>4037</v>
      </c>
      <c r="N3939" s="514"/>
      <c r="O3939" s="514"/>
      <c r="P3939" s="515">
        <f t="shared" si="428"/>
        <v>0</v>
      </c>
      <c r="Q3939" s="515">
        <f t="shared" si="429"/>
        <v>0</v>
      </c>
      <c r="R3939" s="515">
        <f t="shared" si="430"/>
        <v>0</v>
      </c>
      <c r="S3939" s="516">
        <f>IF(M3939="nio",0,IF(M3939&gt;0,VLOOKUP(H3939,'3-Productie normen'!A:L,VLOOKUP(M3939,'3-Productie normen'!$B$36:$C$42,2,FALSE),FALSE)))</f>
        <v>0</v>
      </c>
      <c r="T3939" s="516">
        <f t="shared" si="432"/>
        <v>0</v>
      </c>
      <c r="U3939" s="55">
        <f t="shared" si="433"/>
        <v>0</v>
      </c>
      <c r="V3939" s="527"/>
      <c r="X3939" s="529">
        <f t="shared" si="431"/>
        <v>0</v>
      </c>
    </row>
    <row r="3940" spans="1:24" ht="14.1" customHeight="1">
      <c r="A3940" s="460">
        <v>3940</v>
      </c>
      <c r="B3940" s="467" t="s">
        <v>248</v>
      </c>
      <c r="C3940" s="466" t="s">
        <v>389</v>
      </c>
      <c r="D3940" s="473" t="s">
        <v>484</v>
      </c>
      <c r="E3940" s="475">
        <v>1</v>
      </c>
      <c r="F3940" s="475" t="s">
        <v>3362</v>
      </c>
      <c r="G3940" s="494" t="s">
        <v>595</v>
      </c>
      <c r="H3940" s="491" t="s">
        <v>286</v>
      </c>
      <c r="I3940" s="494" t="s">
        <v>3974</v>
      </c>
      <c r="J3940" s="502">
        <v>46.22</v>
      </c>
      <c r="K3940" s="494" t="s">
        <v>4027</v>
      </c>
      <c r="L3940" s="512">
        <f t="shared" si="427"/>
        <v>0</v>
      </c>
      <c r="M3940" s="513" t="s">
        <v>4037</v>
      </c>
      <c r="N3940" s="514"/>
      <c r="O3940" s="514"/>
      <c r="P3940" s="515">
        <f t="shared" si="428"/>
        <v>0</v>
      </c>
      <c r="Q3940" s="515">
        <f t="shared" si="429"/>
        <v>0</v>
      </c>
      <c r="R3940" s="515">
        <f t="shared" si="430"/>
        <v>0</v>
      </c>
      <c r="S3940" s="516">
        <f>IF(M3940="nio",0,IF(M3940&gt;0,VLOOKUP(H3940,'3-Productie normen'!A:L,VLOOKUP(M3940,'3-Productie normen'!$B$36:$C$42,2,FALSE),FALSE)))</f>
        <v>0</v>
      </c>
      <c r="T3940" s="516">
        <f t="shared" si="432"/>
        <v>0</v>
      </c>
      <c r="U3940" s="55">
        <f t="shared" si="433"/>
        <v>0</v>
      </c>
      <c r="V3940" s="527"/>
      <c r="X3940" s="529">
        <f t="shared" si="431"/>
        <v>0</v>
      </c>
    </row>
    <row r="3941" spans="1:24" ht="14.1" customHeight="1">
      <c r="A3941" s="460">
        <v>3941</v>
      </c>
      <c r="B3941" s="467" t="s">
        <v>248</v>
      </c>
      <c r="C3941" s="466" t="s">
        <v>389</v>
      </c>
      <c r="D3941" s="473" t="s">
        <v>484</v>
      </c>
      <c r="E3941" s="475">
        <v>1</v>
      </c>
      <c r="F3941" s="475" t="s">
        <v>3363</v>
      </c>
      <c r="G3941" s="494" t="s">
        <v>529</v>
      </c>
      <c r="H3941" s="491" t="s">
        <v>286</v>
      </c>
      <c r="I3941" s="494" t="s">
        <v>3975</v>
      </c>
      <c r="J3941" s="502">
        <v>21.3</v>
      </c>
      <c r="K3941" s="494" t="s">
        <v>4027</v>
      </c>
      <c r="L3941" s="512">
        <f t="shared" si="427"/>
        <v>0</v>
      </c>
      <c r="M3941" s="513" t="s">
        <v>4037</v>
      </c>
      <c r="N3941" s="514"/>
      <c r="O3941" s="514"/>
      <c r="P3941" s="515">
        <f t="shared" si="428"/>
        <v>0</v>
      </c>
      <c r="Q3941" s="515">
        <f t="shared" si="429"/>
        <v>0</v>
      </c>
      <c r="R3941" s="515">
        <f t="shared" si="430"/>
        <v>0</v>
      </c>
      <c r="S3941" s="516">
        <f>IF(M3941="nio",0,IF(M3941&gt;0,VLOOKUP(H3941,'3-Productie normen'!A:L,VLOOKUP(M3941,'3-Productie normen'!$B$36:$C$42,2,FALSE),FALSE)))</f>
        <v>0</v>
      </c>
      <c r="T3941" s="516">
        <f t="shared" si="432"/>
        <v>0</v>
      </c>
      <c r="U3941" s="55">
        <f t="shared" si="433"/>
        <v>0</v>
      </c>
      <c r="V3941" s="527"/>
      <c r="X3941" s="529">
        <f t="shared" si="431"/>
        <v>0</v>
      </c>
    </row>
    <row r="3942" spans="1:24" ht="14.1" customHeight="1">
      <c r="A3942" s="460">
        <v>3942</v>
      </c>
      <c r="B3942" s="467" t="s">
        <v>248</v>
      </c>
      <c r="C3942" s="466" t="s">
        <v>389</v>
      </c>
      <c r="D3942" s="473" t="s">
        <v>484</v>
      </c>
      <c r="E3942" s="475">
        <v>1</v>
      </c>
      <c r="F3942" s="475" t="s">
        <v>3364</v>
      </c>
      <c r="G3942" s="494" t="s">
        <v>529</v>
      </c>
      <c r="H3942" s="491" t="s">
        <v>286</v>
      </c>
      <c r="I3942" s="494" t="s">
        <v>3974</v>
      </c>
      <c r="J3942" s="502">
        <v>12.2</v>
      </c>
      <c r="K3942" s="494" t="s">
        <v>4027</v>
      </c>
      <c r="L3942" s="512">
        <f t="shared" si="427"/>
        <v>0</v>
      </c>
      <c r="M3942" s="513" t="s">
        <v>4037</v>
      </c>
      <c r="N3942" s="514"/>
      <c r="O3942" s="514"/>
      <c r="P3942" s="515">
        <f t="shared" si="428"/>
        <v>0</v>
      </c>
      <c r="Q3942" s="515">
        <f t="shared" si="429"/>
        <v>0</v>
      </c>
      <c r="R3942" s="515">
        <f t="shared" si="430"/>
        <v>0</v>
      </c>
      <c r="S3942" s="516">
        <f>IF(M3942="nio",0,IF(M3942&gt;0,VLOOKUP(H3942,'3-Productie normen'!A:L,VLOOKUP(M3942,'3-Productie normen'!$B$36:$C$42,2,FALSE),FALSE)))</f>
        <v>0</v>
      </c>
      <c r="T3942" s="516">
        <f t="shared" si="432"/>
        <v>0</v>
      </c>
      <c r="U3942" s="55">
        <f t="shared" si="433"/>
        <v>0</v>
      </c>
      <c r="V3942" s="527"/>
      <c r="X3942" s="529">
        <f t="shared" si="431"/>
        <v>0</v>
      </c>
    </row>
    <row r="3943" spans="1:24" ht="14.1" customHeight="1">
      <c r="A3943" s="460">
        <v>3943</v>
      </c>
      <c r="B3943" s="467" t="s">
        <v>248</v>
      </c>
      <c r="C3943" s="466" t="s">
        <v>389</v>
      </c>
      <c r="D3943" s="473" t="s">
        <v>484</v>
      </c>
      <c r="E3943" s="475">
        <v>1</v>
      </c>
      <c r="F3943" s="475" t="s">
        <v>3365</v>
      </c>
      <c r="G3943" s="494" t="s">
        <v>596</v>
      </c>
      <c r="H3943" s="491" t="s">
        <v>286</v>
      </c>
      <c r="I3943" s="494" t="s">
        <v>3974</v>
      </c>
      <c r="J3943" s="502">
        <v>16.95</v>
      </c>
      <c r="K3943" s="494" t="s">
        <v>4027</v>
      </c>
      <c r="L3943" s="512">
        <f t="shared" si="427"/>
        <v>0</v>
      </c>
      <c r="M3943" s="513" t="s">
        <v>4037</v>
      </c>
      <c r="N3943" s="514"/>
      <c r="O3943" s="514"/>
      <c r="P3943" s="515">
        <f t="shared" si="428"/>
        <v>0</v>
      </c>
      <c r="Q3943" s="515">
        <f t="shared" si="429"/>
        <v>0</v>
      </c>
      <c r="R3943" s="515">
        <f t="shared" si="430"/>
        <v>0</v>
      </c>
      <c r="S3943" s="516">
        <f>IF(M3943="nio",0,IF(M3943&gt;0,VLOOKUP(H3943,'3-Productie normen'!A:L,VLOOKUP(M3943,'3-Productie normen'!$B$36:$C$42,2,FALSE),FALSE)))</f>
        <v>0</v>
      </c>
      <c r="T3943" s="516">
        <f t="shared" si="432"/>
        <v>0</v>
      </c>
      <c r="U3943" s="55">
        <f t="shared" si="433"/>
        <v>0</v>
      </c>
      <c r="V3943" s="527"/>
      <c r="X3943" s="529">
        <f t="shared" si="431"/>
        <v>0</v>
      </c>
    </row>
    <row r="3944" spans="1:24" ht="14.1" customHeight="1">
      <c r="A3944" s="460">
        <v>3944</v>
      </c>
      <c r="B3944" s="467" t="s">
        <v>248</v>
      </c>
      <c r="C3944" s="466" t="s">
        <v>389</v>
      </c>
      <c r="D3944" s="473" t="s">
        <v>484</v>
      </c>
      <c r="E3944" s="475">
        <v>1</v>
      </c>
      <c r="F3944" s="475" t="s">
        <v>3366</v>
      </c>
      <c r="G3944" s="494" t="s">
        <v>617</v>
      </c>
      <c r="H3944" s="491" t="s">
        <v>4026</v>
      </c>
      <c r="I3944" s="494" t="s">
        <v>3974</v>
      </c>
      <c r="J3944" s="502">
        <v>7.88</v>
      </c>
      <c r="K3944" s="491" t="s">
        <v>253</v>
      </c>
      <c r="L3944" s="512">
        <f t="shared" si="427"/>
        <v>0</v>
      </c>
      <c r="M3944" s="513" t="s">
        <v>4037</v>
      </c>
      <c r="N3944" s="514"/>
      <c r="O3944" s="514"/>
      <c r="P3944" s="515">
        <f t="shared" si="428"/>
        <v>0</v>
      </c>
      <c r="Q3944" s="515">
        <f t="shared" si="429"/>
        <v>0</v>
      </c>
      <c r="R3944" s="515">
        <f t="shared" si="430"/>
        <v>0</v>
      </c>
      <c r="S3944" s="516">
        <f>IF(M3944="nio",0,IF(M3944&gt;0,VLOOKUP(H3944,'3-Productie normen'!A:L,VLOOKUP(M3944,'3-Productie normen'!$B$36:$C$42,2,FALSE),FALSE)))</f>
        <v>0</v>
      </c>
      <c r="T3944" s="516">
        <f t="shared" si="432"/>
        <v>0</v>
      </c>
      <c r="U3944" s="55">
        <f t="shared" si="433"/>
        <v>0</v>
      </c>
      <c r="V3944" s="527"/>
      <c r="X3944" s="529">
        <f t="shared" si="431"/>
        <v>0</v>
      </c>
    </row>
    <row r="3945" spans="1:24" ht="14.1" customHeight="1">
      <c r="A3945" s="567">
        <v>3945</v>
      </c>
      <c r="B3945" s="467" t="s">
        <v>248</v>
      </c>
      <c r="C3945" s="466" t="s">
        <v>389</v>
      </c>
      <c r="D3945" s="473" t="s">
        <v>484</v>
      </c>
      <c r="E3945" s="475">
        <v>1</v>
      </c>
      <c r="F3945" s="475" t="s">
        <v>3367</v>
      </c>
      <c r="G3945" s="494" t="s">
        <v>529</v>
      </c>
      <c r="H3945" s="491" t="s">
        <v>253</v>
      </c>
      <c r="I3945" s="494" t="s">
        <v>3975</v>
      </c>
      <c r="J3945" s="502">
        <v>6.84</v>
      </c>
      <c r="K3945" s="491" t="s">
        <v>253</v>
      </c>
      <c r="L3945" s="512">
        <f t="shared" si="427"/>
        <v>104</v>
      </c>
      <c r="M3945" s="514">
        <v>104</v>
      </c>
      <c r="N3945" s="514"/>
      <c r="O3945" s="514"/>
      <c r="P3945" s="515" t="e">
        <f t="shared" si="428"/>
        <v>#DIV/0!</v>
      </c>
      <c r="Q3945" s="515">
        <f t="shared" si="429"/>
        <v>0</v>
      </c>
      <c r="R3945" s="515">
        <f t="shared" si="430"/>
        <v>0</v>
      </c>
      <c r="S3945" s="516">
        <f>IF(M3945="nio",0,IF(M3945&gt;0,VLOOKUP(H3945,'3-Productie normen'!A:L,VLOOKUP(M3945,'3-Productie normen'!$B$36:$C$42,2,FALSE),FALSE)))</f>
        <v>0</v>
      </c>
      <c r="T3945" s="516">
        <f t="shared" si="432"/>
        <v>0</v>
      </c>
      <c r="U3945" s="55">
        <f t="shared" si="433"/>
        <v>0</v>
      </c>
      <c r="V3945" s="527"/>
      <c r="X3945" s="529">
        <f t="shared" si="431"/>
        <v>711.36</v>
      </c>
    </row>
    <row r="3946" spans="1:24" ht="14.1" customHeight="1">
      <c r="A3946" s="460">
        <v>3946</v>
      </c>
      <c r="B3946" s="467" t="s">
        <v>248</v>
      </c>
      <c r="C3946" s="466" t="s">
        <v>389</v>
      </c>
      <c r="D3946" s="473" t="s">
        <v>484</v>
      </c>
      <c r="E3946" s="475">
        <v>1</v>
      </c>
      <c r="F3946" s="475" t="s">
        <v>3368</v>
      </c>
      <c r="G3946" s="494" t="s">
        <v>529</v>
      </c>
      <c r="H3946" s="491" t="s">
        <v>286</v>
      </c>
      <c r="I3946" s="494" t="s">
        <v>3974</v>
      </c>
      <c r="J3946" s="502">
        <v>30.13</v>
      </c>
      <c r="K3946" s="494" t="s">
        <v>4027</v>
      </c>
      <c r="L3946" s="512">
        <f t="shared" si="427"/>
        <v>0</v>
      </c>
      <c r="M3946" s="513" t="s">
        <v>4037</v>
      </c>
      <c r="N3946" s="514"/>
      <c r="O3946" s="514"/>
      <c r="P3946" s="515">
        <f t="shared" si="428"/>
        <v>0</v>
      </c>
      <c r="Q3946" s="515">
        <f t="shared" si="429"/>
        <v>0</v>
      </c>
      <c r="R3946" s="515">
        <f t="shared" si="430"/>
        <v>0</v>
      </c>
      <c r="S3946" s="516">
        <f>IF(M3946="nio",0,IF(M3946&gt;0,VLOOKUP(H3946,'3-Productie normen'!A:L,VLOOKUP(M3946,'3-Productie normen'!$B$36:$C$42,2,FALSE),FALSE)))</f>
        <v>0</v>
      </c>
      <c r="T3946" s="516">
        <f t="shared" si="432"/>
        <v>0</v>
      </c>
      <c r="U3946" s="55">
        <f t="shared" si="433"/>
        <v>0</v>
      </c>
      <c r="V3946" s="527"/>
      <c r="X3946" s="529">
        <f t="shared" si="431"/>
        <v>0</v>
      </c>
    </row>
    <row r="3947" spans="1:24" ht="14.1" customHeight="1">
      <c r="A3947" s="460">
        <v>3947</v>
      </c>
      <c r="B3947" s="467" t="s">
        <v>248</v>
      </c>
      <c r="C3947" s="466" t="s">
        <v>389</v>
      </c>
      <c r="D3947" s="473" t="s">
        <v>484</v>
      </c>
      <c r="E3947" s="475">
        <v>1</v>
      </c>
      <c r="F3947" s="475" t="s">
        <v>3369</v>
      </c>
      <c r="G3947" s="494" t="s">
        <v>529</v>
      </c>
      <c r="H3947" s="491" t="s">
        <v>286</v>
      </c>
      <c r="I3947" s="494" t="s">
        <v>3974</v>
      </c>
      <c r="J3947" s="502">
        <v>28.69</v>
      </c>
      <c r="K3947" s="494" t="s">
        <v>4027</v>
      </c>
      <c r="L3947" s="512">
        <f t="shared" si="427"/>
        <v>0</v>
      </c>
      <c r="M3947" s="513" t="s">
        <v>4037</v>
      </c>
      <c r="N3947" s="514"/>
      <c r="O3947" s="514"/>
      <c r="P3947" s="515">
        <f t="shared" si="428"/>
        <v>0</v>
      </c>
      <c r="Q3947" s="515">
        <f t="shared" si="429"/>
        <v>0</v>
      </c>
      <c r="R3947" s="515">
        <f t="shared" si="430"/>
        <v>0</v>
      </c>
      <c r="S3947" s="516">
        <f>IF(M3947="nio",0,IF(M3947&gt;0,VLOOKUP(H3947,'3-Productie normen'!A:L,VLOOKUP(M3947,'3-Productie normen'!$B$36:$C$42,2,FALSE),FALSE)))</f>
        <v>0</v>
      </c>
      <c r="T3947" s="516">
        <f t="shared" si="432"/>
        <v>0</v>
      </c>
      <c r="U3947" s="55">
        <f t="shared" si="433"/>
        <v>0</v>
      </c>
      <c r="V3947" s="527"/>
      <c r="X3947" s="529">
        <f t="shared" si="431"/>
        <v>0</v>
      </c>
    </row>
    <row r="3948" spans="1:24" ht="14.1" customHeight="1">
      <c r="A3948" s="460">
        <v>3948</v>
      </c>
      <c r="B3948" s="467" t="s">
        <v>248</v>
      </c>
      <c r="C3948" s="466" t="s">
        <v>389</v>
      </c>
      <c r="D3948" s="473" t="s">
        <v>484</v>
      </c>
      <c r="E3948" s="475">
        <v>1</v>
      </c>
      <c r="F3948" s="475" t="s">
        <v>3370</v>
      </c>
      <c r="G3948" s="494" t="s">
        <v>595</v>
      </c>
      <c r="H3948" s="491" t="s">
        <v>286</v>
      </c>
      <c r="I3948" s="494" t="s">
        <v>3974</v>
      </c>
      <c r="J3948" s="502">
        <v>12.18</v>
      </c>
      <c r="K3948" s="494" t="s">
        <v>4027</v>
      </c>
      <c r="L3948" s="512">
        <f t="shared" si="427"/>
        <v>0</v>
      </c>
      <c r="M3948" s="513" t="s">
        <v>4037</v>
      </c>
      <c r="N3948" s="514"/>
      <c r="O3948" s="514"/>
      <c r="P3948" s="515">
        <f t="shared" si="428"/>
        <v>0</v>
      </c>
      <c r="Q3948" s="515">
        <f t="shared" si="429"/>
        <v>0</v>
      </c>
      <c r="R3948" s="515">
        <f t="shared" si="430"/>
        <v>0</v>
      </c>
      <c r="S3948" s="516">
        <f>IF(M3948="nio",0,IF(M3948&gt;0,VLOOKUP(H3948,'3-Productie normen'!A:L,VLOOKUP(M3948,'3-Productie normen'!$B$36:$C$42,2,FALSE),FALSE)))</f>
        <v>0</v>
      </c>
      <c r="T3948" s="516">
        <f t="shared" si="432"/>
        <v>0</v>
      </c>
      <c r="U3948" s="55">
        <f t="shared" si="433"/>
        <v>0</v>
      </c>
      <c r="V3948" s="527"/>
      <c r="X3948" s="529">
        <f t="shared" si="431"/>
        <v>0</v>
      </c>
    </row>
    <row r="3949" spans="1:24" ht="14.1" customHeight="1">
      <c r="A3949" s="460">
        <v>3949</v>
      </c>
      <c r="B3949" s="467" t="s">
        <v>248</v>
      </c>
      <c r="C3949" s="466" t="s">
        <v>389</v>
      </c>
      <c r="D3949" s="473" t="s">
        <v>484</v>
      </c>
      <c r="E3949" s="475">
        <v>1</v>
      </c>
      <c r="F3949" s="475" t="s">
        <v>3371</v>
      </c>
      <c r="G3949" s="494" t="s">
        <v>595</v>
      </c>
      <c r="H3949" s="491" t="s">
        <v>286</v>
      </c>
      <c r="I3949" s="494" t="s">
        <v>3974</v>
      </c>
      <c r="J3949" s="502">
        <v>13.39</v>
      </c>
      <c r="K3949" s="494" t="s">
        <v>4027</v>
      </c>
      <c r="L3949" s="512">
        <f t="shared" si="427"/>
        <v>0</v>
      </c>
      <c r="M3949" s="513" t="s">
        <v>4037</v>
      </c>
      <c r="N3949" s="514"/>
      <c r="O3949" s="514"/>
      <c r="P3949" s="515">
        <f t="shared" si="428"/>
        <v>0</v>
      </c>
      <c r="Q3949" s="515">
        <f t="shared" si="429"/>
        <v>0</v>
      </c>
      <c r="R3949" s="515">
        <f t="shared" si="430"/>
        <v>0</v>
      </c>
      <c r="S3949" s="516">
        <f>IF(M3949="nio",0,IF(M3949&gt;0,VLOOKUP(H3949,'3-Productie normen'!A:L,VLOOKUP(M3949,'3-Productie normen'!$B$36:$C$42,2,FALSE),FALSE)))</f>
        <v>0</v>
      </c>
      <c r="T3949" s="516">
        <f t="shared" si="432"/>
        <v>0</v>
      </c>
      <c r="U3949" s="55">
        <f t="shared" si="433"/>
        <v>0</v>
      </c>
      <c r="V3949" s="527"/>
      <c r="X3949" s="529">
        <f t="shared" si="431"/>
        <v>0</v>
      </c>
    </row>
    <row r="3950" spans="1:24" ht="14.1" customHeight="1">
      <c r="A3950" s="460">
        <v>3950</v>
      </c>
      <c r="B3950" s="467" t="s">
        <v>248</v>
      </c>
      <c r="C3950" s="466" t="s">
        <v>389</v>
      </c>
      <c r="D3950" s="473" t="s">
        <v>484</v>
      </c>
      <c r="E3950" s="475">
        <v>1</v>
      </c>
      <c r="F3950" s="475" t="s">
        <v>3372</v>
      </c>
      <c r="G3950" s="494" t="s">
        <v>593</v>
      </c>
      <c r="H3950" s="491" t="s">
        <v>286</v>
      </c>
      <c r="I3950" s="494" t="s">
        <v>3974</v>
      </c>
      <c r="J3950" s="502">
        <v>52.35</v>
      </c>
      <c r="K3950" s="494" t="s">
        <v>4027</v>
      </c>
      <c r="L3950" s="512">
        <f t="shared" si="427"/>
        <v>0</v>
      </c>
      <c r="M3950" s="513" t="s">
        <v>4037</v>
      </c>
      <c r="N3950" s="514"/>
      <c r="O3950" s="514"/>
      <c r="P3950" s="515">
        <f t="shared" si="428"/>
        <v>0</v>
      </c>
      <c r="Q3950" s="515">
        <f t="shared" si="429"/>
        <v>0</v>
      </c>
      <c r="R3950" s="515">
        <f t="shared" si="430"/>
        <v>0</v>
      </c>
      <c r="S3950" s="516">
        <f>IF(M3950="nio",0,IF(M3950&gt;0,VLOOKUP(H3950,'3-Productie normen'!A:L,VLOOKUP(M3950,'3-Productie normen'!$B$36:$C$42,2,FALSE),FALSE)))</f>
        <v>0</v>
      </c>
      <c r="T3950" s="516">
        <f t="shared" si="432"/>
        <v>0</v>
      </c>
      <c r="U3950" s="55">
        <f t="shared" si="433"/>
        <v>0</v>
      </c>
      <c r="V3950" s="527"/>
      <c r="X3950" s="529">
        <f t="shared" si="431"/>
        <v>0</v>
      </c>
    </row>
    <row r="3951" spans="1:24" ht="14.1" customHeight="1">
      <c r="A3951" s="460">
        <v>3951</v>
      </c>
      <c r="B3951" s="467" t="s">
        <v>248</v>
      </c>
      <c r="C3951" s="466" t="s">
        <v>389</v>
      </c>
      <c r="D3951" s="473" t="s">
        <v>484</v>
      </c>
      <c r="E3951" s="475">
        <v>1</v>
      </c>
      <c r="F3951" s="475" t="s">
        <v>3373</v>
      </c>
      <c r="G3951" s="494" t="s">
        <v>593</v>
      </c>
      <c r="H3951" s="491" t="s">
        <v>286</v>
      </c>
      <c r="I3951" s="494" t="s">
        <v>3974</v>
      </c>
      <c r="J3951" s="502">
        <v>39.31</v>
      </c>
      <c r="K3951" s="494" t="s">
        <v>4027</v>
      </c>
      <c r="L3951" s="512">
        <f t="shared" si="427"/>
        <v>0</v>
      </c>
      <c r="M3951" s="513" t="s">
        <v>4037</v>
      </c>
      <c r="N3951" s="514"/>
      <c r="O3951" s="514"/>
      <c r="P3951" s="515">
        <f t="shared" si="428"/>
        <v>0</v>
      </c>
      <c r="Q3951" s="515">
        <f t="shared" si="429"/>
        <v>0</v>
      </c>
      <c r="R3951" s="515">
        <f t="shared" si="430"/>
        <v>0</v>
      </c>
      <c r="S3951" s="516">
        <f>IF(M3951="nio",0,IF(M3951&gt;0,VLOOKUP(H3951,'3-Productie normen'!A:L,VLOOKUP(M3951,'3-Productie normen'!$B$36:$C$42,2,FALSE),FALSE)))</f>
        <v>0</v>
      </c>
      <c r="T3951" s="516">
        <f t="shared" si="432"/>
        <v>0</v>
      </c>
      <c r="U3951" s="55">
        <f t="shared" si="433"/>
        <v>0</v>
      </c>
      <c r="V3951" s="527"/>
      <c r="X3951" s="529">
        <f t="shared" si="431"/>
        <v>0</v>
      </c>
    </row>
    <row r="3952" spans="1:24" ht="14.1" customHeight="1">
      <c r="A3952" s="460">
        <v>3952</v>
      </c>
      <c r="B3952" s="467" t="s">
        <v>248</v>
      </c>
      <c r="C3952" s="466" t="s">
        <v>389</v>
      </c>
      <c r="D3952" s="473" t="s">
        <v>484</v>
      </c>
      <c r="E3952" s="475">
        <v>1</v>
      </c>
      <c r="F3952" s="475">
        <v>508</v>
      </c>
      <c r="G3952" s="494" t="s">
        <v>529</v>
      </c>
      <c r="H3952" s="491" t="s">
        <v>253</v>
      </c>
      <c r="I3952" s="494" t="s">
        <v>3974</v>
      </c>
      <c r="J3952" s="502">
        <v>52.11</v>
      </c>
      <c r="K3952" s="491" t="s">
        <v>253</v>
      </c>
      <c r="L3952" s="512">
        <f t="shared" si="427"/>
        <v>104</v>
      </c>
      <c r="M3952" s="514">
        <v>104</v>
      </c>
      <c r="N3952" s="514"/>
      <c r="O3952" s="514"/>
      <c r="P3952" s="515" t="e">
        <f t="shared" si="428"/>
        <v>#DIV/0!</v>
      </c>
      <c r="Q3952" s="515">
        <f t="shared" si="429"/>
        <v>0</v>
      </c>
      <c r="R3952" s="515">
        <f t="shared" si="430"/>
        <v>0</v>
      </c>
      <c r="S3952" s="516">
        <f>IF(M3952="nio",0,IF(M3952&gt;0,VLOOKUP(H3952,'3-Productie normen'!A:L,VLOOKUP(M3952,'3-Productie normen'!$B$36:$C$42,2,FALSE),FALSE)))</f>
        <v>0</v>
      </c>
      <c r="T3952" s="516">
        <f t="shared" si="432"/>
        <v>0</v>
      </c>
      <c r="U3952" s="55">
        <f t="shared" si="433"/>
        <v>0</v>
      </c>
      <c r="V3952" s="527"/>
      <c r="X3952" s="529">
        <f t="shared" si="431"/>
        <v>5419.44</v>
      </c>
    </row>
    <row r="3953" spans="1:24" ht="14.1" customHeight="1">
      <c r="A3953" s="567">
        <v>3953</v>
      </c>
      <c r="B3953" s="467" t="s">
        <v>248</v>
      </c>
      <c r="C3953" s="466" t="s">
        <v>389</v>
      </c>
      <c r="D3953" s="473" t="s">
        <v>484</v>
      </c>
      <c r="E3953" s="475">
        <v>1</v>
      </c>
      <c r="F3953" s="475" t="s">
        <v>3374</v>
      </c>
      <c r="G3953" s="494" t="s">
        <v>598</v>
      </c>
      <c r="H3953" s="487" t="s">
        <v>17</v>
      </c>
      <c r="I3953" s="494" t="s">
        <v>3977</v>
      </c>
      <c r="J3953" s="502">
        <v>14.42</v>
      </c>
      <c r="K3953" s="494" t="s">
        <v>4030</v>
      </c>
      <c r="L3953" s="512">
        <f t="shared" si="427"/>
        <v>510</v>
      </c>
      <c r="M3953" s="514">
        <v>255</v>
      </c>
      <c r="N3953" s="514">
        <v>255</v>
      </c>
      <c r="O3953" s="514"/>
      <c r="P3953" s="515" t="e">
        <f t="shared" si="428"/>
        <v>#DIV/0!</v>
      </c>
      <c r="Q3953" s="515" t="e">
        <f t="shared" si="429"/>
        <v>#DIV/0!</v>
      </c>
      <c r="R3953" s="515">
        <f t="shared" si="430"/>
        <v>0</v>
      </c>
      <c r="S3953" s="516">
        <f>IF(M3953="nio",0,IF(M3953&gt;0,VLOOKUP(H3953,'3-Productie normen'!A:L,VLOOKUP(M3953,'3-Productie normen'!$B$36:$C$42,2,FALSE),FALSE)))</f>
        <v>0</v>
      </c>
      <c r="T3953" s="516">
        <f t="shared" si="432"/>
        <v>0</v>
      </c>
      <c r="U3953" s="55">
        <f t="shared" si="433"/>
        <v>0</v>
      </c>
      <c r="V3953" s="527"/>
      <c r="X3953" s="529">
        <f t="shared" si="431"/>
        <v>7354.2</v>
      </c>
    </row>
    <row r="3954" spans="1:24" ht="14.1" customHeight="1">
      <c r="A3954" s="460">
        <v>3954</v>
      </c>
      <c r="B3954" s="467" t="s">
        <v>248</v>
      </c>
      <c r="C3954" s="466" t="s">
        <v>389</v>
      </c>
      <c r="D3954" s="473" t="s">
        <v>484</v>
      </c>
      <c r="E3954" s="475">
        <v>1</v>
      </c>
      <c r="F3954" s="475" t="s">
        <v>3375</v>
      </c>
      <c r="G3954" s="494" t="s">
        <v>598</v>
      </c>
      <c r="H3954" s="487" t="s">
        <v>17</v>
      </c>
      <c r="I3954" s="494" t="s">
        <v>3977</v>
      </c>
      <c r="J3954" s="502">
        <v>17.62</v>
      </c>
      <c r="K3954" s="494" t="s">
        <v>4030</v>
      </c>
      <c r="L3954" s="512">
        <f t="shared" si="427"/>
        <v>510</v>
      </c>
      <c r="M3954" s="514">
        <v>255</v>
      </c>
      <c r="N3954" s="514">
        <v>255</v>
      </c>
      <c r="O3954" s="514"/>
      <c r="P3954" s="515" t="e">
        <f t="shared" si="428"/>
        <v>#DIV/0!</v>
      </c>
      <c r="Q3954" s="515" t="e">
        <f t="shared" si="429"/>
        <v>#DIV/0!</v>
      </c>
      <c r="R3954" s="515">
        <f t="shared" si="430"/>
        <v>0</v>
      </c>
      <c r="S3954" s="516">
        <f>IF(M3954="nio",0,IF(M3954&gt;0,VLOOKUP(H3954,'3-Productie normen'!A:L,VLOOKUP(M3954,'3-Productie normen'!$B$36:$C$42,2,FALSE),FALSE)))</f>
        <v>0</v>
      </c>
      <c r="T3954" s="516">
        <f t="shared" si="432"/>
        <v>0</v>
      </c>
      <c r="U3954" s="55">
        <f t="shared" si="433"/>
        <v>0</v>
      </c>
      <c r="V3954" s="527"/>
      <c r="X3954" s="529">
        <f t="shared" si="431"/>
        <v>8986.2000000000007</v>
      </c>
    </row>
    <row r="3955" spans="1:24" ht="14.1" customHeight="1">
      <c r="A3955" s="460">
        <v>3955</v>
      </c>
      <c r="B3955" s="467" t="s">
        <v>248</v>
      </c>
      <c r="C3955" s="466" t="s">
        <v>389</v>
      </c>
      <c r="D3955" s="473" t="s">
        <v>484</v>
      </c>
      <c r="E3955" s="475">
        <v>1</v>
      </c>
      <c r="F3955" s="475" t="s">
        <v>3376</v>
      </c>
      <c r="G3955" s="494" t="s">
        <v>2238</v>
      </c>
      <c r="H3955" s="494" t="s">
        <v>255</v>
      </c>
      <c r="I3955" s="494" t="s">
        <v>3974</v>
      </c>
      <c r="J3955" s="502">
        <v>52.74</v>
      </c>
      <c r="K3955" s="494" t="s">
        <v>255</v>
      </c>
      <c r="L3955" s="512">
        <f t="shared" si="427"/>
        <v>104</v>
      </c>
      <c r="M3955" s="514">
        <v>104</v>
      </c>
      <c r="N3955" s="514"/>
      <c r="O3955" s="514"/>
      <c r="P3955" s="515" t="e">
        <f t="shared" si="428"/>
        <v>#DIV/0!</v>
      </c>
      <c r="Q3955" s="515">
        <f t="shared" si="429"/>
        <v>0</v>
      </c>
      <c r="R3955" s="515">
        <f t="shared" si="430"/>
        <v>0</v>
      </c>
      <c r="S3955" s="516">
        <f>IF(M3955="nio",0,IF(M3955&gt;0,VLOOKUP(H3955,'3-Productie normen'!A:L,VLOOKUP(M3955,'3-Productie normen'!$B$36:$C$42,2,FALSE),FALSE)))</f>
        <v>0</v>
      </c>
      <c r="T3955" s="516">
        <f t="shared" si="432"/>
        <v>0</v>
      </c>
      <c r="U3955" s="55">
        <f t="shared" si="433"/>
        <v>0</v>
      </c>
      <c r="V3955" s="527"/>
      <c r="X3955" s="529">
        <f t="shared" si="431"/>
        <v>5484.96</v>
      </c>
    </row>
    <row r="3956" spans="1:24" ht="14.1" customHeight="1">
      <c r="A3956" s="460">
        <v>3956</v>
      </c>
      <c r="B3956" s="467" t="s">
        <v>248</v>
      </c>
      <c r="C3956" s="466" t="s">
        <v>389</v>
      </c>
      <c r="D3956" s="473" t="s">
        <v>484</v>
      </c>
      <c r="E3956" s="475">
        <v>1</v>
      </c>
      <c r="F3956" s="475" t="s">
        <v>3377</v>
      </c>
      <c r="G3956" s="494" t="s">
        <v>2238</v>
      </c>
      <c r="H3956" s="494" t="s">
        <v>255</v>
      </c>
      <c r="I3956" s="494" t="s">
        <v>3974</v>
      </c>
      <c r="J3956" s="502">
        <v>29.69</v>
      </c>
      <c r="K3956" s="494" t="s">
        <v>255</v>
      </c>
      <c r="L3956" s="512">
        <f t="shared" si="427"/>
        <v>104</v>
      </c>
      <c r="M3956" s="514">
        <v>104</v>
      </c>
      <c r="N3956" s="514"/>
      <c r="O3956" s="514"/>
      <c r="P3956" s="515" t="e">
        <f t="shared" si="428"/>
        <v>#DIV/0!</v>
      </c>
      <c r="Q3956" s="515">
        <f t="shared" si="429"/>
        <v>0</v>
      </c>
      <c r="R3956" s="515">
        <f t="shared" si="430"/>
        <v>0</v>
      </c>
      <c r="S3956" s="516">
        <f>IF(M3956="nio",0,IF(M3956&gt;0,VLOOKUP(H3956,'3-Productie normen'!A:L,VLOOKUP(M3956,'3-Productie normen'!$B$36:$C$42,2,FALSE),FALSE)))</f>
        <v>0</v>
      </c>
      <c r="T3956" s="516">
        <f t="shared" si="432"/>
        <v>0</v>
      </c>
      <c r="U3956" s="55">
        <f t="shared" si="433"/>
        <v>0</v>
      </c>
      <c r="V3956" s="527"/>
      <c r="X3956" s="529">
        <f t="shared" si="431"/>
        <v>3087.76</v>
      </c>
    </row>
    <row r="3957" spans="1:24" ht="14.1" customHeight="1">
      <c r="A3957" s="460">
        <v>3957</v>
      </c>
      <c r="B3957" s="467" t="s">
        <v>248</v>
      </c>
      <c r="C3957" s="466" t="s">
        <v>389</v>
      </c>
      <c r="D3957" s="473" t="s">
        <v>484</v>
      </c>
      <c r="E3957" s="475">
        <v>1</v>
      </c>
      <c r="F3957" s="475" t="s">
        <v>3378</v>
      </c>
      <c r="G3957" s="494" t="s">
        <v>595</v>
      </c>
      <c r="H3957" s="494" t="s">
        <v>255</v>
      </c>
      <c r="I3957" s="494" t="s">
        <v>3974</v>
      </c>
      <c r="J3957" s="502">
        <v>7.63</v>
      </c>
      <c r="K3957" s="494" t="s">
        <v>255</v>
      </c>
      <c r="L3957" s="512">
        <f t="shared" si="427"/>
        <v>104</v>
      </c>
      <c r="M3957" s="514">
        <v>104</v>
      </c>
      <c r="N3957" s="514"/>
      <c r="O3957" s="514"/>
      <c r="P3957" s="515" t="e">
        <f t="shared" si="428"/>
        <v>#DIV/0!</v>
      </c>
      <c r="Q3957" s="515">
        <f t="shared" si="429"/>
        <v>0</v>
      </c>
      <c r="R3957" s="515">
        <f t="shared" si="430"/>
        <v>0</v>
      </c>
      <c r="S3957" s="516">
        <f>IF(M3957="nio",0,IF(M3957&gt;0,VLOOKUP(H3957,'3-Productie normen'!A:L,VLOOKUP(M3957,'3-Productie normen'!$B$36:$C$42,2,FALSE),FALSE)))</f>
        <v>0</v>
      </c>
      <c r="T3957" s="516">
        <f t="shared" si="432"/>
        <v>0</v>
      </c>
      <c r="U3957" s="55">
        <f t="shared" si="433"/>
        <v>0</v>
      </c>
      <c r="V3957" s="527"/>
      <c r="X3957" s="529">
        <f t="shared" si="431"/>
        <v>793.52</v>
      </c>
    </row>
    <row r="3958" spans="1:24" ht="14.1" customHeight="1">
      <c r="A3958" s="460">
        <v>3958</v>
      </c>
      <c r="B3958" s="467" t="s">
        <v>248</v>
      </c>
      <c r="C3958" s="466" t="s">
        <v>389</v>
      </c>
      <c r="D3958" s="473" t="s">
        <v>484</v>
      </c>
      <c r="E3958" s="475">
        <v>1</v>
      </c>
      <c r="F3958" s="475" t="s">
        <v>3379</v>
      </c>
      <c r="G3958" s="494" t="s">
        <v>529</v>
      </c>
      <c r="H3958" s="491" t="s">
        <v>253</v>
      </c>
      <c r="I3958" s="494" t="s">
        <v>3986</v>
      </c>
      <c r="J3958" s="502">
        <v>12.67</v>
      </c>
      <c r="K3958" s="491" t="s">
        <v>253</v>
      </c>
      <c r="L3958" s="512">
        <f t="shared" si="427"/>
        <v>104</v>
      </c>
      <c r="M3958" s="514">
        <v>104</v>
      </c>
      <c r="N3958" s="514"/>
      <c r="O3958" s="514"/>
      <c r="P3958" s="515" t="e">
        <f t="shared" si="428"/>
        <v>#DIV/0!</v>
      </c>
      <c r="Q3958" s="515">
        <f t="shared" si="429"/>
        <v>0</v>
      </c>
      <c r="R3958" s="515">
        <f t="shared" si="430"/>
        <v>0</v>
      </c>
      <c r="S3958" s="516">
        <f>IF(M3958="nio",0,IF(M3958&gt;0,VLOOKUP(H3958,'3-Productie normen'!A:L,VLOOKUP(M3958,'3-Productie normen'!$B$36:$C$42,2,FALSE),FALSE)))</f>
        <v>0</v>
      </c>
      <c r="T3958" s="516">
        <f t="shared" si="432"/>
        <v>0</v>
      </c>
      <c r="U3958" s="55">
        <f t="shared" si="433"/>
        <v>0</v>
      </c>
      <c r="V3958" s="527"/>
      <c r="X3958" s="529">
        <f t="shared" si="431"/>
        <v>1317.68</v>
      </c>
    </row>
    <row r="3959" spans="1:24" ht="14.1" customHeight="1">
      <c r="A3959" s="460">
        <v>3959</v>
      </c>
      <c r="B3959" s="467" t="s">
        <v>248</v>
      </c>
      <c r="C3959" s="466" t="s">
        <v>389</v>
      </c>
      <c r="D3959" s="473" t="s">
        <v>484</v>
      </c>
      <c r="E3959" s="475">
        <v>1</v>
      </c>
      <c r="F3959" s="475" t="s">
        <v>3380</v>
      </c>
      <c r="G3959" s="494" t="s">
        <v>593</v>
      </c>
      <c r="H3959" s="494" t="s">
        <v>255</v>
      </c>
      <c r="I3959" s="494" t="s">
        <v>3974</v>
      </c>
      <c r="J3959" s="502">
        <v>60.31</v>
      </c>
      <c r="K3959" s="494" t="s">
        <v>255</v>
      </c>
      <c r="L3959" s="512">
        <f t="shared" si="427"/>
        <v>104</v>
      </c>
      <c r="M3959" s="514">
        <v>104</v>
      </c>
      <c r="N3959" s="514"/>
      <c r="O3959" s="514"/>
      <c r="P3959" s="515" t="e">
        <f t="shared" si="428"/>
        <v>#DIV/0!</v>
      </c>
      <c r="Q3959" s="515">
        <f t="shared" si="429"/>
        <v>0</v>
      </c>
      <c r="R3959" s="515">
        <f t="shared" si="430"/>
        <v>0</v>
      </c>
      <c r="S3959" s="516">
        <f>IF(M3959="nio",0,IF(M3959&gt;0,VLOOKUP(H3959,'3-Productie normen'!A:L,VLOOKUP(M3959,'3-Productie normen'!$B$36:$C$42,2,FALSE),FALSE)))</f>
        <v>0</v>
      </c>
      <c r="T3959" s="516">
        <f t="shared" si="432"/>
        <v>0</v>
      </c>
      <c r="U3959" s="55">
        <f t="shared" si="433"/>
        <v>0</v>
      </c>
      <c r="V3959" s="527"/>
      <c r="X3959" s="529">
        <f t="shared" si="431"/>
        <v>6272.24</v>
      </c>
    </row>
    <row r="3960" spans="1:24" ht="14.1" customHeight="1">
      <c r="A3960" s="460">
        <v>3960</v>
      </c>
      <c r="B3960" s="467" t="s">
        <v>248</v>
      </c>
      <c r="C3960" s="466" t="s">
        <v>389</v>
      </c>
      <c r="D3960" s="473" t="s">
        <v>484</v>
      </c>
      <c r="E3960" s="475">
        <v>1</v>
      </c>
      <c r="F3960" s="475" t="s">
        <v>3381</v>
      </c>
      <c r="G3960" s="494" t="s">
        <v>593</v>
      </c>
      <c r="H3960" s="494" t="s">
        <v>255</v>
      </c>
      <c r="I3960" s="494" t="s">
        <v>3974</v>
      </c>
      <c r="J3960" s="502">
        <v>60</v>
      </c>
      <c r="K3960" s="494" t="s">
        <v>255</v>
      </c>
      <c r="L3960" s="512">
        <f t="shared" si="427"/>
        <v>104</v>
      </c>
      <c r="M3960" s="514">
        <v>104</v>
      </c>
      <c r="N3960" s="514"/>
      <c r="O3960" s="514"/>
      <c r="P3960" s="515" t="e">
        <f t="shared" si="428"/>
        <v>#DIV/0!</v>
      </c>
      <c r="Q3960" s="515">
        <f t="shared" si="429"/>
        <v>0</v>
      </c>
      <c r="R3960" s="515">
        <f t="shared" si="430"/>
        <v>0</v>
      </c>
      <c r="S3960" s="516">
        <f>IF(M3960="nio",0,IF(M3960&gt;0,VLOOKUP(H3960,'3-Productie normen'!A:L,VLOOKUP(M3960,'3-Productie normen'!$B$36:$C$42,2,FALSE),FALSE)))</f>
        <v>0</v>
      </c>
      <c r="T3960" s="516">
        <f t="shared" si="432"/>
        <v>0</v>
      </c>
      <c r="U3960" s="55">
        <f t="shared" si="433"/>
        <v>0</v>
      </c>
      <c r="V3960" s="527"/>
      <c r="X3960" s="529">
        <f t="shared" si="431"/>
        <v>6240</v>
      </c>
    </row>
    <row r="3961" spans="1:24" ht="14.1" customHeight="1">
      <c r="A3961" s="567">
        <v>3961</v>
      </c>
      <c r="B3961" s="467" t="s">
        <v>248</v>
      </c>
      <c r="C3961" s="466" t="s">
        <v>389</v>
      </c>
      <c r="D3961" s="473" t="s">
        <v>484</v>
      </c>
      <c r="E3961" s="475">
        <v>1</v>
      </c>
      <c r="F3961" s="475" t="s">
        <v>3382</v>
      </c>
      <c r="G3961" s="494" t="s">
        <v>595</v>
      </c>
      <c r="H3961" s="494" t="s">
        <v>255</v>
      </c>
      <c r="I3961" s="494" t="s">
        <v>3974</v>
      </c>
      <c r="J3961" s="502">
        <v>7.68</v>
      </c>
      <c r="K3961" s="494" t="s">
        <v>255</v>
      </c>
      <c r="L3961" s="512">
        <f t="shared" si="427"/>
        <v>104</v>
      </c>
      <c r="M3961" s="514">
        <v>104</v>
      </c>
      <c r="N3961" s="514"/>
      <c r="O3961" s="514"/>
      <c r="P3961" s="515" t="e">
        <f t="shared" si="428"/>
        <v>#DIV/0!</v>
      </c>
      <c r="Q3961" s="515">
        <f t="shared" si="429"/>
        <v>0</v>
      </c>
      <c r="R3961" s="515">
        <f t="shared" si="430"/>
        <v>0</v>
      </c>
      <c r="S3961" s="516">
        <f>IF(M3961="nio",0,IF(M3961&gt;0,VLOOKUP(H3961,'3-Productie normen'!A:L,VLOOKUP(M3961,'3-Productie normen'!$B$36:$C$42,2,FALSE),FALSE)))</f>
        <v>0</v>
      </c>
      <c r="T3961" s="516">
        <f t="shared" si="432"/>
        <v>0</v>
      </c>
      <c r="U3961" s="55">
        <f t="shared" si="433"/>
        <v>0</v>
      </c>
      <c r="V3961" s="527"/>
      <c r="X3961" s="529">
        <f t="shared" si="431"/>
        <v>798.72</v>
      </c>
    </row>
    <row r="3962" spans="1:24" ht="14.1" customHeight="1">
      <c r="A3962" s="460">
        <v>3962</v>
      </c>
      <c r="B3962" s="467" t="s">
        <v>248</v>
      </c>
      <c r="C3962" s="466" t="s">
        <v>389</v>
      </c>
      <c r="D3962" s="473" t="s">
        <v>484</v>
      </c>
      <c r="E3962" s="475">
        <v>1</v>
      </c>
      <c r="F3962" s="475" t="s">
        <v>3383</v>
      </c>
      <c r="G3962" s="494" t="s">
        <v>529</v>
      </c>
      <c r="H3962" s="491" t="s">
        <v>253</v>
      </c>
      <c r="I3962" s="494" t="s">
        <v>3974</v>
      </c>
      <c r="J3962" s="502">
        <v>12.48</v>
      </c>
      <c r="K3962" s="491" t="s">
        <v>253</v>
      </c>
      <c r="L3962" s="512">
        <f t="shared" si="427"/>
        <v>104</v>
      </c>
      <c r="M3962" s="514">
        <v>104</v>
      </c>
      <c r="N3962" s="514"/>
      <c r="O3962" s="514"/>
      <c r="P3962" s="515" t="e">
        <f t="shared" si="428"/>
        <v>#DIV/0!</v>
      </c>
      <c r="Q3962" s="515">
        <f t="shared" si="429"/>
        <v>0</v>
      </c>
      <c r="R3962" s="515">
        <f t="shared" si="430"/>
        <v>0</v>
      </c>
      <c r="S3962" s="516">
        <f>IF(M3962="nio",0,IF(M3962&gt;0,VLOOKUP(H3962,'3-Productie normen'!A:L,VLOOKUP(M3962,'3-Productie normen'!$B$36:$C$42,2,FALSE),FALSE)))</f>
        <v>0</v>
      </c>
      <c r="T3962" s="516">
        <f t="shared" si="432"/>
        <v>0</v>
      </c>
      <c r="U3962" s="55">
        <f t="shared" si="433"/>
        <v>0</v>
      </c>
      <c r="V3962" s="527"/>
      <c r="X3962" s="529">
        <f t="shared" si="431"/>
        <v>1297.92</v>
      </c>
    </row>
    <row r="3963" spans="1:24" ht="14.1" customHeight="1">
      <c r="A3963" s="460">
        <v>3963</v>
      </c>
      <c r="B3963" s="467" t="s">
        <v>248</v>
      </c>
      <c r="C3963" s="466" t="s">
        <v>389</v>
      </c>
      <c r="D3963" s="473" t="s">
        <v>484</v>
      </c>
      <c r="E3963" s="475">
        <v>1</v>
      </c>
      <c r="F3963" s="475" t="s">
        <v>3384</v>
      </c>
      <c r="G3963" s="494" t="s">
        <v>2238</v>
      </c>
      <c r="H3963" s="494" t="s">
        <v>255</v>
      </c>
      <c r="I3963" s="494" t="s">
        <v>3974</v>
      </c>
      <c r="J3963" s="502">
        <v>40.32</v>
      </c>
      <c r="K3963" s="494" t="s">
        <v>255</v>
      </c>
      <c r="L3963" s="512">
        <f t="shared" si="427"/>
        <v>104</v>
      </c>
      <c r="M3963" s="514">
        <v>104</v>
      </c>
      <c r="N3963" s="514"/>
      <c r="O3963" s="514"/>
      <c r="P3963" s="515" t="e">
        <f t="shared" si="428"/>
        <v>#DIV/0!</v>
      </c>
      <c r="Q3963" s="515">
        <f t="shared" si="429"/>
        <v>0</v>
      </c>
      <c r="R3963" s="515">
        <f t="shared" si="430"/>
        <v>0</v>
      </c>
      <c r="S3963" s="516">
        <f>IF(M3963="nio",0,IF(M3963&gt;0,VLOOKUP(H3963,'3-Productie normen'!A:L,VLOOKUP(M3963,'3-Productie normen'!$B$36:$C$42,2,FALSE),FALSE)))</f>
        <v>0</v>
      </c>
      <c r="T3963" s="516">
        <f t="shared" si="432"/>
        <v>0</v>
      </c>
      <c r="U3963" s="55">
        <f t="shared" si="433"/>
        <v>0</v>
      </c>
      <c r="V3963" s="527"/>
      <c r="X3963" s="529">
        <f t="shared" si="431"/>
        <v>4193.28</v>
      </c>
    </row>
    <row r="3964" spans="1:24" ht="14.1" customHeight="1">
      <c r="A3964" s="460">
        <v>3964</v>
      </c>
      <c r="B3964" s="467" t="s">
        <v>248</v>
      </c>
      <c r="C3964" s="466" t="s">
        <v>389</v>
      </c>
      <c r="D3964" s="473" t="s">
        <v>484</v>
      </c>
      <c r="E3964" s="475">
        <v>1</v>
      </c>
      <c r="F3964" s="475" t="s">
        <v>3385</v>
      </c>
      <c r="G3964" s="494" t="s">
        <v>529</v>
      </c>
      <c r="H3964" s="491" t="s">
        <v>253</v>
      </c>
      <c r="I3964" s="494" t="s">
        <v>3975</v>
      </c>
      <c r="J3964" s="502">
        <v>11.49</v>
      </c>
      <c r="K3964" s="491" t="s">
        <v>253</v>
      </c>
      <c r="L3964" s="512">
        <f t="shared" si="427"/>
        <v>104</v>
      </c>
      <c r="M3964" s="514">
        <v>104</v>
      </c>
      <c r="N3964" s="514"/>
      <c r="O3964" s="514"/>
      <c r="P3964" s="515" t="e">
        <f t="shared" si="428"/>
        <v>#DIV/0!</v>
      </c>
      <c r="Q3964" s="515">
        <f t="shared" si="429"/>
        <v>0</v>
      </c>
      <c r="R3964" s="515">
        <f t="shared" si="430"/>
        <v>0</v>
      </c>
      <c r="S3964" s="516">
        <f>IF(M3964="nio",0,IF(M3964&gt;0,VLOOKUP(H3964,'3-Productie normen'!A:L,VLOOKUP(M3964,'3-Productie normen'!$B$36:$C$42,2,FALSE),FALSE)))</f>
        <v>0</v>
      </c>
      <c r="T3964" s="516">
        <f t="shared" si="432"/>
        <v>0</v>
      </c>
      <c r="U3964" s="55">
        <f t="shared" si="433"/>
        <v>0</v>
      </c>
      <c r="V3964" s="527"/>
      <c r="X3964" s="529">
        <f t="shared" si="431"/>
        <v>1194.96</v>
      </c>
    </row>
    <row r="3965" spans="1:24" ht="14.1" customHeight="1">
      <c r="A3965" s="460">
        <v>3965</v>
      </c>
      <c r="B3965" s="467" t="s">
        <v>248</v>
      </c>
      <c r="C3965" s="466" t="s">
        <v>389</v>
      </c>
      <c r="D3965" s="473" t="s">
        <v>484</v>
      </c>
      <c r="E3965" s="475">
        <v>1</v>
      </c>
      <c r="F3965" s="475" t="s">
        <v>3386</v>
      </c>
      <c r="G3965" s="494" t="s">
        <v>606</v>
      </c>
      <c r="H3965" s="494" t="s">
        <v>4026</v>
      </c>
      <c r="I3965" s="494" t="s">
        <v>3974</v>
      </c>
      <c r="J3965" s="502">
        <v>13.17</v>
      </c>
      <c r="K3965" s="494" t="s">
        <v>4026</v>
      </c>
      <c r="L3965" s="512">
        <f t="shared" si="427"/>
        <v>0</v>
      </c>
      <c r="M3965" s="513" t="s">
        <v>4037</v>
      </c>
      <c r="N3965" s="514"/>
      <c r="O3965" s="514"/>
      <c r="P3965" s="515">
        <f t="shared" si="428"/>
        <v>0</v>
      </c>
      <c r="Q3965" s="515">
        <f t="shared" si="429"/>
        <v>0</v>
      </c>
      <c r="R3965" s="515">
        <f t="shared" si="430"/>
        <v>0</v>
      </c>
      <c r="S3965" s="516">
        <f>IF(M3965="nio",0,IF(M3965&gt;0,VLOOKUP(H3965,'3-Productie normen'!A:L,VLOOKUP(M3965,'3-Productie normen'!$B$36:$C$42,2,FALSE),FALSE)))</f>
        <v>0</v>
      </c>
      <c r="T3965" s="516">
        <f t="shared" si="432"/>
        <v>0</v>
      </c>
      <c r="U3965" s="55">
        <f t="shared" si="433"/>
        <v>0</v>
      </c>
      <c r="V3965" s="527"/>
      <c r="X3965" s="529">
        <f t="shared" si="431"/>
        <v>0</v>
      </c>
    </row>
    <row r="3966" spans="1:24" ht="14.1" customHeight="1">
      <c r="A3966" s="460">
        <v>3966</v>
      </c>
      <c r="B3966" s="467" t="s">
        <v>248</v>
      </c>
      <c r="C3966" s="466" t="s">
        <v>389</v>
      </c>
      <c r="D3966" s="473" t="s">
        <v>484</v>
      </c>
      <c r="E3966" s="475">
        <v>1</v>
      </c>
      <c r="F3966" s="475" t="s">
        <v>3387</v>
      </c>
      <c r="G3966" s="494" t="s">
        <v>529</v>
      </c>
      <c r="H3966" s="491" t="s">
        <v>253</v>
      </c>
      <c r="I3966" s="494" t="s">
        <v>3974</v>
      </c>
      <c r="J3966" s="502">
        <v>9.77</v>
      </c>
      <c r="K3966" s="491" t="s">
        <v>253</v>
      </c>
      <c r="L3966" s="512">
        <f t="shared" si="427"/>
        <v>104</v>
      </c>
      <c r="M3966" s="514">
        <v>104</v>
      </c>
      <c r="N3966" s="514"/>
      <c r="O3966" s="514"/>
      <c r="P3966" s="515" t="e">
        <f t="shared" si="428"/>
        <v>#DIV/0!</v>
      </c>
      <c r="Q3966" s="515">
        <f t="shared" si="429"/>
        <v>0</v>
      </c>
      <c r="R3966" s="515">
        <f t="shared" si="430"/>
        <v>0</v>
      </c>
      <c r="S3966" s="516">
        <f>IF(M3966="nio",0,IF(M3966&gt;0,VLOOKUP(H3966,'3-Productie normen'!A:L,VLOOKUP(M3966,'3-Productie normen'!$B$36:$C$42,2,FALSE),FALSE)))</f>
        <v>0</v>
      </c>
      <c r="T3966" s="516">
        <f t="shared" si="432"/>
        <v>0</v>
      </c>
      <c r="U3966" s="55">
        <f t="shared" si="433"/>
        <v>0</v>
      </c>
      <c r="V3966" s="527"/>
      <c r="X3966" s="529">
        <f t="shared" si="431"/>
        <v>1016.0799999999999</v>
      </c>
    </row>
    <row r="3967" spans="1:24" ht="14.1" customHeight="1">
      <c r="A3967" s="460">
        <v>3967</v>
      </c>
      <c r="B3967" s="467" t="s">
        <v>248</v>
      </c>
      <c r="C3967" s="466" t="s">
        <v>389</v>
      </c>
      <c r="D3967" s="473" t="s">
        <v>484</v>
      </c>
      <c r="E3967" s="475">
        <v>1</v>
      </c>
      <c r="F3967" s="475" t="s">
        <v>3388</v>
      </c>
      <c r="G3967" s="494" t="s">
        <v>536</v>
      </c>
      <c r="H3967" s="491" t="s">
        <v>4038</v>
      </c>
      <c r="I3967" s="494" t="s">
        <v>3974</v>
      </c>
      <c r="J3967" s="502">
        <v>41.18</v>
      </c>
      <c r="K3967" s="491" t="s">
        <v>253</v>
      </c>
      <c r="L3967" s="512">
        <f t="shared" si="427"/>
        <v>255</v>
      </c>
      <c r="M3967" s="514">
        <v>255</v>
      </c>
      <c r="N3967" s="514"/>
      <c r="O3967" s="514"/>
      <c r="P3967" s="515" t="e">
        <f t="shared" si="428"/>
        <v>#DIV/0!</v>
      </c>
      <c r="Q3967" s="515">
        <f t="shared" si="429"/>
        <v>0</v>
      </c>
      <c r="R3967" s="515">
        <f t="shared" si="430"/>
        <v>0</v>
      </c>
      <c r="S3967" s="516">
        <f>IF(M3967="nio",0,IF(M3967&gt;0,VLOOKUP(H3967,'3-Productie normen'!A:L,VLOOKUP(M3967,'3-Productie normen'!$B$36:$C$42,2,FALSE),FALSE)))</f>
        <v>0</v>
      </c>
      <c r="T3967" s="516">
        <f t="shared" si="432"/>
        <v>0</v>
      </c>
      <c r="U3967" s="55">
        <f t="shared" si="433"/>
        <v>0</v>
      </c>
      <c r="V3967" s="527"/>
      <c r="X3967" s="529">
        <f t="shared" si="431"/>
        <v>10500.9</v>
      </c>
    </row>
    <row r="3968" spans="1:24" ht="14.1" customHeight="1">
      <c r="A3968" s="460">
        <v>3968</v>
      </c>
      <c r="B3968" s="467" t="s">
        <v>248</v>
      </c>
      <c r="C3968" s="466" t="s">
        <v>389</v>
      </c>
      <c r="D3968" s="473" t="s">
        <v>484</v>
      </c>
      <c r="E3968" s="475">
        <v>1</v>
      </c>
      <c r="F3968" s="475" t="s">
        <v>3389</v>
      </c>
      <c r="G3968" s="494" t="s">
        <v>536</v>
      </c>
      <c r="H3968" s="491" t="s">
        <v>4038</v>
      </c>
      <c r="I3968" s="494" t="s">
        <v>3974</v>
      </c>
      <c r="J3968" s="502">
        <v>52.6</v>
      </c>
      <c r="K3968" s="491" t="s">
        <v>4038</v>
      </c>
      <c r="L3968" s="512">
        <f t="shared" si="427"/>
        <v>255</v>
      </c>
      <c r="M3968" s="514">
        <v>255</v>
      </c>
      <c r="N3968" s="514"/>
      <c r="O3968" s="514"/>
      <c r="P3968" s="515" t="e">
        <f t="shared" si="428"/>
        <v>#DIV/0!</v>
      </c>
      <c r="Q3968" s="515">
        <f t="shared" si="429"/>
        <v>0</v>
      </c>
      <c r="R3968" s="515">
        <f t="shared" si="430"/>
        <v>0</v>
      </c>
      <c r="S3968" s="516">
        <f>IF(M3968="nio",0,IF(M3968&gt;0,VLOOKUP(H3968,'3-Productie normen'!A:L,VLOOKUP(M3968,'3-Productie normen'!$B$36:$C$42,2,FALSE),FALSE)))</f>
        <v>0</v>
      </c>
      <c r="T3968" s="516">
        <f t="shared" si="432"/>
        <v>0</v>
      </c>
      <c r="U3968" s="55">
        <f t="shared" si="433"/>
        <v>0</v>
      </c>
      <c r="V3968" s="527"/>
      <c r="X3968" s="529">
        <f t="shared" si="431"/>
        <v>13413</v>
      </c>
    </row>
    <row r="3969" spans="1:24" ht="14.1" customHeight="1">
      <c r="A3969" s="567">
        <v>3969</v>
      </c>
      <c r="B3969" s="467" t="s">
        <v>248</v>
      </c>
      <c r="C3969" s="466" t="s">
        <v>389</v>
      </c>
      <c r="D3969" s="473" t="s">
        <v>484</v>
      </c>
      <c r="E3969" s="475">
        <v>1</v>
      </c>
      <c r="F3969" s="475" t="s">
        <v>3390</v>
      </c>
      <c r="G3969" s="494" t="s">
        <v>529</v>
      </c>
      <c r="H3969" s="491" t="s">
        <v>253</v>
      </c>
      <c r="I3969" s="494" t="s">
        <v>3975</v>
      </c>
      <c r="J3969" s="502">
        <v>25.78</v>
      </c>
      <c r="K3969" s="491" t="s">
        <v>253</v>
      </c>
      <c r="L3969" s="512">
        <f t="shared" si="427"/>
        <v>104</v>
      </c>
      <c r="M3969" s="514">
        <v>104</v>
      </c>
      <c r="N3969" s="514"/>
      <c r="O3969" s="514"/>
      <c r="P3969" s="515" t="e">
        <f t="shared" si="428"/>
        <v>#DIV/0!</v>
      </c>
      <c r="Q3969" s="515">
        <f t="shared" si="429"/>
        <v>0</v>
      </c>
      <c r="R3969" s="515">
        <f t="shared" si="430"/>
        <v>0</v>
      </c>
      <c r="S3969" s="516">
        <f>IF(M3969="nio",0,IF(M3969&gt;0,VLOOKUP(H3969,'3-Productie normen'!A:L,VLOOKUP(M3969,'3-Productie normen'!$B$36:$C$42,2,FALSE),FALSE)))</f>
        <v>0</v>
      </c>
      <c r="T3969" s="516">
        <f t="shared" si="432"/>
        <v>0</v>
      </c>
      <c r="U3969" s="55">
        <f t="shared" si="433"/>
        <v>0</v>
      </c>
      <c r="V3969" s="527"/>
      <c r="X3969" s="529">
        <f t="shared" si="431"/>
        <v>2681.12</v>
      </c>
    </row>
    <row r="3970" spans="1:24" ht="14.1" customHeight="1">
      <c r="A3970" s="460">
        <v>3970</v>
      </c>
      <c r="B3970" s="467" t="s">
        <v>248</v>
      </c>
      <c r="C3970" s="466" t="s">
        <v>389</v>
      </c>
      <c r="D3970" s="473" t="s">
        <v>484</v>
      </c>
      <c r="E3970" s="475">
        <v>1</v>
      </c>
      <c r="F3970" s="475" t="s">
        <v>3391</v>
      </c>
      <c r="G3970" s="494" t="s">
        <v>529</v>
      </c>
      <c r="H3970" s="491" t="s">
        <v>253</v>
      </c>
      <c r="I3970" s="494" t="s">
        <v>3975</v>
      </c>
      <c r="J3970" s="502">
        <v>15.45</v>
      </c>
      <c r="K3970" s="491" t="s">
        <v>253</v>
      </c>
      <c r="L3970" s="512">
        <f t="shared" si="427"/>
        <v>104</v>
      </c>
      <c r="M3970" s="514">
        <v>104</v>
      </c>
      <c r="N3970" s="514"/>
      <c r="O3970" s="514"/>
      <c r="P3970" s="515" t="e">
        <f t="shared" si="428"/>
        <v>#DIV/0!</v>
      </c>
      <c r="Q3970" s="515">
        <f t="shared" si="429"/>
        <v>0</v>
      </c>
      <c r="R3970" s="515">
        <f t="shared" si="430"/>
        <v>0</v>
      </c>
      <c r="S3970" s="516">
        <f>IF(M3970="nio",0,IF(M3970&gt;0,VLOOKUP(H3970,'3-Productie normen'!A:L,VLOOKUP(M3970,'3-Productie normen'!$B$36:$C$42,2,FALSE),FALSE)))</f>
        <v>0</v>
      </c>
      <c r="T3970" s="516">
        <f t="shared" si="432"/>
        <v>0</v>
      </c>
      <c r="U3970" s="55">
        <f t="shared" si="433"/>
        <v>0</v>
      </c>
      <c r="V3970" s="527"/>
      <c r="X3970" s="529">
        <f t="shared" si="431"/>
        <v>1606.8</v>
      </c>
    </row>
    <row r="3971" spans="1:24" ht="14.1" customHeight="1">
      <c r="A3971" s="460">
        <v>3971</v>
      </c>
      <c r="B3971" s="467" t="s">
        <v>248</v>
      </c>
      <c r="C3971" s="466" t="s">
        <v>389</v>
      </c>
      <c r="D3971" s="473" t="s">
        <v>484</v>
      </c>
      <c r="E3971" s="475">
        <v>1</v>
      </c>
      <c r="F3971" s="475" t="s">
        <v>3392</v>
      </c>
      <c r="G3971" s="494" t="s">
        <v>529</v>
      </c>
      <c r="H3971" s="491" t="s">
        <v>253</v>
      </c>
      <c r="I3971" s="494" t="s">
        <v>3975</v>
      </c>
      <c r="J3971" s="502">
        <v>15.44</v>
      </c>
      <c r="K3971" s="491" t="s">
        <v>253</v>
      </c>
      <c r="L3971" s="512">
        <f t="shared" si="427"/>
        <v>104</v>
      </c>
      <c r="M3971" s="514">
        <v>104</v>
      </c>
      <c r="N3971" s="514"/>
      <c r="O3971" s="514"/>
      <c r="P3971" s="515" t="e">
        <f t="shared" si="428"/>
        <v>#DIV/0!</v>
      </c>
      <c r="Q3971" s="515">
        <f t="shared" si="429"/>
        <v>0</v>
      </c>
      <c r="R3971" s="515">
        <f t="shared" si="430"/>
        <v>0</v>
      </c>
      <c r="S3971" s="516">
        <f>IF(M3971="nio",0,IF(M3971&gt;0,VLOOKUP(H3971,'3-Productie normen'!A:L,VLOOKUP(M3971,'3-Productie normen'!$B$36:$C$42,2,FALSE),FALSE)))</f>
        <v>0</v>
      </c>
      <c r="T3971" s="516">
        <f t="shared" si="432"/>
        <v>0</v>
      </c>
      <c r="U3971" s="55">
        <f t="shared" si="433"/>
        <v>0</v>
      </c>
      <c r="V3971" s="527"/>
      <c r="X3971" s="529">
        <f t="shared" si="431"/>
        <v>1605.76</v>
      </c>
    </row>
    <row r="3972" spans="1:24" ht="14.1" customHeight="1">
      <c r="A3972" s="460">
        <v>3972</v>
      </c>
      <c r="B3972" s="467" t="s">
        <v>248</v>
      </c>
      <c r="C3972" s="466" t="s">
        <v>389</v>
      </c>
      <c r="D3972" s="473" t="s">
        <v>484</v>
      </c>
      <c r="E3972" s="475">
        <v>1</v>
      </c>
      <c r="F3972" s="475" t="s">
        <v>3393</v>
      </c>
      <c r="G3972" s="494" t="s">
        <v>529</v>
      </c>
      <c r="H3972" s="491" t="s">
        <v>253</v>
      </c>
      <c r="I3972" s="494" t="s">
        <v>3975</v>
      </c>
      <c r="J3972" s="502">
        <v>15.52</v>
      </c>
      <c r="K3972" s="491" t="s">
        <v>253</v>
      </c>
      <c r="L3972" s="512">
        <f t="shared" si="427"/>
        <v>104</v>
      </c>
      <c r="M3972" s="514">
        <v>104</v>
      </c>
      <c r="N3972" s="514"/>
      <c r="O3972" s="514"/>
      <c r="P3972" s="515" t="e">
        <f t="shared" si="428"/>
        <v>#DIV/0!</v>
      </c>
      <c r="Q3972" s="515">
        <f t="shared" si="429"/>
        <v>0</v>
      </c>
      <c r="R3972" s="515">
        <f t="shared" si="430"/>
        <v>0</v>
      </c>
      <c r="S3972" s="516">
        <f>IF(M3972="nio",0,IF(M3972&gt;0,VLOOKUP(H3972,'3-Productie normen'!A:L,VLOOKUP(M3972,'3-Productie normen'!$B$36:$C$42,2,FALSE),FALSE)))</f>
        <v>0</v>
      </c>
      <c r="T3972" s="516">
        <f t="shared" si="432"/>
        <v>0</v>
      </c>
      <c r="U3972" s="55">
        <f t="shared" si="433"/>
        <v>0</v>
      </c>
      <c r="V3972" s="527"/>
      <c r="X3972" s="529">
        <f t="shared" si="431"/>
        <v>1614.08</v>
      </c>
    </row>
    <row r="3973" spans="1:24" ht="14.1" customHeight="1">
      <c r="A3973" s="460">
        <v>3973</v>
      </c>
      <c r="B3973" s="467" t="s">
        <v>248</v>
      </c>
      <c r="C3973" s="466" t="s">
        <v>389</v>
      </c>
      <c r="D3973" s="473" t="s">
        <v>484</v>
      </c>
      <c r="E3973" s="475">
        <v>1</v>
      </c>
      <c r="F3973" s="475" t="s">
        <v>3394</v>
      </c>
      <c r="G3973" s="494" t="s">
        <v>529</v>
      </c>
      <c r="H3973" s="491" t="s">
        <v>253</v>
      </c>
      <c r="I3973" s="494" t="s">
        <v>3975</v>
      </c>
      <c r="J3973" s="502">
        <v>15.52</v>
      </c>
      <c r="K3973" s="491" t="s">
        <v>253</v>
      </c>
      <c r="L3973" s="512">
        <f t="shared" si="427"/>
        <v>104</v>
      </c>
      <c r="M3973" s="514">
        <v>104</v>
      </c>
      <c r="N3973" s="514"/>
      <c r="O3973" s="514"/>
      <c r="P3973" s="515" t="e">
        <f t="shared" si="428"/>
        <v>#DIV/0!</v>
      </c>
      <c r="Q3973" s="515">
        <f t="shared" si="429"/>
        <v>0</v>
      </c>
      <c r="R3973" s="515">
        <f t="shared" si="430"/>
        <v>0</v>
      </c>
      <c r="S3973" s="516">
        <f>IF(M3973="nio",0,IF(M3973&gt;0,VLOOKUP(H3973,'3-Productie normen'!A:L,VLOOKUP(M3973,'3-Productie normen'!$B$36:$C$42,2,FALSE),FALSE)))</f>
        <v>0</v>
      </c>
      <c r="T3973" s="516">
        <f t="shared" si="432"/>
        <v>0</v>
      </c>
      <c r="U3973" s="55">
        <f t="shared" si="433"/>
        <v>0</v>
      </c>
      <c r="V3973" s="527"/>
      <c r="X3973" s="529">
        <f t="shared" si="431"/>
        <v>1614.08</v>
      </c>
    </row>
    <row r="3974" spans="1:24" ht="14.1" customHeight="1">
      <c r="A3974" s="460">
        <v>3974</v>
      </c>
      <c r="B3974" s="467" t="s">
        <v>248</v>
      </c>
      <c r="C3974" s="466" t="s">
        <v>389</v>
      </c>
      <c r="D3974" s="473" t="s">
        <v>484</v>
      </c>
      <c r="E3974" s="475">
        <v>1</v>
      </c>
      <c r="F3974" s="475" t="s">
        <v>3395</v>
      </c>
      <c r="G3974" s="494" t="s">
        <v>529</v>
      </c>
      <c r="H3974" s="491" t="s">
        <v>253</v>
      </c>
      <c r="I3974" s="494" t="s">
        <v>3975</v>
      </c>
      <c r="J3974" s="502">
        <v>31.04</v>
      </c>
      <c r="K3974" s="491" t="s">
        <v>253</v>
      </c>
      <c r="L3974" s="512">
        <f t="shared" si="427"/>
        <v>104</v>
      </c>
      <c r="M3974" s="514">
        <v>104</v>
      </c>
      <c r="N3974" s="514"/>
      <c r="O3974" s="514"/>
      <c r="P3974" s="515" t="e">
        <f t="shared" si="428"/>
        <v>#DIV/0!</v>
      </c>
      <c r="Q3974" s="515">
        <f t="shared" si="429"/>
        <v>0</v>
      </c>
      <c r="R3974" s="515">
        <f t="shared" si="430"/>
        <v>0</v>
      </c>
      <c r="S3974" s="516">
        <f>IF(M3974="nio",0,IF(M3974&gt;0,VLOOKUP(H3974,'3-Productie normen'!A:L,VLOOKUP(M3974,'3-Productie normen'!$B$36:$C$42,2,FALSE),FALSE)))</f>
        <v>0</v>
      </c>
      <c r="T3974" s="516">
        <f t="shared" si="432"/>
        <v>0</v>
      </c>
      <c r="U3974" s="55">
        <f t="shared" si="433"/>
        <v>0</v>
      </c>
      <c r="V3974" s="527"/>
      <c r="X3974" s="529">
        <f t="shared" si="431"/>
        <v>3228.16</v>
      </c>
    </row>
    <row r="3975" spans="1:24" ht="14.1" customHeight="1">
      <c r="A3975" s="460">
        <v>3975</v>
      </c>
      <c r="B3975" s="467" t="s">
        <v>248</v>
      </c>
      <c r="C3975" s="466" t="s">
        <v>389</v>
      </c>
      <c r="D3975" s="473" t="s">
        <v>484</v>
      </c>
      <c r="E3975" s="475">
        <v>1</v>
      </c>
      <c r="F3975" s="475" t="s">
        <v>3396</v>
      </c>
      <c r="G3975" s="494" t="s">
        <v>2238</v>
      </c>
      <c r="H3975" s="494" t="s">
        <v>255</v>
      </c>
      <c r="I3975" s="494" t="s">
        <v>3974</v>
      </c>
      <c r="J3975" s="502">
        <v>29.97</v>
      </c>
      <c r="K3975" s="494" t="s">
        <v>255</v>
      </c>
      <c r="L3975" s="512">
        <f t="shared" si="427"/>
        <v>104</v>
      </c>
      <c r="M3975" s="514">
        <v>104</v>
      </c>
      <c r="N3975" s="514"/>
      <c r="O3975" s="514"/>
      <c r="P3975" s="515" t="e">
        <f t="shared" si="428"/>
        <v>#DIV/0!</v>
      </c>
      <c r="Q3975" s="515">
        <f t="shared" si="429"/>
        <v>0</v>
      </c>
      <c r="R3975" s="515">
        <f t="shared" si="430"/>
        <v>0</v>
      </c>
      <c r="S3975" s="516">
        <f>IF(M3975="nio",0,IF(M3975&gt;0,VLOOKUP(H3975,'3-Productie normen'!A:L,VLOOKUP(M3975,'3-Productie normen'!$B$36:$C$42,2,FALSE),FALSE)))</f>
        <v>0</v>
      </c>
      <c r="T3975" s="516">
        <f t="shared" si="432"/>
        <v>0</v>
      </c>
      <c r="U3975" s="55">
        <f t="shared" si="433"/>
        <v>0</v>
      </c>
      <c r="V3975" s="527"/>
      <c r="X3975" s="529">
        <f t="shared" si="431"/>
        <v>3116.88</v>
      </c>
    </row>
    <row r="3976" spans="1:24" ht="14.1" customHeight="1">
      <c r="A3976" s="460">
        <v>3976</v>
      </c>
      <c r="B3976" s="467" t="s">
        <v>248</v>
      </c>
      <c r="C3976" s="466" t="s">
        <v>389</v>
      </c>
      <c r="D3976" s="473" t="s">
        <v>484</v>
      </c>
      <c r="E3976" s="475">
        <v>1</v>
      </c>
      <c r="F3976" s="475" t="s">
        <v>3397</v>
      </c>
      <c r="G3976" s="494" t="s">
        <v>529</v>
      </c>
      <c r="H3976" s="491" t="s">
        <v>253</v>
      </c>
      <c r="I3976" s="494" t="s">
        <v>3974</v>
      </c>
      <c r="J3976" s="502">
        <v>15.52</v>
      </c>
      <c r="K3976" s="491" t="s">
        <v>253</v>
      </c>
      <c r="L3976" s="512">
        <f t="shared" si="427"/>
        <v>104</v>
      </c>
      <c r="M3976" s="514">
        <v>104</v>
      </c>
      <c r="N3976" s="514"/>
      <c r="O3976" s="514"/>
      <c r="P3976" s="515" t="e">
        <f t="shared" si="428"/>
        <v>#DIV/0!</v>
      </c>
      <c r="Q3976" s="515">
        <f t="shared" si="429"/>
        <v>0</v>
      </c>
      <c r="R3976" s="515">
        <f t="shared" si="430"/>
        <v>0</v>
      </c>
      <c r="S3976" s="516">
        <f>IF(M3976="nio",0,IF(M3976&gt;0,VLOOKUP(H3976,'3-Productie normen'!A:L,VLOOKUP(M3976,'3-Productie normen'!$B$36:$C$42,2,FALSE),FALSE)))</f>
        <v>0</v>
      </c>
      <c r="T3976" s="516">
        <f t="shared" si="432"/>
        <v>0</v>
      </c>
      <c r="U3976" s="55">
        <f t="shared" si="433"/>
        <v>0</v>
      </c>
      <c r="V3976" s="527"/>
      <c r="X3976" s="529">
        <f t="shared" si="431"/>
        <v>1614.08</v>
      </c>
    </row>
    <row r="3977" spans="1:24" ht="14.1" customHeight="1">
      <c r="A3977" s="567">
        <v>3977</v>
      </c>
      <c r="B3977" s="467" t="s">
        <v>248</v>
      </c>
      <c r="C3977" s="466" t="s">
        <v>389</v>
      </c>
      <c r="D3977" s="473" t="s">
        <v>484</v>
      </c>
      <c r="E3977" s="475">
        <v>1</v>
      </c>
      <c r="F3977" s="475" t="s">
        <v>3398</v>
      </c>
      <c r="G3977" s="494" t="s">
        <v>529</v>
      </c>
      <c r="H3977" s="491" t="s">
        <v>253</v>
      </c>
      <c r="I3977" s="494" t="s">
        <v>3974</v>
      </c>
      <c r="J3977" s="502">
        <v>23.31</v>
      </c>
      <c r="K3977" s="491" t="s">
        <v>253</v>
      </c>
      <c r="L3977" s="512">
        <f t="shared" si="427"/>
        <v>104</v>
      </c>
      <c r="M3977" s="514">
        <v>104</v>
      </c>
      <c r="N3977" s="514"/>
      <c r="O3977" s="514"/>
      <c r="P3977" s="515" t="e">
        <f t="shared" si="428"/>
        <v>#DIV/0!</v>
      </c>
      <c r="Q3977" s="515">
        <f t="shared" si="429"/>
        <v>0</v>
      </c>
      <c r="R3977" s="515">
        <f t="shared" si="430"/>
        <v>0</v>
      </c>
      <c r="S3977" s="516">
        <f>IF(M3977="nio",0,IF(M3977&gt;0,VLOOKUP(H3977,'3-Productie normen'!A:L,VLOOKUP(M3977,'3-Productie normen'!$B$36:$C$42,2,FALSE),FALSE)))</f>
        <v>0</v>
      </c>
      <c r="T3977" s="516">
        <f t="shared" si="432"/>
        <v>0</v>
      </c>
      <c r="U3977" s="55">
        <f t="shared" si="433"/>
        <v>0</v>
      </c>
      <c r="V3977" s="527"/>
      <c r="X3977" s="529">
        <f t="shared" si="431"/>
        <v>2424.2399999999998</v>
      </c>
    </row>
    <row r="3978" spans="1:24" ht="14.1" customHeight="1">
      <c r="A3978" s="460">
        <v>3978</v>
      </c>
      <c r="B3978" s="467" t="s">
        <v>248</v>
      </c>
      <c r="C3978" s="466" t="s">
        <v>389</v>
      </c>
      <c r="D3978" s="473" t="s">
        <v>484</v>
      </c>
      <c r="E3978" s="475">
        <v>1</v>
      </c>
      <c r="F3978" s="475" t="s">
        <v>3399</v>
      </c>
      <c r="G3978" s="494" t="s">
        <v>529</v>
      </c>
      <c r="H3978" s="491" t="s">
        <v>253</v>
      </c>
      <c r="I3978" s="494" t="s">
        <v>3974</v>
      </c>
      <c r="J3978" s="502">
        <v>16.27</v>
      </c>
      <c r="K3978" s="491" t="s">
        <v>253</v>
      </c>
      <c r="L3978" s="512">
        <f t="shared" ref="L3978:L4041" si="434">SUM(M3978:O3978)</f>
        <v>104</v>
      </c>
      <c r="M3978" s="514">
        <v>104</v>
      </c>
      <c r="N3978" s="514"/>
      <c r="O3978" s="514"/>
      <c r="P3978" s="515" t="e">
        <f t="shared" si="428"/>
        <v>#DIV/0!</v>
      </c>
      <c r="Q3978" s="515">
        <f t="shared" si="429"/>
        <v>0</v>
      </c>
      <c r="R3978" s="515">
        <f t="shared" si="430"/>
        <v>0</v>
      </c>
      <c r="S3978" s="516">
        <f>IF(M3978="nio",0,IF(M3978&gt;0,VLOOKUP(H3978,'3-Productie normen'!A:L,VLOOKUP(M3978,'3-Productie normen'!$B$36:$C$42,2,FALSE),FALSE)))</f>
        <v>0</v>
      </c>
      <c r="T3978" s="516">
        <f t="shared" si="432"/>
        <v>0</v>
      </c>
      <c r="U3978" s="55">
        <f t="shared" si="433"/>
        <v>0</v>
      </c>
      <c r="V3978" s="527"/>
      <c r="X3978" s="529">
        <f t="shared" si="431"/>
        <v>1692.08</v>
      </c>
    </row>
    <row r="3979" spans="1:24" ht="14.1" customHeight="1">
      <c r="A3979" s="460">
        <v>3979</v>
      </c>
      <c r="B3979" s="467" t="s">
        <v>248</v>
      </c>
      <c r="C3979" s="466" t="s">
        <v>389</v>
      </c>
      <c r="D3979" s="473" t="s">
        <v>484</v>
      </c>
      <c r="E3979" s="475">
        <v>1</v>
      </c>
      <c r="F3979" s="475" t="s">
        <v>3400</v>
      </c>
      <c r="G3979" s="494" t="s">
        <v>529</v>
      </c>
      <c r="H3979" s="491" t="s">
        <v>253</v>
      </c>
      <c r="I3979" s="494" t="s">
        <v>3974</v>
      </c>
      <c r="J3979" s="502">
        <v>24.46</v>
      </c>
      <c r="K3979" s="491" t="s">
        <v>253</v>
      </c>
      <c r="L3979" s="512">
        <f t="shared" si="434"/>
        <v>104</v>
      </c>
      <c r="M3979" s="514">
        <v>104</v>
      </c>
      <c r="N3979" s="514"/>
      <c r="O3979" s="514"/>
      <c r="P3979" s="515" t="e">
        <f t="shared" ref="P3979:P4042" si="435">IF(M3979="nio",0,IF(M3979&gt;0,M3979*J3979/S3979,0))</f>
        <v>#DIV/0!</v>
      </c>
      <c r="Q3979" s="515">
        <f t="shared" ref="Q3979:Q4042" si="436">IF(N3979&gt;0,N3979*J3979/T3979,0)</f>
        <v>0</v>
      </c>
      <c r="R3979" s="515">
        <f t="shared" ref="R3979:R4042" si="437">IF(O3979&gt;0,O3979*J3979/U3979,0)</f>
        <v>0</v>
      </c>
      <c r="S3979" s="516">
        <f>IF(M3979="nio",0,IF(M3979&gt;0,VLOOKUP(H3979,'3-Productie normen'!A:L,VLOOKUP(M3979,'3-Productie normen'!$B$36:$C$42,2,FALSE),FALSE)))</f>
        <v>0</v>
      </c>
      <c r="T3979" s="516">
        <f t="shared" si="432"/>
        <v>0</v>
      </c>
      <c r="U3979" s="55">
        <f t="shared" si="433"/>
        <v>0</v>
      </c>
      <c r="V3979" s="527"/>
      <c r="X3979" s="529">
        <f t="shared" ref="X3979:X4042" si="438">L3979*J3979</f>
        <v>2543.84</v>
      </c>
    </row>
    <row r="3980" spans="1:24" ht="14.1" customHeight="1">
      <c r="A3980" s="460">
        <v>3980</v>
      </c>
      <c r="B3980" s="467" t="s">
        <v>248</v>
      </c>
      <c r="C3980" s="466" t="s">
        <v>389</v>
      </c>
      <c r="D3980" s="473" t="s">
        <v>484</v>
      </c>
      <c r="E3980" s="475">
        <v>1</v>
      </c>
      <c r="F3980" s="475" t="s">
        <v>3401</v>
      </c>
      <c r="G3980" s="494" t="s">
        <v>600</v>
      </c>
      <c r="H3980" s="494" t="s">
        <v>4033</v>
      </c>
      <c r="I3980" s="494" t="s">
        <v>3977</v>
      </c>
      <c r="J3980" s="502">
        <v>217.66</v>
      </c>
      <c r="K3980" s="494" t="s">
        <v>4033</v>
      </c>
      <c r="L3980" s="512">
        <f t="shared" si="434"/>
        <v>104</v>
      </c>
      <c r="M3980" s="514">
        <v>104</v>
      </c>
      <c r="N3980" s="514"/>
      <c r="O3980" s="514"/>
      <c r="P3980" s="515" t="e">
        <f t="shared" si="435"/>
        <v>#DIV/0!</v>
      </c>
      <c r="Q3980" s="515">
        <f t="shared" si="436"/>
        <v>0</v>
      </c>
      <c r="R3980" s="515">
        <f t="shared" si="437"/>
        <v>0</v>
      </c>
      <c r="S3980" s="516">
        <f>IF(M3980="nio",0,IF(M3980&gt;0,VLOOKUP(H3980,'3-Productie normen'!A:L,VLOOKUP(M3980,'3-Productie normen'!$B$36:$C$42,2,FALSE),FALSE)))</f>
        <v>0</v>
      </c>
      <c r="T3980" s="516">
        <f t="shared" si="432"/>
        <v>0</v>
      </c>
      <c r="U3980" s="55">
        <f t="shared" si="433"/>
        <v>0</v>
      </c>
      <c r="V3980" s="527"/>
      <c r="X3980" s="529">
        <f t="shared" si="438"/>
        <v>22636.639999999999</v>
      </c>
    </row>
    <row r="3981" spans="1:24" ht="14.1" customHeight="1">
      <c r="A3981" s="460">
        <v>3981</v>
      </c>
      <c r="B3981" s="467" t="s">
        <v>248</v>
      </c>
      <c r="C3981" s="466" t="s">
        <v>389</v>
      </c>
      <c r="D3981" s="473" t="s">
        <v>484</v>
      </c>
      <c r="E3981" s="475">
        <v>1</v>
      </c>
      <c r="F3981" s="475" t="s">
        <v>3402</v>
      </c>
      <c r="G3981" s="494" t="s">
        <v>600</v>
      </c>
      <c r="H3981" s="494" t="s">
        <v>4033</v>
      </c>
      <c r="I3981" s="494" t="s">
        <v>3977</v>
      </c>
      <c r="J3981" s="502">
        <v>96.12</v>
      </c>
      <c r="K3981" s="494" t="s">
        <v>4033</v>
      </c>
      <c r="L3981" s="512">
        <f t="shared" si="434"/>
        <v>104</v>
      </c>
      <c r="M3981" s="514">
        <v>104</v>
      </c>
      <c r="N3981" s="514"/>
      <c r="O3981" s="514"/>
      <c r="P3981" s="515" t="e">
        <f t="shared" si="435"/>
        <v>#DIV/0!</v>
      </c>
      <c r="Q3981" s="515">
        <f t="shared" si="436"/>
        <v>0</v>
      </c>
      <c r="R3981" s="515">
        <f t="shared" si="437"/>
        <v>0</v>
      </c>
      <c r="S3981" s="516">
        <f>IF(M3981="nio",0,IF(M3981&gt;0,VLOOKUP(H3981,'3-Productie normen'!A:L,VLOOKUP(M3981,'3-Productie normen'!$B$36:$C$42,2,FALSE),FALSE)))</f>
        <v>0</v>
      </c>
      <c r="T3981" s="516">
        <f t="shared" si="432"/>
        <v>0</v>
      </c>
      <c r="U3981" s="55">
        <f t="shared" si="433"/>
        <v>0</v>
      </c>
      <c r="V3981" s="527"/>
      <c r="X3981" s="529">
        <f t="shared" si="438"/>
        <v>9996.48</v>
      </c>
    </row>
    <row r="3982" spans="1:24" ht="14.1" customHeight="1">
      <c r="A3982" s="460">
        <v>3982</v>
      </c>
      <c r="B3982" s="467" t="s">
        <v>248</v>
      </c>
      <c r="C3982" s="466" t="s">
        <v>389</v>
      </c>
      <c r="D3982" s="473" t="s">
        <v>484</v>
      </c>
      <c r="E3982" s="475">
        <v>1</v>
      </c>
      <c r="F3982" s="475" t="s">
        <v>3403</v>
      </c>
      <c r="G3982" s="494" t="s">
        <v>600</v>
      </c>
      <c r="H3982" s="494" t="s">
        <v>4033</v>
      </c>
      <c r="I3982" s="494" t="s">
        <v>3977</v>
      </c>
      <c r="J3982" s="502">
        <v>141.41</v>
      </c>
      <c r="K3982" s="494" t="s">
        <v>4033</v>
      </c>
      <c r="L3982" s="512">
        <f t="shared" si="434"/>
        <v>104</v>
      </c>
      <c r="M3982" s="514">
        <v>104</v>
      </c>
      <c r="N3982" s="514"/>
      <c r="O3982" s="514"/>
      <c r="P3982" s="515" t="e">
        <f t="shared" si="435"/>
        <v>#DIV/0!</v>
      </c>
      <c r="Q3982" s="515">
        <f t="shared" si="436"/>
        <v>0</v>
      </c>
      <c r="R3982" s="515">
        <f t="shared" si="437"/>
        <v>0</v>
      </c>
      <c r="S3982" s="516">
        <f>IF(M3982="nio",0,IF(M3982&gt;0,VLOOKUP(H3982,'3-Productie normen'!A:L,VLOOKUP(M3982,'3-Productie normen'!$B$36:$C$42,2,FALSE),FALSE)))</f>
        <v>0</v>
      </c>
      <c r="T3982" s="516">
        <f t="shared" si="432"/>
        <v>0</v>
      </c>
      <c r="U3982" s="55">
        <f t="shared" si="433"/>
        <v>0</v>
      </c>
      <c r="V3982" s="527"/>
      <c r="X3982" s="529">
        <f t="shared" si="438"/>
        <v>14706.64</v>
      </c>
    </row>
    <row r="3983" spans="1:24" ht="14.1" customHeight="1">
      <c r="A3983" s="460">
        <v>3983</v>
      </c>
      <c r="B3983" s="467" t="s">
        <v>248</v>
      </c>
      <c r="C3983" s="466" t="s">
        <v>389</v>
      </c>
      <c r="D3983" s="473" t="s">
        <v>484</v>
      </c>
      <c r="E3983" s="475">
        <v>1</v>
      </c>
      <c r="F3983" s="475" t="s">
        <v>3404</v>
      </c>
      <c r="G3983" s="494" t="s">
        <v>600</v>
      </c>
      <c r="H3983" s="494" t="s">
        <v>4033</v>
      </c>
      <c r="I3983" s="494" t="s">
        <v>3977</v>
      </c>
      <c r="J3983" s="502">
        <v>120.7</v>
      </c>
      <c r="K3983" s="494" t="s">
        <v>4033</v>
      </c>
      <c r="L3983" s="512">
        <f t="shared" si="434"/>
        <v>104</v>
      </c>
      <c r="M3983" s="514">
        <v>104</v>
      </c>
      <c r="N3983" s="514"/>
      <c r="O3983" s="514"/>
      <c r="P3983" s="515" t="e">
        <f t="shared" si="435"/>
        <v>#DIV/0!</v>
      </c>
      <c r="Q3983" s="515">
        <f t="shared" si="436"/>
        <v>0</v>
      </c>
      <c r="R3983" s="515">
        <f t="shared" si="437"/>
        <v>0</v>
      </c>
      <c r="S3983" s="516">
        <f>IF(M3983="nio",0,IF(M3983&gt;0,VLOOKUP(H3983,'3-Productie normen'!A:L,VLOOKUP(M3983,'3-Productie normen'!$B$36:$C$42,2,FALSE),FALSE)))</f>
        <v>0</v>
      </c>
      <c r="T3983" s="516">
        <f t="shared" si="432"/>
        <v>0</v>
      </c>
      <c r="U3983" s="55">
        <f t="shared" si="433"/>
        <v>0</v>
      </c>
      <c r="V3983" s="527"/>
      <c r="X3983" s="529">
        <f t="shared" si="438"/>
        <v>12552.800000000001</v>
      </c>
    </row>
    <row r="3984" spans="1:24" ht="14.1" customHeight="1">
      <c r="A3984" s="460">
        <v>3984</v>
      </c>
      <c r="B3984" s="467" t="s">
        <v>248</v>
      </c>
      <c r="C3984" s="466" t="s">
        <v>389</v>
      </c>
      <c r="D3984" s="473" t="s">
        <v>484</v>
      </c>
      <c r="E3984" s="475">
        <v>1</v>
      </c>
      <c r="F3984" s="475" t="s">
        <v>3405</v>
      </c>
      <c r="G3984" s="494" t="s">
        <v>600</v>
      </c>
      <c r="H3984" s="494" t="s">
        <v>4033</v>
      </c>
      <c r="I3984" s="494" t="s">
        <v>3977</v>
      </c>
      <c r="J3984" s="502">
        <v>172.21</v>
      </c>
      <c r="K3984" s="494" t="s">
        <v>4033</v>
      </c>
      <c r="L3984" s="512">
        <f t="shared" si="434"/>
        <v>104</v>
      </c>
      <c r="M3984" s="514">
        <v>104</v>
      </c>
      <c r="N3984" s="514"/>
      <c r="O3984" s="514"/>
      <c r="P3984" s="515" t="e">
        <f t="shared" si="435"/>
        <v>#DIV/0!</v>
      </c>
      <c r="Q3984" s="515">
        <f t="shared" si="436"/>
        <v>0</v>
      </c>
      <c r="R3984" s="515">
        <f t="shared" si="437"/>
        <v>0</v>
      </c>
      <c r="S3984" s="516">
        <f>IF(M3984="nio",0,IF(M3984&gt;0,VLOOKUP(H3984,'3-Productie normen'!A:L,VLOOKUP(M3984,'3-Productie normen'!$B$36:$C$42,2,FALSE),FALSE)))</f>
        <v>0</v>
      </c>
      <c r="T3984" s="516">
        <f t="shared" si="432"/>
        <v>0</v>
      </c>
      <c r="U3984" s="55">
        <f t="shared" si="433"/>
        <v>0</v>
      </c>
      <c r="V3984" s="527"/>
      <c r="X3984" s="529">
        <f t="shared" si="438"/>
        <v>17909.84</v>
      </c>
    </row>
    <row r="3985" spans="1:24" ht="14.1" customHeight="1">
      <c r="A3985" s="567">
        <v>3985</v>
      </c>
      <c r="B3985" s="467" t="s">
        <v>248</v>
      </c>
      <c r="C3985" s="466" t="s">
        <v>389</v>
      </c>
      <c r="D3985" s="473" t="s">
        <v>484</v>
      </c>
      <c r="E3985" s="475">
        <v>2</v>
      </c>
      <c r="F3985" s="475" t="s">
        <v>3273</v>
      </c>
      <c r="G3985" s="494" t="s">
        <v>3274</v>
      </c>
      <c r="H3985" s="491" t="s">
        <v>286</v>
      </c>
      <c r="I3985" s="494" t="s">
        <v>3446</v>
      </c>
      <c r="J3985" s="502">
        <v>84.81</v>
      </c>
      <c r="K3985" s="494" t="s">
        <v>4027</v>
      </c>
      <c r="L3985" s="512">
        <f t="shared" si="434"/>
        <v>0</v>
      </c>
      <c r="M3985" s="513" t="s">
        <v>4037</v>
      </c>
      <c r="N3985" s="514"/>
      <c r="O3985" s="514"/>
      <c r="P3985" s="515">
        <f t="shared" si="435"/>
        <v>0</v>
      </c>
      <c r="Q3985" s="515">
        <f t="shared" si="436"/>
        <v>0</v>
      </c>
      <c r="R3985" s="515">
        <f t="shared" si="437"/>
        <v>0</v>
      </c>
      <c r="S3985" s="516">
        <f>IF(M3985="nio",0,IF(M3985&gt;0,VLOOKUP(H3985,'3-Productie normen'!A:L,VLOOKUP(M3985,'3-Productie normen'!$B$36:$C$42,2,FALSE),FALSE)))</f>
        <v>0</v>
      </c>
      <c r="T3985" s="516">
        <f t="shared" si="432"/>
        <v>0</v>
      </c>
      <c r="U3985" s="55">
        <f t="shared" si="433"/>
        <v>0</v>
      </c>
      <c r="V3985" s="527"/>
      <c r="X3985" s="529">
        <f t="shared" si="438"/>
        <v>0</v>
      </c>
    </row>
    <row r="3986" spans="1:24" ht="14.1" customHeight="1">
      <c r="A3986" s="460">
        <v>3986</v>
      </c>
      <c r="B3986" s="467" t="s">
        <v>248</v>
      </c>
      <c r="C3986" s="466" t="s">
        <v>389</v>
      </c>
      <c r="D3986" s="473" t="s">
        <v>484</v>
      </c>
      <c r="E3986" s="475">
        <v>2</v>
      </c>
      <c r="F3986" s="475" t="s">
        <v>3406</v>
      </c>
      <c r="G3986" s="494" t="s">
        <v>596</v>
      </c>
      <c r="H3986" s="491" t="s">
        <v>286</v>
      </c>
      <c r="I3986" s="494" t="s">
        <v>3974</v>
      </c>
      <c r="J3986" s="502">
        <v>36.15</v>
      </c>
      <c r="K3986" s="494" t="s">
        <v>4027</v>
      </c>
      <c r="L3986" s="512">
        <f t="shared" si="434"/>
        <v>0</v>
      </c>
      <c r="M3986" s="513" t="s">
        <v>4037</v>
      </c>
      <c r="N3986" s="514"/>
      <c r="O3986" s="514"/>
      <c r="P3986" s="515">
        <f t="shared" si="435"/>
        <v>0</v>
      </c>
      <c r="Q3986" s="515">
        <f t="shared" si="436"/>
        <v>0</v>
      </c>
      <c r="R3986" s="515">
        <f t="shared" si="437"/>
        <v>0</v>
      </c>
      <c r="S3986" s="516">
        <f>IF(M3986="nio",0,IF(M3986&gt;0,VLOOKUP(H3986,'3-Productie normen'!A:L,VLOOKUP(M3986,'3-Productie normen'!$B$36:$C$42,2,FALSE),FALSE)))</f>
        <v>0</v>
      </c>
      <c r="T3986" s="516">
        <f t="shared" si="432"/>
        <v>0</v>
      </c>
      <c r="U3986" s="55">
        <f t="shared" si="433"/>
        <v>0</v>
      </c>
      <c r="V3986" s="527"/>
      <c r="X3986" s="529">
        <f t="shared" si="438"/>
        <v>0</v>
      </c>
    </row>
    <row r="3987" spans="1:24" ht="14.1" customHeight="1">
      <c r="A3987" s="460">
        <v>3987</v>
      </c>
      <c r="B3987" s="467" t="s">
        <v>248</v>
      </c>
      <c r="C3987" s="466" t="s">
        <v>389</v>
      </c>
      <c r="D3987" s="473" t="s">
        <v>484</v>
      </c>
      <c r="E3987" s="475">
        <v>2</v>
      </c>
      <c r="F3987" s="475" t="s">
        <v>3407</v>
      </c>
      <c r="G3987" s="494" t="s">
        <v>596</v>
      </c>
      <c r="H3987" s="491" t="s">
        <v>286</v>
      </c>
      <c r="I3987" s="494" t="s">
        <v>3974</v>
      </c>
      <c r="J3987" s="502">
        <v>20.68</v>
      </c>
      <c r="K3987" s="494" t="s">
        <v>4027</v>
      </c>
      <c r="L3987" s="512">
        <f t="shared" si="434"/>
        <v>0</v>
      </c>
      <c r="M3987" s="513" t="s">
        <v>4037</v>
      </c>
      <c r="N3987" s="514"/>
      <c r="O3987" s="514"/>
      <c r="P3987" s="515">
        <f t="shared" si="435"/>
        <v>0</v>
      </c>
      <c r="Q3987" s="515">
        <f t="shared" si="436"/>
        <v>0</v>
      </c>
      <c r="R3987" s="515">
        <f t="shared" si="437"/>
        <v>0</v>
      </c>
      <c r="S3987" s="516">
        <f>IF(M3987="nio",0,IF(M3987&gt;0,VLOOKUP(H3987,'3-Productie normen'!A:L,VLOOKUP(M3987,'3-Productie normen'!$B$36:$C$42,2,FALSE),FALSE)))</f>
        <v>0</v>
      </c>
      <c r="T3987" s="516">
        <f t="shared" si="432"/>
        <v>0</v>
      </c>
      <c r="U3987" s="55">
        <f t="shared" si="433"/>
        <v>0</v>
      </c>
      <c r="V3987" s="527"/>
      <c r="X3987" s="529">
        <f t="shared" si="438"/>
        <v>0</v>
      </c>
    </row>
    <row r="3988" spans="1:24" ht="14.1" customHeight="1">
      <c r="A3988" s="460">
        <v>3988</v>
      </c>
      <c r="B3988" s="467" t="s">
        <v>248</v>
      </c>
      <c r="C3988" s="466" t="s">
        <v>389</v>
      </c>
      <c r="D3988" s="473" t="s">
        <v>484</v>
      </c>
      <c r="E3988" s="475">
        <v>2</v>
      </c>
      <c r="F3988" s="475" t="s">
        <v>3408</v>
      </c>
      <c r="G3988" s="494" t="s">
        <v>596</v>
      </c>
      <c r="H3988" s="491" t="s">
        <v>286</v>
      </c>
      <c r="I3988" s="494" t="s">
        <v>3974</v>
      </c>
      <c r="J3988" s="502">
        <v>25.6</v>
      </c>
      <c r="K3988" s="494" t="s">
        <v>4027</v>
      </c>
      <c r="L3988" s="512">
        <f t="shared" si="434"/>
        <v>0</v>
      </c>
      <c r="M3988" s="513" t="s">
        <v>4037</v>
      </c>
      <c r="N3988" s="514"/>
      <c r="O3988" s="514"/>
      <c r="P3988" s="515">
        <f t="shared" si="435"/>
        <v>0</v>
      </c>
      <c r="Q3988" s="515">
        <f t="shared" si="436"/>
        <v>0</v>
      </c>
      <c r="R3988" s="515">
        <f t="shared" si="437"/>
        <v>0</v>
      </c>
      <c r="S3988" s="516">
        <f>IF(M3988="nio",0,IF(M3988&gt;0,VLOOKUP(H3988,'3-Productie normen'!A:L,VLOOKUP(M3988,'3-Productie normen'!$B$36:$C$42,2,FALSE),FALSE)))</f>
        <v>0</v>
      </c>
      <c r="T3988" s="516">
        <f t="shared" si="432"/>
        <v>0</v>
      </c>
      <c r="U3988" s="55">
        <f t="shared" si="433"/>
        <v>0</v>
      </c>
      <c r="V3988" s="527"/>
      <c r="X3988" s="529">
        <f t="shared" si="438"/>
        <v>0</v>
      </c>
    </row>
    <row r="3989" spans="1:24" ht="14.1" customHeight="1">
      <c r="A3989" s="460">
        <v>3989</v>
      </c>
      <c r="B3989" s="467" t="s">
        <v>248</v>
      </c>
      <c r="C3989" s="466" t="s">
        <v>389</v>
      </c>
      <c r="D3989" s="473" t="s">
        <v>484</v>
      </c>
      <c r="E3989" s="475">
        <v>2</v>
      </c>
      <c r="F3989" s="475" t="s">
        <v>3409</v>
      </c>
      <c r="G3989" s="494" t="s">
        <v>596</v>
      </c>
      <c r="H3989" s="491" t="s">
        <v>286</v>
      </c>
      <c r="I3989" s="494" t="s">
        <v>3974</v>
      </c>
      <c r="J3989" s="502">
        <v>55.68</v>
      </c>
      <c r="K3989" s="494" t="s">
        <v>4027</v>
      </c>
      <c r="L3989" s="512">
        <f t="shared" si="434"/>
        <v>0</v>
      </c>
      <c r="M3989" s="513" t="s">
        <v>4037</v>
      </c>
      <c r="N3989" s="514"/>
      <c r="O3989" s="514"/>
      <c r="P3989" s="515">
        <f t="shared" si="435"/>
        <v>0</v>
      </c>
      <c r="Q3989" s="515">
        <f t="shared" si="436"/>
        <v>0</v>
      </c>
      <c r="R3989" s="515">
        <f t="shared" si="437"/>
        <v>0</v>
      </c>
      <c r="S3989" s="516">
        <f>IF(M3989="nio",0,IF(M3989&gt;0,VLOOKUP(H3989,'3-Productie normen'!A:L,VLOOKUP(M3989,'3-Productie normen'!$B$36:$C$42,2,FALSE),FALSE)))</f>
        <v>0</v>
      </c>
      <c r="T3989" s="516">
        <f t="shared" si="432"/>
        <v>0</v>
      </c>
      <c r="U3989" s="55">
        <f t="shared" si="433"/>
        <v>0</v>
      </c>
      <c r="V3989" s="527"/>
      <c r="X3989" s="529">
        <f t="shared" si="438"/>
        <v>0</v>
      </c>
    </row>
    <row r="3990" spans="1:24" ht="14.1" customHeight="1">
      <c r="A3990" s="460">
        <v>3990</v>
      </c>
      <c r="B3990" s="467" t="s">
        <v>248</v>
      </c>
      <c r="C3990" s="466" t="s">
        <v>389</v>
      </c>
      <c r="D3990" s="473" t="s">
        <v>484</v>
      </c>
      <c r="E3990" s="475">
        <v>2</v>
      </c>
      <c r="F3990" s="475" t="s">
        <v>3410</v>
      </c>
      <c r="G3990" s="494" t="s">
        <v>596</v>
      </c>
      <c r="H3990" s="491" t="s">
        <v>286</v>
      </c>
      <c r="I3990" s="494" t="s">
        <v>3974</v>
      </c>
      <c r="J3990" s="502">
        <v>17.57</v>
      </c>
      <c r="K3990" s="494" t="s">
        <v>4027</v>
      </c>
      <c r="L3990" s="512">
        <f t="shared" si="434"/>
        <v>0</v>
      </c>
      <c r="M3990" s="513" t="s">
        <v>4037</v>
      </c>
      <c r="N3990" s="514"/>
      <c r="O3990" s="514"/>
      <c r="P3990" s="515">
        <f t="shared" si="435"/>
        <v>0</v>
      </c>
      <c r="Q3990" s="515">
        <f t="shared" si="436"/>
        <v>0</v>
      </c>
      <c r="R3990" s="515">
        <f t="shared" si="437"/>
        <v>0</v>
      </c>
      <c r="S3990" s="516">
        <f>IF(M3990="nio",0,IF(M3990&gt;0,VLOOKUP(H3990,'3-Productie normen'!A:L,VLOOKUP(M3990,'3-Productie normen'!$B$36:$C$42,2,FALSE),FALSE)))</f>
        <v>0</v>
      </c>
      <c r="T3990" s="516">
        <f t="shared" si="432"/>
        <v>0</v>
      </c>
      <c r="U3990" s="55">
        <f t="shared" si="433"/>
        <v>0</v>
      </c>
      <c r="V3990" s="527"/>
      <c r="X3990" s="529">
        <f t="shared" si="438"/>
        <v>0</v>
      </c>
    </row>
    <row r="3991" spans="1:24" ht="14.1" customHeight="1">
      <c r="A3991" s="460">
        <v>3991</v>
      </c>
      <c r="B3991" s="467" t="s">
        <v>248</v>
      </c>
      <c r="C3991" s="466" t="s">
        <v>389</v>
      </c>
      <c r="D3991" s="473" t="s">
        <v>484</v>
      </c>
      <c r="E3991" s="475">
        <v>2</v>
      </c>
      <c r="F3991" s="475" t="s">
        <v>3411</v>
      </c>
      <c r="G3991" s="494" t="s">
        <v>596</v>
      </c>
      <c r="H3991" s="491" t="s">
        <v>286</v>
      </c>
      <c r="I3991" s="494" t="s">
        <v>3974</v>
      </c>
      <c r="J3991" s="502">
        <v>11.97</v>
      </c>
      <c r="K3991" s="494" t="s">
        <v>4027</v>
      </c>
      <c r="L3991" s="512">
        <f t="shared" si="434"/>
        <v>0</v>
      </c>
      <c r="M3991" s="513" t="s">
        <v>4037</v>
      </c>
      <c r="N3991" s="514"/>
      <c r="O3991" s="514"/>
      <c r="P3991" s="515">
        <f t="shared" si="435"/>
        <v>0</v>
      </c>
      <c r="Q3991" s="515">
        <f t="shared" si="436"/>
        <v>0</v>
      </c>
      <c r="R3991" s="515">
        <f t="shared" si="437"/>
        <v>0</v>
      </c>
      <c r="S3991" s="516">
        <f>IF(M3991="nio",0,IF(M3991&gt;0,VLOOKUP(H3991,'3-Productie normen'!A:L,VLOOKUP(M3991,'3-Productie normen'!$B$36:$C$42,2,FALSE),FALSE)))</f>
        <v>0</v>
      </c>
      <c r="T3991" s="516">
        <f t="shared" si="432"/>
        <v>0</v>
      </c>
      <c r="U3991" s="55">
        <f t="shared" si="433"/>
        <v>0</v>
      </c>
      <c r="V3991" s="527"/>
      <c r="X3991" s="529">
        <f t="shared" si="438"/>
        <v>0</v>
      </c>
    </row>
    <row r="3992" spans="1:24" ht="14.1" customHeight="1">
      <c r="A3992" s="460">
        <v>3992</v>
      </c>
      <c r="B3992" s="467" t="s">
        <v>248</v>
      </c>
      <c r="C3992" s="466" t="s">
        <v>389</v>
      </c>
      <c r="D3992" s="473" t="s">
        <v>484</v>
      </c>
      <c r="E3992" s="475">
        <v>2</v>
      </c>
      <c r="F3992" s="475" t="s">
        <v>3412</v>
      </c>
      <c r="G3992" s="494" t="s">
        <v>600</v>
      </c>
      <c r="H3992" s="494" t="s">
        <v>4026</v>
      </c>
      <c r="I3992" s="494" t="s">
        <v>3974</v>
      </c>
      <c r="J3992" s="502">
        <v>52.73</v>
      </c>
      <c r="K3992" s="494" t="s">
        <v>4026</v>
      </c>
      <c r="L3992" s="512">
        <f t="shared" si="434"/>
        <v>0</v>
      </c>
      <c r="M3992" s="513" t="s">
        <v>4037</v>
      </c>
      <c r="N3992" s="514"/>
      <c r="O3992" s="514"/>
      <c r="P3992" s="515">
        <f t="shared" si="435"/>
        <v>0</v>
      </c>
      <c r="Q3992" s="515">
        <f t="shared" si="436"/>
        <v>0</v>
      </c>
      <c r="R3992" s="515">
        <f t="shared" si="437"/>
        <v>0</v>
      </c>
      <c r="S3992" s="516">
        <f>IF(M3992="nio",0,IF(M3992&gt;0,VLOOKUP(H3992,'3-Productie normen'!A:L,VLOOKUP(M3992,'3-Productie normen'!$B$36:$C$42,2,FALSE),FALSE)))</f>
        <v>0</v>
      </c>
      <c r="T3992" s="516">
        <f t="shared" si="432"/>
        <v>0</v>
      </c>
      <c r="U3992" s="55">
        <f t="shared" si="433"/>
        <v>0</v>
      </c>
      <c r="V3992" s="527"/>
      <c r="X3992" s="529">
        <f t="shared" si="438"/>
        <v>0</v>
      </c>
    </row>
    <row r="3993" spans="1:24" ht="14.1" customHeight="1">
      <c r="A3993" s="567">
        <v>3993</v>
      </c>
      <c r="B3993" s="467" t="s">
        <v>248</v>
      </c>
      <c r="C3993" s="466" t="s">
        <v>389</v>
      </c>
      <c r="D3993" s="473" t="s">
        <v>484</v>
      </c>
      <c r="E3993" s="475">
        <v>2</v>
      </c>
      <c r="F3993" s="475" t="s">
        <v>3413</v>
      </c>
      <c r="G3993" s="494" t="s">
        <v>606</v>
      </c>
      <c r="H3993" s="491" t="s">
        <v>286</v>
      </c>
      <c r="I3993" s="494" t="s">
        <v>3974</v>
      </c>
      <c r="J3993" s="502">
        <v>118.16</v>
      </c>
      <c r="K3993" s="494" t="s">
        <v>4027</v>
      </c>
      <c r="L3993" s="512">
        <f t="shared" si="434"/>
        <v>0</v>
      </c>
      <c r="M3993" s="513" t="s">
        <v>4037</v>
      </c>
      <c r="N3993" s="514"/>
      <c r="O3993" s="514"/>
      <c r="P3993" s="515">
        <f t="shared" si="435"/>
        <v>0</v>
      </c>
      <c r="Q3993" s="515">
        <f t="shared" si="436"/>
        <v>0</v>
      </c>
      <c r="R3993" s="515">
        <f t="shared" si="437"/>
        <v>0</v>
      </c>
      <c r="S3993" s="516">
        <f>IF(M3993="nio",0,IF(M3993&gt;0,VLOOKUP(H3993,'3-Productie normen'!A:L,VLOOKUP(M3993,'3-Productie normen'!$B$36:$C$42,2,FALSE),FALSE)))</f>
        <v>0</v>
      </c>
      <c r="T3993" s="516">
        <f t="shared" si="432"/>
        <v>0</v>
      </c>
      <c r="U3993" s="55">
        <f t="shared" si="433"/>
        <v>0</v>
      </c>
      <c r="V3993" s="527"/>
      <c r="X3993" s="529">
        <f t="shared" si="438"/>
        <v>0</v>
      </c>
    </row>
    <row r="3994" spans="1:24" ht="14.1" customHeight="1">
      <c r="A3994" s="460">
        <v>3994</v>
      </c>
      <c r="B3994" s="467" t="s">
        <v>248</v>
      </c>
      <c r="C3994" s="466" t="s">
        <v>389</v>
      </c>
      <c r="D3994" s="473" t="s">
        <v>484</v>
      </c>
      <c r="E3994" s="475">
        <v>2</v>
      </c>
      <c r="F3994" s="475" t="s">
        <v>3414</v>
      </c>
      <c r="G3994" s="494" t="s">
        <v>606</v>
      </c>
      <c r="H3994" s="491" t="s">
        <v>286</v>
      </c>
      <c r="I3994" s="494" t="s">
        <v>3974</v>
      </c>
      <c r="J3994" s="502">
        <v>59.33</v>
      </c>
      <c r="K3994" s="494" t="s">
        <v>4027</v>
      </c>
      <c r="L3994" s="512">
        <f t="shared" si="434"/>
        <v>0</v>
      </c>
      <c r="M3994" s="513" t="s">
        <v>4037</v>
      </c>
      <c r="N3994" s="514"/>
      <c r="O3994" s="514"/>
      <c r="P3994" s="515">
        <f t="shared" si="435"/>
        <v>0</v>
      </c>
      <c r="Q3994" s="515">
        <f t="shared" si="436"/>
        <v>0</v>
      </c>
      <c r="R3994" s="515">
        <f t="shared" si="437"/>
        <v>0</v>
      </c>
      <c r="S3994" s="516">
        <f>IF(M3994="nio",0,IF(M3994&gt;0,VLOOKUP(H3994,'3-Productie normen'!A:L,VLOOKUP(M3994,'3-Productie normen'!$B$36:$C$42,2,FALSE),FALSE)))</f>
        <v>0</v>
      </c>
      <c r="T3994" s="516">
        <f t="shared" si="432"/>
        <v>0</v>
      </c>
      <c r="U3994" s="55">
        <f t="shared" si="433"/>
        <v>0</v>
      </c>
      <c r="V3994" s="527"/>
      <c r="X3994" s="529">
        <f t="shared" si="438"/>
        <v>0</v>
      </c>
    </row>
    <row r="3995" spans="1:24" ht="14.1" customHeight="1">
      <c r="A3995" s="460">
        <v>3995</v>
      </c>
      <c r="B3995" s="467" t="s">
        <v>248</v>
      </c>
      <c r="C3995" s="466" t="s">
        <v>389</v>
      </c>
      <c r="D3995" s="473" t="s">
        <v>484</v>
      </c>
      <c r="E3995" s="475">
        <v>2</v>
      </c>
      <c r="F3995" s="475" t="s">
        <v>3415</v>
      </c>
      <c r="G3995" s="494" t="s">
        <v>606</v>
      </c>
      <c r="H3995" s="491" t="s">
        <v>286</v>
      </c>
      <c r="I3995" s="494" t="s">
        <v>3974</v>
      </c>
      <c r="J3995" s="502">
        <v>74.27</v>
      </c>
      <c r="K3995" s="494" t="s">
        <v>4027</v>
      </c>
      <c r="L3995" s="512">
        <f t="shared" si="434"/>
        <v>0</v>
      </c>
      <c r="M3995" s="513" t="s">
        <v>4037</v>
      </c>
      <c r="N3995" s="514"/>
      <c r="O3995" s="514"/>
      <c r="P3995" s="515">
        <f t="shared" si="435"/>
        <v>0</v>
      </c>
      <c r="Q3995" s="515">
        <f t="shared" si="436"/>
        <v>0</v>
      </c>
      <c r="R3995" s="515">
        <f t="shared" si="437"/>
        <v>0</v>
      </c>
      <c r="S3995" s="516">
        <f>IF(M3995="nio",0,IF(M3995&gt;0,VLOOKUP(H3995,'3-Productie normen'!A:L,VLOOKUP(M3995,'3-Productie normen'!$B$36:$C$42,2,FALSE),FALSE)))</f>
        <v>0</v>
      </c>
      <c r="T3995" s="516">
        <f t="shared" ref="T3995:T4058" si="439">IF(N3995&gt;0,S3995*$T$8,0)</f>
        <v>0</v>
      </c>
      <c r="U3995" s="55">
        <f t="shared" ref="U3995:U4058" si="440">IF((OR(O3995&gt;0,)),S3995*$U$8,0)</f>
        <v>0</v>
      </c>
      <c r="V3995" s="527"/>
      <c r="X3995" s="529">
        <f t="shared" si="438"/>
        <v>0</v>
      </c>
    </row>
    <row r="3996" spans="1:24" ht="14.1" customHeight="1">
      <c r="A3996" s="460">
        <v>3996</v>
      </c>
      <c r="B3996" s="467" t="s">
        <v>248</v>
      </c>
      <c r="C3996" s="466" t="s">
        <v>389</v>
      </c>
      <c r="D3996" s="473" t="s">
        <v>484</v>
      </c>
      <c r="E3996" s="475">
        <v>2</v>
      </c>
      <c r="F3996" s="475" t="s">
        <v>3386</v>
      </c>
      <c r="G3996" s="494" t="s">
        <v>625</v>
      </c>
      <c r="H3996" s="491" t="s">
        <v>286</v>
      </c>
      <c r="I3996" s="494" t="s">
        <v>3974</v>
      </c>
      <c r="J3996" s="502">
        <v>67.19</v>
      </c>
      <c r="K3996" s="494" t="s">
        <v>4027</v>
      </c>
      <c r="L3996" s="512">
        <f t="shared" si="434"/>
        <v>0</v>
      </c>
      <c r="M3996" s="513" t="s">
        <v>4037</v>
      </c>
      <c r="N3996" s="514"/>
      <c r="O3996" s="514"/>
      <c r="P3996" s="515">
        <f t="shared" si="435"/>
        <v>0</v>
      </c>
      <c r="Q3996" s="515">
        <f t="shared" si="436"/>
        <v>0</v>
      </c>
      <c r="R3996" s="515">
        <f t="shared" si="437"/>
        <v>0</v>
      </c>
      <c r="S3996" s="516">
        <f>IF(M3996="nio",0,IF(M3996&gt;0,VLOOKUP(H3996,'3-Productie normen'!A:L,VLOOKUP(M3996,'3-Productie normen'!$B$36:$C$42,2,FALSE),FALSE)))</f>
        <v>0</v>
      </c>
      <c r="T3996" s="516">
        <f t="shared" si="439"/>
        <v>0</v>
      </c>
      <c r="U3996" s="55">
        <f t="shared" si="440"/>
        <v>0</v>
      </c>
      <c r="V3996" s="527"/>
      <c r="X3996" s="529">
        <f t="shared" si="438"/>
        <v>0</v>
      </c>
    </row>
    <row r="3997" spans="1:24" ht="14.1" customHeight="1">
      <c r="A3997" s="460">
        <v>3997</v>
      </c>
      <c r="B3997" s="467" t="s">
        <v>248</v>
      </c>
      <c r="C3997" s="466" t="s">
        <v>389</v>
      </c>
      <c r="D3997" s="473" t="s">
        <v>484</v>
      </c>
      <c r="E3997" s="475">
        <v>2</v>
      </c>
      <c r="F3997" s="475" t="s">
        <v>3416</v>
      </c>
      <c r="G3997" s="494" t="s">
        <v>606</v>
      </c>
      <c r="H3997" s="491" t="s">
        <v>286</v>
      </c>
      <c r="I3997" s="494" t="s">
        <v>3974</v>
      </c>
      <c r="J3997" s="502">
        <v>92.12</v>
      </c>
      <c r="K3997" s="494" t="s">
        <v>4027</v>
      </c>
      <c r="L3997" s="512">
        <f t="shared" si="434"/>
        <v>0</v>
      </c>
      <c r="M3997" s="513" t="s">
        <v>4037</v>
      </c>
      <c r="N3997" s="514"/>
      <c r="O3997" s="514"/>
      <c r="P3997" s="515">
        <f t="shared" si="435"/>
        <v>0</v>
      </c>
      <c r="Q3997" s="515">
        <f t="shared" si="436"/>
        <v>0</v>
      </c>
      <c r="R3997" s="515">
        <f t="shared" si="437"/>
        <v>0</v>
      </c>
      <c r="S3997" s="516">
        <f>IF(M3997="nio",0,IF(M3997&gt;0,VLOOKUP(H3997,'3-Productie normen'!A:L,VLOOKUP(M3997,'3-Productie normen'!$B$36:$C$42,2,FALSE),FALSE)))</f>
        <v>0</v>
      </c>
      <c r="T3997" s="516">
        <f t="shared" si="439"/>
        <v>0</v>
      </c>
      <c r="U3997" s="55">
        <f t="shared" si="440"/>
        <v>0</v>
      </c>
      <c r="V3997" s="527"/>
      <c r="X3997" s="529">
        <f t="shared" si="438"/>
        <v>0</v>
      </c>
    </row>
    <row r="3998" spans="1:24" ht="14.1" customHeight="1">
      <c r="A3998" s="460">
        <v>3998</v>
      </c>
      <c r="B3998" s="467" t="s">
        <v>248</v>
      </c>
      <c r="C3998" s="466" t="s">
        <v>389</v>
      </c>
      <c r="D3998" s="473" t="s">
        <v>484</v>
      </c>
      <c r="E3998" s="475" t="s">
        <v>790</v>
      </c>
      <c r="F3998" s="475">
        <v>1</v>
      </c>
      <c r="G3998" s="494" t="s">
        <v>600</v>
      </c>
      <c r="H3998" s="494" t="s">
        <v>4026</v>
      </c>
      <c r="I3998" s="494" t="s">
        <v>3995</v>
      </c>
      <c r="J3998" s="502">
        <v>35.58</v>
      </c>
      <c r="K3998" s="494" t="s">
        <v>4026</v>
      </c>
      <c r="L3998" s="512">
        <f t="shared" si="434"/>
        <v>0</v>
      </c>
      <c r="M3998" s="513" t="s">
        <v>4037</v>
      </c>
      <c r="N3998" s="514"/>
      <c r="O3998" s="514"/>
      <c r="P3998" s="515">
        <f t="shared" si="435"/>
        <v>0</v>
      </c>
      <c r="Q3998" s="515">
        <f t="shared" si="436"/>
        <v>0</v>
      </c>
      <c r="R3998" s="515">
        <f t="shared" si="437"/>
        <v>0</v>
      </c>
      <c r="S3998" s="516">
        <f>IF(M3998="nio",0,IF(M3998&gt;0,VLOOKUP(H3998,'3-Productie normen'!A:L,VLOOKUP(M3998,'3-Productie normen'!$B$36:$C$42,2,FALSE),FALSE)))</f>
        <v>0</v>
      </c>
      <c r="T3998" s="516">
        <f t="shared" si="439"/>
        <v>0</v>
      </c>
      <c r="U3998" s="55">
        <f t="shared" si="440"/>
        <v>0</v>
      </c>
      <c r="V3998" s="527"/>
      <c r="X3998" s="529">
        <f t="shared" si="438"/>
        <v>0</v>
      </c>
    </row>
    <row r="3999" spans="1:24" ht="14.1" customHeight="1">
      <c r="A3999" s="460">
        <v>3999</v>
      </c>
      <c r="B3999" s="467" t="s">
        <v>248</v>
      </c>
      <c r="C3999" s="466" t="s">
        <v>389</v>
      </c>
      <c r="D3999" s="473" t="s">
        <v>484</v>
      </c>
      <c r="E3999" s="475" t="s">
        <v>790</v>
      </c>
      <c r="F3999" s="475">
        <v>2</v>
      </c>
      <c r="G3999" s="494" t="s">
        <v>617</v>
      </c>
      <c r="H3999" s="491" t="s">
        <v>286</v>
      </c>
      <c r="I3999" s="494" t="s">
        <v>3995</v>
      </c>
      <c r="J3999" s="502">
        <v>28.32</v>
      </c>
      <c r="K3999" s="494" t="s">
        <v>4027</v>
      </c>
      <c r="L3999" s="512">
        <f t="shared" si="434"/>
        <v>0</v>
      </c>
      <c r="M3999" s="513" t="s">
        <v>4037</v>
      </c>
      <c r="N3999" s="514"/>
      <c r="O3999" s="514"/>
      <c r="P3999" s="515">
        <f t="shared" si="435"/>
        <v>0</v>
      </c>
      <c r="Q3999" s="515">
        <f t="shared" si="436"/>
        <v>0</v>
      </c>
      <c r="R3999" s="515">
        <f t="shared" si="437"/>
        <v>0</v>
      </c>
      <c r="S3999" s="516">
        <f>IF(M3999="nio",0,IF(M3999&gt;0,VLOOKUP(H3999,'3-Productie normen'!A:L,VLOOKUP(M3999,'3-Productie normen'!$B$36:$C$42,2,FALSE),FALSE)))</f>
        <v>0</v>
      </c>
      <c r="T3999" s="516">
        <f t="shared" si="439"/>
        <v>0</v>
      </c>
      <c r="U3999" s="55">
        <f t="shared" si="440"/>
        <v>0</v>
      </c>
      <c r="V3999" s="527"/>
      <c r="X3999" s="529">
        <f t="shared" si="438"/>
        <v>0</v>
      </c>
    </row>
    <row r="4000" spans="1:24" ht="14.1" customHeight="1">
      <c r="A4000" s="460">
        <v>4000</v>
      </c>
      <c r="B4000" s="467" t="s">
        <v>248</v>
      </c>
      <c r="C4000" s="466" t="s">
        <v>389</v>
      </c>
      <c r="D4000" s="473" t="s">
        <v>484</v>
      </c>
      <c r="E4000" s="475" t="s">
        <v>790</v>
      </c>
      <c r="F4000" s="475">
        <v>3</v>
      </c>
      <c r="G4000" s="494" t="s">
        <v>617</v>
      </c>
      <c r="H4000" s="491" t="s">
        <v>286</v>
      </c>
      <c r="I4000" s="494" t="s">
        <v>3995</v>
      </c>
      <c r="J4000" s="502">
        <v>26.75</v>
      </c>
      <c r="K4000" s="494" t="s">
        <v>4027</v>
      </c>
      <c r="L4000" s="512">
        <f t="shared" si="434"/>
        <v>0</v>
      </c>
      <c r="M4000" s="513" t="s">
        <v>4037</v>
      </c>
      <c r="N4000" s="514"/>
      <c r="O4000" s="514"/>
      <c r="P4000" s="515">
        <f t="shared" si="435"/>
        <v>0</v>
      </c>
      <c r="Q4000" s="515">
        <f t="shared" si="436"/>
        <v>0</v>
      </c>
      <c r="R4000" s="515">
        <f t="shared" si="437"/>
        <v>0</v>
      </c>
      <c r="S4000" s="516">
        <f>IF(M4000="nio",0,IF(M4000&gt;0,VLOOKUP(H4000,'3-Productie normen'!A:L,VLOOKUP(M4000,'3-Productie normen'!$B$36:$C$42,2,FALSE),FALSE)))</f>
        <v>0</v>
      </c>
      <c r="T4000" s="516">
        <f t="shared" si="439"/>
        <v>0</v>
      </c>
      <c r="U4000" s="55">
        <f t="shared" si="440"/>
        <v>0</v>
      </c>
      <c r="V4000" s="527"/>
      <c r="X4000" s="529">
        <f t="shared" si="438"/>
        <v>0</v>
      </c>
    </row>
    <row r="4001" spans="1:24" ht="14.1" customHeight="1">
      <c r="A4001" s="567">
        <v>4001</v>
      </c>
      <c r="B4001" s="467" t="s">
        <v>248</v>
      </c>
      <c r="C4001" s="466" t="s">
        <v>389</v>
      </c>
      <c r="D4001" s="473" t="s">
        <v>484</v>
      </c>
      <c r="E4001" s="475" t="s">
        <v>790</v>
      </c>
      <c r="F4001" s="475">
        <v>626</v>
      </c>
      <c r="G4001" s="494" t="s">
        <v>594</v>
      </c>
      <c r="H4001" s="491" t="s">
        <v>286</v>
      </c>
      <c r="I4001" s="494" t="s">
        <v>3983</v>
      </c>
      <c r="J4001" s="502">
        <v>41.27</v>
      </c>
      <c r="K4001" s="494" t="s">
        <v>4027</v>
      </c>
      <c r="L4001" s="512">
        <f t="shared" si="434"/>
        <v>0</v>
      </c>
      <c r="M4001" s="513" t="s">
        <v>4037</v>
      </c>
      <c r="N4001" s="514"/>
      <c r="O4001" s="514"/>
      <c r="P4001" s="515">
        <f t="shared" si="435"/>
        <v>0</v>
      </c>
      <c r="Q4001" s="515">
        <f t="shared" si="436"/>
        <v>0</v>
      </c>
      <c r="R4001" s="515">
        <f t="shared" si="437"/>
        <v>0</v>
      </c>
      <c r="S4001" s="516">
        <f>IF(M4001="nio",0,IF(M4001&gt;0,VLOOKUP(H4001,'3-Productie normen'!A:L,VLOOKUP(M4001,'3-Productie normen'!$B$36:$C$42,2,FALSE),FALSE)))</f>
        <v>0</v>
      </c>
      <c r="T4001" s="516">
        <f t="shared" si="439"/>
        <v>0</v>
      </c>
      <c r="U4001" s="55">
        <f t="shared" si="440"/>
        <v>0</v>
      </c>
      <c r="V4001" s="527"/>
      <c r="X4001" s="529">
        <f t="shared" si="438"/>
        <v>0</v>
      </c>
    </row>
    <row r="4002" spans="1:24" ht="14.1" customHeight="1">
      <c r="A4002" s="460">
        <v>4002</v>
      </c>
      <c r="B4002" s="467" t="s">
        <v>248</v>
      </c>
      <c r="C4002" s="466" t="s">
        <v>389</v>
      </c>
      <c r="D4002" s="473" t="s">
        <v>484</v>
      </c>
      <c r="E4002" s="475" t="s">
        <v>790</v>
      </c>
      <c r="F4002" s="475" t="s">
        <v>3417</v>
      </c>
      <c r="G4002" s="494" t="s">
        <v>617</v>
      </c>
      <c r="H4002" s="491" t="s">
        <v>286</v>
      </c>
      <c r="I4002" s="494" t="s">
        <v>3983</v>
      </c>
      <c r="J4002" s="502">
        <v>26.02</v>
      </c>
      <c r="K4002" s="494" t="s">
        <v>4027</v>
      </c>
      <c r="L4002" s="512">
        <f t="shared" si="434"/>
        <v>0</v>
      </c>
      <c r="M4002" s="513" t="s">
        <v>4037</v>
      </c>
      <c r="N4002" s="514"/>
      <c r="O4002" s="514"/>
      <c r="P4002" s="515">
        <f t="shared" si="435"/>
        <v>0</v>
      </c>
      <c r="Q4002" s="515">
        <f t="shared" si="436"/>
        <v>0</v>
      </c>
      <c r="R4002" s="515">
        <f t="shared" si="437"/>
        <v>0</v>
      </c>
      <c r="S4002" s="516">
        <f>IF(M4002="nio",0,IF(M4002&gt;0,VLOOKUP(H4002,'3-Productie normen'!A:L,VLOOKUP(M4002,'3-Productie normen'!$B$36:$C$42,2,FALSE),FALSE)))</f>
        <v>0</v>
      </c>
      <c r="T4002" s="516">
        <f t="shared" si="439"/>
        <v>0</v>
      </c>
      <c r="U4002" s="55">
        <f t="shared" si="440"/>
        <v>0</v>
      </c>
      <c r="V4002" s="527"/>
      <c r="X4002" s="529">
        <f t="shared" si="438"/>
        <v>0</v>
      </c>
    </row>
    <row r="4003" spans="1:24" ht="14.1" customHeight="1">
      <c r="A4003" s="460">
        <v>4003</v>
      </c>
      <c r="B4003" s="467" t="s">
        <v>248</v>
      </c>
      <c r="C4003" s="466" t="s">
        <v>389</v>
      </c>
      <c r="D4003" s="473" t="s">
        <v>484</v>
      </c>
      <c r="E4003" s="475" t="s">
        <v>790</v>
      </c>
      <c r="F4003" s="475" t="s">
        <v>3418</v>
      </c>
      <c r="G4003" s="494" t="s">
        <v>617</v>
      </c>
      <c r="H4003" s="491" t="s">
        <v>286</v>
      </c>
      <c r="I4003" s="494" t="s">
        <v>3983</v>
      </c>
      <c r="J4003" s="502">
        <v>44.83</v>
      </c>
      <c r="K4003" s="494" t="s">
        <v>4027</v>
      </c>
      <c r="L4003" s="512">
        <f t="shared" si="434"/>
        <v>0</v>
      </c>
      <c r="M4003" s="513" t="s">
        <v>4037</v>
      </c>
      <c r="N4003" s="514"/>
      <c r="O4003" s="514"/>
      <c r="P4003" s="515">
        <f t="shared" si="435"/>
        <v>0</v>
      </c>
      <c r="Q4003" s="515">
        <f t="shared" si="436"/>
        <v>0</v>
      </c>
      <c r="R4003" s="515">
        <f t="shared" si="437"/>
        <v>0</v>
      </c>
      <c r="S4003" s="516">
        <f>IF(M4003="nio",0,IF(M4003&gt;0,VLOOKUP(H4003,'3-Productie normen'!A:L,VLOOKUP(M4003,'3-Productie normen'!$B$36:$C$42,2,FALSE),FALSE)))</f>
        <v>0</v>
      </c>
      <c r="T4003" s="516">
        <f t="shared" si="439"/>
        <v>0</v>
      </c>
      <c r="U4003" s="55">
        <f t="shared" si="440"/>
        <v>0</v>
      </c>
      <c r="V4003" s="527"/>
      <c r="X4003" s="529">
        <f t="shared" si="438"/>
        <v>0</v>
      </c>
    </row>
    <row r="4004" spans="1:24" ht="14.1" customHeight="1">
      <c r="A4004" s="460">
        <v>4004</v>
      </c>
      <c r="B4004" s="467" t="s">
        <v>248</v>
      </c>
      <c r="C4004" s="466" t="s">
        <v>389</v>
      </c>
      <c r="D4004" s="473" t="s">
        <v>484</v>
      </c>
      <c r="E4004" s="475" t="s">
        <v>790</v>
      </c>
      <c r="F4004" s="475" t="s">
        <v>3419</v>
      </c>
      <c r="G4004" s="494" t="s">
        <v>617</v>
      </c>
      <c r="H4004" s="494" t="s">
        <v>4026</v>
      </c>
      <c r="I4004" s="494" t="s">
        <v>3981</v>
      </c>
      <c r="J4004" s="502">
        <v>486.94</v>
      </c>
      <c r="K4004" s="494" t="s">
        <v>4026</v>
      </c>
      <c r="L4004" s="512">
        <f t="shared" si="434"/>
        <v>0</v>
      </c>
      <c r="M4004" s="513" t="s">
        <v>4037</v>
      </c>
      <c r="N4004" s="514"/>
      <c r="O4004" s="514"/>
      <c r="P4004" s="515">
        <f t="shared" si="435"/>
        <v>0</v>
      </c>
      <c r="Q4004" s="515">
        <f t="shared" si="436"/>
        <v>0</v>
      </c>
      <c r="R4004" s="515">
        <f t="shared" si="437"/>
        <v>0</v>
      </c>
      <c r="S4004" s="516">
        <f>IF(M4004="nio",0,IF(M4004&gt;0,VLOOKUP(H4004,'3-Productie normen'!A:L,VLOOKUP(M4004,'3-Productie normen'!$B$36:$C$42,2,FALSE),FALSE)))</f>
        <v>0</v>
      </c>
      <c r="T4004" s="516">
        <f t="shared" si="439"/>
        <v>0</v>
      </c>
      <c r="U4004" s="55">
        <f t="shared" si="440"/>
        <v>0</v>
      </c>
      <c r="V4004" s="527"/>
      <c r="X4004" s="529">
        <f t="shared" si="438"/>
        <v>0</v>
      </c>
    </row>
    <row r="4005" spans="1:24" ht="14.1" customHeight="1">
      <c r="A4005" s="460">
        <v>4005</v>
      </c>
      <c r="B4005" s="467" t="s">
        <v>248</v>
      </c>
      <c r="C4005" s="466" t="s">
        <v>389</v>
      </c>
      <c r="D4005" s="473" t="s">
        <v>484</v>
      </c>
      <c r="E4005" s="475" t="s">
        <v>790</v>
      </c>
      <c r="F4005" s="475" t="s">
        <v>3420</v>
      </c>
      <c r="G4005" s="494" t="s">
        <v>617</v>
      </c>
      <c r="H4005" s="491" t="s">
        <v>286</v>
      </c>
      <c r="I4005" s="494" t="s">
        <v>3981</v>
      </c>
      <c r="J4005" s="502">
        <v>15.03</v>
      </c>
      <c r="K4005" s="494" t="s">
        <v>4027</v>
      </c>
      <c r="L4005" s="512">
        <f t="shared" si="434"/>
        <v>0</v>
      </c>
      <c r="M4005" s="513" t="s">
        <v>4037</v>
      </c>
      <c r="N4005" s="514"/>
      <c r="O4005" s="514"/>
      <c r="P4005" s="515">
        <f t="shared" si="435"/>
        <v>0</v>
      </c>
      <c r="Q4005" s="515">
        <f t="shared" si="436"/>
        <v>0</v>
      </c>
      <c r="R4005" s="515">
        <f t="shared" si="437"/>
        <v>0</v>
      </c>
      <c r="S4005" s="516">
        <f>IF(M4005="nio",0,IF(M4005&gt;0,VLOOKUP(H4005,'3-Productie normen'!A:L,VLOOKUP(M4005,'3-Productie normen'!$B$36:$C$42,2,FALSE),FALSE)))</f>
        <v>0</v>
      </c>
      <c r="T4005" s="516">
        <f t="shared" si="439"/>
        <v>0</v>
      </c>
      <c r="U4005" s="55">
        <f t="shared" si="440"/>
        <v>0</v>
      </c>
      <c r="V4005" s="527"/>
      <c r="X4005" s="529">
        <f t="shared" si="438"/>
        <v>0</v>
      </c>
    </row>
    <row r="4006" spans="1:24" ht="14.1" customHeight="1">
      <c r="A4006" s="460">
        <v>4006</v>
      </c>
      <c r="B4006" s="467" t="s">
        <v>248</v>
      </c>
      <c r="C4006" s="466" t="s">
        <v>389</v>
      </c>
      <c r="D4006" s="473" t="s">
        <v>484</v>
      </c>
      <c r="E4006" s="475" t="s">
        <v>790</v>
      </c>
      <c r="F4006" s="475" t="s">
        <v>3421</v>
      </c>
      <c r="G4006" s="494" t="s">
        <v>617</v>
      </c>
      <c r="H4006" s="491" t="s">
        <v>286</v>
      </c>
      <c r="I4006" s="494" t="s">
        <v>3981</v>
      </c>
      <c r="J4006" s="502">
        <v>15.22</v>
      </c>
      <c r="K4006" s="494" t="s">
        <v>4027</v>
      </c>
      <c r="L4006" s="512">
        <f t="shared" si="434"/>
        <v>0</v>
      </c>
      <c r="M4006" s="513" t="s">
        <v>4037</v>
      </c>
      <c r="N4006" s="514"/>
      <c r="O4006" s="514"/>
      <c r="P4006" s="515">
        <f t="shared" si="435"/>
        <v>0</v>
      </c>
      <c r="Q4006" s="515">
        <f t="shared" si="436"/>
        <v>0</v>
      </c>
      <c r="R4006" s="515">
        <f t="shared" si="437"/>
        <v>0</v>
      </c>
      <c r="S4006" s="516">
        <f>IF(M4006="nio",0,IF(M4006&gt;0,VLOOKUP(H4006,'3-Productie normen'!A:L,VLOOKUP(M4006,'3-Productie normen'!$B$36:$C$42,2,FALSE),FALSE)))</f>
        <v>0</v>
      </c>
      <c r="T4006" s="516">
        <f t="shared" si="439"/>
        <v>0</v>
      </c>
      <c r="U4006" s="55">
        <f t="shared" si="440"/>
        <v>0</v>
      </c>
      <c r="V4006" s="527"/>
      <c r="X4006" s="529">
        <f t="shared" si="438"/>
        <v>0</v>
      </c>
    </row>
    <row r="4007" spans="1:24" ht="14.1" customHeight="1">
      <c r="A4007" s="460">
        <v>4007</v>
      </c>
      <c r="B4007" s="467" t="s">
        <v>248</v>
      </c>
      <c r="C4007" s="466" t="s">
        <v>389</v>
      </c>
      <c r="D4007" s="473" t="s">
        <v>484</v>
      </c>
      <c r="E4007" s="475" t="s">
        <v>790</v>
      </c>
      <c r="F4007" s="475" t="s">
        <v>3422</v>
      </c>
      <c r="G4007" s="494" t="s">
        <v>617</v>
      </c>
      <c r="H4007" s="491" t="s">
        <v>286</v>
      </c>
      <c r="I4007" s="494" t="s">
        <v>3981</v>
      </c>
      <c r="J4007" s="502">
        <v>15.22</v>
      </c>
      <c r="K4007" s="494" t="s">
        <v>4027</v>
      </c>
      <c r="L4007" s="512">
        <f t="shared" si="434"/>
        <v>0</v>
      </c>
      <c r="M4007" s="513" t="s">
        <v>4037</v>
      </c>
      <c r="N4007" s="514"/>
      <c r="O4007" s="514"/>
      <c r="P4007" s="515">
        <f t="shared" si="435"/>
        <v>0</v>
      </c>
      <c r="Q4007" s="515">
        <f t="shared" si="436"/>
        <v>0</v>
      </c>
      <c r="R4007" s="515">
        <f t="shared" si="437"/>
        <v>0</v>
      </c>
      <c r="S4007" s="516">
        <f>IF(M4007="nio",0,IF(M4007&gt;0,VLOOKUP(H4007,'3-Productie normen'!A:L,VLOOKUP(M4007,'3-Productie normen'!$B$36:$C$42,2,FALSE),FALSE)))</f>
        <v>0</v>
      </c>
      <c r="T4007" s="516">
        <f t="shared" si="439"/>
        <v>0</v>
      </c>
      <c r="U4007" s="55">
        <f t="shared" si="440"/>
        <v>0</v>
      </c>
      <c r="V4007" s="527"/>
      <c r="X4007" s="529">
        <f t="shared" si="438"/>
        <v>0</v>
      </c>
    </row>
    <row r="4008" spans="1:24" ht="14.1" customHeight="1">
      <c r="A4008" s="460">
        <v>4008</v>
      </c>
      <c r="B4008" s="467" t="s">
        <v>248</v>
      </c>
      <c r="C4008" s="466" t="s">
        <v>389</v>
      </c>
      <c r="D4008" s="473" t="s">
        <v>484</v>
      </c>
      <c r="E4008" s="475" t="s">
        <v>790</v>
      </c>
      <c r="F4008" s="475" t="s">
        <v>3423</v>
      </c>
      <c r="G4008" s="494" t="s">
        <v>594</v>
      </c>
      <c r="H4008" s="491" t="s">
        <v>286</v>
      </c>
      <c r="I4008" s="494" t="s">
        <v>3983</v>
      </c>
      <c r="J4008" s="502">
        <v>40.61</v>
      </c>
      <c r="K4008" s="494" t="s">
        <v>4027</v>
      </c>
      <c r="L4008" s="512">
        <f t="shared" si="434"/>
        <v>0</v>
      </c>
      <c r="M4008" s="513" t="s">
        <v>4037</v>
      </c>
      <c r="N4008" s="514"/>
      <c r="O4008" s="514"/>
      <c r="P4008" s="515">
        <f t="shared" si="435"/>
        <v>0</v>
      </c>
      <c r="Q4008" s="515">
        <f t="shared" si="436"/>
        <v>0</v>
      </c>
      <c r="R4008" s="515">
        <f t="shared" si="437"/>
        <v>0</v>
      </c>
      <c r="S4008" s="516">
        <f>IF(M4008="nio",0,IF(M4008&gt;0,VLOOKUP(H4008,'3-Productie normen'!A:L,VLOOKUP(M4008,'3-Productie normen'!$B$36:$C$42,2,FALSE),FALSE)))</f>
        <v>0</v>
      </c>
      <c r="T4008" s="516">
        <f t="shared" si="439"/>
        <v>0</v>
      </c>
      <c r="U4008" s="55">
        <f t="shared" si="440"/>
        <v>0</v>
      </c>
      <c r="V4008" s="527"/>
      <c r="X4008" s="529">
        <f t="shared" si="438"/>
        <v>0</v>
      </c>
    </row>
    <row r="4009" spans="1:24" ht="14.1" customHeight="1">
      <c r="A4009" s="567">
        <v>4009</v>
      </c>
      <c r="B4009" s="467" t="s">
        <v>248</v>
      </c>
      <c r="C4009" s="466" t="s">
        <v>389</v>
      </c>
      <c r="D4009" s="473" t="s">
        <v>484</v>
      </c>
      <c r="E4009" s="475" t="s">
        <v>790</v>
      </c>
      <c r="F4009" s="475" t="s">
        <v>3274</v>
      </c>
      <c r="G4009" s="494" t="s">
        <v>594</v>
      </c>
      <c r="H4009" s="491" t="s">
        <v>286</v>
      </c>
      <c r="I4009" s="494" t="s">
        <v>3983</v>
      </c>
      <c r="J4009" s="502">
        <v>70.58</v>
      </c>
      <c r="K4009" s="494" t="s">
        <v>4027</v>
      </c>
      <c r="L4009" s="512">
        <f t="shared" si="434"/>
        <v>0</v>
      </c>
      <c r="M4009" s="513" t="s">
        <v>4037</v>
      </c>
      <c r="N4009" s="514"/>
      <c r="O4009" s="514"/>
      <c r="P4009" s="515">
        <f t="shared" si="435"/>
        <v>0</v>
      </c>
      <c r="Q4009" s="515">
        <f t="shared" si="436"/>
        <v>0</v>
      </c>
      <c r="R4009" s="515">
        <f t="shared" si="437"/>
        <v>0</v>
      </c>
      <c r="S4009" s="516">
        <f>IF(M4009="nio",0,IF(M4009&gt;0,VLOOKUP(H4009,'3-Productie normen'!A:L,VLOOKUP(M4009,'3-Productie normen'!$B$36:$C$42,2,FALSE),FALSE)))</f>
        <v>0</v>
      </c>
      <c r="T4009" s="516">
        <f t="shared" si="439"/>
        <v>0</v>
      </c>
      <c r="U4009" s="55">
        <f t="shared" si="440"/>
        <v>0</v>
      </c>
      <c r="V4009" s="527"/>
      <c r="X4009" s="529">
        <f t="shared" si="438"/>
        <v>0</v>
      </c>
    </row>
    <row r="4010" spans="1:24" ht="14.1" customHeight="1">
      <c r="A4010" s="460">
        <v>4010</v>
      </c>
      <c r="B4010" s="467" t="s">
        <v>248</v>
      </c>
      <c r="C4010" s="466" t="s">
        <v>389</v>
      </c>
      <c r="D4010" s="473" t="s">
        <v>484</v>
      </c>
      <c r="E4010" s="475" t="s">
        <v>790</v>
      </c>
      <c r="F4010" s="475" t="s">
        <v>3424</v>
      </c>
      <c r="G4010" s="494" t="s">
        <v>625</v>
      </c>
      <c r="H4010" s="491" t="s">
        <v>286</v>
      </c>
      <c r="I4010" s="494" t="s">
        <v>3983</v>
      </c>
      <c r="J4010" s="502">
        <v>205.39</v>
      </c>
      <c r="K4010" s="494" t="s">
        <v>4027</v>
      </c>
      <c r="L4010" s="512">
        <f t="shared" si="434"/>
        <v>0</v>
      </c>
      <c r="M4010" s="513" t="s">
        <v>4037</v>
      </c>
      <c r="N4010" s="514"/>
      <c r="O4010" s="514"/>
      <c r="P4010" s="515">
        <f t="shared" si="435"/>
        <v>0</v>
      </c>
      <c r="Q4010" s="515">
        <f t="shared" si="436"/>
        <v>0</v>
      </c>
      <c r="R4010" s="515">
        <f t="shared" si="437"/>
        <v>0</v>
      </c>
      <c r="S4010" s="516">
        <f>IF(M4010="nio",0,IF(M4010&gt;0,VLOOKUP(H4010,'3-Productie normen'!A:L,VLOOKUP(M4010,'3-Productie normen'!$B$36:$C$42,2,FALSE),FALSE)))</f>
        <v>0</v>
      </c>
      <c r="T4010" s="516">
        <f t="shared" si="439"/>
        <v>0</v>
      </c>
      <c r="U4010" s="55">
        <f t="shared" si="440"/>
        <v>0</v>
      </c>
      <c r="V4010" s="527"/>
      <c r="X4010" s="529">
        <f t="shared" si="438"/>
        <v>0</v>
      </c>
    </row>
    <row r="4011" spans="1:24" ht="14.1" customHeight="1">
      <c r="A4011" s="460">
        <v>4011</v>
      </c>
      <c r="B4011" s="467" t="s">
        <v>248</v>
      </c>
      <c r="C4011" s="466" t="s">
        <v>389</v>
      </c>
      <c r="D4011" s="473" t="s">
        <v>484</v>
      </c>
      <c r="E4011" s="475" t="s">
        <v>790</v>
      </c>
      <c r="F4011" s="475" t="s">
        <v>2202</v>
      </c>
      <c r="G4011" s="494" t="s">
        <v>600</v>
      </c>
      <c r="H4011" s="491" t="s">
        <v>286</v>
      </c>
      <c r="I4011" s="494" t="s">
        <v>3983</v>
      </c>
      <c r="J4011" s="502">
        <v>129</v>
      </c>
      <c r="K4011" s="494" t="s">
        <v>4027</v>
      </c>
      <c r="L4011" s="512">
        <f t="shared" si="434"/>
        <v>0</v>
      </c>
      <c r="M4011" s="513" t="s">
        <v>4037</v>
      </c>
      <c r="N4011" s="514"/>
      <c r="O4011" s="514"/>
      <c r="P4011" s="515">
        <f t="shared" si="435"/>
        <v>0</v>
      </c>
      <c r="Q4011" s="515">
        <f t="shared" si="436"/>
        <v>0</v>
      </c>
      <c r="R4011" s="515">
        <f t="shared" si="437"/>
        <v>0</v>
      </c>
      <c r="S4011" s="516">
        <f>IF(M4011="nio",0,IF(M4011&gt;0,VLOOKUP(H4011,'3-Productie normen'!A:L,VLOOKUP(M4011,'3-Productie normen'!$B$36:$C$42,2,FALSE),FALSE)))</f>
        <v>0</v>
      </c>
      <c r="T4011" s="516">
        <f t="shared" si="439"/>
        <v>0</v>
      </c>
      <c r="U4011" s="55">
        <f t="shared" si="440"/>
        <v>0</v>
      </c>
      <c r="V4011" s="527"/>
      <c r="X4011" s="529">
        <f t="shared" si="438"/>
        <v>0</v>
      </c>
    </row>
    <row r="4012" spans="1:24" ht="14.1" customHeight="1">
      <c r="A4012" s="460">
        <v>4012</v>
      </c>
      <c r="B4012" s="467" t="s">
        <v>248</v>
      </c>
      <c r="C4012" s="466" t="s">
        <v>389</v>
      </c>
      <c r="D4012" s="473" t="s">
        <v>484</v>
      </c>
      <c r="E4012" s="475" t="s">
        <v>790</v>
      </c>
      <c r="F4012" s="475" t="s">
        <v>3425</v>
      </c>
      <c r="G4012" s="494" t="s">
        <v>600</v>
      </c>
      <c r="H4012" s="491" t="s">
        <v>286</v>
      </c>
      <c r="I4012" s="494" t="s">
        <v>3983</v>
      </c>
      <c r="J4012" s="502">
        <v>337.52</v>
      </c>
      <c r="K4012" s="494" t="s">
        <v>4027</v>
      </c>
      <c r="L4012" s="512">
        <f t="shared" si="434"/>
        <v>0</v>
      </c>
      <c r="M4012" s="513" t="s">
        <v>4037</v>
      </c>
      <c r="N4012" s="514"/>
      <c r="O4012" s="514"/>
      <c r="P4012" s="515">
        <f t="shared" si="435"/>
        <v>0</v>
      </c>
      <c r="Q4012" s="515">
        <f t="shared" si="436"/>
        <v>0</v>
      </c>
      <c r="R4012" s="515">
        <f t="shared" si="437"/>
        <v>0</v>
      </c>
      <c r="S4012" s="516">
        <f>IF(M4012="nio",0,IF(M4012&gt;0,VLOOKUP(H4012,'3-Productie normen'!A:L,VLOOKUP(M4012,'3-Productie normen'!$B$36:$C$42,2,FALSE),FALSE)))</f>
        <v>0</v>
      </c>
      <c r="T4012" s="516">
        <f t="shared" si="439"/>
        <v>0</v>
      </c>
      <c r="U4012" s="55">
        <f t="shared" si="440"/>
        <v>0</v>
      </c>
      <c r="V4012" s="527"/>
      <c r="X4012" s="529">
        <f t="shared" si="438"/>
        <v>0</v>
      </c>
    </row>
    <row r="4013" spans="1:24" ht="14.1" customHeight="1">
      <c r="A4013" s="460">
        <v>4013</v>
      </c>
      <c r="B4013" s="467" t="s">
        <v>248</v>
      </c>
      <c r="C4013" s="466" t="s">
        <v>389</v>
      </c>
      <c r="D4013" s="473" t="s">
        <v>484</v>
      </c>
      <c r="E4013" s="475" t="s">
        <v>790</v>
      </c>
      <c r="F4013" s="475" t="s">
        <v>3426</v>
      </c>
      <c r="G4013" s="494" t="s">
        <v>600</v>
      </c>
      <c r="H4013" s="491" t="s">
        <v>286</v>
      </c>
      <c r="I4013" s="494" t="s">
        <v>3983</v>
      </c>
      <c r="J4013" s="502">
        <v>125.07</v>
      </c>
      <c r="K4013" s="494" t="s">
        <v>4027</v>
      </c>
      <c r="L4013" s="512">
        <f t="shared" si="434"/>
        <v>0</v>
      </c>
      <c r="M4013" s="513" t="s">
        <v>4037</v>
      </c>
      <c r="N4013" s="514"/>
      <c r="O4013" s="514"/>
      <c r="P4013" s="515">
        <f t="shared" si="435"/>
        <v>0</v>
      </c>
      <c r="Q4013" s="515">
        <f t="shared" si="436"/>
        <v>0</v>
      </c>
      <c r="R4013" s="515">
        <f t="shared" si="437"/>
        <v>0</v>
      </c>
      <c r="S4013" s="516">
        <f>IF(M4013="nio",0,IF(M4013&gt;0,VLOOKUP(H4013,'3-Productie normen'!A:L,VLOOKUP(M4013,'3-Productie normen'!$B$36:$C$42,2,FALSE),FALSE)))</f>
        <v>0</v>
      </c>
      <c r="T4013" s="516">
        <f t="shared" si="439"/>
        <v>0</v>
      </c>
      <c r="U4013" s="55">
        <f t="shared" si="440"/>
        <v>0</v>
      </c>
      <c r="V4013" s="527"/>
      <c r="X4013" s="529">
        <f t="shared" si="438"/>
        <v>0</v>
      </c>
    </row>
    <row r="4014" spans="1:24" ht="14.1" customHeight="1">
      <c r="A4014" s="460">
        <v>4014</v>
      </c>
      <c r="B4014" s="467" t="s">
        <v>248</v>
      </c>
      <c r="C4014" s="466" t="s">
        <v>390</v>
      </c>
      <c r="D4014" s="473" t="s">
        <v>485</v>
      </c>
      <c r="E4014" s="475">
        <v>0</v>
      </c>
      <c r="F4014" s="475">
        <v>1</v>
      </c>
      <c r="G4014" s="494" t="s">
        <v>600</v>
      </c>
      <c r="H4014" s="494" t="s">
        <v>4026</v>
      </c>
      <c r="I4014" s="494" t="s">
        <v>3983</v>
      </c>
      <c r="J4014" s="502">
        <v>21.81</v>
      </c>
      <c r="K4014" s="494" t="s">
        <v>4026</v>
      </c>
      <c r="L4014" s="512">
        <f t="shared" si="434"/>
        <v>0</v>
      </c>
      <c r="M4014" s="513" t="s">
        <v>4037</v>
      </c>
      <c r="N4014" s="514"/>
      <c r="O4014" s="514"/>
      <c r="P4014" s="515">
        <f t="shared" si="435"/>
        <v>0</v>
      </c>
      <c r="Q4014" s="515">
        <f t="shared" si="436"/>
        <v>0</v>
      </c>
      <c r="R4014" s="515">
        <f t="shared" si="437"/>
        <v>0</v>
      </c>
      <c r="S4014" s="516">
        <f>IF(M4014="nio",0,IF(M4014&gt;0,VLOOKUP(H4014,'3-Productie normen'!A:L,VLOOKUP(M4014,'3-Productie normen'!$B$36:$C$42,2,FALSE),FALSE)))</f>
        <v>0</v>
      </c>
      <c r="T4014" s="516">
        <f t="shared" si="439"/>
        <v>0</v>
      </c>
      <c r="U4014" s="55">
        <f t="shared" si="440"/>
        <v>0</v>
      </c>
      <c r="V4014" s="527"/>
      <c r="X4014" s="529">
        <f t="shared" si="438"/>
        <v>0</v>
      </c>
    </row>
    <row r="4015" spans="1:24" ht="14.1" customHeight="1">
      <c r="A4015" s="460">
        <v>4015</v>
      </c>
      <c r="B4015" s="467" t="s">
        <v>248</v>
      </c>
      <c r="C4015" s="466" t="s">
        <v>390</v>
      </c>
      <c r="D4015" s="473" t="s">
        <v>485</v>
      </c>
      <c r="E4015" s="475">
        <v>0</v>
      </c>
      <c r="F4015" s="475">
        <v>2</v>
      </c>
      <c r="G4015" s="494" t="s">
        <v>627</v>
      </c>
      <c r="H4015" s="494" t="s">
        <v>4026</v>
      </c>
      <c r="I4015" s="494" t="s">
        <v>3983</v>
      </c>
      <c r="J4015" s="502">
        <v>35.75</v>
      </c>
      <c r="K4015" s="494" t="s">
        <v>4026</v>
      </c>
      <c r="L4015" s="512">
        <f t="shared" si="434"/>
        <v>0</v>
      </c>
      <c r="M4015" s="513" t="s">
        <v>4037</v>
      </c>
      <c r="N4015" s="514"/>
      <c r="O4015" s="514"/>
      <c r="P4015" s="515">
        <f t="shared" si="435"/>
        <v>0</v>
      </c>
      <c r="Q4015" s="515">
        <f t="shared" si="436"/>
        <v>0</v>
      </c>
      <c r="R4015" s="515">
        <f t="shared" si="437"/>
        <v>0</v>
      </c>
      <c r="S4015" s="516">
        <f>IF(M4015="nio",0,IF(M4015&gt;0,VLOOKUP(H4015,'3-Productie normen'!A:L,VLOOKUP(M4015,'3-Productie normen'!$B$36:$C$42,2,FALSE),FALSE)))</f>
        <v>0</v>
      </c>
      <c r="T4015" s="516">
        <f t="shared" si="439"/>
        <v>0</v>
      </c>
      <c r="U4015" s="55">
        <f t="shared" si="440"/>
        <v>0</v>
      </c>
      <c r="V4015" s="527"/>
      <c r="X4015" s="529">
        <f t="shared" si="438"/>
        <v>0</v>
      </c>
    </row>
    <row r="4016" spans="1:24" ht="14.1" customHeight="1">
      <c r="A4016" s="460">
        <v>4016</v>
      </c>
      <c r="B4016" s="467" t="s">
        <v>248</v>
      </c>
      <c r="C4016" s="466" t="s">
        <v>390</v>
      </c>
      <c r="D4016" s="473" t="s">
        <v>485</v>
      </c>
      <c r="E4016" s="475">
        <v>0</v>
      </c>
      <c r="F4016" s="475">
        <v>3</v>
      </c>
      <c r="G4016" s="494" t="s">
        <v>594</v>
      </c>
      <c r="H4016" s="494" t="s">
        <v>4026</v>
      </c>
      <c r="I4016" s="494" t="s">
        <v>3983</v>
      </c>
      <c r="J4016" s="502">
        <v>8.94</v>
      </c>
      <c r="K4016" s="494" t="s">
        <v>4026</v>
      </c>
      <c r="L4016" s="512">
        <f t="shared" si="434"/>
        <v>0</v>
      </c>
      <c r="M4016" s="513" t="s">
        <v>4037</v>
      </c>
      <c r="N4016" s="514"/>
      <c r="O4016" s="514"/>
      <c r="P4016" s="515">
        <f t="shared" si="435"/>
        <v>0</v>
      </c>
      <c r="Q4016" s="515">
        <f t="shared" si="436"/>
        <v>0</v>
      </c>
      <c r="R4016" s="515">
        <f t="shared" si="437"/>
        <v>0</v>
      </c>
      <c r="S4016" s="516">
        <f>IF(M4016="nio",0,IF(M4016&gt;0,VLOOKUP(H4016,'3-Productie normen'!A:L,VLOOKUP(M4016,'3-Productie normen'!$B$36:$C$42,2,FALSE),FALSE)))</f>
        <v>0</v>
      </c>
      <c r="T4016" s="516">
        <f t="shared" si="439"/>
        <v>0</v>
      </c>
      <c r="U4016" s="55">
        <f t="shared" si="440"/>
        <v>0</v>
      </c>
      <c r="V4016" s="527"/>
      <c r="X4016" s="529">
        <f t="shared" si="438"/>
        <v>0</v>
      </c>
    </row>
    <row r="4017" spans="1:24" ht="14.1" customHeight="1">
      <c r="A4017" s="567">
        <v>4017</v>
      </c>
      <c r="B4017" s="467" t="s">
        <v>248</v>
      </c>
      <c r="C4017" s="466" t="s">
        <v>390</v>
      </c>
      <c r="D4017" s="473" t="s">
        <v>485</v>
      </c>
      <c r="E4017" s="475">
        <v>0</v>
      </c>
      <c r="F4017" s="475">
        <v>4</v>
      </c>
      <c r="G4017" s="494" t="s">
        <v>594</v>
      </c>
      <c r="H4017" s="494" t="s">
        <v>4026</v>
      </c>
      <c r="I4017" s="494" t="s">
        <v>3983</v>
      </c>
      <c r="J4017" s="502">
        <v>8.94</v>
      </c>
      <c r="K4017" s="494" t="s">
        <v>4026</v>
      </c>
      <c r="L4017" s="512">
        <f t="shared" si="434"/>
        <v>0</v>
      </c>
      <c r="M4017" s="513" t="s">
        <v>4037</v>
      </c>
      <c r="N4017" s="514"/>
      <c r="O4017" s="514"/>
      <c r="P4017" s="515">
        <f t="shared" si="435"/>
        <v>0</v>
      </c>
      <c r="Q4017" s="515">
        <f t="shared" si="436"/>
        <v>0</v>
      </c>
      <c r="R4017" s="515">
        <f t="shared" si="437"/>
        <v>0</v>
      </c>
      <c r="S4017" s="516">
        <f>IF(M4017="nio",0,IF(M4017&gt;0,VLOOKUP(H4017,'3-Productie normen'!A:L,VLOOKUP(M4017,'3-Productie normen'!$B$36:$C$42,2,FALSE),FALSE)))</f>
        <v>0</v>
      </c>
      <c r="T4017" s="516">
        <f t="shared" si="439"/>
        <v>0</v>
      </c>
      <c r="U4017" s="55">
        <f t="shared" si="440"/>
        <v>0</v>
      </c>
      <c r="V4017" s="527"/>
      <c r="X4017" s="529">
        <f t="shared" si="438"/>
        <v>0</v>
      </c>
    </row>
    <row r="4018" spans="1:24" ht="14.1" customHeight="1">
      <c r="A4018" s="460">
        <v>4018</v>
      </c>
      <c r="B4018" s="467" t="s">
        <v>248</v>
      </c>
      <c r="C4018" s="466" t="s">
        <v>390</v>
      </c>
      <c r="D4018" s="473" t="s">
        <v>485</v>
      </c>
      <c r="E4018" s="475">
        <v>0</v>
      </c>
      <c r="F4018" s="475">
        <v>5</v>
      </c>
      <c r="G4018" s="494" t="s">
        <v>594</v>
      </c>
      <c r="H4018" s="494" t="s">
        <v>4026</v>
      </c>
      <c r="I4018" s="494" t="s">
        <v>3983</v>
      </c>
      <c r="J4018" s="502">
        <v>8.94</v>
      </c>
      <c r="K4018" s="494" t="s">
        <v>4026</v>
      </c>
      <c r="L4018" s="512">
        <f t="shared" si="434"/>
        <v>0</v>
      </c>
      <c r="M4018" s="513" t="s">
        <v>4037</v>
      </c>
      <c r="N4018" s="514"/>
      <c r="O4018" s="514"/>
      <c r="P4018" s="515">
        <f t="shared" si="435"/>
        <v>0</v>
      </c>
      <c r="Q4018" s="515">
        <f t="shared" si="436"/>
        <v>0</v>
      </c>
      <c r="R4018" s="515">
        <f t="shared" si="437"/>
        <v>0</v>
      </c>
      <c r="S4018" s="516">
        <f>IF(M4018="nio",0,IF(M4018&gt;0,VLOOKUP(H4018,'3-Productie normen'!A:L,VLOOKUP(M4018,'3-Productie normen'!$B$36:$C$42,2,FALSE),FALSE)))</f>
        <v>0</v>
      </c>
      <c r="T4018" s="516">
        <f t="shared" si="439"/>
        <v>0</v>
      </c>
      <c r="U4018" s="55">
        <f t="shared" si="440"/>
        <v>0</v>
      </c>
      <c r="V4018" s="527"/>
      <c r="X4018" s="529">
        <f t="shared" si="438"/>
        <v>0</v>
      </c>
    </row>
    <row r="4019" spans="1:24" ht="14.1" customHeight="1">
      <c r="A4019" s="460">
        <v>4019</v>
      </c>
      <c r="B4019" s="467" t="s">
        <v>248</v>
      </c>
      <c r="C4019" s="466" t="s">
        <v>390</v>
      </c>
      <c r="D4019" s="473" t="s">
        <v>485</v>
      </c>
      <c r="E4019" s="475">
        <v>0</v>
      </c>
      <c r="F4019" s="475">
        <v>6</v>
      </c>
      <c r="G4019" s="494" t="s">
        <v>594</v>
      </c>
      <c r="H4019" s="494" t="s">
        <v>4026</v>
      </c>
      <c r="I4019" s="494" t="s">
        <v>3983</v>
      </c>
      <c r="J4019" s="502">
        <v>8.94</v>
      </c>
      <c r="K4019" s="494" t="s">
        <v>4026</v>
      </c>
      <c r="L4019" s="512">
        <f t="shared" si="434"/>
        <v>0</v>
      </c>
      <c r="M4019" s="513" t="s">
        <v>4037</v>
      </c>
      <c r="N4019" s="514"/>
      <c r="O4019" s="514"/>
      <c r="P4019" s="515">
        <f t="shared" si="435"/>
        <v>0</v>
      </c>
      <c r="Q4019" s="515">
        <f t="shared" si="436"/>
        <v>0</v>
      </c>
      <c r="R4019" s="515">
        <f t="shared" si="437"/>
        <v>0</v>
      </c>
      <c r="S4019" s="516">
        <f>IF(M4019="nio",0,IF(M4019&gt;0,VLOOKUP(H4019,'3-Productie normen'!A:L,VLOOKUP(M4019,'3-Productie normen'!$B$36:$C$42,2,FALSE),FALSE)))</f>
        <v>0</v>
      </c>
      <c r="T4019" s="516">
        <f t="shared" si="439"/>
        <v>0</v>
      </c>
      <c r="U4019" s="55">
        <f t="shared" si="440"/>
        <v>0</v>
      </c>
      <c r="V4019" s="527"/>
      <c r="X4019" s="529">
        <f t="shared" si="438"/>
        <v>0</v>
      </c>
    </row>
    <row r="4020" spans="1:24" ht="14.1" customHeight="1">
      <c r="A4020" s="460">
        <v>4020</v>
      </c>
      <c r="B4020" s="467" t="s">
        <v>248</v>
      </c>
      <c r="C4020" s="466" t="s">
        <v>390</v>
      </c>
      <c r="D4020" s="473" t="s">
        <v>485</v>
      </c>
      <c r="E4020" s="475">
        <v>0</v>
      </c>
      <c r="F4020" s="475">
        <v>7</v>
      </c>
      <c r="G4020" s="494" t="s">
        <v>594</v>
      </c>
      <c r="H4020" s="494" t="s">
        <v>4026</v>
      </c>
      <c r="I4020" s="494" t="s">
        <v>3983</v>
      </c>
      <c r="J4020" s="502">
        <v>8.94</v>
      </c>
      <c r="K4020" s="494" t="s">
        <v>4026</v>
      </c>
      <c r="L4020" s="512">
        <f t="shared" si="434"/>
        <v>0</v>
      </c>
      <c r="M4020" s="513" t="s">
        <v>4037</v>
      </c>
      <c r="N4020" s="514"/>
      <c r="O4020" s="514"/>
      <c r="P4020" s="515">
        <f t="shared" si="435"/>
        <v>0</v>
      </c>
      <c r="Q4020" s="515">
        <f t="shared" si="436"/>
        <v>0</v>
      </c>
      <c r="R4020" s="515">
        <f t="shared" si="437"/>
        <v>0</v>
      </c>
      <c r="S4020" s="516">
        <f>IF(M4020="nio",0,IF(M4020&gt;0,VLOOKUP(H4020,'3-Productie normen'!A:L,VLOOKUP(M4020,'3-Productie normen'!$B$36:$C$42,2,FALSE),FALSE)))</f>
        <v>0</v>
      </c>
      <c r="T4020" s="516">
        <f t="shared" si="439"/>
        <v>0</v>
      </c>
      <c r="U4020" s="55">
        <f t="shared" si="440"/>
        <v>0</v>
      </c>
      <c r="V4020" s="527"/>
      <c r="X4020" s="529">
        <f t="shared" si="438"/>
        <v>0</v>
      </c>
    </row>
    <row r="4021" spans="1:24" ht="14.1" customHeight="1">
      <c r="A4021" s="460">
        <v>4021</v>
      </c>
      <c r="B4021" s="467" t="s">
        <v>248</v>
      </c>
      <c r="C4021" s="466" t="s">
        <v>390</v>
      </c>
      <c r="D4021" s="473" t="s">
        <v>485</v>
      </c>
      <c r="E4021" s="475">
        <v>0</v>
      </c>
      <c r="F4021" s="475">
        <v>8</v>
      </c>
      <c r="G4021" s="494" t="s">
        <v>594</v>
      </c>
      <c r="H4021" s="494" t="s">
        <v>4026</v>
      </c>
      <c r="I4021" s="494" t="s">
        <v>3983</v>
      </c>
      <c r="J4021" s="502">
        <v>8.94</v>
      </c>
      <c r="K4021" s="494" t="s">
        <v>4026</v>
      </c>
      <c r="L4021" s="512">
        <f t="shared" si="434"/>
        <v>0</v>
      </c>
      <c r="M4021" s="513" t="s">
        <v>4037</v>
      </c>
      <c r="N4021" s="514"/>
      <c r="O4021" s="514"/>
      <c r="P4021" s="515">
        <f t="shared" si="435"/>
        <v>0</v>
      </c>
      <c r="Q4021" s="515">
        <f t="shared" si="436"/>
        <v>0</v>
      </c>
      <c r="R4021" s="515">
        <f t="shared" si="437"/>
        <v>0</v>
      </c>
      <c r="S4021" s="516">
        <f>IF(M4021="nio",0,IF(M4021&gt;0,VLOOKUP(H4021,'3-Productie normen'!A:L,VLOOKUP(M4021,'3-Productie normen'!$B$36:$C$42,2,FALSE),FALSE)))</f>
        <v>0</v>
      </c>
      <c r="T4021" s="516">
        <f t="shared" si="439"/>
        <v>0</v>
      </c>
      <c r="U4021" s="55">
        <f t="shared" si="440"/>
        <v>0</v>
      </c>
      <c r="V4021" s="527"/>
      <c r="X4021" s="529">
        <f t="shared" si="438"/>
        <v>0</v>
      </c>
    </row>
    <row r="4022" spans="1:24" ht="14.1" customHeight="1">
      <c r="A4022" s="460">
        <v>4022</v>
      </c>
      <c r="B4022" s="467" t="s">
        <v>248</v>
      </c>
      <c r="C4022" s="466" t="s">
        <v>390</v>
      </c>
      <c r="D4022" s="473" t="s">
        <v>485</v>
      </c>
      <c r="E4022" s="475">
        <v>0</v>
      </c>
      <c r="F4022" s="475">
        <v>9</v>
      </c>
      <c r="G4022" s="494" t="s">
        <v>594</v>
      </c>
      <c r="H4022" s="494" t="s">
        <v>4026</v>
      </c>
      <c r="I4022" s="494" t="s">
        <v>3983</v>
      </c>
      <c r="J4022" s="502">
        <v>17.88</v>
      </c>
      <c r="K4022" s="494" t="s">
        <v>4026</v>
      </c>
      <c r="L4022" s="512">
        <f t="shared" si="434"/>
        <v>0</v>
      </c>
      <c r="M4022" s="513" t="s">
        <v>4037</v>
      </c>
      <c r="N4022" s="514"/>
      <c r="O4022" s="514"/>
      <c r="P4022" s="515">
        <f t="shared" si="435"/>
        <v>0</v>
      </c>
      <c r="Q4022" s="515">
        <f t="shared" si="436"/>
        <v>0</v>
      </c>
      <c r="R4022" s="515">
        <f t="shared" si="437"/>
        <v>0</v>
      </c>
      <c r="S4022" s="516">
        <f>IF(M4022="nio",0,IF(M4022&gt;0,VLOOKUP(H4022,'3-Productie normen'!A:L,VLOOKUP(M4022,'3-Productie normen'!$B$36:$C$42,2,FALSE),FALSE)))</f>
        <v>0</v>
      </c>
      <c r="T4022" s="516">
        <f t="shared" si="439"/>
        <v>0</v>
      </c>
      <c r="U4022" s="55">
        <f t="shared" si="440"/>
        <v>0</v>
      </c>
      <c r="V4022" s="527"/>
      <c r="X4022" s="529">
        <f t="shared" si="438"/>
        <v>0</v>
      </c>
    </row>
    <row r="4023" spans="1:24" ht="14.1" customHeight="1">
      <c r="A4023" s="460">
        <v>4023</v>
      </c>
      <c r="B4023" s="467" t="s">
        <v>248</v>
      </c>
      <c r="C4023" s="466" t="s">
        <v>391</v>
      </c>
      <c r="D4023" s="473" t="s">
        <v>486</v>
      </c>
      <c r="E4023" s="475">
        <v>0</v>
      </c>
      <c r="F4023" s="475">
        <v>1</v>
      </c>
      <c r="G4023" s="494" t="s">
        <v>594</v>
      </c>
      <c r="H4023" s="494" t="s">
        <v>4026</v>
      </c>
      <c r="I4023" s="494" t="s">
        <v>3983</v>
      </c>
      <c r="J4023" s="502">
        <v>11.2</v>
      </c>
      <c r="K4023" s="494" t="s">
        <v>4026</v>
      </c>
      <c r="L4023" s="512">
        <f t="shared" si="434"/>
        <v>0</v>
      </c>
      <c r="M4023" s="513" t="s">
        <v>4037</v>
      </c>
      <c r="N4023" s="514"/>
      <c r="O4023" s="514"/>
      <c r="P4023" s="515">
        <f t="shared" si="435"/>
        <v>0</v>
      </c>
      <c r="Q4023" s="515">
        <f t="shared" si="436"/>
        <v>0</v>
      </c>
      <c r="R4023" s="515">
        <f t="shared" si="437"/>
        <v>0</v>
      </c>
      <c r="S4023" s="516">
        <f>IF(M4023="nio",0,IF(M4023&gt;0,VLOOKUP(H4023,'3-Productie normen'!A:L,VLOOKUP(M4023,'3-Productie normen'!$B$36:$C$42,2,FALSE),FALSE)))</f>
        <v>0</v>
      </c>
      <c r="T4023" s="516">
        <f t="shared" si="439"/>
        <v>0</v>
      </c>
      <c r="U4023" s="55">
        <f t="shared" si="440"/>
        <v>0</v>
      </c>
      <c r="V4023" s="527"/>
      <c r="X4023" s="529">
        <f t="shared" si="438"/>
        <v>0</v>
      </c>
    </row>
    <row r="4024" spans="1:24" ht="14.1" customHeight="1">
      <c r="A4024" s="460">
        <v>4024</v>
      </c>
      <c r="B4024" s="467" t="s">
        <v>248</v>
      </c>
      <c r="C4024" s="466" t="s">
        <v>391</v>
      </c>
      <c r="D4024" s="473" t="s">
        <v>486</v>
      </c>
      <c r="E4024" s="475">
        <v>0</v>
      </c>
      <c r="F4024" s="475">
        <v>2</v>
      </c>
      <c r="G4024" s="494" t="s">
        <v>594</v>
      </c>
      <c r="H4024" s="494" t="s">
        <v>4026</v>
      </c>
      <c r="I4024" s="494" t="s">
        <v>3983</v>
      </c>
      <c r="J4024" s="502">
        <v>10.4</v>
      </c>
      <c r="K4024" s="494" t="s">
        <v>4026</v>
      </c>
      <c r="L4024" s="512">
        <f t="shared" si="434"/>
        <v>0</v>
      </c>
      <c r="M4024" s="513" t="s">
        <v>4037</v>
      </c>
      <c r="N4024" s="514"/>
      <c r="O4024" s="514"/>
      <c r="P4024" s="515">
        <f t="shared" si="435"/>
        <v>0</v>
      </c>
      <c r="Q4024" s="515">
        <f t="shared" si="436"/>
        <v>0</v>
      </c>
      <c r="R4024" s="515">
        <f t="shared" si="437"/>
        <v>0</v>
      </c>
      <c r="S4024" s="516">
        <f>IF(M4024="nio",0,IF(M4024&gt;0,VLOOKUP(H4024,'3-Productie normen'!A:L,VLOOKUP(M4024,'3-Productie normen'!$B$36:$C$42,2,FALSE),FALSE)))</f>
        <v>0</v>
      </c>
      <c r="T4024" s="516">
        <f t="shared" si="439"/>
        <v>0</v>
      </c>
      <c r="U4024" s="55">
        <f t="shared" si="440"/>
        <v>0</v>
      </c>
      <c r="V4024" s="527"/>
      <c r="X4024" s="529">
        <f t="shared" si="438"/>
        <v>0</v>
      </c>
    </row>
    <row r="4025" spans="1:24" ht="14.1" customHeight="1">
      <c r="A4025" s="567">
        <v>4025</v>
      </c>
      <c r="B4025" s="467" t="s">
        <v>248</v>
      </c>
      <c r="C4025" s="466" t="s">
        <v>391</v>
      </c>
      <c r="D4025" s="473" t="s">
        <v>486</v>
      </c>
      <c r="E4025" s="475">
        <v>0</v>
      </c>
      <c r="F4025" s="475">
        <v>3</v>
      </c>
      <c r="G4025" s="494" t="s">
        <v>594</v>
      </c>
      <c r="H4025" s="494" t="s">
        <v>4026</v>
      </c>
      <c r="I4025" s="494" t="s">
        <v>3983</v>
      </c>
      <c r="J4025" s="502">
        <v>10.8</v>
      </c>
      <c r="K4025" s="494" t="s">
        <v>4026</v>
      </c>
      <c r="L4025" s="512">
        <f t="shared" si="434"/>
        <v>0</v>
      </c>
      <c r="M4025" s="513" t="s">
        <v>4037</v>
      </c>
      <c r="N4025" s="514"/>
      <c r="O4025" s="514"/>
      <c r="P4025" s="515">
        <f t="shared" si="435"/>
        <v>0</v>
      </c>
      <c r="Q4025" s="515">
        <f t="shared" si="436"/>
        <v>0</v>
      </c>
      <c r="R4025" s="515">
        <f t="shared" si="437"/>
        <v>0</v>
      </c>
      <c r="S4025" s="516">
        <f>IF(M4025="nio",0,IF(M4025&gt;0,VLOOKUP(H4025,'3-Productie normen'!A:L,VLOOKUP(M4025,'3-Productie normen'!$B$36:$C$42,2,FALSE),FALSE)))</f>
        <v>0</v>
      </c>
      <c r="T4025" s="516">
        <f t="shared" si="439"/>
        <v>0</v>
      </c>
      <c r="U4025" s="55">
        <f t="shared" si="440"/>
        <v>0</v>
      </c>
      <c r="V4025" s="527"/>
      <c r="X4025" s="529">
        <f t="shared" si="438"/>
        <v>0</v>
      </c>
    </row>
    <row r="4026" spans="1:24" ht="14.1" customHeight="1">
      <c r="A4026" s="460">
        <v>4026</v>
      </c>
      <c r="B4026" s="467" t="s">
        <v>248</v>
      </c>
      <c r="C4026" s="466" t="s">
        <v>392</v>
      </c>
      <c r="D4026" s="473" t="s">
        <v>487</v>
      </c>
      <c r="E4026" s="475">
        <v>0</v>
      </c>
      <c r="F4026" s="475">
        <v>1</v>
      </c>
      <c r="G4026" s="494" t="s">
        <v>594</v>
      </c>
      <c r="H4026" s="494" t="s">
        <v>4026</v>
      </c>
      <c r="I4026" s="494" t="s">
        <v>3983</v>
      </c>
      <c r="J4026" s="502">
        <v>11.2</v>
      </c>
      <c r="K4026" s="494" t="s">
        <v>4026</v>
      </c>
      <c r="L4026" s="512">
        <f t="shared" si="434"/>
        <v>0</v>
      </c>
      <c r="M4026" s="513" t="s">
        <v>4037</v>
      </c>
      <c r="N4026" s="514"/>
      <c r="O4026" s="514"/>
      <c r="P4026" s="515">
        <f t="shared" si="435"/>
        <v>0</v>
      </c>
      <c r="Q4026" s="515">
        <f t="shared" si="436"/>
        <v>0</v>
      </c>
      <c r="R4026" s="515">
        <f t="shared" si="437"/>
        <v>0</v>
      </c>
      <c r="S4026" s="516">
        <f>IF(M4026="nio",0,IF(M4026&gt;0,VLOOKUP(H4026,'3-Productie normen'!A:L,VLOOKUP(M4026,'3-Productie normen'!$B$36:$C$42,2,FALSE),FALSE)))</f>
        <v>0</v>
      </c>
      <c r="T4026" s="516">
        <f t="shared" si="439"/>
        <v>0</v>
      </c>
      <c r="U4026" s="55">
        <f t="shared" si="440"/>
        <v>0</v>
      </c>
      <c r="V4026" s="527"/>
      <c r="X4026" s="529">
        <f t="shared" si="438"/>
        <v>0</v>
      </c>
    </row>
    <row r="4027" spans="1:24" ht="14.1" customHeight="1">
      <c r="A4027" s="460">
        <v>4027</v>
      </c>
      <c r="B4027" s="467" t="s">
        <v>248</v>
      </c>
      <c r="C4027" s="466" t="s">
        <v>392</v>
      </c>
      <c r="D4027" s="473" t="s">
        <v>487</v>
      </c>
      <c r="E4027" s="475">
        <v>0</v>
      </c>
      <c r="F4027" s="475">
        <v>2</v>
      </c>
      <c r="G4027" s="494" t="s">
        <v>594</v>
      </c>
      <c r="H4027" s="494" t="s">
        <v>4026</v>
      </c>
      <c r="I4027" s="494" t="s">
        <v>3983</v>
      </c>
      <c r="J4027" s="502">
        <v>10.4</v>
      </c>
      <c r="K4027" s="494" t="s">
        <v>4026</v>
      </c>
      <c r="L4027" s="512">
        <f t="shared" si="434"/>
        <v>0</v>
      </c>
      <c r="M4027" s="513" t="s">
        <v>4037</v>
      </c>
      <c r="N4027" s="514"/>
      <c r="O4027" s="514"/>
      <c r="P4027" s="515">
        <f t="shared" si="435"/>
        <v>0</v>
      </c>
      <c r="Q4027" s="515">
        <f t="shared" si="436"/>
        <v>0</v>
      </c>
      <c r="R4027" s="515">
        <f t="shared" si="437"/>
        <v>0</v>
      </c>
      <c r="S4027" s="516">
        <f>IF(M4027="nio",0,IF(M4027&gt;0,VLOOKUP(H4027,'3-Productie normen'!A:L,VLOOKUP(M4027,'3-Productie normen'!$B$36:$C$42,2,FALSE),FALSE)))</f>
        <v>0</v>
      </c>
      <c r="T4027" s="516">
        <f t="shared" si="439"/>
        <v>0</v>
      </c>
      <c r="U4027" s="55">
        <f t="shared" si="440"/>
        <v>0</v>
      </c>
      <c r="V4027" s="527"/>
      <c r="X4027" s="529">
        <f t="shared" si="438"/>
        <v>0</v>
      </c>
    </row>
    <row r="4028" spans="1:24" ht="14.1" customHeight="1">
      <c r="A4028" s="460">
        <v>4028</v>
      </c>
      <c r="B4028" s="467" t="s">
        <v>248</v>
      </c>
      <c r="C4028" s="466" t="s">
        <v>392</v>
      </c>
      <c r="D4028" s="473" t="s">
        <v>487</v>
      </c>
      <c r="E4028" s="475">
        <v>0</v>
      </c>
      <c r="F4028" s="475">
        <v>3</v>
      </c>
      <c r="G4028" s="494" t="s">
        <v>594</v>
      </c>
      <c r="H4028" s="494" t="s">
        <v>4026</v>
      </c>
      <c r="I4028" s="494" t="s">
        <v>3983</v>
      </c>
      <c r="J4028" s="502">
        <v>10.8</v>
      </c>
      <c r="K4028" s="494" t="s">
        <v>4026</v>
      </c>
      <c r="L4028" s="512">
        <f t="shared" si="434"/>
        <v>0</v>
      </c>
      <c r="M4028" s="513" t="s">
        <v>4037</v>
      </c>
      <c r="N4028" s="514"/>
      <c r="O4028" s="514"/>
      <c r="P4028" s="515">
        <f t="shared" si="435"/>
        <v>0</v>
      </c>
      <c r="Q4028" s="515">
        <f t="shared" si="436"/>
        <v>0</v>
      </c>
      <c r="R4028" s="515">
        <f t="shared" si="437"/>
        <v>0</v>
      </c>
      <c r="S4028" s="516">
        <f>IF(M4028="nio",0,IF(M4028&gt;0,VLOOKUP(H4028,'3-Productie normen'!A:L,VLOOKUP(M4028,'3-Productie normen'!$B$36:$C$42,2,FALSE),FALSE)))</f>
        <v>0</v>
      </c>
      <c r="T4028" s="516">
        <f t="shared" si="439"/>
        <v>0</v>
      </c>
      <c r="U4028" s="55">
        <f t="shared" si="440"/>
        <v>0</v>
      </c>
      <c r="V4028" s="527"/>
      <c r="X4028" s="529">
        <f t="shared" si="438"/>
        <v>0</v>
      </c>
    </row>
    <row r="4029" spans="1:24" ht="14.1" customHeight="1">
      <c r="A4029" s="460">
        <v>4029</v>
      </c>
      <c r="B4029" s="467" t="s">
        <v>248</v>
      </c>
      <c r="C4029" s="466" t="s">
        <v>393</v>
      </c>
      <c r="D4029" s="473" t="s">
        <v>488</v>
      </c>
      <c r="E4029" s="475">
        <v>0</v>
      </c>
      <c r="F4029" s="475">
        <v>1</v>
      </c>
      <c r="G4029" s="494" t="s">
        <v>594</v>
      </c>
      <c r="H4029" s="494" t="s">
        <v>4026</v>
      </c>
      <c r="I4029" s="494" t="s">
        <v>3983</v>
      </c>
      <c r="J4029" s="502">
        <v>11.2</v>
      </c>
      <c r="K4029" s="494" t="s">
        <v>4026</v>
      </c>
      <c r="L4029" s="512">
        <f t="shared" si="434"/>
        <v>0</v>
      </c>
      <c r="M4029" s="513" t="s">
        <v>4037</v>
      </c>
      <c r="N4029" s="514"/>
      <c r="O4029" s="514"/>
      <c r="P4029" s="515">
        <f t="shared" si="435"/>
        <v>0</v>
      </c>
      <c r="Q4029" s="515">
        <f t="shared" si="436"/>
        <v>0</v>
      </c>
      <c r="R4029" s="515">
        <f t="shared" si="437"/>
        <v>0</v>
      </c>
      <c r="S4029" s="516">
        <f>IF(M4029="nio",0,IF(M4029&gt;0,VLOOKUP(H4029,'3-Productie normen'!A:L,VLOOKUP(M4029,'3-Productie normen'!$B$36:$C$42,2,FALSE),FALSE)))</f>
        <v>0</v>
      </c>
      <c r="T4029" s="516">
        <f t="shared" si="439"/>
        <v>0</v>
      </c>
      <c r="U4029" s="55">
        <f t="shared" si="440"/>
        <v>0</v>
      </c>
      <c r="V4029" s="527"/>
      <c r="X4029" s="529">
        <f t="shared" si="438"/>
        <v>0</v>
      </c>
    </row>
    <row r="4030" spans="1:24" ht="14.1" customHeight="1">
      <c r="A4030" s="460">
        <v>4030</v>
      </c>
      <c r="B4030" s="467" t="s">
        <v>248</v>
      </c>
      <c r="C4030" s="466" t="s">
        <v>393</v>
      </c>
      <c r="D4030" s="473" t="s">
        <v>488</v>
      </c>
      <c r="E4030" s="475">
        <v>0</v>
      </c>
      <c r="F4030" s="475">
        <v>2</v>
      </c>
      <c r="G4030" s="494" t="s">
        <v>594</v>
      </c>
      <c r="H4030" s="494" t="s">
        <v>4026</v>
      </c>
      <c r="I4030" s="494" t="s">
        <v>3983</v>
      </c>
      <c r="J4030" s="502">
        <v>10.4</v>
      </c>
      <c r="K4030" s="494" t="s">
        <v>4026</v>
      </c>
      <c r="L4030" s="512">
        <f t="shared" si="434"/>
        <v>0</v>
      </c>
      <c r="M4030" s="513" t="s">
        <v>4037</v>
      </c>
      <c r="N4030" s="514"/>
      <c r="O4030" s="514"/>
      <c r="P4030" s="515">
        <f t="shared" si="435"/>
        <v>0</v>
      </c>
      <c r="Q4030" s="515">
        <f t="shared" si="436"/>
        <v>0</v>
      </c>
      <c r="R4030" s="515">
        <f t="shared" si="437"/>
        <v>0</v>
      </c>
      <c r="S4030" s="516">
        <f>IF(M4030="nio",0,IF(M4030&gt;0,VLOOKUP(H4030,'3-Productie normen'!A:L,VLOOKUP(M4030,'3-Productie normen'!$B$36:$C$42,2,FALSE),FALSE)))</f>
        <v>0</v>
      </c>
      <c r="T4030" s="516">
        <f t="shared" si="439"/>
        <v>0</v>
      </c>
      <c r="U4030" s="55">
        <f t="shared" si="440"/>
        <v>0</v>
      </c>
      <c r="V4030" s="527"/>
      <c r="X4030" s="529">
        <f t="shared" si="438"/>
        <v>0</v>
      </c>
    </row>
    <row r="4031" spans="1:24" ht="14.1" customHeight="1">
      <c r="A4031" s="460">
        <v>4031</v>
      </c>
      <c r="B4031" s="467" t="s">
        <v>248</v>
      </c>
      <c r="C4031" s="466" t="s">
        <v>393</v>
      </c>
      <c r="D4031" s="473" t="s">
        <v>488</v>
      </c>
      <c r="E4031" s="475">
        <v>0</v>
      </c>
      <c r="F4031" s="475">
        <v>3</v>
      </c>
      <c r="G4031" s="494" t="s">
        <v>594</v>
      </c>
      <c r="H4031" s="494" t="s">
        <v>4026</v>
      </c>
      <c r="I4031" s="494" t="s">
        <v>3983</v>
      </c>
      <c r="J4031" s="502">
        <v>10.8</v>
      </c>
      <c r="K4031" s="494" t="s">
        <v>4026</v>
      </c>
      <c r="L4031" s="512">
        <f t="shared" si="434"/>
        <v>0</v>
      </c>
      <c r="M4031" s="513" t="s">
        <v>4037</v>
      </c>
      <c r="N4031" s="514"/>
      <c r="O4031" s="514"/>
      <c r="P4031" s="515">
        <f t="shared" si="435"/>
        <v>0</v>
      </c>
      <c r="Q4031" s="515">
        <f t="shared" si="436"/>
        <v>0</v>
      </c>
      <c r="R4031" s="515">
        <f t="shared" si="437"/>
        <v>0</v>
      </c>
      <c r="S4031" s="516">
        <f>IF(M4031="nio",0,IF(M4031&gt;0,VLOOKUP(H4031,'3-Productie normen'!A:L,VLOOKUP(M4031,'3-Productie normen'!$B$36:$C$42,2,FALSE),FALSE)))</f>
        <v>0</v>
      </c>
      <c r="T4031" s="516">
        <f t="shared" si="439"/>
        <v>0</v>
      </c>
      <c r="U4031" s="55">
        <f t="shared" si="440"/>
        <v>0</v>
      </c>
      <c r="V4031" s="527"/>
      <c r="X4031" s="529">
        <f t="shared" si="438"/>
        <v>0</v>
      </c>
    </row>
    <row r="4032" spans="1:24" ht="14.1" customHeight="1">
      <c r="A4032" s="460">
        <v>4032</v>
      </c>
      <c r="B4032" s="467" t="s">
        <v>248</v>
      </c>
      <c r="C4032" s="466" t="s">
        <v>393</v>
      </c>
      <c r="D4032" s="473" t="s">
        <v>488</v>
      </c>
      <c r="E4032" s="475">
        <v>0</v>
      </c>
      <c r="F4032" s="475" t="s">
        <v>2202</v>
      </c>
      <c r="G4032" s="494" t="s">
        <v>600</v>
      </c>
      <c r="H4032" s="494" t="s">
        <v>4026</v>
      </c>
      <c r="I4032" s="494" t="s">
        <v>3983</v>
      </c>
      <c r="J4032" s="502">
        <v>16.48</v>
      </c>
      <c r="K4032" s="494" t="s">
        <v>4026</v>
      </c>
      <c r="L4032" s="512">
        <f t="shared" si="434"/>
        <v>0</v>
      </c>
      <c r="M4032" s="513" t="s">
        <v>4037</v>
      </c>
      <c r="N4032" s="514"/>
      <c r="O4032" s="514"/>
      <c r="P4032" s="515">
        <f t="shared" si="435"/>
        <v>0</v>
      </c>
      <c r="Q4032" s="515">
        <f t="shared" si="436"/>
        <v>0</v>
      </c>
      <c r="R4032" s="515">
        <f t="shared" si="437"/>
        <v>0</v>
      </c>
      <c r="S4032" s="516">
        <f>IF(M4032="nio",0,IF(M4032&gt;0,VLOOKUP(H4032,'3-Productie normen'!A:L,VLOOKUP(M4032,'3-Productie normen'!$B$36:$C$42,2,FALSE),FALSE)))</f>
        <v>0</v>
      </c>
      <c r="T4032" s="516">
        <f t="shared" si="439"/>
        <v>0</v>
      </c>
      <c r="U4032" s="55">
        <f t="shared" si="440"/>
        <v>0</v>
      </c>
      <c r="V4032" s="527"/>
      <c r="X4032" s="529">
        <f t="shared" si="438"/>
        <v>0</v>
      </c>
    </row>
    <row r="4033" spans="1:24" ht="14.1" customHeight="1">
      <c r="A4033" s="567">
        <v>4033</v>
      </c>
      <c r="B4033" s="467" t="s">
        <v>248</v>
      </c>
      <c r="C4033" s="466" t="s">
        <v>394</v>
      </c>
      <c r="D4033" s="473" t="s">
        <v>489</v>
      </c>
      <c r="E4033" s="475">
        <v>0</v>
      </c>
      <c r="F4033" s="475">
        <v>1</v>
      </c>
      <c r="G4033" s="494" t="s">
        <v>600</v>
      </c>
      <c r="H4033" s="494" t="s">
        <v>4026</v>
      </c>
      <c r="I4033" s="494" t="s">
        <v>3983</v>
      </c>
      <c r="J4033" s="502">
        <v>15.41</v>
      </c>
      <c r="K4033" s="494" t="s">
        <v>4026</v>
      </c>
      <c r="L4033" s="512">
        <f t="shared" si="434"/>
        <v>0</v>
      </c>
      <c r="M4033" s="513" t="s">
        <v>4037</v>
      </c>
      <c r="N4033" s="514"/>
      <c r="O4033" s="514"/>
      <c r="P4033" s="515">
        <f t="shared" si="435"/>
        <v>0</v>
      </c>
      <c r="Q4033" s="515">
        <f t="shared" si="436"/>
        <v>0</v>
      </c>
      <c r="R4033" s="515">
        <f t="shared" si="437"/>
        <v>0</v>
      </c>
      <c r="S4033" s="516">
        <f>IF(M4033="nio",0,IF(M4033&gt;0,VLOOKUP(H4033,'3-Productie normen'!A:L,VLOOKUP(M4033,'3-Productie normen'!$B$36:$C$42,2,FALSE),FALSE)))</f>
        <v>0</v>
      </c>
      <c r="T4033" s="516">
        <f t="shared" si="439"/>
        <v>0</v>
      </c>
      <c r="U4033" s="55">
        <f t="shared" si="440"/>
        <v>0</v>
      </c>
      <c r="V4033" s="527"/>
      <c r="X4033" s="529">
        <f t="shared" si="438"/>
        <v>0</v>
      </c>
    </row>
    <row r="4034" spans="1:24" ht="14.1" customHeight="1">
      <c r="A4034" s="460">
        <v>4034</v>
      </c>
      <c r="B4034" s="467" t="s">
        <v>248</v>
      </c>
      <c r="C4034" s="466" t="s">
        <v>394</v>
      </c>
      <c r="D4034" s="473" t="s">
        <v>489</v>
      </c>
      <c r="E4034" s="475">
        <v>0</v>
      </c>
      <c r="F4034" s="475">
        <v>2</v>
      </c>
      <c r="G4034" s="494" t="s">
        <v>625</v>
      </c>
      <c r="H4034" s="494" t="s">
        <v>4026</v>
      </c>
      <c r="I4034" s="494" t="s">
        <v>3983</v>
      </c>
      <c r="J4034" s="502">
        <v>14.49</v>
      </c>
      <c r="K4034" s="494" t="s">
        <v>4026</v>
      </c>
      <c r="L4034" s="512">
        <f t="shared" si="434"/>
        <v>0</v>
      </c>
      <c r="M4034" s="513" t="s">
        <v>4037</v>
      </c>
      <c r="N4034" s="514"/>
      <c r="O4034" s="514"/>
      <c r="P4034" s="515">
        <f t="shared" si="435"/>
        <v>0</v>
      </c>
      <c r="Q4034" s="515">
        <f t="shared" si="436"/>
        <v>0</v>
      </c>
      <c r="R4034" s="515">
        <f t="shared" si="437"/>
        <v>0</v>
      </c>
      <c r="S4034" s="516">
        <f>IF(M4034="nio",0,IF(M4034&gt;0,VLOOKUP(H4034,'3-Productie normen'!A:L,VLOOKUP(M4034,'3-Productie normen'!$B$36:$C$42,2,FALSE),FALSE)))</f>
        <v>0</v>
      </c>
      <c r="T4034" s="516">
        <f t="shared" si="439"/>
        <v>0</v>
      </c>
      <c r="U4034" s="55">
        <f t="shared" si="440"/>
        <v>0</v>
      </c>
      <c r="V4034" s="527"/>
      <c r="X4034" s="529">
        <f t="shared" si="438"/>
        <v>0</v>
      </c>
    </row>
    <row r="4035" spans="1:24" ht="14.1" customHeight="1">
      <c r="A4035" s="460">
        <v>4035</v>
      </c>
      <c r="B4035" s="467" t="s">
        <v>248</v>
      </c>
      <c r="C4035" s="466" t="s">
        <v>395</v>
      </c>
      <c r="D4035" s="473" t="s">
        <v>490</v>
      </c>
      <c r="E4035" s="475">
        <v>0</v>
      </c>
      <c r="F4035" s="475" t="s">
        <v>1461</v>
      </c>
      <c r="G4035" s="494" t="s">
        <v>600</v>
      </c>
      <c r="H4035" s="491" t="s">
        <v>286</v>
      </c>
      <c r="I4035" s="494" t="s">
        <v>3981</v>
      </c>
      <c r="J4035" s="502">
        <v>11.45</v>
      </c>
      <c r="K4035" s="494" t="s">
        <v>4027</v>
      </c>
      <c r="L4035" s="512">
        <f t="shared" si="434"/>
        <v>0</v>
      </c>
      <c r="M4035" s="513" t="s">
        <v>4037</v>
      </c>
      <c r="N4035" s="514"/>
      <c r="O4035" s="514"/>
      <c r="P4035" s="515">
        <f t="shared" si="435"/>
        <v>0</v>
      </c>
      <c r="Q4035" s="515">
        <f t="shared" si="436"/>
        <v>0</v>
      </c>
      <c r="R4035" s="515">
        <f t="shared" si="437"/>
        <v>0</v>
      </c>
      <c r="S4035" s="516">
        <f>IF(M4035="nio",0,IF(M4035&gt;0,VLOOKUP(H4035,'3-Productie normen'!A:L,VLOOKUP(M4035,'3-Productie normen'!$B$36:$C$42,2,FALSE),FALSE)))</f>
        <v>0</v>
      </c>
      <c r="T4035" s="516">
        <f t="shared" si="439"/>
        <v>0</v>
      </c>
      <c r="U4035" s="55">
        <f t="shared" si="440"/>
        <v>0</v>
      </c>
      <c r="V4035" s="527"/>
      <c r="X4035" s="529">
        <f t="shared" si="438"/>
        <v>0</v>
      </c>
    </row>
    <row r="4036" spans="1:24" ht="14.1" customHeight="1">
      <c r="A4036" s="460">
        <v>4036</v>
      </c>
      <c r="B4036" s="467" t="s">
        <v>248</v>
      </c>
      <c r="C4036" s="466" t="s">
        <v>395</v>
      </c>
      <c r="D4036" s="473" t="s">
        <v>490</v>
      </c>
      <c r="E4036" s="475">
        <v>0</v>
      </c>
      <c r="F4036" s="475" t="s">
        <v>3427</v>
      </c>
      <c r="G4036" s="494" t="s">
        <v>598</v>
      </c>
      <c r="H4036" s="491" t="s">
        <v>286</v>
      </c>
      <c r="I4036" s="494" t="s">
        <v>3977</v>
      </c>
      <c r="J4036" s="502">
        <v>3.84</v>
      </c>
      <c r="K4036" s="494" t="s">
        <v>4027</v>
      </c>
      <c r="L4036" s="512">
        <f t="shared" si="434"/>
        <v>0</v>
      </c>
      <c r="M4036" s="513" t="s">
        <v>4037</v>
      </c>
      <c r="N4036" s="514"/>
      <c r="O4036" s="514"/>
      <c r="P4036" s="515">
        <f t="shared" si="435"/>
        <v>0</v>
      </c>
      <c r="Q4036" s="515">
        <f t="shared" si="436"/>
        <v>0</v>
      </c>
      <c r="R4036" s="515">
        <f t="shared" si="437"/>
        <v>0</v>
      </c>
      <c r="S4036" s="516">
        <f>IF(M4036="nio",0,IF(M4036&gt;0,VLOOKUP(H4036,'3-Productie normen'!A:L,VLOOKUP(M4036,'3-Productie normen'!$B$36:$C$42,2,FALSE),FALSE)))</f>
        <v>0</v>
      </c>
      <c r="T4036" s="516">
        <f t="shared" si="439"/>
        <v>0</v>
      </c>
      <c r="U4036" s="55">
        <f t="shared" si="440"/>
        <v>0</v>
      </c>
      <c r="V4036" s="527"/>
      <c r="X4036" s="529">
        <f t="shared" si="438"/>
        <v>0</v>
      </c>
    </row>
    <row r="4037" spans="1:24" ht="14.1" customHeight="1">
      <c r="A4037" s="460">
        <v>4037</v>
      </c>
      <c r="B4037" s="467" t="s">
        <v>248</v>
      </c>
      <c r="C4037" s="466" t="s">
        <v>395</v>
      </c>
      <c r="D4037" s="473" t="s">
        <v>490</v>
      </c>
      <c r="E4037" s="475">
        <v>0</v>
      </c>
      <c r="F4037" s="475">
        <v>2</v>
      </c>
      <c r="G4037" s="494" t="s">
        <v>2204</v>
      </c>
      <c r="H4037" s="494" t="s">
        <v>4026</v>
      </c>
      <c r="I4037" s="494" t="s">
        <v>3974</v>
      </c>
      <c r="J4037" s="502">
        <v>10.31</v>
      </c>
      <c r="K4037" s="494" t="s">
        <v>4026</v>
      </c>
      <c r="L4037" s="512">
        <f t="shared" si="434"/>
        <v>0</v>
      </c>
      <c r="M4037" s="513" t="s">
        <v>4037</v>
      </c>
      <c r="N4037" s="514"/>
      <c r="O4037" s="514"/>
      <c r="P4037" s="515">
        <f t="shared" si="435"/>
        <v>0</v>
      </c>
      <c r="Q4037" s="515">
        <f t="shared" si="436"/>
        <v>0</v>
      </c>
      <c r="R4037" s="515">
        <f t="shared" si="437"/>
        <v>0</v>
      </c>
      <c r="S4037" s="516">
        <f>IF(M4037="nio",0,IF(M4037&gt;0,VLOOKUP(H4037,'3-Productie normen'!A:L,VLOOKUP(M4037,'3-Productie normen'!$B$36:$C$42,2,FALSE),FALSE)))</f>
        <v>0</v>
      </c>
      <c r="T4037" s="516">
        <f t="shared" si="439"/>
        <v>0</v>
      </c>
      <c r="U4037" s="55">
        <f t="shared" si="440"/>
        <v>0</v>
      </c>
      <c r="V4037" s="527"/>
      <c r="X4037" s="529">
        <f t="shared" si="438"/>
        <v>0</v>
      </c>
    </row>
    <row r="4038" spans="1:24" ht="14.1" customHeight="1">
      <c r="A4038" s="460">
        <v>4038</v>
      </c>
      <c r="B4038" s="467" t="s">
        <v>248</v>
      </c>
      <c r="C4038" s="466" t="s">
        <v>395</v>
      </c>
      <c r="D4038" s="473" t="s">
        <v>490</v>
      </c>
      <c r="E4038" s="475">
        <v>0</v>
      </c>
      <c r="F4038" s="475">
        <v>3</v>
      </c>
      <c r="G4038" s="494" t="s">
        <v>2204</v>
      </c>
      <c r="H4038" s="494" t="s">
        <v>4026</v>
      </c>
      <c r="I4038" s="494" t="s">
        <v>3974</v>
      </c>
      <c r="J4038" s="502">
        <v>49.64</v>
      </c>
      <c r="K4038" s="494" t="s">
        <v>4026</v>
      </c>
      <c r="L4038" s="512">
        <f t="shared" si="434"/>
        <v>0</v>
      </c>
      <c r="M4038" s="513" t="s">
        <v>4037</v>
      </c>
      <c r="N4038" s="514"/>
      <c r="O4038" s="514"/>
      <c r="P4038" s="515">
        <f t="shared" si="435"/>
        <v>0</v>
      </c>
      <c r="Q4038" s="515">
        <f t="shared" si="436"/>
        <v>0</v>
      </c>
      <c r="R4038" s="515">
        <f t="shared" si="437"/>
        <v>0</v>
      </c>
      <c r="S4038" s="516">
        <f>IF(M4038="nio",0,IF(M4038&gt;0,VLOOKUP(H4038,'3-Productie normen'!A:L,VLOOKUP(M4038,'3-Productie normen'!$B$36:$C$42,2,FALSE),FALSE)))</f>
        <v>0</v>
      </c>
      <c r="T4038" s="516">
        <f t="shared" si="439"/>
        <v>0</v>
      </c>
      <c r="U4038" s="55">
        <f t="shared" si="440"/>
        <v>0</v>
      </c>
      <c r="V4038" s="527"/>
      <c r="X4038" s="529">
        <f t="shared" si="438"/>
        <v>0</v>
      </c>
    </row>
    <row r="4039" spans="1:24" ht="14.1" customHeight="1">
      <c r="A4039" s="460">
        <v>4039</v>
      </c>
      <c r="B4039" s="467" t="s">
        <v>248</v>
      </c>
      <c r="C4039" s="466" t="s">
        <v>395</v>
      </c>
      <c r="D4039" s="473" t="s">
        <v>490</v>
      </c>
      <c r="E4039" s="475">
        <v>0</v>
      </c>
      <c r="F4039" s="475">
        <v>4</v>
      </c>
      <c r="G4039" s="494" t="s">
        <v>2204</v>
      </c>
      <c r="H4039" s="494" t="s">
        <v>4026</v>
      </c>
      <c r="I4039" s="494" t="s">
        <v>3974</v>
      </c>
      <c r="J4039" s="502">
        <v>5.3</v>
      </c>
      <c r="K4039" s="494" t="s">
        <v>4026</v>
      </c>
      <c r="L4039" s="512">
        <f t="shared" si="434"/>
        <v>0</v>
      </c>
      <c r="M4039" s="513" t="s">
        <v>4037</v>
      </c>
      <c r="N4039" s="514"/>
      <c r="O4039" s="514"/>
      <c r="P4039" s="515">
        <f t="shared" si="435"/>
        <v>0</v>
      </c>
      <c r="Q4039" s="515">
        <f t="shared" si="436"/>
        <v>0</v>
      </c>
      <c r="R4039" s="515">
        <f t="shared" si="437"/>
        <v>0</v>
      </c>
      <c r="S4039" s="516">
        <f>IF(M4039="nio",0,IF(M4039&gt;0,VLOOKUP(H4039,'3-Productie normen'!A:L,VLOOKUP(M4039,'3-Productie normen'!$B$36:$C$42,2,FALSE),FALSE)))</f>
        <v>0</v>
      </c>
      <c r="T4039" s="516">
        <f t="shared" si="439"/>
        <v>0</v>
      </c>
      <c r="U4039" s="55">
        <f t="shared" si="440"/>
        <v>0</v>
      </c>
      <c r="V4039" s="527"/>
      <c r="X4039" s="529">
        <f t="shared" si="438"/>
        <v>0</v>
      </c>
    </row>
    <row r="4040" spans="1:24" ht="14.1" customHeight="1">
      <c r="A4040" s="460">
        <v>4040</v>
      </c>
      <c r="B4040" s="467" t="s">
        <v>248</v>
      </c>
      <c r="C4040" s="466" t="s">
        <v>395</v>
      </c>
      <c r="D4040" s="473" t="s">
        <v>490</v>
      </c>
      <c r="E4040" s="475">
        <v>0</v>
      </c>
      <c r="F4040" s="475">
        <v>5</v>
      </c>
      <c r="G4040" s="494" t="s">
        <v>2204</v>
      </c>
      <c r="H4040" s="494" t="s">
        <v>4026</v>
      </c>
      <c r="I4040" s="494" t="s">
        <v>3974</v>
      </c>
      <c r="J4040" s="502">
        <v>11.98</v>
      </c>
      <c r="K4040" s="494" t="s">
        <v>4026</v>
      </c>
      <c r="L4040" s="512">
        <f t="shared" si="434"/>
        <v>0</v>
      </c>
      <c r="M4040" s="513" t="s">
        <v>4037</v>
      </c>
      <c r="N4040" s="514"/>
      <c r="O4040" s="514"/>
      <c r="P4040" s="515">
        <f t="shared" si="435"/>
        <v>0</v>
      </c>
      <c r="Q4040" s="515">
        <f t="shared" si="436"/>
        <v>0</v>
      </c>
      <c r="R4040" s="515">
        <f t="shared" si="437"/>
        <v>0</v>
      </c>
      <c r="S4040" s="516">
        <f>IF(M4040="nio",0,IF(M4040&gt;0,VLOOKUP(H4040,'3-Productie normen'!A:L,VLOOKUP(M4040,'3-Productie normen'!$B$36:$C$42,2,FALSE),FALSE)))</f>
        <v>0</v>
      </c>
      <c r="T4040" s="516">
        <f t="shared" si="439"/>
        <v>0</v>
      </c>
      <c r="U4040" s="55">
        <f t="shared" si="440"/>
        <v>0</v>
      </c>
      <c r="V4040" s="527"/>
      <c r="X4040" s="529">
        <f t="shared" si="438"/>
        <v>0</v>
      </c>
    </row>
    <row r="4041" spans="1:24" ht="14.1" customHeight="1">
      <c r="A4041" s="567">
        <v>4041</v>
      </c>
      <c r="B4041" s="467" t="s">
        <v>248</v>
      </c>
      <c r="C4041" s="466" t="s">
        <v>395</v>
      </c>
      <c r="D4041" s="473" t="s">
        <v>490</v>
      </c>
      <c r="E4041" s="475">
        <v>0</v>
      </c>
      <c r="F4041" s="475">
        <v>6</v>
      </c>
      <c r="G4041" s="494" t="s">
        <v>627</v>
      </c>
      <c r="H4041" s="491" t="s">
        <v>286</v>
      </c>
      <c r="I4041" s="494" t="s">
        <v>3974</v>
      </c>
      <c r="J4041" s="502">
        <v>96.99</v>
      </c>
      <c r="K4041" s="494" t="s">
        <v>4027</v>
      </c>
      <c r="L4041" s="512">
        <f t="shared" si="434"/>
        <v>0</v>
      </c>
      <c r="M4041" s="513" t="s">
        <v>4037</v>
      </c>
      <c r="N4041" s="514"/>
      <c r="O4041" s="514"/>
      <c r="P4041" s="515">
        <f t="shared" si="435"/>
        <v>0</v>
      </c>
      <c r="Q4041" s="515">
        <f t="shared" si="436"/>
        <v>0</v>
      </c>
      <c r="R4041" s="515">
        <f t="shared" si="437"/>
        <v>0</v>
      </c>
      <c r="S4041" s="516">
        <f>IF(M4041="nio",0,IF(M4041&gt;0,VLOOKUP(H4041,'3-Productie normen'!A:L,VLOOKUP(M4041,'3-Productie normen'!$B$36:$C$42,2,FALSE),FALSE)))</f>
        <v>0</v>
      </c>
      <c r="T4041" s="516">
        <f t="shared" si="439"/>
        <v>0</v>
      </c>
      <c r="U4041" s="55">
        <f t="shared" si="440"/>
        <v>0</v>
      </c>
      <c r="V4041" s="527"/>
      <c r="X4041" s="529">
        <f t="shared" si="438"/>
        <v>0</v>
      </c>
    </row>
    <row r="4042" spans="1:24" ht="14.1" customHeight="1">
      <c r="A4042" s="460">
        <v>4042</v>
      </c>
      <c r="B4042" s="467" t="s">
        <v>248</v>
      </c>
      <c r="C4042" s="466" t="s">
        <v>395</v>
      </c>
      <c r="D4042" s="473" t="s">
        <v>490</v>
      </c>
      <c r="E4042" s="475">
        <v>0</v>
      </c>
      <c r="F4042" s="475">
        <v>7</v>
      </c>
      <c r="G4042" s="494" t="s">
        <v>627</v>
      </c>
      <c r="H4042" s="491" t="s">
        <v>286</v>
      </c>
      <c r="I4042" s="494" t="s">
        <v>3981</v>
      </c>
      <c r="J4042" s="502">
        <v>7.08</v>
      </c>
      <c r="K4042" s="494" t="s">
        <v>4027</v>
      </c>
      <c r="L4042" s="512">
        <f t="shared" ref="L4042:L4105" si="441">SUM(M4042:O4042)</f>
        <v>0</v>
      </c>
      <c r="M4042" s="513" t="s">
        <v>4037</v>
      </c>
      <c r="N4042" s="514"/>
      <c r="O4042" s="514"/>
      <c r="P4042" s="515">
        <f t="shared" si="435"/>
        <v>0</v>
      </c>
      <c r="Q4042" s="515">
        <f t="shared" si="436"/>
        <v>0</v>
      </c>
      <c r="R4042" s="515">
        <f t="shared" si="437"/>
        <v>0</v>
      </c>
      <c r="S4042" s="516">
        <f>IF(M4042="nio",0,IF(M4042&gt;0,VLOOKUP(H4042,'3-Productie normen'!A:L,VLOOKUP(M4042,'3-Productie normen'!$B$36:$C$42,2,FALSE),FALSE)))</f>
        <v>0</v>
      </c>
      <c r="T4042" s="516">
        <f t="shared" si="439"/>
        <v>0</v>
      </c>
      <c r="U4042" s="55">
        <f t="shared" si="440"/>
        <v>0</v>
      </c>
      <c r="V4042" s="527"/>
      <c r="X4042" s="529">
        <f t="shared" si="438"/>
        <v>0</v>
      </c>
    </row>
    <row r="4043" spans="1:24" ht="14.1" customHeight="1">
      <c r="A4043" s="460">
        <v>4043</v>
      </c>
      <c r="B4043" s="467" t="s">
        <v>248</v>
      </c>
      <c r="C4043" s="466" t="s">
        <v>395</v>
      </c>
      <c r="D4043" s="473" t="s">
        <v>490</v>
      </c>
      <c r="E4043" s="475">
        <v>0</v>
      </c>
      <c r="F4043" s="475">
        <v>8</v>
      </c>
      <c r="G4043" s="494" t="s">
        <v>627</v>
      </c>
      <c r="H4043" s="491" t="s">
        <v>286</v>
      </c>
      <c r="I4043" s="494" t="s">
        <v>3981</v>
      </c>
      <c r="J4043" s="502">
        <v>7.21</v>
      </c>
      <c r="K4043" s="494" t="s">
        <v>4027</v>
      </c>
      <c r="L4043" s="512">
        <f t="shared" si="441"/>
        <v>0</v>
      </c>
      <c r="M4043" s="513" t="s">
        <v>4037</v>
      </c>
      <c r="N4043" s="514"/>
      <c r="O4043" s="514"/>
      <c r="P4043" s="515">
        <f t="shared" ref="P4043:P4106" si="442">IF(M4043="nio",0,IF(M4043&gt;0,M4043*J4043/S4043,0))</f>
        <v>0</v>
      </c>
      <c r="Q4043" s="515">
        <f t="shared" ref="Q4043:Q4106" si="443">IF(N4043&gt;0,N4043*J4043/T4043,0)</f>
        <v>0</v>
      </c>
      <c r="R4043" s="515">
        <f t="shared" ref="R4043:R4106" si="444">IF(O4043&gt;0,O4043*J4043/U4043,0)</f>
        <v>0</v>
      </c>
      <c r="S4043" s="516">
        <f>IF(M4043="nio",0,IF(M4043&gt;0,VLOOKUP(H4043,'3-Productie normen'!A:L,VLOOKUP(M4043,'3-Productie normen'!$B$36:$C$42,2,FALSE),FALSE)))</f>
        <v>0</v>
      </c>
      <c r="T4043" s="516">
        <f t="shared" si="439"/>
        <v>0</v>
      </c>
      <c r="U4043" s="55">
        <f t="shared" si="440"/>
        <v>0</v>
      </c>
      <c r="V4043" s="527"/>
      <c r="X4043" s="529">
        <f t="shared" ref="X4043:X4106" si="445">L4043*J4043</f>
        <v>0</v>
      </c>
    </row>
    <row r="4044" spans="1:24" ht="14.1" customHeight="1">
      <c r="A4044" s="460">
        <v>4044</v>
      </c>
      <c r="B4044" s="467" t="s">
        <v>248</v>
      </c>
      <c r="C4044" s="466" t="s">
        <v>395</v>
      </c>
      <c r="D4044" s="473" t="s">
        <v>490</v>
      </c>
      <c r="E4044" s="475">
        <v>0</v>
      </c>
      <c r="F4044" s="475" t="s">
        <v>3428</v>
      </c>
      <c r="G4044" s="494" t="s">
        <v>529</v>
      </c>
      <c r="H4044" s="491" t="s">
        <v>286</v>
      </c>
      <c r="I4044" s="494" t="s">
        <v>3974</v>
      </c>
      <c r="J4044" s="502">
        <v>10.32</v>
      </c>
      <c r="K4044" s="494" t="s">
        <v>4027</v>
      </c>
      <c r="L4044" s="512">
        <f t="shared" si="441"/>
        <v>0</v>
      </c>
      <c r="M4044" s="513" t="s">
        <v>4037</v>
      </c>
      <c r="N4044" s="514"/>
      <c r="O4044" s="514"/>
      <c r="P4044" s="515">
        <f t="shared" si="442"/>
        <v>0</v>
      </c>
      <c r="Q4044" s="515">
        <f t="shared" si="443"/>
        <v>0</v>
      </c>
      <c r="R4044" s="515">
        <f t="shared" si="444"/>
        <v>0</v>
      </c>
      <c r="S4044" s="516">
        <f>IF(M4044="nio",0,IF(M4044&gt;0,VLOOKUP(H4044,'3-Productie normen'!A:L,VLOOKUP(M4044,'3-Productie normen'!$B$36:$C$42,2,FALSE),FALSE)))</f>
        <v>0</v>
      </c>
      <c r="T4044" s="516">
        <f t="shared" si="439"/>
        <v>0</v>
      </c>
      <c r="U4044" s="55">
        <f t="shared" si="440"/>
        <v>0</v>
      </c>
      <c r="V4044" s="527"/>
      <c r="X4044" s="529">
        <f t="shared" si="445"/>
        <v>0</v>
      </c>
    </row>
    <row r="4045" spans="1:24" ht="14.1" customHeight="1">
      <c r="A4045" s="460">
        <v>4045</v>
      </c>
      <c r="B4045" s="467" t="s">
        <v>248</v>
      </c>
      <c r="C4045" s="466" t="s">
        <v>395</v>
      </c>
      <c r="D4045" s="473" t="s">
        <v>490</v>
      </c>
      <c r="E4045" s="475">
        <v>1</v>
      </c>
      <c r="F4045" s="475">
        <v>1</v>
      </c>
      <c r="G4045" s="494" t="s">
        <v>606</v>
      </c>
      <c r="H4045" s="491" t="s">
        <v>286</v>
      </c>
      <c r="I4045" s="494" t="s">
        <v>3978</v>
      </c>
      <c r="J4045" s="502">
        <v>11.47</v>
      </c>
      <c r="K4045" s="494" t="s">
        <v>4027</v>
      </c>
      <c r="L4045" s="512">
        <f t="shared" si="441"/>
        <v>0</v>
      </c>
      <c r="M4045" s="513" t="s">
        <v>4037</v>
      </c>
      <c r="N4045" s="514"/>
      <c r="O4045" s="514"/>
      <c r="P4045" s="515">
        <f t="shared" si="442"/>
        <v>0</v>
      </c>
      <c r="Q4045" s="515">
        <f t="shared" si="443"/>
        <v>0</v>
      </c>
      <c r="R4045" s="515">
        <f t="shared" si="444"/>
        <v>0</v>
      </c>
      <c r="S4045" s="516">
        <f>IF(M4045="nio",0,IF(M4045&gt;0,VLOOKUP(H4045,'3-Productie normen'!A:L,VLOOKUP(M4045,'3-Productie normen'!$B$36:$C$42,2,FALSE),FALSE)))</f>
        <v>0</v>
      </c>
      <c r="T4045" s="516">
        <f t="shared" si="439"/>
        <v>0</v>
      </c>
      <c r="U4045" s="55">
        <f t="shared" si="440"/>
        <v>0</v>
      </c>
      <c r="V4045" s="527"/>
      <c r="X4045" s="529">
        <f t="shared" si="445"/>
        <v>0</v>
      </c>
    </row>
    <row r="4046" spans="1:24" ht="14.1" customHeight="1">
      <c r="A4046" s="460">
        <v>4046</v>
      </c>
      <c r="B4046" s="467" t="s">
        <v>248</v>
      </c>
      <c r="C4046" s="466" t="s">
        <v>395</v>
      </c>
      <c r="D4046" s="473" t="s">
        <v>490</v>
      </c>
      <c r="E4046" s="475">
        <v>1</v>
      </c>
      <c r="F4046" s="475" t="s">
        <v>3429</v>
      </c>
      <c r="G4046" s="494" t="s">
        <v>606</v>
      </c>
      <c r="H4046" s="491" t="s">
        <v>286</v>
      </c>
      <c r="I4046" s="494" t="s">
        <v>3978</v>
      </c>
      <c r="J4046" s="502">
        <v>70.55</v>
      </c>
      <c r="K4046" s="494" t="s">
        <v>4027</v>
      </c>
      <c r="L4046" s="512">
        <f t="shared" si="441"/>
        <v>0</v>
      </c>
      <c r="M4046" s="513" t="s">
        <v>4037</v>
      </c>
      <c r="N4046" s="514"/>
      <c r="O4046" s="514"/>
      <c r="P4046" s="515">
        <f t="shared" si="442"/>
        <v>0</v>
      </c>
      <c r="Q4046" s="515">
        <f t="shared" si="443"/>
        <v>0</v>
      </c>
      <c r="R4046" s="515">
        <f t="shared" si="444"/>
        <v>0</v>
      </c>
      <c r="S4046" s="516">
        <f>IF(M4046="nio",0,IF(M4046&gt;0,VLOOKUP(H4046,'3-Productie normen'!A:L,VLOOKUP(M4046,'3-Productie normen'!$B$36:$C$42,2,FALSE),FALSE)))</f>
        <v>0</v>
      </c>
      <c r="T4046" s="516">
        <f t="shared" si="439"/>
        <v>0</v>
      </c>
      <c r="U4046" s="55">
        <f t="shared" si="440"/>
        <v>0</v>
      </c>
      <c r="V4046" s="527"/>
      <c r="X4046" s="529">
        <f t="shared" si="445"/>
        <v>0</v>
      </c>
    </row>
    <row r="4047" spans="1:24" ht="14.1" customHeight="1">
      <c r="A4047" s="460">
        <v>4047</v>
      </c>
      <c r="B4047" s="467" t="s">
        <v>248</v>
      </c>
      <c r="C4047" s="466" t="s">
        <v>395</v>
      </c>
      <c r="D4047" s="473" t="s">
        <v>490</v>
      </c>
      <c r="E4047" s="475">
        <v>1</v>
      </c>
      <c r="F4047" s="475" t="s">
        <v>3430</v>
      </c>
      <c r="G4047" s="494" t="s">
        <v>600</v>
      </c>
      <c r="H4047" s="491" t="s">
        <v>286</v>
      </c>
      <c r="I4047" s="494" t="s">
        <v>3978</v>
      </c>
      <c r="J4047" s="502">
        <v>12.96</v>
      </c>
      <c r="K4047" s="494" t="s">
        <v>4027</v>
      </c>
      <c r="L4047" s="512">
        <f t="shared" si="441"/>
        <v>0</v>
      </c>
      <c r="M4047" s="513" t="s">
        <v>4037</v>
      </c>
      <c r="N4047" s="514"/>
      <c r="O4047" s="514"/>
      <c r="P4047" s="515">
        <f t="shared" si="442"/>
        <v>0</v>
      </c>
      <c r="Q4047" s="515">
        <f t="shared" si="443"/>
        <v>0</v>
      </c>
      <c r="R4047" s="515">
        <f t="shared" si="444"/>
        <v>0</v>
      </c>
      <c r="S4047" s="516">
        <f>IF(M4047="nio",0,IF(M4047&gt;0,VLOOKUP(H4047,'3-Productie normen'!A:L,VLOOKUP(M4047,'3-Productie normen'!$B$36:$C$42,2,FALSE),FALSE)))</f>
        <v>0</v>
      </c>
      <c r="T4047" s="516">
        <f t="shared" si="439"/>
        <v>0</v>
      </c>
      <c r="U4047" s="55">
        <f t="shared" si="440"/>
        <v>0</v>
      </c>
      <c r="V4047" s="527"/>
      <c r="X4047" s="529">
        <f t="shared" si="445"/>
        <v>0</v>
      </c>
    </row>
    <row r="4048" spans="1:24" ht="14.1" customHeight="1">
      <c r="A4048" s="460">
        <v>4048</v>
      </c>
      <c r="B4048" s="467" t="s">
        <v>248</v>
      </c>
      <c r="C4048" s="466" t="s">
        <v>396</v>
      </c>
      <c r="D4048" s="473" t="s">
        <v>491</v>
      </c>
      <c r="E4048" s="475">
        <v>0</v>
      </c>
      <c r="F4048" s="475">
        <v>1</v>
      </c>
      <c r="G4048" s="494" t="s">
        <v>625</v>
      </c>
      <c r="H4048" s="491" t="s">
        <v>286</v>
      </c>
      <c r="I4048" s="494" t="s">
        <v>3983</v>
      </c>
      <c r="J4048" s="502">
        <v>32.6</v>
      </c>
      <c r="K4048" s="494" t="s">
        <v>4027</v>
      </c>
      <c r="L4048" s="512">
        <f t="shared" si="441"/>
        <v>0</v>
      </c>
      <c r="M4048" s="513" t="s">
        <v>4037</v>
      </c>
      <c r="N4048" s="514"/>
      <c r="O4048" s="514"/>
      <c r="P4048" s="515">
        <f t="shared" si="442"/>
        <v>0</v>
      </c>
      <c r="Q4048" s="515">
        <f t="shared" si="443"/>
        <v>0</v>
      </c>
      <c r="R4048" s="515">
        <f t="shared" si="444"/>
        <v>0</v>
      </c>
      <c r="S4048" s="516">
        <f>IF(M4048="nio",0,IF(M4048&gt;0,VLOOKUP(H4048,'3-Productie normen'!A:L,VLOOKUP(M4048,'3-Productie normen'!$B$36:$C$42,2,FALSE),FALSE)))</f>
        <v>0</v>
      </c>
      <c r="T4048" s="516">
        <f t="shared" si="439"/>
        <v>0</v>
      </c>
      <c r="U4048" s="55">
        <f t="shared" si="440"/>
        <v>0</v>
      </c>
      <c r="V4048" s="527"/>
      <c r="X4048" s="529">
        <f t="shared" si="445"/>
        <v>0</v>
      </c>
    </row>
    <row r="4049" spans="1:24" ht="14.1" customHeight="1">
      <c r="A4049" s="567">
        <v>4049</v>
      </c>
      <c r="B4049" s="467" t="s">
        <v>248</v>
      </c>
      <c r="C4049" s="466" t="s">
        <v>397</v>
      </c>
      <c r="D4049" s="473" t="s">
        <v>492</v>
      </c>
      <c r="E4049" s="475">
        <v>0</v>
      </c>
      <c r="F4049" s="475">
        <v>1</v>
      </c>
      <c r="G4049" s="494" t="s">
        <v>596</v>
      </c>
      <c r="H4049" s="494" t="s">
        <v>4026</v>
      </c>
      <c r="I4049" s="494" t="s">
        <v>3974</v>
      </c>
      <c r="J4049" s="502">
        <v>11.45</v>
      </c>
      <c r="K4049" s="494" t="s">
        <v>4026</v>
      </c>
      <c r="L4049" s="512">
        <f t="shared" si="441"/>
        <v>0</v>
      </c>
      <c r="M4049" s="513" t="s">
        <v>4037</v>
      </c>
      <c r="N4049" s="514"/>
      <c r="O4049" s="514"/>
      <c r="P4049" s="515">
        <f t="shared" si="442"/>
        <v>0</v>
      </c>
      <c r="Q4049" s="515">
        <f t="shared" si="443"/>
        <v>0</v>
      </c>
      <c r="R4049" s="515">
        <f t="shared" si="444"/>
        <v>0</v>
      </c>
      <c r="S4049" s="516">
        <f>IF(M4049="nio",0,IF(M4049&gt;0,VLOOKUP(H4049,'3-Productie normen'!A:L,VLOOKUP(M4049,'3-Productie normen'!$B$36:$C$42,2,FALSE),FALSE)))</f>
        <v>0</v>
      </c>
      <c r="T4049" s="516">
        <f t="shared" si="439"/>
        <v>0</v>
      </c>
      <c r="U4049" s="55">
        <f t="shared" si="440"/>
        <v>0</v>
      </c>
      <c r="V4049" s="527"/>
      <c r="X4049" s="529">
        <f t="shared" si="445"/>
        <v>0</v>
      </c>
    </row>
    <row r="4050" spans="1:24" ht="14.1" customHeight="1">
      <c r="A4050" s="460">
        <v>4050</v>
      </c>
      <c r="B4050" s="467" t="s">
        <v>248</v>
      </c>
      <c r="C4050" s="466" t="s">
        <v>397</v>
      </c>
      <c r="D4050" s="473" t="s">
        <v>492</v>
      </c>
      <c r="E4050" s="475">
        <v>0</v>
      </c>
      <c r="F4050" s="475">
        <v>12</v>
      </c>
      <c r="G4050" s="494" t="s">
        <v>600</v>
      </c>
      <c r="H4050" s="494" t="s">
        <v>4033</v>
      </c>
      <c r="I4050" s="494" t="s">
        <v>3974</v>
      </c>
      <c r="J4050" s="502">
        <v>16.489999999999998</v>
      </c>
      <c r="K4050" s="494" t="s">
        <v>4033</v>
      </c>
      <c r="L4050" s="512">
        <f t="shared" si="441"/>
        <v>104</v>
      </c>
      <c r="M4050" s="514">
        <v>104</v>
      </c>
      <c r="N4050" s="514"/>
      <c r="O4050" s="514"/>
      <c r="P4050" s="515" t="e">
        <f t="shared" si="442"/>
        <v>#DIV/0!</v>
      </c>
      <c r="Q4050" s="515">
        <f t="shared" si="443"/>
        <v>0</v>
      </c>
      <c r="R4050" s="515">
        <f t="shared" si="444"/>
        <v>0</v>
      </c>
      <c r="S4050" s="516">
        <f>IF(M4050="nio",0,IF(M4050&gt;0,VLOOKUP(H4050,'3-Productie normen'!A:L,VLOOKUP(M4050,'3-Productie normen'!$B$36:$C$42,2,FALSE),FALSE)))</f>
        <v>0</v>
      </c>
      <c r="T4050" s="516">
        <f t="shared" si="439"/>
        <v>0</v>
      </c>
      <c r="U4050" s="55">
        <f t="shared" si="440"/>
        <v>0</v>
      </c>
      <c r="V4050" s="527"/>
      <c r="X4050" s="529">
        <f t="shared" si="445"/>
        <v>1714.9599999999998</v>
      </c>
    </row>
    <row r="4051" spans="1:24" ht="14.1" customHeight="1">
      <c r="A4051" s="460">
        <v>4051</v>
      </c>
      <c r="B4051" s="467" t="s">
        <v>248</v>
      </c>
      <c r="C4051" s="466" t="s">
        <v>397</v>
      </c>
      <c r="D4051" s="473" t="s">
        <v>492</v>
      </c>
      <c r="E4051" s="475">
        <v>0</v>
      </c>
      <c r="F4051" s="475">
        <v>13</v>
      </c>
      <c r="G4051" s="494" t="s">
        <v>529</v>
      </c>
      <c r="H4051" s="491" t="s">
        <v>253</v>
      </c>
      <c r="I4051" s="494" t="s">
        <v>3974</v>
      </c>
      <c r="J4051" s="502">
        <v>13.34</v>
      </c>
      <c r="K4051" s="491" t="s">
        <v>253</v>
      </c>
      <c r="L4051" s="512">
        <f t="shared" si="441"/>
        <v>104</v>
      </c>
      <c r="M4051" s="514">
        <v>104</v>
      </c>
      <c r="N4051" s="514"/>
      <c r="O4051" s="514"/>
      <c r="P4051" s="515" t="e">
        <f t="shared" si="442"/>
        <v>#DIV/0!</v>
      </c>
      <c r="Q4051" s="515">
        <f t="shared" si="443"/>
        <v>0</v>
      </c>
      <c r="R4051" s="515">
        <f t="shared" si="444"/>
        <v>0</v>
      </c>
      <c r="S4051" s="516">
        <f>IF(M4051="nio",0,IF(M4051&gt;0,VLOOKUP(H4051,'3-Productie normen'!A:L,VLOOKUP(M4051,'3-Productie normen'!$B$36:$C$42,2,FALSE),FALSE)))</f>
        <v>0</v>
      </c>
      <c r="T4051" s="516">
        <f t="shared" si="439"/>
        <v>0</v>
      </c>
      <c r="U4051" s="55">
        <f t="shared" si="440"/>
        <v>0</v>
      </c>
      <c r="V4051" s="527"/>
      <c r="X4051" s="529">
        <f t="shared" si="445"/>
        <v>1387.36</v>
      </c>
    </row>
    <row r="4052" spans="1:24" ht="14.1" customHeight="1">
      <c r="A4052" s="460">
        <v>4052</v>
      </c>
      <c r="B4052" s="467" t="s">
        <v>248</v>
      </c>
      <c r="C4052" s="466" t="s">
        <v>397</v>
      </c>
      <c r="D4052" s="473" t="s">
        <v>492</v>
      </c>
      <c r="E4052" s="475">
        <v>0</v>
      </c>
      <c r="F4052" s="475">
        <v>14</v>
      </c>
      <c r="G4052" s="494" t="s">
        <v>598</v>
      </c>
      <c r="H4052" s="487" t="s">
        <v>17</v>
      </c>
      <c r="I4052" s="494" t="s">
        <v>3987</v>
      </c>
      <c r="J4052" s="502">
        <v>2.29</v>
      </c>
      <c r="K4052" s="487" t="s">
        <v>17</v>
      </c>
      <c r="L4052" s="512">
        <f t="shared" si="441"/>
        <v>255</v>
      </c>
      <c r="M4052" s="514">
        <v>255</v>
      </c>
      <c r="N4052" s="514"/>
      <c r="O4052" s="514"/>
      <c r="P4052" s="515" t="e">
        <f t="shared" si="442"/>
        <v>#DIV/0!</v>
      </c>
      <c r="Q4052" s="515">
        <f t="shared" si="443"/>
        <v>0</v>
      </c>
      <c r="R4052" s="515">
        <f t="shared" si="444"/>
        <v>0</v>
      </c>
      <c r="S4052" s="516">
        <f>IF(M4052="nio",0,IF(M4052&gt;0,VLOOKUP(H4052,'3-Productie normen'!A:L,VLOOKUP(M4052,'3-Productie normen'!$B$36:$C$42,2,FALSE),FALSE)))</f>
        <v>0</v>
      </c>
      <c r="T4052" s="516">
        <f t="shared" si="439"/>
        <v>0</v>
      </c>
      <c r="U4052" s="55">
        <f t="shared" si="440"/>
        <v>0</v>
      </c>
      <c r="V4052" s="527"/>
      <c r="X4052" s="529">
        <f t="shared" si="445"/>
        <v>583.95000000000005</v>
      </c>
    </row>
    <row r="4053" spans="1:24" ht="14.1" customHeight="1">
      <c r="A4053" s="460">
        <v>4053</v>
      </c>
      <c r="B4053" s="467" t="s">
        <v>248</v>
      </c>
      <c r="C4053" s="466" t="s">
        <v>397</v>
      </c>
      <c r="D4053" s="473" t="s">
        <v>492</v>
      </c>
      <c r="E4053" s="475">
        <v>0</v>
      </c>
      <c r="F4053" s="475">
        <v>15</v>
      </c>
      <c r="G4053" s="494" t="s">
        <v>598</v>
      </c>
      <c r="H4053" s="487" t="s">
        <v>17</v>
      </c>
      <c r="I4053" s="494" t="s">
        <v>3987</v>
      </c>
      <c r="J4053" s="502">
        <v>2.31</v>
      </c>
      <c r="K4053" s="487" t="s">
        <v>17</v>
      </c>
      <c r="L4053" s="512">
        <f t="shared" si="441"/>
        <v>255</v>
      </c>
      <c r="M4053" s="514">
        <v>255</v>
      </c>
      <c r="N4053" s="514"/>
      <c r="O4053" s="514"/>
      <c r="P4053" s="515" t="e">
        <f t="shared" si="442"/>
        <v>#DIV/0!</v>
      </c>
      <c r="Q4053" s="515">
        <f t="shared" si="443"/>
        <v>0</v>
      </c>
      <c r="R4053" s="515">
        <f t="shared" si="444"/>
        <v>0</v>
      </c>
      <c r="S4053" s="516">
        <f>IF(M4053="nio",0,IF(M4053&gt;0,VLOOKUP(H4053,'3-Productie normen'!A:L,VLOOKUP(M4053,'3-Productie normen'!$B$36:$C$42,2,FALSE),FALSE)))</f>
        <v>0</v>
      </c>
      <c r="T4053" s="516">
        <f t="shared" si="439"/>
        <v>0</v>
      </c>
      <c r="U4053" s="55">
        <f t="shared" si="440"/>
        <v>0</v>
      </c>
      <c r="V4053" s="527"/>
      <c r="X4053" s="529">
        <f t="shared" si="445"/>
        <v>589.05000000000007</v>
      </c>
    </row>
    <row r="4054" spans="1:24" ht="14.1" customHeight="1">
      <c r="A4054" s="460">
        <v>4054</v>
      </c>
      <c r="B4054" s="467" t="s">
        <v>248</v>
      </c>
      <c r="C4054" s="466" t="s">
        <v>397</v>
      </c>
      <c r="D4054" s="473" t="s">
        <v>492</v>
      </c>
      <c r="E4054" s="475">
        <v>0</v>
      </c>
      <c r="F4054" s="475">
        <v>16</v>
      </c>
      <c r="G4054" s="494" t="s">
        <v>598</v>
      </c>
      <c r="H4054" s="487" t="s">
        <v>17</v>
      </c>
      <c r="I4054" s="494" t="s">
        <v>3977</v>
      </c>
      <c r="J4054" s="502">
        <v>49.37</v>
      </c>
      <c r="K4054" s="487" t="s">
        <v>17</v>
      </c>
      <c r="L4054" s="512">
        <f t="shared" si="441"/>
        <v>255</v>
      </c>
      <c r="M4054" s="514">
        <v>255</v>
      </c>
      <c r="N4054" s="514"/>
      <c r="O4054" s="514"/>
      <c r="P4054" s="515" t="e">
        <f t="shared" si="442"/>
        <v>#DIV/0!</v>
      </c>
      <c r="Q4054" s="515">
        <f t="shared" si="443"/>
        <v>0</v>
      </c>
      <c r="R4054" s="515">
        <f t="shared" si="444"/>
        <v>0</v>
      </c>
      <c r="S4054" s="516">
        <f>IF(M4054="nio",0,IF(M4054&gt;0,VLOOKUP(H4054,'3-Productie normen'!A:L,VLOOKUP(M4054,'3-Productie normen'!$B$36:$C$42,2,FALSE),FALSE)))</f>
        <v>0</v>
      </c>
      <c r="T4054" s="516">
        <f t="shared" si="439"/>
        <v>0</v>
      </c>
      <c r="U4054" s="55">
        <f t="shared" si="440"/>
        <v>0</v>
      </c>
      <c r="V4054" s="527"/>
      <c r="X4054" s="529">
        <f t="shared" si="445"/>
        <v>12589.349999999999</v>
      </c>
    </row>
    <row r="4055" spans="1:24" ht="14.1" customHeight="1">
      <c r="A4055" s="460">
        <v>4055</v>
      </c>
      <c r="B4055" s="467" t="s">
        <v>248</v>
      </c>
      <c r="C4055" s="466" t="s">
        <v>397</v>
      </c>
      <c r="D4055" s="473" t="s">
        <v>492</v>
      </c>
      <c r="E4055" s="475">
        <v>0</v>
      </c>
      <c r="F4055" s="475">
        <v>17</v>
      </c>
      <c r="G4055" s="494" t="s">
        <v>606</v>
      </c>
      <c r="H4055" s="491" t="s">
        <v>286</v>
      </c>
      <c r="I4055" s="494" t="s">
        <v>3974</v>
      </c>
      <c r="J4055" s="502">
        <v>28.39</v>
      </c>
      <c r="K4055" s="494" t="s">
        <v>4027</v>
      </c>
      <c r="L4055" s="512">
        <f t="shared" si="441"/>
        <v>0</v>
      </c>
      <c r="M4055" s="513" t="s">
        <v>4037</v>
      </c>
      <c r="N4055" s="514"/>
      <c r="O4055" s="514"/>
      <c r="P4055" s="515">
        <f t="shared" si="442"/>
        <v>0</v>
      </c>
      <c r="Q4055" s="515">
        <f t="shared" si="443"/>
        <v>0</v>
      </c>
      <c r="R4055" s="515">
        <f t="shared" si="444"/>
        <v>0</v>
      </c>
      <c r="S4055" s="516">
        <f>IF(M4055="nio",0,IF(M4055&gt;0,VLOOKUP(H4055,'3-Productie normen'!A:L,VLOOKUP(M4055,'3-Productie normen'!$B$36:$C$42,2,FALSE),FALSE)))</f>
        <v>0</v>
      </c>
      <c r="T4055" s="516">
        <f t="shared" si="439"/>
        <v>0</v>
      </c>
      <c r="U4055" s="55">
        <f t="shared" si="440"/>
        <v>0</v>
      </c>
      <c r="V4055" s="527"/>
      <c r="X4055" s="529">
        <f t="shared" si="445"/>
        <v>0</v>
      </c>
    </row>
    <row r="4056" spans="1:24" ht="14.1" customHeight="1">
      <c r="A4056" s="460">
        <v>4056</v>
      </c>
      <c r="B4056" s="467" t="s">
        <v>248</v>
      </c>
      <c r="C4056" s="466" t="s">
        <v>397</v>
      </c>
      <c r="D4056" s="473" t="s">
        <v>492</v>
      </c>
      <c r="E4056" s="475">
        <v>0</v>
      </c>
      <c r="F4056" s="475">
        <v>2</v>
      </c>
      <c r="G4056" s="494" t="s">
        <v>598</v>
      </c>
      <c r="H4056" s="487" t="s">
        <v>17</v>
      </c>
      <c r="I4056" s="494" t="s">
        <v>3987</v>
      </c>
      <c r="J4056" s="502">
        <v>11.4</v>
      </c>
      <c r="K4056" s="487" t="s">
        <v>17</v>
      </c>
      <c r="L4056" s="512">
        <f t="shared" si="441"/>
        <v>255</v>
      </c>
      <c r="M4056" s="514">
        <v>255</v>
      </c>
      <c r="N4056" s="514"/>
      <c r="O4056" s="514"/>
      <c r="P4056" s="515" t="e">
        <f t="shared" si="442"/>
        <v>#DIV/0!</v>
      </c>
      <c r="Q4056" s="515">
        <f t="shared" si="443"/>
        <v>0</v>
      </c>
      <c r="R4056" s="515">
        <f t="shared" si="444"/>
        <v>0</v>
      </c>
      <c r="S4056" s="516">
        <f>IF(M4056="nio",0,IF(M4056&gt;0,VLOOKUP(H4056,'3-Productie normen'!A:L,VLOOKUP(M4056,'3-Productie normen'!$B$36:$C$42,2,FALSE),FALSE)))</f>
        <v>0</v>
      </c>
      <c r="T4056" s="516">
        <f t="shared" si="439"/>
        <v>0</v>
      </c>
      <c r="U4056" s="55">
        <f t="shared" si="440"/>
        <v>0</v>
      </c>
      <c r="V4056" s="527"/>
      <c r="X4056" s="529">
        <f t="shared" si="445"/>
        <v>2907</v>
      </c>
    </row>
    <row r="4057" spans="1:24" ht="14.1" customHeight="1">
      <c r="A4057" s="567">
        <v>4057</v>
      </c>
      <c r="B4057" s="467" t="s">
        <v>248</v>
      </c>
      <c r="C4057" s="466" t="s">
        <v>397</v>
      </c>
      <c r="D4057" s="473" t="s">
        <v>492</v>
      </c>
      <c r="E4057" s="475">
        <v>0</v>
      </c>
      <c r="F4057" s="475">
        <v>3</v>
      </c>
      <c r="G4057" s="494" t="s">
        <v>600</v>
      </c>
      <c r="H4057" s="494" t="s">
        <v>4033</v>
      </c>
      <c r="I4057" s="494" t="s">
        <v>3974</v>
      </c>
      <c r="J4057" s="502">
        <v>8.44</v>
      </c>
      <c r="K4057" s="494" t="s">
        <v>4033</v>
      </c>
      <c r="L4057" s="512">
        <f t="shared" si="441"/>
        <v>104</v>
      </c>
      <c r="M4057" s="514">
        <v>104</v>
      </c>
      <c r="N4057" s="514"/>
      <c r="O4057" s="514"/>
      <c r="P4057" s="515" t="e">
        <f t="shared" si="442"/>
        <v>#DIV/0!</v>
      </c>
      <c r="Q4057" s="515">
        <f t="shared" si="443"/>
        <v>0</v>
      </c>
      <c r="R4057" s="515">
        <f t="shared" si="444"/>
        <v>0</v>
      </c>
      <c r="S4057" s="516">
        <f>IF(M4057="nio",0,IF(M4057&gt;0,VLOOKUP(H4057,'3-Productie normen'!A:L,VLOOKUP(M4057,'3-Productie normen'!$B$36:$C$42,2,FALSE),FALSE)))</f>
        <v>0</v>
      </c>
      <c r="T4057" s="516">
        <f t="shared" si="439"/>
        <v>0</v>
      </c>
      <c r="U4057" s="55">
        <f t="shared" si="440"/>
        <v>0</v>
      </c>
      <c r="V4057" s="527"/>
      <c r="X4057" s="529">
        <f t="shared" si="445"/>
        <v>877.76</v>
      </c>
    </row>
    <row r="4058" spans="1:24" ht="14.1" customHeight="1">
      <c r="A4058" s="460">
        <v>4058</v>
      </c>
      <c r="B4058" s="467" t="s">
        <v>248</v>
      </c>
      <c r="C4058" s="466" t="s">
        <v>397</v>
      </c>
      <c r="D4058" s="473" t="s">
        <v>492</v>
      </c>
      <c r="E4058" s="475">
        <v>0</v>
      </c>
      <c r="F4058" s="475">
        <v>4</v>
      </c>
      <c r="G4058" s="494" t="s">
        <v>595</v>
      </c>
      <c r="H4058" s="494" t="s">
        <v>255</v>
      </c>
      <c r="I4058" s="494" t="s">
        <v>3984</v>
      </c>
      <c r="J4058" s="502">
        <v>8.14</v>
      </c>
      <c r="K4058" s="494" t="s">
        <v>255</v>
      </c>
      <c r="L4058" s="512">
        <f t="shared" si="441"/>
        <v>104</v>
      </c>
      <c r="M4058" s="514">
        <v>104</v>
      </c>
      <c r="N4058" s="514"/>
      <c r="O4058" s="514"/>
      <c r="P4058" s="515" t="e">
        <f t="shared" si="442"/>
        <v>#DIV/0!</v>
      </c>
      <c r="Q4058" s="515">
        <f t="shared" si="443"/>
        <v>0</v>
      </c>
      <c r="R4058" s="515">
        <f t="shared" si="444"/>
        <v>0</v>
      </c>
      <c r="S4058" s="516">
        <f>IF(M4058="nio",0,IF(M4058&gt;0,VLOOKUP(H4058,'3-Productie normen'!A:L,VLOOKUP(M4058,'3-Productie normen'!$B$36:$C$42,2,FALSE),FALSE)))</f>
        <v>0</v>
      </c>
      <c r="T4058" s="516">
        <f t="shared" si="439"/>
        <v>0</v>
      </c>
      <c r="U4058" s="55">
        <f t="shared" si="440"/>
        <v>0</v>
      </c>
      <c r="V4058" s="527"/>
      <c r="X4058" s="529">
        <f t="shared" si="445"/>
        <v>846.56000000000006</v>
      </c>
    </row>
    <row r="4059" spans="1:24" ht="14.1" customHeight="1">
      <c r="A4059" s="460">
        <v>4059</v>
      </c>
      <c r="B4059" s="467" t="s">
        <v>248</v>
      </c>
      <c r="C4059" s="466" t="s">
        <v>397</v>
      </c>
      <c r="D4059" s="473" t="s">
        <v>492</v>
      </c>
      <c r="E4059" s="475">
        <v>0</v>
      </c>
      <c r="F4059" s="475">
        <v>5</v>
      </c>
      <c r="G4059" s="494" t="s">
        <v>529</v>
      </c>
      <c r="H4059" s="491" t="s">
        <v>253</v>
      </c>
      <c r="I4059" s="494" t="s">
        <v>3984</v>
      </c>
      <c r="J4059" s="502">
        <v>8.85</v>
      </c>
      <c r="K4059" s="491" t="s">
        <v>253</v>
      </c>
      <c r="L4059" s="512">
        <f t="shared" si="441"/>
        <v>104</v>
      </c>
      <c r="M4059" s="514">
        <v>104</v>
      </c>
      <c r="N4059" s="514"/>
      <c r="O4059" s="514"/>
      <c r="P4059" s="515" t="e">
        <f t="shared" si="442"/>
        <v>#DIV/0!</v>
      </c>
      <c r="Q4059" s="515">
        <f t="shared" si="443"/>
        <v>0</v>
      </c>
      <c r="R4059" s="515">
        <f t="shared" si="444"/>
        <v>0</v>
      </c>
      <c r="S4059" s="516">
        <f>IF(M4059="nio",0,IF(M4059&gt;0,VLOOKUP(H4059,'3-Productie normen'!A:L,VLOOKUP(M4059,'3-Productie normen'!$B$36:$C$42,2,FALSE),FALSE)))</f>
        <v>0</v>
      </c>
      <c r="T4059" s="516">
        <f t="shared" ref="T4059:T4122" si="446">IF(N4059&gt;0,S4059*$T$8,0)</f>
        <v>0</v>
      </c>
      <c r="U4059" s="55">
        <f t="shared" ref="U4059:U4122" si="447">IF((OR(O4059&gt;0,)),S4059*$U$8,0)</f>
        <v>0</v>
      </c>
      <c r="V4059" s="527"/>
      <c r="X4059" s="529">
        <f t="shared" si="445"/>
        <v>920.4</v>
      </c>
    </row>
    <row r="4060" spans="1:24" ht="14.1" customHeight="1">
      <c r="A4060" s="460">
        <v>4060</v>
      </c>
      <c r="B4060" s="467" t="s">
        <v>248</v>
      </c>
      <c r="C4060" s="466" t="s">
        <v>397</v>
      </c>
      <c r="D4060" s="473" t="s">
        <v>492</v>
      </c>
      <c r="E4060" s="475">
        <v>0</v>
      </c>
      <c r="F4060" s="475">
        <v>6</v>
      </c>
      <c r="G4060" s="494" t="s">
        <v>595</v>
      </c>
      <c r="H4060" s="494" t="s">
        <v>255</v>
      </c>
      <c r="I4060" s="494" t="s">
        <v>3984</v>
      </c>
      <c r="J4060" s="502">
        <v>133.38</v>
      </c>
      <c r="K4060" s="494" t="s">
        <v>255</v>
      </c>
      <c r="L4060" s="512">
        <f t="shared" si="441"/>
        <v>104</v>
      </c>
      <c r="M4060" s="514">
        <v>104</v>
      </c>
      <c r="N4060" s="514"/>
      <c r="O4060" s="514"/>
      <c r="P4060" s="515" t="e">
        <f t="shared" si="442"/>
        <v>#DIV/0!</v>
      </c>
      <c r="Q4060" s="515">
        <f t="shared" si="443"/>
        <v>0</v>
      </c>
      <c r="R4060" s="515">
        <f t="shared" si="444"/>
        <v>0</v>
      </c>
      <c r="S4060" s="516">
        <f>IF(M4060="nio",0,IF(M4060&gt;0,VLOOKUP(H4060,'3-Productie normen'!A:L,VLOOKUP(M4060,'3-Productie normen'!$B$36:$C$42,2,FALSE),FALSE)))</f>
        <v>0</v>
      </c>
      <c r="T4060" s="516">
        <f t="shared" si="446"/>
        <v>0</v>
      </c>
      <c r="U4060" s="55">
        <f t="shared" si="447"/>
        <v>0</v>
      </c>
      <c r="V4060" s="527"/>
      <c r="X4060" s="529">
        <f t="shared" si="445"/>
        <v>13871.52</v>
      </c>
    </row>
    <row r="4061" spans="1:24" ht="14.1" customHeight="1">
      <c r="A4061" s="460">
        <v>4061</v>
      </c>
      <c r="B4061" s="467" t="s">
        <v>248</v>
      </c>
      <c r="C4061" s="466" t="s">
        <v>397</v>
      </c>
      <c r="D4061" s="473" t="s">
        <v>492</v>
      </c>
      <c r="E4061" s="475">
        <v>0</v>
      </c>
      <c r="F4061" s="475">
        <v>8</v>
      </c>
      <c r="G4061" s="494" t="s">
        <v>606</v>
      </c>
      <c r="H4061" s="494" t="s">
        <v>4026</v>
      </c>
      <c r="I4061" s="494" t="s">
        <v>3983</v>
      </c>
      <c r="J4061" s="502">
        <v>31.4</v>
      </c>
      <c r="K4061" s="494" t="s">
        <v>4026</v>
      </c>
      <c r="L4061" s="512">
        <f t="shared" si="441"/>
        <v>0</v>
      </c>
      <c r="M4061" s="513" t="s">
        <v>4037</v>
      </c>
      <c r="N4061" s="514"/>
      <c r="O4061" s="514"/>
      <c r="P4061" s="515">
        <f t="shared" si="442"/>
        <v>0</v>
      </c>
      <c r="Q4061" s="515">
        <f t="shared" si="443"/>
        <v>0</v>
      </c>
      <c r="R4061" s="515">
        <f t="shared" si="444"/>
        <v>0</v>
      </c>
      <c r="S4061" s="516">
        <f>IF(M4061="nio",0,IF(M4061&gt;0,VLOOKUP(H4061,'3-Productie normen'!A:L,VLOOKUP(M4061,'3-Productie normen'!$B$36:$C$42,2,FALSE),FALSE)))</f>
        <v>0</v>
      </c>
      <c r="T4061" s="516">
        <f t="shared" si="446"/>
        <v>0</v>
      </c>
      <c r="U4061" s="55">
        <f t="shared" si="447"/>
        <v>0</v>
      </c>
      <c r="V4061" s="527"/>
      <c r="X4061" s="529">
        <f t="shared" si="445"/>
        <v>0</v>
      </c>
    </row>
    <row r="4062" spans="1:24" ht="14.1" customHeight="1">
      <c r="A4062" s="460">
        <v>4062</v>
      </c>
      <c r="B4062" s="467" t="s">
        <v>248</v>
      </c>
      <c r="C4062" s="466" t="s">
        <v>398</v>
      </c>
      <c r="D4062" s="473" t="s">
        <v>493</v>
      </c>
      <c r="E4062" s="475">
        <v>0</v>
      </c>
      <c r="F4062" s="475">
        <v>1</v>
      </c>
      <c r="G4062" s="494" t="s">
        <v>625</v>
      </c>
      <c r="H4062" s="494" t="s">
        <v>4026</v>
      </c>
      <c r="I4062" s="494" t="s">
        <v>3983</v>
      </c>
      <c r="J4062" s="502">
        <v>81.31</v>
      </c>
      <c r="K4062" s="494" t="s">
        <v>4026</v>
      </c>
      <c r="L4062" s="512">
        <f t="shared" si="441"/>
        <v>0</v>
      </c>
      <c r="M4062" s="513" t="s">
        <v>4037</v>
      </c>
      <c r="N4062" s="514"/>
      <c r="O4062" s="514"/>
      <c r="P4062" s="515">
        <f t="shared" si="442"/>
        <v>0</v>
      </c>
      <c r="Q4062" s="515">
        <f t="shared" si="443"/>
        <v>0</v>
      </c>
      <c r="R4062" s="515">
        <f t="shared" si="444"/>
        <v>0</v>
      </c>
      <c r="S4062" s="516">
        <f>IF(M4062="nio",0,IF(M4062&gt;0,VLOOKUP(H4062,'3-Productie normen'!A:L,VLOOKUP(M4062,'3-Productie normen'!$B$36:$C$42,2,FALSE),FALSE)))</f>
        <v>0</v>
      </c>
      <c r="T4062" s="516">
        <f t="shared" si="446"/>
        <v>0</v>
      </c>
      <c r="U4062" s="55">
        <f t="shared" si="447"/>
        <v>0</v>
      </c>
      <c r="V4062" s="527"/>
      <c r="X4062" s="529">
        <f t="shared" si="445"/>
        <v>0</v>
      </c>
    </row>
    <row r="4063" spans="1:24" ht="14.1" customHeight="1">
      <c r="A4063" s="460">
        <v>4063</v>
      </c>
      <c r="B4063" s="467" t="s">
        <v>248</v>
      </c>
      <c r="C4063" s="466" t="s">
        <v>398</v>
      </c>
      <c r="D4063" s="473" t="s">
        <v>493</v>
      </c>
      <c r="E4063" s="475">
        <v>0</v>
      </c>
      <c r="F4063" s="475">
        <v>2</v>
      </c>
      <c r="G4063" s="494" t="s">
        <v>625</v>
      </c>
      <c r="H4063" s="494" t="s">
        <v>4026</v>
      </c>
      <c r="I4063" s="494" t="s">
        <v>3983</v>
      </c>
      <c r="J4063" s="502">
        <v>64.849999999999994</v>
      </c>
      <c r="K4063" s="494" t="s">
        <v>4026</v>
      </c>
      <c r="L4063" s="512">
        <f t="shared" si="441"/>
        <v>0</v>
      </c>
      <c r="M4063" s="513" t="s">
        <v>4037</v>
      </c>
      <c r="N4063" s="514"/>
      <c r="O4063" s="514"/>
      <c r="P4063" s="515">
        <f t="shared" si="442"/>
        <v>0</v>
      </c>
      <c r="Q4063" s="515">
        <f t="shared" si="443"/>
        <v>0</v>
      </c>
      <c r="R4063" s="515">
        <f t="shared" si="444"/>
        <v>0</v>
      </c>
      <c r="S4063" s="516">
        <f>IF(M4063="nio",0,IF(M4063&gt;0,VLOOKUP(H4063,'3-Productie normen'!A:L,VLOOKUP(M4063,'3-Productie normen'!$B$36:$C$42,2,FALSE),FALSE)))</f>
        <v>0</v>
      </c>
      <c r="T4063" s="516">
        <f t="shared" si="446"/>
        <v>0</v>
      </c>
      <c r="U4063" s="55">
        <f t="shared" si="447"/>
        <v>0</v>
      </c>
      <c r="V4063" s="527"/>
      <c r="X4063" s="529">
        <f t="shared" si="445"/>
        <v>0</v>
      </c>
    </row>
    <row r="4064" spans="1:24" ht="14.1" customHeight="1">
      <c r="A4064" s="460">
        <v>4064</v>
      </c>
      <c r="B4064" s="467" t="s">
        <v>248</v>
      </c>
      <c r="C4064" s="466" t="s">
        <v>398</v>
      </c>
      <c r="D4064" s="473" t="s">
        <v>493</v>
      </c>
      <c r="E4064" s="475">
        <v>0</v>
      </c>
      <c r="F4064" s="475">
        <v>3</v>
      </c>
      <c r="G4064" s="494" t="s">
        <v>625</v>
      </c>
      <c r="H4064" s="494" t="s">
        <v>4026</v>
      </c>
      <c r="I4064" s="494" t="s">
        <v>3983</v>
      </c>
      <c r="J4064" s="502">
        <v>20.7</v>
      </c>
      <c r="K4064" s="494" t="s">
        <v>4026</v>
      </c>
      <c r="L4064" s="512">
        <f t="shared" si="441"/>
        <v>0</v>
      </c>
      <c r="M4064" s="513" t="s">
        <v>4037</v>
      </c>
      <c r="N4064" s="514"/>
      <c r="O4064" s="514"/>
      <c r="P4064" s="515">
        <f t="shared" si="442"/>
        <v>0</v>
      </c>
      <c r="Q4064" s="515">
        <f t="shared" si="443"/>
        <v>0</v>
      </c>
      <c r="R4064" s="515">
        <f t="shared" si="444"/>
        <v>0</v>
      </c>
      <c r="S4064" s="516">
        <f>IF(M4064="nio",0,IF(M4064&gt;0,VLOOKUP(H4064,'3-Productie normen'!A:L,VLOOKUP(M4064,'3-Productie normen'!$B$36:$C$42,2,FALSE),FALSE)))</f>
        <v>0</v>
      </c>
      <c r="T4064" s="516">
        <f t="shared" si="446"/>
        <v>0</v>
      </c>
      <c r="U4064" s="55">
        <f t="shared" si="447"/>
        <v>0</v>
      </c>
      <c r="V4064" s="527"/>
      <c r="X4064" s="529">
        <f t="shared" si="445"/>
        <v>0</v>
      </c>
    </row>
    <row r="4065" spans="1:24" ht="14.1" customHeight="1">
      <c r="A4065" s="567">
        <v>4065</v>
      </c>
      <c r="B4065" s="467" t="s">
        <v>248</v>
      </c>
      <c r="C4065" s="466" t="s">
        <v>398</v>
      </c>
      <c r="D4065" s="473" t="s">
        <v>493</v>
      </c>
      <c r="E4065" s="475">
        <v>0</v>
      </c>
      <c r="F4065" s="475">
        <v>4</v>
      </c>
      <c r="G4065" s="494" t="s">
        <v>627</v>
      </c>
      <c r="H4065" s="494" t="s">
        <v>4026</v>
      </c>
      <c r="I4065" s="494" t="s">
        <v>3983</v>
      </c>
      <c r="J4065" s="502">
        <v>32.270000000000003</v>
      </c>
      <c r="K4065" s="494" t="s">
        <v>4026</v>
      </c>
      <c r="L4065" s="512">
        <f t="shared" si="441"/>
        <v>0</v>
      </c>
      <c r="M4065" s="513" t="s">
        <v>4037</v>
      </c>
      <c r="N4065" s="514"/>
      <c r="O4065" s="514"/>
      <c r="P4065" s="515">
        <f t="shared" si="442"/>
        <v>0</v>
      </c>
      <c r="Q4065" s="515">
        <f t="shared" si="443"/>
        <v>0</v>
      </c>
      <c r="R4065" s="515">
        <f t="shared" si="444"/>
        <v>0</v>
      </c>
      <c r="S4065" s="516">
        <f>IF(M4065="nio",0,IF(M4065&gt;0,VLOOKUP(H4065,'3-Productie normen'!A:L,VLOOKUP(M4065,'3-Productie normen'!$B$36:$C$42,2,FALSE),FALSE)))</f>
        <v>0</v>
      </c>
      <c r="T4065" s="516">
        <f t="shared" si="446"/>
        <v>0</v>
      </c>
      <c r="U4065" s="55">
        <f t="shared" si="447"/>
        <v>0</v>
      </c>
      <c r="V4065" s="527"/>
      <c r="X4065" s="529">
        <f t="shared" si="445"/>
        <v>0</v>
      </c>
    </row>
    <row r="4066" spans="1:24" ht="14.1" customHeight="1">
      <c r="A4066" s="460">
        <v>4066</v>
      </c>
      <c r="B4066" s="467" t="s">
        <v>248</v>
      </c>
      <c r="C4066" s="466" t="s">
        <v>398</v>
      </c>
      <c r="D4066" s="473" t="s">
        <v>493</v>
      </c>
      <c r="E4066" s="475">
        <v>0</v>
      </c>
      <c r="F4066" s="475">
        <v>5</v>
      </c>
      <c r="G4066" s="494" t="s">
        <v>625</v>
      </c>
      <c r="H4066" s="494" t="s">
        <v>4026</v>
      </c>
      <c r="I4066" s="494" t="s">
        <v>3983</v>
      </c>
      <c r="J4066" s="502">
        <v>15.4</v>
      </c>
      <c r="K4066" s="494" t="s">
        <v>4026</v>
      </c>
      <c r="L4066" s="512">
        <f t="shared" si="441"/>
        <v>0</v>
      </c>
      <c r="M4066" s="513" t="s">
        <v>4037</v>
      </c>
      <c r="N4066" s="514"/>
      <c r="O4066" s="514"/>
      <c r="P4066" s="515">
        <f t="shared" si="442"/>
        <v>0</v>
      </c>
      <c r="Q4066" s="515">
        <f t="shared" si="443"/>
        <v>0</v>
      </c>
      <c r="R4066" s="515">
        <f t="shared" si="444"/>
        <v>0</v>
      </c>
      <c r="S4066" s="516">
        <f>IF(M4066="nio",0,IF(M4066&gt;0,VLOOKUP(H4066,'3-Productie normen'!A:L,VLOOKUP(M4066,'3-Productie normen'!$B$36:$C$42,2,FALSE),FALSE)))</f>
        <v>0</v>
      </c>
      <c r="T4066" s="516">
        <f t="shared" si="446"/>
        <v>0</v>
      </c>
      <c r="U4066" s="55">
        <f t="shared" si="447"/>
        <v>0</v>
      </c>
      <c r="V4066" s="527"/>
      <c r="X4066" s="529">
        <f t="shared" si="445"/>
        <v>0</v>
      </c>
    </row>
    <row r="4067" spans="1:24" ht="14.1" customHeight="1">
      <c r="A4067" s="460">
        <v>4067</v>
      </c>
      <c r="B4067" s="467" t="s">
        <v>248</v>
      </c>
      <c r="C4067" s="466" t="s">
        <v>398</v>
      </c>
      <c r="D4067" s="473" t="s">
        <v>493</v>
      </c>
      <c r="E4067" s="475">
        <v>0</v>
      </c>
      <c r="F4067" s="475" t="s">
        <v>3431</v>
      </c>
      <c r="G4067" s="494" t="s">
        <v>598</v>
      </c>
      <c r="H4067" s="491" t="s">
        <v>286</v>
      </c>
      <c r="I4067" s="494" t="s">
        <v>3983</v>
      </c>
      <c r="J4067" s="502">
        <v>2.79</v>
      </c>
      <c r="K4067" s="494" t="s">
        <v>4027</v>
      </c>
      <c r="L4067" s="512">
        <f t="shared" si="441"/>
        <v>0</v>
      </c>
      <c r="M4067" s="513" t="s">
        <v>4037</v>
      </c>
      <c r="N4067" s="514"/>
      <c r="O4067" s="514"/>
      <c r="P4067" s="515">
        <f t="shared" si="442"/>
        <v>0</v>
      </c>
      <c r="Q4067" s="515">
        <f t="shared" si="443"/>
        <v>0</v>
      </c>
      <c r="R4067" s="515">
        <f t="shared" si="444"/>
        <v>0</v>
      </c>
      <c r="S4067" s="516">
        <f>IF(M4067="nio",0,IF(M4067&gt;0,VLOOKUP(H4067,'3-Productie normen'!A:L,VLOOKUP(M4067,'3-Productie normen'!$B$36:$C$42,2,FALSE),FALSE)))</f>
        <v>0</v>
      </c>
      <c r="T4067" s="516">
        <f t="shared" si="446"/>
        <v>0</v>
      </c>
      <c r="U4067" s="55">
        <f t="shared" si="447"/>
        <v>0</v>
      </c>
      <c r="V4067" s="527"/>
      <c r="X4067" s="529">
        <f t="shared" si="445"/>
        <v>0</v>
      </c>
    </row>
    <row r="4068" spans="1:24" ht="14.1" customHeight="1">
      <c r="A4068" s="460">
        <v>4068</v>
      </c>
      <c r="B4068" s="467" t="s">
        <v>248</v>
      </c>
      <c r="C4068" s="466" t="s">
        <v>398</v>
      </c>
      <c r="D4068" s="473" t="s">
        <v>493</v>
      </c>
      <c r="E4068" s="475">
        <v>0</v>
      </c>
      <c r="F4068" s="475">
        <v>6</v>
      </c>
      <c r="G4068" s="494" t="s">
        <v>625</v>
      </c>
      <c r="H4068" s="494" t="s">
        <v>4026</v>
      </c>
      <c r="I4068" s="494" t="s">
        <v>3983</v>
      </c>
      <c r="J4068" s="502">
        <v>17.440000000000001</v>
      </c>
      <c r="K4068" s="494" t="s">
        <v>4026</v>
      </c>
      <c r="L4068" s="512">
        <f t="shared" si="441"/>
        <v>0</v>
      </c>
      <c r="M4068" s="513" t="s">
        <v>4037</v>
      </c>
      <c r="N4068" s="514"/>
      <c r="O4068" s="514"/>
      <c r="P4068" s="515">
        <f t="shared" si="442"/>
        <v>0</v>
      </c>
      <c r="Q4068" s="515">
        <f t="shared" si="443"/>
        <v>0</v>
      </c>
      <c r="R4068" s="515">
        <f t="shared" si="444"/>
        <v>0</v>
      </c>
      <c r="S4068" s="516">
        <f>IF(M4068="nio",0,IF(M4068&gt;0,VLOOKUP(H4068,'3-Productie normen'!A:L,VLOOKUP(M4068,'3-Productie normen'!$B$36:$C$42,2,FALSE),FALSE)))</f>
        <v>0</v>
      </c>
      <c r="T4068" s="516">
        <f t="shared" si="446"/>
        <v>0</v>
      </c>
      <c r="U4068" s="55">
        <f t="shared" si="447"/>
        <v>0</v>
      </c>
      <c r="V4068" s="527"/>
      <c r="X4068" s="529">
        <f t="shared" si="445"/>
        <v>0</v>
      </c>
    </row>
    <row r="4069" spans="1:24" ht="14.1" customHeight="1">
      <c r="A4069" s="460">
        <v>4069</v>
      </c>
      <c r="B4069" s="467" t="s">
        <v>248</v>
      </c>
      <c r="C4069" s="466" t="s">
        <v>398</v>
      </c>
      <c r="D4069" s="473" t="s">
        <v>493</v>
      </c>
      <c r="E4069" s="475">
        <v>0</v>
      </c>
      <c r="F4069" s="475">
        <v>7</v>
      </c>
      <c r="G4069" s="494" t="s">
        <v>625</v>
      </c>
      <c r="H4069" s="494" t="s">
        <v>4026</v>
      </c>
      <c r="I4069" s="494" t="s">
        <v>3983</v>
      </c>
      <c r="J4069" s="502">
        <v>22.89</v>
      </c>
      <c r="K4069" s="494" t="s">
        <v>4026</v>
      </c>
      <c r="L4069" s="512">
        <f t="shared" si="441"/>
        <v>0</v>
      </c>
      <c r="M4069" s="513" t="s">
        <v>4037</v>
      </c>
      <c r="N4069" s="514"/>
      <c r="O4069" s="514"/>
      <c r="P4069" s="515">
        <f t="shared" si="442"/>
        <v>0</v>
      </c>
      <c r="Q4069" s="515">
        <f t="shared" si="443"/>
        <v>0</v>
      </c>
      <c r="R4069" s="515">
        <f t="shared" si="444"/>
        <v>0</v>
      </c>
      <c r="S4069" s="516">
        <f>IF(M4069="nio",0,IF(M4069&gt;0,VLOOKUP(H4069,'3-Productie normen'!A:L,VLOOKUP(M4069,'3-Productie normen'!$B$36:$C$42,2,FALSE),FALSE)))</f>
        <v>0</v>
      </c>
      <c r="T4069" s="516">
        <f t="shared" si="446"/>
        <v>0</v>
      </c>
      <c r="U4069" s="55">
        <f t="shared" si="447"/>
        <v>0</v>
      </c>
      <c r="V4069" s="527"/>
      <c r="X4069" s="529">
        <f t="shared" si="445"/>
        <v>0</v>
      </c>
    </row>
    <row r="4070" spans="1:24" ht="14.1" customHeight="1">
      <c r="A4070" s="460">
        <v>4070</v>
      </c>
      <c r="B4070" s="467" t="s">
        <v>248</v>
      </c>
      <c r="C4070" s="466" t="s">
        <v>398</v>
      </c>
      <c r="D4070" s="473" t="s">
        <v>493</v>
      </c>
      <c r="E4070" s="475">
        <v>0</v>
      </c>
      <c r="F4070" s="475">
        <v>9</v>
      </c>
      <c r="G4070" s="494" t="s">
        <v>625</v>
      </c>
      <c r="H4070" s="494" t="s">
        <v>4026</v>
      </c>
      <c r="I4070" s="494" t="s">
        <v>3983</v>
      </c>
      <c r="J4070" s="502">
        <v>283.13</v>
      </c>
      <c r="K4070" s="494" t="s">
        <v>4026</v>
      </c>
      <c r="L4070" s="512">
        <f t="shared" si="441"/>
        <v>0</v>
      </c>
      <c r="M4070" s="513" t="s">
        <v>4037</v>
      </c>
      <c r="N4070" s="514"/>
      <c r="O4070" s="514"/>
      <c r="P4070" s="515">
        <f t="shared" si="442"/>
        <v>0</v>
      </c>
      <c r="Q4070" s="515">
        <f t="shared" si="443"/>
        <v>0</v>
      </c>
      <c r="R4070" s="515">
        <f t="shared" si="444"/>
        <v>0</v>
      </c>
      <c r="S4070" s="516">
        <f>IF(M4070="nio",0,IF(M4070&gt;0,VLOOKUP(H4070,'3-Productie normen'!A:L,VLOOKUP(M4070,'3-Productie normen'!$B$36:$C$42,2,FALSE),FALSE)))</f>
        <v>0</v>
      </c>
      <c r="T4070" s="516">
        <f t="shared" si="446"/>
        <v>0</v>
      </c>
      <c r="U4070" s="55">
        <f t="shared" si="447"/>
        <v>0</v>
      </c>
      <c r="V4070" s="527"/>
      <c r="X4070" s="529">
        <f t="shared" si="445"/>
        <v>0</v>
      </c>
    </row>
    <row r="4071" spans="1:24" ht="14.1" customHeight="1">
      <c r="A4071" s="460">
        <v>4071</v>
      </c>
      <c r="B4071" s="467" t="s">
        <v>248</v>
      </c>
      <c r="C4071" s="466" t="s">
        <v>398</v>
      </c>
      <c r="D4071" s="473" t="s">
        <v>493</v>
      </c>
      <c r="E4071" s="475">
        <v>0</v>
      </c>
      <c r="F4071" s="475" t="s">
        <v>2202</v>
      </c>
      <c r="G4071" s="494" t="s">
        <v>600</v>
      </c>
      <c r="H4071" s="494" t="s">
        <v>4026</v>
      </c>
      <c r="I4071" s="494" t="s">
        <v>3983</v>
      </c>
      <c r="J4071" s="502">
        <v>9.33</v>
      </c>
      <c r="K4071" s="494" t="s">
        <v>4026</v>
      </c>
      <c r="L4071" s="512">
        <f t="shared" si="441"/>
        <v>0</v>
      </c>
      <c r="M4071" s="513" t="s">
        <v>4037</v>
      </c>
      <c r="N4071" s="514"/>
      <c r="O4071" s="514"/>
      <c r="P4071" s="515">
        <f t="shared" si="442"/>
        <v>0</v>
      </c>
      <c r="Q4071" s="515">
        <f t="shared" si="443"/>
        <v>0</v>
      </c>
      <c r="R4071" s="515">
        <f t="shared" si="444"/>
        <v>0</v>
      </c>
      <c r="S4071" s="516">
        <f>IF(M4071="nio",0,IF(M4071&gt;0,VLOOKUP(H4071,'3-Productie normen'!A:L,VLOOKUP(M4071,'3-Productie normen'!$B$36:$C$42,2,FALSE),FALSE)))</f>
        <v>0</v>
      </c>
      <c r="T4071" s="516">
        <f t="shared" si="446"/>
        <v>0</v>
      </c>
      <c r="U4071" s="55">
        <f t="shared" si="447"/>
        <v>0</v>
      </c>
      <c r="V4071" s="527"/>
      <c r="X4071" s="529">
        <f t="shared" si="445"/>
        <v>0</v>
      </c>
    </row>
    <row r="4072" spans="1:24" ht="14.1" customHeight="1">
      <c r="A4072" s="460">
        <v>4072</v>
      </c>
      <c r="B4072" s="467" t="s">
        <v>248</v>
      </c>
      <c r="C4072" s="466" t="s">
        <v>398</v>
      </c>
      <c r="D4072" s="473" t="s">
        <v>493</v>
      </c>
      <c r="E4072" s="475">
        <v>0</v>
      </c>
      <c r="F4072" s="475" t="s">
        <v>3432</v>
      </c>
      <c r="G4072" s="494" t="s">
        <v>596</v>
      </c>
      <c r="H4072" s="494" t="s">
        <v>4026</v>
      </c>
      <c r="I4072" s="494" t="s">
        <v>3983</v>
      </c>
      <c r="J4072" s="502">
        <v>283.13</v>
      </c>
      <c r="K4072" s="494" t="s">
        <v>4026</v>
      </c>
      <c r="L4072" s="512">
        <f t="shared" si="441"/>
        <v>0</v>
      </c>
      <c r="M4072" s="513" t="s">
        <v>4037</v>
      </c>
      <c r="N4072" s="514"/>
      <c r="O4072" s="514"/>
      <c r="P4072" s="515">
        <f t="shared" si="442"/>
        <v>0</v>
      </c>
      <c r="Q4072" s="515">
        <f t="shared" si="443"/>
        <v>0</v>
      </c>
      <c r="R4072" s="515">
        <f t="shared" si="444"/>
        <v>0</v>
      </c>
      <c r="S4072" s="516">
        <f>IF(M4072="nio",0,IF(M4072&gt;0,VLOOKUP(H4072,'3-Productie normen'!A:L,VLOOKUP(M4072,'3-Productie normen'!$B$36:$C$42,2,FALSE),FALSE)))</f>
        <v>0</v>
      </c>
      <c r="T4072" s="516">
        <f t="shared" si="446"/>
        <v>0</v>
      </c>
      <c r="U4072" s="55">
        <f t="shared" si="447"/>
        <v>0</v>
      </c>
      <c r="V4072" s="527"/>
      <c r="X4072" s="529">
        <f t="shared" si="445"/>
        <v>0</v>
      </c>
    </row>
    <row r="4073" spans="1:24" ht="14.1" customHeight="1">
      <c r="A4073" s="567">
        <v>4073</v>
      </c>
      <c r="B4073" s="467" t="s">
        <v>248</v>
      </c>
      <c r="C4073" s="466" t="s">
        <v>398</v>
      </c>
      <c r="D4073" s="473" t="s">
        <v>493</v>
      </c>
      <c r="E4073" s="475">
        <v>0</v>
      </c>
      <c r="F4073" s="475" t="s">
        <v>3433</v>
      </c>
      <c r="G4073" s="494" t="s">
        <v>596</v>
      </c>
      <c r="H4073" s="494" t="s">
        <v>4026</v>
      </c>
      <c r="I4073" s="494" t="s">
        <v>3983</v>
      </c>
      <c r="J4073" s="502">
        <v>283.13</v>
      </c>
      <c r="K4073" s="494" t="s">
        <v>4026</v>
      </c>
      <c r="L4073" s="512">
        <f t="shared" si="441"/>
        <v>0</v>
      </c>
      <c r="M4073" s="513" t="s">
        <v>4037</v>
      </c>
      <c r="N4073" s="514"/>
      <c r="O4073" s="514"/>
      <c r="P4073" s="515">
        <f t="shared" si="442"/>
        <v>0</v>
      </c>
      <c r="Q4073" s="515">
        <f t="shared" si="443"/>
        <v>0</v>
      </c>
      <c r="R4073" s="515">
        <f t="shared" si="444"/>
        <v>0</v>
      </c>
      <c r="S4073" s="516">
        <f>IF(M4073="nio",0,IF(M4073&gt;0,VLOOKUP(H4073,'3-Productie normen'!A:L,VLOOKUP(M4073,'3-Productie normen'!$B$36:$C$42,2,FALSE),FALSE)))</f>
        <v>0</v>
      </c>
      <c r="T4073" s="516">
        <f t="shared" si="446"/>
        <v>0</v>
      </c>
      <c r="U4073" s="55">
        <f t="shared" si="447"/>
        <v>0</v>
      </c>
      <c r="V4073" s="527"/>
      <c r="X4073" s="529">
        <f t="shared" si="445"/>
        <v>0</v>
      </c>
    </row>
    <row r="4074" spans="1:24" ht="14.1" customHeight="1">
      <c r="A4074" s="460">
        <v>4074</v>
      </c>
      <c r="B4074" s="467" t="s">
        <v>248</v>
      </c>
      <c r="C4074" s="466" t="s">
        <v>398</v>
      </c>
      <c r="D4074" s="473" t="s">
        <v>493</v>
      </c>
      <c r="E4074" s="475">
        <v>0</v>
      </c>
      <c r="F4074" s="475" t="s">
        <v>3434</v>
      </c>
      <c r="G4074" s="494" t="s">
        <v>596</v>
      </c>
      <c r="H4074" s="494" t="s">
        <v>4026</v>
      </c>
      <c r="I4074" s="494" t="s">
        <v>3983</v>
      </c>
      <c r="J4074" s="502">
        <v>8.02</v>
      </c>
      <c r="K4074" s="494" t="s">
        <v>4026</v>
      </c>
      <c r="L4074" s="512">
        <f t="shared" si="441"/>
        <v>0</v>
      </c>
      <c r="M4074" s="513" t="s">
        <v>4037</v>
      </c>
      <c r="N4074" s="514"/>
      <c r="O4074" s="514"/>
      <c r="P4074" s="515">
        <f t="shared" si="442"/>
        <v>0</v>
      </c>
      <c r="Q4074" s="515">
        <f t="shared" si="443"/>
        <v>0</v>
      </c>
      <c r="R4074" s="515">
        <f t="shared" si="444"/>
        <v>0</v>
      </c>
      <c r="S4074" s="516">
        <f>IF(M4074="nio",0,IF(M4074&gt;0,VLOOKUP(H4074,'3-Productie normen'!A:L,VLOOKUP(M4074,'3-Productie normen'!$B$36:$C$42,2,FALSE),FALSE)))</f>
        <v>0</v>
      </c>
      <c r="T4074" s="516">
        <f t="shared" si="446"/>
        <v>0</v>
      </c>
      <c r="U4074" s="55">
        <f t="shared" si="447"/>
        <v>0</v>
      </c>
      <c r="V4074" s="527"/>
      <c r="X4074" s="529">
        <f t="shared" si="445"/>
        <v>0</v>
      </c>
    </row>
    <row r="4075" spans="1:24" ht="14.1" customHeight="1">
      <c r="A4075" s="460">
        <v>4075</v>
      </c>
      <c r="B4075" s="467" t="s">
        <v>248</v>
      </c>
      <c r="C4075" s="466" t="s">
        <v>398</v>
      </c>
      <c r="D4075" s="473" t="s">
        <v>493</v>
      </c>
      <c r="E4075" s="475">
        <v>0</v>
      </c>
      <c r="F4075" s="475" t="s">
        <v>3435</v>
      </c>
      <c r="G4075" s="494" t="s">
        <v>596</v>
      </c>
      <c r="H4075" s="494" t="s">
        <v>4026</v>
      </c>
      <c r="I4075" s="494" t="s">
        <v>3983</v>
      </c>
      <c r="J4075" s="502">
        <v>6.43</v>
      </c>
      <c r="K4075" s="494" t="s">
        <v>4026</v>
      </c>
      <c r="L4075" s="512">
        <f t="shared" si="441"/>
        <v>0</v>
      </c>
      <c r="M4075" s="513" t="s">
        <v>4037</v>
      </c>
      <c r="N4075" s="514"/>
      <c r="O4075" s="514"/>
      <c r="P4075" s="515">
        <f t="shared" si="442"/>
        <v>0</v>
      </c>
      <c r="Q4075" s="515">
        <f t="shared" si="443"/>
        <v>0</v>
      </c>
      <c r="R4075" s="515">
        <f t="shared" si="444"/>
        <v>0</v>
      </c>
      <c r="S4075" s="516">
        <f>IF(M4075="nio",0,IF(M4075&gt;0,VLOOKUP(H4075,'3-Productie normen'!A:L,VLOOKUP(M4075,'3-Productie normen'!$B$36:$C$42,2,FALSE),FALSE)))</f>
        <v>0</v>
      </c>
      <c r="T4075" s="516">
        <f t="shared" si="446"/>
        <v>0</v>
      </c>
      <c r="U4075" s="55">
        <f t="shared" si="447"/>
        <v>0</v>
      </c>
      <c r="V4075" s="527"/>
      <c r="X4075" s="529">
        <f t="shared" si="445"/>
        <v>0</v>
      </c>
    </row>
    <row r="4076" spans="1:24" ht="14.1" customHeight="1">
      <c r="A4076" s="460">
        <v>4076</v>
      </c>
      <c r="B4076" s="467" t="s">
        <v>248</v>
      </c>
      <c r="C4076" s="466" t="s">
        <v>398</v>
      </c>
      <c r="D4076" s="473" t="s">
        <v>493</v>
      </c>
      <c r="E4076" s="475">
        <v>1</v>
      </c>
      <c r="F4076" s="475">
        <v>1</v>
      </c>
      <c r="G4076" s="494" t="s">
        <v>625</v>
      </c>
      <c r="H4076" s="494" t="s">
        <v>4026</v>
      </c>
      <c r="I4076" s="494" t="s">
        <v>3983</v>
      </c>
      <c r="J4076" s="502">
        <v>86.9</v>
      </c>
      <c r="K4076" s="494" t="s">
        <v>4026</v>
      </c>
      <c r="L4076" s="512">
        <f t="shared" si="441"/>
        <v>0</v>
      </c>
      <c r="M4076" s="513" t="s">
        <v>4037</v>
      </c>
      <c r="N4076" s="514"/>
      <c r="O4076" s="514"/>
      <c r="P4076" s="515">
        <f t="shared" si="442"/>
        <v>0</v>
      </c>
      <c r="Q4076" s="515">
        <f t="shared" si="443"/>
        <v>0</v>
      </c>
      <c r="R4076" s="515">
        <f t="shared" si="444"/>
        <v>0</v>
      </c>
      <c r="S4076" s="516">
        <f>IF(M4076="nio",0,IF(M4076&gt;0,VLOOKUP(H4076,'3-Productie normen'!A:L,VLOOKUP(M4076,'3-Productie normen'!$B$36:$C$42,2,FALSE),FALSE)))</f>
        <v>0</v>
      </c>
      <c r="T4076" s="516">
        <f t="shared" si="446"/>
        <v>0</v>
      </c>
      <c r="U4076" s="55">
        <f t="shared" si="447"/>
        <v>0</v>
      </c>
      <c r="V4076" s="527"/>
      <c r="X4076" s="529">
        <f t="shared" si="445"/>
        <v>0</v>
      </c>
    </row>
    <row r="4077" spans="1:24" ht="14.1" customHeight="1">
      <c r="A4077" s="460">
        <v>4077</v>
      </c>
      <c r="B4077" s="467" t="s">
        <v>248</v>
      </c>
      <c r="C4077" s="466" t="s">
        <v>398</v>
      </c>
      <c r="D4077" s="473" t="s">
        <v>493</v>
      </c>
      <c r="E4077" s="475">
        <v>1</v>
      </c>
      <c r="F4077" s="475">
        <v>2</v>
      </c>
      <c r="G4077" s="494" t="s">
        <v>617</v>
      </c>
      <c r="H4077" s="494" t="s">
        <v>4026</v>
      </c>
      <c r="I4077" s="494" t="s">
        <v>3983</v>
      </c>
      <c r="J4077" s="502">
        <v>20.98</v>
      </c>
      <c r="K4077" s="494" t="s">
        <v>4026</v>
      </c>
      <c r="L4077" s="512">
        <f t="shared" si="441"/>
        <v>0</v>
      </c>
      <c r="M4077" s="513" t="s">
        <v>4037</v>
      </c>
      <c r="N4077" s="514"/>
      <c r="O4077" s="514"/>
      <c r="P4077" s="515">
        <f t="shared" si="442"/>
        <v>0</v>
      </c>
      <c r="Q4077" s="515">
        <f t="shared" si="443"/>
        <v>0</v>
      </c>
      <c r="R4077" s="515">
        <f t="shared" si="444"/>
        <v>0</v>
      </c>
      <c r="S4077" s="516">
        <f>IF(M4077="nio",0,IF(M4077&gt;0,VLOOKUP(H4077,'3-Productie normen'!A:L,VLOOKUP(M4077,'3-Productie normen'!$B$36:$C$42,2,FALSE),FALSE)))</f>
        <v>0</v>
      </c>
      <c r="T4077" s="516">
        <f t="shared" si="446"/>
        <v>0</v>
      </c>
      <c r="U4077" s="55">
        <f t="shared" si="447"/>
        <v>0</v>
      </c>
      <c r="V4077" s="527"/>
      <c r="X4077" s="529">
        <f t="shared" si="445"/>
        <v>0</v>
      </c>
    </row>
    <row r="4078" spans="1:24" ht="14.1" customHeight="1">
      <c r="A4078" s="460">
        <v>4078</v>
      </c>
      <c r="B4078" s="467" t="s">
        <v>248</v>
      </c>
      <c r="C4078" s="466" t="s">
        <v>398</v>
      </c>
      <c r="D4078" s="473" t="s">
        <v>493</v>
      </c>
      <c r="E4078" s="475">
        <v>1</v>
      </c>
      <c r="F4078" s="475">
        <v>3</v>
      </c>
      <c r="G4078" s="494" t="s">
        <v>617</v>
      </c>
      <c r="H4078" s="494" t="s">
        <v>4026</v>
      </c>
      <c r="I4078" s="494" t="s">
        <v>3983</v>
      </c>
      <c r="J4078" s="502">
        <v>13.6</v>
      </c>
      <c r="K4078" s="494" t="s">
        <v>4026</v>
      </c>
      <c r="L4078" s="512">
        <f t="shared" si="441"/>
        <v>0</v>
      </c>
      <c r="M4078" s="513" t="s">
        <v>4037</v>
      </c>
      <c r="N4078" s="514"/>
      <c r="O4078" s="514"/>
      <c r="P4078" s="515">
        <f t="shared" si="442"/>
        <v>0</v>
      </c>
      <c r="Q4078" s="515">
        <f t="shared" si="443"/>
        <v>0</v>
      </c>
      <c r="R4078" s="515">
        <f t="shared" si="444"/>
        <v>0</v>
      </c>
      <c r="S4078" s="516">
        <f>IF(M4078="nio",0,IF(M4078&gt;0,VLOOKUP(H4078,'3-Productie normen'!A:L,VLOOKUP(M4078,'3-Productie normen'!$B$36:$C$42,2,FALSE),FALSE)))</f>
        <v>0</v>
      </c>
      <c r="T4078" s="516">
        <f t="shared" si="446"/>
        <v>0</v>
      </c>
      <c r="U4078" s="55">
        <f t="shared" si="447"/>
        <v>0</v>
      </c>
      <c r="V4078" s="527"/>
      <c r="X4078" s="529">
        <f t="shared" si="445"/>
        <v>0</v>
      </c>
    </row>
    <row r="4079" spans="1:24" ht="14.1" customHeight="1">
      <c r="A4079" s="460">
        <v>4079</v>
      </c>
      <c r="B4079" s="467" t="s">
        <v>248</v>
      </c>
      <c r="C4079" s="466" t="s">
        <v>398</v>
      </c>
      <c r="D4079" s="473" t="s">
        <v>493</v>
      </c>
      <c r="E4079" s="475">
        <v>1</v>
      </c>
      <c r="F4079" s="475">
        <v>4</v>
      </c>
      <c r="G4079" s="494" t="s">
        <v>617</v>
      </c>
      <c r="H4079" s="494" t="s">
        <v>4026</v>
      </c>
      <c r="I4079" s="494" t="s">
        <v>3983</v>
      </c>
      <c r="J4079" s="502">
        <v>17.850000000000001</v>
      </c>
      <c r="K4079" s="494" t="s">
        <v>4026</v>
      </c>
      <c r="L4079" s="512">
        <f t="shared" si="441"/>
        <v>0</v>
      </c>
      <c r="M4079" s="513" t="s">
        <v>4037</v>
      </c>
      <c r="N4079" s="514"/>
      <c r="O4079" s="514"/>
      <c r="P4079" s="515">
        <f t="shared" si="442"/>
        <v>0</v>
      </c>
      <c r="Q4079" s="515">
        <f t="shared" si="443"/>
        <v>0</v>
      </c>
      <c r="R4079" s="515">
        <f t="shared" si="444"/>
        <v>0</v>
      </c>
      <c r="S4079" s="516">
        <f>IF(M4079="nio",0,IF(M4079&gt;0,VLOOKUP(H4079,'3-Productie normen'!A:L,VLOOKUP(M4079,'3-Productie normen'!$B$36:$C$42,2,FALSE),FALSE)))</f>
        <v>0</v>
      </c>
      <c r="T4079" s="516">
        <f t="shared" si="446"/>
        <v>0</v>
      </c>
      <c r="U4079" s="55">
        <f t="shared" si="447"/>
        <v>0</v>
      </c>
      <c r="V4079" s="527"/>
      <c r="X4079" s="529">
        <f t="shared" si="445"/>
        <v>0</v>
      </c>
    </row>
    <row r="4080" spans="1:24" ht="14.1" customHeight="1">
      <c r="A4080" s="460">
        <v>4080</v>
      </c>
      <c r="B4080" s="467" t="s">
        <v>248</v>
      </c>
      <c r="C4080" s="466" t="s">
        <v>398</v>
      </c>
      <c r="D4080" s="473" t="s">
        <v>493</v>
      </c>
      <c r="E4080" s="475">
        <v>1</v>
      </c>
      <c r="F4080" s="475" t="s">
        <v>3436</v>
      </c>
      <c r="G4080" s="494" t="s">
        <v>598</v>
      </c>
      <c r="H4080" s="491" t="s">
        <v>286</v>
      </c>
      <c r="I4080" s="494" t="s">
        <v>3987</v>
      </c>
      <c r="J4080" s="502">
        <v>6.59</v>
      </c>
      <c r="K4080" s="494" t="s">
        <v>4027</v>
      </c>
      <c r="L4080" s="512">
        <f t="shared" si="441"/>
        <v>0</v>
      </c>
      <c r="M4080" s="513" t="s">
        <v>4037</v>
      </c>
      <c r="N4080" s="514"/>
      <c r="O4080" s="514"/>
      <c r="P4080" s="515">
        <f t="shared" si="442"/>
        <v>0</v>
      </c>
      <c r="Q4080" s="515">
        <f t="shared" si="443"/>
        <v>0</v>
      </c>
      <c r="R4080" s="515">
        <f t="shared" si="444"/>
        <v>0</v>
      </c>
      <c r="S4080" s="516">
        <f>IF(M4080="nio",0,IF(M4080&gt;0,VLOOKUP(H4080,'3-Productie normen'!A:L,VLOOKUP(M4080,'3-Productie normen'!$B$36:$C$42,2,FALSE),FALSE)))</f>
        <v>0</v>
      </c>
      <c r="T4080" s="516">
        <f t="shared" si="446"/>
        <v>0</v>
      </c>
      <c r="U4080" s="55">
        <f t="shared" si="447"/>
        <v>0</v>
      </c>
      <c r="V4080" s="527"/>
      <c r="X4080" s="529">
        <f t="shared" si="445"/>
        <v>0</v>
      </c>
    </row>
    <row r="4081" spans="1:24" ht="14.1" customHeight="1">
      <c r="A4081" s="567">
        <v>4081</v>
      </c>
      <c r="B4081" s="467" t="s">
        <v>248</v>
      </c>
      <c r="C4081" s="466" t="s">
        <v>398</v>
      </c>
      <c r="D4081" s="473" t="s">
        <v>493</v>
      </c>
      <c r="E4081" s="475">
        <v>1</v>
      </c>
      <c r="F4081" s="475" t="s">
        <v>3437</v>
      </c>
      <c r="G4081" s="494" t="s">
        <v>600</v>
      </c>
      <c r="H4081" s="491" t="s">
        <v>286</v>
      </c>
      <c r="I4081" s="494" t="s">
        <v>3983</v>
      </c>
      <c r="J4081" s="502">
        <v>17.28</v>
      </c>
      <c r="K4081" s="494" t="s">
        <v>4027</v>
      </c>
      <c r="L4081" s="512">
        <f t="shared" si="441"/>
        <v>0</v>
      </c>
      <c r="M4081" s="513" t="s">
        <v>4037</v>
      </c>
      <c r="N4081" s="514"/>
      <c r="O4081" s="514"/>
      <c r="P4081" s="515">
        <f t="shared" si="442"/>
        <v>0</v>
      </c>
      <c r="Q4081" s="515">
        <f t="shared" si="443"/>
        <v>0</v>
      </c>
      <c r="R4081" s="515">
        <f t="shared" si="444"/>
        <v>0</v>
      </c>
      <c r="S4081" s="516">
        <f>IF(M4081="nio",0,IF(M4081&gt;0,VLOOKUP(H4081,'3-Productie normen'!A:L,VLOOKUP(M4081,'3-Productie normen'!$B$36:$C$42,2,FALSE),FALSE)))</f>
        <v>0</v>
      </c>
      <c r="T4081" s="516">
        <f t="shared" si="446"/>
        <v>0</v>
      </c>
      <c r="U4081" s="55">
        <f t="shared" si="447"/>
        <v>0</v>
      </c>
      <c r="V4081" s="527"/>
      <c r="X4081" s="529">
        <f t="shared" si="445"/>
        <v>0</v>
      </c>
    </row>
    <row r="4082" spans="1:24" ht="14.1" customHeight="1">
      <c r="A4082" s="460">
        <v>4082</v>
      </c>
      <c r="B4082" s="467" t="s">
        <v>248</v>
      </c>
      <c r="C4082" s="466" t="s">
        <v>398</v>
      </c>
      <c r="D4082" s="473" t="s">
        <v>493</v>
      </c>
      <c r="E4082" s="475">
        <v>1</v>
      </c>
      <c r="F4082" s="475" t="s">
        <v>3431</v>
      </c>
      <c r="G4082" s="494" t="s">
        <v>598</v>
      </c>
      <c r="H4082" s="491" t="s">
        <v>286</v>
      </c>
      <c r="I4082" s="494" t="s">
        <v>3987</v>
      </c>
      <c r="J4082" s="502">
        <v>4.99</v>
      </c>
      <c r="K4082" s="494" t="s">
        <v>4027</v>
      </c>
      <c r="L4082" s="512">
        <f t="shared" si="441"/>
        <v>0</v>
      </c>
      <c r="M4082" s="513" t="s">
        <v>4037</v>
      </c>
      <c r="N4082" s="514"/>
      <c r="O4082" s="514"/>
      <c r="P4082" s="515">
        <f t="shared" si="442"/>
        <v>0</v>
      </c>
      <c r="Q4082" s="515">
        <f t="shared" si="443"/>
        <v>0</v>
      </c>
      <c r="R4082" s="515">
        <f t="shared" si="444"/>
        <v>0</v>
      </c>
      <c r="S4082" s="516">
        <f>IF(M4082="nio",0,IF(M4082&gt;0,VLOOKUP(H4082,'3-Productie normen'!A:L,VLOOKUP(M4082,'3-Productie normen'!$B$36:$C$42,2,FALSE),FALSE)))</f>
        <v>0</v>
      </c>
      <c r="T4082" s="516">
        <f t="shared" si="446"/>
        <v>0</v>
      </c>
      <c r="U4082" s="55">
        <f t="shared" si="447"/>
        <v>0</v>
      </c>
      <c r="V4082" s="527"/>
      <c r="X4082" s="529">
        <f t="shared" si="445"/>
        <v>0</v>
      </c>
    </row>
    <row r="4083" spans="1:24" ht="14.1" customHeight="1">
      <c r="A4083" s="460">
        <v>4083</v>
      </c>
      <c r="B4083" s="467" t="s">
        <v>248</v>
      </c>
      <c r="C4083" s="466" t="s">
        <v>398</v>
      </c>
      <c r="D4083" s="473" t="s">
        <v>493</v>
      </c>
      <c r="E4083" s="475">
        <v>1</v>
      </c>
      <c r="F4083" s="475" t="s">
        <v>3438</v>
      </c>
      <c r="G4083" s="494" t="s">
        <v>596</v>
      </c>
      <c r="H4083" s="494" t="s">
        <v>4026</v>
      </c>
      <c r="I4083" s="494" t="s">
        <v>3983</v>
      </c>
      <c r="J4083" s="502">
        <v>1.41</v>
      </c>
      <c r="K4083" s="494" t="s">
        <v>4026</v>
      </c>
      <c r="L4083" s="512">
        <f t="shared" si="441"/>
        <v>0</v>
      </c>
      <c r="M4083" s="513" t="s">
        <v>4037</v>
      </c>
      <c r="N4083" s="514"/>
      <c r="O4083" s="514"/>
      <c r="P4083" s="515">
        <f t="shared" si="442"/>
        <v>0</v>
      </c>
      <c r="Q4083" s="515">
        <f t="shared" si="443"/>
        <v>0</v>
      </c>
      <c r="R4083" s="515">
        <f t="shared" si="444"/>
        <v>0</v>
      </c>
      <c r="S4083" s="516">
        <f>IF(M4083="nio",0,IF(M4083&gt;0,VLOOKUP(H4083,'3-Productie normen'!A:L,VLOOKUP(M4083,'3-Productie normen'!$B$36:$C$42,2,FALSE),FALSE)))</f>
        <v>0</v>
      </c>
      <c r="T4083" s="516">
        <f t="shared" si="446"/>
        <v>0</v>
      </c>
      <c r="U4083" s="55">
        <f t="shared" si="447"/>
        <v>0</v>
      </c>
      <c r="V4083" s="527"/>
      <c r="X4083" s="529">
        <f t="shared" si="445"/>
        <v>0</v>
      </c>
    </row>
    <row r="4084" spans="1:24" ht="14.1" customHeight="1">
      <c r="A4084" s="460">
        <v>4084</v>
      </c>
      <c r="B4084" s="467" t="s">
        <v>248</v>
      </c>
      <c r="C4084" s="466" t="s">
        <v>399</v>
      </c>
      <c r="D4084" s="473" t="s">
        <v>494</v>
      </c>
      <c r="E4084" s="475">
        <v>0</v>
      </c>
      <c r="F4084" s="475">
        <v>1</v>
      </c>
      <c r="G4084" s="494" t="s">
        <v>529</v>
      </c>
      <c r="H4084" s="491" t="s">
        <v>286</v>
      </c>
      <c r="I4084" s="494" t="s">
        <v>3974</v>
      </c>
      <c r="J4084" s="502">
        <v>29.27</v>
      </c>
      <c r="K4084" s="494" t="s">
        <v>4027</v>
      </c>
      <c r="L4084" s="512">
        <f t="shared" si="441"/>
        <v>0</v>
      </c>
      <c r="M4084" s="513" t="s">
        <v>4037</v>
      </c>
      <c r="N4084" s="514"/>
      <c r="O4084" s="514"/>
      <c r="P4084" s="515">
        <f t="shared" si="442"/>
        <v>0</v>
      </c>
      <c r="Q4084" s="515">
        <f t="shared" si="443"/>
        <v>0</v>
      </c>
      <c r="R4084" s="515">
        <f t="shared" si="444"/>
        <v>0</v>
      </c>
      <c r="S4084" s="516">
        <f>IF(M4084="nio",0,IF(M4084&gt;0,VLOOKUP(H4084,'3-Productie normen'!A:L,VLOOKUP(M4084,'3-Productie normen'!$B$36:$C$42,2,FALSE),FALSE)))</f>
        <v>0</v>
      </c>
      <c r="T4084" s="516">
        <f t="shared" si="446"/>
        <v>0</v>
      </c>
      <c r="U4084" s="55">
        <f t="shared" si="447"/>
        <v>0</v>
      </c>
      <c r="V4084" s="527"/>
      <c r="X4084" s="529">
        <f t="shared" si="445"/>
        <v>0</v>
      </c>
    </row>
    <row r="4085" spans="1:24" ht="14.1" customHeight="1">
      <c r="A4085" s="460">
        <v>4085</v>
      </c>
      <c r="B4085" s="467" t="s">
        <v>248</v>
      </c>
      <c r="C4085" s="466" t="s">
        <v>399</v>
      </c>
      <c r="D4085" s="473" t="s">
        <v>494</v>
      </c>
      <c r="E4085" s="475">
        <v>0</v>
      </c>
      <c r="F4085" s="475" t="s">
        <v>3439</v>
      </c>
      <c r="G4085" s="494" t="s">
        <v>598</v>
      </c>
      <c r="H4085" s="491" t="s">
        <v>286</v>
      </c>
      <c r="I4085" s="494" t="s">
        <v>3974</v>
      </c>
      <c r="J4085" s="502">
        <v>1.53</v>
      </c>
      <c r="K4085" s="494" t="s">
        <v>4027</v>
      </c>
      <c r="L4085" s="512">
        <f t="shared" si="441"/>
        <v>0</v>
      </c>
      <c r="M4085" s="513" t="s">
        <v>4037</v>
      </c>
      <c r="N4085" s="514"/>
      <c r="O4085" s="514"/>
      <c r="P4085" s="515">
        <f t="shared" si="442"/>
        <v>0</v>
      </c>
      <c r="Q4085" s="515">
        <f t="shared" si="443"/>
        <v>0</v>
      </c>
      <c r="R4085" s="515">
        <f t="shared" si="444"/>
        <v>0</v>
      </c>
      <c r="S4085" s="516">
        <f>IF(M4085="nio",0,IF(M4085&gt;0,VLOOKUP(H4085,'3-Productie normen'!A:L,VLOOKUP(M4085,'3-Productie normen'!$B$36:$C$42,2,FALSE),FALSE)))</f>
        <v>0</v>
      </c>
      <c r="T4085" s="516">
        <f t="shared" si="446"/>
        <v>0</v>
      </c>
      <c r="U4085" s="55">
        <f t="shared" si="447"/>
        <v>0</v>
      </c>
      <c r="V4085" s="527"/>
      <c r="X4085" s="529">
        <f t="shared" si="445"/>
        <v>0</v>
      </c>
    </row>
    <row r="4086" spans="1:24" ht="14.1" customHeight="1">
      <c r="A4086" s="460">
        <v>4086</v>
      </c>
      <c r="B4086" s="467" t="s">
        <v>248</v>
      </c>
      <c r="C4086" s="466" t="s">
        <v>399</v>
      </c>
      <c r="D4086" s="473" t="s">
        <v>494</v>
      </c>
      <c r="E4086" s="475">
        <v>0</v>
      </c>
      <c r="F4086" s="475" t="s">
        <v>3440</v>
      </c>
      <c r="G4086" s="494" t="s">
        <v>598</v>
      </c>
      <c r="H4086" s="491" t="s">
        <v>286</v>
      </c>
      <c r="I4086" s="494" t="s">
        <v>3974</v>
      </c>
      <c r="J4086" s="502">
        <v>1.83</v>
      </c>
      <c r="K4086" s="494" t="s">
        <v>4027</v>
      </c>
      <c r="L4086" s="512">
        <f t="shared" si="441"/>
        <v>0</v>
      </c>
      <c r="M4086" s="513" t="s">
        <v>4037</v>
      </c>
      <c r="N4086" s="514"/>
      <c r="O4086" s="514"/>
      <c r="P4086" s="515">
        <f t="shared" si="442"/>
        <v>0</v>
      </c>
      <c r="Q4086" s="515">
        <f t="shared" si="443"/>
        <v>0</v>
      </c>
      <c r="R4086" s="515">
        <f t="shared" si="444"/>
        <v>0</v>
      </c>
      <c r="S4086" s="516">
        <f>IF(M4086="nio",0,IF(M4086&gt;0,VLOOKUP(H4086,'3-Productie normen'!A:L,VLOOKUP(M4086,'3-Productie normen'!$B$36:$C$42,2,FALSE),FALSE)))</f>
        <v>0</v>
      </c>
      <c r="T4086" s="516">
        <f t="shared" si="446"/>
        <v>0</v>
      </c>
      <c r="U4086" s="55">
        <f t="shared" si="447"/>
        <v>0</v>
      </c>
      <c r="V4086" s="527"/>
      <c r="X4086" s="529">
        <f t="shared" si="445"/>
        <v>0</v>
      </c>
    </row>
    <row r="4087" spans="1:24" ht="14.1" customHeight="1">
      <c r="A4087" s="460">
        <v>4087</v>
      </c>
      <c r="B4087" s="467" t="s">
        <v>248</v>
      </c>
      <c r="C4087" s="466" t="s">
        <v>399</v>
      </c>
      <c r="D4087" s="473" t="s">
        <v>494</v>
      </c>
      <c r="E4087" s="475">
        <v>0</v>
      </c>
      <c r="F4087" s="475" t="s">
        <v>3441</v>
      </c>
      <c r="G4087" s="494" t="s">
        <v>598</v>
      </c>
      <c r="H4087" s="491" t="s">
        <v>286</v>
      </c>
      <c r="I4087" s="494" t="s">
        <v>3974</v>
      </c>
      <c r="J4087" s="502">
        <v>1.5</v>
      </c>
      <c r="K4087" s="494" t="s">
        <v>4027</v>
      </c>
      <c r="L4087" s="512">
        <f t="shared" si="441"/>
        <v>0</v>
      </c>
      <c r="M4087" s="513" t="s">
        <v>4037</v>
      </c>
      <c r="N4087" s="514"/>
      <c r="O4087" s="514"/>
      <c r="P4087" s="515">
        <f t="shared" si="442"/>
        <v>0</v>
      </c>
      <c r="Q4087" s="515">
        <f t="shared" si="443"/>
        <v>0</v>
      </c>
      <c r="R4087" s="515">
        <f t="shared" si="444"/>
        <v>0</v>
      </c>
      <c r="S4087" s="516">
        <f>IF(M4087="nio",0,IF(M4087&gt;0,VLOOKUP(H4087,'3-Productie normen'!A:L,VLOOKUP(M4087,'3-Productie normen'!$B$36:$C$42,2,FALSE),FALSE)))</f>
        <v>0</v>
      </c>
      <c r="T4087" s="516">
        <f t="shared" si="446"/>
        <v>0</v>
      </c>
      <c r="U4087" s="55">
        <f t="shared" si="447"/>
        <v>0</v>
      </c>
      <c r="V4087" s="527"/>
      <c r="X4087" s="529">
        <f t="shared" si="445"/>
        <v>0</v>
      </c>
    </row>
    <row r="4088" spans="1:24" ht="14.1" customHeight="1">
      <c r="A4088" s="460">
        <v>4088</v>
      </c>
      <c r="B4088" s="467" t="s">
        <v>248</v>
      </c>
      <c r="C4088" s="466" t="s">
        <v>399</v>
      </c>
      <c r="D4088" s="473" t="s">
        <v>494</v>
      </c>
      <c r="E4088" s="475">
        <v>0</v>
      </c>
      <c r="F4088" s="475" t="s">
        <v>3442</v>
      </c>
      <c r="G4088" s="494" t="s">
        <v>598</v>
      </c>
      <c r="H4088" s="491" t="s">
        <v>286</v>
      </c>
      <c r="I4088" s="494" t="s">
        <v>3974</v>
      </c>
      <c r="J4088" s="502">
        <v>1.8</v>
      </c>
      <c r="K4088" s="494" t="s">
        <v>4027</v>
      </c>
      <c r="L4088" s="512">
        <f t="shared" si="441"/>
        <v>0</v>
      </c>
      <c r="M4088" s="513" t="s">
        <v>4037</v>
      </c>
      <c r="N4088" s="514"/>
      <c r="O4088" s="514"/>
      <c r="P4088" s="515">
        <f t="shared" si="442"/>
        <v>0</v>
      </c>
      <c r="Q4088" s="515">
        <f t="shared" si="443"/>
        <v>0</v>
      </c>
      <c r="R4088" s="515">
        <f t="shared" si="444"/>
        <v>0</v>
      </c>
      <c r="S4088" s="516">
        <f>IF(M4088="nio",0,IF(M4088&gt;0,VLOOKUP(H4088,'3-Productie normen'!A:L,VLOOKUP(M4088,'3-Productie normen'!$B$36:$C$42,2,FALSE),FALSE)))</f>
        <v>0</v>
      </c>
      <c r="T4088" s="516">
        <f t="shared" si="446"/>
        <v>0</v>
      </c>
      <c r="U4088" s="55">
        <f t="shared" si="447"/>
        <v>0</v>
      </c>
      <c r="V4088" s="527"/>
      <c r="X4088" s="529">
        <f t="shared" si="445"/>
        <v>0</v>
      </c>
    </row>
    <row r="4089" spans="1:24" ht="14.1" customHeight="1">
      <c r="A4089" s="567">
        <v>4089</v>
      </c>
      <c r="B4089" s="467" t="s">
        <v>248</v>
      </c>
      <c r="C4089" s="466" t="s">
        <v>399</v>
      </c>
      <c r="D4089" s="473" t="s">
        <v>494</v>
      </c>
      <c r="E4089" s="475">
        <v>0</v>
      </c>
      <c r="F4089" s="475">
        <v>14</v>
      </c>
      <c r="G4089" s="494" t="s">
        <v>592</v>
      </c>
      <c r="H4089" s="491" t="s">
        <v>286</v>
      </c>
      <c r="I4089" s="494" t="s">
        <v>3974</v>
      </c>
      <c r="J4089" s="502">
        <v>3.15</v>
      </c>
      <c r="K4089" s="494" t="s">
        <v>4027</v>
      </c>
      <c r="L4089" s="512">
        <f t="shared" si="441"/>
        <v>0</v>
      </c>
      <c r="M4089" s="513" t="s">
        <v>4037</v>
      </c>
      <c r="N4089" s="514"/>
      <c r="O4089" s="514"/>
      <c r="P4089" s="515">
        <f t="shared" si="442"/>
        <v>0</v>
      </c>
      <c r="Q4089" s="515">
        <f t="shared" si="443"/>
        <v>0</v>
      </c>
      <c r="R4089" s="515">
        <f t="shared" si="444"/>
        <v>0</v>
      </c>
      <c r="S4089" s="516">
        <f>IF(M4089="nio",0,IF(M4089&gt;0,VLOOKUP(H4089,'3-Productie normen'!A:L,VLOOKUP(M4089,'3-Productie normen'!$B$36:$C$42,2,FALSE),FALSE)))</f>
        <v>0</v>
      </c>
      <c r="T4089" s="516">
        <f t="shared" si="446"/>
        <v>0</v>
      </c>
      <c r="U4089" s="55">
        <f t="shared" si="447"/>
        <v>0</v>
      </c>
      <c r="V4089" s="527"/>
      <c r="X4089" s="529">
        <f t="shared" si="445"/>
        <v>0</v>
      </c>
    </row>
    <row r="4090" spans="1:24" ht="14.1" customHeight="1">
      <c r="A4090" s="460">
        <v>4090</v>
      </c>
      <c r="B4090" s="467" t="s">
        <v>248</v>
      </c>
      <c r="C4090" s="466" t="s">
        <v>399</v>
      </c>
      <c r="D4090" s="473" t="s">
        <v>494</v>
      </c>
      <c r="E4090" s="475">
        <v>0</v>
      </c>
      <c r="F4090" s="475" t="s">
        <v>3443</v>
      </c>
      <c r="G4090" s="494" t="s">
        <v>600</v>
      </c>
      <c r="H4090" s="491" t="s">
        <v>286</v>
      </c>
      <c r="I4090" s="494" t="s">
        <v>3986</v>
      </c>
      <c r="J4090" s="502">
        <v>7.26</v>
      </c>
      <c r="K4090" s="494" t="s">
        <v>4027</v>
      </c>
      <c r="L4090" s="512">
        <f t="shared" si="441"/>
        <v>0</v>
      </c>
      <c r="M4090" s="513" t="s">
        <v>4037</v>
      </c>
      <c r="N4090" s="514"/>
      <c r="O4090" s="514"/>
      <c r="P4090" s="515">
        <f t="shared" si="442"/>
        <v>0</v>
      </c>
      <c r="Q4090" s="515">
        <f t="shared" si="443"/>
        <v>0</v>
      </c>
      <c r="R4090" s="515">
        <f t="shared" si="444"/>
        <v>0</v>
      </c>
      <c r="S4090" s="516">
        <f>IF(M4090="nio",0,IF(M4090&gt;0,VLOOKUP(H4090,'3-Productie normen'!A:L,VLOOKUP(M4090,'3-Productie normen'!$B$36:$C$42,2,FALSE),FALSE)))</f>
        <v>0</v>
      </c>
      <c r="T4090" s="516">
        <f t="shared" si="446"/>
        <v>0</v>
      </c>
      <c r="U4090" s="55">
        <f t="shared" si="447"/>
        <v>0</v>
      </c>
      <c r="V4090" s="527"/>
      <c r="X4090" s="529">
        <f t="shared" si="445"/>
        <v>0</v>
      </c>
    </row>
    <row r="4091" spans="1:24" ht="14.1" customHeight="1">
      <c r="A4091" s="460">
        <v>4091</v>
      </c>
      <c r="B4091" s="467" t="s">
        <v>248</v>
      </c>
      <c r="C4091" s="466" t="s">
        <v>399</v>
      </c>
      <c r="D4091" s="473" t="s">
        <v>494</v>
      </c>
      <c r="E4091" s="475">
        <v>0</v>
      </c>
      <c r="F4091" s="475">
        <v>16</v>
      </c>
      <c r="G4091" s="494" t="s">
        <v>589</v>
      </c>
      <c r="H4091" s="491" t="s">
        <v>286</v>
      </c>
      <c r="I4091" s="494" t="s">
        <v>3986</v>
      </c>
      <c r="J4091" s="502">
        <v>12.06</v>
      </c>
      <c r="K4091" s="494" t="s">
        <v>4027</v>
      </c>
      <c r="L4091" s="512">
        <f t="shared" si="441"/>
        <v>0</v>
      </c>
      <c r="M4091" s="513" t="s">
        <v>4037</v>
      </c>
      <c r="N4091" s="514"/>
      <c r="O4091" s="514"/>
      <c r="P4091" s="515">
        <f t="shared" si="442"/>
        <v>0</v>
      </c>
      <c r="Q4091" s="515">
        <f t="shared" si="443"/>
        <v>0</v>
      </c>
      <c r="R4091" s="515">
        <f t="shared" si="444"/>
        <v>0</v>
      </c>
      <c r="S4091" s="516">
        <f>IF(M4091="nio",0,IF(M4091&gt;0,VLOOKUP(H4091,'3-Productie normen'!A:L,VLOOKUP(M4091,'3-Productie normen'!$B$36:$C$42,2,FALSE),FALSE)))</f>
        <v>0</v>
      </c>
      <c r="T4091" s="516">
        <f t="shared" si="446"/>
        <v>0</v>
      </c>
      <c r="U4091" s="55">
        <f t="shared" si="447"/>
        <v>0</v>
      </c>
      <c r="V4091" s="527"/>
      <c r="X4091" s="529">
        <f t="shared" si="445"/>
        <v>0</v>
      </c>
    </row>
    <row r="4092" spans="1:24" ht="14.1" customHeight="1">
      <c r="A4092" s="460">
        <v>4092</v>
      </c>
      <c r="B4092" s="467" t="s">
        <v>248</v>
      </c>
      <c r="C4092" s="466" t="s">
        <v>399</v>
      </c>
      <c r="D4092" s="473" t="s">
        <v>494</v>
      </c>
      <c r="E4092" s="475">
        <v>0</v>
      </c>
      <c r="F4092" s="475">
        <v>17</v>
      </c>
      <c r="G4092" s="494" t="s">
        <v>596</v>
      </c>
      <c r="H4092" s="491" t="s">
        <v>286</v>
      </c>
      <c r="I4092" s="494" t="s">
        <v>3974</v>
      </c>
      <c r="J4092" s="502">
        <v>9.6</v>
      </c>
      <c r="K4092" s="494" t="s">
        <v>4027</v>
      </c>
      <c r="L4092" s="512">
        <f t="shared" si="441"/>
        <v>0</v>
      </c>
      <c r="M4092" s="513" t="s">
        <v>4037</v>
      </c>
      <c r="N4092" s="514"/>
      <c r="O4092" s="514"/>
      <c r="P4092" s="515">
        <f t="shared" si="442"/>
        <v>0</v>
      </c>
      <c r="Q4092" s="515">
        <f t="shared" si="443"/>
        <v>0</v>
      </c>
      <c r="R4092" s="515">
        <f t="shared" si="444"/>
        <v>0</v>
      </c>
      <c r="S4092" s="516">
        <f>IF(M4092="nio",0,IF(M4092&gt;0,VLOOKUP(H4092,'3-Productie normen'!A:L,VLOOKUP(M4092,'3-Productie normen'!$B$36:$C$42,2,FALSE),FALSE)))</f>
        <v>0</v>
      </c>
      <c r="T4092" s="516">
        <f t="shared" si="446"/>
        <v>0</v>
      </c>
      <c r="U4092" s="55">
        <f t="shared" si="447"/>
        <v>0</v>
      </c>
      <c r="V4092" s="527"/>
      <c r="X4092" s="529">
        <f t="shared" si="445"/>
        <v>0</v>
      </c>
    </row>
    <row r="4093" spans="1:24" ht="14.1" customHeight="1">
      <c r="A4093" s="460">
        <v>4093</v>
      </c>
      <c r="B4093" s="467" t="s">
        <v>248</v>
      </c>
      <c r="C4093" s="466" t="s">
        <v>399</v>
      </c>
      <c r="D4093" s="473" t="s">
        <v>494</v>
      </c>
      <c r="E4093" s="475">
        <v>0</v>
      </c>
      <c r="F4093" s="475">
        <v>2</v>
      </c>
      <c r="G4093" s="494" t="s">
        <v>529</v>
      </c>
      <c r="H4093" s="491" t="s">
        <v>286</v>
      </c>
      <c r="I4093" s="494" t="s">
        <v>3974</v>
      </c>
      <c r="J4093" s="502">
        <v>31.88</v>
      </c>
      <c r="K4093" s="494" t="s">
        <v>4027</v>
      </c>
      <c r="L4093" s="512">
        <f t="shared" si="441"/>
        <v>0</v>
      </c>
      <c r="M4093" s="513" t="s">
        <v>4037</v>
      </c>
      <c r="N4093" s="514"/>
      <c r="O4093" s="514"/>
      <c r="P4093" s="515">
        <f t="shared" si="442"/>
        <v>0</v>
      </c>
      <c r="Q4093" s="515">
        <f t="shared" si="443"/>
        <v>0</v>
      </c>
      <c r="R4093" s="515">
        <f t="shared" si="444"/>
        <v>0</v>
      </c>
      <c r="S4093" s="516">
        <f>IF(M4093="nio",0,IF(M4093&gt;0,VLOOKUP(H4093,'3-Productie normen'!A:L,VLOOKUP(M4093,'3-Productie normen'!$B$36:$C$42,2,FALSE),FALSE)))</f>
        <v>0</v>
      </c>
      <c r="T4093" s="516">
        <f t="shared" si="446"/>
        <v>0</v>
      </c>
      <c r="U4093" s="55">
        <f t="shared" si="447"/>
        <v>0</v>
      </c>
      <c r="V4093" s="527"/>
      <c r="X4093" s="529">
        <f t="shared" si="445"/>
        <v>0</v>
      </c>
    </row>
    <row r="4094" spans="1:24" ht="14.1" customHeight="1">
      <c r="A4094" s="460">
        <v>4094</v>
      </c>
      <c r="B4094" s="467" t="s">
        <v>248</v>
      </c>
      <c r="C4094" s="466" t="s">
        <v>399</v>
      </c>
      <c r="D4094" s="473" t="s">
        <v>494</v>
      </c>
      <c r="E4094" s="475">
        <v>0</v>
      </c>
      <c r="F4094" s="475">
        <v>3</v>
      </c>
      <c r="G4094" s="494" t="s">
        <v>1313</v>
      </c>
      <c r="H4094" s="491" t="s">
        <v>286</v>
      </c>
      <c r="I4094" s="494" t="s">
        <v>3974</v>
      </c>
      <c r="J4094" s="502">
        <v>2.19</v>
      </c>
      <c r="K4094" s="494" t="s">
        <v>4027</v>
      </c>
      <c r="L4094" s="512">
        <f t="shared" si="441"/>
        <v>0</v>
      </c>
      <c r="M4094" s="513" t="s">
        <v>4037</v>
      </c>
      <c r="N4094" s="514"/>
      <c r="O4094" s="514"/>
      <c r="P4094" s="515">
        <f t="shared" si="442"/>
        <v>0</v>
      </c>
      <c r="Q4094" s="515">
        <f t="shared" si="443"/>
        <v>0</v>
      </c>
      <c r="R4094" s="515">
        <f t="shared" si="444"/>
        <v>0</v>
      </c>
      <c r="S4094" s="516">
        <f>IF(M4094="nio",0,IF(M4094&gt;0,VLOOKUP(H4094,'3-Productie normen'!A:L,VLOOKUP(M4094,'3-Productie normen'!$B$36:$C$42,2,FALSE),FALSE)))</f>
        <v>0</v>
      </c>
      <c r="T4094" s="516">
        <f t="shared" si="446"/>
        <v>0</v>
      </c>
      <c r="U4094" s="55">
        <f t="shared" si="447"/>
        <v>0</v>
      </c>
      <c r="V4094" s="527"/>
      <c r="X4094" s="529">
        <f t="shared" si="445"/>
        <v>0</v>
      </c>
    </row>
    <row r="4095" spans="1:24" ht="14.1" customHeight="1">
      <c r="A4095" s="460">
        <v>4095</v>
      </c>
      <c r="B4095" s="467" t="s">
        <v>248</v>
      </c>
      <c r="C4095" s="466" t="s">
        <v>399</v>
      </c>
      <c r="D4095" s="473" t="s">
        <v>494</v>
      </c>
      <c r="E4095" s="475">
        <v>0</v>
      </c>
      <c r="F4095" s="475">
        <v>4</v>
      </c>
      <c r="G4095" s="494" t="s">
        <v>529</v>
      </c>
      <c r="H4095" s="491" t="s">
        <v>286</v>
      </c>
      <c r="I4095" s="494" t="s">
        <v>3986</v>
      </c>
      <c r="J4095" s="502">
        <v>24</v>
      </c>
      <c r="K4095" s="494" t="s">
        <v>4027</v>
      </c>
      <c r="L4095" s="512">
        <f t="shared" si="441"/>
        <v>0</v>
      </c>
      <c r="M4095" s="513" t="s">
        <v>4037</v>
      </c>
      <c r="N4095" s="514"/>
      <c r="O4095" s="514"/>
      <c r="P4095" s="515">
        <f t="shared" si="442"/>
        <v>0</v>
      </c>
      <c r="Q4095" s="515">
        <f t="shared" si="443"/>
        <v>0</v>
      </c>
      <c r="R4095" s="515">
        <f t="shared" si="444"/>
        <v>0</v>
      </c>
      <c r="S4095" s="516">
        <f>IF(M4095="nio",0,IF(M4095&gt;0,VLOOKUP(H4095,'3-Productie normen'!A:L,VLOOKUP(M4095,'3-Productie normen'!$B$36:$C$42,2,FALSE),FALSE)))</f>
        <v>0</v>
      </c>
      <c r="T4095" s="516">
        <f t="shared" si="446"/>
        <v>0</v>
      </c>
      <c r="U4095" s="55">
        <f t="shared" si="447"/>
        <v>0</v>
      </c>
      <c r="V4095" s="527"/>
      <c r="X4095" s="529">
        <f t="shared" si="445"/>
        <v>0</v>
      </c>
    </row>
    <row r="4096" spans="1:24" ht="14.1" customHeight="1">
      <c r="A4096" s="460">
        <v>4096</v>
      </c>
      <c r="B4096" s="467" t="s">
        <v>248</v>
      </c>
      <c r="C4096" s="466" t="s">
        <v>399</v>
      </c>
      <c r="D4096" s="473" t="s">
        <v>494</v>
      </c>
      <c r="E4096" s="475">
        <v>0</v>
      </c>
      <c r="F4096" s="475">
        <v>5</v>
      </c>
      <c r="G4096" s="494" t="s">
        <v>592</v>
      </c>
      <c r="H4096" s="491" t="s">
        <v>286</v>
      </c>
      <c r="I4096" s="494" t="s">
        <v>3974</v>
      </c>
      <c r="J4096" s="502">
        <v>22.11</v>
      </c>
      <c r="K4096" s="494" t="s">
        <v>4027</v>
      </c>
      <c r="L4096" s="512">
        <f t="shared" si="441"/>
        <v>0</v>
      </c>
      <c r="M4096" s="513" t="s">
        <v>4037</v>
      </c>
      <c r="N4096" s="514"/>
      <c r="O4096" s="514"/>
      <c r="P4096" s="515">
        <f t="shared" si="442"/>
        <v>0</v>
      </c>
      <c r="Q4096" s="515">
        <f t="shared" si="443"/>
        <v>0</v>
      </c>
      <c r="R4096" s="515">
        <f t="shared" si="444"/>
        <v>0</v>
      </c>
      <c r="S4096" s="516">
        <f>IF(M4096="nio",0,IF(M4096&gt;0,VLOOKUP(H4096,'3-Productie normen'!A:L,VLOOKUP(M4096,'3-Productie normen'!$B$36:$C$42,2,FALSE),FALSE)))</f>
        <v>0</v>
      </c>
      <c r="T4096" s="516">
        <f t="shared" si="446"/>
        <v>0</v>
      </c>
      <c r="U4096" s="55">
        <f t="shared" si="447"/>
        <v>0</v>
      </c>
      <c r="V4096" s="527"/>
      <c r="X4096" s="529">
        <f t="shared" si="445"/>
        <v>0</v>
      </c>
    </row>
    <row r="4097" spans="1:24" ht="14.1" customHeight="1">
      <c r="A4097" s="567">
        <v>4097</v>
      </c>
      <c r="B4097" s="467" t="s">
        <v>248</v>
      </c>
      <c r="C4097" s="466" t="s">
        <v>399</v>
      </c>
      <c r="D4097" s="473" t="s">
        <v>494</v>
      </c>
      <c r="E4097" s="475">
        <v>0</v>
      </c>
      <c r="F4097" s="475" t="s">
        <v>3437</v>
      </c>
      <c r="G4097" s="494" t="s">
        <v>600</v>
      </c>
      <c r="H4097" s="491" t="s">
        <v>286</v>
      </c>
      <c r="I4097" s="494" t="s">
        <v>3986</v>
      </c>
      <c r="J4097" s="502">
        <v>6.03</v>
      </c>
      <c r="K4097" s="494" t="s">
        <v>4027</v>
      </c>
      <c r="L4097" s="512">
        <f t="shared" si="441"/>
        <v>0</v>
      </c>
      <c r="M4097" s="513" t="s">
        <v>4037</v>
      </c>
      <c r="N4097" s="514"/>
      <c r="O4097" s="514"/>
      <c r="P4097" s="515">
        <f t="shared" si="442"/>
        <v>0</v>
      </c>
      <c r="Q4097" s="515">
        <f t="shared" si="443"/>
        <v>0</v>
      </c>
      <c r="R4097" s="515">
        <f t="shared" si="444"/>
        <v>0</v>
      </c>
      <c r="S4097" s="516">
        <f>IF(M4097="nio",0,IF(M4097&gt;0,VLOOKUP(H4097,'3-Productie normen'!A:L,VLOOKUP(M4097,'3-Productie normen'!$B$36:$C$42,2,FALSE),FALSE)))</f>
        <v>0</v>
      </c>
      <c r="T4097" s="516">
        <f t="shared" si="446"/>
        <v>0</v>
      </c>
      <c r="U4097" s="55">
        <f t="shared" si="447"/>
        <v>0</v>
      </c>
      <c r="V4097" s="527"/>
      <c r="X4097" s="529">
        <f t="shared" si="445"/>
        <v>0</v>
      </c>
    </row>
    <row r="4098" spans="1:24" ht="14.1" customHeight="1">
      <c r="A4098" s="460">
        <v>4098</v>
      </c>
      <c r="B4098" s="467" t="s">
        <v>248</v>
      </c>
      <c r="C4098" s="466" t="s">
        <v>399</v>
      </c>
      <c r="D4098" s="473" t="s">
        <v>494</v>
      </c>
      <c r="E4098" s="475">
        <v>0</v>
      </c>
      <c r="F4098" s="475">
        <v>6</v>
      </c>
      <c r="G4098" s="494" t="s">
        <v>529</v>
      </c>
      <c r="H4098" s="491" t="s">
        <v>286</v>
      </c>
      <c r="I4098" s="494" t="s">
        <v>3974</v>
      </c>
      <c r="J4098" s="502">
        <v>22.11</v>
      </c>
      <c r="K4098" s="494" t="s">
        <v>4027</v>
      </c>
      <c r="L4098" s="512">
        <f t="shared" si="441"/>
        <v>0</v>
      </c>
      <c r="M4098" s="513" t="s">
        <v>4037</v>
      </c>
      <c r="N4098" s="514"/>
      <c r="O4098" s="514"/>
      <c r="P4098" s="515">
        <f t="shared" si="442"/>
        <v>0</v>
      </c>
      <c r="Q4098" s="515">
        <f t="shared" si="443"/>
        <v>0</v>
      </c>
      <c r="R4098" s="515">
        <f t="shared" si="444"/>
        <v>0</v>
      </c>
      <c r="S4098" s="516">
        <f>IF(M4098="nio",0,IF(M4098&gt;0,VLOOKUP(H4098,'3-Productie normen'!A:L,VLOOKUP(M4098,'3-Productie normen'!$B$36:$C$42,2,FALSE),FALSE)))</f>
        <v>0</v>
      </c>
      <c r="T4098" s="516">
        <f t="shared" si="446"/>
        <v>0</v>
      </c>
      <c r="U4098" s="55">
        <f t="shared" si="447"/>
        <v>0</v>
      </c>
      <c r="V4098" s="527"/>
      <c r="X4098" s="529">
        <f t="shared" si="445"/>
        <v>0</v>
      </c>
    </row>
    <row r="4099" spans="1:24" ht="14.1" customHeight="1">
      <c r="A4099" s="460">
        <v>4099</v>
      </c>
      <c r="B4099" s="467" t="s">
        <v>248</v>
      </c>
      <c r="C4099" s="466" t="s">
        <v>399</v>
      </c>
      <c r="D4099" s="473" t="s">
        <v>494</v>
      </c>
      <c r="E4099" s="475">
        <v>0</v>
      </c>
      <c r="F4099" s="475">
        <v>7</v>
      </c>
      <c r="G4099" s="494" t="s">
        <v>529</v>
      </c>
      <c r="H4099" s="491" t="s">
        <v>286</v>
      </c>
      <c r="I4099" s="494" t="s">
        <v>3986</v>
      </c>
      <c r="J4099" s="502">
        <v>17.600000000000001</v>
      </c>
      <c r="K4099" s="494" t="s">
        <v>4027</v>
      </c>
      <c r="L4099" s="512">
        <f t="shared" si="441"/>
        <v>0</v>
      </c>
      <c r="M4099" s="513" t="s">
        <v>4037</v>
      </c>
      <c r="N4099" s="514"/>
      <c r="O4099" s="514"/>
      <c r="P4099" s="515">
        <f t="shared" si="442"/>
        <v>0</v>
      </c>
      <c r="Q4099" s="515">
        <f t="shared" si="443"/>
        <v>0</v>
      </c>
      <c r="R4099" s="515">
        <f t="shared" si="444"/>
        <v>0</v>
      </c>
      <c r="S4099" s="516">
        <f>IF(M4099="nio",0,IF(M4099&gt;0,VLOOKUP(H4099,'3-Productie normen'!A:L,VLOOKUP(M4099,'3-Productie normen'!$B$36:$C$42,2,FALSE),FALSE)))</f>
        <v>0</v>
      </c>
      <c r="T4099" s="516">
        <f t="shared" si="446"/>
        <v>0</v>
      </c>
      <c r="U4099" s="55">
        <f t="shared" si="447"/>
        <v>0</v>
      </c>
      <c r="V4099" s="527"/>
      <c r="X4099" s="529">
        <f t="shared" si="445"/>
        <v>0</v>
      </c>
    </row>
    <row r="4100" spans="1:24" ht="14.1" customHeight="1">
      <c r="A4100" s="460">
        <v>4100</v>
      </c>
      <c r="B4100" s="467" t="s">
        <v>248</v>
      </c>
      <c r="C4100" s="466" t="s">
        <v>399</v>
      </c>
      <c r="D4100" s="473" t="s">
        <v>494</v>
      </c>
      <c r="E4100" s="475">
        <v>0</v>
      </c>
      <c r="F4100" s="475">
        <v>8</v>
      </c>
      <c r="G4100" s="494" t="s">
        <v>529</v>
      </c>
      <c r="H4100" s="491" t="s">
        <v>286</v>
      </c>
      <c r="I4100" s="494" t="s">
        <v>3974</v>
      </c>
      <c r="J4100" s="502">
        <v>36.880000000000003</v>
      </c>
      <c r="K4100" s="494" t="s">
        <v>4027</v>
      </c>
      <c r="L4100" s="512">
        <f t="shared" si="441"/>
        <v>0</v>
      </c>
      <c r="M4100" s="513" t="s">
        <v>4037</v>
      </c>
      <c r="N4100" s="514"/>
      <c r="O4100" s="514"/>
      <c r="P4100" s="515">
        <f t="shared" si="442"/>
        <v>0</v>
      </c>
      <c r="Q4100" s="515">
        <f t="shared" si="443"/>
        <v>0</v>
      </c>
      <c r="R4100" s="515">
        <f t="shared" si="444"/>
        <v>0</v>
      </c>
      <c r="S4100" s="516">
        <f>IF(M4100="nio",0,IF(M4100&gt;0,VLOOKUP(H4100,'3-Productie normen'!A:L,VLOOKUP(M4100,'3-Productie normen'!$B$36:$C$42,2,FALSE),FALSE)))</f>
        <v>0</v>
      </c>
      <c r="T4100" s="516">
        <f t="shared" si="446"/>
        <v>0</v>
      </c>
      <c r="U4100" s="55">
        <f t="shared" si="447"/>
        <v>0</v>
      </c>
      <c r="V4100" s="527"/>
      <c r="X4100" s="529">
        <f t="shared" si="445"/>
        <v>0</v>
      </c>
    </row>
    <row r="4101" spans="1:24" ht="14.1" customHeight="1">
      <c r="A4101" s="460">
        <v>4101</v>
      </c>
      <c r="B4101" s="467" t="s">
        <v>248</v>
      </c>
      <c r="C4101" s="466" t="s">
        <v>399</v>
      </c>
      <c r="D4101" s="473" t="s">
        <v>494</v>
      </c>
      <c r="E4101" s="475">
        <v>0</v>
      </c>
      <c r="F4101" s="475" t="s">
        <v>2202</v>
      </c>
      <c r="G4101" s="494" t="s">
        <v>600</v>
      </c>
      <c r="H4101" s="491" t="s">
        <v>286</v>
      </c>
      <c r="I4101" s="494" t="s">
        <v>3986</v>
      </c>
      <c r="J4101" s="502">
        <v>19.7</v>
      </c>
      <c r="K4101" s="494" t="s">
        <v>4027</v>
      </c>
      <c r="L4101" s="512">
        <f t="shared" si="441"/>
        <v>0</v>
      </c>
      <c r="M4101" s="513" t="s">
        <v>4037</v>
      </c>
      <c r="N4101" s="514"/>
      <c r="O4101" s="514"/>
      <c r="P4101" s="515">
        <f t="shared" si="442"/>
        <v>0</v>
      </c>
      <c r="Q4101" s="515">
        <f t="shared" si="443"/>
        <v>0</v>
      </c>
      <c r="R4101" s="515">
        <f t="shared" si="444"/>
        <v>0</v>
      </c>
      <c r="S4101" s="516">
        <f>IF(M4101="nio",0,IF(M4101&gt;0,VLOOKUP(H4101,'3-Productie normen'!A:L,VLOOKUP(M4101,'3-Productie normen'!$B$36:$C$42,2,FALSE),FALSE)))</f>
        <v>0</v>
      </c>
      <c r="T4101" s="516">
        <f t="shared" si="446"/>
        <v>0</v>
      </c>
      <c r="U4101" s="55">
        <f t="shared" si="447"/>
        <v>0</v>
      </c>
      <c r="V4101" s="527"/>
      <c r="X4101" s="529">
        <f t="shared" si="445"/>
        <v>0</v>
      </c>
    </row>
    <row r="4102" spans="1:24" ht="14.1" customHeight="1">
      <c r="A4102" s="460">
        <v>4102</v>
      </c>
      <c r="B4102" s="467" t="s">
        <v>248</v>
      </c>
      <c r="C4102" s="466" t="s">
        <v>399</v>
      </c>
      <c r="D4102" s="473" t="s">
        <v>494</v>
      </c>
      <c r="E4102" s="475">
        <v>0</v>
      </c>
      <c r="F4102" s="475" t="s">
        <v>3444</v>
      </c>
      <c r="G4102" s="494" t="s">
        <v>1045</v>
      </c>
      <c r="H4102" s="491" t="s">
        <v>286</v>
      </c>
      <c r="I4102" s="494" t="s">
        <v>3986</v>
      </c>
      <c r="J4102" s="502">
        <v>1.25</v>
      </c>
      <c r="K4102" s="494" t="s">
        <v>4027</v>
      </c>
      <c r="L4102" s="512">
        <f t="shared" si="441"/>
        <v>0</v>
      </c>
      <c r="M4102" s="513" t="s">
        <v>4037</v>
      </c>
      <c r="N4102" s="514"/>
      <c r="O4102" s="514"/>
      <c r="P4102" s="515">
        <f t="shared" si="442"/>
        <v>0</v>
      </c>
      <c r="Q4102" s="515">
        <f t="shared" si="443"/>
        <v>0</v>
      </c>
      <c r="R4102" s="515">
        <f t="shared" si="444"/>
        <v>0</v>
      </c>
      <c r="S4102" s="516">
        <f>IF(M4102="nio",0,IF(M4102&gt;0,VLOOKUP(H4102,'3-Productie normen'!A:L,VLOOKUP(M4102,'3-Productie normen'!$B$36:$C$42,2,FALSE),FALSE)))</f>
        <v>0</v>
      </c>
      <c r="T4102" s="516">
        <f t="shared" si="446"/>
        <v>0</v>
      </c>
      <c r="U4102" s="55">
        <f t="shared" si="447"/>
        <v>0</v>
      </c>
      <c r="V4102" s="527"/>
      <c r="X4102" s="529">
        <f t="shared" si="445"/>
        <v>0</v>
      </c>
    </row>
    <row r="4103" spans="1:24" ht="14.1" customHeight="1">
      <c r="A4103" s="460">
        <v>4103</v>
      </c>
      <c r="B4103" s="467" t="s">
        <v>248</v>
      </c>
      <c r="C4103" s="466" t="s">
        <v>400</v>
      </c>
      <c r="D4103" s="473" t="s">
        <v>495</v>
      </c>
      <c r="E4103" s="475">
        <v>0</v>
      </c>
      <c r="F4103" s="475">
        <v>1</v>
      </c>
      <c r="G4103" s="494" t="s">
        <v>627</v>
      </c>
      <c r="H4103" s="491" t="s">
        <v>286</v>
      </c>
      <c r="I4103" s="494" t="s">
        <v>3974</v>
      </c>
      <c r="J4103" s="502">
        <v>69.290000000000006</v>
      </c>
      <c r="K4103" s="494" t="s">
        <v>4027</v>
      </c>
      <c r="L4103" s="512">
        <f t="shared" si="441"/>
        <v>0</v>
      </c>
      <c r="M4103" s="513" t="s">
        <v>4037</v>
      </c>
      <c r="N4103" s="514"/>
      <c r="O4103" s="514"/>
      <c r="P4103" s="515">
        <f t="shared" si="442"/>
        <v>0</v>
      </c>
      <c r="Q4103" s="515">
        <f t="shared" si="443"/>
        <v>0</v>
      </c>
      <c r="R4103" s="515">
        <f t="shared" si="444"/>
        <v>0</v>
      </c>
      <c r="S4103" s="516">
        <f>IF(M4103="nio",0,IF(M4103&gt;0,VLOOKUP(H4103,'3-Productie normen'!A:L,VLOOKUP(M4103,'3-Productie normen'!$B$36:$C$42,2,FALSE),FALSE)))</f>
        <v>0</v>
      </c>
      <c r="T4103" s="516">
        <f t="shared" si="446"/>
        <v>0</v>
      </c>
      <c r="U4103" s="55">
        <f t="shared" si="447"/>
        <v>0</v>
      </c>
      <c r="V4103" s="527"/>
      <c r="X4103" s="529">
        <f t="shared" si="445"/>
        <v>0</v>
      </c>
    </row>
    <row r="4104" spans="1:24" ht="14.1" customHeight="1">
      <c r="A4104" s="460">
        <v>4104</v>
      </c>
      <c r="B4104" s="467" t="s">
        <v>248</v>
      </c>
      <c r="C4104" s="466" t="s">
        <v>400</v>
      </c>
      <c r="D4104" s="473" t="s">
        <v>495</v>
      </c>
      <c r="E4104" s="475">
        <v>0</v>
      </c>
      <c r="F4104" s="475">
        <v>2</v>
      </c>
      <c r="G4104" s="494" t="s">
        <v>627</v>
      </c>
      <c r="H4104" s="491" t="s">
        <v>286</v>
      </c>
      <c r="I4104" s="494" t="s">
        <v>3974</v>
      </c>
      <c r="J4104" s="502">
        <v>14.21</v>
      </c>
      <c r="K4104" s="494" t="s">
        <v>4027</v>
      </c>
      <c r="L4104" s="512">
        <f t="shared" si="441"/>
        <v>0</v>
      </c>
      <c r="M4104" s="513" t="s">
        <v>4037</v>
      </c>
      <c r="N4104" s="514"/>
      <c r="O4104" s="514"/>
      <c r="P4104" s="515">
        <f t="shared" si="442"/>
        <v>0</v>
      </c>
      <c r="Q4104" s="515">
        <f t="shared" si="443"/>
        <v>0</v>
      </c>
      <c r="R4104" s="515">
        <f t="shared" si="444"/>
        <v>0</v>
      </c>
      <c r="S4104" s="516">
        <f>IF(M4104="nio",0,IF(M4104&gt;0,VLOOKUP(H4104,'3-Productie normen'!A:L,VLOOKUP(M4104,'3-Productie normen'!$B$36:$C$42,2,FALSE),FALSE)))</f>
        <v>0</v>
      </c>
      <c r="T4104" s="516">
        <f t="shared" si="446"/>
        <v>0</v>
      </c>
      <c r="U4104" s="55">
        <f t="shared" si="447"/>
        <v>0</v>
      </c>
      <c r="V4104" s="527"/>
      <c r="X4104" s="529">
        <f t="shared" si="445"/>
        <v>0</v>
      </c>
    </row>
    <row r="4105" spans="1:24" ht="14.1" customHeight="1">
      <c r="A4105" s="567">
        <v>4105</v>
      </c>
      <c r="B4105" s="467" t="s">
        <v>248</v>
      </c>
      <c r="C4105" s="466" t="s">
        <v>400</v>
      </c>
      <c r="D4105" s="473" t="s">
        <v>495</v>
      </c>
      <c r="E4105" s="475">
        <v>0</v>
      </c>
      <c r="F4105" s="475">
        <v>3</v>
      </c>
      <c r="G4105" s="494" t="s">
        <v>2204</v>
      </c>
      <c r="H4105" s="491" t="s">
        <v>286</v>
      </c>
      <c r="I4105" s="494" t="s">
        <v>3983</v>
      </c>
      <c r="J4105" s="502">
        <v>22.24</v>
      </c>
      <c r="K4105" s="494" t="s">
        <v>4027</v>
      </c>
      <c r="L4105" s="512">
        <f t="shared" si="441"/>
        <v>0</v>
      </c>
      <c r="M4105" s="513" t="s">
        <v>4037</v>
      </c>
      <c r="N4105" s="514"/>
      <c r="O4105" s="514"/>
      <c r="P4105" s="515">
        <f t="shared" si="442"/>
        <v>0</v>
      </c>
      <c r="Q4105" s="515">
        <f t="shared" si="443"/>
        <v>0</v>
      </c>
      <c r="R4105" s="515">
        <f t="shared" si="444"/>
        <v>0</v>
      </c>
      <c r="S4105" s="516">
        <f>IF(M4105="nio",0,IF(M4105&gt;0,VLOOKUP(H4105,'3-Productie normen'!A:L,VLOOKUP(M4105,'3-Productie normen'!$B$36:$C$42,2,FALSE),FALSE)))</f>
        <v>0</v>
      </c>
      <c r="T4105" s="516">
        <f t="shared" si="446"/>
        <v>0</v>
      </c>
      <c r="U4105" s="55">
        <f t="shared" si="447"/>
        <v>0</v>
      </c>
      <c r="V4105" s="527"/>
      <c r="X4105" s="529">
        <f t="shared" si="445"/>
        <v>0</v>
      </c>
    </row>
    <row r="4106" spans="1:24" ht="14.1" customHeight="1">
      <c r="A4106" s="460">
        <v>4106</v>
      </c>
      <c r="B4106" s="467" t="s">
        <v>248</v>
      </c>
      <c r="C4106" s="466" t="s">
        <v>400</v>
      </c>
      <c r="D4106" s="473" t="s">
        <v>495</v>
      </c>
      <c r="E4106" s="475">
        <v>1</v>
      </c>
      <c r="F4106" s="475">
        <v>4</v>
      </c>
      <c r="G4106" s="494" t="s">
        <v>617</v>
      </c>
      <c r="H4106" s="494" t="s">
        <v>4026</v>
      </c>
      <c r="I4106" s="494" t="s">
        <v>3974</v>
      </c>
      <c r="J4106" s="502">
        <v>16.86</v>
      </c>
      <c r="K4106" s="494" t="s">
        <v>4026</v>
      </c>
      <c r="L4106" s="512">
        <f t="shared" ref="L4106:L4169" si="448">SUM(M4106:O4106)</f>
        <v>0</v>
      </c>
      <c r="M4106" s="513" t="s">
        <v>4037</v>
      </c>
      <c r="N4106" s="514"/>
      <c r="O4106" s="514"/>
      <c r="P4106" s="515">
        <f t="shared" si="442"/>
        <v>0</v>
      </c>
      <c r="Q4106" s="515">
        <f t="shared" si="443"/>
        <v>0</v>
      </c>
      <c r="R4106" s="515">
        <f t="shared" si="444"/>
        <v>0</v>
      </c>
      <c r="S4106" s="516">
        <f>IF(M4106="nio",0,IF(M4106&gt;0,VLOOKUP(H4106,'3-Productie normen'!A:L,VLOOKUP(M4106,'3-Productie normen'!$B$36:$C$42,2,FALSE),FALSE)))</f>
        <v>0</v>
      </c>
      <c r="T4106" s="516">
        <f t="shared" si="446"/>
        <v>0</v>
      </c>
      <c r="U4106" s="55">
        <f t="shared" si="447"/>
        <v>0</v>
      </c>
      <c r="V4106" s="527"/>
      <c r="X4106" s="529">
        <f t="shared" si="445"/>
        <v>0</v>
      </c>
    </row>
    <row r="4107" spans="1:24" ht="14.1" customHeight="1">
      <c r="A4107" s="460">
        <v>4107</v>
      </c>
      <c r="B4107" s="467" t="s">
        <v>248</v>
      </c>
      <c r="C4107" s="466" t="s">
        <v>400</v>
      </c>
      <c r="D4107" s="473" t="s">
        <v>495</v>
      </c>
      <c r="E4107" s="475">
        <v>1</v>
      </c>
      <c r="F4107" s="475">
        <v>5</v>
      </c>
      <c r="G4107" s="494" t="s">
        <v>617</v>
      </c>
      <c r="H4107" s="494" t="s">
        <v>4026</v>
      </c>
      <c r="I4107" s="494" t="s">
        <v>3974</v>
      </c>
      <c r="J4107" s="502">
        <v>24.94</v>
      </c>
      <c r="K4107" s="494" t="s">
        <v>4026</v>
      </c>
      <c r="L4107" s="512">
        <f t="shared" si="448"/>
        <v>0</v>
      </c>
      <c r="M4107" s="513" t="s">
        <v>4037</v>
      </c>
      <c r="N4107" s="514"/>
      <c r="O4107" s="514"/>
      <c r="P4107" s="515">
        <f t="shared" ref="P4107:P4170" si="449">IF(M4107="nio",0,IF(M4107&gt;0,M4107*J4107/S4107,0))</f>
        <v>0</v>
      </c>
      <c r="Q4107" s="515">
        <f t="shared" ref="Q4107:Q4170" si="450">IF(N4107&gt;0,N4107*J4107/T4107,0)</f>
        <v>0</v>
      </c>
      <c r="R4107" s="515">
        <f t="shared" ref="R4107:R4170" si="451">IF(O4107&gt;0,O4107*J4107/U4107,0)</f>
        <v>0</v>
      </c>
      <c r="S4107" s="516">
        <f>IF(M4107="nio",0,IF(M4107&gt;0,VLOOKUP(H4107,'3-Productie normen'!A:L,VLOOKUP(M4107,'3-Productie normen'!$B$36:$C$42,2,FALSE),FALSE)))</f>
        <v>0</v>
      </c>
      <c r="T4107" s="516">
        <f t="shared" si="446"/>
        <v>0</v>
      </c>
      <c r="U4107" s="55">
        <f t="shared" si="447"/>
        <v>0</v>
      </c>
      <c r="V4107" s="527"/>
      <c r="X4107" s="529">
        <f t="shared" ref="X4107:X4170" si="452">L4107*J4107</f>
        <v>0</v>
      </c>
    </row>
    <row r="4108" spans="1:24" ht="14.1" customHeight="1">
      <c r="A4108" s="460">
        <v>4108</v>
      </c>
      <c r="B4108" s="467" t="s">
        <v>248</v>
      </c>
      <c r="C4108" s="466" t="s">
        <v>401</v>
      </c>
      <c r="D4108" s="473" t="s">
        <v>496</v>
      </c>
      <c r="E4108" s="475">
        <v>0</v>
      </c>
      <c r="F4108" s="475">
        <v>1</v>
      </c>
      <c r="G4108" s="494" t="s">
        <v>627</v>
      </c>
      <c r="H4108" s="491" t="s">
        <v>286</v>
      </c>
      <c r="I4108" s="494" t="s">
        <v>3974</v>
      </c>
      <c r="J4108" s="502">
        <v>20.48</v>
      </c>
      <c r="K4108" s="494" t="s">
        <v>4027</v>
      </c>
      <c r="L4108" s="512">
        <f t="shared" si="448"/>
        <v>0</v>
      </c>
      <c r="M4108" s="513" t="s">
        <v>4037</v>
      </c>
      <c r="N4108" s="514"/>
      <c r="O4108" s="514"/>
      <c r="P4108" s="515">
        <f t="shared" si="449"/>
        <v>0</v>
      </c>
      <c r="Q4108" s="515">
        <f t="shared" si="450"/>
        <v>0</v>
      </c>
      <c r="R4108" s="515">
        <f t="shared" si="451"/>
        <v>0</v>
      </c>
      <c r="S4108" s="516">
        <f>IF(M4108="nio",0,IF(M4108&gt;0,VLOOKUP(H4108,'3-Productie normen'!A:L,VLOOKUP(M4108,'3-Productie normen'!$B$36:$C$42,2,FALSE),FALSE)))</f>
        <v>0</v>
      </c>
      <c r="T4108" s="516">
        <f t="shared" si="446"/>
        <v>0</v>
      </c>
      <c r="U4108" s="55">
        <f t="shared" si="447"/>
        <v>0</v>
      </c>
      <c r="V4108" s="527"/>
      <c r="X4108" s="529">
        <f t="shared" si="452"/>
        <v>0</v>
      </c>
    </row>
    <row r="4109" spans="1:24" ht="14.1" customHeight="1">
      <c r="A4109" s="460">
        <v>4109</v>
      </c>
      <c r="B4109" s="467" t="s">
        <v>248</v>
      </c>
      <c r="C4109" s="466" t="s">
        <v>402</v>
      </c>
      <c r="D4109" s="473" t="s">
        <v>497</v>
      </c>
      <c r="E4109" s="475">
        <v>0</v>
      </c>
      <c r="F4109" s="475">
        <v>2</v>
      </c>
      <c r="G4109" s="494" t="s">
        <v>594</v>
      </c>
      <c r="H4109" s="494" t="s">
        <v>4026</v>
      </c>
      <c r="I4109" s="494" t="s">
        <v>3983</v>
      </c>
      <c r="J4109" s="502">
        <v>17.899999999999999</v>
      </c>
      <c r="K4109" s="494" t="s">
        <v>4026</v>
      </c>
      <c r="L4109" s="512">
        <f t="shared" si="448"/>
        <v>0</v>
      </c>
      <c r="M4109" s="513" t="s">
        <v>4037</v>
      </c>
      <c r="N4109" s="514"/>
      <c r="O4109" s="514"/>
      <c r="P4109" s="515">
        <f t="shared" si="449"/>
        <v>0</v>
      </c>
      <c r="Q4109" s="515">
        <f t="shared" si="450"/>
        <v>0</v>
      </c>
      <c r="R4109" s="515">
        <f t="shared" si="451"/>
        <v>0</v>
      </c>
      <c r="S4109" s="516">
        <f>IF(M4109="nio",0,IF(M4109&gt;0,VLOOKUP(H4109,'3-Productie normen'!A:L,VLOOKUP(M4109,'3-Productie normen'!$B$36:$C$42,2,FALSE),FALSE)))</f>
        <v>0</v>
      </c>
      <c r="T4109" s="516">
        <f t="shared" si="446"/>
        <v>0</v>
      </c>
      <c r="U4109" s="55">
        <f t="shared" si="447"/>
        <v>0</v>
      </c>
      <c r="V4109" s="527"/>
      <c r="X4109" s="529">
        <f t="shared" si="452"/>
        <v>0</v>
      </c>
    </row>
    <row r="4110" spans="1:24" ht="14.1" customHeight="1">
      <c r="A4110" s="460">
        <v>4110</v>
      </c>
      <c r="B4110" s="467" t="s">
        <v>248</v>
      </c>
      <c r="C4110" s="466" t="s">
        <v>403</v>
      </c>
      <c r="D4110" s="473" t="s">
        <v>498</v>
      </c>
      <c r="E4110" s="475">
        <v>0</v>
      </c>
      <c r="F4110" s="475">
        <v>1</v>
      </c>
      <c r="G4110" s="494" t="s">
        <v>2204</v>
      </c>
      <c r="H4110" s="491" t="s">
        <v>286</v>
      </c>
      <c r="I4110" s="494" t="s">
        <v>3979</v>
      </c>
      <c r="J4110" s="502">
        <v>80.31</v>
      </c>
      <c r="K4110" s="494" t="s">
        <v>4027</v>
      </c>
      <c r="L4110" s="512">
        <f t="shared" si="448"/>
        <v>0</v>
      </c>
      <c r="M4110" s="513" t="s">
        <v>4037</v>
      </c>
      <c r="N4110" s="514"/>
      <c r="O4110" s="514"/>
      <c r="P4110" s="515">
        <f t="shared" si="449"/>
        <v>0</v>
      </c>
      <c r="Q4110" s="515">
        <f t="shared" si="450"/>
        <v>0</v>
      </c>
      <c r="R4110" s="515">
        <f t="shared" si="451"/>
        <v>0</v>
      </c>
      <c r="S4110" s="516">
        <f>IF(M4110="nio",0,IF(M4110&gt;0,VLOOKUP(H4110,'3-Productie normen'!A:L,VLOOKUP(M4110,'3-Productie normen'!$B$36:$C$42,2,FALSE),FALSE)))</f>
        <v>0</v>
      </c>
      <c r="T4110" s="516">
        <f t="shared" si="446"/>
        <v>0</v>
      </c>
      <c r="U4110" s="55">
        <f t="shared" si="447"/>
        <v>0</v>
      </c>
      <c r="V4110" s="527"/>
      <c r="X4110" s="529">
        <f t="shared" si="452"/>
        <v>0</v>
      </c>
    </row>
    <row r="4111" spans="1:24" ht="14.1" customHeight="1">
      <c r="A4111" s="460">
        <v>4111</v>
      </c>
      <c r="B4111" s="467" t="s">
        <v>248</v>
      </c>
      <c r="C4111" s="466" t="s">
        <v>403</v>
      </c>
      <c r="D4111" s="473" t="s">
        <v>498</v>
      </c>
      <c r="E4111" s="475">
        <v>0</v>
      </c>
      <c r="F4111" s="475">
        <v>2</v>
      </c>
      <c r="G4111" s="494" t="s">
        <v>2204</v>
      </c>
      <c r="H4111" s="491" t="s">
        <v>286</v>
      </c>
      <c r="I4111" s="494" t="s">
        <v>3983</v>
      </c>
      <c r="J4111" s="502">
        <v>20.5</v>
      </c>
      <c r="K4111" s="494" t="s">
        <v>4027</v>
      </c>
      <c r="L4111" s="512">
        <f t="shared" si="448"/>
        <v>0</v>
      </c>
      <c r="M4111" s="513" t="s">
        <v>4037</v>
      </c>
      <c r="N4111" s="514"/>
      <c r="O4111" s="514"/>
      <c r="P4111" s="515">
        <f t="shared" si="449"/>
        <v>0</v>
      </c>
      <c r="Q4111" s="515">
        <f t="shared" si="450"/>
        <v>0</v>
      </c>
      <c r="R4111" s="515">
        <f t="shared" si="451"/>
        <v>0</v>
      </c>
      <c r="S4111" s="516">
        <f>IF(M4111="nio",0,IF(M4111&gt;0,VLOOKUP(H4111,'3-Productie normen'!A:L,VLOOKUP(M4111,'3-Productie normen'!$B$36:$C$42,2,FALSE),FALSE)))</f>
        <v>0</v>
      </c>
      <c r="T4111" s="516">
        <f t="shared" si="446"/>
        <v>0</v>
      </c>
      <c r="U4111" s="55">
        <f t="shared" si="447"/>
        <v>0</v>
      </c>
      <c r="V4111" s="527"/>
      <c r="X4111" s="529">
        <f t="shared" si="452"/>
        <v>0</v>
      </c>
    </row>
    <row r="4112" spans="1:24" ht="14.1" customHeight="1">
      <c r="A4112" s="460">
        <v>4112</v>
      </c>
      <c r="B4112" s="467" t="s">
        <v>248</v>
      </c>
      <c r="C4112" s="466" t="s">
        <v>403</v>
      </c>
      <c r="D4112" s="473" t="s">
        <v>498</v>
      </c>
      <c r="E4112" s="475">
        <v>0</v>
      </c>
      <c r="F4112" s="475">
        <v>3</v>
      </c>
      <c r="G4112" s="494" t="s">
        <v>2204</v>
      </c>
      <c r="H4112" s="491" t="s">
        <v>286</v>
      </c>
      <c r="I4112" s="494" t="s">
        <v>3979</v>
      </c>
      <c r="J4112" s="502">
        <v>5.38</v>
      </c>
      <c r="K4112" s="494" t="s">
        <v>4027</v>
      </c>
      <c r="L4112" s="512">
        <f t="shared" si="448"/>
        <v>0</v>
      </c>
      <c r="M4112" s="513" t="s">
        <v>4037</v>
      </c>
      <c r="N4112" s="514"/>
      <c r="O4112" s="514"/>
      <c r="P4112" s="515">
        <f t="shared" si="449"/>
        <v>0</v>
      </c>
      <c r="Q4112" s="515">
        <f t="shared" si="450"/>
        <v>0</v>
      </c>
      <c r="R4112" s="515">
        <f t="shared" si="451"/>
        <v>0</v>
      </c>
      <c r="S4112" s="516">
        <f>IF(M4112="nio",0,IF(M4112&gt;0,VLOOKUP(H4112,'3-Productie normen'!A:L,VLOOKUP(M4112,'3-Productie normen'!$B$36:$C$42,2,FALSE),FALSE)))</f>
        <v>0</v>
      </c>
      <c r="T4112" s="516">
        <f t="shared" si="446"/>
        <v>0</v>
      </c>
      <c r="U4112" s="55">
        <f t="shared" si="447"/>
        <v>0</v>
      </c>
      <c r="V4112" s="527"/>
      <c r="X4112" s="529">
        <f t="shared" si="452"/>
        <v>0</v>
      </c>
    </row>
    <row r="4113" spans="1:24" ht="14.1" customHeight="1">
      <c r="A4113" s="567">
        <v>4113</v>
      </c>
      <c r="B4113" s="467" t="s">
        <v>248</v>
      </c>
      <c r="C4113" s="466" t="s">
        <v>403</v>
      </c>
      <c r="D4113" s="473" t="s">
        <v>498</v>
      </c>
      <c r="E4113" s="475">
        <v>0</v>
      </c>
      <c r="F4113" s="475" t="s">
        <v>1797</v>
      </c>
      <c r="G4113" s="494" t="s">
        <v>2204</v>
      </c>
      <c r="H4113" s="491" t="s">
        <v>286</v>
      </c>
      <c r="I4113" s="494" t="s">
        <v>3979</v>
      </c>
      <c r="J4113" s="502">
        <v>7.7</v>
      </c>
      <c r="K4113" s="494" t="s">
        <v>4027</v>
      </c>
      <c r="L4113" s="512">
        <f t="shared" si="448"/>
        <v>0</v>
      </c>
      <c r="M4113" s="513" t="s">
        <v>4037</v>
      </c>
      <c r="N4113" s="514"/>
      <c r="O4113" s="514"/>
      <c r="P4113" s="515">
        <f t="shared" si="449"/>
        <v>0</v>
      </c>
      <c r="Q4113" s="515">
        <f t="shared" si="450"/>
        <v>0</v>
      </c>
      <c r="R4113" s="515">
        <f t="shared" si="451"/>
        <v>0</v>
      </c>
      <c r="S4113" s="516">
        <f>IF(M4113="nio",0,IF(M4113&gt;0,VLOOKUP(H4113,'3-Productie normen'!A:L,VLOOKUP(M4113,'3-Productie normen'!$B$36:$C$42,2,FALSE),FALSE)))</f>
        <v>0</v>
      </c>
      <c r="T4113" s="516">
        <f t="shared" si="446"/>
        <v>0</v>
      </c>
      <c r="U4113" s="55">
        <f t="shared" si="447"/>
        <v>0</v>
      </c>
      <c r="V4113" s="527"/>
      <c r="X4113" s="529">
        <f t="shared" si="452"/>
        <v>0</v>
      </c>
    </row>
    <row r="4114" spans="1:24" ht="14.1" customHeight="1">
      <c r="A4114" s="460">
        <v>4114</v>
      </c>
      <c r="B4114" s="467" t="s">
        <v>248</v>
      </c>
      <c r="C4114" s="466" t="s">
        <v>403</v>
      </c>
      <c r="D4114" s="473" t="s">
        <v>498</v>
      </c>
      <c r="E4114" s="475">
        <v>0</v>
      </c>
      <c r="F4114" s="475">
        <v>4</v>
      </c>
      <c r="G4114" s="494" t="s">
        <v>617</v>
      </c>
      <c r="H4114" s="494" t="s">
        <v>4026</v>
      </c>
      <c r="I4114" s="494" t="s">
        <v>3979</v>
      </c>
      <c r="J4114" s="502">
        <v>3.27</v>
      </c>
      <c r="K4114" s="494" t="s">
        <v>4026</v>
      </c>
      <c r="L4114" s="512">
        <f t="shared" si="448"/>
        <v>0</v>
      </c>
      <c r="M4114" s="513" t="s">
        <v>4037</v>
      </c>
      <c r="N4114" s="514"/>
      <c r="O4114" s="514"/>
      <c r="P4114" s="515">
        <f t="shared" si="449"/>
        <v>0</v>
      </c>
      <c r="Q4114" s="515">
        <f t="shared" si="450"/>
        <v>0</v>
      </c>
      <c r="R4114" s="515">
        <f t="shared" si="451"/>
        <v>0</v>
      </c>
      <c r="S4114" s="516">
        <f>IF(M4114="nio",0,IF(M4114&gt;0,VLOOKUP(H4114,'3-Productie normen'!A:L,VLOOKUP(M4114,'3-Productie normen'!$B$36:$C$42,2,FALSE),FALSE)))</f>
        <v>0</v>
      </c>
      <c r="T4114" s="516">
        <f t="shared" si="446"/>
        <v>0</v>
      </c>
      <c r="U4114" s="55">
        <f t="shared" si="447"/>
        <v>0</v>
      </c>
      <c r="V4114" s="527"/>
      <c r="X4114" s="529">
        <f t="shared" si="452"/>
        <v>0</v>
      </c>
    </row>
    <row r="4115" spans="1:24" ht="14.1" customHeight="1">
      <c r="A4115" s="460">
        <v>4115</v>
      </c>
      <c r="B4115" s="467" t="s">
        <v>248</v>
      </c>
      <c r="C4115" s="466" t="s">
        <v>404</v>
      </c>
      <c r="D4115" s="473" t="s">
        <v>499</v>
      </c>
      <c r="E4115" s="475">
        <v>0</v>
      </c>
      <c r="F4115" s="475">
        <v>1</v>
      </c>
      <c r="G4115" s="494" t="s">
        <v>617</v>
      </c>
      <c r="H4115" s="494" t="s">
        <v>4026</v>
      </c>
      <c r="I4115" s="494" t="s">
        <v>3983</v>
      </c>
      <c r="J4115" s="502">
        <v>51.31</v>
      </c>
      <c r="K4115" s="494" t="s">
        <v>4026</v>
      </c>
      <c r="L4115" s="512">
        <f t="shared" si="448"/>
        <v>0</v>
      </c>
      <c r="M4115" s="513" t="s">
        <v>4037</v>
      </c>
      <c r="N4115" s="514"/>
      <c r="O4115" s="514"/>
      <c r="P4115" s="515">
        <f t="shared" si="449"/>
        <v>0</v>
      </c>
      <c r="Q4115" s="515">
        <f t="shared" si="450"/>
        <v>0</v>
      </c>
      <c r="R4115" s="515">
        <f t="shared" si="451"/>
        <v>0</v>
      </c>
      <c r="S4115" s="516">
        <f>IF(M4115="nio",0,IF(M4115&gt;0,VLOOKUP(H4115,'3-Productie normen'!A:L,VLOOKUP(M4115,'3-Productie normen'!$B$36:$C$42,2,FALSE),FALSE)))</f>
        <v>0</v>
      </c>
      <c r="T4115" s="516">
        <f t="shared" si="446"/>
        <v>0</v>
      </c>
      <c r="U4115" s="55">
        <f t="shared" si="447"/>
        <v>0</v>
      </c>
      <c r="V4115" s="527"/>
      <c r="X4115" s="529">
        <f t="shared" si="452"/>
        <v>0</v>
      </c>
    </row>
    <row r="4116" spans="1:24" ht="14.1" customHeight="1">
      <c r="A4116" s="460">
        <v>4116</v>
      </c>
      <c r="B4116" s="467" t="s">
        <v>248</v>
      </c>
      <c r="C4116" s="466" t="s">
        <v>404</v>
      </c>
      <c r="D4116" s="473" t="s">
        <v>499</v>
      </c>
      <c r="E4116" s="475">
        <v>0</v>
      </c>
      <c r="F4116" s="475" t="s">
        <v>3445</v>
      </c>
      <c r="G4116" s="494" t="s">
        <v>598</v>
      </c>
      <c r="H4116" s="491" t="s">
        <v>286</v>
      </c>
      <c r="I4116" s="494" t="s">
        <v>3977</v>
      </c>
      <c r="J4116" s="502">
        <v>2.41</v>
      </c>
      <c r="K4116" s="494" t="s">
        <v>4027</v>
      </c>
      <c r="L4116" s="512">
        <f t="shared" si="448"/>
        <v>0</v>
      </c>
      <c r="M4116" s="513" t="s">
        <v>4037</v>
      </c>
      <c r="N4116" s="514"/>
      <c r="O4116" s="514"/>
      <c r="P4116" s="515">
        <f t="shared" si="449"/>
        <v>0</v>
      </c>
      <c r="Q4116" s="515">
        <f t="shared" si="450"/>
        <v>0</v>
      </c>
      <c r="R4116" s="515">
        <f t="shared" si="451"/>
        <v>0</v>
      </c>
      <c r="S4116" s="516">
        <f>IF(M4116="nio",0,IF(M4116&gt;0,VLOOKUP(H4116,'3-Productie normen'!A:L,VLOOKUP(M4116,'3-Productie normen'!$B$36:$C$42,2,FALSE),FALSE)))</f>
        <v>0</v>
      </c>
      <c r="T4116" s="516">
        <f t="shared" si="446"/>
        <v>0</v>
      </c>
      <c r="U4116" s="55">
        <f t="shared" si="447"/>
        <v>0</v>
      </c>
      <c r="V4116" s="527"/>
      <c r="X4116" s="529">
        <f t="shared" si="452"/>
        <v>0</v>
      </c>
    </row>
    <row r="4117" spans="1:24" ht="14.1" customHeight="1">
      <c r="A4117" s="460">
        <v>4117</v>
      </c>
      <c r="B4117" s="467" t="s">
        <v>248</v>
      </c>
      <c r="C4117" s="466" t="s">
        <v>405</v>
      </c>
      <c r="D4117" s="473" t="s">
        <v>500</v>
      </c>
      <c r="E4117" s="475">
        <v>0</v>
      </c>
      <c r="F4117" s="475">
        <v>1</v>
      </c>
      <c r="G4117" s="494" t="s">
        <v>3446</v>
      </c>
      <c r="H4117" s="491" t="s">
        <v>286</v>
      </c>
      <c r="I4117" s="494" t="s">
        <v>3446</v>
      </c>
      <c r="J4117" s="502">
        <v>39.630000000000003</v>
      </c>
      <c r="K4117" s="494" t="s">
        <v>4027</v>
      </c>
      <c r="L4117" s="512">
        <f t="shared" si="448"/>
        <v>0</v>
      </c>
      <c r="M4117" s="513" t="s">
        <v>4037</v>
      </c>
      <c r="N4117" s="514"/>
      <c r="O4117" s="514"/>
      <c r="P4117" s="515">
        <f t="shared" si="449"/>
        <v>0</v>
      </c>
      <c r="Q4117" s="515">
        <f t="shared" si="450"/>
        <v>0</v>
      </c>
      <c r="R4117" s="515">
        <f t="shared" si="451"/>
        <v>0</v>
      </c>
      <c r="S4117" s="516">
        <f>IF(M4117="nio",0,IF(M4117&gt;0,VLOOKUP(H4117,'3-Productie normen'!A:L,VLOOKUP(M4117,'3-Productie normen'!$B$36:$C$42,2,FALSE),FALSE)))</f>
        <v>0</v>
      </c>
      <c r="T4117" s="516">
        <f t="shared" si="446"/>
        <v>0</v>
      </c>
      <c r="U4117" s="55">
        <f t="shared" si="447"/>
        <v>0</v>
      </c>
      <c r="V4117" s="527"/>
      <c r="X4117" s="529">
        <f t="shared" si="452"/>
        <v>0</v>
      </c>
    </row>
    <row r="4118" spans="1:24" ht="14.1" customHeight="1">
      <c r="A4118" s="460">
        <v>4118</v>
      </c>
      <c r="B4118" s="467" t="s">
        <v>248</v>
      </c>
      <c r="C4118" s="466" t="s">
        <v>405</v>
      </c>
      <c r="D4118" s="473" t="s">
        <v>500</v>
      </c>
      <c r="E4118" s="475">
        <v>0</v>
      </c>
      <c r="F4118" s="475" t="s">
        <v>3447</v>
      </c>
      <c r="G4118" s="494" t="s">
        <v>3446</v>
      </c>
      <c r="H4118" s="491" t="s">
        <v>286</v>
      </c>
      <c r="I4118" s="494" t="s">
        <v>3446</v>
      </c>
      <c r="J4118" s="502">
        <v>95.93</v>
      </c>
      <c r="K4118" s="494" t="s">
        <v>4027</v>
      </c>
      <c r="L4118" s="512">
        <f t="shared" si="448"/>
        <v>0</v>
      </c>
      <c r="M4118" s="513" t="s">
        <v>4037</v>
      </c>
      <c r="N4118" s="514"/>
      <c r="O4118" s="514"/>
      <c r="P4118" s="515">
        <f t="shared" si="449"/>
        <v>0</v>
      </c>
      <c r="Q4118" s="515">
        <f t="shared" si="450"/>
        <v>0</v>
      </c>
      <c r="R4118" s="515">
        <f t="shared" si="451"/>
        <v>0</v>
      </c>
      <c r="S4118" s="516">
        <f>IF(M4118="nio",0,IF(M4118&gt;0,VLOOKUP(H4118,'3-Productie normen'!A:L,VLOOKUP(M4118,'3-Productie normen'!$B$36:$C$42,2,FALSE),FALSE)))</f>
        <v>0</v>
      </c>
      <c r="T4118" s="516">
        <f t="shared" si="446"/>
        <v>0</v>
      </c>
      <c r="U4118" s="55">
        <f t="shared" si="447"/>
        <v>0</v>
      </c>
      <c r="V4118" s="527"/>
      <c r="X4118" s="529">
        <f t="shared" si="452"/>
        <v>0</v>
      </c>
    </row>
    <row r="4119" spans="1:24" ht="14.1" customHeight="1">
      <c r="A4119" s="460">
        <v>4119</v>
      </c>
      <c r="B4119" s="467" t="s">
        <v>248</v>
      </c>
      <c r="C4119" s="466" t="s">
        <v>405</v>
      </c>
      <c r="D4119" s="473" t="s">
        <v>500</v>
      </c>
      <c r="E4119" s="475">
        <v>0</v>
      </c>
      <c r="F4119" s="475" t="s">
        <v>3448</v>
      </c>
      <c r="G4119" s="494" t="s">
        <v>3446</v>
      </c>
      <c r="H4119" s="491" t="s">
        <v>286</v>
      </c>
      <c r="I4119" s="494" t="s">
        <v>3446</v>
      </c>
      <c r="J4119" s="502">
        <v>15.98</v>
      </c>
      <c r="K4119" s="494" t="s">
        <v>4027</v>
      </c>
      <c r="L4119" s="512">
        <f t="shared" si="448"/>
        <v>0</v>
      </c>
      <c r="M4119" s="513" t="s">
        <v>4037</v>
      </c>
      <c r="N4119" s="514"/>
      <c r="O4119" s="514"/>
      <c r="P4119" s="515">
        <f t="shared" si="449"/>
        <v>0</v>
      </c>
      <c r="Q4119" s="515">
        <f t="shared" si="450"/>
        <v>0</v>
      </c>
      <c r="R4119" s="515">
        <f t="shared" si="451"/>
        <v>0</v>
      </c>
      <c r="S4119" s="516">
        <f>IF(M4119="nio",0,IF(M4119&gt;0,VLOOKUP(H4119,'3-Productie normen'!A:L,VLOOKUP(M4119,'3-Productie normen'!$B$36:$C$42,2,FALSE),FALSE)))</f>
        <v>0</v>
      </c>
      <c r="T4119" s="516">
        <f t="shared" si="446"/>
        <v>0</v>
      </c>
      <c r="U4119" s="55">
        <f t="shared" si="447"/>
        <v>0</v>
      </c>
      <c r="V4119" s="527"/>
      <c r="X4119" s="529">
        <f t="shared" si="452"/>
        <v>0</v>
      </c>
    </row>
    <row r="4120" spans="1:24" ht="14.1" customHeight="1">
      <c r="A4120" s="460">
        <v>4120</v>
      </c>
      <c r="B4120" s="467" t="s">
        <v>248</v>
      </c>
      <c r="C4120" s="466" t="s">
        <v>405</v>
      </c>
      <c r="D4120" s="473" t="s">
        <v>500</v>
      </c>
      <c r="E4120" s="475">
        <v>1</v>
      </c>
      <c r="F4120" s="475">
        <v>2</v>
      </c>
      <c r="G4120" s="494" t="s">
        <v>2204</v>
      </c>
      <c r="H4120" s="491" t="s">
        <v>286</v>
      </c>
      <c r="I4120" s="494" t="s">
        <v>3983</v>
      </c>
      <c r="J4120" s="502">
        <v>46.71</v>
      </c>
      <c r="K4120" s="494" t="s">
        <v>4027</v>
      </c>
      <c r="L4120" s="512">
        <f t="shared" si="448"/>
        <v>0</v>
      </c>
      <c r="M4120" s="513" t="s">
        <v>4037</v>
      </c>
      <c r="N4120" s="514"/>
      <c r="O4120" s="514"/>
      <c r="P4120" s="515">
        <f t="shared" si="449"/>
        <v>0</v>
      </c>
      <c r="Q4120" s="515">
        <f t="shared" si="450"/>
        <v>0</v>
      </c>
      <c r="R4120" s="515">
        <f t="shared" si="451"/>
        <v>0</v>
      </c>
      <c r="S4120" s="516">
        <f>IF(M4120="nio",0,IF(M4120&gt;0,VLOOKUP(H4120,'3-Productie normen'!A:L,VLOOKUP(M4120,'3-Productie normen'!$B$36:$C$42,2,FALSE),FALSE)))</f>
        <v>0</v>
      </c>
      <c r="T4120" s="516">
        <f t="shared" si="446"/>
        <v>0</v>
      </c>
      <c r="U4120" s="55">
        <f t="shared" si="447"/>
        <v>0</v>
      </c>
      <c r="V4120" s="527"/>
      <c r="X4120" s="529">
        <f t="shared" si="452"/>
        <v>0</v>
      </c>
    </row>
    <row r="4121" spans="1:24" ht="14.1" customHeight="1">
      <c r="A4121" s="567">
        <v>4121</v>
      </c>
      <c r="B4121" s="467" t="s">
        <v>248</v>
      </c>
      <c r="C4121" s="466" t="s">
        <v>406</v>
      </c>
      <c r="D4121" s="473" t="s">
        <v>501</v>
      </c>
      <c r="E4121" s="475">
        <v>0</v>
      </c>
      <c r="F4121" s="475">
        <v>1</v>
      </c>
      <c r="G4121" s="494" t="s">
        <v>625</v>
      </c>
      <c r="H4121" s="491" t="s">
        <v>286</v>
      </c>
      <c r="I4121" s="494" t="s">
        <v>3983</v>
      </c>
      <c r="J4121" s="502">
        <v>14.86</v>
      </c>
      <c r="K4121" s="494" t="s">
        <v>4027</v>
      </c>
      <c r="L4121" s="512">
        <f t="shared" si="448"/>
        <v>0</v>
      </c>
      <c r="M4121" s="513" t="s">
        <v>4037</v>
      </c>
      <c r="N4121" s="514"/>
      <c r="O4121" s="514"/>
      <c r="P4121" s="515">
        <f t="shared" si="449"/>
        <v>0</v>
      </c>
      <c r="Q4121" s="515">
        <f t="shared" si="450"/>
        <v>0</v>
      </c>
      <c r="R4121" s="515">
        <f t="shared" si="451"/>
        <v>0</v>
      </c>
      <c r="S4121" s="516">
        <f>IF(M4121="nio",0,IF(M4121&gt;0,VLOOKUP(H4121,'3-Productie normen'!A:L,VLOOKUP(M4121,'3-Productie normen'!$B$36:$C$42,2,FALSE),FALSE)))</f>
        <v>0</v>
      </c>
      <c r="T4121" s="516">
        <f t="shared" si="446"/>
        <v>0</v>
      </c>
      <c r="U4121" s="55">
        <f t="shared" si="447"/>
        <v>0</v>
      </c>
      <c r="V4121" s="527"/>
      <c r="X4121" s="529">
        <f t="shared" si="452"/>
        <v>0</v>
      </c>
    </row>
    <row r="4122" spans="1:24" ht="14.1" customHeight="1">
      <c r="A4122" s="460">
        <v>4122</v>
      </c>
      <c r="B4122" s="467" t="s">
        <v>248</v>
      </c>
      <c r="C4122" s="466" t="s">
        <v>407</v>
      </c>
      <c r="D4122" s="473" t="s">
        <v>502</v>
      </c>
      <c r="E4122" s="475">
        <v>0</v>
      </c>
      <c r="F4122" s="475">
        <v>1</v>
      </c>
      <c r="G4122" s="494" t="s">
        <v>600</v>
      </c>
      <c r="H4122" s="494" t="s">
        <v>4026</v>
      </c>
      <c r="I4122" s="494" t="s">
        <v>3979</v>
      </c>
      <c r="J4122" s="502">
        <v>4.16</v>
      </c>
      <c r="K4122" s="494" t="s">
        <v>4026</v>
      </c>
      <c r="L4122" s="512">
        <f t="shared" si="448"/>
        <v>0</v>
      </c>
      <c r="M4122" s="513" t="s">
        <v>4037</v>
      </c>
      <c r="N4122" s="514"/>
      <c r="O4122" s="514"/>
      <c r="P4122" s="515">
        <f t="shared" si="449"/>
        <v>0</v>
      </c>
      <c r="Q4122" s="515">
        <f t="shared" si="450"/>
        <v>0</v>
      </c>
      <c r="R4122" s="515">
        <f t="shared" si="451"/>
        <v>0</v>
      </c>
      <c r="S4122" s="516">
        <f>IF(M4122="nio",0,IF(M4122&gt;0,VLOOKUP(H4122,'3-Productie normen'!A:L,VLOOKUP(M4122,'3-Productie normen'!$B$36:$C$42,2,FALSE),FALSE)))</f>
        <v>0</v>
      </c>
      <c r="T4122" s="516">
        <f t="shared" si="446"/>
        <v>0</v>
      </c>
      <c r="U4122" s="55">
        <f t="shared" si="447"/>
        <v>0</v>
      </c>
      <c r="V4122" s="527"/>
      <c r="X4122" s="529">
        <f t="shared" si="452"/>
        <v>0</v>
      </c>
    </row>
    <row r="4123" spans="1:24" ht="14.1" customHeight="1">
      <c r="A4123" s="460">
        <v>4123</v>
      </c>
      <c r="B4123" s="467" t="s">
        <v>248</v>
      </c>
      <c r="C4123" s="466" t="s">
        <v>407</v>
      </c>
      <c r="D4123" s="473" t="s">
        <v>502</v>
      </c>
      <c r="E4123" s="475">
        <v>0</v>
      </c>
      <c r="F4123" s="475">
        <v>2</v>
      </c>
      <c r="G4123" s="494" t="s">
        <v>2204</v>
      </c>
      <c r="H4123" s="494" t="s">
        <v>4026</v>
      </c>
      <c r="I4123" s="494" t="s">
        <v>3979</v>
      </c>
      <c r="J4123" s="502">
        <v>12.6</v>
      </c>
      <c r="K4123" s="494" t="s">
        <v>4026</v>
      </c>
      <c r="L4123" s="512">
        <f t="shared" si="448"/>
        <v>0</v>
      </c>
      <c r="M4123" s="513" t="s">
        <v>4037</v>
      </c>
      <c r="N4123" s="514"/>
      <c r="O4123" s="514"/>
      <c r="P4123" s="515">
        <f t="shared" si="449"/>
        <v>0</v>
      </c>
      <c r="Q4123" s="515">
        <f t="shared" si="450"/>
        <v>0</v>
      </c>
      <c r="R4123" s="515">
        <f t="shared" si="451"/>
        <v>0</v>
      </c>
      <c r="S4123" s="516">
        <f>IF(M4123="nio",0,IF(M4123&gt;0,VLOOKUP(H4123,'3-Productie normen'!A:L,VLOOKUP(M4123,'3-Productie normen'!$B$36:$C$42,2,FALSE),FALSE)))</f>
        <v>0</v>
      </c>
      <c r="T4123" s="516">
        <f t="shared" ref="T4123:T4186" si="453">IF(N4123&gt;0,S4123*$T$8,0)</f>
        <v>0</v>
      </c>
      <c r="U4123" s="55">
        <f t="shared" ref="U4123:U4186" si="454">IF((OR(O4123&gt;0,)),S4123*$U$8,0)</f>
        <v>0</v>
      </c>
      <c r="V4123" s="527"/>
      <c r="X4123" s="529">
        <f t="shared" si="452"/>
        <v>0</v>
      </c>
    </row>
    <row r="4124" spans="1:24" ht="14.1" customHeight="1">
      <c r="A4124" s="460">
        <v>4124</v>
      </c>
      <c r="B4124" s="467" t="s">
        <v>248</v>
      </c>
      <c r="C4124" s="466" t="s">
        <v>407</v>
      </c>
      <c r="D4124" s="473" t="s">
        <v>502</v>
      </c>
      <c r="E4124" s="475">
        <v>0</v>
      </c>
      <c r="F4124" s="475" t="s">
        <v>1587</v>
      </c>
      <c r="G4124" s="494" t="s">
        <v>617</v>
      </c>
      <c r="H4124" s="494" t="s">
        <v>4026</v>
      </c>
      <c r="I4124" s="494" t="s">
        <v>3979</v>
      </c>
      <c r="J4124" s="502">
        <v>1.03</v>
      </c>
      <c r="K4124" s="494" t="s">
        <v>4026</v>
      </c>
      <c r="L4124" s="512">
        <f t="shared" si="448"/>
        <v>0</v>
      </c>
      <c r="M4124" s="513" t="s">
        <v>4037</v>
      </c>
      <c r="N4124" s="514"/>
      <c r="O4124" s="514"/>
      <c r="P4124" s="515">
        <f t="shared" si="449"/>
        <v>0</v>
      </c>
      <c r="Q4124" s="515">
        <f t="shared" si="450"/>
        <v>0</v>
      </c>
      <c r="R4124" s="515">
        <f t="shared" si="451"/>
        <v>0</v>
      </c>
      <c r="S4124" s="516">
        <f>IF(M4124="nio",0,IF(M4124&gt;0,VLOOKUP(H4124,'3-Productie normen'!A:L,VLOOKUP(M4124,'3-Productie normen'!$B$36:$C$42,2,FALSE),FALSE)))</f>
        <v>0</v>
      </c>
      <c r="T4124" s="516">
        <f t="shared" si="453"/>
        <v>0</v>
      </c>
      <c r="U4124" s="55">
        <f t="shared" si="454"/>
        <v>0</v>
      </c>
      <c r="V4124" s="527"/>
      <c r="X4124" s="529">
        <f t="shared" si="452"/>
        <v>0</v>
      </c>
    </row>
    <row r="4125" spans="1:24" ht="14.1" customHeight="1">
      <c r="A4125" s="460">
        <v>4125</v>
      </c>
      <c r="B4125" s="467" t="s">
        <v>248</v>
      </c>
      <c r="C4125" s="466" t="s">
        <v>407</v>
      </c>
      <c r="D4125" s="473" t="s">
        <v>502</v>
      </c>
      <c r="E4125" s="475">
        <v>0</v>
      </c>
      <c r="F4125" s="475">
        <v>3</v>
      </c>
      <c r="G4125" s="494" t="s">
        <v>2204</v>
      </c>
      <c r="H4125" s="494" t="s">
        <v>4026</v>
      </c>
      <c r="I4125" s="494" t="s">
        <v>3979</v>
      </c>
      <c r="J4125" s="502">
        <v>12.6</v>
      </c>
      <c r="K4125" s="494" t="s">
        <v>4026</v>
      </c>
      <c r="L4125" s="512">
        <f t="shared" si="448"/>
        <v>0</v>
      </c>
      <c r="M4125" s="513" t="s">
        <v>4037</v>
      </c>
      <c r="N4125" s="514"/>
      <c r="O4125" s="514"/>
      <c r="P4125" s="515">
        <f t="shared" si="449"/>
        <v>0</v>
      </c>
      <c r="Q4125" s="515">
        <f t="shared" si="450"/>
        <v>0</v>
      </c>
      <c r="R4125" s="515">
        <f t="shared" si="451"/>
        <v>0</v>
      </c>
      <c r="S4125" s="516">
        <f>IF(M4125="nio",0,IF(M4125&gt;0,VLOOKUP(H4125,'3-Productie normen'!A:L,VLOOKUP(M4125,'3-Productie normen'!$B$36:$C$42,2,FALSE),FALSE)))</f>
        <v>0</v>
      </c>
      <c r="T4125" s="516">
        <f t="shared" si="453"/>
        <v>0</v>
      </c>
      <c r="U4125" s="55">
        <f t="shared" si="454"/>
        <v>0</v>
      </c>
      <c r="V4125" s="527"/>
      <c r="X4125" s="529">
        <f t="shared" si="452"/>
        <v>0</v>
      </c>
    </row>
    <row r="4126" spans="1:24" ht="14.1" customHeight="1">
      <c r="A4126" s="460">
        <v>4126</v>
      </c>
      <c r="B4126" s="467" t="s">
        <v>248</v>
      </c>
      <c r="C4126" s="466" t="s">
        <v>407</v>
      </c>
      <c r="D4126" s="473" t="s">
        <v>502</v>
      </c>
      <c r="E4126" s="475">
        <v>0</v>
      </c>
      <c r="F4126" s="475" t="s">
        <v>1797</v>
      </c>
      <c r="G4126" s="494" t="s">
        <v>617</v>
      </c>
      <c r="H4126" s="494" t="s">
        <v>4026</v>
      </c>
      <c r="I4126" s="494" t="s">
        <v>3979</v>
      </c>
      <c r="J4126" s="502">
        <v>1</v>
      </c>
      <c r="K4126" s="494" t="s">
        <v>4026</v>
      </c>
      <c r="L4126" s="512">
        <f t="shared" si="448"/>
        <v>0</v>
      </c>
      <c r="M4126" s="513" t="s">
        <v>4037</v>
      </c>
      <c r="N4126" s="514"/>
      <c r="O4126" s="514"/>
      <c r="P4126" s="515">
        <f t="shared" si="449"/>
        <v>0</v>
      </c>
      <c r="Q4126" s="515">
        <f t="shared" si="450"/>
        <v>0</v>
      </c>
      <c r="R4126" s="515">
        <f t="shared" si="451"/>
        <v>0</v>
      </c>
      <c r="S4126" s="516">
        <f>IF(M4126="nio",0,IF(M4126&gt;0,VLOOKUP(H4126,'3-Productie normen'!A:L,VLOOKUP(M4126,'3-Productie normen'!$B$36:$C$42,2,FALSE),FALSE)))</f>
        <v>0</v>
      </c>
      <c r="T4126" s="516">
        <f t="shared" si="453"/>
        <v>0</v>
      </c>
      <c r="U4126" s="55">
        <f t="shared" si="454"/>
        <v>0</v>
      </c>
      <c r="V4126" s="527"/>
      <c r="X4126" s="529">
        <f t="shared" si="452"/>
        <v>0</v>
      </c>
    </row>
    <row r="4127" spans="1:24" ht="14.1" customHeight="1">
      <c r="A4127" s="460">
        <v>4127</v>
      </c>
      <c r="B4127" s="467" t="s">
        <v>248</v>
      </c>
      <c r="C4127" s="466" t="s">
        <v>407</v>
      </c>
      <c r="D4127" s="473" t="s">
        <v>502</v>
      </c>
      <c r="E4127" s="475">
        <v>0</v>
      </c>
      <c r="F4127" s="475">
        <v>4</v>
      </c>
      <c r="G4127" s="494" t="s">
        <v>594</v>
      </c>
      <c r="H4127" s="494" t="s">
        <v>4026</v>
      </c>
      <c r="I4127" s="494" t="s">
        <v>3983</v>
      </c>
      <c r="J4127" s="502">
        <v>12.16</v>
      </c>
      <c r="K4127" s="494" t="s">
        <v>4026</v>
      </c>
      <c r="L4127" s="512">
        <f t="shared" si="448"/>
        <v>0</v>
      </c>
      <c r="M4127" s="513" t="s">
        <v>4037</v>
      </c>
      <c r="N4127" s="514"/>
      <c r="O4127" s="514"/>
      <c r="P4127" s="515">
        <f t="shared" si="449"/>
        <v>0</v>
      </c>
      <c r="Q4127" s="515">
        <f t="shared" si="450"/>
        <v>0</v>
      </c>
      <c r="R4127" s="515">
        <f t="shared" si="451"/>
        <v>0</v>
      </c>
      <c r="S4127" s="516">
        <f>IF(M4127="nio",0,IF(M4127&gt;0,VLOOKUP(H4127,'3-Productie normen'!A:L,VLOOKUP(M4127,'3-Productie normen'!$B$36:$C$42,2,FALSE),FALSE)))</f>
        <v>0</v>
      </c>
      <c r="T4127" s="516">
        <f t="shared" si="453"/>
        <v>0</v>
      </c>
      <c r="U4127" s="55">
        <f t="shared" si="454"/>
        <v>0</v>
      </c>
      <c r="V4127" s="527"/>
      <c r="X4127" s="529">
        <f t="shared" si="452"/>
        <v>0</v>
      </c>
    </row>
    <row r="4128" spans="1:24" ht="14.1" customHeight="1">
      <c r="A4128" s="460">
        <v>4128</v>
      </c>
      <c r="B4128" s="467" t="s">
        <v>248</v>
      </c>
      <c r="C4128" s="466" t="s">
        <v>408</v>
      </c>
      <c r="D4128" s="473" t="s">
        <v>503</v>
      </c>
      <c r="E4128" s="475">
        <v>0</v>
      </c>
      <c r="F4128" s="475">
        <v>1</v>
      </c>
      <c r="G4128" s="494" t="s">
        <v>606</v>
      </c>
      <c r="H4128" s="494" t="s">
        <v>4026</v>
      </c>
      <c r="I4128" s="494" t="s">
        <v>3974</v>
      </c>
      <c r="J4128" s="502">
        <v>15.75</v>
      </c>
      <c r="K4128" s="494" t="s">
        <v>4026</v>
      </c>
      <c r="L4128" s="512">
        <f t="shared" si="448"/>
        <v>0</v>
      </c>
      <c r="M4128" s="513" t="s">
        <v>4037</v>
      </c>
      <c r="N4128" s="514"/>
      <c r="O4128" s="514"/>
      <c r="P4128" s="515">
        <f t="shared" si="449"/>
        <v>0</v>
      </c>
      <c r="Q4128" s="515">
        <f t="shared" si="450"/>
        <v>0</v>
      </c>
      <c r="R4128" s="515">
        <f t="shared" si="451"/>
        <v>0</v>
      </c>
      <c r="S4128" s="516">
        <f>IF(M4128="nio",0,IF(M4128&gt;0,VLOOKUP(H4128,'3-Productie normen'!A:L,VLOOKUP(M4128,'3-Productie normen'!$B$36:$C$42,2,FALSE),FALSE)))</f>
        <v>0</v>
      </c>
      <c r="T4128" s="516">
        <f t="shared" si="453"/>
        <v>0</v>
      </c>
      <c r="U4128" s="55">
        <f t="shared" si="454"/>
        <v>0</v>
      </c>
      <c r="V4128" s="527"/>
      <c r="X4128" s="529">
        <f t="shared" si="452"/>
        <v>0</v>
      </c>
    </row>
    <row r="4129" spans="1:24" ht="14.1" customHeight="1">
      <c r="A4129" s="567">
        <v>4129</v>
      </c>
      <c r="B4129" s="467" t="s">
        <v>248</v>
      </c>
      <c r="C4129" s="466" t="s">
        <v>408</v>
      </c>
      <c r="D4129" s="473" t="s">
        <v>503</v>
      </c>
      <c r="E4129" s="475">
        <v>0</v>
      </c>
      <c r="F4129" s="475">
        <v>10</v>
      </c>
      <c r="G4129" s="494" t="s">
        <v>2204</v>
      </c>
      <c r="H4129" s="494" t="s">
        <v>4026</v>
      </c>
      <c r="I4129" s="494" t="s">
        <v>3983</v>
      </c>
      <c r="J4129" s="502">
        <v>36.22</v>
      </c>
      <c r="K4129" s="494" t="s">
        <v>4026</v>
      </c>
      <c r="L4129" s="512">
        <f t="shared" si="448"/>
        <v>0</v>
      </c>
      <c r="M4129" s="513" t="s">
        <v>4037</v>
      </c>
      <c r="N4129" s="514"/>
      <c r="O4129" s="514"/>
      <c r="P4129" s="515">
        <f t="shared" si="449"/>
        <v>0</v>
      </c>
      <c r="Q4129" s="515">
        <f t="shared" si="450"/>
        <v>0</v>
      </c>
      <c r="R4129" s="515">
        <f t="shared" si="451"/>
        <v>0</v>
      </c>
      <c r="S4129" s="516">
        <f>IF(M4129="nio",0,IF(M4129&gt;0,VLOOKUP(H4129,'3-Productie normen'!A:L,VLOOKUP(M4129,'3-Productie normen'!$B$36:$C$42,2,FALSE),FALSE)))</f>
        <v>0</v>
      </c>
      <c r="T4129" s="516">
        <f t="shared" si="453"/>
        <v>0</v>
      </c>
      <c r="U4129" s="55">
        <f t="shared" si="454"/>
        <v>0</v>
      </c>
      <c r="V4129" s="527"/>
      <c r="X4129" s="529">
        <f t="shared" si="452"/>
        <v>0</v>
      </c>
    </row>
    <row r="4130" spans="1:24" ht="14.1" customHeight="1">
      <c r="A4130" s="460">
        <v>4130</v>
      </c>
      <c r="B4130" s="467" t="s">
        <v>248</v>
      </c>
      <c r="C4130" s="466" t="s">
        <v>408</v>
      </c>
      <c r="D4130" s="473" t="s">
        <v>503</v>
      </c>
      <c r="E4130" s="475">
        <v>0</v>
      </c>
      <c r="F4130" s="475">
        <v>11</v>
      </c>
      <c r="G4130" s="494" t="s">
        <v>2204</v>
      </c>
      <c r="H4130" s="494" t="s">
        <v>4026</v>
      </c>
      <c r="I4130" s="494" t="s">
        <v>3983</v>
      </c>
      <c r="J4130" s="502">
        <v>96.86</v>
      </c>
      <c r="K4130" s="494" t="s">
        <v>4026</v>
      </c>
      <c r="L4130" s="512">
        <f t="shared" si="448"/>
        <v>0</v>
      </c>
      <c r="M4130" s="513" t="s">
        <v>4037</v>
      </c>
      <c r="N4130" s="514"/>
      <c r="O4130" s="514"/>
      <c r="P4130" s="515">
        <f t="shared" si="449"/>
        <v>0</v>
      </c>
      <c r="Q4130" s="515">
        <f t="shared" si="450"/>
        <v>0</v>
      </c>
      <c r="R4130" s="515">
        <f t="shared" si="451"/>
        <v>0</v>
      </c>
      <c r="S4130" s="516">
        <f>IF(M4130="nio",0,IF(M4130&gt;0,VLOOKUP(H4130,'3-Productie normen'!A:L,VLOOKUP(M4130,'3-Productie normen'!$B$36:$C$42,2,FALSE),FALSE)))</f>
        <v>0</v>
      </c>
      <c r="T4130" s="516">
        <f t="shared" si="453"/>
        <v>0</v>
      </c>
      <c r="U4130" s="55">
        <f t="shared" si="454"/>
        <v>0</v>
      </c>
      <c r="V4130" s="527"/>
      <c r="X4130" s="529">
        <f t="shared" si="452"/>
        <v>0</v>
      </c>
    </row>
    <row r="4131" spans="1:24" ht="14.1" customHeight="1">
      <c r="A4131" s="460">
        <v>4131</v>
      </c>
      <c r="B4131" s="467" t="s">
        <v>248</v>
      </c>
      <c r="C4131" s="466" t="s">
        <v>408</v>
      </c>
      <c r="D4131" s="473" t="s">
        <v>503</v>
      </c>
      <c r="E4131" s="475">
        <v>0</v>
      </c>
      <c r="F4131" s="475">
        <v>12</v>
      </c>
      <c r="G4131" s="494" t="s">
        <v>2204</v>
      </c>
      <c r="H4131" s="494" t="s">
        <v>4026</v>
      </c>
      <c r="I4131" s="494" t="s">
        <v>3983</v>
      </c>
      <c r="J4131" s="502">
        <v>98.55</v>
      </c>
      <c r="K4131" s="494" t="s">
        <v>4026</v>
      </c>
      <c r="L4131" s="512">
        <f t="shared" si="448"/>
        <v>0</v>
      </c>
      <c r="M4131" s="513" t="s">
        <v>4037</v>
      </c>
      <c r="N4131" s="514"/>
      <c r="O4131" s="514"/>
      <c r="P4131" s="515">
        <f t="shared" si="449"/>
        <v>0</v>
      </c>
      <c r="Q4131" s="515">
        <f t="shared" si="450"/>
        <v>0</v>
      </c>
      <c r="R4131" s="515">
        <f t="shared" si="451"/>
        <v>0</v>
      </c>
      <c r="S4131" s="516">
        <f>IF(M4131="nio",0,IF(M4131&gt;0,VLOOKUP(H4131,'3-Productie normen'!A:L,VLOOKUP(M4131,'3-Productie normen'!$B$36:$C$42,2,FALSE),FALSE)))</f>
        <v>0</v>
      </c>
      <c r="T4131" s="516">
        <f t="shared" si="453"/>
        <v>0</v>
      </c>
      <c r="U4131" s="55">
        <f t="shared" si="454"/>
        <v>0</v>
      </c>
      <c r="V4131" s="527"/>
      <c r="X4131" s="529">
        <f t="shared" si="452"/>
        <v>0</v>
      </c>
    </row>
    <row r="4132" spans="1:24" ht="14.1" customHeight="1">
      <c r="A4132" s="460">
        <v>4132</v>
      </c>
      <c r="B4132" s="467" t="s">
        <v>248</v>
      </c>
      <c r="C4132" s="466" t="s">
        <v>408</v>
      </c>
      <c r="D4132" s="473" t="s">
        <v>503</v>
      </c>
      <c r="E4132" s="475">
        <v>0</v>
      </c>
      <c r="F4132" s="475">
        <v>13</v>
      </c>
      <c r="G4132" s="494" t="s">
        <v>625</v>
      </c>
      <c r="H4132" s="494" t="s">
        <v>4026</v>
      </c>
      <c r="I4132" s="494" t="s">
        <v>3983</v>
      </c>
      <c r="J4132" s="502">
        <v>34.97</v>
      </c>
      <c r="K4132" s="494" t="s">
        <v>4026</v>
      </c>
      <c r="L4132" s="512">
        <f t="shared" si="448"/>
        <v>0</v>
      </c>
      <c r="M4132" s="513" t="s">
        <v>4037</v>
      </c>
      <c r="N4132" s="514"/>
      <c r="O4132" s="514"/>
      <c r="P4132" s="515">
        <f t="shared" si="449"/>
        <v>0</v>
      </c>
      <c r="Q4132" s="515">
        <f t="shared" si="450"/>
        <v>0</v>
      </c>
      <c r="R4132" s="515">
        <f t="shared" si="451"/>
        <v>0</v>
      </c>
      <c r="S4132" s="516">
        <f>IF(M4132="nio",0,IF(M4132&gt;0,VLOOKUP(H4132,'3-Productie normen'!A:L,VLOOKUP(M4132,'3-Productie normen'!$B$36:$C$42,2,FALSE),FALSE)))</f>
        <v>0</v>
      </c>
      <c r="T4132" s="516">
        <f t="shared" si="453"/>
        <v>0</v>
      </c>
      <c r="U4132" s="55">
        <f t="shared" si="454"/>
        <v>0</v>
      </c>
      <c r="V4132" s="527"/>
      <c r="X4132" s="529">
        <f t="shared" si="452"/>
        <v>0</v>
      </c>
    </row>
    <row r="4133" spans="1:24" ht="14.1" customHeight="1">
      <c r="A4133" s="460">
        <v>4133</v>
      </c>
      <c r="B4133" s="467" t="s">
        <v>248</v>
      </c>
      <c r="C4133" s="466" t="s">
        <v>408</v>
      </c>
      <c r="D4133" s="473" t="s">
        <v>503</v>
      </c>
      <c r="E4133" s="475">
        <v>0</v>
      </c>
      <c r="F4133" s="475">
        <v>14</v>
      </c>
      <c r="G4133" s="494" t="s">
        <v>594</v>
      </c>
      <c r="H4133" s="494" t="s">
        <v>4026</v>
      </c>
      <c r="I4133" s="494" t="s">
        <v>3983</v>
      </c>
      <c r="J4133" s="502">
        <v>24.35</v>
      </c>
      <c r="K4133" s="494" t="s">
        <v>4026</v>
      </c>
      <c r="L4133" s="512">
        <f t="shared" si="448"/>
        <v>0</v>
      </c>
      <c r="M4133" s="513" t="s">
        <v>4037</v>
      </c>
      <c r="N4133" s="514"/>
      <c r="O4133" s="514"/>
      <c r="P4133" s="515">
        <f t="shared" si="449"/>
        <v>0</v>
      </c>
      <c r="Q4133" s="515">
        <f t="shared" si="450"/>
        <v>0</v>
      </c>
      <c r="R4133" s="515">
        <f t="shared" si="451"/>
        <v>0</v>
      </c>
      <c r="S4133" s="516">
        <f>IF(M4133="nio",0,IF(M4133&gt;0,VLOOKUP(H4133,'3-Productie normen'!A:L,VLOOKUP(M4133,'3-Productie normen'!$B$36:$C$42,2,FALSE),FALSE)))</f>
        <v>0</v>
      </c>
      <c r="T4133" s="516">
        <f t="shared" si="453"/>
        <v>0</v>
      </c>
      <c r="U4133" s="55">
        <f t="shared" si="454"/>
        <v>0</v>
      </c>
      <c r="V4133" s="527"/>
      <c r="X4133" s="529">
        <f t="shared" si="452"/>
        <v>0</v>
      </c>
    </row>
    <row r="4134" spans="1:24" ht="14.1" customHeight="1">
      <c r="A4134" s="460">
        <v>4134</v>
      </c>
      <c r="B4134" s="467" t="s">
        <v>248</v>
      </c>
      <c r="C4134" s="466" t="s">
        <v>408</v>
      </c>
      <c r="D4134" s="473" t="s">
        <v>503</v>
      </c>
      <c r="E4134" s="475">
        <v>0</v>
      </c>
      <c r="F4134" s="475">
        <v>2</v>
      </c>
      <c r="G4134" s="494" t="s">
        <v>598</v>
      </c>
      <c r="H4134" s="491" t="s">
        <v>286</v>
      </c>
      <c r="I4134" s="494" t="s">
        <v>3977</v>
      </c>
      <c r="J4134" s="502">
        <v>1.73</v>
      </c>
      <c r="K4134" s="494" t="s">
        <v>4027</v>
      </c>
      <c r="L4134" s="512">
        <f t="shared" si="448"/>
        <v>0</v>
      </c>
      <c r="M4134" s="513" t="s">
        <v>4037</v>
      </c>
      <c r="N4134" s="514"/>
      <c r="O4134" s="514"/>
      <c r="P4134" s="515">
        <f t="shared" si="449"/>
        <v>0</v>
      </c>
      <c r="Q4134" s="515">
        <f t="shared" si="450"/>
        <v>0</v>
      </c>
      <c r="R4134" s="515">
        <f t="shared" si="451"/>
        <v>0</v>
      </c>
      <c r="S4134" s="516">
        <f>IF(M4134="nio",0,IF(M4134&gt;0,VLOOKUP(H4134,'3-Productie normen'!A:L,VLOOKUP(M4134,'3-Productie normen'!$B$36:$C$42,2,FALSE),FALSE)))</f>
        <v>0</v>
      </c>
      <c r="T4134" s="516">
        <f t="shared" si="453"/>
        <v>0</v>
      </c>
      <c r="U4134" s="55">
        <f t="shared" si="454"/>
        <v>0</v>
      </c>
      <c r="V4134" s="527"/>
      <c r="X4134" s="529">
        <f t="shared" si="452"/>
        <v>0</v>
      </c>
    </row>
    <row r="4135" spans="1:24" ht="14.1" customHeight="1">
      <c r="A4135" s="460">
        <v>4135</v>
      </c>
      <c r="B4135" s="467" t="s">
        <v>248</v>
      </c>
      <c r="C4135" s="466" t="s">
        <v>408</v>
      </c>
      <c r="D4135" s="473" t="s">
        <v>503</v>
      </c>
      <c r="E4135" s="475">
        <v>0</v>
      </c>
      <c r="F4135" s="475">
        <v>3</v>
      </c>
      <c r="G4135" s="494" t="s">
        <v>606</v>
      </c>
      <c r="H4135" s="494" t="s">
        <v>4026</v>
      </c>
      <c r="I4135" s="494" t="s">
        <v>3977</v>
      </c>
      <c r="J4135" s="502">
        <v>9.23</v>
      </c>
      <c r="K4135" s="494" t="s">
        <v>4026</v>
      </c>
      <c r="L4135" s="512">
        <f t="shared" si="448"/>
        <v>0</v>
      </c>
      <c r="M4135" s="513" t="s">
        <v>4037</v>
      </c>
      <c r="N4135" s="514"/>
      <c r="O4135" s="514"/>
      <c r="P4135" s="515">
        <f t="shared" si="449"/>
        <v>0</v>
      </c>
      <c r="Q4135" s="515">
        <f t="shared" si="450"/>
        <v>0</v>
      </c>
      <c r="R4135" s="515">
        <f t="shared" si="451"/>
        <v>0</v>
      </c>
      <c r="S4135" s="516">
        <f>IF(M4135="nio",0,IF(M4135&gt;0,VLOOKUP(H4135,'3-Productie normen'!A:L,VLOOKUP(M4135,'3-Productie normen'!$B$36:$C$42,2,FALSE),FALSE)))</f>
        <v>0</v>
      </c>
      <c r="T4135" s="516">
        <f t="shared" si="453"/>
        <v>0</v>
      </c>
      <c r="U4135" s="55">
        <f t="shared" si="454"/>
        <v>0</v>
      </c>
      <c r="V4135" s="527"/>
      <c r="X4135" s="529">
        <f t="shared" si="452"/>
        <v>0</v>
      </c>
    </row>
    <row r="4136" spans="1:24" ht="14.1" customHeight="1">
      <c r="A4136" s="460">
        <v>4136</v>
      </c>
      <c r="B4136" s="467" t="s">
        <v>248</v>
      </c>
      <c r="C4136" s="466" t="s">
        <v>408</v>
      </c>
      <c r="D4136" s="473" t="s">
        <v>503</v>
      </c>
      <c r="E4136" s="475">
        <v>0</v>
      </c>
      <c r="F4136" s="475">
        <v>4</v>
      </c>
      <c r="G4136" s="494" t="s">
        <v>2204</v>
      </c>
      <c r="H4136" s="494" t="s">
        <v>4026</v>
      </c>
      <c r="I4136" s="494" t="s">
        <v>3974</v>
      </c>
      <c r="J4136" s="502">
        <v>63.41</v>
      </c>
      <c r="K4136" s="494" t="s">
        <v>4026</v>
      </c>
      <c r="L4136" s="512">
        <f t="shared" si="448"/>
        <v>0</v>
      </c>
      <c r="M4136" s="513" t="s">
        <v>4037</v>
      </c>
      <c r="N4136" s="514"/>
      <c r="O4136" s="514"/>
      <c r="P4136" s="515">
        <f t="shared" si="449"/>
        <v>0</v>
      </c>
      <c r="Q4136" s="515">
        <f t="shared" si="450"/>
        <v>0</v>
      </c>
      <c r="R4136" s="515">
        <f t="shared" si="451"/>
        <v>0</v>
      </c>
      <c r="S4136" s="516">
        <f>IF(M4136="nio",0,IF(M4136&gt;0,VLOOKUP(H4136,'3-Productie normen'!A:L,VLOOKUP(M4136,'3-Productie normen'!$B$36:$C$42,2,FALSE),FALSE)))</f>
        <v>0</v>
      </c>
      <c r="T4136" s="516">
        <f t="shared" si="453"/>
        <v>0</v>
      </c>
      <c r="U4136" s="55">
        <f t="shared" si="454"/>
        <v>0</v>
      </c>
      <c r="V4136" s="527"/>
      <c r="X4136" s="529">
        <f t="shared" si="452"/>
        <v>0</v>
      </c>
    </row>
    <row r="4137" spans="1:24" ht="14.1" customHeight="1">
      <c r="A4137" s="567">
        <v>4137</v>
      </c>
      <c r="B4137" s="467" t="s">
        <v>248</v>
      </c>
      <c r="C4137" s="466" t="s">
        <v>408</v>
      </c>
      <c r="D4137" s="473" t="s">
        <v>503</v>
      </c>
      <c r="E4137" s="475">
        <v>0</v>
      </c>
      <c r="F4137" s="475">
        <v>5</v>
      </c>
      <c r="G4137" s="494" t="s">
        <v>529</v>
      </c>
      <c r="H4137" s="494" t="s">
        <v>4026</v>
      </c>
      <c r="I4137" s="494" t="s">
        <v>3974</v>
      </c>
      <c r="J4137" s="502">
        <v>18.82</v>
      </c>
      <c r="K4137" s="494" t="s">
        <v>4026</v>
      </c>
      <c r="L4137" s="512">
        <f t="shared" si="448"/>
        <v>0</v>
      </c>
      <c r="M4137" s="513" t="s">
        <v>4037</v>
      </c>
      <c r="N4137" s="514"/>
      <c r="O4137" s="514"/>
      <c r="P4137" s="515">
        <f t="shared" si="449"/>
        <v>0</v>
      </c>
      <c r="Q4137" s="515">
        <f t="shared" si="450"/>
        <v>0</v>
      </c>
      <c r="R4137" s="515">
        <f t="shared" si="451"/>
        <v>0</v>
      </c>
      <c r="S4137" s="516">
        <f>IF(M4137="nio",0,IF(M4137&gt;0,VLOOKUP(H4137,'3-Productie normen'!A:L,VLOOKUP(M4137,'3-Productie normen'!$B$36:$C$42,2,FALSE),FALSE)))</f>
        <v>0</v>
      </c>
      <c r="T4137" s="516">
        <f t="shared" si="453"/>
        <v>0</v>
      </c>
      <c r="U4137" s="55">
        <f t="shared" si="454"/>
        <v>0</v>
      </c>
      <c r="V4137" s="527"/>
      <c r="X4137" s="529">
        <f t="shared" si="452"/>
        <v>0</v>
      </c>
    </row>
    <row r="4138" spans="1:24" ht="14.1" customHeight="1">
      <c r="A4138" s="460">
        <v>4138</v>
      </c>
      <c r="B4138" s="467" t="s">
        <v>248</v>
      </c>
      <c r="C4138" s="466" t="s">
        <v>408</v>
      </c>
      <c r="D4138" s="473" t="s">
        <v>503</v>
      </c>
      <c r="E4138" s="475">
        <v>0</v>
      </c>
      <c r="F4138" s="475">
        <v>6</v>
      </c>
      <c r="G4138" s="494" t="s">
        <v>617</v>
      </c>
      <c r="H4138" s="494" t="s">
        <v>4026</v>
      </c>
      <c r="I4138" s="494" t="s">
        <v>3974</v>
      </c>
      <c r="J4138" s="502">
        <v>5.76</v>
      </c>
      <c r="K4138" s="494" t="s">
        <v>4026</v>
      </c>
      <c r="L4138" s="512">
        <f t="shared" si="448"/>
        <v>0</v>
      </c>
      <c r="M4138" s="513" t="s">
        <v>4037</v>
      </c>
      <c r="N4138" s="514"/>
      <c r="O4138" s="514"/>
      <c r="P4138" s="515">
        <f t="shared" si="449"/>
        <v>0</v>
      </c>
      <c r="Q4138" s="515">
        <f t="shared" si="450"/>
        <v>0</v>
      </c>
      <c r="R4138" s="515">
        <f t="shared" si="451"/>
        <v>0</v>
      </c>
      <c r="S4138" s="516">
        <f>IF(M4138="nio",0,IF(M4138&gt;0,VLOOKUP(H4138,'3-Productie normen'!A:L,VLOOKUP(M4138,'3-Productie normen'!$B$36:$C$42,2,FALSE),FALSE)))</f>
        <v>0</v>
      </c>
      <c r="T4138" s="516">
        <f t="shared" si="453"/>
        <v>0</v>
      </c>
      <c r="U4138" s="55">
        <f t="shared" si="454"/>
        <v>0</v>
      </c>
      <c r="V4138" s="527"/>
      <c r="X4138" s="529">
        <f t="shared" si="452"/>
        <v>0</v>
      </c>
    </row>
    <row r="4139" spans="1:24" ht="14.1" customHeight="1">
      <c r="A4139" s="460">
        <v>4139</v>
      </c>
      <c r="B4139" s="467" t="s">
        <v>248</v>
      </c>
      <c r="C4139" s="466" t="s">
        <v>408</v>
      </c>
      <c r="D4139" s="473" t="s">
        <v>503</v>
      </c>
      <c r="E4139" s="475">
        <v>0</v>
      </c>
      <c r="F4139" s="475">
        <v>7</v>
      </c>
      <c r="G4139" s="494" t="s">
        <v>617</v>
      </c>
      <c r="H4139" s="494" t="s">
        <v>4026</v>
      </c>
      <c r="I4139" s="494" t="s">
        <v>3974</v>
      </c>
      <c r="J4139" s="502">
        <v>6.58</v>
      </c>
      <c r="K4139" s="494" t="s">
        <v>4026</v>
      </c>
      <c r="L4139" s="512">
        <f t="shared" si="448"/>
        <v>0</v>
      </c>
      <c r="M4139" s="513" t="s">
        <v>4037</v>
      </c>
      <c r="N4139" s="514"/>
      <c r="O4139" s="514"/>
      <c r="P4139" s="515">
        <f t="shared" si="449"/>
        <v>0</v>
      </c>
      <c r="Q4139" s="515">
        <f t="shared" si="450"/>
        <v>0</v>
      </c>
      <c r="R4139" s="515">
        <f t="shared" si="451"/>
        <v>0</v>
      </c>
      <c r="S4139" s="516">
        <f>IF(M4139="nio",0,IF(M4139&gt;0,VLOOKUP(H4139,'3-Productie normen'!A:L,VLOOKUP(M4139,'3-Productie normen'!$B$36:$C$42,2,FALSE),FALSE)))</f>
        <v>0</v>
      </c>
      <c r="T4139" s="516">
        <f t="shared" si="453"/>
        <v>0</v>
      </c>
      <c r="U4139" s="55">
        <f t="shared" si="454"/>
        <v>0</v>
      </c>
      <c r="V4139" s="527"/>
      <c r="X4139" s="529">
        <f t="shared" si="452"/>
        <v>0</v>
      </c>
    </row>
    <row r="4140" spans="1:24" ht="14.1" customHeight="1">
      <c r="A4140" s="460">
        <v>4140</v>
      </c>
      <c r="B4140" s="467" t="s">
        <v>248</v>
      </c>
      <c r="C4140" s="466" t="s">
        <v>408</v>
      </c>
      <c r="D4140" s="473" t="s">
        <v>503</v>
      </c>
      <c r="E4140" s="475">
        <v>0</v>
      </c>
      <c r="F4140" s="475">
        <v>8</v>
      </c>
      <c r="G4140" s="494" t="s">
        <v>598</v>
      </c>
      <c r="H4140" s="491" t="s">
        <v>286</v>
      </c>
      <c r="I4140" s="494" t="s">
        <v>3977</v>
      </c>
      <c r="J4140" s="502">
        <v>4.24</v>
      </c>
      <c r="K4140" s="494" t="s">
        <v>4027</v>
      </c>
      <c r="L4140" s="512">
        <f t="shared" si="448"/>
        <v>0</v>
      </c>
      <c r="M4140" s="513" t="s">
        <v>4037</v>
      </c>
      <c r="N4140" s="514"/>
      <c r="O4140" s="514"/>
      <c r="P4140" s="515">
        <f t="shared" si="449"/>
        <v>0</v>
      </c>
      <c r="Q4140" s="515">
        <f t="shared" si="450"/>
        <v>0</v>
      </c>
      <c r="R4140" s="515">
        <f t="shared" si="451"/>
        <v>0</v>
      </c>
      <c r="S4140" s="516">
        <f>IF(M4140="nio",0,IF(M4140&gt;0,VLOOKUP(H4140,'3-Productie normen'!A:L,VLOOKUP(M4140,'3-Productie normen'!$B$36:$C$42,2,FALSE),FALSE)))</f>
        <v>0</v>
      </c>
      <c r="T4140" s="516">
        <f t="shared" si="453"/>
        <v>0</v>
      </c>
      <c r="U4140" s="55">
        <f t="shared" si="454"/>
        <v>0</v>
      </c>
      <c r="V4140" s="527"/>
      <c r="X4140" s="529">
        <f t="shared" si="452"/>
        <v>0</v>
      </c>
    </row>
    <row r="4141" spans="1:24" ht="14.1" customHeight="1">
      <c r="A4141" s="460">
        <v>4141</v>
      </c>
      <c r="B4141" s="467" t="s">
        <v>248</v>
      </c>
      <c r="C4141" s="466" t="s">
        <v>408</v>
      </c>
      <c r="D4141" s="473" t="s">
        <v>503</v>
      </c>
      <c r="E4141" s="475">
        <v>0</v>
      </c>
      <c r="F4141" s="475">
        <v>9</v>
      </c>
      <c r="G4141" s="494" t="s">
        <v>600</v>
      </c>
      <c r="H4141" s="494" t="s">
        <v>4026</v>
      </c>
      <c r="I4141" s="494" t="s">
        <v>3977</v>
      </c>
      <c r="J4141" s="502">
        <v>3.79</v>
      </c>
      <c r="K4141" s="494" t="s">
        <v>4026</v>
      </c>
      <c r="L4141" s="512">
        <f t="shared" si="448"/>
        <v>0</v>
      </c>
      <c r="M4141" s="513" t="s">
        <v>4037</v>
      </c>
      <c r="N4141" s="514"/>
      <c r="O4141" s="514"/>
      <c r="P4141" s="515">
        <f t="shared" si="449"/>
        <v>0</v>
      </c>
      <c r="Q4141" s="515">
        <f t="shared" si="450"/>
        <v>0</v>
      </c>
      <c r="R4141" s="515">
        <f t="shared" si="451"/>
        <v>0</v>
      </c>
      <c r="S4141" s="516">
        <f>IF(M4141="nio",0,IF(M4141&gt;0,VLOOKUP(H4141,'3-Productie normen'!A:L,VLOOKUP(M4141,'3-Productie normen'!$B$36:$C$42,2,FALSE),FALSE)))</f>
        <v>0</v>
      </c>
      <c r="T4141" s="516">
        <f t="shared" si="453"/>
        <v>0</v>
      </c>
      <c r="U4141" s="55">
        <f t="shared" si="454"/>
        <v>0</v>
      </c>
      <c r="V4141" s="527"/>
      <c r="X4141" s="529">
        <f t="shared" si="452"/>
        <v>0</v>
      </c>
    </row>
    <row r="4142" spans="1:24" ht="14.1" customHeight="1">
      <c r="A4142" s="460">
        <v>4142</v>
      </c>
      <c r="B4142" s="467" t="s">
        <v>248</v>
      </c>
      <c r="C4142" s="466" t="s">
        <v>409</v>
      </c>
      <c r="D4142" s="473" t="s">
        <v>504</v>
      </c>
      <c r="E4142" s="475">
        <v>0</v>
      </c>
      <c r="F4142" s="475">
        <v>1</v>
      </c>
      <c r="G4142" s="494" t="s">
        <v>627</v>
      </c>
      <c r="H4142" s="491" t="s">
        <v>286</v>
      </c>
      <c r="I4142" s="494" t="s">
        <v>3983</v>
      </c>
      <c r="J4142" s="502">
        <v>17.53</v>
      </c>
      <c r="K4142" s="494" t="s">
        <v>4027</v>
      </c>
      <c r="L4142" s="512">
        <f t="shared" si="448"/>
        <v>0</v>
      </c>
      <c r="M4142" s="513" t="s">
        <v>4037</v>
      </c>
      <c r="N4142" s="514"/>
      <c r="O4142" s="514"/>
      <c r="P4142" s="515">
        <f t="shared" si="449"/>
        <v>0</v>
      </c>
      <c r="Q4142" s="515">
        <f t="shared" si="450"/>
        <v>0</v>
      </c>
      <c r="R4142" s="515">
        <f t="shared" si="451"/>
        <v>0</v>
      </c>
      <c r="S4142" s="516">
        <f>IF(M4142="nio",0,IF(M4142&gt;0,VLOOKUP(H4142,'3-Productie normen'!A:L,VLOOKUP(M4142,'3-Productie normen'!$B$36:$C$42,2,FALSE),FALSE)))</f>
        <v>0</v>
      </c>
      <c r="T4142" s="516">
        <f t="shared" si="453"/>
        <v>0</v>
      </c>
      <c r="U4142" s="55">
        <f t="shared" si="454"/>
        <v>0</v>
      </c>
      <c r="V4142" s="527"/>
      <c r="X4142" s="529">
        <f t="shared" si="452"/>
        <v>0</v>
      </c>
    </row>
    <row r="4143" spans="1:24" ht="14.1" customHeight="1">
      <c r="A4143" s="460">
        <v>4143</v>
      </c>
      <c r="B4143" s="467" t="s">
        <v>248</v>
      </c>
      <c r="C4143" s="466" t="s">
        <v>409</v>
      </c>
      <c r="D4143" s="473" t="s">
        <v>504</v>
      </c>
      <c r="E4143" s="475">
        <v>0</v>
      </c>
      <c r="F4143" s="475">
        <v>2</v>
      </c>
      <c r="G4143" s="494" t="s">
        <v>594</v>
      </c>
      <c r="H4143" s="494" t="s">
        <v>4026</v>
      </c>
      <c r="I4143" s="494" t="s">
        <v>3983</v>
      </c>
      <c r="J4143" s="502">
        <v>17.239999999999998</v>
      </c>
      <c r="K4143" s="494" t="s">
        <v>4026</v>
      </c>
      <c r="L4143" s="512">
        <f t="shared" si="448"/>
        <v>0</v>
      </c>
      <c r="M4143" s="513" t="s">
        <v>4037</v>
      </c>
      <c r="N4143" s="514"/>
      <c r="O4143" s="514"/>
      <c r="P4143" s="515">
        <f t="shared" si="449"/>
        <v>0</v>
      </c>
      <c r="Q4143" s="515">
        <f t="shared" si="450"/>
        <v>0</v>
      </c>
      <c r="R4143" s="515">
        <f t="shared" si="451"/>
        <v>0</v>
      </c>
      <c r="S4143" s="516">
        <f>IF(M4143="nio",0,IF(M4143&gt;0,VLOOKUP(H4143,'3-Productie normen'!A:L,VLOOKUP(M4143,'3-Productie normen'!$B$36:$C$42,2,FALSE),FALSE)))</f>
        <v>0</v>
      </c>
      <c r="T4143" s="516">
        <f t="shared" si="453"/>
        <v>0</v>
      </c>
      <c r="U4143" s="55">
        <f t="shared" si="454"/>
        <v>0</v>
      </c>
      <c r="V4143" s="527"/>
      <c r="X4143" s="529">
        <f t="shared" si="452"/>
        <v>0</v>
      </c>
    </row>
    <row r="4144" spans="1:24" ht="14.1" customHeight="1">
      <c r="A4144" s="460">
        <v>4144</v>
      </c>
      <c r="B4144" s="467" t="s">
        <v>248</v>
      </c>
      <c r="C4144" s="466" t="s">
        <v>409</v>
      </c>
      <c r="D4144" s="473" t="s">
        <v>504</v>
      </c>
      <c r="E4144" s="475">
        <v>0</v>
      </c>
      <c r="F4144" s="475">
        <v>3</v>
      </c>
      <c r="G4144" s="494" t="s">
        <v>627</v>
      </c>
      <c r="H4144" s="491" t="s">
        <v>286</v>
      </c>
      <c r="I4144" s="494" t="s">
        <v>3983</v>
      </c>
      <c r="J4144" s="502">
        <v>17.78</v>
      </c>
      <c r="K4144" s="494" t="s">
        <v>4027</v>
      </c>
      <c r="L4144" s="512">
        <f t="shared" si="448"/>
        <v>0</v>
      </c>
      <c r="M4144" s="513" t="s">
        <v>4037</v>
      </c>
      <c r="N4144" s="514"/>
      <c r="O4144" s="514"/>
      <c r="P4144" s="515">
        <f t="shared" si="449"/>
        <v>0</v>
      </c>
      <c r="Q4144" s="515">
        <f t="shared" si="450"/>
        <v>0</v>
      </c>
      <c r="R4144" s="515">
        <f t="shared" si="451"/>
        <v>0</v>
      </c>
      <c r="S4144" s="516">
        <f>IF(M4144="nio",0,IF(M4144&gt;0,VLOOKUP(H4144,'3-Productie normen'!A:L,VLOOKUP(M4144,'3-Productie normen'!$B$36:$C$42,2,FALSE),FALSE)))</f>
        <v>0</v>
      </c>
      <c r="T4144" s="516">
        <f t="shared" si="453"/>
        <v>0</v>
      </c>
      <c r="U4144" s="55">
        <f t="shared" si="454"/>
        <v>0</v>
      </c>
      <c r="V4144" s="527"/>
      <c r="X4144" s="529">
        <f t="shared" si="452"/>
        <v>0</v>
      </c>
    </row>
    <row r="4145" spans="1:24" ht="14.1" customHeight="1">
      <c r="A4145" s="567">
        <v>4145</v>
      </c>
      <c r="B4145" s="467" t="s">
        <v>248</v>
      </c>
      <c r="C4145" s="466" t="s">
        <v>409</v>
      </c>
      <c r="D4145" s="473" t="s">
        <v>504</v>
      </c>
      <c r="E4145" s="475">
        <v>0</v>
      </c>
      <c r="F4145" s="475">
        <v>4</v>
      </c>
      <c r="G4145" s="494" t="s">
        <v>529</v>
      </c>
      <c r="H4145" s="491" t="s">
        <v>286</v>
      </c>
      <c r="I4145" s="494" t="s">
        <v>3979</v>
      </c>
      <c r="J4145" s="502">
        <v>10.27</v>
      </c>
      <c r="K4145" s="494" t="s">
        <v>4027</v>
      </c>
      <c r="L4145" s="512">
        <f t="shared" si="448"/>
        <v>0</v>
      </c>
      <c r="M4145" s="513" t="s">
        <v>4037</v>
      </c>
      <c r="N4145" s="514"/>
      <c r="O4145" s="514"/>
      <c r="P4145" s="515">
        <f t="shared" si="449"/>
        <v>0</v>
      </c>
      <c r="Q4145" s="515">
        <f t="shared" si="450"/>
        <v>0</v>
      </c>
      <c r="R4145" s="515">
        <f t="shared" si="451"/>
        <v>0</v>
      </c>
      <c r="S4145" s="516">
        <f>IF(M4145="nio",0,IF(M4145&gt;0,VLOOKUP(H4145,'3-Productie normen'!A:L,VLOOKUP(M4145,'3-Productie normen'!$B$36:$C$42,2,FALSE),FALSE)))</f>
        <v>0</v>
      </c>
      <c r="T4145" s="516">
        <f t="shared" si="453"/>
        <v>0</v>
      </c>
      <c r="U4145" s="55">
        <f t="shared" si="454"/>
        <v>0</v>
      </c>
      <c r="V4145" s="527"/>
      <c r="X4145" s="529">
        <f t="shared" si="452"/>
        <v>0</v>
      </c>
    </row>
    <row r="4146" spans="1:24" ht="14.1" customHeight="1">
      <c r="A4146" s="460">
        <v>4146</v>
      </c>
      <c r="B4146" s="467" t="s">
        <v>248</v>
      </c>
      <c r="C4146" s="466" t="s">
        <v>409</v>
      </c>
      <c r="D4146" s="473" t="s">
        <v>504</v>
      </c>
      <c r="E4146" s="475">
        <v>0</v>
      </c>
      <c r="F4146" s="475" t="s">
        <v>3449</v>
      </c>
      <c r="G4146" s="494" t="s">
        <v>606</v>
      </c>
      <c r="H4146" s="491" t="s">
        <v>286</v>
      </c>
      <c r="I4146" s="494" t="s">
        <v>3979</v>
      </c>
      <c r="J4146" s="502">
        <v>10.23</v>
      </c>
      <c r="K4146" s="494" t="s">
        <v>4027</v>
      </c>
      <c r="L4146" s="512">
        <f t="shared" si="448"/>
        <v>0</v>
      </c>
      <c r="M4146" s="513" t="s">
        <v>4037</v>
      </c>
      <c r="N4146" s="514"/>
      <c r="O4146" s="514"/>
      <c r="P4146" s="515">
        <f t="shared" si="449"/>
        <v>0</v>
      </c>
      <c r="Q4146" s="515">
        <f t="shared" si="450"/>
        <v>0</v>
      </c>
      <c r="R4146" s="515">
        <f t="shared" si="451"/>
        <v>0</v>
      </c>
      <c r="S4146" s="516">
        <f>IF(M4146="nio",0,IF(M4146&gt;0,VLOOKUP(H4146,'3-Productie normen'!A:L,VLOOKUP(M4146,'3-Productie normen'!$B$36:$C$42,2,FALSE),FALSE)))</f>
        <v>0</v>
      </c>
      <c r="T4146" s="516">
        <f t="shared" si="453"/>
        <v>0</v>
      </c>
      <c r="U4146" s="55">
        <f t="shared" si="454"/>
        <v>0</v>
      </c>
      <c r="V4146" s="527"/>
      <c r="X4146" s="529">
        <f t="shared" si="452"/>
        <v>0</v>
      </c>
    </row>
    <row r="4147" spans="1:24" ht="14.1" customHeight="1">
      <c r="A4147" s="460">
        <v>4147</v>
      </c>
      <c r="B4147" s="467" t="s">
        <v>248</v>
      </c>
      <c r="C4147" s="466" t="s">
        <v>409</v>
      </c>
      <c r="D4147" s="473" t="s">
        <v>504</v>
      </c>
      <c r="E4147" s="475">
        <v>0</v>
      </c>
      <c r="F4147" s="475" t="s">
        <v>3450</v>
      </c>
      <c r="G4147" s="494" t="s">
        <v>529</v>
      </c>
      <c r="H4147" s="491" t="s">
        <v>286</v>
      </c>
      <c r="I4147" s="494" t="s">
        <v>3979</v>
      </c>
      <c r="J4147" s="502">
        <v>10.3</v>
      </c>
      <c r="K4147" s="494" t="s">
        <v>4027</v>
      </c>
      <c r="L4147" s="512">
        <f t="shared" si="448"/>
        <v>0</v>
      </c>
      <c r="M4147" s="513" t="s">
        <v>4037</v>
      </c>
      <c r="N4147" s="514"/>
      <c r="O4147" s="514"/>
      <c r="P4147" s="515">
        <f t="shared" si="449"/>
        <v>0</v>
      </c>
      <c r="Q4147" s="515">
        <f t="shared" si="450"/>
        <v>0</v>
      </c>
      <c r="R4147" s="515">
        <f t="shared" si="451"/>
        <v>0</v>
      </c>
      <c r="S4147" s="516">
        <f>IF(M4147="nio",0,IF(M4147&gt;0,VLOOKUP(H4147,'3-Productie normen'!A:L,VLOOKUP(M4147,'3-Productie normen'!$B$36:$C$42,2,FALSE),FALSE)))</f>
        <v>0</v>
      </c>
      <c r="T4147" s="516">
        <f t="shared" si="453"/>
        <v>0</v>
      </c>
      <c r="U4147" s="55">
        <f t="shared" si="454"/>
        <v>0</v>
      </c>
      <c r="V4147" s="527"/>
      <c r="X4147" s="529">
        <f t="shared" si="452"/>
        <v>0</v>
      </c>
    </row>
    <row r="4148" spans="1:24" ht="14.1" customHeight="1">
      <c r="A4148" s="460">
        <v>4148</v>
      </c>
      <c r="B4148" s="467" t="s">
        <v>248</v>
      </c>
      <c r="C4148" s="466" t="s">
        <v>409</v>
      </c>
      <c r="D4148" s="473" t="s">
        <v>504</v>
      </c>
      <c r="E4148" s="475">
        <v>0</v>
      </c>
      <c r="F4148" s="475">
        <v>5</v>
      </c>
      <c r="G4148" s="494" t="s">
        <v>536</v>
      </c>
      <c r="H4148" s="491" t="s">
        <v>286</v>
      </c>
      <c r="I4148" s="494" t="s">
        <v>3979</v>
      </c>
      <c r="J4148" s="502">
        <v>26.67</v>
      </c>
      <c r="K4148" s="494" t="s">
        <v>4027</v>
      </c>
      <c r="L4148" s="512">
        <f t="shared" si="448"/>
        <v>0</v>
      </c>
      <c r="M4148" s="513" t="s">
        <v>4037</v>
      </c>
      <c r="N4148" s="514"/>
      <c r="O4148" s="514"/>
      <c r="P4148" s="515">
        <f t="shared" si="449"/>
        <v>0</v>
      </c>
      <c r="Q4148" s="515">
        <f t="shared" si="450"/>
        <v>0</v>
      </c>
      <c r="R4148" s="515">
        <f t="shared" si="451"/>
        <v>0</v>
      </c>
      <c r="S4148" s="516">
        <f>IF(M4148="nio",0,IF(M4148&gt;0,VLOOKUP(H4148,'3-Productie normen'!A:L,VLOOKUP(M4148,'3-Productie normen'!$B$36:$C$42,2,FALSE),FALSE)))</f>
        <v>0</v>
      </c>
      <c r="T4148" s="516">
        <f t="shared" si="453"/>
        <v>0</v>
      </c>
      <c r="U4148" s="55">
        <f t="shared" si="454"/>
        <v>0</v>
      </c>
      <c r="V4148" s="527"/>
      <c r="X4148" s="529">
        <f t="shared" si="452"/>
        <v>0</v>
      </c>
    </row>
    <row r="4149" spans="1:24" ht="14.1" customHeight="1">
      <c r="A4149" s="460">
        <v>4149</v>
      </c>
      <c r="B4149" s="467" t="s">
        <v>248</v>
      </c>
      <c r="C4149" s="466" t="s">
        <v>409</v>
      </c>
      <c r="D4149" s="473" t="s">
        <v>504</v>
      </c>
      <c r="E4149" s="475">
        <v>0</v>
      </c>
      <c r="F4149" s="475">
        <v>6</v>
      </c>
      <c r="G4149" s="494" t="s">
        <v>617</v>
      </c>
      <c r="H4149" s="494" t="s">
        <v>4026</v>
      </c>
      <c r="I4149" s="494" t="s">
        <v>3979</v>
      </c>
      <c r="J4149" s="502">
        <v>8.39</v>
      </c>
      <c r="K4149" s="494" t="s">
        <v>4026</v>
      </c>
      <c r="L4149" s="512">
        <f t="shared" si="448"/>
        <v>0</v>
      </c>
      <c r="M4149" s="513" t="s">
        <v>4037</v>
      </c>
      <c r="N4149" s="514"/>
      <c r="O4149" s="514"/>
      <c r="P4149" s="515">
        <f t="shared" si="449"/>
        <v>0</v>
      </c>
      <c r="Q4149" s="515">
        <f t="shared" si="450"/>
        <v>0</v>
      </c>
      <c r="R4149" s="515">
        <f t="shared" si="451"/>
        <v>0</v>
      </c>
      <c r="S4149" s="516">
        <f>IF(M4149="nio",0,IF(M4149&gt;0,VLOOKUP(H4149,'3-Productie normen'!A:L,VLOOKUP(M4149,'3-Productie normen'!$B$36:$C$42,2,FALSE),FALSE)))</f>
        <v>0</v>
      </c>
      <c r="T4149" s="516">
        <f t="shared" si="453"/>
        <v>0</v>
      </c>
      <c r="U4149" s="55">
        <f t="shared" si="454"/>
        <v>0</v>
      </c>
      <c r="V4149" s="527"/>
      <c r="X4149" s="529">
        <f t="shared" si="452"/>
        <v>0</v>
      </c>
    </row>
    <row r="4150" spans="1:24" ht="14.1" customHeight="1">
      <c r="A4150" s="460">
        <v>4150</v>
      </c>
      <c r="B4150" s="467" t="s">
        <v>248</v>
      </c>
      <c r="C4150" s="466" t="s">
        <v>409</v>
      </c>
      <c r="D4150" s="473" t="s">
        <v>504</v>
      </c>
      <c r="E4150" s="475">
        <v>0</v>
      </c>
      <c r="F4150" s="475">
        <v>7</v>
      </c>
      <c r="G4150" s="494" t="s">
        <v>617</v>
      </c>
      <c r="H4150" s="494" t="s">
        <v>4026</v>
      </c>
      <c r="I4150" s="494" t="s">
        <v>3979</v>
      </c>
      <c r="J4150" s="502">
        <v>5.77</v>
      </c>
      <c r="K4150" s="494" t="s">
        <v>4026</v>
      </c>
      <c r="L4150" s="512">
        <f t="shared" si="448"/>
        <v>0</v>
      </c>
      <c r="M4150" s="513" t="s">
        <v>4037</v>
      </c>
      <c r="N4150" s="514"/>
      <c r="O4150" s="514"/>
      <c r="P4150" s="515">
        <f t="shared" si="449"/>
        <v>0</v>
      </c>
      <c r="Q4150" s="515">
        <f t="shared" si="450"/>
        <v>0</v>
      </c>
      <c r="R4150" s="515">
        <f t="shared" si="451"/>
        <v>0</v>
      </c>
      <c r="S4150" s="516">
        <f>IF(M4150="nio",0,IF(M4150&gt;0,VLOOKUP(H4150,'3-Productie normen'!A:L,VLOOKUP(M4150,'3-Productie normen'!$B$36:$C$42,2,FALSE),FALSE)))</f>
        <v>0</v>
      </c>
      <c r="T4150" s="516">
        <f t="shared" si="453"/>
        <v>0</v>
      </c>
      <c r="U4150" s="55">
        <f t="shared" si="454"/>
        <v>0</v>
      </c>
      <c r="V4150" s="527"/>
      <c r="X4150" s="529">
        <f t="shared" si="452"/>
        <v>0</v>
      </c>
    </row>
    <row r="4151" spans="1:24" ht="14.1" customHeight="1">
      <c r="A4151" s="460">
        <v>4151</v>
      </c>
      <c r="B4151" s="467" t="s">
        <v>248</v>
      </c>
      <c r="C4151" s="466" t="s">
        <v>409</v>
      </c>
      <c r="D4151" s="473" t="s">
        <v>504</v>
      </c>
      <c r="E4151" s="475">
        <v>0</v>
      </c>
      <c r="F4151" s="475">
        <v>8</v>
      </c>
      <c r="G4151" s="494" t="s">
        <v>617</v>
      </c>
      <c r="H4151" s="494" t="s">
        <v>4026</v>
      </c>
      <c r="I4151" s="494" t="s">
        <v>3979</v>
      </c>
      <c r="J4151" s="502">
        <v>12.91</v>
      </c>
      <c r="K4151" s="494" t="s">
        <v>4026</v>
      </c>
      <c r="L4151" s="512">
        <f t="shared" si="448"/>
        <v>0</v>
      </c>
      <c r="M4151" s="513" t="s">
        <v>4037</v>
      </c>
      <c r="N4151" s="514"/>
      <c r="O4151" s="514"/>
      <c r="P4151" s="515">
        <f t="shared" si="449"/>
        <v>0</v>
      </c>
      <c r="Q4151" s="515">
        <f t="shared" si="450"/>
        <v>0</v>
      </c>
      <c r="R4151" s="515">
        <f t="shared" si="451"/>
        <v>0</v>
      </c>
      <c r="S4151" s="516">
        <f>IF(M4151="nio",0,IF(M4151&gt;0,VLOOKUP(H4151,'3-Productie normen'!A:L,VLOOKUP(M4151,'3-Productie normen'!$B$36:$C$42,2,FALSE),FALSE)))</f>
        <v>0</v>
      </c>
      <c r="T4151" s="516">
        <f t="shared" si="453"/>
        <v>0</v>
      </c>
      <c r="U4151" s="55">
        <f t="shared" si="454"/>
        <v>0</v>
      </c>
      <c r="V4151" s="527"/>
      <c r="X4151" s="529">
        <f t="shared" si="452"/>
        <v>0</v>
      </c>
    </row>
    <row r="4152" spans="1:24" ht="14.1" customHeight="1">
      <c r="A4152" s="460">
        <v>4152</v>
      </c>
      <c r="B4152" s="467" t="s">
        <v>248</v>
      </c>
      <c r="C4152" s="466" t="s">
        <v>410</v>
      </c>
      <c r="D4152" s="473" t="s">
        <v>505</v>
      </c>
      <c r="E4152" s="475">
        <v>0</v>
      </c>
      <c r="F4152" s="475">
        <v>1</v>
      </c>
      <c r="G4152" s="494" t="s">
        <v>617</v>
      </c>
      <c r="H4152" s="494" t="s">
        <v>4026</v>
      </c>
      <c r="I4152" s="494" t="s">
        <v>3974</v>
      </c>
      <c r="J4152" s="502">
        <v>10.37</v>
      </c>
      <c r="K4152" s="494" t="s">
        <v>4026</v>
      </c>
      <c r="L4152" s="512">
        <f t="shared" si="448"/>
        <v>0</v>
      </c>
      <c r="M4152" s="513" t="s">
        <v>4037</v>
      </c>
      <c r="N4152" s="514"/>
      <c r="O4152" s="514"/>
      <c r="P4152" s="515">
        <f t="shared" si="449"/>
        <v>0</v>
      </c>
      <c r="Q4152" s="515">
        <f t="shared" si="450"/>
        <v>0</v>
      </c>
      <c r="R4152" s="515">
        <f t="shared" si="451"/>
        <v>0</v>
      </c>
      <c r="S4152" s="516">
        <f>IF(M4152="nio",0,IF(M4152&gt;0,VLOOKUP(H4152,'3-Productie normen'!A:L,VLOOKUP(M4152,'3-Productie normen'!$B$36:$C$42,2,FALSE),FALSE)))</f>
        <v>0</v>
      </c>
      <c r="T4152" s="516">
        <f t="shared" si="453"/>
        <v>0</v>
      </c>
      <c r="U4152" s="55">
        <f t="shared" si="454"/>
        <v>0</v>
      </c>
      <c r="V4152" s="527"/>
      <c r="X4152" s="529">
        <f t="shared" si="452"/>
        <v>0</v>
      </c>
    </row>
    <row r="4153" spans="1:24" ht="14.1" customHeight="1">
      <c r="A4153" s="567">
        <v>4153</v>
      </c>
      <c r="B4153" s="467" t="s">
        <v>248</v>
      </c>
      <c r="C4153" s="466" t="s">
        <v>410</v>
      </c>
      <c r="D4153" s="473" t="s">
        <v>505</v>
      </c>
      <c r="E4153" s="475">
        <v>0</v>
      </c>
      <c r="F4153" s="475">
        <v>2</v>
      </c>
      <c r="G4153" s="494" t="s">
        <v>600</v>
      </c>
      <c r="H4153" s="491" t="s">
        <v>286</v>
      </c>
      <c r="I4153" s="494" t="s">
        <v>3974</v>
      </c>
      <c r="J4153" s="502">
        <v>8.7100000000000009</v>
      </c>
      <c r="K4153" s="494" t="s">
        <v>4027</v>
      </c>
      <c r="L4153" s="512">
        <f t="shared" si="448"/>
        <v>0</v>
      </c>
      <c r="M4153" s="513" t="s">
        <v>4037</v>
      </c>
      <c r="N4153" s="514"/>
      <c r="O4153" s="514"/>
      <c r="P4153" s="515">
        <f t="shared" si="449"/>
        <v>0</v>
      </c>
      <c r="Q4153" s="515">
        <f t="shared" si="450"/>
        <v>0</v>
      </c>
      <c r="R4153" s="515">
        <f t="shared" si="451"/>
        <v>0</v>
      </c>
      <c r="S4153" s="516">
        <f>IF(M4153="nio",0,IF(M4153&gt;0,VLOOKUP(H4153,'3-Productie normen'!A:L,VLOOKUP(M4153,'3-Productie normen'!$B$36:$C$42,2,FALSE),FALSE)))</f>
        <v>0</v>
      </c>
      <c r="T4153" s="516">
        <f t="shared" si="453"/>
        <v>0</v>
      </c>
      <c r="U4153" s="55">
        <f t="shared" si="454"/>
        <v>0</v>
      </c>
      <c r="V4153" s="527"/>
      <c r="X4153" s="529">
        <f t="shared" si="452"/>
        <v>0</v>
      </c>
    </row>
    <row r="4154" spans="1:24" ht="14.1" customHeight="1">
      <c r="A4154" s="460">
        <v>4154</v>
      </c>
      <c r="B4154" s="467" t="s">
        <v>248</v>
      </c>
      <c r="C4154" s="466" t="s">
        <v>410</v>
      </c>
      <c r="D4154" s="473" t="s">
        <v>505</v>
      </c>
      <c r="E4154" s="475">
        <v>0</v>
      </c>
      <c r="F4154" s="475">
        <v>3</v>
      </c>
      <c r="G4154" s="494" t="s">
        <v>529</v>
      </c>
      <c r="H4154" s="491" t="s">
        <v>286</v>
      </c>
      <c r="I4154" s="494" t="s">
        <v>3974</v>
      </c>
      <c r="J4154" s="502">
        <v>10.37</v>
      </c>
      <c r="K4154" s="494" t="s">
        <v>4027</v>
      </c>
      <c r="L4154" s="512">
        <f t="shared" si="448"/>
        <v>0</v>
      </c>
      <c r="M4154" s="513" t="s">
        <v>4037</v>
      </c>
      <c r="N4154" s="514"/>
      <c r="O4154" s="514"/>
      <c r="P4154" s="515">
        <f t="shared" si="449"/>
        <v>0</v>
      </c>
      <c r="Q4154" s="515">
        <f t="shared" si="450"/>
        <v>0</v>
      </c>
      <c r="R4154" s="515">
        <f t="shared" si="451"/>
        <v>0</v>
      </c>
      <c r="S4154" s="516">
        <f>IF(M4154="nio",0,IF(M4154&gt;0,VLOOKUP(H4154,'3-Productie normen'!A:L,VLOOKUP(M4154,'3-Productie normen'!$B$36:$C$42,2,FALSE),FALSE)))</f>
        <v>0</v>
      </c>
      <c r="T4154" s="516">
        <f t="shared" si="453"/>
        <v>0</v>
      </c>
      <c r="U4154" s="55">
        <f t="shared" si="454"/>
        <v>0</v>
      </c>
      <c r="V4154" s="527"/>
      <c r="X4154" s="529">
        <f t="shared" si="452"/>
        <v>0</v>
      </c>
    </row>
    <row r="4155" spans="1:24" ht="14.1" customHeight="1">
      <c r="A4155" s="460">
        <v>4155</v>
      </c>
      <c r="B4155" s="467" t="s">
        <v>248</v>
      </c>
      <c r="C4155" s="466" t="s">
        <v>410</v>
      </c>
      <c r="D4155" s="473" t="s">
        <v>505</v>
      </c>
      <c r="E4155" s="475">
        <v>0</v>
      </c>
      <c r="F4155" s="475">
        <v>4</v>
      </c>
      <c r="G4155" s="494" t="s">
        <v>1349</v>
      </c>
      <c r="H4155" s="494" t="s">
        <v>4026</v>
      </c>
      <c r="I4155" s="494" t="s">
        <v>3974</v>
      </c>
      <c r="J4155" s="502">
        <v>30.27</v>
      </c>
      <c r="K4155" s="494" t="s">
        <v>4026</v>
      </c>
      <c r="L4155" s="512">
        <f t="shared" si="448"/>
        <v>0</v>
      </c>
      <c r="M4155" s="513" t="s">
        <v>4037</v>
      </c>
      <c r="N4155" s="514"/>
      <c r="O4155" s="514"/>
      <c r="P4155" s="515">
        <f t="shared" si="449"/>
        <v>0</v>
      </c>
      <c r="Q4155" s="515">
        <f t="shared" si="450"/>
        <v>0</v>
      </c>
      <c r="R4155" s="515">
        <f t="shared" si="451"/>
        <v>0</v>
      </c>
      <c r="S4155" s="516">
        <f>IF(M4155="nio",0,IF(M4155&gt;0,VLOOKUP(H4155,'3-Productie normen'!A:L,VLOOKUP(M4155,'3-Productie normen'!$B$36:$C$42,2,FALSE),FALSE)))</f>
        <v>0</v>
      </c>
      <c r="T4155" s="516">
        <f t="shared" si="453"/>
        <v>0</v>
      </c>
      <c r="U4155" s="55">
        <f t="shared" si="454"/>
        <v>0</v>
      </c>
      <c r="V4155" s="527"/>
      <c r="X4155" s="529">
        <f t="shared" si="452"/>
        <v>0</v>
      </c>
    </row>
    <row r="4156" spans="1:24" ht="14.1" customHeight="1">
      <c r="A4156" s="460">
        <v>4156</v>
      </c>
      <c r="B4156" s="467" t="s">
        <v>248</v>
      </c>
      <c r="C4156" s="466" t="s">
        <v>410</v>
      </c>
      <c r="D4156" s="473" t="s">
        <v>505</v>
      </c>
      <c r="E4156" s="475">
        <v>0</v>
      </c>
      <c r="F4156" s="475">
        <v>5</v>
      </c>
      <c r="G4156" s="494" t="s">
        <v>595</v>
      </c>
      <c r="H4156" s="491" t="s">
        <v>286</v>
      </c>
      <c r="I4156" s="494" t="s">
        <v>3974</v>
      </c>
      <c r="J4156" s="502">
        <v>30.39</v>
      </c>
      <c r="K4156" s="494" t="s">
        <v>4027</v>
      </c>
      <c r="L4156" s="512">
        <f t="shared" si="448"/>
        <v>0</v>
      </c>
      <c r="M4156" s="513" t="s">
        <v>4037</v>
      </c>
      <c r="N4156" s="514"/>
      <c r="O4156" s="514"/>
      <c r="P4156" s="515">
        <f t="shared" si="449"/>
        <v>0</v>
      </c>
      <c r="Q4156" s="515">
        <f t="shared" si="450"/>
        <v>0</v>
      </c>
      <c r="R4156" s="515">
        <f t="shared" si="451"/>
        <v>0</v>
      </c>
      <c r="S4156" s="516">
        <f>IF(M4156="nio",0,IF(M4156&gt;0,VLOOKUP(H4156,'3-Productie normen'!A:L,VLOOKUP(M4156,'3-Productie normen'!$B$36:$C$42,2,FALSE),FALSE)))</f>
        <v>0</v>
      </c>
      <c r="T4156" s="516">
        <f t="shared" si="453"/>
        <v>0</v>
      </c>
      <c r="U4156" s="55">
        <f t="shared" si="454"/>
        <v>0</v>
      </c>
      <c r="V4156" s="527"/>
      <c r="X4156" s="529">
        <f t="shared" si="452"/>
        <v>0</v>
      </c>
    </row>
    <row r="4157" spans="1:24" ht="14.1" customHeight="1">
      <c r="A4157" s="460">
        <v>4157</v>
      </c>
      <c r="B4157" s="467" t="s">
        <v>248</v>
      </c>
      <c r="C4157" s="466" t="s">
        <v>411</v>
      </c>
      <c r="D4157" s="473" t="s">
        <v>506</v>
      </c>
      <c r="E4157" s="475">
        <v>0</v>
      </c>
      <c r="F4157" s="475">
        <v>1</v>
      </c>
      <c r="G4157" s="494" t="s">
        <v>529</v>
      </c>
      <c r="H4157" s="491" t="s">
        <v>286</v>
      </c>
      <c r="I4157" s="494" t="s">
        <v>3974</v>
      </c>
      <c r="J4157" s="502">
        <v>16.39</v>
      </c>
      <c r="K4157" s="494" t="s">
        <v>4027</v>
      </c>
      <c r="L4157" s="512">
        <f t="shared" si="448"/>
        <v>0</v>
      </c>
      <c r="M4157" s="513" t="s">
        <v>4037</v>
      </c>
      <c r="N4157" s="514"/>
      <c r="O4157" s="514"/>
      <c r="P4157" s="515">
        <f t="shared" si="449"/>
        <v>0</v>
      </c>
      <c r="Q4157" s="515">
        <f t="shared" si="450"/>
        <v>0</v>
      </c>
      <c r="R4157" s="515">
        <f t="shared" si="451"/>
        <v>0</v>
      </c>
      <c r="S4157" s="516">
        <f>IF(M4157="nio",0,IF(M4157&gt;0,VLOOKUP(H4157,'3-Productie normen'!A:L,VLOOKUP(M4157,'3-Productie normen'!$B$36:$C$42,2,FALSE),FALSE)))</f>
        <v>0</v>
      </c>
      <c r="T4157" s="516">
        <f t="shared" si="453"/>
        <v>0</v>
      </c>
      <c r="U4157" s="55">
        <f t="shared" si="454"/>
        <v>0</v>
      </c>
      <c r="V4157" s="527"/>
      <c r="X4157" s="529">
        <f t="shared" si="452"/>
        <v>0</v>
      </c>
    </row>
    <row r="4158" spans="1:24" ht="14.1" customHeight="1">
      <c r="A4158" s="460">
        <v>4158</v>
      </c>
      <c r="B4158" s="467" t="s">
        <v>248</v>
      </c>
      <c r="C4158" s="466" t="s">
        <v>411</v>
      </c>
      <c r="D4158" s="473" t="s">
        <v>506</v>
      </c>
      <c r="E4158" s="475">
        <v>0</v>
      </c>
      <c r="F4158" s="475">
        <v>10</v>
      </c>
      <c r="G4158" s="494" t="s">
        <v>529</v>
      </c>
      <c r="H4158" s="491" t="s">
        <v>286</v>
      </c>
      <c r="I4158" s="494" t="s">
        <v>3974</v>
      </c>
      <c r="J4158" s="502">
        <v>17.45</v>
      </c>
      <c r="K4158" s="494" t="s">
        <v>4027</v>
      </c>
      <c r="L4158" s="512">
        <f t="shared" si="448"/>
        <v>0</v>
      </c>
      <c r="M4158" s="513" t="s">
        <v>4037</v>
      </c>
      <c r="N4158" s="514"/>
      <c r="O4158" s="514"/>
      <c r="P4158" s="515">
        <f t="shared" si="449"/>
        <v>0</v>
      </c>
      <c r="Q4158" s="515">
        <f t="shared" si="450"/>
        <v>0</v>
      </c>
      <c r="R4158" s="515">
        <f t="shared" si="451"/>
        <v>0</v>
      </c>
      <c r="S4158" s="516">
        <f>IF(M4158="nio",0,IF(M4158&gt;0,VLOOKUP(H4158,'3-Productie normen'!A:L,VLOOKUP(M4158,'3-Productie normen'!$B$36:$C$42,2,FALSE),FALSE)))</f>
        <v>0</v>
      </c>
      <c r="T4158" s="516">
        <f t="shared" si="453"/>
        <v>0</v>
      </c>
      <c r="U4158" s="55">
        <f t="shared" si="454"/>
        <v>0</v>
      </c>
      <c r="V4158" s="527"/>
      <c r="X4158" s="529">
        <f t="shared" si="452"/>
        <v>0</v>
      </c>
    </row>
    <row r="4159" spans="1:24" ht="14.1" customHeight="1">
      <c r="A4159" s="460">
        <v>4159</v>
      </c>
      <c r="B4159" s="467" t="s">
        <v>248</v>
      </c>
      <c r="C4159" s="466" t="s">
        <v>411</v>
      </c>
      <c r="D4159" s="473" t="s">
        <v>506</v>
      </c>
      <c r="E4159" s="477">
        <v>0</v>
      </c>
      <c r="F4159" s="477">
        <v>11</v>
      </c>
      <c r="G4159" s="495" t="s">
        <v>529</v>
      </c>
      <c r="H4159" s="491" t="s">
        <v>286</v>
      </c>
      <c r="I4159" s="495" t="s">
        <v>3974</v>
      </c>
      <c r="J4159" s="503">
        <v>16.75</v>
      </c>
      <c r="K4159" s="495" t="s">
        <v>4027</v>
      </c>
      <c r="L4159" s="512">
        <f t="shared" si="448"/>
        <v>0</v>
      </c>
      <c r="M4159" s="513" t="s">
        <v>4037</v>
      </c>
      <c r="N4159" s="514"/>
      <c r="O4159" s="514"/>
      <c r="P4159" s="515">
        <f t="shared" si="449"/>
        <v>0</v>
      </c>
      <c r="Q4159" s="515">
        <f t="shared" si="450"/>
        <v>0</v>
      </c>
      <c r="R4159" s="515">
        <f t="shared" si="451"/>
        <v>0</v>
      </c>
      <c r="S4159" s="516">
        <f>IF(M4159="nio",0,IF(M4159&gt;0,VLOOKUP(H4159,'3-Productie normen'!A:L,VLOOKUP(M4159,'3-Productie normen'!$B$36:$C$42,2,FALSE),FALSE)))</f>
        <v>0</v>
      </c>
      <c r="T4159" s="516">
        <f t="shared" si="453"/>
        <v>0</v>
      </c>
      <c r="U4159" s="55">
        <f t="shared" si="454"/>
        <v>0</v>
      </c>
      <c r="V4159" s="527"/>
      <c r="X4159" s="529">
        <f t="shared" si="452"/>
        <v>0</v>
      </c>
    </row>
    <row r="4160" spans="1:24" ht="14.1" customHeight="1">
      <c r="A4160" s="460">
        <v>4160</v>
      </c>
      <c r="B4160" s="467" t="s">
        <v>248</v>
      </c>
      <c r="C4160" s="466" t="s">
        <v>411</v>
      </c>
      <c r="D4160" s="473" t="s">
        <v>506</v>
      </c>
      <c r="E4160" s="477">
        <v>0</v>
      </c>
      <c r="F4160" s="477">
        <v>12</v>
      </c>
      <c r="G4160" s="495" t="s">
        <v>529</v>
      </c>
      <c r="H4160" s="491" t="s">
        <v>286</v>
      </c>
      <c r="I4160" s="495" t="s">
        <v>3974</v>
      </c>
      <c r="J4160" s="503">
        <v>16.75</v>
      </c>
      <c r="K4160" s="495" t="s">
        <v>4027</v>
      </c>
      <c r="L4160" s="512">
        <f t="shared" si="448"/>
        <v>0</v>
      </c>
      <c r="M4160" s="513" t="s">
        <v>4037</v>
      </c>
      <c r="N4160" s="514"/>
      <c r="O4160" s="514"/>
      <c r="P4160" s="515">
        <f t="shared" si="449"/>
        <v>0</v>
      </c>
      <c r="Q4160" s="515">
        <f t="shared" si="450"/>
        <v>0</v>
      </c>
      <c r="R4160" s="515">
        <f t="shared" si="451"/>
        <v>0</v>
      </c>
      <c r="S4160" s="516">
        <f>IF(M4160="nio",0,IF(M4160&gt;0,VLOOKUP(H4160,'3-Productie normen'!A:L,VLOOKUP(M4160,'3-Productie normen'!$B$36:$C$42,2,FALSE),FALSE)))</f>
        <v>0</v>
      </c>
      <c r="T4160" s="516">
        <f t="shared" si="453"/>
        <v>0</v>
      </c>
      <c r="U4160" s="55">
        <f t="shared" si="454"/>
        <v>0</v>
      </c>
      <c r="V4160" s="527"/>
      <c r="X4160" s="529">
        <f t="shared" si="452"/>
        <v>0</v>
      </c>
    </row>
    <row r="4161" spans="1:24" ht="14.1" customHeight="1">
      <c r="A4161" s="567">
        <v>4161</v>
      </c>
      <c r="B4161" s="467" t="s">
        <v>248</v>
      </c>
      <c r="C4161" s="466" t="s">
        <v>411</v>
      </c>
      <c r="D4161" s="473" t="s">
        <v>506</v>
      </c>
      <c r="E4161" s="477">
        <v>0</v>
      </c>
      <c r="F4161" s="477">
        <v>13</v>
      </c>
      <c r="G4161" s="495" t="s">
        <v>529</v>
      </c>
      <c r="H4161" s="491" t="s">
        <v>286</v>
      </c>
      <c r="I4161" s="495" t="s">
        <v>3974</v>
      </c>
      <c r="J4161" s="503">
        <v>16.39</v>
      </c>
      <c r="K4161" s="495" t="s">
        <v>4027</v>
      </c>
      <c r="L4161" s="512">
        <f t="shared" si="448"/>
        <v>0</v>
      </c>
      <c r="M4161" s="513" t="s">
        <v>4037</v>
      </c>
      <c r="N4161" s="514"/>
      <c r="O4161" s="514"/>
      <c r="P4161" s="515">
        <f t="shared" si="449"/>
        <v>0</v>
      </c>
      <c r="Q4161" s="515">
        <f t="shared" si="450"/>
        <v>0</v>
      </c>
      <c r="R4161" s="515">
        <f t="shared" si="451"/>
        <v>0</v>
      </c>
      <c r="S4161" s="516">
        <f>IF(M4161="nio",0,IF(M4161&gt;0,VLOOKUP(H4161,'3-Productie normen'!A:L,VLOOKUP(M4161,'3-Productie normen'!$B$36:$C$42,2,FALSE),FALSE)))</f>
        <v>0</v>
      </c>
      <c r="T4161" s="516">
        <f t="shared" si="453"/>
        <v>0</v>
      </c>
      <c r="U4161" s="55">
        <f t="shared" si="454"/>
        <v>0</v>
      </c>
      <c r="V4161" s="527"/>
      <c r="X4161" s="529">
        <f t="shared" si="452"/>
        <v>0</v>
      </c>
    </row>
    <row r="4162" spans="1:24" ht="14.1" customHeight="1">
      <c r="A4162" s="460">
        <v>4162</v>
      </c>
      <c r="B4162" s="467" t="s">
        <v>248</v>
      </c>
      <c r="C4162" s="466" t="s">
        <v>411</v>
      </c>
      <c r="D4162" s="473" t="s">
        <v>506</v>
      </c>
      <c r="E4162" s="477">
        <v>0</v>
      </c>
      <c r="F4162" s="477">
        <v>14</v>
      </c>
      <c r="G4162" s="495" t="s">
        <v>529</v>
      </c>
      <c r="H4162" s="491" t="s">
        <v>286</v>
      </c>
      <c r="I4162" s="495" t="s">
        <v>3974</v>
      </c>
      <c r="J4162" s="503">
        <v>16.75</v>
      </c>
      <c r="K4162" s="495" t="s">
        <v>4027</v>
      </c>
      <c r="L4162" s="512">
        <f t="shared" si="448"/>
        <v>0</v>
      </c>
      <c r="M4162" s="513" t="s">
        <v>4037</v>
      </c>
      <c r="N4162" s="514"/>
      <c r="O4162" s="514"/>
      <c r="P4162" s="515">
        <f t="shared" si="449"/>
        <v>0</v>
      </c>
      <c r="Q4162" s="515">
        <f t="shared" si="450"/>
        <v>0</v>
      </c>
      <c r="R4162" s="515">
        <f t="shared" si="451"/>
        <v>0</v>
      </c>
      <c r="S4162" s="516">
        <f>IF(M4162="nio",0,IF(M4162&gt;0,VLOOKUP(H4162,'3-Productie normen'!A:L,VLOOKUP(M4162,'3-Productie normen'!$B$36:$C$42,2,FALSE),FALSE)))</f>
        <v>0</v>
      </c>
      <c r="T4162" s="516">
        <f t="shared" si="453"/>
        <v>0</v>
      </c>
      <c r="U4162" s="55">
        <f t="shared" si="454"/>
        <v>0</v>
      </c>
      <c r="V4162" s="527"/>
      <c r="X4162" s="529">
        <f t="shared" si="452"/>
        <v>0</v>
      </c>
    </row>
    <row r="4163" spans="1:24" ht="14.1" customHeight="1">
      <c r="A4163" s="460">
        <v>4163</v>
      </c>
      <c r="B4163" s="467" t="s">
        <v>248</v>
      </c>
      <c r="C4163" s="466" t="s">
        <v>411</v>
      </c>
      <c r="D4163" s="473" t="s">
        <v>506</v>
      </c>
      <c r="E4163" s="477">
        <v>0</v>
      </c>
      <c r="F4163" s="477">
        <v>15</v>
      </c>
      <c r="G4163" s="495" t="s">
        <v>529</v>
      </c>
      <c r="H4163" s="491" t="s">
        <v>286</v>
      </c>
      <c r="I4163" s="495" t="s">
        <v>3974</v>
      </c>
      <c r="J4163" s="503">
        <v>15.3</v>
      </c>
      <c r="K4163" s="495" t="s">
        <v>4027</v>
      </c>
      <c r="L4163" s="512">
        <f t="shared" si="448"/>
        <v>0</v>
      </c>
      <c r="M4163" s="513" t="s">
        <v>4037</v>
      </c>
      <c r="N4163" s="514"/>
      <c r="O4163" s="514"/>
      <c r="P4163" s="515">
        <f t="shared" si="449"/>
        <v>0</v>
      </c>
      <c r="Q4163" s="515">
        <f t="shared" si="450"/>
        <v>0</v>
      </c>
      <c r="R4163" s="515">
        <f t="shared" si="451"/>
        <v>0</v>
      </c>
      <c r="S4163" s="516">
        <f>IF(M4163="nio",0,IF(M4163&gt;0,VLOOKUP(H4163,'3-Productie normen'!A:L,VLOOKUP(M4163,'3-Productie normen'!$B$36:$C$42,2,FALSE),FALSE)))</f>
        <v>0</v>
      </c>
      <c r="T4163" s="516">
        <f t="shared" si="453"/>
        <v>0</v>
      </c>
      <c r="U4163" s="55">
        <f t="shared" si="454"/>
        <v>0</v>
      </c>
      <c r="V4163" s="527"/>
      <c r="X4163" s="529">
        <f t="shared" si="452"/>
        <v>0</v>
      </c>
    </row>
    <row r="4164" spans="1:24" ht="14.1" customHeight="1">
      <c r="A4164" s="460">
        <v>4164</v>
      </c>
      <c r="B4164" s="467" t="s">
        <v>248</v>
      </c>
      <c r="C4164" s="466" t="s">
        <v>411</v>
      </c>
      <c r="D4164" s="473" t="s">
        <v>506</v>
      </c>
      <c r="E4164" s="477">
        <v>0</v>
      </c>
      <c r="F4164" s="477">
        <v>16</v>
      </c>
      <c r="G4164" s="495" t="s">
        <v>529</v>
      </c>
      <c r="H4164" s="491" t="s">
        <v>286</v>
      </c>
      <c r="I4164" s="495" t="s">
        <v>3974</v>
      </c>
      <c r="J4164" s="503">
        <v>12.57</v>
      </c>
      <c r="K4164" s="495" t="s">
        <v>4027</v>
      </c>
      <c r="L4164" s="512">
        <f t="shared" si="448"/>
        <v>0</v>
      </c>
      <c r="M4164" s="513" t="s">
        <v>4037</v>
      </c>
      <c r="N4164" s="514"/>
      <c r="O4164" s="514"/>
      <c r="P4164" s="515">
        <f t="shared" si="449"/>
        <v>0</v>
      </c>
      <c r="Q4164" s="515">
        <f t="shared" si="450"/>
        <v>0</v>
      </c>
      <c r="R4164" s="515">
        <f t="shared" si="451"/>
        <v>0</v>
      </c>
      <c r="S4164" s="516">
        <f>IF(M4164="nio",0,IF(M4164&gt;0,VLOOKUP(H4164,'3-Productie normen'!A:L,VLOOKUP(M4164,'3-Productie normen'!$B$36:$C$42,2,FALSE),FALSE)))</f>
        <v>0</v>
      </c>
      <c r="T4164" s="516">
        <f t="shared" si="453"/>
        <v>0</v>
      </c>
      <c r="U4164" s="55">
        <f t="shared" si="454"/>
        <v>0</v>
      </c>
      <c r="V4164" s="527"/>
      <c r="X4164" s="529">
        <f t="shared" si="452"/>
        <v>0</v>
      </c>
    </row>
    <row r="4165" spans="1:24" ht="14.1" customHeight="1">
      <c r="A4165" s="460">
        <v>4165</v>
      </c>
      <c r="B4165" s="467" t="s">
        <v>248</v>
      </c>
      <c r="C4165" s="466" t="s">
        <v>411</v>
      </c>
      <c r="D4165" s="473" t="s">
        <v>506</v>
      </c>
      <c r="E4165" s="477">
        <v>0</v>
      </c>
      <c r="F4165" s="477">
        <v>17</v>
      </c>
      <c r="G4165" s="495" t="s">
        <v>529</v>
      </c>
      <c r="H4165" s="491" t="s">
        <v>286</v>
      </c>
      <c r="I4165" s="495" t="s">
        <v>3974</v>
      </c>
      <c r="J4165" s="503">
        <v>13.76</v>
      </c>
      <c r="K4165" s="495" t="s">
        <v>4027</v>
      </c>
      <c r="L4165" s="512">
        <f t="shared" si="448"/>
        <v>0</v>
      </c>
      <c r="M4165" s="513" t="s">
        <v>4037</v>
      </c>
      <c r="N4165" s="514"/>
      <c r="O4165" s="514"/>
      <c r="P4165" s="515">
        <f t="shared" si="449"/>
        <v>0</v>
      </c>
      <c r="Q4165" s="515">
        <f t="shared" si="450"/>
        <v>0</v>
      </c>
      <c r="R4165" s="515">
        <f t="shared" si="451"/>
        <v>0</v>
      </c>
      <c r="S4165" s="516">
        <f>IF(M4165="nio",0,IF(M4165&gt;0,VLOOKUP(H4165,'3-Productie normen'!A:L,VLOOKUP(M4165,'3-Productie normen'!$B$36:$C$42,2,FALSE),FALSE)))</f>
        <v>0</v>
      </c>
      <c r="T4165" s="516">
        <f t="shared" si="453"/>
        <v>0</v>
      </c>
      <c r="U4165" s="55">
        <f t="shared" si="454"/>
        <v>0</v>
      </c>
      <c r="V4165" s="527"/>
      <c r="X4165" s="529">
        <f t="shared" si="452"/>
        <v>0</v>
      </c>
    </row>
    <row r="4166" spans="1:24" ht="14.1" customHeight="1">
      <c r="A4166" s="460">
        <v>4166</v>
      </c>
      <c r="B4166" s="467" t="s">
        <v>248</v>
      </c>
      <c r="C4166" s="466" t="s">
        <v>411</v>
      </c>
      <c r="D4166" s="473" t="s">
        <v>506</v>
      </c>
      <c r="E4166" s="477">
        <v>0</v>
      </c>
      <c r="F4166" s="477">
        <v>18</v>
      </c>
      <c r="G4166" s="495" t="s">
        <v>529</v>
      </c>
      <c r="H4166" s="491" t="s">
        <v>286</v>
      </c>
      <c r="I4166" s="495" t="s">
        <v>3974</v>
      </c>
      <c r="J4166" s="503">
        <v>13.47</v>
      </c>
      <c r="K4166" s="495" t="s">
        <v>4027</v>
      </c>
      <c r="L4166" s="512">
        <f t="shared" si="448"/>
        <v>0</v>
      </c>
      <c r="M4166" s="513" t="s">
        <v>4037</v>
      </c>
      <c r="N4166" s="514"/>
      <c r="O4166" s="514"/>
      <c r="P4166" s="515">
        <f t="shared" si="449"/>
        <v>0</v>
      </c>
      <c r="Q4166" s="515">
        <f t="shared" si="450"/>
        <v>0</v>
      </c>
      <c r="R4166" s="515">
        <f t="shared" si="451"/>
        <v>0</v>
      </c>
      <c r="S4166" s="516">
        <f>IF(M4166="nio",0,IF(M4166&gt;0,VLOOKUP(H4166,'3-Productie normen'!A:L,VLOOKUP(M4166,'3-Productie normen'!$B$36:$C$42,2,FALSE),FALSE)))</f>
        <v>0</v>
      </c>
      <c r="T4166" s="516">
        <f t="shared" si="453"/>
        <v>0</v>
      </c>
      <c r="U4166" s="55">
        <f t="shared" si="454"/>
        <v>0</v>
      </c>
      <c r="V4166" s="527"/>
      <c r="X4166" s="529">
        <f t="shared" si="452"/>
        <v>0</v>
      </c>
    </row>
    <row r="4167" spans="1:24" ht="14.1" customHeight="1">
      <c r="A4167" s="460">
        <v>4167</v>
      </c>
      <c r="B4167" s="467" t="s">
        <v>248</v>
      </c>
      <c r="C4167" s="466" t="s">
        <v>411</v>
      </c>
      <c r="D4167" s="473" t="s">
        <v>506</v>
      </c>
      <c r="E4167" s="477">
        <v>0</v>
      </c>
      <c r="F4167" s="477">
        <v>19</v>
      </c>
      <c r="G4167" s="495" t="s">
        <v>536</v>
      </c>
      <c r="H4167" s="491" t="s">
        <v>286</v>
      </c>
      <c r="I4167" s="495" t="s">
        <v>3974</v>
      </c>
      <c r="J4167" s="503">
        <v>42.8</v>
      </c>
      <c r="K4167" s="495" t="s">
        <v>4027</v>
      </c>
      <c r="L4167" s="512">
        <f t="shared" si="448"/>
        <v>0</v>
      </c>
      <c r="M4167" s="513" t="s">
        <v>4037</v>
      </c>
      <c r="N4167" s="514"/>
      <c r="O4167" s="514"/>
      <c r="P4167" s="515">
        <f t="shared" si="449"/>
        <v>0</v>
      </c>
      <c r="Q4167" s="515">
        <f t="shared" si="450"/>
        <v>0</v>
      </c>
      <c r="R4167" s="515">
        <f t="shared" si="451"/>
        <v>0</v>
      </c>
      <c r="S4167" s="516">
        <f>IF(M4167="nio",0,IF(M4167&gt;0,VLOOKUP(H4167,'3-Productie normen'!A:L,VLOOKUP(M4167,'3-Productie normen'!$B$36:$C$42,2,FALSE),FALSE)))</f>
        <v>0</v>
      </c>
      <c r="T4167" s="516">
        <f t="shared" si="453"/>
        <v>0</v>
      </c>
      <c r="U4167" s="55">
        <f t="shared" si="454"/>
        <v>0</v>
      </c>
      <c r="V4167" s="527"/>
      <c r="X4167" s="529">
        <f t="shared" si="452"/>
        <v>0</v>
      </c>
    </row>
    <row r="4168" spans="1:24" ht="14.1" customHeight="1">
      <c r="A4168" s="460">
        <v>4168</v>
      </c>
      <c r="B4168" s="467" t="s">
        <v>248</v>
      </c>
      <c r="C4168" s="466" t="s">
        <v>411</v>
      </c>
      <c r="D4168" s="473" t="s">
        <v>506</v>
      </c>
      <c r="E4168" s="477">
        <v>0</v>
      </c>
      <c r="F4168" s="477">
        <v>2</v>
      </c>
      <c r="G4168" s="495" t="s">
        <v>529</v>
      </c>
      <c r="H4168" s="491" t="s">
        <v>286</v>
      </c>
      <c r="I4168" s="495" t="s">
        <v>3974</v>
      </c>
      <c r="J4168" s="503">
        <v>16.75</v>
      </c>
      <c r="K4168" s="495" t="s">
        <v>4027</v>
      </c>
      <c r="L4168" s="512">
        <f t="shared" si="448"/>
        <v>0</v>
      </c>
      <c r="M4168" s="513" t="s">
        <v>4037</v>
      </c>
      <c r="N4168" s="514"/>
      <c r="O4168" s="514"/>
      <c r="P4168" s="515">
        <f t="shared" si="449"/>
        <v>0</v>
      </c>
      <c r="Q4168" s="515">
        <f t="shared" si="450"/>
        <v>0</v>
      </c>
      <c r="R4168" s="515">
        <f t="shared" si="451"/>
        <v>0</v>
      </c>
      <c r="S4168" s="516">
        <f>IF(M4168="nio",0,IF(M4168&gt;0,VLOOKUP(H4168,'3-Productie normen'!A:L,VLOOKUP(M4168,'3-Productie normen'!$B$36:$C$42,2,FALSE),FALSE)))</f>
        <v>0</v>
      </c>
      <c r="T4168" s="516">
        <f t="shared" si="453"/>
        <v>0</v>
      </c>
      <c r="U4168" s="55">
        <f t="shared" si="454"/>
        <v>0</v>
      </c>
      <c r="V4168" s="527"/>
      <c r="X4168" s="529">
        <f t="shared" si="452"/>
        <v>0</v>
      </c>
    </row>
    <row r="4169" spans="1:24" ht="14.1" customHeight="1">
      <c r="A4169" s="567">
        <v>4169</v>
      </c>
      <c r="B4169" s="467" t="s">
        <v>248</v>
      </c>
      <c r="C4169" s="466" t="s">
        <v>411</v>
      </c>
      <c r="D4169" s="473" t="s">
        <v>506</v>
      </c>
      <c r="E4169" s="477">
        <v>0</v>
      </c>
      <c r="F4169" s="477">
        <v>20</v>
      </c>
      <c r="G4169" s="495" t="s">
        <v>606</v>
      </c>
      <c r="H4169" s="495" t="s">
        <v>4026</v>
      </c>
      <c r="I4169" s="495" t="s">
        <v>3974</v>
      </c>
      <c r="J4169" s="503">
        <v>2.92</v>
      </c>
      <c r="K4169" s="495" t="s">
        <v>4026</v>
      </c>
      <c r="L4169" s="512">
        <f t="shared" si="448"/>
        <v>0</v>
      </c>
      <c r="M4169" s="513" t="s">
        <v>4037</v>
      </c>
      <c r="N4169" s="514"/>
      <c r="O4169" s="514"/>
      <c r="P4169" s="515">
        <f t="shared" si="449"/>
        <v>0</v>
      </c>
      <c r="Q4169" s="515">
        <f t="shared" si="450"/>
        <v>0</v>
      </c>
      <c r="R4169" s="515">
        <f t="shared" si="451"/>
        <v>0</v>
      </c>
      <c r="S4169" s="516">
        <f>IF(M4169="nio",0,IF(M4169&gt;0,VLOOKUP(H4169,'3-Productie normen'!A:L,VLOOKUP(M4169,'3-Productie normen'!$B$36:$C$42,2,FALSE),FALSE)))</f>
        <v>0</v>
      </c>
      <c r="T4169" s="516">
        <f t="shared" si="453"/>
        <v>0</v>
      </c>
      <c r="U4169" s="55">
        <f t="shared" si="454"/>
        <v>0</v>
      </c>
      <c r="V4169" s="527"/>
      <c r="X4169" s="529">
        <f t="shared" si="452"/>
        <v>0</v>
      </c>
    </row>
    <row r="4170" spans="1:24" ht="14.1" customHeight="1">
      <c r="A4170" s="460">
        <v>4170</v>
      </c>
      <c r="B4170" s="467" t="s">
        <v>248</v>
      </c>
      <c r="C4170" s="466" t="s">
        <v>411</v>
      </c>
      <c r="D4170" s="473" t="s">
        <v>506</v>
      </c>
      <c r="E4170" s="477">
        <v>0</v>
      </c>
      <c r="F4170" s="477">
        <v>21</v>
      </c>
      <c r="G4170" s="495" t="s">
        <v>592</v>
      </c>
      <c r="H4170" s="491" t="s">
        <v>286</v>
      </c>
      <c r="I4170" s="495" t="s">
        <v>3974</v>
      </c>
      <c r="J4170" s="503">
        <v>7.33</v>
      </c>
      <c r="K4170" s="495" t="s">
        <v>4027</v>
      </c>
      <c r="L4170" s="512">
        <f t="shared" ref="L4170:L4233" si="455">SUM(M4170:O4170)</f>
        <v>0</v>
      </c>
      <c r="M4170" s="513" t="s">
        <v>4037</v>
      </c>
      <c r="N4170" s="514"/>
      <c r="O4170" s="514"/>
      <c r="P4170" s="515">
        <f t="shared" si="449"/>
        <v>0</v>
      </c>
      <c r="Q4170" s="515">
        <f t="shared" si="450"/>
        <v>0</v>
      </c>
      <c r="R4170" s="515">
        <f t="shared" si="451"/>
        <v>0</v>
      </c>
      <c r="S4170" s="516">
        <f>IF(M4170="nio",0,IF(M4170&gt;0,VLOOKUP(H4170,'3-Productie normen'!A:L,VLOOKUP(M4170,'3-Productie normen'!$B$36:$C$42,2,FALSE),FALSE)))</f>
        <v>0</v>
      </c>
      <c r="T4170" s="516">
        <f t="shared" si="453"/>
        <v>0</v>
      </c>
      <c r="U4170" s="55">
        <f t="shared" si="454"/>
        <v>0</v>
      </c>
      <c r="V4170" s="527"/>
      <c r="X4170" s="529">
        <f t="shared" si="452"/>
        <v>0</v>
      </c>
    </row>
    <row r="4171" spans="1:24" ht="14.1" customHeight="1">
      <c r="A4171" s="460">
        <v>4171</v>
      </c>
      <c r="B4171" s="467" t="s">
        <v>248</v>
      </c>
      <c r="C4171" s="466" t="s">
        <v>411</v>
      </c>
      <c r="D4171" s="473" t="s">
        <v>506</v>
      </c>
      <c r="E4171" s="477">
        <v>0</v>
      </c>
      <c r="F4171" s="477">
        <v>22</v>
      </c>
      <c r="G4171" s="495" t="s">
        <v>529</v>
      </c>
      <c r="H4171" s="491" t="s">
        <v>286</v>
      </c>
      <c r="I4171" s="495" t="s">
        <v>3974</v>
      </c>
      <c r="J4171" s="503">
        <v>27.99</v>
      </c>
      <c r="K4171" s="495" t="s">
        <v>4027</v>
      </c>
      <c r="L4171" s="512">
        <f t="shared" si="455"/>
        <v>0</v>
      </c>
      <c r="M4171" s="513" t="s">
        <v>4037</v>
      </c>
      <c r="N4171" s="514"/>
      <c r="O4171" s="514"/>
      <c r="P4171" s="515">
        <f t="shared" ref="P4171:P4234" si="456">IF(M4171="nio",0,IF(M4171&gt;0,M4171*J4171/S4171,0))</f>
        <v>0</v>
      </c>
      <c r="Q4171" s="515">
        <f t="shared" ref="Q4171:Q4234" si="457">IF(N4171&gt;0,N4171*J4171/T4171,0)</f>
        <v>0</v>
      </c>
      <c r="R4171" s="515">
        <f t="shared" ref="R4171:R4234" si="458">IF(O4171&gt;0,O4171*J4171/U4171,0)</f>
        <v>0</v>
      </c>
      <c r="S4171" s="516">
        <f>IF(M4171="nio",0,IF(M4171&gt;0,VLOOKUP(H4171,'3-Productie normen'!A:L,VLOOKUP(M4171,'3-Productie normen'!$B$36:$C$42,2,FALSE),FALSE)))</f>
        <v>0</v>
      </c>
      <c r="T4171" s="516">
        <f t="shared" si="453"/>
        <v>0</v>
      </c>
      <c r="U4171" s="55">
        <f t="shared" si="454"/>
        <v>0</v>
      </c>
      <c r="V4171" s="527"/>
      <c r="X4171" s="529">
        <f t="shared" ref="X4171:X4234" si="459">L4171*J4171</f>
        <v>0</v>
      </c>
    </row>
    <row r="4172" spans="1:24" ht="14.1" customHeight="1">
      <c r="A4172" s="460">
        <v>4172</v>
      </c>
      <c r="B4172" s="467" t="s">
        <v>248</v>
      </c>
      <c r="C4172" s="466" t="s">
        <v>411</v>
      </c>
      <c r="D4172" s="473" t="s">
        <v>506</v>
      </c>
      <c r="E4172" s="477">
        <v>0</v>
      </c>
      <c r="F4172" s="477">
        <v>23</v>
      </c>
      <c r="G4172" s="495" t="s">
        <v>529</v>
      </c>
      <c r="H4172" s="491" t="s">
        <v>286</v>
      </c>
      <c r="I4172" s="495" t="s">
        <v>3974</v>
      </c>
      <c r="J4172" s="503">
        <v>13.76</v>
      </c>
      <c r="K4172" s="495" t="s">
        <v>4027</v>
      </c>
      <c r="L4172" s="512">
        <f t="shared" si="455"/>
        <v>0</v>
      </c>
      <c r="M4172" s="513" t="s">
        <v>4037</v>
      </c>
      <c r="N4172" s="514"/>
      <c r="O4172" s="514"/>
      <c r="P4172" s="515">
        <f t="shared" si="456"/>
        <v>0</v>
      </c>
      <c r="Q4172" s="515">
        <f t="shared" si="457"/>
        <v>0</v>
      </c>
      <c r="R4172" s="515">
        <f t="shared" si="458"/>
        <v>0</v>
      </c>
      <c r="S4172" s="516">
        <f>IF(M4172="nio",0,IF(M4172&gt;0,VLOOKUP(H4172,'3-Productie normen'!A:L,VLOOKUP(M4172,'3-Productie normen'!$B$36:$C$42,2,FALSE),FALSE)))</f>
        <v>0</v>
      </c>
      <c r="T4172" s="516">
        <f t="shared" si="453"/>
        <v>0</v>
      </c>
      <c r="U4172" s="55">
        <f t="shared" si="454"/>
        <v>0</v>
      </c>
      <c r="V4172" s="527"/>
      <c r="X4172" s="529">
        <f t="shared" si="459"/>
        <v>0</v>
      </c>
    </row>
    <row r="4173" spans="1:24" ht="14.1" customHeight="1">
      <c r="A4173" s="460">
        <v>4173</v>
      </c>
      <c r="B4173" s="467" t="s">
        <v>248</v>
      </c>
      <c r="C4173" s="466" t="s">
        <v>411</v>
      </c>
      <c r="D4173" s="473" t="s">
        <v>506</v>
      </c>
      <c r="E4173" s="477">
        <v>0</v>
      </c>
      <c r="F4173" s="477">
        <v>24</v>
      </c>
      <c r="G4173" s="495" t="s">
        <v>529</v>
      </c>
      <c r="H4173" s="491" t="s">
        <v>286</v>
      </c>
      <c r="I4173" s="495" t="s">
        <v>3974</v>
      </c>
      <c r="J4173" s="503">
        <v>13.47</v>
      </c>
      <c r="K4173" s="495" t="s">
        <v>4027</v>
      </c>
      <c r="L4173" s="512">
        <f t="shared" si="455"/>
        <v>0</v>
      </c>
      <c r="M4173" s="513" t="s">
        <v>4037</v>
      </c>
      <c r="N4173" s="514"/>
      <c r="O4173" s="514"/>
      <c r="P4173" s="515">
        <f t="shared" si="456"/>
        <v>0</v>
      </c>
      <c r="Q4173" s="515">
        <f t="shared" si="457"/>
        <v>0</v>
      </c>
      <c r="R4173" s="515">
        <f t="shared" si="458"/>
        <v>0</v>
      </c>
      <c r="S4173" s="516">
        <f>IF(M4173="nio",0,IF(M4173&gt;0,VLOOKUP(H4173,'3-Productie normen'!A:L,VLOOKUP(M4173,'3-Productie normen'!$B$36:$C$42,2,FALSE),FALSE)))</f>
        <v>0</v>
      </c>
      <c r="T4173" s="516">
        <f t="shared" si="453"/>
        <v>0</v>
      </c>
      <c r="U4173" s="55">
        <f t="shared" si="454"/>
        <v>0</v>
      </c>
      <c r="V4173" s="527"/>
      <c r="X4173" s="529">
        <f t="shared" si="459"/>
        <v>0</v>
      </c>
    </row>
    <row r="4174" spans="1:24" ht="14.1" customHeight="1">
      <c r="A4174" s="460">
        <v>4174</v>
      </c>
      <c r="B4174" s="467" t="s">
        <v>248</v>
      </c>
      <c r="C4174" s="466" t="s">
        <v>411</v>
      </c>
      <c r="D4174" s="473" t="s">
        <v>506</v>
      </c>
      <c r="E4174" s="477">
        <v>0</v>
      </c>
      <c r="F4174" s="477">
        <v>25</v>
      </c>
      <c r="G4174" s="495" t="s">
        <v>529</v>
      </c>
      <c r="H4174" s="491" t="s">
        <v>286</v>
      </c>
      <c r="I4174" s="495" t="s">
        <v>3974</v>
      </c>
      <c r="J4174" s="503">
        <v>13.76</v>
      </c>
      <c r="K4174" s="495" t="s">
        <v>4027</v>
      </c>
      <c r="L4174" s="512">
        <f t="shared" si="455"/>
        <v>0</v>
      </c>
      <c r="M4174" s="513" t="s">
        <v>4037</v>
      </c>
      <c r="N4174" s="514"/>
      <c r="O4174" s="514"/>
      <c r="P4174" s="515">
        <f t="shared" si="456"/>
        <v>0</v>
      </c>
      <c r="Q4174" s="515">
        <f t="shared" si="457"/>
        <v>0</v>
      </c>
      <c r="R4174" s="515">
        <f t="shared" si="458"/>
        <v>0</v>
      </c>
      <c r="S4174" s="516">
        <f>IF(M4174="nio",0,IF(M4174&gt;0,VLOOKUP(H4174,'3-Productie normen'!A:L,VLOOKUP(M4174,'3-Productie normen'!$B$36:$C$42,2,FALSE),FALSE)))</f>
        <v>0</v>
      </c>
      <c r="T4174" s="516">
        <f t="shared" si="453"/>
        <v>0</v>
      </c>
      <c r="U4174" s="55">
        <f t="shared" si="454"/>
        <v>0</v>
      </c>
      <c r="V4174" s="527"/>
      <c r="X4174" s="529">
        <f t="shared" si="459"/>
        <v>0</v>
      </c>
    </row>
    <row r="4175" spans="1:24" ht="14.1" customHeight="1">
      <c r="A4175" s="460">
        <v>4175</v>
      </c>
      <c r="B4175" s="467" t="s">
        <v>248</v>
      </c>
      <c r="C4175" s="466" t="s">
        <v>411</v>
      </c>
      <c r="D4175" s="473" t="s">
        <v>506</v>
      </c>
      <c r="E4175" s="477">
        <v>0</v>
      </c>
      <c r="F4175" s="477">
        <v>26</v>
      </c>
      <c r="G4175" s="495" t="s">
        <v>529</v>
      </c>
      <c r="H4175" s="491" t="s">
        <v>286</v>
      </c>
      <c r="I4175" s="495" t="s">
        <v>3974</v>
      </c>
      <c r="J4175" s="503">
        <v>13.47</v>
      </c>
      <c r="K4175" s="495" t="s">
        <v>4027</v>
      </c>
      <c r="L4175" s="512">
        <f t="shared" si="455"/>
        <v>0</v>
      </c>
      <c r="M4175" s="513" t="s">
        <v>4037</v>
      </c>
      <c r="N4175" s="514"/>
      <c r="O4175" s="514"/>
      <c r="P4175" s="515">
        <f t="shared" si="456"/>
        <v>0</v>
      </c>
      <c r="Q4175" s="515">
        <f t="shared" si="457"/>
        <v>0</v>
      </c>
      <c r="R4175" s="515">
        <f t="shared" si="458"/>
        <v>0</v>
      </c>
      <c r="S4175" s="516">
        <f>IF(M4175="nio",0,IF(M4175&gt;0,VLOOKUP(H4175,'3-Productie normen'!A:L,VLOOKUP(M4175,'3-Productie normen'!$B$36:$C$42,2,FALSE),FALSE)))</f>
        <v>0</v>
      </c>
      <c r="T4175" s="516">
        <f t="shared" si="453"/>
        <v>0</v>
      </c>
      <c r="U4175" s="55">
        <f t="shared" si="454"/>
        <v>0</v>
      </c>
      <c r="V4175" s="527"/>
      <c r="X4175" s="529">
        <f t="shared" si="459"/>
        <v>0</v>
      </c>
    </row>
    <row r="4176" spans="1:24" ht="14.1" customHeight="1">
      <c r="A4176" s="460">
        <v>4176</v>
      </c>
      <c r="B4176" s="467" t="s">
        <v>248</v>
      </c>
      <c r="C4176" s="466" t="s">
        <v>411</v>
      </c>
      <c r="D4176" s="473" t="s">
        <v>506</v>
      </c>
      <c r="E4176" s="477">
        <v>0</v>
      </c>
      <c r="F4176" s="477">
        <v>27</v>
      </c>
      <c r="G4176" s="495" t="s">
        <v>600</v>
      </c>
      <c r="H4176" s="491" t="s">
        <v>286</v>
      </c>
      <c r="I4176" s="495" t="s">
        <v>3974</v>
      </c>
      <c r="J4176" s="503">
        <v>80.099999999999994</v>
      </c>
      <c r="K4176" s="495" t="s">
        <v>4027</v>
      </c>
      <c r="L4176" s="512">
        <f t="shared" si="455"/>
        <v>0</v>
      </c>
      <c r="M4176" s="513" t="s">
        <v>4037</v>
      </c>
      <c r="N4176" s="514"/>
      <c r="O4176" s="514"/>
      <c r="P4176" s="515">
        <f t="shared" si="456"/>
        <v>0</v>
      </c>
      <c r="Q4176" s="515">
        <f t="shared" si="457"/>
        <v>0</v>
      </c>
      <c r="R4176" s="515">
        <f t="shared" si="458"/>
        <v>0</v>
      </c>
      <c r="S4176" s="516">
        <f>IF(M4176="nio",0,IF(M4176&gt;0,VLOOKUP(H4176,'3-Productie normen'!A:L,VLOOKUP(M4176,'3-Productie normen'!$B$36:$C$42,2,FALSE),FALSE)))</f>
        <v>0</v>
      </c>
      <c r="T4176" s="516">
        <f t="shared" si="453"/>
        <v>0</v>
      </c>
      <c r="U4176" s="55">
        <f t="shared" si="454"/>
        <v>0</v>
      </c>
      <c r="V4176" s="527"/>
      <c r="X4176" s="529">
        <f t="shared" si="459"/>
        <v>0</v>
      </c>
    </row>
    <row r="4177" spans="1:24" ht="14.1" customHeight="1">
      <c r="A4177" s="567">
        <v>4177</v>
      </c>
      <c r="B4177" s="467" t="s">
        <v>248</v>
      </c>
      <c r="C4177" s="466" t="s">
        <v>411</v>
      </c>
      <c r="D4177" s="473" t="s">
        <v>506</v>
      </c>
      <c r="E4177" s="477">
        <v>0</v>
      </c>
      <c r="F4177" s="477" t="s">
        <v>3451</v>
      </c>
      <c r="G4177" s="495" t="s">
        <v>600</v>
      </c>
      <c r="H4177" s="491" t="s">
        <v>286</v>
      </c>
      <c r="I4177" s="495" t="s">
        <v>3975</v>
      </c>
      <c r="J4177" s="503">
        <v>1.1100000000000001</v>
      </c>
      <c r="K4177" s="495" t="s">
        <v>4027</v>
      </c>
      <c r="L4177" s="512">
        <f t="shared" si="455"/>
        <v>0</v>
      </c>
      <c r="M4177" s="513" t="s">
        <v>4037</v>
      </c>
      <c r="N4177" s="514"/>
      <c r="O4177" s="514"/>
      <c r="P4177" s="515">
        <f t="shared" si="456"/>
        <v>0</v>
      </c>
      <c r="Q4177" s="515">
        <f t="shared" si="457"/>
        <v>0</v>
      </c>
      <c r="R4177" s="515">
        <f t="shared" si="458"/>
        <v>0</v>
      </c>
      <c r="S4177" s="516">
        <f>IF(M4177="nio",0,IF(M4177&gt;0,VLOOKUP(H4177,'3-Productie normen'!A:L,VLOOKUP(M4177,'3-Productie normen'!$B$36:$C$42,2,FALSE),FALSE)))</f>
        <v>0</v>
      </c>
      <c r="T4177" s="516">
        <f t="shared" si="453"/>
        <v>0</v>
      </c>
      <c r="U4177" s="55">
        <f t="shared" si="454"/>
        <v>0</v>
      </c>
      <c r="V4177" s="527"/>
      <c r="X4177" s="529">
        <f t="shared" si="459"/>
        <v>0</v>
      </c>
    </row>
    <row r="4178" spans="1:24" ht="14.1" customHeight="1">
      <c r="A4178" s="460">
        <v>4178</v>
      </c>
      <c r="B4178" s="467" t="s">
        <v>248</v>
      </c>
      <c r="C4178" s="466" t="s">
        <v>411</v>
      </c>
      <c r="D4178" s="473" t="s">
        <v>506</v>
      </c>
      <c r="E4178" s="477">
        <v>0</v>
      </c>
      <c r="F4178" s="477" t="s">
        <v>3452</v>
      </c>
      <c r="G4178" s="495" t="s">
        <v>600</v>
      </c>
      <c r="H4178" s="491" t="s">
        <v>286</v>
      </c>
      <c r="I4178" s="495" t="s">
        <v>3975</v>
      </c>
      <c r="J4178" s="503">
        <v>1.1100000000000001</v>
      </c>
      <c r="K4178" s="495" t="s">
        <v>4027</v>
      </c>
      <c r="L4178" s="512">
        <f t="shared" si="455"/>
        <v>0</v>
      </c>
      <c r="M4178" s="513" t="s">
        <v>4037</v>
      </c>
      <c r="N4178" s="514"/>
      <c r="O4178" s="514"/>
      <c r="P4178" s="515">
        <f t="shared" si="456"/>
        <v>0</v>
      </c>
      <c r="Q4178" s="515">
        <f t="shared" si="457"/>
        <v>0</v>
      </c>
      <c r="R4178" s="515">
        <f t="shared" si="458"/>
        <v>0</v>
      </c>
      <c r="S4178" s="516">
        <f>IF(M4178="nio",0,IF(M4178&gt;0,VLOOKUP(H4178,'3-Productie normen'!A:L,VLOOKUP(M4178,'3-Productie normen'!$B$36:$C$42,2,FALSE),FALSE)))</f>
        <v>0</v>
      </c>
      <c r="T4178" s="516">
        <f t="shared" si="453"/>
        <v>0</v>
      </c>
      <c r="U4178" s="55">
        <f t="shared" si="454"/>
        <v>0</v>
      </c>
      <c r="V4178" s="527"/>
      <c r="X4178" s="529">
        <f t="shared" si="459"/>
        <v>0</v>
      </c>
    </row>
    <row r="4179" spans="1:24" ht="14.1" customHeight="1">
      <c r="A4179" s="460">
        <v>4179</v>
      </c>
      <c r="B4179" s="467" t="s">
        <v>248</v>
      </c>
      <c r="C4179" s="466" t="s">
        <v>411</v>
      </c>
      <c r="D4179" s="473" t="s">
        <v>506</v>
      </c>
      <c r="E4179" s="477">
        <v>0</v>
      </c>
      <c r="F4179" s="477" t="s">
        <v>3453</v>
      </c>
      <c r="G4179" s="495" t="s">
        <v>596</v>
      </c>
      <c r="H4179" s="495" t="s">
        <v>4026</v>
      </c>
      <c r="I4179" s="495" t="s">
        <v>3974</v>
      </c>
      <c r="J4179" s="503">
        <v>0.41</v>
      </c>
      <c r="K4179" s="495" t="s">
        <v>4026</v>
      </c>
      <c r="L4179" s="512">
        <f t="shared" si="455"/>
        <v>0</v>
      </c>
      <c r="M4179" s="513" t="s">
        <v>4037</v>
      </c>
      <c r="N4179" s="514"/>
      <c r="O4179" s="514"/>
      <c r="P4179" s="515">
        <f t="shared" si="456"/>
        <v>0</v>
      </c>
      <c r="Q4179" s="515">
        <f t="shared" si="457"/>
        <v>0</v>
      </c>
      <c r="R4179" s="515">
        <f t="shared" si="458"/>
        <v>0</v>
      </c>
      <c r="S4179" s="516">
        <f>IF(M4179="nio",0,IF(M4179&gt;0,VLOOKUP(H4179,'3-Productie normen'!A:L,VLOOKUP(M4179,'3-Productie normen'!$B$36:$C$42,2,FALSE),FALSE)))</f>
        <v>0</v>
      </c>
      <c r="T4179" s="516">
        <f t="shared" si="453"/>
        <v>0</v>
      </c>
      <c r="U4179" s="55">
        <f t="shared" si="454"/>
        <v>0</v>
      </c>
      <c r="V4179" s="527"/>
      <c r="X4179" s="529">
        <f t="shared" si="459"/>
        <v>0</v>
      </c>
    </row>
    <row r="4180" spans="1:24" ht="14.1" customHeight="1">
      <c r="A4180" s="460">
        <v>4180</v>
      </c>
      <c r="B4180" s="467" t="s">
        <v>248</v>
      </c>
      <c r="C4180" s="466" t="s">
        <v>411</v>
      </c>
      <c r="D4180" s="473" t="s">
        <v>506</v>
      </c>
      <c r="E4180" s="477">
        <v>0</v>
      </c>
      <c r="F4180" s="477">
        <v>3</v>
      </c>
      <c r="G4180" s="495" t="s">
        <v>529</v>
      </c>
      <c r="H4180" s="491" t="s">
        <v>286</v>
      </c>
      <c r="I4180" s="495" t="s">
        <v>3974</v>
      </c>
      <c r="J4180" s="503">
        <v>16.39</v>
      </c>
      <c r="K4180" s="495" t="s">
        <v>4027</v>
      </c>
      <c r="L4180" s="512">
        <f t="shared" si="455"/>
        <v>0</v>
      </c>
      <c r="M4180" s="513" t="s">
        <v>4037</v>
      </c>
      <c r="N4180" s="514"/>
      <c r="O4180" s="514"/>
      <c r="P4180" s="515">
        <f t="shared" si="456"/>
        <v>0</v>
      </c>
      <c r="Q4180" s="515">
        <f t="shared" si="457"/>
        <v>0</v>
      </c>
      <c r="R4180" s="515">
        <f t="shared" si="458"/>
        <v>0</v>
      </c>
      <c r="S4180" s="516">
        <f>IF(M4180="nio",0,IF(M4180&gt;0,VLOOKUP(H4180,'3-Productie normen'!A:L,VLOOKUP(M4180,'3-Productie normen'!$B$36:$C$42,2,FALSE),FALSE)))</f>
        <v>0</v>
      </c>
      <c r="T4180" s="516">
        <f t="shared" si="453"/>
        <v>0</v>
      </c>
      <c r="U4180" s="55">
        <f t="shared" si="454"/>
        <v>0</v>
      </c>
      <c r="V4180" s="527"/>
      <c r="X4180" s="529">
        <f t="shared" si="459"/>
        <v>0</v>
      </c>
    </row>
    <row r="4181" spans="1:24" ht="14.1" customHeight="1">
      <c r="A4181" s="460">
        <v>4181</v>
      </c>
      <c r="B4181" s="467" t="s">
        <v>248</v>
      </c>
      <c r="C4181" s="466" t="s">
        <v>411</v>
      </c>
      <c r="D4181" s="473" t="s">
        <v>506</v>
      </c>
      <c r="E4181" s="475">
        <v>0</v>
      </c>
      <c r="F4181" s="475">
        <v>4</v>
      </c>
      <c r="G4181" s="494" t="s">
        <v>529</v>
      </c>
      <c r="H4181" s="491" t="s">
        <v>286</v>
      </c>
      <c r="I4181" s="494" t="s">
        <v>3974</v>
      </c>
      <c r="J4181" s="502">
        <v>16.75</v>
      </c>
      <c r="K4181" s="494" t="s">
        <v>4027</v>
      </c>
      <c r="L4181" s="512">
        <f t="shared" si="455"/>
        <v>0</v>
      </c>
      <c r="M4181" s="513" t="s">
        <v>4037</v>
      </c>
      <c r="N4181" s="514"/>
      <c r="O4181" s="514"/>
      <c r="P4181" s="515">
        <f t="shared" si="456"/>
        <v>0</v>
      </c>
      <c r="Q4181" s="515">
        <f t="shared" si="457"/>
        <v>0</v>
      </c>
      <c r="R4181" s="515">
        <f t="shared" si="458"/>
        <v>0</v>
      </c>
      <c r="S4181" s="516">
        <f>IF(M4181="nio",0,IF(M4181&gt;0,VLOOKUP(H4181,'3-Productie normen'!A:L,VLOOKUP(M4181,'3-Productie normen'!$B$36:$C$42,2,FALSE),FALSE)))</f>
        <v>0</v>
      </c>
      <c r="T4181" s="516">
        <f t="shared" si="453"/>
        <v>0</v>
      </c>
      <c r="U4181" s="55">
        <f t="shared" si="454"/>
        <v>0</v>
      </c>
      <c r="V4181" s="527"/>
      <c r="X4181" s="529">
        <f t="shared" si="459"/>
        <v>0</v>
      </c>
    </row>
    <row r="4182" spans="1:24" ht="14.1" customHeight="1">
      <c r="A4182" s="460">
        <v>4182</v>
      </c>
      <c r="B4182" s="467" t="s">
        <v>248</v>
      </c>
      <c r="C4182" s="466" t="s">
        <v>411</v>
      </c>
      <c r="D4182" s="473" t="s">
        <v>506</v>
      </c>
      <c r="E4182" s="475">
        <v>0</v>
      </c>
      <c r="F4182" s="475">
        <v>5</v>
      </c>
      <c r="G4182" s="494" t="s">
        <v>529</v>
      </c>
      <c r="H4182" s="491" t="s">
        <v>286</v>
      </c>
      <c r="I4182" s="494" t="s">
        <v>3974</v>
      </c>
      <c r="J4182" s="502">
        <v>16.75</v>
      </c>
      <c r="K4182" s="494" t="s">
        <v>4027</v>
      </c>
      <c r="L4182" s="512">
        <f t="shared" si="455"/>
        <v>0</v>
      </c>
      <c r="M4182" s="513" t="s">
        <v>4037</v>
      </c>
      <c r="N4182" s="514"/>
      <c r="O4182" s="514"/>
      <c r="P4182" s="515">
        <f t="shared" si="456"/>
        <v>0</v>
      </c>
      <c r="Q4182" s="515">
        <f t="shared" si="457"/>
        <v>0</v>
      </c>
      <c r="R4182" s="515">
        <f t="shared" si="458"/>
        <v>0</v>
      </c>
      <c r="S4182" s="516">
        <f>IF(M4182="nio",0,IF(M4182&gt;0,VLOOKUP(H4182,'3-Productie normen'!A:L,VLOOKUP(M4182,'3-Productie normen'!$B$36:$C$42,2,FALSE),FALSE)))</f>
        <v>0</v>
      </c>
      <c r="T4182" s="516">
        <f t="shared" si="453"/>
        <v>0</v>
      </c>
      <c r="U4182" s="55">
        <f t="shared" si="454"/>
        <v>0</v>
      </c>
      <c r="V4182" s="527"/>
      <c r="X4182" s="529">
        <f t="shared" si="459"/>
        <v>0</v>
      </c>
    </row>
    <row r="4183" spans="1:24" ht="14.1" customHeight="1">
      <c r="A4183" s="460">
        <v>4183</v>
      </c>
      <c r="B4183" s="467" t="s">
        <v>248</v>
      </c>
      <c r="C4183" s="466" t="s">
        <v>411</v>
      </c>
      <c r="D4183" s="473" t="s">
        <v>506</v>
      </c>
      <c r="E4183" s="475">
        <v>0</v>
      </c>
      <c r="F4183" s="475">
        <v>6</v>
      </c>
      <c r="G4183" s="494" t="s">
        <v>529</v>
      </c>
      <c r="H4183" s="491" t="s">
        <v>286</v>
      </c>
      <c r="I4183" s="494" t="s">
        <v>3974</v>
      </c>
      <c r="J4183" s="502">
        <v>16.75</v>
      </c>
      <c r="K4183" s="494" t="s">
        <v>4027</v>
      </c>
      <c r="L4183" s="512">
        <f t="shared" si="455"/>
        <v>0</v>
      </c>
      <c r="M4183" s="513" t="s">
        <v>4037</v>
      </c>
      <c r="N4183" s="514"/>
      <c r="O4183" s="514"/>
      <c r="P4183" s="515">
        <f t="shared" si="456"/>
        <v>0</v>
      </c>
      <c r="Q4183" s="515">
        <f t="shared" si="457"/>
        <v>0</v>
      </c>
      <c r="R4183" s="515">
        <f t="shared" si="458"/>
        <v>0</v>
      </c>
      <c r="S4183" s="516">
        <f>IF(M4183="nio",0,IF(M4183&gt;0,VLOOKUP(H4183,'3-Productie normen'!A:L,VLOOKUP(M4183,'3-Productie normen'!$B$36:$C$42,2,FALSE),FALSE)))</f>
        <v>0</v>
      </c>
      <c r="T4183" s="516">
        <f t="shared" si="453"/>
        <v>0</v>
      </c>
      <c r="U4183" s="55">
        <f t="shared" si="454"/>
        <v>0</v>
      </c>
      <c r="V4183" s="527"/>
      <c r="X4183" s="529">
        <f t="shared" si="459"/>
        <v>0</v>
      </c>
    </row>
    <row r="4184" spans="1:24" ht="14.1" customHeight="1">
      <c r="A4184" s="460">
        <v>4184</v>
      </c>
      <c r="B4184" s="467" t="s">
        <v>248</v>
      </c>
      <c r="C4184" s="466" t="s">
        <v>411</v>
      </c>
      <c r="D4184" s="473" t="s">
        <v>506</v>
      </c>
      <c r="E4184" s="475">
        <v>0</v>
      </c>
      <c r="F4184" s="475">
        <v>7</v>
      </c>
      <c r="G4184" s="494" t="s">
        <v>606</v>
      </c>
      <c r="H4184" s="494" t="s">
        <v>4026</v>
      </c>
      <c r="I4184" s="494" t="s">
        <v>3974</v>
      </c>
      <c r="J4184" s="502">
        <v>1.97</v>
      </c>
      <c r="K4184" s="494" t="s">
        <v>4026</v>
      </c>
      <c r="L4184" s="512">
        <f t="shared" si="455"/>
        <v>0</v>
      </c>
      <c r="M4184" s="513" t="s">
        <v>4037</v>
      </c>
      <c r="N4184" s="514"/>
      <c r="O4184" s="514"/>
      <c r="P4184" s="515">
        <f t="shared" si="456"/>
        <v>0</v>
      </c>
      <c r="Q4184" s="515">
        <f t="shared" si="457"/>
        <v>0</v>
      </c>
      <c r="R4184" s="515">
        <f t="shared" si="458"/>
        <v>0</v>
      </c>
      <c r="S4184" s="516">
        <f>IF(M4184="nio",0,IF(M4184&gt;0,VLOOKUP(H4184,'3-Productie normen'!A:L,VLOOKUP(M4184,'3-Productie normen'!$B$36:$C$42,2,FALSE),FALSE)))</f>
        <v>0</v>
      </c>
      <c r="T4184" s="516">
        <f t="shared" si="453"/>
        <v>0</v>
      </c>
      <c r="U4184" s="55">
        <f t="shared" si="454"/>
        <v>0</v>
      </c>
      <c r="V4184" s="527"/>
      <c r="X4184" s="529">
        <f t="shared" si="459"/>
        <v>0</v>
      </c>
    </row>
    <row r="4185" spans="1:24" ht="14.1" customHeight="1">
      <c r="A4185" s="567">
        <v>4185</v>
      </c>
      <c r="B4185" s="467" t="s">
        <v>248</v>
      </c>
      <c r="C4185" s="466" t="s">
        <v>411</v>
      </c>
      <c r="D4185" s="473" t="s">
        <v>506</v>
      </c>
      <c r="E4185" s="475">
        <v>0</v>
      </c>
      <c r="F4185" s="475">
        <v>8</v>
      </c>
      <c r="G4185" s="494" t="s">
        <v>617</v>
      </c>
      <c r="H4185" s="494" t="s">
        <v>4026</v>
      </c>
      <c r="I4185" s="494" t="s">
        <v>3974</v>
      </c>
      <c r="J4185" s="502">
        <v>1.59</v>
      </c>
      <c r="K4185" s="494" t="s">
        <v>4026</v>
      </c>
      <c r="L4185" s="512">
        <f t="shared" si="455"/>
        <v>0</v>
      </c>
      <c r="M4185" s="513" t="s">
        <v>4037</v>
      </c>
      <c r="N4185" s="514"/>
      <c r="O4185" s="514"/>
      <c r="P4185" s="515">
        <f t="shared" si="456"/>
        <v>0</v>
      </c>
      <c r="Q4185" s="515">
        <f t="shared" si="457"/>
        <v>0</v>
      </c>
      <c r="R4185" s="515">
        <f t="shared" si="458"/>
        <v>0</v>
      </c>
      <c r="S4185" s="516">
        <f>IF(M4185="nio",0,IF(M4185&gt;0,VLOOKUP(H4185,'3-Productie normen'!A:L,VLOOKUP(M4185,'3-Productie normen'!$B$36:$C$42,2,FALSE),FALSE)))</f>
        <v>0</v>
      </c>
      <c r="T4185" s="516">
        <f t="shared" si="453"/>
        <v>0</v>
      </c>
      <c r="U4185" s="55">
        <f t="shared" si="454"/>
        <v>0</v>
      </c>
      <c r="V4185" s="527"/>
      <c r="X4185" s="529">
        <f t="shared" si="459"/>
        <v>0</v>
      </c>
    </row>
    <row r="4186" spans="1:24" ht="14.1" customHeight="1">
      <c r="A4186" s="460">
        <v>4186</v>
      </c>
      <c r="B4186" s="467" t="s">
        <v>248</v>
      </c>
      <c r="C4186" s="466" t="s">
        <v>411</v>
      </c>
      <c r="D4186" s="473" t="s">
        <v>506</v>
      </c>
      <c r="E4186" s="475">
        <v>0</v>
      </c>
      <c r="F4186" s="475">
        <v>9</v>
      </c>
      <c r="G4186" s="494" t="s">
        <v>589</v>
      </c>
      <c r="H4186" s="491" t="s">
        <v>286</v>
      </c>
      <c r="I4186" s="494" t="s">
        <v>3974</v>
      </c>
      <c r="J4186" s="502">
        <v>4.2</v>
      </c>
      <c r="K4186" s="494" t="s">
        <v>4027</v>
      </c>
      <c r="L4186" s="512">
        <f t="shared" si="455"/>
        <v>0</v>
      </c>
      <c r="M4186" s="513" t="s">
        <v>4037</v>
      </c>
      <c r="N4186" s="514"/>
      <c r="O4186" s="514"/>
      <c r="P4186" s="515">
        <f t="shared" si="456"/>
        <v>0</v>
      </c>
      <c r="Q4186" s="515">
        <f t="shared" si="457"/>
        <v>0</v>
      </c>
      <c r="R4186" s="515">
        <f t="shared" si="458"/>
        <v>0</v>
      </c>
      <c r="S4186" s="516">
        <f>IF(M4186="nio",0,IF(M4186&gt;0,VLOOKUP(H4186,'3-Productie normen'!A:L,VLOOKUP(M4186,'3-Productie normen'!$B$36:$C$42,2,FALSE),FALSE)))</f>
        <v>0</v>
      </c>
      <c r="T4186" s="516">
        <f t="shared" si="453"/>
        <v>0</v>
      </c>
      <c r="U4186" s="55">
        <f t="shared" si="454"/>
        <v>0</v>
      </c>
      <c r="V4186" s="527"/>
      <c r="X4186" s="529">
        <f t="shared" si="459"/>
        <v>0</v>
      </c>
    </row>
    <row r="4187" spans="1:24" ht="14.1" customHeight="1">
      <c r="A4187" s="460">
        <v>4187</v>
      </c>
      <c r="B4187" s="467" t="s">
        <v>248</v>
      </c>
      <c r="C4187" s="466" t="s">
        <v>411</v>
      </c>
      <c r="D4187" s="473" t="s">
        <v>506</v>
      </c>
      <c r="E4187" s="475">
        <v>0</v>
      </c>
      <c r="F4187" s="475" t="s">
        <v>3454</v>
      </c>
      <c r="G4187" s="494" t="s">
        <v>598</v>
      </c>
      <c r="H4187" s="491" t="s">
        <v>286</v>
      </c>
      <c r="I4187" s="494" t="s">
        <v>3974</v>
      </c>
      <c r="J4187" s="502">
        <v>8.58</v>
      </c>
      <c r="K4187" s="494" t="s">
        <v>4027</v>
      </c>
      <c r="L4187" s="512">
        <f t="shared" si="455"/>
        <v>0</v>
      </c>
      <c r="M4187" s="513" t="s">
        <v>4037</v>
      </c>
      <c r="N4187" s="514"/>
      <c r="O4187" s="514"/>
      <c r="P4187" s="515">
        <f t="shared" si="456"/>
        <v>0</v>
      </c>
      <c r="Q4187" s="515">
        <f t="shared" si="457"/>
        <v>0</v>
      </c>
      <c r="R4187" s="515">
        <f t="shared" si="458"/>
        <v>0</v>
      </c>
      <c r="S4187" s="516">
        <f>IF(M4187="nio",0,IF(M4187&gt;0,VLOOKUP(H4187,'3-Productie normen'!A:L,VLOOKUP(M4187,'3-Productie normen'!$B$36:$C$42,2,FALSE),FALSE)))</f>
        <v>0</v>
      </c>
      <c r="T4187" s="516">
        <f t="shared" ref="T4187:T4250" si="460">IF(N4187&gt;0,S4187*$T$8,0)</f>
        <v>0</v>
      </c>
      <c r="U4187" s="55">
        <f t="shared" ref="U4187:U4250" si="461">IF((OR(O4187&gt;0,)),S4187*$U$8,0)</f>
        <v>0</v>
      </c>
      <c r="V4187" s="527"/>
      <c r="X4187" s="529">
        <f t="shared" si="459"/>
        <v>0</v>
      </c>
    </row>
    <row r="4188" spans="1:24" ht="14.1" customHeight="1">
      <c r="A4188" s="460">
        <v>4188</v>
      </c>
      <c r="B4188" s="467" t="s">
        <v>248</v>
      </c>
      <c r="C4188" s="466" t="s">
        <v>411</v>
      </c>
      <c r="D4188" s="473" t="s">
        <v>506</v>
      </c>
      <c r="E4188" s="475">
        <v>0</v>
      </c>
      <c r="F4188" s="475" t="s">
        <v>3455</v>
      </c>
      <c r="G4188" s="494" t="s">
        <v>598</v>
      </c>
      <c r="H4188" s="491" t="s">
        <v>286</v>
      </c>
      <c r="I4188" s="494" t="s">
        <v>3974</v>
      </c>
      <c r="J4188" s="502">
        <v>3.4</v>
      </c>
      <c r="K4188" s="494" t="s">
        <v>4027</v>
      </c>
      <c r="L4188" s="512">
        <f t="shared" si="455"/>
        <v>0</v>
      </c>
      <c r="M4188" s="513" t="s">
        <v>4037</v>
      </c>
      <c r="N4188" s="514"/>
      <c r="O4188" s="514"/>
      <c r="P4188" s="515">
        <f t="shared" si="456"/>
        <v>0</v>
      </c>
      <c r="Q4188" s="515">
        <f t="shared" si="457"/>
        <v>0</v>
      </c>
      <c r="R4188" s="515">
        <f t="shared" si="458"/>
        <v>0</v>
      </c>
      <c r="S4188" s="516">
        <f>IF(M4188="nio",0,IF(M4188&gt;0,VLOOKUP(H4188,'3-Productie normen'!A:L,VLOOKUP(M4188,'3-Productie normen'!$B$36:$C$42,2,FALSE),FALSE)))</f>
        <v>0</v>
      </c>
      <c r="T4188" s="516">
        <f t="shared" si="460"/>
        <v>0</v>
      </c>
      <c r="U4188" s="55">
        <f t="shared" si="461"/>
        <v>0</v>
      </c>
      <c r="V4188" s="527"/>
      <c r="X4188" s="529">
        <f t="shared" si="459"/>
        <v>0</v>
      </c>
    </row>
    <row r="4189" spans="1:24" ht="14.1" customHeight="1">
      <c r="A4189" s="460">
        <v>4189</v>
      </c>
      <c r="B4189" s="467" t="s">
        <v>248</v>
      </c>
      <c r="C4189" s="466" t="s">
        <v>412</v>
      </c>
      <c r="D4189" s="473" t="s">
        <v>507</v>
      </c>
      <c r="E4189" s="475">
        <v>0</v>
      </c>
      <c r="F4189" s="475">
        <v>1</v>
      </c>
      <c r="G4189" s="494" t="s">
        <v>3230</v>
      </c>
      <c r="H4189" s="494" t="s">
        <v>4026</v>
      </c>
      <c r="I4189" s="494" t="s">
        <v>3981</v>
      </c>
      <c r="J4189" s="502">
        <v>18.28</v>
      </c>
      <c r="K4189" s="494" t="s">
        <v>4026</v>
      </c>
      <c r="L4189" s="512">
        <f t="shared" si="455"/>
        <v>0</v>
      </c>
      <c r="M4189" s="513" t="s">
        <v>4037</v>
      </c>
      <c r="N4189" s="514"/>
      <c r="O4189" s="514"/>
      <c r="P4189" s="515">
        <f t="shared" si="456"/>
        <v>0</v>
      </c>
      <c r="Q4189" s="515">
        <f t="shared" si="457"/>
        <v>0</v>
      </c>
      <c r="R4189" s="515">
        <f t="shared" si="458"/>
        <v>0</v>
      </c>
      <c r="S4189" s="516">
        <f>IF(M4189="nio",0,IF(M4189&gt;0,VLOOKUP(H4189,'3-Productie normen'!A:L,VLOOKUP(M4189,'3-Productie normen'!$B$36:$C$42,2,FALSE),FALSE)))</f>
        <v>0</v>
      </c>
      <c r="T4189" s="516">
        <f t="shared" si="460"/>
        <v>0</v>
      </c>
      <c r="U4189" s="55">
        <f t="shared" si="461"/>
        <v>0</v>
      </c>
      <c r="V4189" s="527"/>
      <c r="X4189" s="529">
        <f t="shared" si="459"/>
        <v>0</v>
      </c>
    </row>
    <row r="4190" spans="1:24" ht="14.1" customHeight="1">
      <c r="A4190" s="460">
        <v>4190</v>
      </c>
      <c r="B4190" s="467" t="s">
        <v>248</v>
      </c>
      <c r="C4190" s="466" t="s">
        <v>413</v>
      </c>
      <c r="D4190" s="473" t="s">
        <v>508</v>
      </c>
      <c r="E4190" s="475">
        <v>0</v>
      </c>
      <c r="F4190" s="475">
        <v>1</v>
      </c>
      <c r="G4190" s="494" t="s">
        <v>625</v>
      </c>
      <c r="H4190" s="494" t="s">
        <v>4026</v>
      </c>
      <c r="I4190" s="494" t="s">
        <v>3983</v>
      </c>
      <c r="J4190" s="502">
        <v>5.83</v>
      </c>
      <c r="K4190" s="494" t="s">
        <v>4026</v>
      </c>
      <c r="L4190" s="512">
        <f t="shared" si="455"/>
        <v>0</v>
      </c>
      <c r="M4190" s="513" t="s">
        <v>4037</v>
      </c>
      <c r="N4190" s="514"/>
      <c r="O4190" s="514"/>
      <c r="P4190" s="515">
        <f t="shared" si="456"/>
        <v>0</v>
      </c>
      <c r="Q4190" s="515">
        <f t="shared" si="457"/>
        <v>0</v>
      </c>
      <c r="R4190" s="515">
        <f t="shared" si="458"/>
        <v>0</v>
      </c>
      <c r="S4190" s="516">
        <f>IF(M4190="nio",0,IF(M4190&gt;0,VLOOKUP(H4190,'3-Productie normen'!A:L,VLOOKUP(M4190,'3-Productie normen'!$B$36:$C$42,2,FALSE),FALSE)))</f>
        <v>0</v>
      </c>
      <c r="T4190" s="516">
        <f t="shared" si="460"/>
        <v>0</v>
      </c>
      <c r="U4190" s="55">
        <f t="shared" si="461"/>
        <v>0</v>
      </c>
      <c r="V4190" s="527"/>
      <c r="X4190" s="529">
        <f t="shared" si="459"/>
        <v>0</v>
      </c>
    </row>
    <row r="4191" spans="1:24" ht="14.1" customHeight="1">
      <c r="A4191" s="460">
        <v>4191</v>
      </c>
      <c r="B4191" s="467" t="s">
        <v>248</v>
      </c>
      <c r="C4191" s="466" t="s">
        <v>413</v>
      </c>
      <c r="D4191" s="473" t="s">
        <v>508</v>
      </c>
      <c r="E4191" s="475">
        <v>0</v>
      </c>
      <c r="F4191" s="475">
        <v>2</v>
      </c>
      <c r="G4191" s="494" t="s">
        <v>625</v>
      </c>
      <c r="H4191" s="494" t="s">
        <v>4026</v>
      </c>
      <c r="I4191" s="494" t="s">
        <v>3983</v>
      </c>
      <c r="J4191" s="502">
        <v>5.89</v>
      </c>
      <c r="K4191" s="494" t="s">
        <v>4026</v>
      </c>
      <c r="L4191" s="512">
        <f t="shared" si="455"/>
        <v>0</v>
      </c>
      <c r="M4191" s="513" t="s">
        <v>4037</v>
      </c>
      <c r="N4191" s="514"/>
      <c r="O4191" s="514"/>
      <c r="P4191" s="515">
        <f t="shared" si="456"/>
        <v>0</v>
      </c>
      <c r="Q4191" s="515">
        <f t="shared" si="457"/>
        <v>0</v>
      </c>
      <c r="R4191" s="515">
        <f t="shared" si="458"/>
        <v>0</v>
      </c>
      <c r="S4191" s="516">
        <f>IF(M4191="nio",0,IF(M4191&gt;0,VLOOKUP(H4191,'3-Productie normen'!A:L,VLOOKUP(M4191,'3-Productie normen'!$B$36:$C$42,2,FALSE),FALSE)))</f>
        <v>0</v>
      </c>
      <c r="T4191" s="516">
        <f t="shared" si="460"/>
        <v>0</v>
      </c>
      <c r="U4191" s="55">
        <f t="shared" si="461"/>
        <v>0</v>
      </c>
      <c r="V4191" s="527"/>
      <c r="X4191" s="529">
        <f t="shared" si="459"/>
        <v>0</v>
      </c>
    </row>
    <row r="4192" spans="1:24" ht="14.1" customHeight="1">
      <c r="A4192" s="460">
        <v>4192</v>
      </c>
      <c r="B4192" s="467" t="s">
        <v>248</v>
      </c>
      <c r="C4192" s="466" t="s">
        <v>413</v>
      </c>
      <c r="D4192" s="473" t="s">
        <v>508</v>
      </c>
      <c r="E4192" s="475">
        <v>0</v>
      </c>
      <c r="F4192" s="475">
        <v>3</v>
      </c>
      <c r="G4192" s="494" t="s">
        <v>625</v>
      </c>
      <c r="H4192" s="494" t="s">
        <v>4026</v>
      </c>
      <c r="I4192" s="494" t="s">
        <v>3983</v>
      </c>
      <c r="J4192" s="502">
        <v>11.55</v>
      </c>
      <c r="K4192" s="494" t="s">
        <v>4026</v>
      </c>
      <c r="L4192" s="512">
        <f t="shared" si="455"/>
        <v>0</v>
      </c>
      <c r="M4192" s="513" t="s">
        <v>4037</v>
      </c>
      <c r="N4192" s="514"/>
      <c r="O4192" s="514"/>
      <c r="P4192" s="515">
        <f t="shared" si="456"/>
        <v>0</v>
      </c>
      <c r="Q4192" s="515">
        <f t="shared" si="457"/>
        <v>0</v>
      </c>
      <c r="R4192" s="515">
        <f t="shared" si="458"/>
        <v>0</v>
      </c>
      <c r="S4192" s="516">
        <f>IF(M4192="nio",0,IF(M4192&gt;0,VLOOKUP(H4192,'3-Productie normen'!A:L,VLOOKUP(M4192,'3-Productie normen'!$B$36:$C$42,2,FALSE),FALSE)))</f>
        <v>0</v>
      </c>
      <c r="T4192" s="516">
        <f t="shared" si="460"/>
        <v>0</v>
      </c>
      <c r="U4192" s="55">
        <f t="shared" si="461"/>
        <v>0</v>
      </c>
      <c r="V4192" s="527"/>
      <c r="X4192" s="529">
        <f t="shared" si="459"/>
        <v>0</v>
      </c>
    </row>
    <row r="4193" spans="1:24" ht="14.1" customHeight="1">
      <c r="A4193" s="567">
        <v>4193</v>
      </c>
      <c r="B4193" s="467" t="s">
        <v>248</v>
      </c>
      <c r="C4193" s="466" t="s">
        <v>413</v>
      </c>
      <c r="D4193" s="473" t="s">
        <v>508</v>
      </c>
      <c r="E4193" s="475">
        <v>0</v>
      </c>
      <c r="F4193" s="475">
        <v>4</v>
      </c>
      <c r="G4193" s="494" t="s">
        <v>625</v>
      </c>
      <c r="H4193" s="494" t="s">
        <v>4026</v>
      </c>
      <c r="I4193" s="494" t="s">
        <v>3983</v>
      </c>
      <c r="J4193" s="502">
        <v>11.75</v>
      </c>
      <c r="K4193" s="494" t="s">
        <v>4026</v>
      </c>
      <c r="L4193" s="512">
        <f t="shared" si="455"/>
        <v>0</v>
      </c>
      <c r="M4193" s="513" t="s">
        <v>4037</v>
      </c>
      <c r="N4193" s="514"/>
      <c r="O4193" s="514"/>
      <c r="P4193" s="515">
        <f t="shared" si="456"/>
        <v>0</v>
      </c>
      <c r="Q4193" s="515">
        <f t="shared" si="457"/>
        <v>0</v>
      </c>
      <c r="R4193" s="515">
        <f t="shared" si="458"/>
        <v>0</v>
      </c>
      <c r="S4193" s="516">
        <f>IF(M4193="nio",0,IF(M4193&gt;0,VLOOKUP(H4193,'3-Productie normen'!A:L,VLOOKUP(M4193,'3-Productie normen'!$B$36:$C$42,2,FALSE),FALSE)))</f>
        <v>0</v>
      </c>
      <c r="T4193" s="516">
        <f t="shared" si="460"/>
        <v>0</v>
      </c>
      <c r="U4193" s="55">
        <f t="shared" si="461"/>
        <v>0</v>
      </c>
      <c r="V4193" s="527"/>
      <c r="X4193" s="529">
        <f t="shared" si="459"/>
        <v>0</v>
      </c>
    </row>
    <row r="4194" spans="1:24" ht="14.1" customHeight="1">
      <c r="A4194" s="460">
        <v>4194</v>
      </c>
      <c r="B4194" s="467" t="s">
        <v>248</v>
      </c>
      <c r="C4194" s="466" t="s">
        <v>414</v>
      </c>
      <c r="D4194" s="473" t="s">
        <v>509</v>
      </c>
      <c r="E4194" s="475">
        <v>0</v>
      </c>
      <c r="F4194" s="475">
        <v>1</v>
      </c>
      <c r="G4194" s="494" t="s">
        <v>606</v>
      </c>
      <c r="H4194" s="494" t="s">
        <v>4026</v>
      </c>
      <c r="I4194" s="494" t="s">
        <v>3983</v>
      </c>
      <c r="J4194" s="502">
        <v>3.77</v>
      </c>
      <c r="K4194" s="494" t="s">
        <v>4026</v>
      </c>
      <c r="L4194" s="512">
        <f t="shared" si="455"/>
        <v>0</v>
      </c>
      <c r="M4194" s="513" t="s">
        <v>4037</v>
      </c>
      <c r="N4194" s="514"/>
      <c r="O4194" s="514"/>
      <c r="P4194" s="515">
        <f t="shared" si="456"/>
        <v>0</v>
      </c>
      <c r="Q4194" s="515">
        <f t="shared" si="457"/>
        <v>0</v>
      </c>
      <c r="R4194" s="515">
        <f t="shared" si="458"/>
        <v>0</v>
      </c>
      <c r="S4194" s="516">
        <f>IF(M4194="nio",0,IF(M4194&gt;0,VLOOKUP(H4194,'3-Productie normen'!A:L,VLOOKUP(M4194,'3-Productie normen'!$B$36:$C$42,2,FALSE),FALSE)))</f>
        <v>0</v>
      </c>
      <c r="T4194" s="516">
        <f t="shared" si="460"/>
        <v>0</v>
      </c>
      <c r="U4194" s="55">
        <f t="shared" si="461"/>
        <v>0</v>
      </c>
      <c r="V4194" s="527"/>
      <c r="X4194" s="529">
        <f t="shared" si="459"/>
        <v>0</v>
      </c>
    </row>
    <row r="4195" spans="1:24" ht="14.1" customHeight="1">
      <c r="A4195" s="460">
        <v>4195</v>
      </c>
      <c r="B4195" s="467" t="s">
        <v>248</v>
      </c>
      <c r="C4195" s="466" t="s">
        <v>414</v>
      </c>
      <c r="D4195" s="473" t="s">
        <v>509</v>
      </c>
      <c r="E4195" s="475">
        <v>0</v>
      </c>
      <c r="F4195" s="475">
        <v>2</v>
      </c>
      <c r="G4195" s="494" t="s">
        <v>2177</v>
      </c>
      <c r="H4195" s="491" t="s">
        <v>286</v>
      </c>
      <c r="I4195" s="494" t="s">
        <v>3977</v>
      </c>
      <c r="J4195" s="502">
        <v>4.5999999999999996</v>
      </c>
      <c r="K4195" s="494" t="s">
        <v>4027</v>
      </c>
      <c r="L4195" s="512">
        <f t="shared" si="455"/>
        <v>0</v>
      </c>
      <c r="M4195" s="513" t="s">
        <v>4037</v>
      </c>
      <c r="N4195" s="514"/>
      <c r="O4195" s="514"/>
      <c r="P4195" s="515">
        <f t="shared" si="456"/>
        <v>0</v>
      </c>
      <c r="Q4195" s="515">
        <f t="shared" si="457"/>
        <v>0</v>
      </c>
      <c r="R4195" s="515">
        <f t="shared" si="458"/>
        <v>0</v>
      </c>
      <c r="S4195" s="516">
        <f>IF(M4195="nio",0,IF(M4195&gt;0,VLOOKUP(H4195,'3-Productie normen'!A:L,VLOOKUP(M4195,'3-Productie normen'!$B$36:$C$42,2,FALSE),FALSE)))</f>
        <v>0</v>
      </c>
      <c r="T4195" s="516">
        <f t="shared" si="460"/>
        <v>0</v>
      </c>
      <c r="U4195" s="55">
        <f t="shared" si="461"/>
        <v>0</v>
      </c>
      <c r="V4195" s="527"/>
      <c r="X4195" s="529">
        <f t="shared" si="459"/>
        <v>0</v>
      </c>
    </row>
    <row r="4196" spans="1:24" ht="14.1" customHeight="1">
      <c r="A4196" s="460">
        <v>4196</v>
      </c>
      <c r="B4196" s="467" t="s">
        <v>248</v>
      </c>
      <c r="C4196" s="466" t="s">
        <v>414</v>
      </c>
      <c r="D4196" s="473" t="s">
        <v>509</v>
      </c>
      <c r="E4196" s="475">
        <v>0</v>
      </c>
      <c r="F4196" s="475">
        <v>3</v>
      </c>
      <c r="G4196" s="494" t="s">
        <v>598</v>
      </c>
      <c r="H4196" s="491" t="s">
        <v>286</v>
      </c>
      <c r="I4196" s="494" t="s">
        <v>3977</v>
      </c>
      <c r="J4196" s="502">
        <v>2.16</v>
      </c>
      <c r="K4196" s="494" t="s">
        <v>4027</v>
      </c>
      <c r="L4196" s="512">
        <f t="shared" si="455"/>
        <v>0</v>
      </c>
      <c r="M4196" s="513" t="s">
        <v>4037</v>
      </c>
      <c r="N4196" s="514"/>
      <c r="O4196" s="514"/>
      <c r="P4196" s="515">
        <f t="shared" si="456"/>
        <v>0</v>
      </c>
      <c r="Q4196" s="515">
        <f t="shared" si="457"/>
        <v>0</v>
      </c>
      <c r="R4196" s="515">
        <f t="shared" si="458"/>
        <v>0</v>
      </c>
      <c r="S4196" s="516">
        <f>IF(M4196="nio",0,IF(M4196&gt;0,VLOOKUP(H4196,'3-Productie normen'!A:L,VLOOKUP(M4196,'3-Productie normen'!$B$36:$C$42,2,FALSE),FALSE)))</f>
        <v>0</v>
      </c>
      <c r="T4196" s="516">
        <f t="shared" si="460"/>
        <v>0</v>
      </c>
      <c r="U4196" s="55">
        <f t="shared" si="461"/>
        <v>0</v>
      </c>
      <c r="V4196" s="527"/>
      <c r="X4196" s="529">
        <f t="shared" si="459"/>
        <v>0</v>
      </c>
    </row>
    <row r="4197" spans="1:24" ht="14.1" customHeight="1">
      <c r="A4197" s="460">
        <v>4197</v>
      </c>
      <c r="B4197" s="467" t="s">
        <v>248</v>
      </c>
      <c r="C4197" s="466" t="s">
        <v>414</v>
      </c>
      <c r="D4197" s="473" t="s">
        <v>509</v>
      </c>
      <c r="E4197" s="475">
        <v>0</v>
      </c>
      <c r="F4197" s="475">
        <v>4</v>
      </c>
      <c r="G4197" s="494" t="s">
        <v>598</v>
      </c>
      <c r="H4197" s="491" t="s">
        <v>286</v>
      </c>
      <c r="I4197" s="494" t="s">
        <v>3977</v>
      </c>
      <c r="J4197" s="502">
        <v>3.24</v>
      </c>
      <c r="K4197" s="494" t="s">
        <v>4027</v>
      </c>
      <c r="L4197" s="512">
        <f t="shared" si="455"/>
        <v>0</v>
      </c>
      <c r="M4197" s="513" t="s">
        <v>4037</v>
      </c>
      <c r="N4197" s="514"/>
      <c r="O4197" s="514"/>
      <c r="P4197" s="515">
        <f t="shared" si="456"/>
        <v>0</v>
      </c>
      <c r="Q4197" s="515">
        <f t="shared" si="457"/>
        <v>0</v>
      </c>
      <c r="R4197" s="515">
        <f t="shared" si="458"/>
        <v>0</v>
      </c>
      <c r="S4197" s="516">
        <f>IF(M4197="nio",0,IF(M4197&gt;0,VLOOKUP(H4197,'3-Productie normen'!A:L,VLOOKUP(M4197,'3-Productie normen'!$B$36:$C$42,2,FALSE),FALSE)))</f>
        <v>0</v>
      </c>
      <c r="T4197" s="516">
        <f t="shared" si="460"/>
        <v>0</v>
      </c>
      <c r="U4197" s="55">
        <f t="shared" si="461"/>
        <v>0</v>
      </c>
      <c r="V4197" s="527"/>
      <c r="X4197" s="529">
        <f t="shared" si="459"/>
        <v>0</v>
      </c>
    </row>
    <row r="4198" spans="1:24" ht="14.1" customHeight="1">
      <c r="A4198" s="460">
        <v>4198</v>
      </c>
      <c r="B4198" s="467" t="s">
        <v>248</v>
      </c>
      <c r="C4198" s="466" t="s">
        <v>414</v>
      </c>
      <c r="D4198" s="473" t="s">
        <v>509</v>
      </c>
      <c r="E4198" s="475">
        <v>0</v>
      </c>
      <c r="F4198" s="475">
        <v>471</v>
      </c>
      <c r="G4198" s="494" t="s">
        <v>529</v>
      </c>
      <c r="H4198" s="491" t="s">
        <v>286</v>
      </c>
      <c r="I4198" s="494" t="s">
        <v>3986</v>
      </c>
      <c r="J4198" s="502">
        <v>18.36</v>
      </c>
      <c r="K4198" s="494" t="s">
        <v>4027</v>
      </c>
      <c r="L4198" s="512">
        <f t="shared" si="455"/>
        <v>0</v>
      </c>
      <c r="M4198" s="513" t="s">
        <v>4037</v>
      </c>
      <c r="N4198" s="514"/>
      <c r="O4198" s="514"/>
      <c r="P4198" s="515">
        <f t="shared" si="456"/>
        <v>0</v>
      </c>
      <c r="Q4198" s="515">
        <f t="shared" si="457"/>
        <v>0</v>
      </c>
      <c r="R4198" s="515">
        <f t="shared" si="458"/>
        <v>0</v>
      </c>
      <c r="S4198" s="516">
        <f>IF(M4198="nio",0,IF(M4198&gt;0,VLOOKUP(H4198,'3-Productie normen'!A:L,VLOOKUP(M4198,'3-Productie normen'!$B$36:$C$42,2,FALSE),FALSE)))</f>
        <v>0</v>
      </c>
      <c r="T4198" s="516">
        <f t="shared" si="460"/>
        <v>0</v>
      </c>
      <c r="U4198" s="55">
        <f t="shared" si="461"/>
        <v>0</v>
      </c>
      <c r="V4198" s="527"/>
      <c r="X4198" s="529">
        <f t="shared" si="459"/>
        <v>0</v>
      </c>
    </row>
    <row r="4199" spans="1:24" ht="14.1" customHeight="1">
      <c r="A4199" s="460">
        <v>4199</v>
      </c>
      <c r="B4199" s="467" t="s">
        <v>248</v>
      </c>
      <c r="C4199" s="466" t="s">
        <v>414</v>
      </c>
      <c r="D4199" s="473" t="s">
        <v>509</v>
      </c>
      <c r="E4199" s="475">
        <v>0</v>
      </c>
      <c r="F4199" s="475">
        <v>472</v>
      </c>
      <c r="G4199" s="494" t="s">
        <v>529</v>
      </c>
      <c r="H4199" s="491" t="s">
        <v>286</v>
      </c>
      <c r="I4199" s="494" t="s">
        <v>3986</v>
      </c>
      <c r="J4199" s="502">
        <v>18.36</v>
      </c>
      <c r="K4199" s="494" t="s">
        <v>4027</v>
      </c>
      <c r="L4199" s="512">
        <f t="shared" si="455"/>
        <v>0</v>
      </c>
      <c r="M4199" s="513" t="s">
        <v>4037</v>
      </c>
      <c r="N4199" s="514"/>
      <c r="O4199" s="514"/>
      <c r="P4199" s="515">
        <f t="shared" si="456"/>
        <v>0</v>
      </c>
      <c r="Q4199" s="515">
        <f t="shared" si="457"/>
        <v>0</v>
      </c>
      <c r="R4199" s="515">
        <f t="shared" si="458"/>
        <v>0</v>
      </c>
      <c r="S4199" s="516">
        <f>IF(M4199="nio",0,IF(M4199&gt;0,VLOOKUP(H4199,'3-Productie normen'!A:L,VLOOKUP(M4199,'3-Productie normen'!$B$36:$C$42,2,FALSE),FALSE)))</f>
        <v>0</v>
      </c>
      <c r="T4199" s="516">
        <f t="shared" si="460"/>
        <v>0</v>
      </c>
      <c r="U4199" s="55">
        <f t="shared" si="461"/>
        <v>0</v>
      </c>
      <c r="V4199" s="527"/>
      <c r="X4199" s="529">
        <f t="shared" si="459"/>
        <v>0</v>
      </c>
    </row>
    <row r="4200" spans="1:24" ht="14.1" customHeight="1">
      <c r="A4200" s="460">
        <v>4200</v>
      </c>
      <c r="B4200" s="467" t="s">
        <v>248</v>
      </c>
      <c r="C4200" s="466" t="s">
        <v>414</v>
      </c>
      <c r="D4200" s="473" t="s">
        <v>509</v>
      </c>
      <c r="E4200" s="475">
        <v>0</v>
      </c>
      <c r="F4200" s="475">
        <v>473</v>
      </c>
      <c r="G4200" s="494" t="s">
        <v>529</v>
      </c>
      <c r="H4200" s="491" t="s">
        <v>286</v>
      </c>
      <c r="I4200" s="494" t="s">
        <v>3986</v>
      </c>
      <c r="J4200" s="502">
        <v>19.43</v>
      </c>
      <c r="K4200" s="494" t="s">
        <v>4027</v>
      </c>
      <c r="L4200" s="512">
        <f t="shared" si="455"/>
        <v>0</v>
      </c>
      <c r="M4200" s="513" t="s">
        <v>4037</v>
      </c>
      <c r="N4200" s="514"/>
      <c r="O4200" s="514"/>
      <c r="P4200" s="515">
        <f t="shared" si="456"/>
        <v>0</v>
      </c>
      <c r="Q4200" s="515">
        <f t="shared" si="457"/>
        <v>0</v>
      </c>
      <c r="R4200" s="515">
        <f t="shared" si="458"/>
        <v>0</v>
      </c>
      <c r="S4200" s="516">
        <f>IF(M4200="nio",0,IF(M4200&gt;0,VLOOKUP(H4200,'3-Productie normen'!A:L,VLOOKUP(M4200,'3-Productie normen'!$B$36:$C$42,2,FALSE),FALSE)))</f>
        <v>0</v>
      </c>
      <c r="T4200" s="516">
        <f t="shared" si="460"/>
        <v>0</v>
      </c>
      <c r="U4200" s="55">
        <f t="shared" si="461"/>
        <v>0</v>
      </c>
      <c r="V4200" s="527"/>
      <c r="X4200" s="529">
        <f t="shared" si="459"/>
        <v>0</v>
      </c>
    </row>
    <row r="4201" spans="1:24" ht="14.1" customHeight="1">
      <c r="A4201" s="567">
        <v>4201</v>
      </c>
      <c r="B4201" s="467" t="s">
        <v>248</v>
      </c>
      <c r="C4201" s="466" t="s">
        <v>414</v>
      </c>
      <c r="D4201" s="473" t="s">
        <v>509</v>
      </c>
      <c r="E4201" s="475">
        <v>0</v>
      </c>
      <c r="F4201" s="475">
        <v>474</v>
      </c>
      <c r="G4201" s="494" t="s">
        <v>529</v>
      </c>
      <c r="H4201" s="491" t="s">
        <v>286</v>
      </c>
      <c r="I4201" s="494" t="s">
        <v>3986</v>
      </c>
      <c r="J4201" s="502">
        <v>19.43</v>
      </c>
      <c r="K4201" s="494" t="s">
        <v>4027</v>
      </c>
      <c r="L4201" s="512">
        <f t="shared" si="455"/>
        <v>0</v>
      </c>
      <c r="M4201" s="513" t="s">
        <v>4037</v>
      </c>
      <c r="N4201" s="514"/>
      <c r="O4201" s="514"/>
      <c r="P4201" s="515">
        <f t="shared" si="456"/>
        <v>0</v>
      </c>
      <c r="Q4201" s="515">
        <f t="shared" si="457"/>
        <v>0</v>
      </c>
      <c r="R4201" s="515">
        <f t="shared" si="458"/>
        <v>0</v>
      </c>
      <c r="S4201" s="516">
        <f>IF(M4201="nio",0,IF(M4201&gt;0,VLOOKUP(H4201,'3-Productie normen'!A:L,VLOOKUP(M4201,'3-Productie normen'!$B$36:$C$42,2,FALSE),FALSE)))</f>
        <v>0</v>
      </c>
      <c r="T4201" s="516">
        <f t="shared" si="460"/>
        <v>0</v>
      </c>
      <c r="U4201" s="55">
        <f t="shared" si="461"/>
        <v>0</v>
      </c>
      <c r="V4201" s="527"/>
      <c r="X4201" s="529">
        <f t="shared" si="459"/>
        <v>0</v>
      </c>
    </row>
    <row r="4202" spans="1:24" ht="14.1" customHeight="1">
      <c r="A4202" s="460">
        <v>4202</v>
      </c>
      <c r="B4202" s="467" t="s">
        <v>248</v>
      </c>
      <c r="C4202" s="466" t="s">
        <v>414</v>
      </c>
      <c r="D4202" s="473" t="s">
        <v>509</v>
      </c>
      <c r="E4202" s="475">
        <v>0</v>
      </c>
      <c r="F4202" s="475">
        <v>475</v>
      </c>
      <c r="G4202" s="494" t="s">
        <v>529</v>
      </c>
      <c r="H4202" s="491" t="s">
        <v>286</v>
      </c>
      <c r="I4202" s="494" t="s">
        <v>3986</v>
      </c>
      <c r="J4202" s="502">
        <v>19.43</v>
      </c>
      <c r="K4202" s="494" t="s">
        <v>4027</v>
      </c>
      <c r="L4202" s="512">
        <f t="shared" si="455"/>
        <v>0</v>
      </c>
      <c r="M4202" s="513" t="s">
        <v>4037</v>
      </c>
      <c r="N4202" s="514"/>
      <c r="O4202" s="514"/>
      <c r="P4202" s="515">
        <f t="shared" si="456"/>
        <v>0</v>
      </c>
      <c r="Q4202" s="515">
        <f t="shared" si="457"/>
        <v>0</v>
      </c>
      <c r="R4202" s="515">
        <f t="shared" si="458"/>
        <v>0</v>
      </c>
      <c r="S4202" s="516">
        <f>IF(M4202="nio",0,IF(M4202&gt;0,VLOOKUP(H4202,'3-Productie normen'!A:L,VLOOKUP(M4202,'3-Productie normen'!$B$36:$C$42,2,FALSE),FALSE)))</f>
        <v>0</v>
      </c>
      <c r="T4202" s="516">
        <f t="shared" si="460"/>
        <v>0</v>
      </c>
      <c r="U4202" s="55">
        <f t="shared" si="461"/>
        <v>0</v>
      </c>
      <c r="V4202" s="527"/>
      <c r="X4202" s="529">
        <f t="shared" si="459"/>
        <v>0</v>
      </c>
    </row>
    <row r="4203" spans="1:24" ht="14.1" customHeight="1">
      <c r="A4203" s="460">
        <v>4203</v>
      </c>
      <c r="B4203" s="467" t="s">
        <v>248</v>
      </c>
      <c r="C4203" s="466" t="s">
        <v>414</v>
      </c>
      <c r="D4203" s="473" t="s">
        <v>509</v>
      </c>
      <c r="E4203" s="475">
        <v>0</v>
      </c>
      <c r="F4203" s="475">
        <v>476</v>
      </c>
      <c r="G4203" s="494" t="s">
        <v>529</v>
      </c>
      <c r="H4203" s="491" t="s">
        <v>286</v>
      </c>
      <c r="I4203" s="494" t="s">
        <v>3986</v>
      </c>
      <c r="J4203" s="502">
        <v>19.43</v>
      </c>
      <c r="K4203" s="494" t="s">
        <v>4027</v>
      </c>
      <c r="L4203" s="512">
        <f t="shared" si="455"/>
        <v>0</v>
      </c>
      <c r="M4203" s="513" t="s">
        <v>4037</v>
      </c>
      <c r="N4203" s="514"/>
      <c r="O4203" s="514"/>
      <c r="P4203" s="515">
        <f t="shared" si="456"/>
        <v>0</v>
      </c>
      <c r="Q4203" s="515">
        <f t="shared" si="457"/>
        <v>0</v>
      </c>
      <c r="R4203" s="515">
        <f t="shared" si="458"/>
        <v>0</v>
      </c>
      <c r="S4203" s="516">
        <f>IF(M4203="nio",0,IF(M4203&gt;0,VLOOKUP(H4203,'3-Productie normen'!A:L,VLOOKUP(M4203,'3-Productie normen'!$B$36:$C$42,2,FALSE),FALSE)))</f>
        <v>0</v>
      </c>
      <c r="T4203" s="516">
        <f t="shared" si="460"/>
        <v>0</v>
      </c>
      <c r="U4203" s="55">
        <f t="shared" si="461"/>
        <v>0</v>
      </c>
      <c r="V4203" s="527"/>
      <c r="X4203" s="529">
        <f t="shared" si="459"/>
        <v>0</v>
      </c>
    </row>
    <row r="4204" spans="1:24" ht="14.1" customHeight="1">
      <c r="A4204" s="460">
        <v>4204</v>
      </c>
      <c r="B4204" s="467" t="s">
        <v>248</v>
      </c>
      <c r="C4204" s="466" t="s">
        <v>414</v>
      </c>
      <c r="D4204" s="473" t="s">
        <v>509</v>
      </c>
      <c r="E4204" s="475">
        <v>0</v>
      </c>
      <c r="F4204" s="475">
        <v>477</v>
      </c>
      <c r="G4204" s="494" t="s">
        <v>529</v>
      </c>
      <c r="H4204" s="491" t="s">
        <v>286</v>
      </c>
      <c r="I4204" s="494" t="s">
        <v>3986</v>
      </c>
      <c r="J4204" s="502">
        <v>19.43</v>
      </c>
      <c r="K4204" s="494" t="s">
        <v>4027</v>
      </c>
      <c r="L4204" s="512">
        <f t="shared" si="455"/>
        <v>0</v>
      </c>
      <c r="M4204" s="513" t="s">
        <v>4037</v>
      </c>
      <c r="N4204" s="514"/>
      <c r="O4204" s="514"/>
      <c r="P4204" s="515">
        <f t="shared" si="456"/>
        <v>0</v>
      </c>
      <c r="Q4204" s="515">
        <f t="shared" si="457"/>
        <v>0</v>
      </c>
      <c r="R4204" s="515">
        <f t="shared" si="458"/>
        <v>0</v>
      </c>
      <c r="S4204" s="516">
        <f>IF(M4204="nio",0,IF(M4204&gt;0,VLOOKUP(H4204,'3-Productie normen'!A:L,VLOOKUP(M4204,'3-Productie normen'!$B$36:$C$42,2,FALSE),FALSE)))</f>
        <v>0</v>
      </c>
      <c r="T4204" s="516">
        <f t="shared" si="460"/>
        <v>0</v>
      </c>
      <c r="U4204" s="55">
        <f t="shared" si="461"/>
        <v>0</v>
      </c>
      <c r="V4204" s="527"/>
      <c r="X4204" s="529">
        <f t="shared" si="459"/>
        <v>0</v>
      </c>
    </row>
    <row r="4205" spans="1:24" ht="14.1" customHeight="1">
      <c r="A4205" s="460">
        <v>4205</v>
      </c>
      <c r="B4205" s="467" t="s">
        <v>248</v>
      </c>
      <c r="C4205" s="466" t="s">
        <v>414</v>
      </c>
      <c r="D4205" s="473" t="s">
        <v>509</v>
      </c>
      <c r="E4205" s="475">
        <v>0</v>
      </c>
      <c r="F4205" s="475">
        <v>478</v>
      </c>
      <c r="G4205" s="494" t="s">
        <v>529</v>
      </c>
      <c r="H4205" s="491" t="s">
        <v>286</v>
      </c>
      <c r="I4205" s="494" t="s">
        <v>3986</v>
      </c>
      <c r="J4205" s="502">
        <v>19.43</v>
      </c>
      <c r="K4205" s="494" t="s">
        <v>4027</v>
      </c>
      <c r="L4205" s="512">
        <f t="shared" si="455"/>
        <v>0</v>
      </c>
      <c r="M4205" s="513" t="s">
        <v>4037</v>
      </c>
      <c r="N4205" s="514"/>
      <c r="O4205" s="514"/>
      <c r="P4205" s="515">
        <f t="shared" si="456"/>
        <v>0</v>
      </c>
      <c r="Q4205" s="515">
        <f t="shared" si="457"/>
        <v>0</v>
      </c>
      <c r="R4205" s="515">
        <f t="shared" si="458"/>
        <v>0</v>
      </c>
      <c r="S4205" s="516">
        <f>IF(M4205="nio",0,IF(M4205&gt;0,VLOOKUP(H4205,'3-Productie normen'!A:L,VLOOKUP(M4205,'3-Productie normen'!$B$36:$C$42,2,FALSE),FALSE)))</f>
        <v>0</v>
      </c>
      <c r="T4205" s="516">
        <f t="shared" si="460"/>
        <v>0</v>
      </c>
      <c r="U4205" s="55">
        <f t="shared" si="461"/>
        <v>0</v>
      </c>
      <c r="V4205" s="527"/>
      <c r="X4205" s="529">
        <f t="shared" si="459"/>
        <v>0</v>
      </c>
    </row>
    <row r="4206" spans="1:24" ht="14.1" customHeight="1">
      <c r="A4206" s="460">
        <v>4206</v>
      </c>
      <c r="B4206" s="467" t="s">
        <v>248</v>
      </c>
      <c r="C4206" s="466" t="s">
        <v>414</v>
      </c>
      <c r="D4206" s="473" t="s">
        <v>509</v>
      </c>
      <c r="E4206" s="475">
        <v>0</v>
      </c>
      <c r="F4206" s="475">
        <v>479</v>
      </c>
      <c r="G4206" s="494" t="s">
        <v>529</v>
      </c>
      <c r="H4206" s="491" t="s">
        <v>286</v>
      </c>
      <c r="I4206" s="494" t="s">
        <v>3986</v>
      </c>
      <c r="J4206" s="502">
        <v>29.15</v>
      </c>
      <c r="K4206" s="494" t="s">
        <v>4027</v>
      </c>
      <c r="L4206" s="512">
        <f t="shared" si="455"/>
        <v>0</v>
      </c>
      <c r="M4206" s="513" t="s">
        <v>4037</v>
      </c>
      <c r="N4206" s="514"/>
      <c r="O4206" s="514"/>
      <c r="P4206" s="515">
        <f t="shared" si="456"/>
        <v>0</v>
      </c>
      <c r="Q4206" s="515">
        <f t="shared" si="457"/>
        <v>0</v>
      </c>
      <c r="R4206" s="515">
        <f t="shared" si="458"/>
        <v>0</v>
      </c>
      <c r="S4206" s="516">
        <f>IF(M4206="nio",0,IF(M4206&gt;0,VLOOKUP(H4206,'3-Productie normen'!A:L,VLOOKUP(M4206,'3-Productie normen'!$B$36:$C$42,2,FALSE),FALSE)))</f>
        <v>0</v>
      </c>
      <c r="T4206" s="516">
        <f t="shared" si="460"/>
        <v>0</v>
      </c>
      <c r="U4206" s="55">
        <f t="shared" si="461"/>
        <v>0</v>
      </c>
      <c r="V4206" s="527"/>
      <c r="X4206" s="529">
        <f t="shared" si="459"/>
        <v>0</v>
      </c>
    </row>
    <row r="4207" spans="1:24" ht="14.1" customHeight="1">
      <c r="A4207" s="460">
        <v>4207</v>
      </c>
      <c r="B4207" s="467" t="s">
        <v>248</v>
      </c>
      <c r="C4207" s="466" t="s">
        <v>414</v>
      </c>
      <c r="D4207" s="473" t="s">
        <v>509</v>
      </c>
      <c r="E4207" s="475">
        <v>0</v>
      </c>
      <c r="F4207" s="475">
        <v>480</v>
      </c>
      <c r="G4207" s="494" t="s">
        <v>529</v>
      </c>
      <c r="H4207" s="491" t="s">
        <v>286</v>
      </c>
      <c r="I4207" s="494" t="s">
        <v>3986</v>
      </c>
      <c r="J4207" s="502">
        <v>29.15</v>
      </c>
      <c r="K4207" s="494" t="s">
        <v>4027</v>
      </c>
      <c r="L4207" s="512">
        <f t="shared" si="455"/>
        <v>0</v>
      </c>
      <c r="M4207" s="513" t="s">
        <v>4037</v>
      </c>
      <c r="N4207" s="514"/>
      <c r="O4207" s="514"/>
      <c r="P4207" s="515">
        <f t="shared" si="456"/>
        <v>0</v>
      </c>
      <c r="Q4207" s="515">
        <f t="shared" si="457"/>
        <v>0</v>
      </c>
      <c r="R4207" s="515">
        <f t="shared" si="458"/>
        <v>0</v>
      </c>
      <c r="S4207" s="516">
        <f>IF(M4207="nio",0,IF(M4207&gt;0,VLOOKUP(H4207,'3-Productie normen'!A:L,VLOOKUP(M4207,'3-Productie normen'!$B$36:$C$42,2,FALSE),FALSE)))</f>
        <v>0</v>
      </c>
      <c r="T4207" s="516">
        <f t="shared" si="460"/>
        <v>0</v>
      </c>
      <c r="U4207" s="55">
        <f t="shared" si="461"/>
        <v>0</v>
      </c>
      <c r="V4207" s="527"/>
      <c r="X4207" s="529">
        <f t="shared" si="459"/>
        <v>0</v>
      </c>
    </row>
    <row r="4208" spans="1:24" ht="14.1" customHeight="1">
      <c r="A4208" s="460">
        <v>4208</v>
      </c>
      <c r="B4208" s="467" t="s">
        <v>248</v>
      </c>
      <c r="C4208" s="466" t="s">
        <v>414</v>
      </c>
      <c r="D4208" s="473" t="s">
        <v>509</v>
      </c>
      <c r="E4208" s="475">
        <v>0</v>
      </c>
      <c r="F4208" s="475">
        <v>481</v>
      </c>
      <c r="G4208" s="494" t="s">
        <v>529</v>
      </c>
      <c r="H4208" s="491" t="s">
        <v>286</v>
      </c>
      <c r="I4208" s="494" t="s">
        <v>3986</v>
      </c>
      <c r="J4208" s="502">
        <v>19.43</v>
      </c>
      <c r="K4208" s="494" t="s">
        <v>4027</v>
      </c>
      <c r="L4208" s="512">
        <f t="shared" si="455"/>
        <v>0</v>
      </c>
      <c r="M4208" s="513" t="s">
        <v>4037</v>
      </c>
      <c r="N4208" s="514"/>
      <c r="O4208" s="514"/>
      <c r="P4208" s="515">
        <f t="shared" si="456"/>
        <v>0</v>
      </c>
      <c r="Q4208" s="515">
        <f t="shared" si="457"/>
        <v>0</v>
      </c>
      <c r="R4208" s="515">
        <f t="shared" si="458"/>
        <v>0</v>
      </c>
      <c r="S4208" s="516">
        <f>IF(M4208="nio",0,IF(M4208&gt;0,VLOOKUP(H4208,'3-Productie normen'!A:L,VLOOKUP(M4208,'3-Productie normen'!$B$36:$C$42,2,FALSE),FALSE)))</f>
        <v>0</v>
      </c>
      <c r="T4208" s="516">
        <f t="shared" si="460"/>
        <v>0</v>
      </c>
      <c r="U4208" s="55">
        <f t="shared" si="461"/>
        <v>0</v>
      </c>
      <c r="V4208" s="527"/>
      <c r="X4208" s="529">
        <f t="shared" si="459"/>
        <v>0</v>
      </c>
    </row>
    <row r="4209" spans="1:24" ht="14.1" customHeight="1">
      <c r="A4209" s="567">
        <v>4209</v>
      </c>
      <c r="B4209" s="467" t="s">
        <v>248</v>
      </c>
      <c r="C4209" s="466" t="s">
        <v>414</v>
      </c>
      <c r="D4209" s="473" t="s">
        <v>509</v>
      </c>
      <c r="E4209" s="475">
        <v>0</v>
      </c>
      <c r="F4209" s="475">
        <v>482</v>
      </c>
      <c r="G4209" s="494" t="s">
        <v>594</v>
      </c>
      <c r="H4209" s="494" t="s">
        <v>4026</v>
      </c>
      <c r="I4209" s="494" t="s">
        <v>3974</v>
      </c>
      <c r="J4209" s="502">
        <v>5.05</v>
      </c>
      <c r="K4209" s="494" t="s">
        <v>4026</v>
      </c>
      <c r="L4209" s="512">
        <f t="shared" si="455"/>
        <v>0</v>
      </c>
      <c r="M4209" s="513" t="s">
        <v>4037</v>
      </c>
      <c r="N4209" s="514"/>
      <c r="O4209" s="514"/>
      <c r="P4209" s="515">
        <f t="shared" si="456"/>
        <v>0</v>
      </c>
      <c r="Q4209" s="515">
        <f t="shared" si="457"/>
        <v>0</v>
      </c>
      <c r="R4209" s="515">
        <f t="shared" si="458"/>
        <v>0</v>
      </c>
      <c r="S4209" s="516">
        <f>IF(M4209="nio",0,IF(M4209&gt;0,VLOOKUP(H4209,'3-Productie normen'!A:L,VLOOKUP(M4209,'3-Productie normen'!$B$36:$C$42,2,FALSE),FALSE)))</f>
        <v>0</v>
      </c>
      <c r="T4209" s="516">
        <f t="shared" si="460"/>
        <v>0</v>
      </c>
      <c r="U4209" s="55">
        <f t="shared" si="461"/>
        <v>0</v>
      </c>
      <c r="V4209" s="527"/>
      <c r="X4209" s="529">
        <f t="shared" si="459"/>
        <v>0</v>
      </c>
    </row>
    <row r="4210" spans="1:24" ht="14.1" customHeight="1">
      <c r="A4210" s="460">
        <v>4210</v>
      </c>
      <c r="B4210" s="467" t="s">
        <v>248</v>
      </c>
      <c r="C4210" s="466" t="s">
        <v>414</v>
      </c>
      <c r="D4210" s="473" t="s">
        <v>509</v>
      </c>
      <c r="E4210" s="475">
        <v>0</v>
      </c>
      <c r="F4210" s="475">
        <v>5</v>
      </c>
      <c r="G4210" s="494" t="s">
        <v>598</v>
      </c>
      <c r="H4210" s="491" t="s">
        <v>286</v>
      </c>
      <c r="I4210" s="494" t="s">
        <v>3977</v>
      </c>
      <c r="J4210" s="502">
        <v>3.2</v>
      </c>
      <c r="K4210" s="494" t="s">
        <v>4027</v>
      </c>
      <c r="L4210" s="512">
        <f t="shared" si="455"/>
        <v>0</v>
      </c>
      <c r="M4210" s="513" t="s">
        <v>4037</v>
      </c>
      <c r="N4210" s="514"/>
      <c r="O4210" s="514"/>
      <c r="P4210" s="515">
        <f t="shared" si="456"/>
        <v>0</v>
      </c>
      <c r="Q4210" s="515">
        <f t="shared" si="457"/>
        <v>0</v>
      </c>
      <c r="R4210" s="515">
        <f t="shared" si="458"/>
        <v>0</v>
      </c>
      <c r="S4210" s="516">
        <f>IF(M4210="nio",0,IF(M4210&gt;0,VLOOKUP(H4210,'3-Productie normen'!A:L,VLOOKUP(M4210,'3-Productie normen'!$B$36:$C$42,2,FALSE),FALSE)))</f>
        <v>0</v>
      </c>
      <c r="T4210" s="516">
        <f t="shared" si="460"/>
        <v>0</v>
      </c>
      <c r="U4210" s="55">
        <f t="shared" si="461"/>
        <v>0</v>
      </c>
      <c r="V4210" s="527"/>
      <c r="X4210" s="529">
        <f t="shared" si="459"/>
        <v>0</v>
      </c>
    </row>
    <row r="4211" spans="1:24" ht="14.1" customHeight="1">
      <c r="A4211" s="460">
        <v>4211</v>
      </c>
      <c r="B4211" s="467" t="s">
        <v>248</v>
      </c>
      <c r="C4211" s="466" t="s">
        <v>414</v>
      </c>
      <c r="D4211" s="473" t="s">
        <v>509</v>
      </c>
      <c r="E4211" s="475">
        <v>0</v>
      </c>
      <c r="F4211" s="475">
        <v>507</v>
      </c>
      <c r="G4211" s="494" t="s">
        <v>606</v>
      </c>
      <c r="H4211" s="494" t="s">
        <v>4026</v>
      </c>
      <c r="I4211" s="494" t="s">
        <v>3974</v>
      </c>
      <c r="J4211" s="502">
        <v>0.77</v>
      </c>
      <c r="K4211" s="494" t="s">
        <v>4026</v>
      </c>
      <c r="L4211" s="512">
        <f t="shared" si="455"/>
        <v>0</v>
      </c>
      <c r="M4211" s="513" t="s">
        <v>4037</v>
      </c>
      <c r="N4211" s="514"/>
      <c r="O4211" s="514"/>
      <c r="P4211" s="515">
        <f t="shared" si="456"/>
        <v>0</v>
      </c>
      <c r="Q4211" s="515">
        <f t="shared" si="457"/>
        <v>0</v>
      </c>
      <c r="R4211" s="515">
        <f t="shared" si="458"/>
        <v>0</v>
      </c>
      <c r="S4211" s="516">
        <f>IF(M4211="nio",0,IF(M4211&gt;0,VLOOKUP(H4211,'3-Productie normen'!A:L,VLOOKUP(M4211,'3-Productie normen'!$B$36:$C$42,2,FALSE),FALSE)))</f>
        <v>0</v>
      </c>
      <c r="T4211" s="516">
        <f t="shared" si="460"/>
        <v>0</v>
      </c>
      <c r="U4211" s="55">
        <f t="shared" si="461"/>
        <v>0</v>
      </c>
      <c r="V4211" s="527"/>
      <c r="X4211" s="529">
        <f t="shared" si="459"/>
        <v>0</v>
      </c>
    </row>
    <row r="4212" spans="1:24" ht="14.1" customHeight="1">
      <c r="A4212" s="460">
        <v>4212</v>
      </c>
      <c r="B4212" s="467" t="s">
        <v>248</v>
      </c>
      <c r="C4212" s="466" t="s">
        <v>414</v>
      </c>
      <c r="D4212" s="473" t="s">
        <v>509</v>
      </c>
      <c r="E4212" s="475">
        <v>0</v>
      </c>
      <c r="F4212" s="475">
        <v>508</v>
      </c>
      <c r="G4212" s="494" t="s">
        <v>606</v>
      </c>
      <c r="H4212" s="494" t="s">
        <v>4026</v>
      </c>
      <c r="I4212" s="494" t="s">
        <v>3974</v>
      </c>
      <c r="J4212" s="502">
        <v>1.05</v>
      </c>
      <c r="K4212" s="494" t="s">
        <v>4026</v>
      </c>
      <c r="L4212" s="512">
        <f t="shared" si="455"/>
        <v>0</v>
      </c>
      <c r="M4212" s="513" t="s">
        <v>4037</v>
      </c>
      <c r="N4212" s="514"/>
      <c r="O4212" s="514"/>
      <c r="P4212" s="515">
        <f t="shared" si="456"/>
        <v>0</v>
      </c>
      <c r="Q4212" s="515">
        <f t="shared" si="457"/>
        <v>0</v>
      </c>
      <c r="R4212" s="515">
        <f t="shared" si="458"/>
        <v>0</v>
      </c>
      <c r="S4212" s="516">
        <f>IF(M4212="nio",0,IF(M4212&gt;0,VLOOKUP(H4212,'3-Productie normen'!A:L,VLOOKUP(M4212,'3-Productie normen'!$B$36:$C$42,2,FALSE),FALSE)))</f>
        <v>0</v>
      </c>
      <c r="T4212" s="516">
        <f t="shared" si="460"/>
        <v>0</v>
      </c>
      <c r="U4212" s="55">
        <f t="shared" si="461"/>
        <v>0</v>
      </c>
      <c r="V4212" s="527"/>
      <c r="X4212" s="529">
        <f t="shared" si="459"/>
        <v>0</v>
      </c>
    </row>
    <row r="4213" spans="1:24" ht="14.1" customHeight="1">
      <c r="A4213" s="460">
        <v>4213</v>
      </c>
      <c r="B4213" s="467" t="s">
        <v>248</v>
      </c>
      <c r="C4213" s="466" t="s">
        <v>414</v>
      </c>
      <c r="D4213" s="473" t="s">
        <v>509</v>
      </c>
      <c r="E4213" s="475">
        <v>0</v>
      </c>
      <c r="F4213" s="475">
        <v>511</v>
      </c>
      <c r="G4213" s="494" t="s">
        <v>600</v>
      </c>
      <c r="H4213" s="491" t="s">
        <v>286</v>
      </c>
      <c r="I4213" s="494" t="s">
        <v>3974</v>
      </c>
      <c r="J4213" s="502">
        <v>65.66</v>
      </c>
      <c r="K4213" s="494" t="s">
        <v>4027</v>
      </c>
      <c r="L4213" s="512">
        <f t="shared" si="455"/>
        <v>0</v>
      </c>
      <c r="M4213" s="513" t="s">
        <v>4037</v>
      </c>
      <c r="N4213" s="514"/>
      <c r="O4213" s="514"/>
      <c r="P4213" s="515">
        <f t="shared" si="456"/>
        <v>0</v>
      </c>
      <c r="Q4213" s="515">
        <f t="shared" si="457"/>
        <v>0</v>
      </c>
      <c r="R4213" s="515">
        <f t="shared" si="458"/>
        <v>0</v>
      </c>
      <c r="S4213" s="516">
        <f>IF(M4213="nio",0,IF(M4213&gt;0,VLOOKUP(H4213,'3-Productie normen'!A:L,VLOOKUP(M4213,'3-Productie normen'!$B$36:$C$42,2,FALSE),FALSE)))</f>
        <v>0</v>
      </c>
      <c r="T4213" s="516">
        <f t="shared" si="460"/>
        <v>0</v>
      </c>
      <c r="U4213" s="55">
        <f t="shared" si="461"/>
        <v>0</v>
      </c>
      <c r="V4213" s="527"/>
      <c r="X4213" s="529">
        <f t="shared" si="459"/>
        <v>0</v>
      </c>
    </row>
    <row r="4214" spans="1:24" ht="14.1" customHeight="1">
      <c r="A4214" s="460">
        <v>4214</v>
      </c>
      <c r="B4214" s="467" t="s">
        <v>248</v>
      </c>
      <c r="C4214" s="466" t="s">
        <v>414</v>
      </c>
      <c r="D4214" s="473" t="s">
        <v>509</v>
      </c>
      <c r="E4214" s="475">
        <v>0</v>
      </c>
      <c r="F4214" s="475">
        <v>6</v>
      </c>
      <c r="G4214" s="494" t="s">
        <v>598</v>
      </c>
      <c r="H4214" s="491" t="s">
        <v>286</v>
      </c>
      <c r="I4214" s="494" t="s">
        <v>3977</v>
      </c>
      <c r="J4214" s="502">
        <v>4.8899999999999997</v>
      </c>
      <c r="K4214" s="494" t="s">
        <v>4027</v>
      </c>
      <c r="L4214" s="512">
        <f t="shared" si="455"/>
        <v>0</v>
      </c>
      <c r="M4214" s="513" t="s">
        <v>4037</v>
      </c>
      <c r="N4214" s="514"/>
      <c r="O4214" s="514"/>
      <c r="P4214" s="515">
        <f t="shared" si="456"/>
        <v>0</v>
      </c>
      <c r="Q4214" s="515">
        <f t="shared" si="457"/>
        <v>0</v>
      </c>
      <c r="R4214" s="515">
        <f t="shared" si="458"/>
        <v>0</v>
      </c>
      <c r="S4214" s="516">
        <f>IF(M4214="nio",0,IF(M4214&gt;0,VLOOKUP(H4214,'3-Productie normen'!A:L,VLOOKUP(M4214,'3-Productie normen'!$B$36:$C$42,2,FALSE),FALSE)))</f>
        <v>0</v>
      </c>
      <c r="T4214" s="516">
        <f t="shared" si="460"/>
        <v>0</v>
      </c>
      <c r="U4214" s="55">
        <f t="shared" si="461"/>
        <v>0</v>
      </c>
      <c r="V4214" s="527"/>
      <c r="X4214" s="529">
        <f t="shared" si="459"/>
        <v>0</v>
      </c>
    </row>
    <row r="4215" spans="1:24" ht="14.1" customHeight="1">
      <c r="A4215" s="460">
        <v>4215</v>
      </c>
      <c r="B4215" s="467" t="s">
        <v>248</v>
      </c>
      <c r="C4215" s="466" t="s">
        <v>414</v>
      </c>
      <c r="D4215" s="473" t="s">
        <v>509</v>
      </c>
      <c r="E4215" s="475">
        <v>0</v>
      </c>
      <c r="F4215" s="475">
        <v>7</v>
      </c>
      <c r="G4215" s="494" t="s">
        <v>592</v>
      </c>
      <c r="H4215" s="491" t="s">
        <v>286</v>
      </c>
      <c r="I4215" s="494" t="s">
        <v>3974</v>
      </c>
      <c r="J4215" s="502">
        <v>3.68</v>
      </c>
      <c r="K4215" s="494" t="s">
        <v>4027</v>
      </c>
      <c r="L4215" s="512">
        <f t="shared" si="455"/>
        <v>0</v>
      </c>
      <c r="M4215" s="513" t="s">
        <v>4037</v>
      </c>
      <c r="N4215" s="514"/>
      <c r="O4215" s="514"/>
      <c r="P4215" s="515">
        <f t="shared" si="456"/>
        <v>0</v>
      </c>
      <c r="Q4215" s="515">
        <f t="shared" si="457"/>
        <v>0</v>
      </c>
      <c r="R4215" s="515">
        <f t="shared" si="458"/>
        <v>0</v>
      </c>
      <c r="S4215" s="516">
        <f>IF(M4215="nio",0,IF(M4215&gt;0,VLOOKUP(H4215,'3-Productie normen'!A:L,VLOOKUP(M4215,'3-Productie normen'!$B$36:$C$42,2,FALSE),FALSE)))</f>
        <v>0</v>
      </c>
      <c r="T4215" s="516">
        <f t="shared" si="460"/>
        <v>0</v>
      </c>
      <c r="U4215" s="55">
        <f t="shared" si="461"/>
        <v>0</v>
      </c>
      <c r="V4215" s="527"/>
      <c r="X4215" s="529">
        <f t="shared" si="459"/>
        <v>0</v>
      </c>
    </row>
    <row r="4216" spans="1:24" ht="14.1" customHeight="1">
      <c r="A4216" s="460">
        <v>4216</v>
      </c>
      <c r="B4216" s="467" t="s">
        <v>248</v>
      </c>
      <c r="C4216" s="466" t="s">
        <v>414</v>
      </c>
      <c r="D4216" s="473" t="s">
        <v>509</v>
      </c>
      <c r="E4216" s="475">
        <v>0</v>
      </c>
      <c r="F4216" s="475" t="s">
        <v>605</v>
      </c>
      <c r="G4216" s="494" t="s">
        <v>1024</v>
      </c>
      <c r="H4216" s="491" t="s">
        <v>286</v>
      </c>
      <c r="I4216" s="494" t="s">
        <v>3974</v>
      </c>
      <c r="J4216" s="502">
        <v>3.96</v>
      </c>
      <c r="K4216" s="494" t="s">
        <v>4027</v>
      </c>
      <c r="L4216" s="512">
        <f t="shared" si="455"/>
        <v>0</v>
      </c>
      <c r="M4216" s="513" t="s">
        <v>4037</v>
      </c>
      <c r="N4216" s="514"/>
      <c r="O4216" s="514"/>
      <c r="P4216" s="515">
        <f t="shared" si="456"/>
        <v>0</v>
      </c>
      <c r="Q4216" s="515">
        <f t="shared" si="457"/>
        <v>0</v>
      </c>
      <c r="R4216" s="515">
        <f t="shared" si="458"/>
        <v>0</v>
      </c>
      <c r="S4216" s="516">
        <f>IF(M4216="nio",0,IF(M4216&gt;0,VLOOKUP(H4216,'3-Productie normen'!A:L,VLOOKUP(M4216,'3-Productie normen'!$B$36:$C$42,2,FALSE),FALSE)))</f>
        <v>0</v>
      </c>
      <c r="T4216" s="516">
        <f t="shared" si="460"/>
        <v>0</v>
      </c>
      <c r="U4216" s="55">
        <f t="shared" si="461"/>
        <v>0</v>
      </c>
      <c r="V4216" s="527"/>
      <c r="X4216" s="529">
        <f t="shared" si="459"/>
        <v>0</v>
      </c>
    </row>
    <row r="4217" spans="1:24" ht="14.1" customHeight="1">
      <c r="A4217" s="567">
        <v>4217</v>
      </c>
      <c r="B4217" s="467" t="s">
        <v>248</v>
      </c>
      <c r="C4217" s="466" t="s">
        <v>414</v>
      </c>
      <c r="D4217" s="473" t="s">
        <v>509</v>
      </c>
      <c r="E4217" s="475">
        <v>0</v>
      </c>
      <c r="F4217" s="475" t="s">
        <v>3456</v>
      </c>
      <c r="G4217" s="494" t="s">
        <v>600</v>
      </c>
      <c r="H4217" s="491" t="s">
        <v>286</v>
      </c>
      <c r="I4217" s="494" t="s">
        <v>3975</v>
      </c>
      <c r="J4217" s="502">
        <v>3.6</v>
      </c>
      <c r="K4217" s="494" t="s">
        <v>4027</v>
      </c>
      <c r="L4217" s="512">
        <f t="shared" si="455"/>
        <v>0</v>
      </c>
      <c r="M4217" s="513" t="s">
        <v>4037</v>
      </c>
      <c r="N4217" s="514"/>
      <c r="O4217" s="514"/>
      <c r="P4217" s="515">
        <f t="shared" si="456"/>
        <v>0</v>
      </c>
      <c r="Q4217" s="515">
        <f t="shared" si="457"/>
        <v>0</v>
      </c>
      <c r="R4217" s="515">
        <f t="shared" si="458"/>
        <v>0</v>
      </c>
      <c r="S4217" s="516">
        <f>IF(M4217="nio",0,IF(M4217&gt;0,VLOOKUP(H4217,'3-Productie normen'!A:L,VLOOKUP(M4217,'3-Productie normen'!$B$36:$C$42,2,FALSE),FALSE)))</f>
        <v>0</v>
      </c>
      <c r="T4217" s="516">
        <f t="shared" si="460"/>
        <v>0</v>
      </c>
      <c r="U4217" s="55">
        <f t="shared" si="461"/>
        <v>0</v>
      </c>
      <c r="V4217" s="527"/>
      <c r="X4217" s="529">
        <f t="shared" si="459"/>
        <v>0</v>
      </c>
    </row>
    <row r="4218" spans="1:24" ht="14.1" customHeight="1">
      <c r="A4218" s="460">
        <v>4218</v>
      </c>
      <c r="B4218" s="467" t="s">
        <v>248</v>
      </c>
      <c r="C4218" s="466" t="s">
        <v>414</v>
      </c>
      <c r="D4218" s="473" t="s">
        <v>509</v>
      </c>
      <c r="E4218" s="475">
        <v>0</v>
      </c>
      <c r="F4218" s="475" t="s">
        <v>3457</v>
      </c>
      <c r="G4218" s="494" t="s">
        <v>600</v>
      </c>
      <c r="H4218" s="491" t="s">
        <v>286</v>
      </c>
      <c r="I4218" s="494" t="s">
        <v>3974</v>
      </c>
      <c r="J4218" s="502">
        <v>28.23</v>
      </c>
      <c r="K4218" s="494" t="s">
        <v>4027</v>
      </c>
      <c r="L4218" s="512">
        <f t="shared" si="455"/>
        <v>0</v>
      </c>
      <c r="M4218" s="513" t="s">
        <v>4037</v>
      </c>
      <c r="N4218" s="514"/>
      <c r="O4218" s="514"/>
      <c r="P4218" s="515">
        <f t="shared" si="456"/>
        <v>0</v>
      </c>
      <c r="Q4218" s="515">
        <f t="shared" si="457"/>
        <v>0</v>
      </c>
      <c r="R4218" s="515">
        <f t="shared" si="458"/>
        <v>0</v>
      </c>
      <c r="S4218" s="516">
        <f>IF(M4218="nio",0,IF(M4218&gt;0,VLOOKUP(H4218,'3-Productie normen'!A:L,VLOOKUP(M4218,'3-Productie normen'!$B$36:$C$42,2,FALSE),FALSE)))</f>
        <v>0</v>
      </c>
      <c r="T4218" s="516">
        <f t="shared" si="460"/>
        <v>0</v>
      </c>
      <c r="U4218" s="55">
        <f t="shared" si="461"/>
        <v>0</v>
      </c>
      <c r="V4218" s="527"/>
      <c r="X4218" s="529">
        <f t="shared" si="459"/>
        <v>0</v>
      </c>
    </row>
    <row r="4219" spans="1:24" ht="14.1" customHeight="1">
      <c r="A4219" s="460">
        <v>4219</v>
      </c>
      <c r="B4219" s="467" t="s">
        <v>248</v>
      </c>
      <c r="C4219" s="466" t="s">
        <v>414</v>
      </c>
      <c r="D4219" s="473" t="s">
        <v>509</v>
      </c>
      <c r="E4219" s="475">
        <v>1</v>
      </c>
      <c r="F4219" s="475">
        <v>1</v>
      </c>
      <c r="G4219" s="494" t="s">
        <v>592</v>
      </c>
      <c r="H4219" s="491" t="s">
        <v>286</v>
      </c>
      <c r="I4219" s="494" t="s">
        <v>3974</v>
      </c>
      <c r="J4219" s="502">
        <v>3.68</v>
      </c>
      <c r="K4219" s="494" t="s">
        <v>4027</v>
      </c>
      <c r="L4219" s="512">
        <f t="shared" si="455"/>
        <v>0</v>
      </c>
      <c r="M4219" s="513" t="s">
        <v>4037</v>
      </c>
      <c r="N4219" s="514"/>
      <c r="O4219" s="514"/>
      <c r="P4219" s="515">
        <f t="shared" si="456"/>
        <v>0</v>
      </c>
      <c r="Q4219" s="515">
        <f t="shared" si="457"/>
        <v>0</v>
      </c>
      <c r="R4219" s="515">
        <f t="shared" si="458"/>
        <v>0</v>
      </c>
      <c r="S4219" s="516">
        <f>IF(M4219="nio",0,IF(M4219&gt;0,VLOOKUP(H4219,'3-Productie normen'!A:L,VLOOKUP(M4219,'3-Productie normen'!$B$36:$C$42,2,FALSE),FALSE)))</f>
        <v>0</v>
      </c>
      <c r="T4219" s="516">
        <f t="shared" si="460"/>
        <v>0</v>
      </c>
      <c r="U4219" s="55">
        <f t="shared" si="461"/>
        <v>0</v>
      </c>
      <c r="V4219" s="527"/>
      <c r="X4219" s="529">
        <f t="shared" si="459"/>
        <v>0</v>
      </c>
    </row>
    <row r="4220" spans="1:24" ht="14.1" customHeight="1">
      <c r="A4220" s="460">
        <v>4220</v>
      </c>
      <c r="B4220" s="467" t="s">
        <v>248</v>
      </c>
      <c r="C4220" s="466" t="s">
        <v>414</v>
      </c>
      <c r="D4220" s="473" t="s">
        <v>509</v>
      </c>
      <c r="E4220" s="475">
        <v>1</v>
      </c>
      <c r="F4220" s="475">
        <v>2</v>
      </c>
      <c r="G4220" s="494" t="s">
        <v>598</v>
      </c>
      <c r="H4220" s="491" t="s">
        <v>286</v>
      </c>
      <c r="I4220" s="494" t="s">
        <v>3977</v>
      </c>
      <c r="J4220" s="502">
        <v>5.4</v>
      </c>
      <c r="K4220" s="494" t="s">
        <v>4027</v>
      </c>
      <c r="L4220" s="512">
        <f t="shared" si="455"/>
        <v>0</v>
      </c>
      <c r="M4220" s="513" t="s">
        <v>4037</v>
      </c>
      <c r="N4220" s="514"/>
      <c r="O4220" s="514"/>
      <c r="P4220" s="515">
        <f t="shared" si="456"/>
        <v>0</v>
      </c>
      <c r="Q4220" s="515">
        <f t="shared" si="457"/>
        <v>0</v>
      </c>
      <c r="R4220" s="515">
        <f t="shared" si="458"/>
        <v>0</v>
      </c>
      <c r="S4220" s="516">
        <f>IF(M4220="nio",0,IF(M4220&gt;0,VLOOKUP(H4220,'3-Productie normen'!A:L,VLOOKUP(M4220,'3-Productie normen'!$B$36:$C$42,2,FALSE),FALSE)))</f>
        <v>0</v>
      </c>
      <c r="T4220" s="516">
        <f t="shared" si="460"/>
        <v>0</v>
      </c>
      <c r="U4220" s="55">
        <f t="shared" si="461"/>
        <v>0</v>
      </c>
      <c r="V4220" s="527"/>
      <c r="X4220" s="529">
        <f t="shared" si="459"/>
        <v>0</v>
      </c>
    </row>
    <row r="4221" spans="1:24" ht="14.1" customHeight="1">
      <c r="A4221" s="460">
        <v>4221</v>
      </c>
      <c r="B4221" s="467" t="s">
        <v>248</v>
      </c>
      <c r="C4221" s="466" t="s">
        <v>414</v>
      </c>
      <c r="D4221" s="473" t="s">
        <v>509</v>
      </c>
      <c r="E4221" s="475">
        <v>1</v>
      </c>
      <c r="F4221" s="475">
        <v>3</v>
      </c>
      <c r="G4221" s="494" t="s">
        <v>598</v>
      </c>
      <c r="H4221" s="491" t="s">
        <v>286</v>
      </c>
      <c r="I4221" s="494" t="s">
        <v>3977</v>
      </c>
      <c r="J4221" s="502">
        <v>7.93</v>
      </c>
      <c r="K4221" s="494" t="s">
        <v>4027</v>
      </c>
      <c r="L4221" s="512">
        <f t="shared" si="455"/>
        <v>0</v>
      </c>
      <c r="M4221" s="513" t="s">
        <v>4037</v>
      </c>
      <c r="N4221" s="514"/>
      <c r="O4221" s="514"/>
      <c r="P4221" s="515">
        <f t="shared" si="456"/>
        <v>0</v>
      </c>
      <c r="Q4221" s="515">
        <f t="shared" si="457"/>
        <v>0</v>
      </c>
      <c r="R4221" s="515">
        <f t="shared" si="458"/>
        <v>0</v>
      </c>
      <c r="S4221" s="516">
        <f>IF(M4221="nio",0,IF(M4221&gt;0,VLOOKUP(H4221,'3-Productie normen'!A:L,VLOOKUP(M4221,'3-Productie normen'!$B$36:$C$42,2,FALSE),FALSE)))</f>
        <v>0</v>
      </c>
      <c r="T4221" s="516">
        <f t="shared" si="460"/>
        <v>0</v>
      </c>
      <c r="U4221" s="55">
        <f t="shared" si="461"/>
        <v>0</v>
      </c>
      <c r="V4221" s="527"/>
      <c r="X4221" s="529">
        <f t="shared" si="459"/>
        <v>0</v>
      </c>
    </row>
    <row r="4222" spans="1:24" ht="14.1" customHeight="1">
      <c r="A4222" s="460">
        <v>4222</v>
      </c>
      <c r="B4222" s="467" t="s">
        <v>248</v>
      </c>
      <c r="C4222" s="466" t="s">
        <v>414</v>
      </c>
      <c r="D4222" s="473" t="s">
        <v>509</v>
      </c>
      <c r="E4222" s="475">
        <v>1</v>
      </c>
      <c r="F4222" s="475">
        <v>4</v>
      </c>
      <c r="G4222" s="494" t="s">
        <v>625</v>
      </c>
      <c r="H4222" s="494" t="s">
        <v>4026</v>
      </c>
      <c r="I4222" s="494" t="s">
        <v>3983</v>
      </c>
      <c r="J4222" s="502">
        <v>1.5</v>
      </c>
      <c r="K4222" s="494" t="s">
        <v>4026</v>
      </c>
      <c r="L4222" s="512">
        <f t="shared" si="455"/>
        <v>0</v>
      </c>
      <c r="M4222" s="513" t="s">
        <v>4037</v>
      </c>
      <c r="N4222" s="514"/>
      <c r="O4222" s="514"/>
      <c r="P4222" s="515">
        <f t="shared" si="456"/>
        <v>0</v>
      </c>
      <c r="Q4222" s="515">
        <f t="shared" si="457"/>
        <v>0</v>
      </c>
      <c r="R4222" s="515">
        <f t="shared" si="458"/>
        <v>0</v>
      </c>
      <c r="S4222" s="516">
        <f>IF(M4222="nio",0,IF(M4222&gt;0,VLOOKUP(H4222,'3-Productie normen'!A:L,VLOOKUP(M4222,'3-Productie normen'!$B$36:$C$42,2,FALSE),FALSE)))</f>
        <v>0</v>
      </c>
      <c r="T4222" s="516">
        <f t="shared" si="460"/>
        <v>0</v>
      </c>
      <c r="U4222" s="55">
        <f t="shared" si="461"/>
        <v>0</v>
      </c>
      <c r="V4222" s="527"/>
      <c r="X4222" s="529">
        <f t="shared" si="459"/>
        <v>0</v>
      </c>
    </row>
    <row r="4223" spans="1:24" ht="14.1" customHeight="1">
      <c r="A4223" s="460">
        <v>4223</v>
      </c>
      <c r="B4223" s="467" t="s">
        <v>248</v>
      </c>
      <c r="C4223" s="466" t="s">
        <v>414</v>
      </c>
      <c r="D4223" s="473" t="s">
        <v>509</v>
      </c>
      <c r="E4223" s="475">
        <v>1</v>
      </c>
      <c r="F4223" s="475">
        <v>483</v>
      </c>
      <c r="G4223" s="494" t="s">
        <v>529</v>
      </c>
      <c r="H4223" s="491" t="s">
        <v>286</v>
      </c>
      <c r="I4223" s="494" t="s">
        <v>3986</v>
      </c>
      <c r="J4223" s="502">
        <v>18.38</v>
      </c>
      <c r="K4223" s="494" t="s">
        <v>4027</v>
      </c>
      <c r="L4223" s="512">
        <f t="shared" si="455"/>
        <v>0</v>
      </c>
      <c r="M4223" s="513" t="s">
        <v>4037</v>
      </c>
      <c r="N4223" s="514"/>
      <c r="O4223" s="514"/>
      <c r="P4223" s="515">
        <f t="shared" si="456"/>
        <v>0</v>
      </c>
      <c r="Q4223" s="515">
        <f t="shared" si="457"/>
        <v>0</v>
      </c>
      <c r="R4223" s="515">
        <f t="shared" si="458"/>
        <v>0</v>
      </c>
      <c r="S4223" s="516">
        <f>IF(M4223="nio",0,IF(M4223&gt;0,VLOOKUP(H4223,'3-Productie normen'!A:L,VLOOKUP(M4223,'3-Productie normen'!$B$36:$C$42,2,FALSE),FALSE)))</f>
        <v>0</v>
      </c>
      <c r="T4223" s="516">
        <f t="shared" si="460"/>
        <v>0</v>
      </c>
      <c r="U4223" s="55">
        <f t="shared" si="461"/>
        <v>0</v>
      </c>
      <c r="V4223" s="527"/>
      <c r="X4223" s="529">
        <f t="shared" si="459"/>
        <v>0</v>
      </c>
    </row>
    <row r="4224" spans="1:24" ht="14.1" customHeight="1">
      <c r="A4224" s="460">
        <v>4224</v>
      </c>
      <c r="B4224" s="467" t="s">
        <v>248</v>
      </c>
      <c r="C4224" s="466" t="s">
        <v>414</v>
      </c>
      <c r="D4224" s="473" t="s">
        <v>509</v>
      </c>
      <c r="E4224" s="475">
        <v>1</v>
      </c>
      <c r="F4224" s="475">
        <v>485</v>
      </c>
      <c r="G4224" s="494" t="s">
        <v>529</v>
      </c>
      <c r="H4224" s="491" t="s">
        <v>286</v>
      </c>
      <c r="I4224" s="494" t="s">
        <v>3986</v>
      </c>
      <c r="J4224" s="502">
        <v>19.46</v>
      </c>
      <c r="K4224" s="494" t="s">
        <v>4027</v>
      </c>
      <c r="L4224" s="512">
        <f t="shared" si="455"/>
        <v>0</v>
      </c>
      <c r="M4224" s="513" t="s">
        <v>4037</v>
      </c>
      <c r="N4224" s="514"/>
      <c r="O4224" s="514"/>
      <c r="P4224" s="515">
        <f t="shared" si="456"/>
        <v>0</v>
      </c>
      <c r="Q4224" s="515">
        <f t="shared" si="457"/>
        <v>0</v>
      </c>
      <c r="R4224" s="515">
        <f t="shared" si="458"/>
        <v>0</v>
      </c>
      <c r="S4224" s="516">
        <f>IF(M4224="nio",0,IF(M4224&gt;0,VLOOKUP(H4224,'3-Productie normen'!A:L,VLOOKUP(M4224,'3-Productie normen'!$B$36:$C$42,2,FALSE),FALSE)))</f>
        <v>0</v>
      </c>
      <c r="T4224" s="516">
        <f t="shared" si="460"/>
        <v>0</v>
      </c>
      <c r="U4224" s="55">
        <f t="shared" si="461"/>
        <v>0</v>
      </c>
      <c r="V4224" s="527"/>
      <c r="X4224" s="529">
        <f t="shared" si="459"/>
        <v>0</v>
      </c>
    </row>
    <row r="4225" spans="1:24" ht="14.1" customHeight="1">
      <c r="A4225" s="567">
        <v>4225</v>
      </c>
      <c r="B4225" s="467" t="s">
        <v>248</v>
      </c>
      <c r="C4225" s="466" t="s">
        <v>414</v>
      </c>
      <c r="D4225" s="473" t="s">
        <v>509</v>
      </c>
      <c r="E4225" s="475">
        <v>1</v>
      </c>
      <c r="F4225" s="475">
        <v>486</v>
      </c>
      <c r="G4225" s="494" t="s">
        <v>529</v>
      </c>
      <c r="H4225" s="491" t="s">
        <v>286</v>
      </c>
      <c r="I4225" s="494" t="s">
        <v>3986</v>
      </c>
      <c r="J4225" s="502">
        <v>19.41</v>
      </c>
      <c r="K4225" s="494" t="s">
        <v>4027</v>
      </c>
      <c r="L4225" s="512">
        <f t="shared" si="455"/>
        <v>0</v>
      </c>
      <c r="M4225" s="513" t="s">
        <v>4037</v>
      </c>
      <c r="N4225" s="514"/>
      <c r="O4225" s="514"/>
      <c r="P4225" s="515">
        <f t="shared" si="456"/>
        <v>0</v>
      </c>
      <c r="Q4225" s="515">
        <f t="shared" si="457"/>
        <v>0</v>
      </c>
      <c r="R4225" s="515">
        <f t="shared" si="458"/>
        <v>0</v>
      </c>
      <c r="S4225" s="516">
        <f>IF(M4225="nio",0,IF(M4225&gt;0,VLOOKUP(H4225,'3-Productie normen'!A:L,VLOOKUP(M4225,'3-Productie normen'!$B$36:$C$42,2,FALSE),FALSE)))</f>
        <v>0</v>
      </c>
      <c r="T4225" s="516">
        <f t="shared" si="460"/>
        <v>0</v>
      </c>
      <c r="U4225" s="55">
        <f t="shared" si="461"/>
        <v>0</v>
      </c>
      <c r="V4225" s="527"/>
      <c r="X4225" s="529">
        <f t="shared" si="459"/>
        <v>0</v>
      </c>
    </row>
    <row r="4226" spans="1:24" ht="14.1" customHeight="1">
      <c r="A4226" s="460">
        <v>4226</v>
      </c>
      <c r="B4226" s="467" t="s">
        <v>248</v>
      </c>
      <c r="C4226" s="466" t="s">
        <v>414</v>
      </c>
      <c r="D4226" s="473" t="s">
        <v>509</v>
      </c>
      <c r="E4226" s="475">
        <v>1</v>
      </c>
      <c r="F4226" s="475" t="s">
        <v>3458</v>
      </c>
      <c r="G4226" s="494" t="s">
        <v>529</v>
      </c>
      <c r="H4226" s="491" t="s">
        <v>286</v>
      </c>
      <c r="I4226" s="494" t="s">
        <v>3986</v>
      </c>
      <c r="J4226" s="502">
        <v>18.39</v>
      </c>
      <c r="K4226" s="494" t="s">
        <v>4027</v>
      </c>
      <c r="L4226" s="512">
        <f t="shared" si="455"/>
        <v>0</v>
      </c>
      <c r="M4226" s="513" t="s">
        <v>4037</v>
      </c>
      <c r="N4226" s="514"/>
      <c r="O4226" s="514"/>
      <c r="P4226" s="515">
        <f t="shared" si="456"/>
        <v>0</v>
      </c>
      <c r="Q4226" s="515">
        <f t="shared" si="457"/>
        <v>0</v>
      </c>
      <c r="R4226" s="515">
        <f t="shared" si="458"/>
        <v>0</v>
      </c>
      <c r="S4226" s="516">
        <f>IF(M4226="nio",0,IF(M4226&gt;0,VLOOKUP(H4226,'3-Productie normen'!A:L,VLOOKUP(M4226,'3-Productie normen'!$B$36:$C$42,2,FALSE),FALSE)))</f>
        <v>0</v>
      </c>
      <c r="T4226" s="516">
        <f t="shared" si="460"/>
        <v>0</v>
      </c>
      <c r="U4226" s="55">
        <f t="shared" si="461"/>
        <v>0</v>
      </c>
      <c r="V4226" s="527"/>
      <c r="X4226" s="529">
        <f t="shared" si="459"/>
        <v>0</v>
      </c>
    </row>
    <row r="4227" spans="1:24" ht="14.1" customHeight="1">
      <c r="A4227" s="460">
        <v>4227</v>
      </c>
      <c r="B4227" s="467" t="s">
        <v>248</v>
      </c>
      <c r="C4227" s="466" t="s">
        <v>414</v>
      </c>
      <c r="D4227" s="473" t="s">
        <v>509</v>
      </c>
      <c r="E4227" s="475">
        <v>1</v>
      </c>
      <c r="F4227" s="475">
        <v>487</v>
      </c>
      <c r="G4227" s="494" t="s">
        <v>529</v>
      </c>
      <c r="H4227" s="491" t="s">
        <v>286</v>
      </c>
      <c r="I4227" s="494" t="s">
        <v>3986</v>
      </c>
      <c r="J4227" s="502">
        <v>19.46</v>
      </c>
      <c r="K4227" s="494" t="s">
        <v>4027</v>
      </c>
      <c r="L4227" s="512">
        <f t="shared" si="455"/>
        <v>0</v>
      </c>
      <c r="M4227" s="513" t="s">
        <v>4037</v>
      </c>
      <c r="N4227" s="514"/>
      <c r="O4227" s="514"/>
      <c r="P4227" s="515">
        <f t="shared" si="456"/>
        <v>0</v>
      </c>
      <c r="Q4227" s="515">
        <f t="shared" si="457"/>
        <v>0</v>
      </c>
      <c r="R4227" s="515">
        <f t="shared" si="458"/>
        <v>0</v>
      </c>
      <c r="S4227" s="516">
        <f>IF(M4227="nio",0,IF(M4227&gt;0,VLOOKUP(H4227,'3-Productie normen'!A:L,VLOOKUP(M4227,'3-Productie normen'!$B$36:$C$42,2,FALSE),FALSE)))</f>
        <v>0</v>
      </c>
      <c r="T4227" s="516">
        <f t="shared" si="460"/>
        <v>0</v>
      </c>
      <c r="U4227" s="55">
        <f t="shared" si="461"/>
        <v>0</v>
      </c>
      <c r="V4227" s="527"/>
      <c r="X4227" s="529">
        <f t="shared" si="459"/>
        <v>0</v>
      </c>
    </row>
    <row r="4228" spans="1:24" ht="14.1" customHeight="1">
      <c r="A4228" s="460">
        <v>4228</v>
      </c>
      <c r="B4228" s="467" t="s">
        <v>248</v>
      </c>
      <c r="C4228" s="466" t="s">
        <v>414</v>
      </c>
      <c r="D4228" s="473" t="s">
        <v>509</v>
      </c>
      <c r="E4228" s="475">
        <v>1</v>
      </c>
      <c r="F4228" s="475">
        <v>488</v>
      </c>
      <c r="G4228" s="494" t="s">
        <v>529</v>
      </c>
      <c r="H4228" s="491" t="s">
        <v>286</v>
      </c>
      <c r="I4228" s="494" t="s">
        <v>3986</v>
      </c>
      <c r="J4228" s="502">
        <v>20.64</v>
      </c>
      <c r="K4228" s="494" t="s">
        <v>4027</v>
      </c>
      <c r="L4228" s="512">
        <f t="shared" si="455"/>
        <v>0</v>
      </c>
      <c r="M4228" s="513" t="s">
        <v>4037</v>
      </c>
      <c r="N4228" s="514"/>
      <c r="O4228" s="514"/>
      <c r="P4228" s="515">
        <f t="shared" si="456"/>
        <v>0</v>
      </c>
      <c r="Q4228" s="515">
        <f t="shared" si="457"/>
        <v>0</v>
      </c>
      <c r="R4228" s="515">
        <f t="shared" si="458"/>
        <v>0</v>
      </c>
      <c r="S4228" s="516">
        <f>IF(M4228="nio",0,IF(M4228&gt;0,VLOOKUP(H4228,'3-Productie normen'!A:L,VLOOKUP(M4228,'3-Productie normen'!$B$36:$C$42,2,FALSE),FALSE)))</f>
        <v>0</v>
      </c>
      <c r="T4228" s="516">
        <f t="shared" si="460"/>
        <v>0</v>
      </c>
      <c r="U4228" s="55">
        <f t="shared" si="461"/>
        <v>0</v>
      </c>
      <c r="V4228" s="527"/>
      <c r="X4228" s="529">
        <f t="shared" si="459"/>
        <v>0</v>
      </c>
    </row>
    <row r="4229" spans="1:24" ht="14.1" customHeight="1">
      <c r="A4229" s="460">
        <v>4229</v>
      </c>
      <c r="B4229" s="467" t="s">
        <v>248</v>
      </c>
      <c r="C4229" s="466" t="s">
        <v>414</v>
      </c>
      <c r="D4229" s="473" t="s">
        <v>509</v>
      </c>
      <c r="E4229" s="475">
        <v>1</v>
      </c>
      <c r="F4229" s="475">
        <v>489</v>
      </c>
      <c r="G4229" s="494" t="s">
        <v>529</v>
      </c>
      <c r="H4229" s="491" t="s">
        <v>253</v>
      </c>
      <c r="I4229" s="494" t="s">
        <v>3986</v>
      </c>
      <c r="J4229" s="502">
        <v>19.46</v>
      </c>
      <c r="K4229" s="491" t="s">
        <v>253</v>
      </c>
      <c r="L4229" s="512">
        <f t="shared" si="455"/>
        <v>104</v>
      </c>
      <c r="M4229" s="514">
        <v>104</v>
      </c>
      <c r="N4229" s="514"/>
      <c r="O4229" s="514"/>
      <c r="P4229" s="515" t="e">
        <f t="shared" si="456"/>
        <v>#DIV/0!</v>
      </c>
      <c r="Q4229" s="515">
        <f t="shared" si="457"/>
        <v>0</v>
      </c>
      <c r="R4229" s="515">
        <f t="shared" si="458"/>
        <v>0</v>
      </c>
      <c r="S4229" s="516">
        <f>IF(M4229="nio",0,IF(M4229&gt;0,VLOOKUP(H4229,'3-Productie normen'!A:L,VLOOKUP(M4229,'3-Productie normen'!$B$36:$C$42,2,FALSE),FALSE)))</f>
        <v>0</v>
      </c>
      <c r="T4229" s="516">
        <f t="shared" si="460"/>
        <v>0</v>
      </c>
      <c r="U4229" s="55">
        <f t="shared" si="461"/>
        <v>0</v>
      </c>
      <c r="V4229" s="527"/>
      <c r="X4229" s="529">
        <f t="shared" si="459"/>
        <v>2023.8400000000001</v>
      </c>
    </row>
    <row r="4230" spans="1:24" ht="14.1" customHeight="1">
      <c r="A4230" s="460">
        <v>4230</v>
      </c>
      <c r="B4230" s="467" t="s">
        <v>248</v>
      </c>
      <c r="C4230" s="466" t="s">
        <v>414</v>
      </c>
      <c r="D4230" s="473" t="s">
        <v>509</v>
      </c>
      <c r="E4230" s="475">
        <v>1</v>
      </c>
      <c r="F4230" s="475">
        <v>490</v>
      </c>
      <c r="G4230" s="494" t="s">
        <v>529</v>
      </c>
      <c r="H4230" s="491" t="s">
        <v>286</v>
      </c>
      <c r="I4230" s="494" t="s">
        <v>3986</v>
      </c>
      <c r="J4230" s="502">
        <v>19.440000000000001</v>
      </c>
      <c r="K4230" s="494" t="s">
        <v>4027</v>
      </c>
      <c r="L4230" s="512">
        <f t="shared" si="455"/>
        <v>0</v>
      </c>
      <c r="M4230" s="513" t="s">
        <v>4037</v>
      </c>
      <c r="N4230" s="514"/>
      <c r="O4230" s="514"/>
      <c r="P4230" s="515">
        <f t="shared" si="456"/>
        <v>0</v>
      </c>
      <c r="Q4230" s="515">
        <f t="shared" si="457"/>
        <v>0</v>
      </c>
      <c r="R4230" s="515">
        <f t="shared" si="458"/>
        <v>0</v>
      </c>
      <c r="S4230" s="516">
        <f>IF(M4230="nio",0,IF(M4230&gt;0,VLOOKUP(H4230,'3-Productie normen'!A:L,VLOOKUP(M4230,'3-Productie normen'!$B$36:$C$42,2,FALSE),FALSE)))</f>
        <v>0</v>
      </c>
      <c r="T4230" s="516">
        <f t="shared" si="460"/>
        <v>0</v>
      </c>
      <c r="U4230" s="55">
        <f t="shared" si="461"/>
        <v>0</v>
      </c>
      <c r="V4230" s="527"/>
      <c r="X4230" s="529">
        <f t="shared" si="459"/>
        <v>0</v>
      </c>
    </row>
    <row r="4231" spans="1:24" ht="14.1" customHeight="1">
      <c r="A4231" s="460">
        <v>4231</v>
      </c>
      <c r="B4231" s="467" t="s">
        <v>248</v>
      </c>
      <c r="C4231" s="466" t="s">
        <v>414</v>
      </c>
      <c r="D4231" s="473" t="s">
        <v>509</v>
      </c>
      <c r="E4231" s="475">
        <v>1</v>
      </c>
      <c r="F4231" s="475">
        <v>491</v>
      </c>
      <c r="G4231" s="494" t="s">
        <v>625</v>
      </c>
      <c r="H4231" s="494" t="s">
        <v>4026</v>
      </c>
      <c r="I4231" s="494" t="s">
        <v>3986</v>
      </c>
      <c r="J4231" s="502">
        <v>29.19</v>
      </c>
      <c r="K4231" s="494" t="s">
        <v>4026</v>
      </c>
      <c r="L4231" s="512">
        <f t="shared" si="455"/>
        <v>0</v>
      </c>
      <c r="M4231" s="513" t="s">
        <v>4037</v>
      </c>
      <c r="N4231" s="514"/>
      <c r="O4231" s="514"/>
      <c r="P4231" s="515">
        <f t="shared" si="456"/>
        <v>0</v>
      </c>
      <c r="Q4231" s="515">
        <f t="shared" si="457"/>
        <v>0</v>
      </c>
      <c r="R4231" s="515">
        <f t="shared" si="458"/>
        <v>0</v>
      </c>
      <c r="S4231" s="516">
        <f>IF(M4231="nio",0,IF(M4231&gt;0,VLOOKUP(H4231,'3-Productie normen'!A:L,VLOOKUP(M4231,'3-Productie normen'!$B$36:$C$42,2,FALSE),FALSE)))</f>
        <v>0</v>
      </c>
      <c r="T4231" s="516">
        <f t="shared" si="460"/>
        <v>0</v>
      </c>
      <c r="U4231" s="55">
        <f t="shared" si="461"/>
        <v>0</v>
      </c>
      <c r="V4231" s="527"/>
      <c r="X4231" s="529">
        <f t="shared" si="459"/>
        <v>0</v>
      </c>
    </row>
    <row r="4232" spans="1:24" ht="14.1" customHeight="1">
      <c r="A4232" s="460">
        <v>4232</v>
      </c>
      <c r="B4232" s="467" t="s">
        <v>248</v>
      </c>
      <c r="C4232" s="466" t="s">
        <v>414</v>
      </c>
      <c r="D4232" s="473" t="s">
        <v>509</v>
      </c>
      <c r="E4232" s="475">
        <v>1</v>
      </c>
      <c r="F4232" s="475">
        <v>492</v>
      </c>
      <c r="G4232" s="494" t="s">
        <v>529</v>
      </c>
      <c r="H4232" s="491" t="s">
        <v>286</v>
      </c>
      <c r="I4232" s="494" t="s">
        <v>3986</v>
      </c>
      <c r="J4232" s="502">
        <v>19.440000000000001</v>
      </c>
      <c r="K4232" s="494" t="s">
        <v>4027</v>
      </c>
      <c r="L4232" s="512">
        <f t="shared" si="455"/>
        <v>0</v>
      </c>
      <c r="M4232" s="513" t="s">
        <v>4037</v>
      </c>
      <c r="N4232" s="514"/>
      <c r="O4232" s="514"/>
      <c r="P4232" s="515">
        <f t="shared" si="456"/>
        <v>0</v>
      </c>
      <c r="Q4232" s="515">
        <f t="shared" si="457"/>
        <v>0</v>
      </c>
      <c r="R4232" s="515">
        <f t="shared" si="458"/>
        <v>0</v>
      </c>
      <c r="S4232" s="516">
        <f>IF(M4232="nio",0,IF(M4232&gt;0,VLOOKUP(H4232,'3-Productie normen'!A:L,VLOOKUP(M4232,'3-Productie normen'!$B$36:$C$42,2,FALSE),FALSE)))</f>
        <v>0</v>
      </c>
      <c r="T4232" s="516">
        <f t="shared" si="460"/>
        <v>0</v>
      </c>
      <c r="U4232" s="55">
        <f t="shared" si="461"/>
        <v>0</v>
      </c>
      <c r="V4232" s="527"/>
      <c r="X4232" s="529">
        <f t="shared" si="459"/>
        <v>0</v>
      </c>
    </row>
    <row r="4233" spans="1:24" ht="14.1" customHeight="1">
      <c r="A4233" s="567">
        <v>4233</v>
      </c>
      <c r="B4233" s="467" t="s">
        <v>248</v>
      </c>
      <c r="C4233" s="466" t="s">
        <v>414</v>
      </c>
      <c r="D4233" s="473" t="s">
        <v>509</v>
      </c>
      <c r="E4233" s="475">
        <v>1</v>
      </c>
      <c r="F4233" s="475">
        <v>493</v>
      </c>
      <c r="G4233" s="494" t="s">
        <v>529</v>
      </c>
      <c r="H4233" s="491" t="s">
        <v>286</v>
      </c>
      <c r="I4233" s="494" t="s">
        <v>3986</v>
      </c>
      <c r="J4233" s="502">
        <v>19.440000000000001</v>
      </c>
      <c r="K4233" s="494" t="s">
        <v>4027</v>
      </c>
      <c r="L4233" s="512">
        <f t="shared" si="455"/>
        <v>0</v>
      </c>
      <c r="M4233" s="513" t="s">
        <v>4037</v>
      </c>
      <c r="N4233" s="514"/>
      <c r="O4233" s="514"/>
      <c r="P4233" s="515">
        <f t="shared" si="456"/>
        <v>0</v>
      </c>
      <c r="Q4233" s="515">
        <f t="shared" si="457"/>
        <v>0</v>
      </c>
      <c r="R4233" s="515">
        <f t="shared" si="458"/>
        <v>0</v>
      </c>
      <c r="S4233" s="516">
        <f>IF(M4233="nio",0,IF(M4233&gt;0,VLOOKUP(H4233,'3-Productie normen'!A:L,VLOOKUP(M4233,'3-Productie normen'!$B$36:$C$42,2,FALSE),FALSE)))</f>
        <v>0</v>
      </c>
      <c r="T4233" s="516">
        <f t="shared" si="460"/>
        <v>0</v>
      </c>
      <c r="U4233" s="55">
        <f t="shared" si="461"/>
        <v>0</v>
      </c>
      <c r="V4233" s="527"/>
      <c r="X4233" s="529">
        <f t="shared" si="459"/>
        <v>0</v>
      </c>
    </row>
    <row r="4234" spans="1:24" ht="14.1" customHeight="1">
      <c r="A4234" s="460">
        <v>4234</v>
      </c>
      <c r="B4234" s="467" t="s">
        <v>248</v>
      </c>
      <c r="C4234" s="466" t="s">
        <v>414</v>
      </c>
      <c r="D4234" s="473" t="s">
        <v>509</v>
      </c>
      <c r="E4234" s="475">
        <v>1</v>
      </c>
      <c r="F4234" s="475">
        <v>494</v>
      </c>
      <c r="G4234" s="494" t="s">
        <v>536</v>
      </c>
      <c r="H4234" s="491" t="s">
        <v>286</v>
      </c>
      <c r="I4234" s="494" t="s">
        <v>3986</v>
      </c>
      <c r="J4234" s="502">
        <v>27.11</v>
      </c>
      <c r="K4234" s="494" t="s">
        <v>4027</v>
      </c>
      <c r="L4234" s="512">
        <f t="shared" ref="L4234:L4297" si="462">SUM(M4234:O4234)</f>
        <v>0</v>
      </c>
      <c r="M4234" s="513" t="s">
        <v>4037</v>
      </c>
      <c r="N4234" s="514"/>
      <c r="O4234" s="514"/>
      <c r="P4234" s="515">
        <f t="shared" si="456"/>
        <v>0</v>
      </c>
      <c r="Q4234" s="515">
        <f t="shared" si="457"/>
        <v>0</v>
      </c>
      <c r="R4234" s="515">
        <f t="shared" si="458"/>
        <v>0</v>
      </c>
      <c r="S4234" s="516">
        <f>IF(M4234="nio",0,IF(M4234&gt;0,VLOOKUP(H4234,'3-Productie normen'!A:L,VLOOKUP(M4234,'3-Productie normen'!$B$36:$C$42,2,FALSE),FALSE)))</f>
        <v>0</v>
      </c>
      <c r="T4234" s="516">
        <f t="shared" si="460"/>
        <v>0</v>
      </c>
      <c r="U4234" s="55">
        <f t="shared" si="461"/>
        <v>0</v>
      </c>
      <c r="V4234" s="527"/>
      <c r="X4234" s="529">
        <f t="shared" si="459"/>
        <v>0</v>
      </c>
    </row>
    <row r="4235" spans="1:24" ht="14.1" customHeight="1">
      <c r="A4235" s="460">
        <v>4235</v>
      </c>
      <c r="B4235" s="467" t="s">
        <v>248</v>
      </c>
      <c r="C4235" s="466" t="s">
        <v>414</v>
      </c>
      <c r="D4235" s="473" t="s">
        <v>509</v>
      </c>
      <c r="E4235" s="475">
        <v>1</v>
      </c>
      <c r="F4235" s="475">
        <v>510</v>
      </c>
      <c r="G4235" s="494" t="s">
        <v>606</v>
      </c>
      <c r="H4235" s="494" t="s">
        <v>4026</v>
      </c>
      <c r="I4235" s="494" t="s">
        <v>3983</v>
      </c>
      <c r="J4235" s="502">
        <v>2.5</v>
      </c>
      <c r="K4235" s="494" t="s">
        <v>4026</v>
      </c>
      <c r="L4235" s="512">
        <f t="shared" si="462"/>
        <v>0</v>
      </c>
      <c r="M4235" s="513" t="s">
        <v>4037</v>
      </c>
      <c r="N4235" s="514"/>
      <c r="O4235" s="514"/>
      <c r="P4235" s="515">
        <f t="shared" ref="P4235:P4298" si="463">IF(M4235="nio",0,IF(M4235&gt;0,M4235*J4235/S4235,0))</f>
        <v>0</v>
      </c>
      <c r="Q4235" s="515">
        <f t="shared" ref="Q4235:Q4298" si="464">IF(N4235&gt;0,N4235*J4235/T4235,0)</f>
        <v>0</v>
      </c>
      <c r="R4235" s="515">
        <f t="shared" ref="R4235:R4298" si="465">IF(O4235&gt;0,O4235*J4235/U4235,0)</f>
        <v>0</v>
      </c>
      <c r="S4235" s="516">
        <f>IF(M4235="nio",0,IF(M4235&gt;0,VLOOKUP(H4235,'3-Productie normen'!A:L,VLOOKUP(M4235,'3-Productie normen'!$B$36:$C$42,2,FALSE),FALSE)))</f>
        <v>0</v>
      </c>
      <c r="T4235" s="516">
        <f t="shared" si="460"/>
        <v>0</v>
      </c>
      <c r="U4235" s="55">
        <f t="shared" si="461"/>
        <v>0</v>
      </c>
      <c r="V4235" s="527"/>
      <c r="X4235" s="529">
        <f t="shared" ref="X4235:X4298" si="466">L4235*J4235</f>
        <v>0</v>
      </c>
    </row>
    <row r="4236" spans="1:24" ht="14.1" customHeight="1">
      <c r="A4236" s="460">
        <v>4236</v>
      </c>
      <c r="B4236" s="467" t="s">
        <v>248</v>
      </c>
      <c r="C4236" s="466" t="s">
        <v>414</v>
      </c>
      <c r="D4236" s="473" t="s">
        <v>509</v>
      </c>
      <c r="E4236" s="475">
        <v>1</v>
      </c>
      <c r="F4236" s="475">
        <v>512</v>
      </c>
      <c r="G4236" s="494" t="s">
        <v>600</v>
      </c>
      <c r="H4236" s="491" t="s">
        <v>286</v>
      </c>
      <c r="I4236" s="494" t="s">
        <v>3974</v>
      </c>
      <c r="J4236" s="502">
        <v>58.38</v>
      </c>
      <c r="K4236" s="494" t="s">
        <v>4027</v>
      </c>
      <c r="L4236" s="512">
        <f t="shared" si="462"/>
        <v>0</v>
      </c>
      <c r="M4236" s="513" t="s">
        <v>4037</v>
      </c>
      <c r="N4236" s="514"/>
      <c r="O4236" s="514"/>
      <c r="P4236" s="515">
        <f t="shared" si="463"/>
        <v>0</v>
      </c>
      <c r="Q4236" s="515">
        <f t="shared" si="464"/>
        <v>0</v>
      </c>
      <c r="R4236" s="515">
        <f t="shared" si="465"/>
        <v>0</v>
      </c>
      <c r="S4236" s="516">
        <f>IF(M4236="nio",0,IF(M4236&gt;0,VLOOKUP(H4236,'3-Productie normen'!A:L,VLOOKUP(M4236,'3-Productie normen'!$B$36:$C$42,2,FALSE),FALSE)))</f>
        <v>0</v>
      </c>
      <c r="T4236" s="516">
        <f t="shared" si="460"/>
        <v>0</v>
      </c>
      <c r="U4236" s="55">
        <f t="shared" si="461"/>
        <v>0</v>
      </c>
      <c r="V4236" s="527"/>
      <c r="X4236" s="529">
        <f t="shared" si="466"/>
        <v>0</v>
      </c>
    </row>
    <row r="4237" spans="1:24" ht="14.1" customHeight="1">
      <c r="A4237" s="460">
        <v>4237</v>
      </c>
      <c r="B4237" s="467" t="s">
        <v>248</v>
      </c>
      <c r="C4237" s="466" t="s">
        <v>414</v>
      </c>
      <c r="D4237" s="473" t="s">
        <v>509</v>
      </c>
      <c r="E4237" s="475">
        <v>1</v>
      </c>
      <c r="F4237" s="475" t="s">
        <v>605</v>
      </c>
      <c r="G4237" s="494" t="s">
        <v>600</v>
      </c>
      <c r="H4237" s="491" t="s">
        <v>286</v>
      </c>
      <c r="I4237" s="494" t="s">
        <v>3974</v>
      </c>
      <c r="J4237" s="502">
        <v>4.01</v>
      </c>
      <c r="K4237" s="494" t="s">
        <v>4027</v>
      </c>
      <c r="L4237" s="512">
        <f t="shared" si="462"/>
        <v>0</v>
      </c>
      <c r="M4237" s="513" t="s">
        <v>4037</v>
      </c>
      <c r="N4237" s="514"/>
      <c r="O4237" s="514"/>
      <c r="P4237" s="515">
        <f t="shared" si="463"/>
        <v>0</v>
      </c>
      <c r="Q4237" s="515">
        <f t="shared" si="464"/>
        <v>0</v>
      </c>
      <c r="R4237" s="515">
        <f t="shared" si="465"/>
        <v>0</v>
      </c>
      <c r="S4237" s="516">
        <f>IF(M4237="nio",0,IF(M4237&gt;0,VLOOKUP(H4237,'3-Productie normen'!A:L,VLOOKUP(M4237,'3-Productie normen'!$B$36:$C$42,2,FALSE),FALSE)))</f>
        <v>0</v>
      </c>
      <c r="T4237" s="516">
        <f t="shared" si="460"/>
        <v>0</v>
      </c>
      <c r="U4237" s="55">
        <f t="shared" si="461"/>
        <v>0</v>
      </c>
      <c r="V4237" s="527"/>
      <c r="X4237" s="529">
        <f t="shared" si="466"/>
        <v>0</v>
      </c>
    </row>
    <row r="4238" spans="1:24" ht="14.1" customHeight="1">
      <c r="A4238" s="460">
        <v>4238</v>
      </c>
      <c r="B4238" s="467" t="s">
        <v>248</v>
      </c>
      <c r="C4238" s="466" t="s">
        <v>414</v>
      </c>
      <c r="D4238" s="473" t="s">
        <v>509</v>
      </c>
      <c r="E4238" s="475">
        <v>1</v>
      </c>
      <c r="F4238" s="475" t="s">
        <v>3456</v>
      </c>
      <c r="G4238" s="494" t="s">
        <v>600</v>
      </c>
      <c r="H4238" s="491" t="s">
        <v>286</v>
      </c>
      <c r="I4238" s="494" t="s">
        <v>3974</v>
      </c>
      <c r="J4238" s="502">
        <v>3.61</v>
      </c>
      <c r="K4238" s="494" t="s">
        <v>4027</v>
      </c>
      <c r="L4238" s="512">
        <f t="shared" si="462"/>
        <v>0</v>
      </c>
      <c r="M4238" s="513" t="s">
        <v>4037</v>
      </c>
      <c r="N4238" s="514"/>
      <c r="O4238" s="514"/>
      <c r="P4238" s="515">
        <f t="shared" si="463"/>
        <v>0</v>
      </c>
      <c r="Q4238" s="515">
        <f t="shared" si="464"/>
        <v>0</v>
      </c>
      <c r="R4238" s="515">
        <f t="shared" si="465"/>
        <v>0</v>
      </c>
      <c r="S4238" s="516">
        <f>IF(M4238="nio",0,IF(M4238&gt;0,VLOOKUP(H4238,'3-Productie normen'!A:L,VLOOKUP(M4238,'3-Productie normen'!$B$36:$C$42,2,FALSE),FALSE)))</f>
        <v>0</v>
      </c>
      <c r="T4238" s="516">
        <f t="shared" si="460"/>
        <v>0</v>
      </c>
      <c r="U4238" s="55">
        <f t="shared" si="461"/>
        <v>0</v>
      </c>
      <c r="V4238" s="527"/>
      <c r="X4238" s="529">
        <f t="shared" si="466"/>
        <v>0</v>
      </c>
    </row>
    <row r="4239" spans="1:24" ht="14.1" customHeight="1">
      <c r="A4239" s="460">
        <v>4239</v>
      </c>
      <c r="B4239" s="467" t="s">
        <v>248</v>
      </c>
      <c r="C4239" s="466" t="s">
        <v>414</v>
      </c>
      <c r="D4239" s="473" t="s">
        <v>509</v>
      </c>
      <c r="E4239" s="475">
        <v>1</v>
      </c>
      <c r="F4239" s="475" t="s">
        <v>3459</v>
      </c>
      <c r="G4239" s="494" t="s">
        <v>600</v>
      </c>
      <c r="H4239" s="491" t="s">
        <v>286</v>
      </c>
      <c r="I4239" s="494" t="s">
        <v>3974</v>
      </c>
      <c r="J4239" s="502">
        <v>28.43</v>
      </c>
      <c r="K4239" s="494" t="s">
        <v>4027</v>
      </c>
      <c r="L4239" s="512">
        <f t="shared" si="462"/>
        <v>0</v>
      </c>
      <c r="M4239" s="513" t="s">
        <v>4037</v>
      </c>
      <c r="N4239" s="514"/>
      <c r="O4239" s="514"/>
      <c r="P4239" s="515">
        <f t="shared" si="463"/>
        <v>0</v>
      </c>
      <c r="Q4239" s="515">
        <f t="shared" si="464"/>
        <v>0</v>
      </c>
      <c r="R4239" s="515">
        <f t="shared" si="465"/>
        <v>0</v>
      </c>
      <c r="S4239" s="516">
        <f>IF(M4239="nio",0,IF(M4239&gt;0,VLOOKUP(H4239,'3-Productie normen'!A:L,VLOOKUP(M4239,'3-Productie normen'!$B$36:$C$42,2,FALSE),FALSE)))</f>
        <v>0</v>
      </c>
      <c r="T4239" s="516">
        <f t="shared" si="460"/>
        <v>0</v>
      </c>
      <c r="U4239" s="55">
        <f t="shared" si="461"/>
        <v>0</v>
      </c>
      <c r="V4239" s="527"/>
      <c r="X4239" s="529">
        <f t="shared" si="466"/>
        <v>0</v>
      </c>
    </row>
    <row r="4240" spans="1:24" ht="14.1" customHeight="1">
      <c r="A4240" s="460">
        <v>4240</v>
      </c>
      <c r="B4240" s="467" t="s">
        <v>248</v>
      </c>
      <c r="C4240" s="466" t="s">
        <v>414</v>
      </c>
      <c r="D4240" s="473" t="s">
        <v>509</v>
      </c>
      <c r="E4240" s="475">
        <v>2</v>
      </c>
      <c r="F4240" s="475">
        <v>1</v>
      </c>
      <c r="G4240" s="494" t="s">
        <v>592</v>
      </c>
      <c r="H4240" s="491" t="s">
        <v>286</v>
      </c>
      <c r="I4240" s="494" t="s">
        <v>3974</v>
      </c>
      <c r="J4240" s="502">
        <v>3.68</v>
      </c>
      <c r="K4240" s="494" t="s">
        <v>4027</v>
      </c>
      <c r="L4240" s="512">
        <f t="shared" si="462"/>
        <v>0</v>
      </c>
      <c r="M4240" s="513" t="s">
        <v>4037</v>
      </c>
      <c r="N4240" s="514"/>
      <c r="O4240" s="514"/>
      <c r="P4240" s="515">
        <f t="shared" si="463"/>
        <v>0</v>
      </c>
      <c r="Q4240" s="515">
        <f t="shared" si="464"/>
        <v>0</v>
      </c>
      <c r="R4240" s="515">
        <f t="shared" si="465"/>
        <v>0</v>
      </c>
      <c r="S4240" s="516">
        <f>IF(M4240="nio",0,IF(M4240&gt;0,VLOOKUP(H4240,'3-Productie normen'!A:L,VLOOKUP(M4240,'3-Productie normen'!$B$36:$C$42,2,FALSE),FALSE)))</f>
        <v>0</v>
      </c>
      <c r="T4240" s="516">
        <f t="shared" si="460"/>
        <v>0</v>
      </c>
      <c r="U4240" s="55">
        <f t="shared" si="461"/>
        <v>0</v>
      </c>
      <c r="V4240" s="527"/>
      <c r="X4240" s="529">
        <f t="shared" si="466"/>
        <v>0</v>
      </c>
    </row>
    <row r="4241" spans="1:24" ht="14.1" customHeight="1">
      <c r="A4241" s="567">
        <v>4241</v>
      </c>
      <c r="B4241" s="467" t="s">
        <v>248</v>
      </c>
      <c r="C4241" s="466" t="s">
        <v>414</v>
      </c>
      <c r="D4241" s="473" t="s">
        <v>509</v>
      </c>
      <c r="E4241" s="475">
        <v>2</v>
      </c>
      <c r="F4241" s="475">
        <v>2</v>
      </c>
      <c r="G4241" s="494" t="s">
        <v>598</v>
      </c>
      <c r="H4241" s="491" t="s">
        <v>286</v>
      </c>
      <c r="I4241" s="494" t="s">
        <v>3977</v>
      </c>
      <c r="J4241" s="502">
        <v>5.4</v>
      </c>
      <c r="K4241" s="494" t="s">
        <v>4027</v>
      </c>
      <c r="L4241" s="512">
        <f t="shared" si="462"/>
        <v>0</v>
      </c>
      <c r="M4241" s="513" t="s">
        <v>4037</v>
      </c>
      <c r="N4241" s="514"/>
      <c r="O4241" s="514"/>
      <c r="P4241" s="515">
        <f t="shared" si="463"/>
        <v>0</v>
      </c>
      <c r="Q4241" s="515">
        <f t="shared" si="464"/>
        <v>0</v>
      </c>
      <c r="R4241" s="515">
        <f t="shared" si="465"/>
        <v>0</v>
      </c>
      <c r="S4241" s="516">
        <f>IF(M4241="nio",0,IF(M4241&gt;0,VLOOKUP(H4241,'3-Productie normen'!A:L,VLOOKUP(M4241,'3-Productie normen'!$B$36:$C$42,2,FALSE),FALSE)))</f>
        <v>0</v>
      </c>
      <c r="T4241" s="516">
        <f t="shared" si="460"/>
        <v>0</v>
      </c>
      <c r="U4241" s="55">
        <f t="shared" si="461"/>
        <v>0</v>
      </c>
      <c r="V4241" s="527"/>
      <c r="X4241" s="529">
        <f t="shared" si="466"/>
        <v>0</v>
      </c>
    </row>
    <row r="4242" spans="1:24" ht="14.1" customHeight="1">
      <c r="A4242" s="460">
        <v>4242</v>
      </c>
      <c r="B4242" s="467" t="s">
        <v>248</v>
      </c>
      <c r="C4242" s="466" t="s">
        <v>414</v>
      </c>
      <c r="D4242" s="473" t="s">
        <v>509</v>
      </c>
      <c r="E4242" s="475">
        <v>2</v>
      </c>
      <c r="F4242" s="475">
        <v>3</v>
      </c>
      <c r="G4242" s="494" t="s">
        <v>598</v>
      </c>
      <c r="H4242" s="491" t="s">
        <v>286</v>
      </c>
      <c r="I4242" s="494" t="s">
        <v>3977</v>
      </c>
      <c r="J4242" s="502">
        <v>7.93</v>
      </c>
      <c r="K4242" s="494" t="s">
        <v>4027</v>
      </c>
      <c r="L4242" s="512">
        <f t="shared" si="462"/>
        <v>0</v>
      </c>
      <c r="M4242" s="513" t="s">
        <v>4037</v>
      </c>
      <c r="N4242" s="514"/>
      <c r="O4242" s="514"/>
      <c r="P4242" s="515">
        <f t="shared" si="463"/>
        <v>0</v>
      </c>
      <c r="Q4242" s="515">
        <f t="shared" si="464"/>
        <v>0</v>
      </c>
      <c r="R4242" s="515">
        <f t="shared" si="465"/>
        <v>0</v>
      </c>
      <c r="S4242" s="516">
        <f>IF(M4242="nio",0,IF(M4242&gt;0,VLOOKUP(H4242,'3-Productie normen'!A:L,VLOOKUP(M4242,'3-Productie normen'!$B$36:$C$42,2,FALSE),FALSE)))</f>
        <v>0</v>
      </c>
      <c r="T4242" s="516">
        <f t="shared" si="460"/>
        <v>0</v>
      </c>
      <c r="U4242" s="55">
        <f t="shared" si="461"/>
        <v>0</v>
      </c>
      <c r="V4242" s="527"/>
      <c r="X4242" s="529">
        <f t="shared" si="466"/>
        <v>0</v>
      </c>
    </row>
    <row r="4243" spans="1:24" ht="14.1" customHeight="1">
      <c r="A4243" s="460">
        <v>4243</v>
      </c>
      <c r="B4243" s="467" t="s">
        <v>248</v>
      </c>
      <c r="C4243" s="466" t="s">
        <v>414</v>
      </c>
      <c r="D4243" s="473" t="s">
        <v>509</v>
      </c>
      <c r="E4243" s="475">
        <v>2</v>
      </c>
      <c r="F4243" s="475">
        <v>495</v>
      </c>
      <c r="G4243" s="494" t="s">
        <v>529</v>
      </c>
      <c r="H4243" s="491" t="s">
        <v>286</v>
      </c>
      <c r="I4243" s="494" t="s">
        <v>3975</v>
      </c>
      <c r="J4243" s="502">
        <v>18.38</v>
      </c>
      <c r="K4243" s="494" t="s">
        <v>4027</v>
      </c>
      <c r="L4243" s="512">
        <f t="shared" si="462"/>
        <v>0</v>
      </c>
      <c r="M4243" s="513" t="s">
        <v>4037</v>
      </c>
      <c r="N4243" s="514"/>
      <c r="O4243" s="514"/>
      <c r="P4243" s="515">
        <f t="shared" si="463"/>
        <v>0</v>
      </c>
      <c r="Q4243" s="515">
        <f t="shared" si="464"/>
        <v>0</v>
      </c>
      <c r="R4243" s="515">
        <f t="shared" si="465"/>
        <v>0</v>
      </c>
      <c r="S4243" s="516">
        <f>IF(M4243="nio",0,IF(M4243&gt;0,VLOOKUP(H4243,'3-Productie normen'!A:L,VLOOKUP(M4243,'3-Productie normen'!$B$36:$C$42,2,FALSE),FALSE)))</f>
        <v>0</v>
      </c>
      <c r="T4243" s="516">
        <f t="shared" si="460"/>
        <v>0</v>
      </c>
      <c r="U4243" s="55">
        <f t="shared" si="461"/>
        <v>0</v>
      </c>
      <c r="V4243" s="527"/>
      <c r="X4243" s="529">
        <f t="shared" si="466"/>
        <v>0</v>
      </c>
    </row>
    <row r="4244" spans="1:24" ht="14.1" customHeight="1">
      <c r="A4244" s="460">
        <v>4244</v>
      </c>
      <c r="B4244" s="467" t="s">
        <v>248</v>
      </c>
      <c r="C4244" s="466" t="s">
        <v>414</v>
      </c>
      <c r="D4244" s="473" t="s">
        <v>509</v>
      </c>
      <c r="E4244" s="475">
        <v>2</v>
      </c>
      <c r="F4244" s="475">
        <v>496</v>
      </c>
      <c r="G4244" s="494" t="s">
        <v>529</v>
      </c>
      <c r="H4244" s="491" t="s">
        <v>286</v>
      </c>
      <c r="I4244" s="494" t="s">
        <v>3975</v>
      </c>
      <c r="J4244" s="502">
        <v>19.559999999999999</v>
      </c>
      <c r="K4244" s="494" t="s">
        <v>4027</v>
      </c>
      <c r="L4244" s="512">
        <f t="shared" si="462"/>
        <v>0</v>
      </c>
      <c r="M4244" s="513" t="s">
        <v>4037</v>
      </c>
      <c r="N4244" s="514"/>
      <c r="O4244" s="514"/>
      <c r="P4244" s="515">
        <f t="shared" si="463"/>
        <v>0</v>
      </c>
      <c r="Q4244" s="515">
        <f t="shared" si="464"/>
        <v>0</v>
      </c>
      <c r="R4244" s="515">
        <f t="shared" si="465"/>
        <v>0</v>
      </c>
      <c r="S4244" s="516">
        <f>IF(M4244="nio",0,IF(M4244&gt;0,VLOOKUP(H4244,'3-Productie normen'!A:L,VLOOKUP(M4244,'3-Productie normen'!$B$36:$C$42,2,FALSE),FALSE)))</f>
        <v>0</v>
      </c>
      <c r="T4244" s="516">
        <f t="shared" si="460"/>
        <v>0</v>
      </c>
      <c r="U4244" s="55">
        <f t="shared" si="461"/>
        <v>0</v>
      </c>
      <c r="V4244" s="527"/>
      <c r="X4244" s="529">
        <f t="shared" si="466"/>
        <v>0</v>
      </c>
    </row>
    <row r="4245" spans="1:24" ht="14.1" customHeight="1">
      <c r="A4245" s="460">
        <v>4245</v>
      </c>
      <c r="B4245" s="467" t="s">
        <v>248</v>
      </c>
      <c r="C4245" s="466" t="s">
        <v>414</v>
      </c>
      <c r="D4245" s="473" t="s">
        <v>509</v>
      </c>
      <c r="E4245" s="475">
        <v>2</v>
      </c>
      <c r="F4245" s="475">
        <v>497</v>
      </c>
      <c r="G4245" s="494" t="s">
        <v>529</v>
      </c>
      <c r="H4245" s="491" t="s">
        <v>286</v>
      </c>
      <c r="I4245" s="494" t="s">
        <v>3975</v>
      </c>
      <c r="J4245" s="502">
        <v>19.46</v>
      </c>
      <c r="K4245" s="494" t="s">
        <v>4027</v>
      </c>
      <c r="L4245" s="512">
        <f t="shared" si="462"/>
        <v>0</v>
      </c>
      <c r="M4245" s="513" t="s">
        <v>4037</v>
      </c>
      <c r="N4245" s="514"/>
      <c r="O4245" s="514"/>
      <c r="P4245" s="515">
        <f t="shared" si="463"/>
        <v>0</v>
      </c>
      <c r="Q4245" s="515">
        <f t="shared" si="464"/>
        <v>0</v>
      </c>
      <c r="R4245" s="515">
        <f t="shared" si="465"/>
        <v>0</v>
      </c>
      <c r="S4245" s="516">
        <f>IF(M4245="nio",0,IF(M4245&gt;0,VLOOKUP(H4245,'3-Productie normen'!A:L,VLOOKUP(M4245,'3-Productie normen'!$B$36:$C$42,2,FALSE),FALSE)))</f>
        <v>0</v>
      </c>
      <c r="T4245" s="516">
        <f t="shared" si="460"/>
        <v>0</v>
      </c>
      <c r="U4245" s="55">
        <f t="shared" si="461"/>
        <v>0</v>
      </c>
      <c r="V4245" s="527"/>
      <c r="X4245" s="529">
        <f t="shared" si="466"/>
        <v>0</v>
      </c>
    </row>
    <row r="4246" spans="1:24" ht="14.1" customHeight="1">
      <c r="A4246" s="460">
        <v>4246</v>
      </c>
      <c r="B4246" s="467" t="s">
        <v>248</v>
      </c>
      <c r="C4246" s="466" t="s">
        <v>414</v>
      </c>
      <c r="D4246" s="473" t="s">
        <v>509</v>
      </c>
      <c r="E4246" s="475">
        <v>2</v>
      </c>
      <c r="F4246" s="475">
        <v>498</v>
      </c>
      <c r="G4246" s="494" t="s">
        <v>529</v>
      </c>
      <c r="H4246" s="491" t="s">
        <v>286</v>
      </c>
      <c r="I4246" s="494" t="s">
        <v>3975</v>
      </c>
      <c r="J4246" s="502">
        <v>19.440000000000001</v>
      </c>
      <c r="K4246" s="494" t="s">
        <v>4027</v>
      </c>
      <c r="L4246" s="512">
        <f t="shared" si="462"/>
        <v>0</v>
      </c>
      <c r="M4246" s="513" t="s">
        <v>4037</v>
      </c>
      <c r="N4246" s="514"/>
      <c r="O4246" s="514"/>
      <c r="P4246" s="515">
        <f t="shared" si="463"/>
        <v>0</v>
      </c>
      <c r="Q4246" s="515">
        <f t="shared" si="464"/>
        <v>0</v>
      </c>
      <c r="R4246" s="515">
        <f t="shared" si="465"/>
        <v>0</v>
      </c>
      <c r="S4246" s="516">
        <f>IF(M4246="nio",0,IF(M4246&gt;0,VLOOKUP(H4246,'3-Productie normen'!A:L,VLOOKUP(M4246,'3-Productie normen'!$B$36:$C$42,2,FALSE),FALSE)))</f>
        <v>0</v>
      </c>
      <c r="T4246" s="516">
        <f t="shared" si="460"/>
        <v>0</v>
      </c>
      <c r="U4246" s="55">
        <f t="shared" si="461"/>
        <v>0</v>
      </c>
      <c r="V4246" s="527"/>
      <c r="X4246" s="529">
        <f t="shared" si="466"/>
        <v>0</v>
      </c>
    </row>
    <row r="4247" spans="1:24" ht="14.1" customHeight="1">
      <c r="A4247" s="460">
        <v>4247</v>
      </c>
      <c r="B4247" s="467" t="s">
        <v>248</v>
      </c>
      <c r="C4247" s="466" t="s">
        <v>414</v>
      </c>
      <c r="D4247" s="473" t="s">
        <v>509</v>
      </c>
      <c r="E4247" s="475">
        <v>2</v>
      </c>
      <c r="F4247" s="475">
        <v>499</v>
      </c>
      <c r="G4247" s="494" t="s">
        <v>529</v>
      </c>
      <c r="H4247" s="491" t="s">
        <v>286</v>
      </c>
      <c r="I4247" s="494" t="s">
        <v>3975</v>
      </c>
      <c r="J4247" s="502">
        <v>19.46</v>
      </c>
      <c r="K4247" s="494" t="s">
        <v>4027</v>
      </c>
      <c r="L4247" s="512">
        <f t="shared" si="462"/>
        <v>0</v>
      </c>
      <c r="M4247" s="513" t="s">
        <v>4037</v>
      </c>
      <c r="N4247" s="514"/>
      <c r="O4247" s="514"/>
      <c r="P4247" s="515">
        <f t="shared" si="463"/>
        <v>0</v>
      </c>
      <c r="Q4247" s="515">
        <f t="shared" si="464"/>
        <v>0</v>
      </c>
      <c r="R4247" s="515">
        <f t="shared" si="465"/>
        <v>0</v>
      </c>
      <c r="S4247" s="516">
        <f>IF(M4247="nio",0,IF(M4247&gt;0,VLOOKUP(H4247,'3-Productie normen'!A:L,VLOOKUP(M4247,'3-Productie normen'!$B$36:$C$42,2,FALSE),FALSE)))</f>
        <v>0</v>
      </c>
      <c r="T4247" s="516">
        <f t="shared" si="460"/>
        <v>0</v>
      </c>
      <c r="U4247" s="55">
        <f t="shared" si="461"/>
        <v>0</v>
      </c>
      <c r="V4247" s="527"/>
      <c r="X4247" s="529">
        <f t="shared" si="466"/>
        <v>0</v>
      </c>
    </row>
    <row r="4248" spans="1:24" ht="14.1" customHeight="1">
      <c r="A4248" s="460">
        <v>4248</v>
      </c>
      <c r="B4248" s="467" t="s">
        <v>248</v>
      </c>
      <c r="C4248" s="466" t="s">
        <v>414</v>
      </c>
      <c r="D4248" s="473" t="s">
        <v>509</v>
      </c>
      <c r="E4248" s="475">
        <v>2</v>
      </c>
      <c r="F4248" s="475">
        <v>500</v>
      </c>
      <c r="G4248" s="494" t="s">
        <v>529</v>
      </c>
      <c r="H4248" s="491" t="s">
        <v>286</v>
      </c>
      <c r="I4248" s="494" t="s">
        <v>3975</v>
      </c>
      <c r="J4248" s="502">
        <v>19.440000000000001</v>
      </c>
      <c r="K4248" s="494" t="s">
        <v>4027</v>
      </c>
      <c r="L4248" s="512">
        <f t="shared" si="462"/>
        <v>0</v>
      </c>
      <c r="M4248" s="513" t="s">
        <v>4037</v>
      </c>
      <c r="N4248" s="514"/>
      <c r="O4248" s="514"/>
      <c r="P4248" s="515">
        <f t="shared" si="463"/>
        <v>0</v>
      </c>
      <c r="Q4248" s="515">
        <f t="shared" si="464"/>
        <v>0</v>
      </c>
      <c r="R4248" s="515">
        <f t="shared" si="465"/>
        <v>0</v>
      </c>
      <c r="S4248" s="516">
        <f>IF(M4248="nio",0,IF(M4248&gt;0,VLOOKUP(H4248,'3-Productie normen'!A:L,VLOOKUP(M4248,'3-Productie normen'!$B$36:$C$42,2,FALSE),FALSE)))</f>
        <v>0</v>
      </c>
      <c r="T4248" s="516">
        <f t="shared" si="460"/>
        <v>0</v>
      </c>
      <c r="U4248" s="55">
        <f t="shared" si="461"/>
        <v>0</v>
      </c>
      <c r="V4248" s="527"/>
      <c r="X4248" s="529">
        <f t="shared" si="466"/>
        <v>0</v>
      </c>
    </row>
    <row r="4249" spans="1:24" ht="14.1" customHeight="1">
      <c r="A4249" s="567">
        <v>4249</v>
      </c>
      <c r="B4249" s="467" t="s">
        <v>248</v>
      </c>
      <c r="C4249" s="466" t="s">
        <v>414</v>
      </c>
      <c r="D4249" s="473" t="s">
        <v>509</v>
      </c>
      <c r="E4249" s="475">
        <v>2</v>
      </c>
      <c r="F4249" s="475">
        <v>501</v>
      </c>
      <c r="G4249" s="494" t="s">
        <v>529</v>
      </c>
      <c r="H4249" s="491" t="s">
        <v>286</v>
      </c>
      <c r="I4249" s="494" t="s">
        <v>3974</v>
      </c>
      <c r="J4249" s="502">
        <v>19.46</v>
      </c>
      <c r="K4249" s="494" t="s">
        <v>4027</v>
      </c>
      <c r="L4249" s="512">
        <f t="shared" si="462"/>
        <v>0</v>
      </c>
      <c r="M4249" s="513" t="s">
        <v>4037</v>
      </c>
      <c r="N4249" s="514"/>
      <c r="O4249" s="514"/>
      <c r="P4249" s="515">
        <f t="shared" si="463"/>
        <v>0</v>
      </c>
      <c r="Q4249" s="515">
        <f t="shared" si="464"/>
        <v>0</v>
      </c>
      <c r="R4249" s="515">
        <f t="shared" si="465"/>
        <v>0</v>
      </c>
      <c r="S4249" s="516">
        <f>IF(M4249="nio",0,IF(M4249&gt;0,VLOOKUP(H4249,'3-Productie normen'!A:L,VLOOKUP(M4249,'3-Productie normen'!$B$36:$C$42,2,FALSE),FALSE)))</f>
        <v>0</v>
      </c>
      <c r="T4249" s="516">
        <f t="shared" si="460"/>
        <v>0</v>
      </c>
      <c r="U4249" s="55">
        <f t="shared" si="461"/>
        <v>0</v>
      </c>
      <c r="V4249" s="527"/>
      <c r="X4249" s="529">
        <f t="shared" si="466"/>
        <v>0</v>
      </c>
    </row>
    <row r="4250" spans="1:24" ht="14.1" customHeight="1">
      <c r="A4250" s="460">
        <v>4250</v>
      </c>
      <c r="B4250" s="467" t="s">
        <v>248</v>
      </c>
      <c r="C4250" s="466" t="s">
        <v>414</v>
      </c>
      <c r="D4250" s="473" t="s">
        <v>509</v>
      </c>
      <c r="E4250" s="475">
        <v>2</v>
      </c>
      <c r="F4250" s="475">
        <v>502</v>
      </c>
      <c r="G4250" s="494" t="s">
        <v>529</v>
      </c>
      <c r="H4250" s="491" t="s">
        <v>286</v>
      </c>
      <c r="I4250" s="494" t="s">
        <v>3975</v>
      </c>
      <c r="J4250" s="502">
        <v>19.440000000000001</v>
      </c>
      <c r="K4250" s="494" t="s">
        <v>4027</v>
      </c>
      <c r="L4250" s="512">
        <f t="shared" si="462"/>
        <v>0</v>
      </c>
      <c r="M4250" s="513" t="s">
        <v>4037</v>
      </c>
      <c r="N4250" s="514"/>
      <c r="O4250" s="514"/>
      <c r="P4250" s="515">
        <f t="shared" si="463"/>
        <v>0</v>
      </c>
      <c r="Q4250" s="515">
        <f t="shared" si="464"/>
        <v>0</v>
      </c>
      <c r="R4250" s="515">
        <f t="shared" si="465"/>
        <v>0</v>
      </c>
      <c r="S4250" s="516">
        <f>IF(M4250="nio",0,IF(M4250&gt;0,VLOOKUP(H4250,'3-Productie normen'!A:L,VLOOKUP(M4250,'3-Productie normen'!$B$36:$C$42,2,FALSE),FALSE)))</f>
        <v>0</v>
      </c>
      <c r="T4250" s="516">
        <f t="shared" si="460"/>
        <v>0</v>
      </c>
      <c r="U4250" s="55">
        <f t="shared" si="461"/>
        <v>0</v>
      </c>
      <c r="V4250" s="527"/>
      <c r="X4250" s="529">
        <f t="shared" si="466"/>
        <v>0</v>
      </c>
    </row>
    <row r="4251" spans="1:24" ht="14.1" customHeight="1">
      <c r="A4251" s="460">
        <v>4251</v>
      </c>
      <c r="B4251" s="467" t="s">
        <v>248</v>
      </c>
      <c r="C4251" s="466" t="s">
        <v>414</v>
      </c>
      <c r="D4251" s="473" t="s">
        <v>509</v>
      </c>
      <c r="E4251" s="475">
        <v>2</v>
      </c>
      <c r="F4251" s="475">
        <v>503</v>
      </c>
      <c r="G4251" s="494" t="s">
        <v>529</v>
      </c>
      <c r="H4251" s="491" t="s">
        <v>286</v>
      </c>
      <c r="I4251" s="494" t="s">
        <v>3974</v>
      </c>
      <c r="J4251" s="502">
        <v>29.19</v>
      </c>
      <c r="K4251" s="494" t="s">
        <v>4027</v>
      </c>
      <c r="L4251" s="512">
        <f t="shared" si="462"/>
        <v>0</v>
      </c>
      <c r="M4251" s="513" t="s">
        <v>4037</v>
      </c>
      <c r="N4251" s="514"/>
      <c r="O4251" s="514"/>
      <c r="P4251" s="515">
        <f t="shared" si="463"/>
        <v>0</v>
      </c>
      <c r="Q4251" s="515">
        <f t="shared" si="464"/>
        <v>0</v>
      </c>
      <c r="R4251" s="515">
        <f t="shared" si="465"/>
        <v>0</v>
      </c>
      <c r="S4251" s="516">
        <f>IF(M4251="nio",0,IF(M4251&gt;0,VLOOKUP(H4251,'3-Productie normen'!A:L,VLOOKUP(M4251,'3-Productie normen'!$B$36:$C$42,2,FALSE),FALSE)))</f>
        <v>0</v>
      </c>
      <c r="T4251" s="516">
        <f t="shared" ref="T4251:T4314" si="467">IF(N4251&gt;0,S4251*$T$8,0)</f>
        <v>0</v>
      </c>
      <c r="U4251" s="55">
        <f t="shared" ref="U4251:U4314" si="468">IF((OR(O4251&gt;0,)),S4251*$U$8,0)</f>
        <v>0</v>
      </c>
      <c r="V4251" s="527"/>
      <c r="X4251" s="529">
        <f t="shared" si="466"/>
        <v>0</v>
      </c>
    </row>
    <row r="4252" spans="1:24" ht="14.1" customHeight="1">
      <c r="A4252" s="460">
        <v>4252</v>
      </c>
      <c r="B4252" s="467" t="s">
        <v>248</v>
      </c>
      <c r="C4252" s="466" t="s">
        <v>414</v>
      </c>
      <c r="D4252" s="473" t="s">
        <v>509</v>
      </c>
      <c r="E4252" s="475">
        <v>2</v>
      </c>
      <c r="F4252" s="475">
        <v>504</v>
      </c>
      <c r="G4252" s="494" t="s">
        <v>529</v>
      </c>
      <c r="H4252" s="491" t="s">
        <v>286</v>
      </c>
      <c r="I4252" s="494" t="s">
        <v>3974</v>
      </c>
      <c r="J4252" s="502">
        <v>19.440000000000001</v>
      </c>
      <c r="K4252" s="494" t="s">
        <v>4027</v>
      </c>
      <c r="L4252" s="512">
        <f t="shared" si="462"/>
        <v>0</v>
      </c>
      <c r="M4252" s="513" t="s">
        <v>4037</v>
      </c>
      <c r="N4252" s="514"/>
      <c r="O4252" s="514"/>
      <c r="P4252" s="515">
        <f t="shared" si="463"/>
        <v>0</v>
      </c>
      <c r="Q4252" s="515">
        <f t="shared" si="464"/>
        <v>0</v>
      </c>
      <c r="R4252" s="515">
        <f t="shared" si="465"/>
        <v>0</v>
      </c>
      <c r="S4252" s="516">
        <f>IF(M4252="nio",0,IF(M4252&gt;0,VLOOKUP(H4252,'3-Productie normen'!A:L,VLOOKUP(M4252,'3-Productie normen'!$B$36:$C$42,2,FALSE),FALSE)))</f>
        <v>0</v>
      </c>
      <c r="T4252" s="516">
        <f t="shared" si="467"/>
        <v>0</v>
      </c>
      <c r="U4252" s="55">
        <f t="shared" si="468"/>
        <v>0</v>
      </c>
      <c r="V4252" s="527"/>
      <c r="X4252" s="529">
        <f t="shared" si="466"/>
        <v>0</v>
      </c>
    </row>
    <row r="4253" spans="1:24" ht="14.1" customHeight="1">
      <c r="A4253" s="460">
        <v>4253</v>
      </c>
      <c r="B4253" s="467" t="s">
        <v>248</v>
      </c>
      <c r="C4253" s="466" t="s">
        <v>414</v>
      </c>
      <c r="D4253" s="473" t="s">
        <v>509</v>
      </c>
      <c r="E4253" s="475">
        <v>2</v>
      </c>
      <c r="F4253" s="475">
        <v>505</v>
      </c>
      <c r="G4253" s="494" t="s">
        <v>529</v>
      </c>
      <c r="H4253" s="491" t="s">
        <v>286</v>
      </c>
      <c r="I4253" s="494" t="s">
        <v>3975</v>
      </c>
      <c r="J4253" s="502">
        <v>19.440000000000001</v>
      </c>
      <c r="K4253" s="494" t="s">
        <v>4027</v>
      </c>
      <c r="L4253" s="512">
        <f t="shared" si="462"/>
        <v>0</v>
      </c>
      <c r="M4253" s="513" t="s">
        <v>4037</v>
      </c>
      <c r="N4253" s="514"/>
      <c r="O4253" s="514"/>
      <c r="P4253" s="515">
        <f t="shared" si="463"/>
        <v>0</v>
      </c>
      <c r="Q4253" s="515">
        <f t="shared" si="464"/>
        <v>0</v>
      </c>
      <c r="R4253" s="515">
        <f t="shared" si="465"/>
        <v>0</v>
      </c>
      <c r="S4253" s="516">
        <f>IF(M4253="nio",0,IF(M4253&gt;0,VLOOKUP(H4253,'3-Productie normen'!A:L,VLOOKUP(M4253,'3-Productie normen'!$B$36:$C$42,2,FALSE),FALSE)))</f>
        <v>0</v>
      </c>
      <c r="T4253" s="516">
        <f t="shared" si="467"/>
        <v>0</v>
      </c>
      <c r="U4253" s="55">
        <f t="shared" si="468"/>
        <v>0</v>
      </c>
      <c r="V4253" s="527"/>
      <c r="X4253" s="529">
        <f t="shared" si="466"/>
        <v>0</v>
      </c>
    </row>
    <row r="4254" spans="1:24" ht="14.1" customHeight="1">
      <c r="A4254" s="460">
        <v>4254</v>
      </c>
      <c r="B4254" s="467" t="s">
        <v>248</v>
      </c>
      <c r="C4254" s="466" t="s">
        <v>414</v>
      </c>
      <c r="D4254" s="473" t="s">
        <v>509</v>
      </c>
      <c r="E4254" s="475">
        <v>2</v>
      </c>
      <c r="F4254" s="475">
        <v>506</v>
      </c>
      <c r="G4254" s="494" t="s">
        <v>529</v>
      </c>
      <c r="H4254" s="491" t="s">
        <v>286</v>
      </c>
      <c r="I4254" s="494" t="s">
        <v>3975</v>
      </c>
      <c r="J4254" s="502">
        <v>27.11</v>
      </c>
      <c r="K4254" s="494" t="s">
        <v>4027</v>
      </c>
      <c r="L4254" s="512">
        <f t="shared" si="462"/>
        <v>0</v>
      </c>
      <c r="M4254" s="513" t="s">
        <v>4037</v>
      </c>
      <c r="N4254" s="514"/>
      <c r="O4254" s="514"/>
      <c r="P4254" s="515">
        <f t="shared" si="463"/>
        <v>0</v>
      </c>
      <c r="Q4254" s="515">
        <f t="shared" si="464"/>
        <v>0</v>
      </c>
      <c r="R4254" s="515">
        <f t="shared" si="465"/>
        <v>0</v>
      </c>
      <c r="S4254" s="516">
        <f>IF(M4254="nio",0,IF(M4254&gt;0,VLOOKUP(H4254,'3-Productie normen'!A:L,VLOOKUP(M4254,'3-Productie normen'!$B$36:$C$42,2,FALSE),FALSE)))</f>
        <v>0</v>
      </c>
      <c r="T4254" s="516">
        <f t="shared" si="467"/>
        <v>0</v>
      </c>
      <c r="U4254" s="55">
        <f t="shared" si="468"/>
        <v>0</v>
      </c>
      <c r="V4254" s="527"/>
      <c r="X4254" s="529">
        <f t="shared" si="466"/>
        <v>0</v>
      </c>
    </row>
    <row r="4255" spans="1:24" ht="14.1" customHeight="1">
      <c r="A4255" s="460">
        <v>4255</v>
      </c>
      <c r="B4255" s="467" t="s">
        <v>248</v>
      </c>
      <c r="C4255" s="466" t="s">
        <v>414</v>
      </c>
      <c r="D4255" s="473" t="s">
        <v>509</v>
      </c>
      <c r="E4255" s="475">
        <v>2</v>
      </c>
      <c r="F4255" s="475">
        <v>510</v>
      </c>
      <c r="G4255" s="494" t="s">
        <v>606</v>
      </c>
      <c r="H4255" s="491" t="s">
        <v>286</v>
      </c>
      <c r="I4255" s="494" t="s">
        <v>3974</v>
      </c>
      <c r="J4255" s="502">
        <v>1.05</v>
      </c>
      <c r="K4255" s="494" t="s">
        <v>4027</v>
      </c>
      <c r="L4255" s="512">
        <f t="shared" si="462"/>
        <v>0</v>
      </c>
      <c r="M4255" s="513" t="s">
        <v>4037</v>
      </c>
      <c r="N4255" s="514"/>
      <c r="O4255" s="514"/>
      <c r="P4255" s="515">
        <f t="shared" si="463"/>
        <v>0</v>
      </c>
      <c r="Q4255" s="515">
        <f t="shared" si="464"/>
        <v>0</v>
      </c>
      <c r="R4255" s="515">
        <f t="shared" si="465"/>
        <v>0</v>
      </c>
      <c r="S4255" s="516">
        <f>IF(M4255="nio",0,IF(M4255&gt;0,VLOOKUP(H4255,'3-Productie normen'!A:L,VLOOKUP(M4255,'3-Productie normen'!$B$36:$C$42,2,FALSE),FALSE)))</f>
        <v>0</v>
      </c>
      <c r="T4255" s="516">
        <f t="shared" si="467"/>
        <v>0</v>
      </c>
      <c r="U4255" s="55">
        <f t="shared" si="468"/>
        <v>0</v>
      </c>
      <c r="V4255" s="527"/>
      <c r="X4255" s="529">
        <f t="shared" si="466"/>
        <v>0</v>
      </c>
    </row>
    <row r="4256" spans="1:24" ht="14.1" customHeight="1">
      <c r="A4256" s="460">
        <v>4256</v>
      </c>
      <c r="B4256" s="467" t="s">
        <v>248</v>
      </c>
      <c r="C4256" s="466" t="s">
        <v>414</v>
      </c>
      <c r="D4256" s="473" t="s">
        <v>509</v>
      </c>
      <c r="E4256" s="475">
        <v>2</v>
      </c>
      <c r="F4256" s="475">
        <v>513</v>
      </c>
      <c r="G4256" s="494" t="s">
        <v>600</v>
      </c>
      <c r="H4256" s="491" t="s">
        <v>286</v>
      </c>
      <c r="I4256" s="494" t="s">
        <v>3974</v>
      </c>
      <c r="J4256" s="502">
        <v>61.33</v>
      </c>
      <c r="K4256" s="494" t="s">
        <v>4027</v>
      </c>
      <c r="L4256" s="512">
        <f t="shared" si="462"/>
        <v>0</v>
      </c>
      <c r="M4256" s="513" t="s">
        <v>4037</v>
      </c>
      <c r="N4256" s="514"/>
      <c r="O4256" s="514"/>
      <c r="P4256" s="515">
        <f t="shared" si="463"/>
        <v>0</v>
      </c>
      <c r="Q4256" s="515">
        <f t="shared" si="464"/>
        <v>0</v>
      </c>
      <c r="R4256" s="515">
        <f t="shared" si="465"/>
        <v>0</v>
      </c>
      <c r="S4256" s="516">
        <f>IF(M4256="nio",0,IF(M4256&gt;0,VLOOKUP(H4256,'3-Productie normen'!A:L,VLOOKUP(M4256,'3-Productie normen'!$B$36:$C$42,2,FALSE),FALSE)))</f>
        <v>0</v>
      </c>
      <c r="T4256" s="516">
        <f t="shared" si="467"/>
        <v>0</v>
      </c>
      <c r="U4256" s="55">
        <f t="shared" si="468"/>
        <v>0</v>
      </c>
      <c r="V4256" s="527"/>
      <c r="X4256" s="529">
        <f t="shared" si="466"/>
        <v>0</v>
      </c>
    </row>
    <row r="4257" spans="1:24" ht="14.1" customHeight="1">
      <c r="A4257" s="567">
        <v>4257</v>
      </c>
      <c r="B4257" s="467" t="s">
        <v>248</v>
      </c>
      <c r="C4257" s="466" t="s">
        <v>414</v>
      </c>
      <c r="D4257" s="473" t="s">
        <v>509</v>
      </c>
      <c r="E4257" s="475">
        <v>2</v>
      </c>
      <c r="F4257" s="475">
        <v>514</v>
      </c>
      <c r="G4257" s="494" t="s">
        <v>625</v>
      </c>
      <c r="H4257" s="491" t="s">
        <v>286</v>
      </c>
      <c r="I4257" s="494" t="s">
        <v>3974</v>
      </c>
      <c r="J4257" s="502">
        <v>3.61</v>
      </c>
      <c r="K4257" s="494" t="s">
        <v>4027</v>
      </c>
      <c r="L4257" s="512">
        <f t="shared" si="462"/>
        <v>0</v>
      </c>
      <c r="M4257" s="513" t="s">
        <v>4037</v>
      </c>
      <c r="N4257" s="514"/>
      <c r="O4257" s="514"/>
      <c r="P4257" s="515">
        <f t="shared" si="463"/>
        <v>0</v>
      </c>
      <c r="Q4257" s="515">
        <f t="shared" si="464"/>
        <v>0</v>
      </c>
      <c r="R4257" s="515">
        <f t="shared" si="465"/>
        <v>0</v>
      </c>
      <c r="S4257" s="516">
        <f>IF(M4257="nio",0,IF(M4257&gt;0,VLOOKUP(H4257,'3-Productie normen'!A:L,VLOOKUP(M4257,'3-Productie normen'!$B$36:$C$42,2,FALSE),FALSE)))</f>
        <v>0</v>
      </c>
      <c r="T4257" s="516">
        <f t="shared" si="467"/>
        <v>0</v>
      </c>
      <c r="U4257" s="55">
        <f t="shared" si="468"/>
        <v>0</v>
      </c>
      <c r="V4257" s="527"/>
      <c r="X4257" s="529">
        <f t="shared" si="466"/>
        <v>0</v>
      </c>
    </row>
    <row r="4258" spans="1:24" ht="14.1" customHeight="1">
      <c r="A4258" s="460">
        <v>4258</v>
      </c>
      <c r="B4258" s="467" t="s">
        <v>248</v>
      </c>
      <c r="C4258" s="466" t="s">
        <v>414</v>
      </c>
      <c r="D4258" s="473" t="s">
        <v>509</v>
      </c>
      <c r="E4258" s="475">
        <v>2</v>
      </c>
      <c r="F4258" s="475" t="s">
        <v>605</v>
      </c>
      <c r="G4258" s="494" t="s">
        <v>625</v>
      </c>
      <c r="H4258" s="491" t="s">
        <v>286</v>
      </c>
      <c r="I4258" s="494" t="s">
        <v>3974</v>
      </c>
      <c r="J4258" s="502">
        <v>4.01</v>
      </c>
      <c r="K4258" s="494" t="s">
        <v>4027</v>
      </c>
      <c r="L4258" s="512">
        <f t="shared" si="462"/>
        <v>0</v>
      </c>
      <c r="M4258" s="513" t="s">
        <v>4037</v>
      </c>
      <c r="N4258" s="514"/>
      <c r="O4258" s="514"/>
      <c r="P4258" s="515">
        <f t="shared" si="463"/>
        <v>0</v>
      </c>
      <c r="Q4258" s="515">
        <f t="shared" si="464"/>
        <v>0</v>
      </c>
      <c r="R4258" s="515">
        <f t="shared" si="465"/>
        <v>0</v>
      </c>
      <c r="S4258" s="516">
        <f>IF(M4258="nio",0,IF(M4258&gt;0,VLOOKUP(H4258,'3-Productie normen'!A:L,VLOOKUP(M4258,'3-Productie normen'!$B$36:$C$42,2,FALSE),FALSE)))</f>
        <v>0</v>
      </c>
      <c r="T4258" s="516">
        <f t="shared" si="467"/>
        <v>0</v>
      </c>
      <c r="U4258" s="55">
        <f t="shared" si="468"/>
        <v>0</v>
      </c>
      <c r="V4258" s="527"/>
      <c r="X4258" s="529">
        <f t="shared" si="466"/>
        <v>0</v>
      </c>
    </row>
    <row r="4259" spans="1:24" ht="14.1" customHeight="1">
      <c r="A4259" s="460">
        <v>4259</v>
      </c>
      <c r="B4259" s="467" t="s">
        <v>248</v>
      </c>
      <c r="C4259" s="466" t="s">
        <v>414</v>
      </c>
      <c r="D4259" s="473" t="s">
        <v>509</v>
      </c>
      <c r="E4259" s="475">
        <v>2</v>
      </c>
      <c r="F4259" s="475" t="s">
        <v>3460</v>
      </c>
      <c r="G4259" s="494" t="s">
        <v>600</v>
      </c>
      <c r="H4259" s="491" t="s">
        <v>286</v>
      </c>
      <c r="I4259" s="494" t="s">
        <v>3974</v>
      </c>
      <c r="J4259" s="502">
        <v>28.43</v>
      </c>
      <c r="K4259" s="494" t="s">
        <v>4027</v>
      </c>
      <c r="L4259" s="512">
        <f t="shared" si="462"/>
        <v>0</v>
      </c>
      <c r="M4259" s="513" t="s">
        <v>4037</v>
      </c>
      <c r="N4259" s="514"/>
      <c r="O4259" s="514"/>
      <c r="P4259" s="515">
        <f t="shared" si="463"/>
        <v>0</v>
      </c>
      <c r="Q4259" s="515">
        <f t="shared" si="464"/>
        <v>0</v>
      </c>
      <c r="R4259" s="515">
        <f t="shared" si="465"/>
        <v>0</v>
      </c>
      <c r="S4259" s="516">
        <f>IF(M4259="nio",0,IF(M4259&gt;0,VLOOKUP(H4259,'3-Productie normen'!A:L,VLOOKUP(M4259,'3-Productie normen'!$B$36:$C$42,2,FALSE),FALSE)))</f>
        <v>0</v>
      </c>
      <c r="T4259" s="516">
        <f t="shared" si="467"/>
        <v>0</v>
      </c>
      <c r="U4259" s="55">
        <f t="shared" si="468"/>
        <v>0</v>
      </c>
      <c r="V4259" s="527"/>
      <c r="X4259" s="529">
        <f t="shared" si="466"/>
        <v>0</v>
      </c>
    </row>
    <row r="4260" spans="1:24" ht="14.1" customHeight="1">
      <c r="A4260" s="460">
        <v>4260</v>
      </c>
      <c r="B4260" s="467" t="s">
        <v>248</v>
      </c>
      <c r="C4260" s="466" t="s">
        <v>415</v>
      </c>
      <c r="D4260" s="473" t="s">
        <v>510</v>
      </c>
      <c r="E4260" s="475">
        <v>0</v>
      </c>
      <c r="F4260" s="475">
        <v>1</v>
      </c>
      <c r="G4260" s="494" t="s">
        <v>617</v>
      </c>
      <c r="H4260" s="491" t="s">
        <v>286</v>
      </c>
      <c r="I4260" s="494" t="s">
        <v>3983</v>
      </c>
      <c r="J4260" s="502">
        <v>16.82</v>
      </c>
      <c r="K4260" s="494" t="s">
        <v>4027</v>
      </c>
      <c r="L4260" s="512">
        <f t="shared" si="462"/>
        <v>0</v>
      </c>
      <c r="M4260" s="513" t="s">
        <v>4037</v>
      </c>
      <c r="N4260" s="514"/>
      <c r="O4260" s="514"/>
      <c r="P4260" s="515">
        <f t="shared" si="463"/>
        <v>0</v>
      </c>
      <c r="Q4260" s="515">
        <f t="shared" si="464"/>
        <v>0</v>
      </c>
      <c r="R4260" s="515">
        <f t="shared" si="465"/>
        <v>0</v>
      </c>
      <c r="S4260" s="516">
        <f>IF(M4260="nio",0,IF(M4260&gt;0,VLOOKUP(H4260,'3-Productie normen'!A:L,VLOOKUP(M4260,'3-Productie normen'!$B$36:$C$42,2,FALSE),FALSE)))</f>
        <v>0</v>
      </c>
      <c r="T4260" s="516">
        <f t="shared" si="467"/>
        <v>0</v>
      </c>
      <c r="U4260" s="55">
        <f t="shared" si="468"/>
        <v>0</v>
      </c>
      <c r="V4260" s="527"/>
      <c r="X4260" s="529">
        <f t="shared" si="466"/>
        <v>0</v>
      </c>
    </row>
    <row r="4261" spans="1:24" ht="14.1" customHeight="1">
      <c r="A4261" s="460">
        <v>4261</v>
      </c>
      <c r="B4261" s="467" t="s">
        <v>248</v>
      </c>
      <c r="C4261" s="466" t="s">
        <v>415</v>
      </c>
      <c r="D4261" s="473" t="s">
        <v>510</v>
      </c>
      <c r="E4261" s="475">
        <v>0</v>
      </c>
      <c r="F4261" s="475">
        <v>2</v>
      </c>
      <c r="G4261" s="494" t="s">
        <v>617</v>
      </c>
      <c r="H4261" s="491" t="s">
        <v>286</v>
      </c>
      <c r="I4261" s="494" t="s">
        <v>3983</v>
      </c>
      <c r="J4261" s="502">
        <v>14.35</v>
      </c>
      <c r="K4261" s="494" t="s">
        <v>4027</v>
      </c>
      <c r="L4261" s="512">
        <f t="shared" si="462"/>
        <v>0</v>
      </c>
      <c r="M4261" s="513" t="s">
        <v>4037</v>
      </c>
      <c r="N4261" s="514"/>
      <c r="O4261" s="514"/>
      <c r="P4261" s="515">
        <f t="shared" si="463"/>
        <v>0</v>
      </c>
      <c r="Q4261" s="515">
        <f t="shared" si="464"/>
        <v>0</v>
      </c>
      <c r="R4261" s="515">
        <f t="shared" si="465"/>
        <v>0</v>
      </c>
      <c r="S4261" s="516">
        <f>IF(M4261="nio",0,IF(M4261&gt;0,VLOOKUP(H4261,'3-Productie normen'!A:L,VLOOKUP(M4261,'3-Productie normen'!$B$36:$C$42,2,FALSE),FALSE)))</f>
        <v>0</v>
      </c>
      <c r="T4261" s="516">
        <f t="shared" si="467"/>
        <v>0</v>
      </c>
      <c r="U4261" s="55">
        <f t="shared" si="468"/>
        <v>0</v>
      </c>
      <c r="V4261" s="527"/>
      <c r="X4261" s="529">
        <f t="shared" si="466"/>
        <v>0</v>
      </c>
    </row>
    <row r="4262" spans="1:24" ht="14.1" customHeight="1">
      <c r="A4262" s="460">
        <v>4262</v>
      </c>
      <c r="B4262" s="467" t="s">
        <v>248</v>
      </c>
      <c r="C4262" s="466" t="s">
        <v>416</v>
      </c>
      <c r="D4262" s="473" t="s">
        <v>511</v>
      </c>
      <c r="E4262" s="475">
        <v>0</v>
      </c>
      <c r="F4262" s="475">
        <v>1</v>
      </c>
      <c r="G4262" s="494" t="s">
        <v>2255</v>
      </c>
      <c r="H4262" s="494" t="s">
        <v>4026</v>
      </c>
      <c r="I4262" s="494" t="s">
        <v>3974</v>
      </c>
      <c r="J4262" s="502">
        <v>35.35</v>
      </c>
      <c r="K4262" s="494" t="s">
        <v>4026</v>
      </c>
      <c r="L4262" s="512">
        <f t="shared" si="462"/>
        <v>0</v>
      </c>
      <c r="M4262" s="513" t="s">
        <v>4037</v>
      </c>
      <c r="N4262" s="514"/>
      <c r="O4262" s="514"/>
      <c r="P4262" s="515">
        <f t="shared" si="463"/>
        <v>0</v>
      </c>
      <c r="Q4262" s="515">
        <f t="shared" si="464"/>
        <v>0</v>
      </c>
      <c r="R4262" s="515">
        <f t="shared" si="465"/>
        <v>0</v>
      </c>
      <c r="S4262" s="516">
        <f>IF(M4262="nio",0,IF(M4262&gt;0,VLOOKUP(H4262,'3-Productie normen'!A:L,VLOOKUP(M4262,'3-Productie normen'!$B$36:$C$42,2,FALSE),FALSE)))</f>
        <v>0</v>
      </c>
      <c r="T4262" s="516">
        <f t="shared" si="467"/>
        <v>0</v>
      </c>
      <c r="U4262" s="55">
        <f t="shared" si="468"/>
        <v>0</v>
      </c>
      <c r="V4262" s="527"/>
      <c r="X4262" s="529">
        <f t="shared" si="466"/>
        <v>0</v>
      </c>
    </row>
    <row r="4263" spans="1:24" ht="14.1" customHeight="1">
      <c r="A4263" s="460">
        <v>4263</v>
      </c>
      <c r="B4263" s="467" t="s">
        <v>248</v>
      </c>
      <c r="C4263" s="466" t="s">
        <v>416</v>
      </c>
      <c r="D4263" s="473" t="s">
        <v>511</v>
      </c>
      <c r="E4263" s="475">
        <v>0</v>
      </c>
      <c r="F4263" s="475" t="s">
        <v>1396</v>
      </c>
      <c r="G4263" s="494" t="s">
        <v>600</v>
      </c>
      <c r="H4263" s="494" t="s">
        <v>4026</v>
      </c>
      <c r="I4263" s="494" t="s">
        <v>3974</v>
      </c>
      <c r="J4263" s="502">
        <v>66.08</v>
      </c>
      <c r="K4263" s="494" t="s">
        <v>4026</v>
      </c>
      <c r="L4263" s="512">
        <f t="shared" si="462"/>
        <v>0</v>
      </c>
      <c r="M4263" s="513" t="s">
        <v>4037</v>
      </c>
      <c r="N4263" s="514"/>
      <c r="O4263" s="514"/>
      <c r="P4263" s="515">
        <f t="shared" si="463"/>
        <v>0</v>
      </c>
      <c r="Q4263" s="515">
        <f t="shared" si="464"/>
        <v>0</v>
      </c>
      <c r="R4263" s="515">
        <f t="shared" si="465"/>
        <v>0</v>
      </c>
      <c r="S4263" s="516">
        <f>IF(M4263="nio",0,IF(M4263&gt;0,VLOOKUP(H4263,'3-Productie normen'!A:L,VLOOKUP(M4263,'3-Productie normen'!$B$36:$C$42,2,FALSE),FALSE)))</f>
        <v>0</v>
      </c>
      <c r="T4263" s="516">
        <f t="shared" si="467"/>
        <v>0</v>
      </c>
      <c r="U4263" s="55">
        <f t="shared" si="468"/>
        <v>0</v>
      </c>
      <c r="V4263" s="527"/>
      <c r="X4263" s="529">
        <f t="shared" si="466"/>
        <v>0</v>
      </c>
    </row>
    <row r="4264" spans="1:24" ht="14.1" customHeight="1">
      <c r="A4264" s="460">
        <v>4264</v>
      </c>
      <c r="B4264" s="467" t="s">
        <v>248</v>
      </c>
      <c r="C4264" s="466" t="s">
        <v>416</v>
      </c>
      <c r="D4264" s="473" t="s">
        <v>511</v>
      </c>
      <c r="E4264" s="475">
        <v>0</v>
      </c>
      <c r="F4264" s="475">
        <v>2</v>
      </c>
      <c r="G4264" s="494" t="s">
        <v>529</v>
      </c>
      <c r="H4264" s="491" t="s">
        <v>253</v>
      </c>
      <c r="I4264" s="494" t="s">
        <v>3974</v>
      </c>
      <c r="J4264" s="502">
        <v>7.9</v>
      </c>
      <c r="K4264" s="491" t="s">
        <v>253</v>
      </c>
      <c r="L4264" s="512">
        <f t="shared" si="462"/>
        <v>104</v>
      </c>
      <c r="M4264" s="514">
        <v>104</v>
      </c>
      <c r="N4264" s="514"/>
      <c r="O4264" s="514"/>
      <c r="P4264" s="515" t="e">
        <f t="shared" si="463"/>
        <v>#DIV/0!</v>
      </c>
      <c r="Q4264" s="515">
        <f t="shared" si="464"/>
        <v>0</v>
      </c>
      <c r="R4264" s="515">
        <f t="shared" si="465"/>
        <v>0</v>
      </c>
      <c r="S4264" s="516">
        <f>IF(M4264="nio",0,IF(M4264&gt;0,VLOOKUP(H4264,'3-Productie normen'!A:L,VLOOKUP(M4264,'3-Productie normen'!$B$36:$C$42,2,FALSE),FALSE)))</f>
        <v>0</v>
      </c>
      <c r="T4264" s="516">
        <f t="shared" si="467"/>
        <v>0</v>
      </c>
      <c r="U4264" s="55">
        <f t="shared" si="468"/>
        <v>0</v>
      </c>
      <c r="V4264" s="527"/>
      <c r="X4264" s="529">
        <f t="shared" si="466"/>
        <v>821.6</v>
      </c>
    </row>
    <row r="4265" spans="1:24" ht="14.1" customHeight="1">
      <c r="A4265" s="567">
        <v>4265</v>
      </c>
      <c r="B4265" s="467" t="s">
        <v>248</v>
      </c>
      <c r="C4265" s="466" t="s">
        <v>416</v>
      </c>
      <c r="D4265" s="473" t="s">
        <v>511</v>
      </c>
      <c r="E4265" s="475">
        <v>0</v>
      </c>
      <c r="F4265" s="475" t="s">
        <v>1587</v>
      </c>
      <c r="G4265" s="494" t="s">
        <v>600</v>
      </c>
      <c r="H4265" s="494" t="s">
        <v>4026</v>
      </c>
      <c r="I4265" s="494" t="s">
        <v>3974</v>
      </c>
      <c r="J4265" s="502">
        <v>13.92</v>
      </c>
      <c r="K4265" s="494" t="s">
        <v>4026</v>
      </c>
      <c r="L4265" s="512">
        <f t="shared" si="462"/>
        <v>0</v>
      </c>
      <c r="M4265" s="513" t="s">
        <v>4037</v>
      </c>
      <c r="N4265" s="514"/>
      <c r="O4265" s="514"/>
      <c r="P4265" s="515">
        <f t="shared" si="463"/>
        <v>0</v>
      </c>
      <c r="Q4265" s="515">
        <f t="shared" si="464"/>
        <v>0</v>
      </c>
      <c r="R4265" s="515">
        <f t="shared" si="465"/>
        <v>0</v>
      </c>
      <c r="S4265" s="516">
        <f>IF(M4265="nio",0,IF(M4265&gt;0,VLOOKUP(H4265,'3-Productie normen'!A:L,VLOOKUP(M4265,'3-Productie normen'!$B$36:$C$42,2,FALSE),FALSE)))</f>
        <v>0</v>
      </c>
      <c r="T4265" s="516">
        <f t="shared" si="467"/>
        <v>0</v>
      </c>
      <c r="U4265" s="55">
        <f t="shared" si="468"/>
        <v>0</v>
      </c>
      <c r="V4265" s="527"/>
      <c r="X4265" s="529">
        <f t="shared" si="466"/>
        <v>0</v>
      </c>
    </row>
    <row r="4266" spans="1:24" ht="14.1" customHeight="1">
      <c r="A4266" s="460">
        <v>4266</v>
      </c>
      <c r="B4266" s="467" t="s">
        <v>248</v>
      </c>
      <c r="C4266" s="466" t="s">
        <v>416</v>
      </c>
      <c r="D4266" s="473" t="s">
        <v>511</v>
      </c>
      <c r="E4266" s="475">
        <v>0</v>
      </c>
      <c r="F4266" s="475" t="s">
        <v>1589</v>
      </c>
      <c r="G4266" s="494" t="s">
        <v>600</v>
      </c>
      <c r="H4266" s="494" t="s">
        <v>4026</v>
      </c>
      <c r="I4266" s="494" t="s">
        <v>3974</v>
      </c>
      <c r="J4266" s="502">
        <v>9.3699999999999992</v>
      </c>
      <c r="K4266" s="494" t="s">
        <v>4026</v>
      </c>
      <c r="L4266" s="512">
        <f t="shared" si="462"/>
        <v>0</v>
      </c>
      <c r="M4266" s="513" t="s">
        <v>4037</v>
      </c>
      <c r="N4266" s="514"/>
      <c r="O4266" s="514"/>
      <c r="P4266" s="515">
        <f t="shared" si="463"/>
        <v>0</v>
      </c>
      <c r="Q4266" s="515">
        <f t="shared" si="464"/>
        <v>0</v>
      </c>
      <c r="R4266" s="515">
        <f t="shared" si="465"/>
        <v>0</v>
      </c>
      <c r="S4266" s="516">
        <f>IF(M4266="nio",0,IF(M4266&gt;0,VLOOKUP(H4266,'3-Productie normen'!A:L,VLOOKUP(M4266,'3-Productie normen'!$B$36:$C$42,2,FALSE),FALSE)))</f>
        <v>0</v>
      </c>
      <c r="T4266" s="516">
        <f t="shared" si="467"/>
        <v>0</v>
      </c>
      <c r="U4266" s="55">
        <f t="shared" si="468"/>
        <v>0</v>
      </c>
      <c r="V4266" s="527"/>
      <c r="X4266" s="529">
        <f t="shared" si="466"/>
        <v>0</v>
      </c>
    </row>
    <row r="4267" spans="1:24" ht="14.1" customHeight="1">
      <c r="A4267" s="460">
        <v>4267</v>
      </c>
      <c r="B4267" s="467" t="s">
        <v>248</v>
      </c>
      <c r="C4267" s="466" t="s">
        <v>416</v>
      </c>
      <c r="D4267" s="473" t="s">
        <v>511</v>
      </c>
      <c r="E4267" s="475">
        <v>0</v>
      </c>
      <c r="F4267" s="475">
        <v>3</v>
      </c>
      <c r="G4267" s="494" t="s">
        <v>529</v>
      </c>
      <c r="H4267" s="491" t="s">
        <v>253</v>
      </c>
      <c r="I4267" s="494" t="s">
        <v>3974</v>
      </c>
      <c r="J4267" s="502">
        <v>14.22</v>
      </c>
      <c r="K4267" s="491" t="s">
        <v>253</v>
      </c>
      <c r="L4267" s="512">
        <f t="shared" si="462"/>
        <v>104</v>
      </c>
      <c r="M4267" s="514">
        <v>104</v>
      </c>
      <c r="N4267" s="514"/>
      <c r="O4267" s="514"/>
      <c r="P4267" s="515" t="e">
        <f t="shared" si="463"/>
        <v>#DIV/0!</v>
      </c>
      <c r="Q4267" s="515">
        <f t="shared" si="464"/>
        <v>0</v>
      </c>
      <c r="R4267" s="515">
        <f t="shared" si="465"/>
        <v>0</v>
      </c>
      <c r="S4267" s="516">
        <f>IF(M4267="nio",0,IF(M4267&gt;0,VLOOKUP(H4267,'3-Productie normen'!A:L,VLOOKUP(M4267,'3-Productie normen'!$B$36:$C$42,2,FALSE),FALSE)))</f>
        <v>0</v>
      </c>
      <c r="T4267" s="516">
        <f t="shared" si="467"/>
        <v>0</v>
      </c>
      <c r="U4267" s="55">
        <f t="shared" si="468"/>
        <v>0</v>
      </c>
      <c r="V4267" s="527"/>
      <c r="X4267" s="529">
        <f t="shared" si="466"/>
        <v>1478.88</v>
      </c>
    </row>
    <row r="4268" spans="1:24" ht="14.1" customHeight="1">
      <c r="A4268" s="460">
        <v>4268</v>
      </c>
      <c r="B4268" s="467" t="s">
        <v>248</v>
      </c>
      <c r="C4268" s="466" t="s">
        <v>416</v>
      </c>
      <c r="D4268" s="473" t="s">
        <v>511</v>
      </c>
      <c r="E4268" s="475">
        <v>0</v>
      </c>
      <c r="F4268" s="475">
        <v>4</v>
      </c>
      <c r="G4268" s="494" t="s">
        <v>529</v>
      </c>
      <c r="H4268" s="491" t="s">
        <v>253</v>
      </c>
      <c r="I4268" s="494" t="s">
        <v>3974</v>
      </c>
      <c r="J4268" s="502">
        <v>10.92</v>
      </c>
      <c r="K4268" s="491" t="s">
        <v>253</v>
      </c>
      <c r="L4268" s="512">
        <f t="shared" si="462"/>
        <v>104</v>
      </c>
      <c r="M4268" s="514">
        <v>104</v>
      </c>
      <c r="N4268" s="514"/>
      <c r="O4268" s="514"/>
      <c r="P4268" s="515" t="e">
        <f t="shared" si="463"/>
        <v>#DIV/0!</v>
      </c>
      <c r="Q4268" s="515">
        <f t="shared" si="464"/>
        <v>0</v>
      </c>
      <c r="R4268" s="515">
        <f t="shared" si="465"/>
        <v>0</v>
      </c>
      <c r="S4268" s="516">
        <f>IF(M4268="nio",0,IF(M4268&gt;0,VLOOKUP(H4268,'3-Productie normen'!A:L,VLOOKUP(M4268,'3-Productie normen'!$B$36:$C$42,2,FALSE),FALSE)))</f>
        <v>0</v>
      </c>
      <c r="T4268" s="516">
        <f t="shared" si="467"/>
        <v>0</v>
      </c>
      <c r="U4268" s="55">
        <f t="shared" si="468"/>
        <v>0</v>
      </c>
      <c r="V4268" s="527"/>
      <c r="X4268" s="529">
        <f t="shared" si="466"/>
        <v>1135.68</v>
      </c>
    </row>
    <row r="4269" spans="1:24" ht="14.1" customHeight="1">
      <c r="A4269" s="460">
        <v>4269</v>
      </c>
      <c r="B4269" s="467" t="s">
        <v>248</v>
      </c>
      <c r="C4269" s="466" t="s">
        <v>416</v>
      </c>
      <c r="D4269" s="473" t="s">
        <v>511</v>
      </c>
      <c r="E4269" s="475">
        <v>0</v>
      </c>
      <c r="F4269" s="475" t="s">
        <v>3449</v>
      </c>
      <c r="G4269" s="494" t="s">
        <v>598</v>
      </c>
      <c r="H4269" s="487" t="s">
        <v>17</v>
      </c>
      <c r="I4269" s="494" t="s">
        <v>3977</v>
      </c>
      <c r="J4269" s="502">
        <v>1.65</v>
      </c>
      <c r="K4269" s="494" t="s">
        <v>4030</v>
      </c>
      <c r="L4269" s="512">
        <f t="shared" si="462"/>
        <v>510</v>
      </c>
      <c r="M4269" s="514">
        <v>255</v>
      </c>
      <c r="N4269" s="514">
        <v>255</v>
      </c>
      <c r="O4269" s="514"/>
      <c r="P4269" s="515" t="e">
        <f t="shared" si="463"/>
        <v>#DIV/0!</v>
      </c>
      <c r="Q4269" s="515" t="e">
        <f t="shared" si="464"/>
        <v>#DIV/0!</v>
      </c>
      <c r="R4269" s="515">
        <f t="shared" si="465"/>
        <v>0</v>
      </c>
      <c r="S4269" s="516">
        <f>IF(M4269="nio",0,IF(M4269&gt;0,VLOOKUP(H4269,'3-Productie normen'!A:L,VLOOKUP(M4269,'3-Productie normen'!$B$36:$C$42,2,FALSE),FALSE)))</f>
        <v>0</v>
      </c>
      <c r="T4269" s="516">
        <f t="shared" si="467"/>
        <v>0</v>
      </c>
      <c r="U4269" s="55">
        <f t="shared" si="468"/>
        <v>0</v>
      </c>
      <c r="V4269" s="527"/>
      <c r="X4269" s="529">
        <f t="shared" si="466"/>
        <v>841.5</v>
      </c>
    </row>
    <row r="4270" spans="1:24" ht="14.1" customHeight="1">
      <c r="A4270" s="460">
        <v>4270</v>
      </c>
      <c r="B4270" s="467" t="s">
        <v>248</v>
      </c>
      <c r="C4270" s="466" t="s">
        <v>416</v>
      </c>
      <c r="D4270" s="473" t="s">
        <v>511</v>
      </c>
      <c r="E4270" s="475">
        <v>0</v>
      </c>
      <c r="F4270" s="475" t="s">
        <v>3450</v>
      </c>
      <c r="G4270" s="494" t="s">
        <v>598</v>
      </c>
      <c r="H4270" s="487" t="s">
        <v>17</v>
      </c>
      <c r="I4270" s="494" t="s">
        <v>3977</v>
      </c>
      <c r="J4270" s="502">
        <v>1.65</v>
      </c>
      <c r="K4270" s="494" t="s">
        <v>4030</v>
      </c>
      <c r="L4270" s="512">
        <f t="shared" si="462"/>
        <v>510</v>
      </c>
      <c r="M4270" s="514">
        <v>255</v>
      </c>
      <c r="N4270" s="514">
        <v>255</v>
      </c>
      <c r="O4270" s="514"/>
      <c r="P4270" s="515" t="e">
        <f t="shared" si="463"/>
        <v>#DIV/0!</v>
      </c>
      <c r="Q4270" s="515" t="e">
        <f t="shared" si="464"/>
        <v>#DIV/0!</v>
      </c>
      <c r="R4270" s="515">
        <f t="shared" si="465"/>
        <v>0</v>
      </c>
      <c r="S4270" s="516">
        <f>IF(M4270="nio",0,IF(M4270&gt;0,VLOOKUP(H4270,'3-Productie normen'!A:L,VLOOKUP(M4270,'3-Productie normen'!$B$36:$C$42,2,FALSE),FALSE)))</f>
        <v>0</v>
      </c>
      <c r="T4270" s="516">
        <f t="shared" si="467"/>
        <v>0</v>
      </c>
      <c r="U4270" s="55">
        <f t="shared" si="468"/>
        <v>0</v>
      </c>
      <c r="V4270" s="527"/>
      <c r="X4270" s="529">
        <f t="shared" si="466"/>
        <v>841.5</v>
      </c>
    </row>
    <row r="4271" spans="1:24" ht="14.1" customHeight="1">
      <c r="A4271" s="460">
        <v>4271</v>
      </c>
      <c r="B4271" s="467" t="s">
        <v>248</v>
      </c>
      <c r="C4271" s="466" t="s">
        <v>416</v>
      </c>
      <c r="D4271" s="473" t="s">
        <v>511</v>
      </c>
      <c r="E4271" s="475">
        <v>0</v>
      </c>
      <c r="F4271" s="475">
        <v>5</v>
      </c>
      <c r="G4271" s="494" t="s">
        <v>529</v>
      </c>
      <c r="H4271" s="491" t="s">
        <v>253</v>
      </c>
      <c r="I4271" s="494" t="s">
        <v>3974</v>
      </c>
      <c r="J4271" s="502">
        <v>11.4</v>
      </c>
      <c r="K4271" s="491" t="s">
        <v>253</v>
      </c>
      <c r="L4271" s="512">
        <f t="shared" si="462"/>
        <v>104</v>
      </c>
      <c r="M4271" s="514">
        <v>104</v>
      </c>
      <c r="N4271" s="514"/>
      <c r="O4271" s="514"/>
      <c r="P4271" s="515" t="e">
        <f t="shared" si="463"/>
        <v>#DIV/0!</v>
      </c>
      <c r="Q4271" s="515">
        <f t="shared" si="464"/>
        <v>0</v>
      </c>
      <c r="R4271" s="515">
        <f t="shared" si="465"/>
        <v>0</v>
      </c>
      <c r="S4271" s="516">
        <f>IF(M4271="nio",0,IF(M4271&gt;0,VLOOKUP(H4271,'3-Productie normen'!A:L,VLOOKUP(M4271,'3-Productie normen'!$B$36:$C$42,2,FALSE),FALSE)))</f>
        <v>0</v>
      </c>
      <c r="T4271" s="516">
        <f t="shared" si="467"/>
        <v>0</v>
      </c>
      <c r="U4271" s="55">
        <f t="shared" si="468"/>
        <v>0</v>
      </c>
      <c r="V4271" s="527"/>
      <c r="X4271" s="529">
        <f t="shared" si="466"/>
        <v>1185.6000000000001</v>
      </c>
    </row>
    <row r="4272" spans="1:24" ht="14.1" customHeight="1">
      <c r="A4272" s="460">
        <v>4272</v>
      </c>
      <c r="B4272" s="467" t="s">
        <v>248</v>
      </c>
      <c r="C4272" s="466" t="s">
        <v>416</v>
      </c>
      <c r="D4272" s="473" t="s">
        <v>511</v>
      </c>
      <c r="E4272" s="475">
        <v>0</v>
      </c>
      <c r="F4272" s="475">
        <v>7</v>
      </c>
      <c r="G4272" s="494" t="s">
        <v>2255</v>
      </c>
      <c r="H4272" s="494" t="s">
        <v>4026</v>
      </c>
      <c r="I4272" s="494" t="s">
        <v>3974</v>
      </c>
      <c r="J4272" s="502">
        <v>27.85</v>
      </c>
      <c r="K4272" s="494" t="s">
        <v>4026</v>
      </c>
      <c r="L4272" s="512">
        <f t="shared" si="462"/>
        <v>0</v>
      </c>
      <c r="M4272" s="513" t="s">
        <v>4037</v>
      </c>
      <c r="N4272" s="514"/>
      <c r="O4272" s="514"/>
      <c r="P4272" s="515">
        <f t="shared" si="463"/>
        <v>0</v>
      </c>
      <c r="Q4272" s="515">
        <f t="shared" si="464"/>
        <v>0</v>
      </c>
      <c r="R4272" s="515">
        <f t="shared" si="465"/>
        <v>0</v>
      </c>
      <c r="S4272" s="516">
        <f>IF(M4272="nio",0,IF(M4272&gt;0,VLOOKUP(H4272,'3-Productie normen'!A:L,VLOOKUP(M4272,'3-Productie normen'!$B$36:$C$42,2,FALSE),FALSE)))</f>
        <v>0</v>
      </c>
      <c r="T4272" s="516">
        <f t="shared" si="467"/>
        <v>0</v>
      </c>
      <c r="U4272" s="55">
        <f t="shared" si="468"/>
        <v>0</v>
      </c>
      <c r="V4272" s="527"/>
      <c r="X4272" s="529">
        <f t="shared" si="466"/>
        <v>0</v>
      </c>
    </row>
    <row r="4273" spans="1:24" ht="14.1" customHeight="1">
      <c r="A4273" s="567">
        <v>4273</v>
      </c>
      <c r="B4273" s="467" t="s">
        <v>248</v>
      </c>
      <c r="C4273" s="466" t="s">
        <v>416</v>
      </c>
      <c r="D4273" s="473" t="s">
        <v>511</v>
      </c>
      <c r="E4273" s="475">
        <v>0</v>
      </c>
      <c r="F4273" s="475">
        <v>9</v>
      </c>
      <c r="G4273" s="494" t="s">
        <v>595</v>
      </c>
      <c r="H4273" s="494" t="s">
        <v>4026</v>
      </c>
      <c r="I4273" s="494" t="s">
        <v>3974</v>
      </c>
      <c r="J4273" s="502">
        <v>83.63</v>
      </c>
      <c r="K4273" s="494" t="s">
        <v>4026</v>
      </c>
      <c r="L4273" s="512">
        <f t="shared" si="462"/>
        <v>0</v>
      </c>
      <c r="M4273" s="513" t="s">
        <v>4037</v>
      </c>
      <c r="N4273" s="514"/>
      <c r="O4273" s="514"/>
      <c r="P4273" s="515">
        <f t="shared" si="463"/>
        <v>0</v>
      </c>
      <c r="Q4273" s="515">
        <f t="shared" si="464"/>
        <v>0</v>
      </c>
      <c r="R4273" s="515">
        <f t="shared" si="465"/>
        <v>0</v>
      </c>
      <c r="S4273" s="516">
        <f>IF(M4273="nio",0,IF(M4273&gt;0,VLOOKUP(H4273,'3-Productie normen'!A:L,VLOOKUP(M4273,'3-Productie normen'!$B$36:$C$42,2,FALSE),FALSE)))</f>
        <v>0</v>
      </c>
      <c r="T4273" s="516">
        <f t="shared" si="467"/>
        <v>0</v>
      </c>
      <c r="U4273" s="55">
        <f t="shared" si="468"/>
        <v>0</v>
      </c>
      <c r="V4273" s="527"/>
      <c r="X4273" s="529">
        <f t="shared" si="466"/>
        <v>0</v>
      </c>
    </row>
    <row r="4274" spans="1:24" ht="14.1" customHeight="1">
      <c r="A4274" s="460">
        <v>4274</v>
      </c>
      <c r="B4274" s="467" t="s">
        <v>248</v>
      </c>
      <c r="C4274" s="466" t="s">
        <v>416</v>
      </c>
      <c r="D4274" s="473" t="s">
        <v>511</v>
      </c>
      <c r="E4274" s="475">
        <v>0</v>
      </c>
      <c r="F4274" s="475" t="s">
        <v>3461</v>
      </c>
      <c r="G4274" s="494" t="s">
        <v>606</v>
      </c>
      <c r="H4274" s="491" t="s">
        <v>286</v>
      </c>
      <c r="I4274" s="494" t="s">
        <v>3983</v>
      </c>
      <c r="J4274" s="502">
        <v>7.7</v>
      </c>
      <c r="K4274" s="494" t="s">
        <v>4027</v>
      </c>
      <c r="L4274" s="512">
        <f t="shared" si="462"/>
        <v>0</v>
      </c>
      <c r="M4274" s="513" t="s">
        <v>4037</v>
      </c>
      <c r="N4274" s="514"/>
      <c r="O4274" s="514"/>
      <c r="P4274" s="515">
        <f t="shared" si="463"/>
        <v>0</v>
      </c>
      <c r="Q4274" s="515">
        <f t="shared" si="464"/>
        <v>0</v>
      </c>
      <c r="R4274" s="515">
        <f t="shared" si="465"/>
        <v>0</v>
      </c>
      <c r="S4274" s="516">
        <f>IF(M4274="nio",0,IF(M4274&gt;0,VLOOKUP(H4274,'3-Productie normen'!A:L,VLOOKUP(M4274,'3-Productie normen'!$B$36:$C$42,2,FALSE),FALSE)))</f>
        <v>0</v>
      </c>
      <c r="T4274" s="516">
        <f t="shared" si="467"/>
        <v>0</v>
      </c>
      <c r="U4274" s="55">
        <f t="shared" si="468"/>
        <v>0</v>
      </c>
      <c r="V4274" s="527"/>
      <c r="X4274" s="529">
        <f t="shared" si="466"/>
        <v>0</v>
      </c>
    </row>
    <row r="4275" spans="1:24" ht="14.1" customHeight="1">
      <c r="A4275" s="460">
        <v>4275</v>
      </c>
      <c r="B4275" s="467" t="s">
        <v>248</v>
      </c>
      <c r="C4275" s="466" t="s">
        <v>416</v>
      </c>
      <c r="D4275" s="473" t="s">
        <v>511</v>
      </c>
      <c r="E4275" s="475">
        <v>1</v>
      </c>
      <c r="F4275" s="475">
        <v>2</v>
      </c>
      <c r="G4275" s="494" t="s">
        <v>617</v>
      </c>
      <c r="H4275" s="491" t="s">
        <v>286</v>
      </c>
      <c r="I4275" s="494" t="s">
        <v>3980</v>
      </c>
      <c r="J4275" s="502">
        <v>16.940000000000001</v>
      </c>
      <c r="K4275" s="494" t="s">
        <v>4027</v>
      </c>
      <c r="L4275" s="512">
        <f t="shared" si="462"/>
        <v>0</v>
      </c>
      <c r="M4275" s="513" t="s">
        <v>4037</v>
      </c>
      <c r="N4275" s="514"/>
      <c r="O4275" s="514"/>
      <c r="P4275" s="515">
        <f t="shared" si="463"/>
        <v>0</v>
      </c>
      <c r="Q4275" s="515">
        <f t="shared" si="464"/>
        <v>0</v>
      </c>
      <c r="R4275" s="515">
        <f t="shared" si="465"/>
        <v>0</v>
      </c>
      <c r="S4275" s="516">
        <f>IF(M4275="nio",0,IF(M4275&gt;0,VLOOKUP(H4275,'3-Productie normen'!A:L,VLOOKUP(M4275,'3-Productie normen'!$B$36:$C$42,2,FALSE),FALSE)))</f>
        <v>0</v>
      </c>
      <c r="T4275" s="516">
        <f t="shared" si="467"/>
        <v>0</v>
      </c>
      <c r="U4275" s="55">
        <f t="shared" si="468"/>
        <v>0</v>
      </c>
      <c r="V4275" s="527"/>
      <c r="X4275" s="529">
        <f t="shared" si="466"/>
        <v>0</v>
      </c>
    </row>
    <row r="4276" spans="1:24" ht="14.1" customHeight="1">
      <c r="A4276" s="460">
        <v>4276</v>
      </c>
      <c r="B4276" s="467" t="s">
        <v>248</v>
      </c>
      <c r="C4276" s="466" t="s">
        <v>416</v>
      </c>
      <c r="D4276" s="473" t="s">
        <v>511</v>
      </c>
      <c r="E4276" s="475">
        <v>1</v>
      </c>
      <c r="F4276" s="475">
        <v>3</v>
      </c>
      <c r="G4276" s="494" t="s">
        <v>596</v>
      </c>
      <c r="H4276" s="491" t="s">
        <v>286</v>
      </c>
      <c r="I4276" s="494" t="s">
        <v>3980</v>
      </c>
      <c r="J4276" s="502">
        <v>8.3800000000000008</v>
      </c>
      <c r="K4276" s="494" t="s">
        <v>4027</v>
      </c>
      <c r="L4276" s="512">
        <f t="shared" si="462"/>
        <v>0</v>
      </c>
      <c r="M4276" s="513" t="s">
        <v>4037</v>
      </c>
      <c r="N4276" s="514"/>
      <c r="O4276" s="514"/>
      <c r="P4276" s="515">
        <f t="shared" si="463"/>
        <v>0</v>
      </c>
      <c r="Q4276" s="515">
        <f t="shared" si="464"/>
        <v>0</v>
      </c>
      <c r="R4276" s="515">
        <f t="shared" si="465"/>
        <v>0</v>
      </c>
      <c r="S4276" s="516">
        <f>IF(M4276="nio",0,IF(M4276&gt;0,VLOOKUP(H4276,'3-Productie normen'!A:L,VLOOKUP(M4276,'3-Productie normen'!$B$36:$C$42,2,FALSE),FALSE)))</f>
        <v>0</v>
      </c>
      <c r="T4276" s="516">
        <f t="shared" si="467"/>
        <v>0</v>
      </c>
      <c r="U4276" s="55">
        <f t="shared" si="468"/>
        <v>0</v>
      </c>
      <c r="V4276" s="527"/>
      <c r="X4276" s="529">
        <f t="shared" si="466"/>
        <v>0</v>
      </c>
    </row>
    <row r="4277" spans="1:24" ht="14.1" customHeight="1">
      <c r="A4277" s="460">
        <v>4277</v>
      </c>
      <c r="B4277" s="467" t="s">
        <v>248</v>
      </c>
      <c r="C4277" s="466" t="s">
        <v>416</v>
      </c>
      <c r="D4277" s="473" t="s">
        <v>511</v>
      </c>
      <c r="E4277" s="475">
        <v>1</v>
      </c>
      <c r="F4277" s="475">
        <v>5</v>
      </c>
      <c r="G4277" s="494" t="s">
        <v>617</v>
      </c>
      <c r="H4277" s="491" t="s">
        <v>286</v>
      </c>
      <c r="I4277" s="494" t="s">
        <v>3978</v>
      </c>
      <c r="J4277" s="502">
        <v>39.119999999999997</v>
      </c>
      <c r="K4277" s="494" t="s">
        <v>4027</v>
      </c>
      <c r="L4277" s="512">
        <f t="shared" si="462"/>
        <v>0</v>
      </c>
      <c r="M4277" s="513" t="s">
        <v>4037</v>
      </c>
      <c r="N4277" s="514"/>
      <c r="O4277" s="514"/>
      <c r="P4277" s="515">
        <f t="shared" si="463"/>
        <v>0</v>
      </c>
      <c r="Q4277" s="515">
        <f t="shared" si="464"/>
        <v>0</v>
      </c>
      <c r="R4277" s="515">
        <f t="shared" si="465"/>
        <v>0</v>
      </c>
      <c r="S4277" s="516">
        <f>IF(M4277="nio",0,IF(M4277&gt;0,VLOOKUP(H4277,'3-Productie normen'!A:L,VLOOKUP(M4277,'3-Productie normen'!$B$36:$C$42,2,FALSE),FALSE)))</f>
        <v>0</v>
      </c>
      <c r="T4277" s="516">
        <f t="shared" si="467"/>
        <v>0</v>
      </c>
      <c r="U4277" s="55">
        <f t="shared" si="468"/>
        <v>0</v>
      </c>
      <c r="V4277" s="527"/>
      <c r="X4277" s="529">
        <f t="shared" si="466"/>
        <v>0</v>
      </c>
    </row>
    <row r="4278" spans="1:24" ht="14.1" customHeight="1">
      <c r="A4278" s="460">
        <v>4278</v>
      </c>
      <c r="B4278" s="467" t="s">
        <v>248</v>
      </c>
      <c r="C4278" s="466" t="s">
        <v>416</v>
      </c>
      <c r="D4278" s="473" t="s">
        <v>511</v>
      </c>
      <c r="E4278" s="475">
        <v>2</v>
      </c>
      <c r="F4278" s="475">
        <v>2</v>
      </c>
      <c r="G4278" s="494" t="s">
        <v>606</v>
      </c>
      <c r="H4278" s="491" t="s">
        <v>286</v>
      </c>
      <c r="I4278" s="494" t="s">
        <v>3978</v>
      </c>
      <c r="J4278" s="502">
        <v>161.51</v>
      </c>
      <c r="K4278" s="494" t="s">
        <v>4027</v>
      </c>
      <c r="L4278" s="512">
        <f t="shared" si="462"/>
        <v>0</v>
      </c>
      <c r="M4278" s="513" t="s">
        <v>4037</v>
      </c>
      <c r="N4278" s="514"/>
      <c r="O4278" s="514"/>
      <c r="P4278" s="515">
        <f t="shared" si="463"/>
        <v>0</v>
      </c>
      <c r="Q4278" s="515">
        <f t="shared" si="464"/>
        <v>0</v>
      </c>
      <c r="R4278" s="515">
        <f t="shared" si="465"/>
        <v>0</v>
      </c>
      <c r="S4278" s="516">
        <f>IF(M4278="nio",0,IF(M4278&gt;0,VLOOKUP(H4278,'3-Productie normen'!A:L,VLOOKUP(M4278,'3-Productie normen'!$B$36:$C$42,2,FALSE),FALSE)))</f>
        <v>0</v>
      </c>
      <c r="T4278" s="516">
        <f t="shared" si="467"/>
        <v>0</v>
      </c>
      <c r="U4278" s="55">
        <f t="shared" si="468"/>
        <v>0</v>
      </c>
      <c r="V4278" s="527"/>
      <c r="X4278" s="529">
        <f t="shared" si="466"/>
        <v>0</v>
      </c>
    </row>
    <row r="4279" spans="1:24" ht="14.1" customHeight="1">
      <c r="A4279" s="460">
        <v>4279</v>
      </c>
      <c r="B4279" s="467" t="s">
        <v>248</v>
      </c>
      <c r="C4279" s="466" t="s">
        <v>417</v>
      </c>
      <c r="D4279" s="473" t="s">
        <v>512</v>
      </c>
      <c r="E4279" s="475">
        <v>0</v>
      </c>
      <c r="F4279" s="475" t="s">
        <v>3462</v>
      </c>
      <c r="G4279" s="494" t="s">
        <v>529</v>
      </c>
      <c r="H4279" s="491" t="s">
        <v>253</v>
      </c>
      <c r="I4279" s="494" t="s">
        <v>3975</v>
      </c>
      <c r="J4279" s="502">
        <v>12.35</v>
      </c>
      <c r="K4279" s="491" t="s">
        <v>253</v>
      </c>
      <c r="L4279" s="512">
        <f t="shared" si="462"/>
        <v>104</v>
      </c>
      <c r="M4279" s="514">
        <v>104</v>
      </c>
      <c r="N4279" s="514"/>
      <c r="O4279" s="514"/>
      <c r="P4279" s="515" t="e">
        <f t="shared" si="463"/>
        <v>#DIV/0!</v>
      </c>
      <c r="Q4279" s="515">
        <f t="shared" si="464"/>
        <v>0</v>
      </c>
      <c r="R4279" s="515">
        <f t="shared" si="465"/>
        <v>0</v>
      </c>
      <c r="S4279" s="516">
        <f>IF(M4279="nio",0,IF(M4279&gt;0,VLOOKUP(H4279,'3-Productie normen'!A:L,VLOOKUP(M4279,'3-Productie normen'!$B$36:$C$42,2,FALSE),FALSE)))</f>
        <v>0</v>
      </c>
      <c r="T4279" s="516">
        <f t="shared" si="467"/>
        <v>0</v>
      </c>
      <c r="U4279" s="55">
        <f t="shared" si="468"/>
        <v>0</v>
      </c>
      <c r="V4279" s="527"/>
      <c r="X4279" s="529">
        <f t="shared" si="466"/>
        <v>1284.3999999999999</v>
      </c>
    </row>
    <row r="4280" spans="1:24" ht="14.1" customHeight="1">
      <c r="A4280" s="460">
        <v>4280</v>
      </c>
      <c r="B4280" s="467" t="s">
        <v>248</v>
      </c>
      <c r="C4280" s="466" t="s">
        <v>417</v>
      </c>
      <c r="D4280" s="473" t="s">
        <v>512</v>
      </c>
      <c r="E4280" s="475">
        <v>0</v>
      </c>
      <c r="F4280" s="475" t="s">
        <v>3463</v>
      </c>
      <c r="G4280" s="494" t="s">
        <v>529</v>
      </c>
      <c r="H4280" s="491" t="s">
        <v>253</v>
      </c>
      <c r="I4280" s="494" t="s">
        <v>3975</v>
      </c>
      <c r="J4280" s="502">
        <v>12.31</v>
      </c>
      <c r="K4280" s="491" t="s">
        <v>253</v>
      </c>
      <c r="L4280" s="512">
        <f t="shared" si="462"/>
        <v>104</v>
      </c>
      <c r="M4280" s="514">
        <v>104</v>
      </c>
      <c r="N4280" s="514"/>
      <c r="O4280" s="514"/>
      <c r="P4280" s="515" t="e">
        <f t="shared" si="463"/>
        <v>#DIV/0!</v>
      </c>
      <c r="Q4280" s="515">
        <f t="shared" si="464"/>
        <v>0</v>
      </c>
      <c r="R4280" s="515">
        <f t="shared" si="465"/>
        <v>0</v>
      </c>
      <c r="S4280" s="516">
        <f>IF(M4280="nio",0,IF(M4280&gt;0,VLOOKUP(H4280,'3-Productie normen'!A:L,VLOOKUP(M4280,'3-Productie normen'!$B$36:$C$42,2,FALSE),FALSE)))</f>
        <v>0</v>
      </c>
      <c r="T4280" s="516">
        <f t="shared" si="467"/>
        <v>0</v>
      </c>
      <c r="U4280" s="55">
        <f t="shared" si="468"/>
        <v>0</v>
      </c>
      <c r="V4280" s="527"/>
      <c r="X4280" s="529">
        <f t="shared" si="466"/>
        <v>1280.24</v>
      </c>
    </row>
    <row r="4281" spans="1:24" ht="14.1" customHeight="1">
      <c r="A4281" s="567">
        <v>4281</v>
      </c>
      <c r="B4281" s="467" t="s">
        <v>248</v>
      </c>
      <c r="C4281" s="466" t="s">
        <v>417</v>
      </c>
      <c r="D4281" s="473" t="s">
        <v>512</v>
      </c>
      <c r="E4281" s="475">
        <v>0</v>
      </c>
      <c r="F4281" s="475">
        <v>801</v>
      </c>
      <c r="G4281" s="494" t="s">
        <v>529</v>
      </c>
      <c r="H4281" s="491" t="s">
        <v>253</v>
      </c>
      <c r="I4281" s="494" t="s">
        <v>3975</v>
      </c>
      <c r="J4281" s="502">
        <v>13</v>
      </c>
      <c r="K4281" s="491" t="s">
        <v>253</v>
      </c>
      <c r="L4281" s="512">
        <f t="shared" si="462"/>
        <v>104</v>
      </c>
      <c r="M4281" s="514">
        <v>104</v>
      </c>
      <c r="N4281" s="514"/>
      <c r="O4281" s="514"/>
      <c r="P4281" s="515" t="e">
        <f t="shared" si="463"/>
        <v>#DIV/0!</v>
      </c>
      <c r="Q4281" s="515">
        <f t="shared" si="464"/>
        <v>0</v>
      </c>
      <c r="R4281" s="515">
        <f t="shared" si="465"/>
        <v>0</v>
      </c>
      <c r="S4281" s="516">
        <f>IF(M4281="nio",0,IF(M4281&gt;0,VLOOKUP(H4281,'3-Productie normen'!A:L,VLOOKUP(M4281,'3-Productie normen'!$B$36:$C$42,2,FALSE),FALSE)))</f>
        <v>0</v>
      </c>
      <c r="T4281" s="516">
        <f t="shared" si="467"/>
        <v>0</v>
      </c>
      <c r="U4281" s="55">
        <f t="shared" si="468"/>
        <v>0</v>
      </c>
      <c r="V4281" s="527"/>
      <c r="X4281" s="529">
        <f t="shared" si="466"/>
        <v>1352</v>
      </c>
    </row>
    <row r="4282" spans="1:24" ht="14.1" customHeight="1">
      <c r="A4282" s="460">
        <v>4282</v>
      </c>
      <c r="B4282" s="467" t="s">
        <v>248</v>
      </c>
      <c r="C4282" s="466" t="s">
        <v>417</v>
      </c>
      <c r="D4282" s="473" t="s">
        <v>512</v>
      </c>
      <c r="E4282" s="475">
        <v>0</v>
      </c>
      <c r="F4282" s="475">
        <v>803</v>
      </c>
      <c r="G4282" s="494" t="s">
        <v>600</v>
      </c>
      <c r="H4282" s="494" t="s">
        <v>4033</v>
      </c>
      <c r="I4282" s="494" t="s">
        <v>3977</v>
      </c>
      <c r="J4282" s="502">
        <v>12.4</v>
      </c>
      <c r="K4282" s="494" t="s">
        <v>4033</v>
      </c>
      <c r="L4282" s="512">
        <f t="shared" si="462"/>
        <v>104</v>
      </c>
      <c r="M4282" s="514">
        <v>104</v>
      </c>
      <c r="N4282" s="514"/>
      <c r="O4282" s="514"/>
      <c r="P4282" s="515" t="e">
        <f t="shared" si="463"/>
        <v>#DIV/0!</v>
      </c>
      <c r="Q4282" s="515">
        <f t="shared" si="464"/>
        <v>0</v>
      </c>
      <c r="R4282" s="515">
        <f t="shared" si="465"/>
        <v>0</v>
      </c>
      <c r="S4282" s="516">
        <f>IF(M4282="nio",0,IF(M4282&gt;0,VLOOKUP(H4282,'3-Productie normen'!A:L,VLOOKUP(M4282,'3-Productie normen'!$B$36:$C$42,2,FALSE),FALSE)))</f>
        <v>0</v>
      </c>
      <c r="T4282" s="516">
        <f t="shared" si="467"/>
        <v>0</v>
      </c>
      <c r="U4282" s="55">
        <f t="shared" si="468"/>
        <v>0</v>
      </c>
      <c r="V4282" s="527"/>
      <c r="X4282" s="529">
        <f t="shared" si="466"/>
        <v>1289.6000000000001</v>
      </c>
    </row>
    <row r="4283" spans="1:24" ht="14.1" customHeight="1">
      <c r="A4283" s="460">
        <v>4283</v>
      </c>
      <c r="B4283" s="467" t="s">
        <v>248</v>
      </c>
      <c r="C4283" s="466" t="s">
        <v>417</v>
      </c>
      <c r="D4283" s="473" t="s">
        <v>512</v>
      </c>
      <c r="E4283" s="475">
        <v>0</v>
      </c>
      <c r="F4283" s="475" t="s">
        <v>3464</v>
      </c>
      <c r="G4283" s="494" t="s">
        <v>3465</v>
      </c>
      <c r="H4283" s="494" t="s">
        <v>4026</v>
      </c>
      <c r="I4283" s="494" t="s">
        <v>3981</v>
      </c>
      <c r="J4283" s="502">
        <v>15.12</v>
      </c>
      <c r="K4283" s="494" t="s">
        <v>4026</v>
      </c>
      <c r="L4283" s="512">
        <f t="shared" si="462"/>
        <v>0</v>
      </c>
      <c r="M4283" s="513" t="s">
        <v>4037</v>
      </c>
      <c r="N4283" s="514"/>
      <c r="O4283" s="514"/>
      <c r="P4283" s="515">
        <f t="shared" si="463"/>
        <v>0</v>
      </c>
      <c r="Q4283" s="515">
        <f t="shared" si="464"/>
        <v>0</v>
      </c>
      <c r="R4283" s="515">
        <f t="shared" si="465"/>
        <v>0</v>
      </c>
      <c r="S4283" s="516">
        <f>IF(M4283="nio",0,IF(M4283&gt;0,VLOOKUP(H4283,'3-Productie normen'!A:L,VLOOKUP(M4283,'3-Productie normen'!$B$36:$C$42,2,FALSE),FALSE)))</f>
        <v>0</v>
      </c>
      <c r="T4283" s="516">
        <f t="shared" si="467"/>
        <v>0</v>
      </c>
      <c r="U4283" s="55">
        <f t="shared" si="468"/>
        <v>0</v>
      </c>
      <c r="V4283" s="527"/>
      <c r="X4283" s="529">
        <f t="shared" si="466"/>
        <v>0</v>
      </c>
    </row>
    <row r="4284" spans="1:24" ht="14.1" customHeight="1">
      <c r="A4284" s="460">
        <v>4284</v>
      </c>
      <c r="B4284" s="467" t="s">
        <v>248</v>
      </c>
      <c r="C4284" s="466" t="s">
        <v>417</v>
      </c>
      <c r="D4284" s="473" t="s">
        <v>512</v>
      </c>
      <c r="E4284" s="475">
        <v>0</v>
      </c>
      <c r="F4284" s="475" t="s">
        <v>3466</v>
      </c>
      <c r="G4284" s="494" t="s">
        <v>1313</v>
      </c>
      <c r="H4284" s="494" t="s">
        <v>4026</v>
      </c>
      <c r="I4284" s="494" t="s">
        <v>3981</v>
      </c>
      <c r="J4284" s="502">
        <v>5.67</v>
      </c>
      <c r="K4284" s="494" t="s">
        <v>4026</v>
      </c>
      <c r="L4284" s="512">
        <f t="shared" si="462"/>
        <v>0</v>
      </c>
      <c r="M4284" s="513" t="s">
        <v>4037</v>
      </c>
      <c r="N4284" s="514"/>
      <c r="O4284" s="514"/>
      <c r="P4284" s="515">
        <f t="shared" si="463"/>
        <v>0</v>
      </c>
      <c r="Q4284" s="515">
        <f t="shared" si="464"/>
        <v>0</v>
      </c>
      <c r="R4284" s="515">
        <f t="shared" si="465"/>
        <v>0</v>
      </c>
      <c r="S4284" s="516">
        <f>IF(M4284="nio",0,IF(M4284&gt;0,VLOOKUP(H4284,'3-Productie normen'!A:L,VLOOKUP(M4284,'3-Productie normen'!$B$36:$C$42,2,FALSE),FALSE)))</f>
        <v>0</v>
      </c>
      <c r="T4284" s="516">
        <f t="shared" si="467"/>
        <v>0</v>
      </c>
      <c r="U4284" s="55">
        <f t="shared" si="468"/>
        <v>0</v>
      </c>
      <c r="V4284" s="527"/>
      <c r="X4284" s="529">
        <f t="shared" si="466"/>
        <v>0</v>
      </c>
    </row>
    <row r="4285" spans="1:24" ht="14.1" customHeight="1">
      <c r="A4285" s="460">
        <v>4285</v>
      </c>
      <c r="B4285" s="467" t="s">
        <v>248</v>
      </c>
      <c r="C4285" s="466" t="s">
        <v>417</v>
      </c>
      <c r="D4285" s="473" t="s">
        <v>512</v>
      </c>
      <c r="E4285" s="475">
        <v>0</v>
      </c>
      <c r="F4285" s="475" t="s">
        <v>3467</v>
      </c>
      <c r="G4285" s="494" t="s">
        <v>3465</v>
      </c>
      <c r="H4285" s="494" t="s">
        <v>4026</v>
      </c>
      <c r="I4285" s="494" t="s">
        <v>3981</v>
      </c>
      <c r="J4285" s="502">
        <v>5.35</v>
      </c>
      <c r="K4285" s="494" t="s">
        <v>4026</v>
      </c>
      <c r="L4285" s="512">
        <f t="shared" si="462"/>
        <v>0</v>
      </c>
      <c r="M4285" s="513" t="s">
        <v>4037</v>
      </c>
      <c r="N4285" s="514"/>
      <c r="O4285" s="514"/>
      <c r="P4285" s="515">
        <f t="shared" si="463"/>
        <v>0</v>
      </c>
      <c r="Q4285" s="515">
        <f t="shared" si="464"/>
        <v>0</v>
      </c>
      <c r="R4285" s="515">
        <f t="shared" si="465"/>
        <v>0</v>
      </c>
      <c r="S4285" s="516">
        <f>IF(M4285="nio",0,IF(M4285&gt;0,VLOOKUP(H4285,'3-Productie normen'!A:L,VLOOKUP(M4285,'3-Productie normen'!$B$36:$C$42,2,FALSE),FALSE)))</f>
        <v>0</v>
      </c>
      <c r="T4285" s="516">
        <f t="shared" si="467"/>
        <v>0</v>
      </c>
      <c r="U4285" s="55">
        <f t="shared" si="468"/>
        <v>0</v>
      </c>
      <c r="V4285" s="527"/>
      <c r="X4285" s="529">
        <f t="shared" si="466"/>
        <v>0</v>
      </c>
    </row>
    <row r="4286" spans="1:24" ht="14.1" customHeight="1">
      <c r="A4286" s="460">
        <v>4286</v>
      </c>
      <c r="B4286" s="467" t="s">
        <v>248</v>
      </c>
      <c r="C4286" s="466" t="s">
        <v>417</v>
      </c>
      <c r="D4286" s="473" t="s">
        <v>512</v>
      </c>
      <c r="E4286" s="475">
        <v>0</v>
      </c>
      <c r="F4286" s="475" t="s">
        <v>3468</v>
      </c>
      <c r="G4286" s="494" t="s">
        <v>3465</v>
      </c>
      <c r="H4286" s="494" t="s">
        <v>4026</v>
      </c>
      <c r="I4286" s="494" t="s">
        <v>3981</v>
      </c>
      <c r="J4286" s="502">
        <v>32.200000000000003</v>
      </c>
      <c r="K4286" s="494" t="s">
        <v>4026</v>
      </c>
      <c r="L4286" s="512">
        <f t="shared" si="462"/>
        <v>0</v>
      </c>
      <c r="M4286" s="513" t="s">
        <v>4037</v>
      </c>
      <c r="N4286" s="514"/>
      <c r="O4286" s="514"/>
      <c r="P4286" s="515">
        <f t="shared" si="463"/>
        <v>0</v>
      </c>
      <c r="Q4286" s="515">
        <f t="shared" si="464"/>
        <v>0</v>
      </c>
      <c r="R4286" s="515">
        <f t="shared" si="465"/>
        <v>0</v>
      </c>
      <c r="S4286" s="516">
        <f>IF(M4286="nio",0,IF(M4286&gt;0,VLOOKUP(H4286,'3-Productie normen'!A:L,VLOOKUP(M4286,'3-Productie normen'!$B$36:$C$42,2,FALSE),FALSE)))</f>
        <v>0</v>
      </c>
      <c r="T4286" s="516">
        <f t="shared" si="467"/>
        <v>0</v>
      </c>
      <c r="U4286" s="55">
        <f t="shared" si="468"/>
        <v>0</v>
      </c>
      <c r="V4286" s="527"/>
      <c r="X4286" s="529">
        <f t="shared" si="466"/>
        <v>0</v>
      </c>
    </row>
    <row r="4287" spans="1:24" ht="14.1" customHeight="1">
      <c r="A4287" s="460">
        <v>4287</v>
      </c>
      <c r="B4287" s="467" t="s">
        <v>248</v>
      </c>
      <c r="C4287" s="466" t="s">
        <v>417</v>
      </c>
      <c r="D4287" s="473" t="s">
        <v>512</v>
      </c>
      <c r="E4287" s="475">
        <v>0</v>
      </c>
      <c r="F4287" s="475" t="s">
        <v>3469</v>
      </c>
      <c r="G4287" s="494" t="s">
        <v>3465</v>
      </c>
      <c r="H4287" s="494" t="s">
        <v>4026</v>
      </c>
      <c r="I4287" s="494" t="s">
        <v>3981</v>
      </c>
      <c r="J4287" s="502">
        <v>32.200000000000003</v>
      </c>
      <c r="K4287" s="494" t="s">
        <v>4026</v>
      </c>
      <c r="L4287" s="512">
        <f t="shared" si="462"/>
        <v>0</v>
      </c>
      <c r="M4287" s="513" t="s">
        <v>4037</v>
      </c>
      <c r="N4287" s="514"/>
      <c r="O4287" s="514"/>
      <c r="P4287" s="515">
        <f t="shared" si="463"/>
        <v>0</v>
      </c>
      <c r="Q4287" s="515">
        <f t="shared" si="464"/>
        <v>0</v>
      </c>
      <c r="R4287" s="515">
        <f t="shared" si="465"/>
        <v>0</v>
      </c>
      <c r="S4287" s="516">
        <f>IF(M4287="nio",0,IF(M4287&gt;0,VLOOKUP(H4287,'3-Productie normen'!A:L,VLOOKUP(M4287,'3-Productie normen'!$B$36:$C$42,2,FALSE),FALSE)))</f>
        <v>0</v>
      </c>
      <c r="T4287" s="516">
        <f t="shared" si="467"/>
        <v>0</v>
      </c>
      <c r="U4287" s="55">
        <f t="shared" si="468"/>
        <v>0</v>
      </c>
      <c r="V4287" s="527"/>
      <c r="X4287" s="529">
        <f t="shared" si="466"/>
        <v>0</v>
      </c>
    </row>
    <row r="4288" spans="1:24" ht="14.1" customHeight="1">
      <c r="A4288" s="460">
        <v>4288</v>
      </c>
      <c r="B4288" s="467" t="s">
        <v>248</v>
      </c>
      <c r="C4288" s="466" t="s">
        <v>417</v>
      </c>
      <c r="D4288" s="473" t="s">
        <v>512</v>
      </c>
      <c r="E4288" s="475">
        <v>0</v>
      </c>
      <c r="F4288" s="475" t="s">
        <v>3470</v>
      </c>
      <c r="G4288" s="494" t="s">
        <v>600</v>
      </c>
      <c r="H4288" s="494" t="s">
        <v>4026</v>
      </c>
      <c r="I4288" s="494" t="s">
        <v>3981</v>
      </c>
      <c r="J4288" s="502">
        <v>32.200000000000003</v>
      </c>
      <c r="K4288" s="494" t="s">
        <v>4026</v>
      </c>
      <c r="L4288" s="512">
        <f t="shared" si="462"/>
        <v>0</v>
      </c>
      <c r="M4288" s="513" t="s">
        <v>4037</v>
      </c>
      <c r="N4288" s="514"/>
      <c r="O4288" s="514"/>
      <c r="P4288" s="515">
        <f t="shared" si="463"/>
        <v>0</v>
      </c>
      <c r="Q4288" s="515">
        <f t="shared" si="464"/>
        <v>0</v>
      </c>
      <c r="R4288" s="515">
        <f t="shared" si="465"/>
        <v>0</v>
      </c>
      <c r="S4288" s="516">
        <f>IF(M4288="nio",0,IF(M4288&gt;0,VLOOKUP(H4288,'3-Productie normen'!A:L,VLOOKUP(M4288,'3-Productie normen'!$B$36:$C$42,2,FALSE),FALSE)))</f>
        <v>0</v>
      </c>
      <c r="T4288" s="516">
        <f t="shared" si="467"/>
        <v>0</v>
      </c>
      <c r="U4288" s="55">
        <f t="shared" si="468"/>
        <v>0</v>
      </c>
      <c r="V4288" s="527"/>
      <c r="X4288" s="529">
        <f t="shared" si="466"/>
        <v>0</v>
      </c>
    </row>
    <row r="4289" spans="1:24" ht="14.1" customHeight="1">
      <c r="A4289" s="567">
        <v>4289</v>
      </c>
      <c r="B4289" s="467" t="s">
        <v>248</v>
      </c>
      <c r="C4289" s="466" t="s">
        <v>417</v>
      </c>
      <c r="D4289" s="473" t="s">
        <v>512</v>
      </c>
      <c r="E4289" s="475">
        <v>0</v>
      </c>
      <c r="F4289" s="475">
        <v>806</v>
      </c>
      <c r="G4289" s="494" t="s">
        <v>600</v>
      </c>
      <c r="H4289" s="494" t="s">
        <v>4026</v>
      </c>
      <c r="I4289" s="494" t="s">
        <v>3981</v>
      </c>
      <c r="J4289" s="502">
        <v>16.64</v>
      </c>
      <c r="K4289" s="494" t="s">
        <v>4026</v>
      </c>
      <c r="L4289" s="512">
        <f t="shared" si="462"/>
        <v>0</v>
      </c>
      <c r="M4289" s="513" t="s">
        <v>4037</v>
      </c>
      <c r="N4289" s="514"/>
      <c r="O4289" s="514"/>
      <c r="P4289" s="515">
        <f t="shared" si="463"/>
        <v>0</v>
      </c>
      <c r="Q4289" s="515">
        <f t="shared" si="464"/>
        <v>0</v>
      </c>
      <c r="R4289" s="515">
        <f t="shared" si="465"/>
        <v>0</v>
      </c>
      <c r="S4289" s="516">
        <f>IF(M4289="nio",0,IF(M4289&gt;0,VLOOKUP(H4289,'3-Productie normen'!A:L,VLOOKUP(M4289,'3-Productie normen'!$B$36:$C$42,2,FALSE),FALSE)))</f>
        <v>0</v>
      </c>
      <c r="T4289" s="516">
        <f t="shared" si="467"/>
        <v>0</v>
      </c>
      <c r="U4289" s="55">
        <f t="shared" si="468"/>
        <v>0</v>
      </c>
      <c r="V4289" s="527"/>
      <c r="X4289" s="529">
        <f t="shared" si="466"/>
        <v>0</v>
      </c>
    </row>
    <row r="4290" spans="1:24" ht="14.1" customHeight="1">
      <c r="A4290" s="460">
        <v>4290</v>
      </c>
      <c r="B4290" s="467" t="s">
        <v>248</v>
      </c>
      <c r="C4290" s="466" t="s">
        <v>417</v>
      </c>
      <c r="D4290" s="473" t="s">
        <v>512</v>
      </c>
      <c r="E4290" s="475">
        <v>0</v>
      </c>
      <c r="F4290" s="475">
        <v>807</v>
      </c>
      <c r="G4290" s="494" t="s">
        <v>3465</v>
      </c>
      <c r="H4290" s="494" t="s">
        <v>4026</v>
      </c>
      <c r="I4290" s="494" t="s">
        <v>3981</v>
      </c>
      <c r="J4290" s="502">
        <v>18.75</v>
      </c>
      <c r="K4290" s="494" t="s">
        <v>4026</v>
      </c>
      <c r="L4290" s="512">
        <f t="shared" si="462"/>
        <v>0</v>
      </c>
      <c r="M4290" s="513" t="s">
        <v>4037</v>
      </c>
      <c r="N4290" s="514"/>
      <c r="O4290" s="514"/>
      <c r="P4290" s="515">
        <f t="shared" si="463"/>
        <v>0</v>
      </c>
      <c r="Q4290" s="515">
        <f t="shared" si="464"/>
        <v>0</v>
      </c>
      <c r="R4290" s="515">
        <f t="shared" si="465"/>
        <v>0</v>
      </c>
      <c r="S4290" s="516">
        <f>IF(M4290="nio",0,IF(M4290&gt;0,VLOOKUP(H4290,'3-Productie normen'!A:L,VLOOKUP(M4290,'3-Productie normen'!$B$36:$C$42,2,FALSE),FALSE)))</f>
        <v>0</v>
      </c>
      <c r="T4290" s="516">
        <f t="shared" si="467"/>
        <v>0</v>
      </c>
      <c r="U4290" s="55">
        <f t="shared" si="468"/>
        <v>0</v>
      </c>
      <c r="V4290" s="527"/>
      <c r="X4290" s="529">
        <f t="shared" si="466"/>
        <v>0</v>
      </c>
    </row>
    <row r="4291" spans="1:24" ht="14.1" customHeight="1">
      <c r="A4291" s="460">
        <v>4291</v>
      </c>
      <c r="B4291" s="467" t="s">
        <v>248</v>
      </c>
      <c r="C4291" s="466" t="s">
        <v>417</v>
      </c>
      <c r="D4291" s="473" t="s">
        <v>512</v>
      </c>
      <c r="E4291" s="475">
        <v>0</v>
      </c>
      <c r="F4291" s="475">
        <v>808</v>
      </c>
      <c r="G4291" s="494" t="s">
        <v>3465</v>
      </c>
      <c r="H4291" s="494" t="s">
        <v>4026</v>
      </c>
      <c r="I4291" s="494" t="s">
        <v>3981</v>
      </c>
      <c r="J4291" s="502">
        <v>8.27</v>
      </c>
      <c r="K4291" s="494" t="s">
        <v>4026</v>
      </c>
      <c r="L4291" s="512">
        <f t="shared" si="462"/>
        <v>0</v>
      </c>
      <c r="M4291" s="513" t="s">
        <v>4037</v>
      </c>
      <c r="N4291" s="514"/>
      <c r="O4291" s="514"/>
      <c r="P4291" s="515">
        <f t="shared" si="463"/>
        <v>0</v>
      </c>
      <c r="Q4291" s="515">
        <f t="shared" si="464"/>
        <v>0</v>
      </c>
      <c r="R4291" s="515">
        <f t="shared" si="465"/>
        <v>0</v>
      </c>
      <c r="S4291" s="516">
        <f>IF(M4291="nio",0,IF(M4291&gt;0,VLOOKUP(H4291,'3-Productie normen'!A:L,VLOOKUP(M4291,'3-Productie normen'!$B$36:$C$42,2,FALSE),FALSE)))</f>
        <v>0</v>
      </c>
      <c r="T4291" s="516">
        <f t="shared" si="467"/>
        <v>0</v>
      </c>
      <c r="U4291" s="55">
        <f t="shared" si="468"/>
        <v>0</v>
      </c>
      <c r="V4291" s="527"/>
      <c r="X4291" s="529">
        <f t="shared" si="466"/>
        <v>0</v>
      </c>
    </row>
    <row r="4292" spans="1:24" ht="14.1" customHeight="1">
      <c r="A4292" s="460">
        <v>4292</v>
      </c>
      <c r="B4292" s="467" t="s">
        <v>248</v>
      </c>
      <c r="C4292" s="466" t="s">
        <v>417</v>
      </c>
      <c r="D4292" s="473" t="s">
        <v>512</v>
      </c>
      <c r="E4292" s="475">
        <v>0</v>
      </c>
      <c r="F4292" s="475" t="s">
        <v>3471</v>
      </c>
      <c r="G4292" s="494" t="s">
        <v>3465</v>
      </c>
      <c r="H4292" s="494" t="s">
        <v>4026</v>
      </c>
      <c r="I4292" s="494" t="s">
        <v>3981</v>
      </c>
      <c r="J4292" s="502">
        <v>4.6900000000000004</v>
      </c>
      <c r="K4292" s="494" t="s">
        <v>4026</v>
      </c>
      <c r="L4292" s="512">
        <f t="shared" si="462"/>
        <v>0</v>
      </c>
      <c r="M4292" s="513" t="s">
        <v>4037</v>
      </c>
      <c r="N4292" s="514"/>
      <c r="O4292" s="514"/>
      <c r="P4292" s="515">
        <f t="shared" si="463"/>
        <v>0</v>
      </c>
      <c r="Q4292" s="515">
        <f t="shared" si="464"/>
        <v>0</v>
      </c>
      <c r="R4292" s="515">
        <f t="shared" si="465"/>
        <v>0</v>
      </c>
      <c r="S4292" s="516">
        <f>IF(M4292="nio",0,IF(M4292&gt;0,VLOOKUP(H4292,'3-Productie normen'!A:L,VLOOKUP(M4292,'3-Productie normen'!$B$36:$C$42,2,FALSE),FALSE)))</f>
        <v>0</v>
      </c>
      <c r="T4292" s="516">
        <f t="shared" si="467"/>
        <v>0</v>
      </c>
      <c r="U4292" s="55">
        <f t="shared" si="468"/>
        <v>0</v>
      </c>
      <c r="V4292" s="527"/>
      <c r="X4292" s="529">
        <f t="shared" si="466"/>
        <v>0</v>
      </c>
    </row>
    <row r="4293" spans="1:24" ht="14.1" customHeight="1">
      <c r="A4293" s="460">
        <v>4293</v>
      </c>
      <c r="B4293" s="467" t="s">
        <v>248</v>
      </c>
      <c r="C4293" s="466" t="s">
        <v>417</v>
      </c>
      <c r="D4293" s="473" t="s">
        <v>512</v>
      </c>
      <c r="E4293" s="475">
        <v>0</v>
      </c>
      <c r="F4293" s="475" t="s">
        <v>3472</v>
      </c>
      <c r="G4293" s="494" t="s">
        <v>3465</v>
      </c>
      <c r="H4293" s="494" t="s">
        <v>4026</v>
      </c>
      <c r="I4293" s="494" t="s">
        <v>3981</v>
      </c>
      <c r="J4293" s="502">
        <v>4.67</v>
      </c>
      <c r="K4293" s="494" t="s">
        <v>4026</v>
      </c>
      <c r="L4293" s="512">
        <f t="shared" si="462"/>
        <v>0</v>
      </c>
      <c r="M4293" s="513" t="s">
        <v>4037</v>
      </c>
      <c r="N4293" s="514"/>
      <c r="O4293" s="514"/>
      <c r="P4293" s="515">
        <f t="shared" si="463"/>
        <v>0</v>
      </c>
      <c r="Q4293" s="515">
        <f t="shared" si="464"/>
        <v>0</v>
      </c>
      <c r="R4293" s="515">
        <f t="shared" si="465"/>
        <v>0</v>
      </c>
      <c r="S4293" s="516">
        <f>IF(M4293="nio",0,IF(M4293&gt;0,VLOOKUP(H4293,'3-Productie normen'!A:L,VLOOKUP(M4293,'3-Productie normen'!$B$36:$C$42,2,FALSE),FALSE)))</f>
        <v>0</v>
      </c>
      <c r="T4293" s="516">
        <f t="shared" si="467"/>
        <v>0</v>
      </c>
      <c r="U4293" s="55">
        <f t="shared" si="468"/>
        <v>0</v>
      </c>
      <c r="V4293" s="527"/>
      <c r="X4293" s="529">
        <f t="shared" si="466"/>
        <v>0</v>
      </c>
    </row>
    <row r="4294" spans="1:24" ht="14.1" customHeight="1">
      <c r="A4294" s="460">
        <v>4294</v>
      </c>
      <c r="B4294" s="467" t="s">
        <v>248</v>
      </c>
      <c r="C4294" s="466" t="s">
        <v>417</v>
      </c>
      <c r="D4294" s="473" t="s">
        <v>512</v>
      </c>
      <c r="E4294" s="475">
        <v>0</v>
      </c>
      <c r="F4294" s="475" t="s">
        <v>3473</v>
      </c>
      <c r="G4294" s="494" t="s">
        <v>3465</v>
      </c>
      <c r="H4294" s="494" t="s">
        <v>4026</v>
      </c>
      <c r="I4294" s="494" t="s">
        <v>3981</v>
      </c>
      <c r="J4294" s="502">
        <v>4.6900000000000004</v>
      </c>
      <c r="K4294" s="494" t="s">
        <v>4026</v>
      </c>
      <c r="L4294" s="512">
        <f t="shared" si="462"/>
        <v>0</v>
      </c>
      <c r="M4294" s="513" t="s">
        <v>4037</v>
      </c>
      <c r="N4294" s="514"/>
      <c r="O4294" s="514"/>
      <c r="P4294" s="515">
        <f t="shared" si="463"/>
        <v>0</v>
      </c>
      <c r="Q4294" s="515">
        <f t="shared" si="464"/>
        <v>0</v>
      </c>
      <c r="R4294" s="515">
        <f t="shared" si="465"/>
        <v>0</v>
      </c>
      <c r="S4294" s="516">
        <f>IF(M4294="nio",0,IF(M4294&gt;0,VLOOKUP(H4294,'3-Productie normen'!A:L,VLOOKUP(M4294,'3-Productie normen'!$B$36:$C$42,2,FALSE),FALSE)))</f>
        <v>0</v>
      </c>
      <c r="T4294" s="516">
        <f t="shared" si="467"/>
        <v>0</v>
      </c>
      <c r="U4294" s="55">
        <f t="shared" si="468"/>
        <v>0</v>
      </c>
      <c r="V4294" s="527"/>
      <c r="X4294" s="529">
        <f t="shared" si="466"/>
        <v>0</v>
      </c>
    </row>
    <row r="4295" spans="1:24" ht="14.1" customHeight="1">
      <c r="A4295" s="460">
        <v>4295</v>
      </c>
      <c r="B4295" s="467" t="s">
        <v>248</v>
      </c>
      <c r="C4295" s="466" t="s">
        <v>417</v>
      </c>
      <c r="D4295" s="473" t="s">
        <v>512</v>
      </c>
      <c r="E4295" s="475">
        <v>0</v>
      </c>
      <c r="F4295" s="475">
        <v>809</v>
      </c>
      <c r="G4295" s="494" t="s">
        <v>3465</v>
      </c>
      <c r="H4295" s="494" t="s">
        <v>4026</v>
      </c>
      <c r="I4295" s="494" t="s">
        <v>3981</v>
      </c>
      <c r="J4295" s="502">
        <v>15.89</v>
      </c>
      <c r="K4295" s="494" t="s">
        <v>4026</v>
      </c>
      <c r="L4295" s="512">
        <f t="shared" si="462"/>
        <v>0</v>
      </c>
      <c r="M4295" s="513" t="s">
        <v>4037</v>
      </c>
      <c r="N4295" s="514"/>
      <c r="O4295" s="514"/>
      <c r="P4295" s="515">
        <f t="shared" si="463"/>
        <v>0</v>
      </c>
      <c r="Q4295" s="515">
        <f t="shared" si="464"/>
        <v>0</v>
      </c>
      <c r="R4295" s="515">
        <f t="shared" si="465"/>
        <v>0</v>
      </c>
      <c r="S4295" s="516">
        <f>IF(M4295="nio",0,IF(M4295&gt;0,VLOOKUP(H4295,'3-Productie normen'!A:L,VLOOKUP(M4295,'3-Productie normen'!$B$36:$C$42,2,FALSE),FALSE)))</f>
        <v>0</v>
      </c>
      <c r="T4295" s="516">
        <f t="shared" si="467"/>
        <v>0</v>
      </c>
      <c r="U4295" s="55">
        <f t="shared" si="468"/>
        <v>0</v>
      </c>
      <c r="V4295" s="527"/>
      <c r="X4295" s="529">
        <f t="shared" si="466"/>
        <v>0</v>
      </c>
    </row>
    <row r="4296" spans="1:24" ht="14.1" customHeight="1">
      <c r="A4296" s="460">
        <v>4296</v>
      </c>
      <c r="B4296" s="467" t="s">
        <v>248</v>
      </c>
      <c r="C4296" s="466" t="s">
        <v>417</v>
      </c>
      <c r="D4296" s="473" t="s">
        <v>512</v>
      </c>
      <c r="E4296" s="475">
        <v>0</v>
      </c>
      <c r="F4296" s="475">
        <v>810</v>
      </c>
      <c r="G4296" s="494" t="s">
        <v>594</v>
      </c>
      <c r="H4296" s="494" t="s">
        <v>4026</v>
      </c>
      <c r="I4296" s="494" t="s">
        <v>3976</v>
      </c>
      <c r="J4296" s="502">
        <v>286.07</v>
      </c>
      <c r="K4296" s="494" t="s">
        <v>4026</v>
      </c>
      <c r="L4296" s="512">
        <f t="shared" si="462"/>
        <v>0</v>
      </c>
      <c r="M4296" s="513" t="s">
        <v>4037</v>
      </c>
      <c r="N4296" s="514"/>
      <c r="O4296" s="514"/>
      <c r="P4296" s="515">
        <f t="shared" si="463"/>
        <v>0</v>
      </c>
      <c r="Q4296" s="515">
        <f t="shared" si="464"/>
        <v>0</v>
      </c>
      <c r="R4296" s="515">
        <f t="shared" si="465"/>
        <v>0</v>
      </c>
      <c r="S4296" s="516">
        <f>IF(M4296="nio",0,IF(M4296&gt;0,VLOOKUP(H4296,'3-Productie normen'!A:L,VLOOKUP(M4296,'3-Productie normen'!$B$36:$C$42,2,FALSE),FALSE)))</f>
        <v>0</v>
      </c>
      <c r="T4296" s="516">
        <f t="shared" si="467"/>
        <v>0</v>
      </c>
      <c r="U4296" s="55">
        <f t="shared" si="468"/>
        <v>0</v>
      </c>
      <c r="V4296" s="527"/>
      <c r="X4296" s="529">
        <f t="shared" si="466"/>
        <v>0</v>
      </c>
    </row>
    <row r="4297" spans="1:24" ht="14.1" customHeight="1">
      <c r="A4297" s="567">
        <v>4297</v>
      </c>
      <c r="B4297" s="467" t="s">
        <v>248</v>
      </c>
      <c r="C4297" s="466" t="s">
        <v>417</v>
      </c>
      <c r="D4297" s="473" t="s">
        <v>512</v>
      </c>
      <c r="E4297" s="475">
        <v>0</v>
      </c>
      <c r="F4297" s="475">
        <v>811</v>
      </c>
      <c r="G4297" s="494" t="s">
        <v>600</v>
      </c>
      <c r="H4297" s="494" t="s">
        <v>4026</v>
      </c>
      <c r="I4297" s="494" t="s">
        <v>3976</v>
      </c>
      <c r="J4297" s="502">
        <v>53.08</v>
      </c>
      <c r="K4297" s="494" t="s">
        <v>4026</v>
      </c>
      <c r="L4297" s="512">
        <f t="shared" si="462"/>
        <v>0</v>
      </c>
      <c r="M4297" s="513" t="s">
        <v>4037</v>
      </c>
      <c r="N4297" s="514"/>
      <c r="O4297" s="514"/>
      <c r="P4297" s="515">
        <f t="shared" si="463"/>
        <v>0</v>
      </c>
      <c r="Q4297" s="515">
        <f t="shared" si="464"/>
        <v>0</v>
      </c>
      <c r="R4297" s="515">
        <f t="shared" si="465"/>
        <v>0</v>
      </c>
      <c r="S4297" s="516">
        <f>IF(M4297="nio",0,IF(M4297&gt;0,VLOOKUP(H4297,'3-Productie normen'!A:L,VLOOKUP(M4297,'3-Productie normen'!$B$36:$C$42,2,FALSE),FALSE)))</f>
        <v>0</v>
      </c>
      <c r="T4297" s="516">
        <f t="shared" si="467"/>
        <v>0</v>
      </c>
      <c r="U4297" s="55">
        <f t="shared" si="468"/>
        <v>0</v>
      </c>
      <c r="V4297" s="527"/>
      <c r="X4297" s="529">
        <f t="shared" si="466"/>
        <v>0</v>
      </c>
    </row>
    <row r="4298" spans="1:24" ht="14.1" customHeight="1">
      <c r="A4298" s="460">
        <v>4298</v>
      </c>
      <c r="B4298" s="467" t="s">
        <v>248</v>
      </c>
      <c r="C4298" s="466" t="s">
        <v>417</v>
      </c>
      <c r="D4298" s="473" t="s">
        <v>512</v>
      </c>
      <c r="E4298" s="475">
        <v>0</v>
      </c>
      <c r="F4298" s="475" t="s">
        <v>3474</v>
      </c>
      <c r="G4298" s="494" t="s">
        <v>598</v>
      </c>
      <c r="H4298" s="487" t="s">
        <v>17</v>
      </c>
      <c r="I4298" s="494" t="s">
        <v>3977</v>
      </c>
      <c r="J4298" s="502">
        <v>6.02</v>
      </c>
      <c r="K4298" s="494" t="s">
        <v>4030</v>
      </c>
      <c r="L4298" s="512">
        <f t="shared" ref="L4298:L4361" si="469">SUM(M4298:O4298)</f>
        <v>510</v>
      </c>
      <c r="M4298" s="514">
        <v>255</v>
      </c>
      <c r="N4298" s="514">
        <v>255</v>
      </c>
      <c r="O4298" s="514"/>
      <c r="P4298" s="515" t="e">
        <f t="shared" si="463"/>
        <v>#DIV/0!</v>
      </c>
      <c r="Q4298" s="515" t="e">
        <f t="shared" si="464"/>
        <v>#DIV/0!</v>
      </c>
      <c r="R4298" s="515">
        <f t="shared" si="465"/>
        <v>0</v>
      </c>
      <c r="S4298" s="516">
        <f>IF(M4298="nio",0,IF(M4298&gt;0,VLOOKUP(H4298,'3-Productie normen'!A:L,VLOOKUP(M4298,'3-Productie normen'!$B$36:$C$42,2,FALSE),FALSE)))</f>
        <v>0</v>
      </c>
      <c r="T4298" s="516">
        <f t="shared" si="467"/>
        <v>0</v>
      </c>
      <c r="U4298" s="55">
        <f t="shared" si="468"/>
        <v>0</v>
      </c>
      <c r="V4298" s="527"/>
      <c r="X4298" s="529">
        <f t="shared" si="466"/>
        <v>3070.2</v>
      </c>
    </row>
    <row r="4299" spans="1:24" ht="14.1" customHeight="1">
      <c r="A4299" s="460">
        <v>4299</v>
      </c>
      <c r="B4299" s="467" t="s">
        <v>248</v>
      </c>
      <c r="C4299" s="466" t="s">
        <v>417</v>
      </c>
      <c r="D4299" s="473" t="s">
        <v>512</v>
      </c>
      <c r="E4299" s="475">
        <v>0</v>
      </c>
      <c r="F4299" s="475" t="s">
        <v>3475</v>
      </c>
      <c r="G4299" s="494" t="s">
        <v>598</v>
      </c>
      <c r="H4299" s="487" t="s">
        <v>17</v>
      </c>
      <c r="I4299" s="494" t="s">
        <v>3977</v>
      </c>
      <c r="J4299" s="502">
        <v>3.68</v>
      </c>
      <c r="K4299" s="494" t="s">
        <v>4030</v>
      </c>
      <c r="L4299" s="512">
        <f t="shared" si="469"/>
        <v>510</v>
      </c>
      <c r="M4299" s="514">
        <v>255</v>
      </c>
      <c r="N4299" s="514">
        <v>255</v>
      </c>
      <c r="O4299" s="514"/>
      <c r="P4299" s="515" t="e">
        <f t="shared" ref="P4299:P4362" si="470">IF(M4299="nio",0,IF(M4299&gt;0,M4299*J4299/S4299,0))</f>
        <v>#DIV/0!</v>
      </c>
      <c r="Q4299" s="515" t="e">
        <f t="shared" ref="Q4299:Q4362" si="471">IF(N4299&gt;0,N4299*J4299/T4299,0)</f>
        <v>#DIV/0!</v>
      </c>
      <c r="R4299" s="515">
        <f t="shared" ref="R4299:R4362" si="472">IF(O4299&gt;0,O4299*J4299/U4299,0)</f>
        <v>0</v>
      </c>
      <c r="S4299" s="516">
        <f>IF(M4299="nio",0,IF(M4299&gt;0,VLOOKUP(H4299,'3-Productie normen'!A:L,VLOOKUP(M4299,'3-Productie normen'!$B$36:$C$42,2,FALSE),FALSE)))</f>
        <v>0</v>
      </c>
      <c r="T4299" s="516">
        <f t="shared" si="467"/>
        <v>0</v>
      </c>
      <c r="U4299" s="55">
        <f t="shared" si="468"/>
        <v>0</v>
      </c>
      <c r="V4299" s="527"/>
      <c r="X4299" s="529">
        <f t="shared" ref="X4299:X4362" si="473">L4299*J4299</f>
        <v>1876.8000000000002</v>
      </c>
    </row>
    <row r="4300" spans="1:24" ht="14.1" customHeight="1">
      <c r="A4300" s="460">
        <v>4300</v>
      </c>
      <c r="B4300" s="467" t="s">
        <v>248</v>
      </c>
      <c r="C4300" s="466" t="s">
        <v>417</v>
      </c>
      <c r="D4300" s="473" t="s">
        <v>512</v>
      </c>
      <c r="E4300" s="475">
        <v>0</v>
      </c>
      <c r="F4300" s="475" t="s">
        <v>3476</v>
      </c>
      <c r="G4300" s="494" t="s">
        <v>617</v>
      </c>
      <c r="H4300" s="494" t="s">
        <v>4026</v>
      </c>
      <c r="I4300" s="494" t="s">
        <v>3976</v>
      </c>
      <c r="J4300" s="502">
        <v>15.6</v>
      </c>
      <c r="K4300" s="494" t="s">
        <v>4026</v>
      </c>
      <c r="L4300" s="512">
        <f t="shared" si="469"/>
        <v>0</v>
      </c>
      <c r="M4300" s="513" t="s">
        <v>4037</v>
      </c>
      <c r="N4300" s="514"/>
      <c r="O4300" s="514"/>
      <c r="P4300" s="515">
        <f t="shared" si="470"/>
        <v>0</v>
      </c>
      <c r="Q4300" s="515">
        <f t="shared" si="471"/>
        <v>0</v>
      </c>
      <c r="R4300" s="515">
        <f t="shared" si="472"/>
        <v>0</v>
      </c>
      <c r="S4300" s="516">
        <f>IF(M4300="nio",0,IF(M4300&gt;0,VLOOKUP(H4300,'3-Productie normen'!A:L,VLOOKUP(M4300,'3-Productie normen'!$B$36:$C$42,2,FALSE),FALSE)))</f>
        <v>0</v>
      </c>
      <c r="T4300" s="516">
        <f t="shared" si="467"/>
        <v>0</v>
      </c>
      <c r="U4300" s="55">
        <f t="shared" si="468"/>
        <v>0</v>
      </c>
      <c r="V4300" s="527"/>
      <c r="X4300" s="529">
        <f t="shared" si="473"/>
        <v>0</v>
      </c>
    </row>
    <row r="4301" spans="1:24" ht="14.1" customHeight="1">
      <c r="A4301" s="460">
        <v>4301</v>
      </c>
      <c r="B4301" s="467" t="s">
        <v>248</v>
      </c>
      <c r="C4301" s="466" t="s">
        <v>417</v>
      </c>
      <c r="D4301" s="473" t="s">
        <v>512</v>
      </c>
      <c r="E4301" s="475">
        <v>0</v>
      </c>
      <c r="F4301" s="475">
        <v>812</v>
      </c>
      <c r="G4301" s="494" t="s">
        <v>600</v>
      </c>
      <c r="H4301" s="494" t="s">
        <v>4033</v>
      </c>
      <c r="I4301" s="494" t="s">
        <v>3975</v>
      </c>
      <c r="J4301" s="502">
        <v>71.989999999999995</v>
      </c>
      <c r="K4301" s="494" t="s">
        <v>4033</v>
      </c>
      <c r="L4301" s="512">
        <f t="shared" si="469"/>
        <v>104</v>
      </c>
      <c r="M4301" s="514">
        <v>104</v>
      </c>
      <c r="N4301" s="514"/>
      <c r="O4301" s="514"/>
      <c r="P4301" s="515" t="e">
        <f t="shared" si="470"/>
        <v>#DIV/0!</v>
      </c>
      <c r="Q4301" s="515">
        <f t="shared" si="471"/>
        <v>0</v>
      </c>
      <c r="R4301" s="515">
        <f t="shared" si="472"/>
        <v>0</v>
      </c>
      <c r="S4301" s="516">
        <f>IF(M4301="nio",0,IF(M4301&gt;0,VLOOKUP(H4301,'3-Productie normen'!A:L,VLOOKUP(M4301,'3-Productie normen'!$B$36:$C$42,2,FALSE),FALSE)))</f>
        <v>0</v>
      </c>
      <c r="T4301" s="516">
        <f t="shared" si="467"/>
        <v>0</v>
      </c>
      <c r="U4301" s="55">
        <f t="shared" si="468"/>
        <v>0</v>
      </c>
      <c r="V4301" s="527"/>
      <c r="X4301" s="529">
        <f t="shared" si="473"/>
        <v>7486.9599999999991</v>
      </c>
    </row>
    <row r="4302" spans="1:24" ht="14.1" customHeight="1">
      <c r="A4302" s="460">
        <v>4302</v>
      </c>
      <c r="B4302" s="467" t="s">
        <v>248</v>
      </c>
      <c r="C4302" s="466" t="s">
        <v>417</v>
      </c>
      <c r="D4302" s="473" t="s">
        <v>512</v>
      </c>
      <c r="E4302" s="475">
        <v>0</v>
      </c>
      <c r="F4302" s="475">
        <v>813</v>
      </c>
      <c r="G4302" s="494" t="s">
        <v>594</v>
      </c>
      <c r="H4302" s="491" t="s">
        <v>286</v>
      </c>
      <c r="I4302" s="494" t="s">
        <v>3981</v>
      </c>
      <c r="J4302" s="502">
        <v>34.19</v>
      </c>
      <c r="K4302" s="494" t="s">
        <v>4027</v>
      </c>
      <c r="L4302" s="512">
        <f t="shared" si="469"/>
        <v>0</v>
      </c>
      <c r="M4302" s="513" t="s">
        <v>4037</v>
      </c>
      <c r="N4302" s="514"/>
      <c r="O4302" s="514"/>
      <c r="P4302" s="515">
        <f t="shared" si="470"/>
        <v>0</v>
      </c>
      <c r="Q4302" s="515">
        <f t="shared" si="471"/>
        <v>0</v>
      </c>
      <c r="R4302" s="515">
        <f t="shared" si="472"/>
        <v>0</v>
      </c>
      <c r="S4302" s="516">
        <f>IF(M4302="nio",0,IF(M4302&gt;0,VLOOKUP(H4302,'3-Productie normen'!A:L,VLOOKUP(M4302,'3-Productie normen'!$B$36:$C$42,2,FALSE),FALSE)))</f>
        <v>0</v>
      </c>
      <c r="T4302" s="516">
        <f t="shared" si="467"/>
        <v>0</v>
      </c>
      <c r="U4302" s="55">
        <f t="shared" si="468"/>
        <v>0</v>
      </c>
      <c r="V4302" s="527"/>
      <c r="X4302" s="529">
        <f t="shared" si="473"/>
        <v>0</v>
      </c>
    </row>
    <row r="4303" spans="1:24" ht="14.1" customHeight="1">
      <c r="A4303" s="460">
        <v>4303</v>
      </c>
      <c r="B4303" s="467" t="s">
        <v>248</v>
      </c>
      <c r="C4303" s="466" t="s">
        <v>417</v>
      </c>
      <c r="D4303" s="473" t="s">
        <v>512</v>
      </c>
      <c r="E4303" s="475">
        <v>0</v>
      </c>
      <c r="F4303" s="475">
        <v>814</v>
      </c>
      <c r="G4303" s="494" t="s">
        <v>606</v>
      </c>
      <c r="H4303" s="491" t="s">
        <v>286</v>
      </c>
      <c r="I4303" s="494" t="s">
        <v>3976</v>
      </c>
      <c r="J4303" s="502">
        <v>11.76</v>
      </c>
      <c r="K4303" s="494" t="s">
        <v>4027</v>
      </c>
      <c r="L4303" s="512">
        <f t="shared" si="469"/>
        <v>0</v>
      </c>
      <c r="M4303" s="513" t="s">
        <v>4037</v>
      </c>
      <c r="N4303" s="514"/>
      <c r="O4303" s="514"/>
      <c r="P4303" s="515">
        <f t="shared" si="470"/>
        <v>0</v>
      </c>
      <c r="Q4303" s="515">
        <f t="shared" si="471"/>
        <v>0</v>
      </c>
      <c r="R4303" s="515">
        <f t="shared" si="472"/>
        <v>0</v>
      </c>
      <c r="S4303" s="516">
        <f>IF(M4303="nio",0,IF(M4303&gt;0,VLOOKUP(H4303,'3-Productie normen'!A:L,VLOOKUP(M4303,'3-Productie normen'!$B$36:$C$42,2,FALSE),FALSE)))</f>
        <v>0</v>
      </c>
      <c r="T4303" s="516">
        <f t="shared" si="467"/>
        <v>0</v>
      </c>
      <c r="U4303" s="55">
        <f t="shared" si="468"/>
        <v>0</v>
      </c>
      <c r="V4303" s="527"/>
      <c r="X4303" s="529">
        <f t="shared" si="473"/>
        <v>0</v>
      </c>
    </row>
    <row r="4304" spans="1:24" ht="14.1" customHeight="1">
      <c r="A4304" s="460">
        <v>4304</v>
      </c>
      <c r="B4304" s="467" t="s">
        <v>248</v>
      </c>
      <c r="C4304" s="466" t="s">
        <v>417</v>
      </c>
      <c r="D4304" s="473" t="s">
        <v>512</v>
      </c>
      <c r="E4304" s="475">
        <v>0</v>
      </c>
      <c r="F4304" s="475" t="s">
        <v>3477</v>
      </c>
      <c r="G4304" s="494" t="s">
        <v>606</v>
      </c>
      <c r="H4304" s="491" t="s">
        <v>286</v>
      </c>
      <c r="I4304" s="494" t="s">
        <v>3976</v>
      </c>
      <c r="J4304" s="502">
        <v>15.31</v>
      </c>
      <c r="K4304" s="494" t="s">
        <v>4027</v>
      </c>
      <c r="L4304" s="512">
        <f t="shared" si="469"/>
        <v>0</v>
      </c>
      <c r="M4304" s="513" t="s">
        <v>4037</v>
      </c>
      <c r="N4304" s="514"/>
      <c r="O4304" s="514"/>
      <c r="P4304" s="515">
        <f t="shared" si="470"/>
        <v>0</v>
      </c>
      <c r="Q4304" s="515">
        <f t="shared" si="471"/>
        <v>0</v>
      </c>
      <c r="R4304" s="515">
        <f t="shared" si="472"/>
        <v>0</v>
      </c>
      <c r="S4304" s="516">
        <f>IF(M4304="nio",0,IF(M4304&gt;0,VLOOKUP(H4304,'3-Productie normen'!A:L,VLOOKUP(M4304,'3-Productie normen'!$B$36:$C$42,2,FALSE),FALSE)))</f>
        <v>0</v>
      </c>
      <c r="T4304" s="516">
        <f t="shared" si="467"/>
        <v>0</v>
      </c>
      <c r="U4304" s="55">
        <f t="shared" si="468"/>
        <v>0</v>
      </c>
      <c r="V4304" s="527"/>
      <c r="X4304" s="529">
        <f t="shared" si="473"/>
        <v>0</v>
      </c>
    </row>
    <row r="4305" spans="1:24" ht="14.1" customHeight="1">
      <c r="A4305" s="567">
        <v>4305</v>
      </c>
      <c r="B4305" s="467" t="s">
        <v>248</v>
      </c>
      <c r="C4305" s="466" t="s">
        <v>417</v>
      </c>
      <c r="D4305" s="473" t="s">
        <v>512</v>
      </c>
      <c r="E4305" s="475">
        <v>0</v>
      </c>
      <c r="F4305" s="475" t="s">
        <v>3478</v>
      </c>
      <c r="G4305" s="494" t="s">
        <v>625</v>
      </c>
      <c r="H4305" s="491" t="s">
        <v>286</v>
      </c>
      <c r="I4305" s="494" t="s">
        <v>3981</v>
      </c>
      <c r="J4305" s="502">
        <v>33.81</v>
      </c>
      <c r="K4305" s="494" t="s">
        <v>4027</v>
      </c>
      <c r="L4305" s="512">
        <f t="shared" si="469"/>
        <v>0</v>
      </c>
      <c r="M4305" s="513" t="s">
        <v>4037</v>
      </c>
      <c r="N4305" s="514"/>
      <c r="O4305" s="514"/>
      <c r="P4305" s="515">
        <f t="shared" si="470"/>
        <v>0</v>
      </c>
      <c r="Q4305" s="515">
        <f t="shared" si="471"/>
        <v>0</v>
      </c>
      <c r="R4305" s="515">
        <f t="shared" si="472"/>
        <v>0</v>
      </c>
      <c r="S4305" s="516">
        <f>IF(M4305="nio",0,IF(M4305&gt;0,VLOOKUP(H4305,'3-Productie normen'!A:L,VLOOKUP(M4305,'3-Productie normen'!$B$36:$C$42,2,FALSE),FALSE)))</f>
        <v>0</v>
      </c>
      <c r="T4305" s="516">
        <f t="shared" si="467"/>
        <v>0</v>
      </c>
      <c r="U4305" s="55">
        <f t="shared" si="468"/>
        <v>0</v>
      </c>
      <c r="V4305" s="527"/>
      <c r="X4305" s="529">
        <f t="shared" si="473"/>
        <v>0</v>
      </c>
    </row>
    <row r="4306" spans="1:24" ht="14.1" customHeight="1">
      <c r="A4306" s="460">
        <v>4306</v>
      </c>
      <c r="B4306" s="467" t="s">
        <v>248</v>
      </c>
      <c r="C4306" s="466" t="s">
        <v>417</v>
      </c>
      <c r="D4306" s="473" t="s">
        <v>512</v>
      </c>
      <c r="E4306" s="475">
        <v>0</v>
      </c>
      <c r="F4306" s="475">
        <v>816</v>
      </c>
      <c r="G4306" s="494" t="s">
        <v>606</v>
      </c>
      <c r="H4306" s="491" t="s">
        <v>286</v>
      </c>
      <c r="I4306" s="494" t="s">
        <v>3983</v>
      </c>
      <c r="J4306" s="502">
        <v>1.03</v>
      </c>
      <c r="K4306" s="494" t="s">
        <v>4027</v>
      </c>
      <c r="L4306" s="512">
        <f t="shared" si="469"/>
        <v>0</v>
      </c>
      <c r="M4306" s="513" t="s">
        <v>4037</v>
      </c>
      <c r="N4306" s="514"/>
      <c r="O4306" s="514"/>
      <c r="P4306" s="515">
        <f t="shared" si="470"/>
        <v>0</v>
      </c>
      <c r="Q4306" s="515">
        <f t="shared" si="471"/>
        <v>0</v>
      </c>
      <c r="R4306" s="515">
        <f t="shared" si="472"/>
        <v>0</v>
      </c>
      <c r="S4306" s="516">
        <f>IF(M4306="nio",0,IF(M4306&gt;0,VLOOKUP(H4306,'3-Productie normen'!A:L,VLOOKUP(M4306,'3-Productie normen'!$B$36:$C$42,2,FALSE),FALSE)))</f>
        <v>0</v>
      </c>
      <c r="T4306" s="516">
        <f t="shared" si="467"/>
        <v>0</v>
      </c>
      <c r="U4306" s="55">
        <f t="shared" si="468"/>
        <v>0</v>
      </c>
      <c r="V4306" s="527"/>
      <c r="X4306" s="529">
        <f t="shared" si="473"/>
        <v>0</v>
      </c>
    </row>
    <row r="4307" spans="1:24" ht="14.1" customHeight="1">
      <c r="A4307" s="460">
        <v>4307</v>
      </c>
      <c r="B4307" s="467" t="s">
        <v>248</v>
      </c>
      <c r="C4307" s="466" t="s">
        <v>417</v>
      </c>
      <c r="D4307" s="473" t="s">
        <v>512</v>
      </c>
      <c r="E4307" s="475">
        <v>0</v>
      </c>
      <c r="F4307" s="475">
        <v>817</v>
      </c>
      <c r="G4307" s="494" t="s">
        <v>606</v>
      </c>
      <c r="H4307" s="491" t="s">
        <v>286</v>
      </c>
      <c r="I4307" s="494" t="s">
        <v>3974</v>
      </c>
      <c r="J4307" s="502">
        <v>1.53</v>
      </c>
      <c r="K4307" s="494" t="s">
        <v>4027</v>
      </c>
      <c r="L4307" s="512">
        <f t="shared" si="469"/>
        <v>0</v>
      </c>
      <c r="M4307" s="513" t="s">
        <v>4037</v>
      </c>
      <c r="N4307" s="514"/>
      <c r="O4307" s="514"/>
      <c r="P4307" s="515">
        <f t="shared" si="470"/>
        <v>0</v>
      </c>
      <c r="Q4307" s="515">
        <f t="shared" si="471"/>
        <v>0</v>
      </c>
      <c r="R4307" s="515">
        <f t="shared" si="472"/>
        <v>0</v>
      </c>
      <c r="S4307" s="516">
        <f>IF(M4307="nio",0,IF(M4307&gt;0,VLOOKUP(H4307,'3-Productie normen'!A:L,VLOOKUP(M4307,'3-Productie normen'!$B$36:$C$42,2,FALSE),FALSE)))</f>
        <v>0</v>
      </c>
      <c r="T4307" s="516">
        <f t="shared" si="467"/>
        <v>0</v>
      </c>
      <c r="U4307" s="55">
        <f t="shared" si="468"/>
        <v>0</v>
      </c>
      <c r="V4307" s="527"/>
      <c r="X4307" s="529">
        <f t="shared" si="473"/>
        <v>0</v>
      </c>
    </row>
    <row r="4308" spans="1:24" ht="14.1" customHeight="1">
      <c r="A4308" s="460">
        <v>4308</v>
      </c>
      <c r="B4308" s="467" t="s">
        <v>248</v>
      </c>
      <c r="C4308" s="466" t="s">
        <v>417</v>
      </c>
      <c r="D4308" s="473" t="s">
        <v>512</v>
      </c>
      <c r="E4308" s="475">
        <v>0</v>
      </c>
      <c r="F4308" s="475">
        <v>818</v>
      </c>
      <c r="G4308" s="494" t="s">
        <v>595</v>
      </c>
      <c r="H4308" s="494" t="s">
        <v>4026</v>
      </c>
      <c r="I4308" s="494" t="s">
        <v>3983</v>
      </c>
      <c r="J4308" s="502">
        <v>75.569999999999993</v>
      </c>
      <c r="K4308" s="494" t="s">
        <v>4026</v>
      </c>
      <c r="L4308" s="512">
        <f t="shared" si="469"/>
        <v>0</v>
      </c>
      <c r="M4308" s="513" t="s">
        <v>4037</v>
      </c>
      <c r="N4308" s="514"/>
      <c r="O4308" s="514"/>
      <c r="P4308" s="515">
        <f t="shared" si="470"/>
        <v>0</v>
      </c>
      <c r="Q4308" s="515">
        <f t="shared" si="471"/>
        <v>0</v>
      </c>
      <c r="R4308" s="515">
        <f t="shared" si="472"/>
        <v>0</v>
      </c>
      <c r="S4308" s="516">
        <f>IF(M4308="nio",0,IF(M4308&gt;0,VLOOKUP(H4308,'3-Productie normen'!A:L,VLOOKUP(M4308,'3-Productie normen'!$B$36:$C$42,2,FALSE),FALSE)))</f>
        <v>0</v>
      </c>
      <c r="T4308" s="516">
        <f t="shared" si="467"/>
        <v>0</v>
      </c>
      <c r="U4308" s="55">
        <f t="shared" si="468"/>
        <v>0</v>
      </c>
      <c r="V4308" s="527"/>
      <c r="X4308" s="529">
        <f t="shared" si="473"/>
        <v>0</v>
      </c>
    </row>
    <row r="4309" spans="1:24" ht="14.1" customHeight="1">
      <c r="A4309" s="460">
        <v>4309</v>
      </c>
      <c r="B4309" s="467" t="s">
        <v>248</v>
      </c>
      <c r="C4309" s="466" t="s">
        <v>417</v>
      </c>
      <c r="D4309" s="473" t="s">
        <v>512</v>
      </c>
      <c r="E4309" s="475">
        <v>0</v>
      </c>
      <c r="F4309" s="475" t="s">
        <v>3479</v>
      </c>
      <c r="G4309" s="494" t="s">
        <v>594</v>
      </c>
      <c r="H4309" s="491" t="s">
        <v>286</v>
      </c>
      <c r="I4309" s="494" t="s">
        <v>3983</v>
      </c>
      <c r="J4309" s="502">
        <v>9.32</v>
      </c>
      <c r="K4309" s="494" t="s">
        <v>4027</v>
      </c>
      <c r="L4309" s="512">
        <f t="shared" si="469"/>
        <v>0</v>
      </c>
      <c r="M4309" s="513" t="s">
        <v>4037</v>
      </c>
      <c r="N4309" s="514"/>
      <c r="O4309" s="514"/>
      <c r="P4309" s="515">
        <f t="shared" si="470"/>
        <v>0</v>
      </c>
      <c r="Q4309" s="515">
        <f t="shared" si="471"/>
        <v>0</v>
      </c>
      <c r="R4309" s="515">
        <f t="shared" si="472"/>
        <v>0</v>
      </c>
      <c r="S4309" s="516">
        <f>IF(M4309="nio",0,IF(M4309&gt;0,VLOOKUP(H4309,'3-Productie normen'!A:L,VLOOKUP(M4309,'3-Productie normen'!$B$36:$C$42,2,FALSE),FALSE)))</f>
        <v>0</v>
      </c>
      <c r="T4309" s="516">
        <f t="shared" si="467"/>
        <v>0</v>
      </c>
      <c r="U4309" s="55">
        <f t="shared" si="468"/>
        <v>0</v>
      </c>
      <c r="V4309" s="527"/>
      <c r="X4309" s="529">
        <f t="shared" si="473"/>
        <v>0</v>
      </c>
    </row>
    <row r="4310" spans="1:24" ht="14.1" customHeight="1">
      <c r="A4310" s="460">
        <v>4310</v>
      </c>
      <c r="B4310" s="467" t="s">
        <v>248</v>
      </c>
      <c r="C4310" s="466" t="s">
        <v>417</v>
      </c>
      <c r="D4310" s="473" t="s">
        <v>512</v>
      </c>
      <c r="E4310" s="475">
        <v>0</v>
      </c>
      <c r="F4310" s="475" t="s">
        <v>3480</v>
      </c>
      <c r="G4310" s="494" t="s">
        <v>594</v>
      </c>
      <c r="H4310" s="491" t="s">
        <v>286</v>
      </c>
      <c r="I4310" s="494" t="s">
        <v>3983</v>
      </c>
      <c r="J4310" s="502">
        <v>9</v>
      </c>
      <c r="K4310" s="494" t="s">
        <v>4027</v>
      </c>
      <c r="L4310" s="512">
        <f t="shared" si="469"/>
        <v>0</v>
      </c>
      <c r="M4310" s="513" t="s">
        <v>4037</v>
      </c>
      <c r="N4310" s="514"/>
      <c r="O4310" s="514"/>
      <c r="P4310" s="515">
        <f t="shared" si="470"/>
        <v>0</v>
      </c>
      <c r="Q4310" s="515">
        <f t="shared" si="471"/>
        <v>0</v>
      </c>
      <c r="R4310" s="515">
        <f t="shared" si="472"/>
        <v>0</v>
      </c>
      <c r="S4310" s="516">
        <f>IF(M4310="nio",0,IF(M4310&gt;0,VLOOKUP(H4310,'3-Productie normen'!A:L,VLOOKUP(M4310,'3-Productie normen'!$B$36:$C$42,2,FALSE),FALSE)))</f>
        <v>0</v>
      </c>
      <c r="T4310" s="516">
        <f t="shared" si="467"/>
        <v>0</v>
      </c>
      <c r="U4310" s="55">
        <f t="shared" si="468"/>
        <v>0</v>
      </c>
      <c r="V4310" s="527"/>
      <c r="X4310" s="529">
        <f t="shared" si="473"/>
        <v>0</v>
      </c>
    </row>
    <row r="4311" spans="1:24" ht="14.1" customHeight="1">
      <c r="A4311" s="460">
        <v>4311</v>
      </c>
      <c r="B4311" s="467" t="s">
        <v>248</v>
      </c>
      <c r="C4311" s="466" t="s">
        <v>417</v>
      </c>
      <c r="D4311" s="473" t="s">
        <v>512</v>
      </c>
      <c r="E4311" s="475">
        <v>0</v>
      </c>
      <c r="F4311" s="475" t="s">
        <v>3481</v>
      </c>
      <c r="G4311" s="494" t="s">
        <v>617</v>
      </c>
      <c r="H4311" s="491" t="s">
        <v>286</v>
      </c>
      <c r="I4311" s="494" t="s">
        <v>3981</v>
      </c>
      <c r="J4311" s="502">
        <v>11.53</v>
      </c>
      <c r="K4311" s="494" t="s">
        <v>4027</v>
      </c>
      <c r="L4311" s="512">
        <f t="shared" si="469"/>
        <v>0</v>
      </c>
      <c r="M4311" s="513" t="s">
        <v>4037</v>
      </c>
      <c r="N4311" s="514"/>
      <c r="O4311" s="514"/>
      <c r="P4311" s="515">
        <f t="shared" si="470"/>
        <v>0</v>
      </c>
      <c r="Q4311" s="515">
        <f t="shared" si="471"/>
        <v>0</v>
      </c>
      <c r="R4311" s="515">
        <f t="shared" si="472"/>
        <v>0</v>
      </c>
      <c r="S4311" s="516">
        <f>IF(M4311="nio",0,IF(M4311&gt;0,VLOOKUP(H4311,'3-Productie normen'!A:L,VLOOKUP(M4311,'3-Productie normen'!$B$36:$C$42,2,FALSE),FALSE)))</f>
        <v>0</v>
      </c>
      <c r="T4311" s="516">
        <f t="shared" si="467"/>
        <v>0</v>
      </c>
      <c r="U4311" s="55">
        <f t="shared" si="468"/>
        <v>0</v>
      </c>
      <c r="V4311" s="527"/>
      <c r="X4311" s="529">
        <f t="shared" si="473"/>
        <v>0</v>
      </c>
    </row>
    <row r="4312" spans="1:24" ht="14.1" customHeight="1">
      <c r="A4312" s="460">
        <v>4312</v>
      </c>
      <c r="B4312" s="467" t="s">
        <v>248</v>
      </c>
      <c r="C4312" s="466" t="s">
        <v>417</v>
      </c>
      <c r="D4312" s="473" t="s">
        <v>512</v>
      </c>
      <c r="E4312" s="475">
        <v>0</v>
      </c>
      <c r="F4312" s="475" t="s">
        <v>3482</v>
      </c>
      <c r="G4312" s="494" t="s">
        <v>617</v>
      </c>
      <c r="H4312" s="491" t="s">
        <v>286</v>
      </c>
      <c r="I4312" s="494" t="s">
        <v>3981</v>
      </c>
      <c r="J4312" s="502">
        <v>11.5</v>
      </c>
      <c r="K4312" s="494" t="s">
        <v>4027</v>
      </c>
      <c r="L4312" s="512">
        <f t="shared" si="469"/>
        <v>0</v>
      </c>
      <c r="M4312" s="513" t="s">
        <v>4037</v>
      </c>
      <c r="N4312" s="514"/>
      <c r="O4312" s="514"/>
      <c r="P4312" s="515">
        <f t="shared" si="470"/>
        <v>0</v>
      </c>
      <c r="Q4312" s="515">
        <f t="shared" si="471"/>
        <v>0</v>
      </c>
      <c r="R4312" s="515">
        <f t="shared" si="472"/>
        <v>0</v>
      </c>
      <c r="S4312" s="516">
        <f>IF(M4312="nio",0,IF(M4312&gt;0,VLOOKUP(H4312,'3-Productie normen'!A:L,VLOOKUP(M4312,'3-Productie normen'!$B$36:$C$42,2,FALSE),FALSE)))</f>
        <v>0</v>
      </c>
      <c r="T4312" s="516">
        <f t="shared" si="467"/>
        <v>0</v>
      </c>
      <c r="U4312" s="55">
        <f t="shared" si="468"/>
        <v>0</v>
      </c>
      <c r="V4312" s="527"/>
      <c r="X4312" s="529">
        <f t="shared" si="473"/>
        <v>0</v>
      </c>
    </row>
    <row r="4313" spans="1:24" ht="14.1" customHeight="1">
      <c r="A4313" s="567">
        <v>4313</v>
      </c>
      <c r="B4313" s="467" t="s">
        <v>248</v>
      </c>
      <c r="C4313" s="466" t="s">
        <v>417</v>
      </c>
      <c r="D4313" s="473" t="s">
        <v>512</v>
      </c>
      <c r="E4313" s="475">
        <v>0</v>
      </c>
      <c r="F4313" s="475">
        <v>819</v>
      </c>
      <c r="G4313" s="494" t="s">
        <v>594</v>
      </c>
      <c r="H4313" s="491" t="s">
        <v>286</v>
      </c>
      <c r="I4313" s="494" t="s">
        <v>3974</v>
      </c>
      <c r="J4313" s="502">
        <v>11.24</v>
      </c>
      <c r="K4313" s="494" t="s">
        <v>4027</v>
      </c>
      <c r="L4313" s="512">
        <f t="shared" si="469"/>
        <v>0</v>
      </c>
      <c r="M4313" s="513" t="s">
        <v>4037</v>
      </c>
      <c r="N4313" s="514"/>
      <c r="O4313" s="514"/>
      <c r="P4313" s="515">
        <f t="shared" si="470"/>
        <v>0</v>
      </c>
      <c r="Q4313" s="515">
        <f t="shared" si="471"/>
        <v>0</v>
      </c>
      <c r="R4313" s="515">
        <f t="shared" si="472"/>
        <v>0</v>
      </c>
      <c r="S4313" s="516">
        <f>IF(M4313="nio",0,IF(M4313&gt;0,VLOOKUP(H4313,'3-Productie normen'!A:L,VLOOKUP(M4313,'3-Productie normen'!$B$36:$C$42,2,FALSE),FALSE)))</f>
        <v>0</v>
      </c>
      <c r="T4313" s="516">
        <f t="shared" si="467"/>
        <v>0</v>
      </c>
      <c r="U4313" s="55">
        <f t="shared" si="468"/>
        <v>0</v>
      </c>
      <c r="V4313" s="527"/>
      <c r="X4313" s="529">
        <f t="shared" si="473"/>
        <v>0</v>
      </c>
    </row>
    <row r="4314" spans="1:24" ht="14.1" customHeight="1">
      <c r="A4314" s="460">
        <v>4314</v>
      </c>
      <c r="B4314" s="467" t="s">
        <v>248</v>
      </c>
      <c r="C4314" s="466" t="s">
        <v>417</v>
      </c>
      <c r="D4314" s="473" t="s">
        <v>512</v>
      </c>
      <c r="E4314" s="475">
        <v>0</v>
      </c>
      <c r="F4314" s="475" t="s">
        <v>3483</v>
      </c>
      <c r="G4314" s="494" t="s">
        <v>606</v>
      </c>
      <c r="H4314" s="491" t="s">
        <v>286</v>
      </c>
      <c r="I4314" s="494" t="s">
        <v>3974</v>
      </c>
      <c r="J4314" s="502">
        <v>4.5</v>
      </c>
      <c r="K4314" s="494" t="s">
        <v>4027</v>
      </c>
      <c r="L4314" s="512">
        <f t="shared" si="469"/>
        <v>0</v>
      </c>
      <c r="M4314" s="513" t="s">
        <v>4037</v>
      </c>
      <c r="N4314" s="514"/>
      <c r="O4314" s="514"/>
      <c r="P4314" s="515">
        <f t="shared" si="470"/>
        <v>0</v>
      </c>
      <c r="Q4314" s="515">
        <f t="shared" si="471"/>
        <v>0</v>
      </c>
      <c r="R4314" s="515">
        <f t="shared" si="472"/>
        <v>0</v>
      </c>
      <c r="S4314" s="516">
        <f>IF(M4314="nio",0,IF(M4314&gt;0,VLOOKUP(H4314,'3-Productie normen'!A:L,VLOOKUP(M4314,'3-Productie normen'!$B$36:$C$42,2,FALSE),FALSE)))</f>
        <v>0</v>
      </c>
      <c r="T4314" s="516">
        <f t="shared" si="467"/>
        <v>0</v>
      </c>
      <c r="U4314" s="55">
        <f t="shared" si="468"/>
        <v>0</v>
      </c>
      <c r="V4314" s="527"/>
      <c r="X4314" s="529">
        <f t="shared" si="473"/>
        <v>0</v>
      </c>
    </row>
    <row r="4315" spans="1:24" ht="14.1" customHeight="1">
      <c r="A4315" s="460">
        <v>4315</v>
      </c>
      <c r="B4315" s="467" t="s">
        <v>248</v>
      </c>
      <c r="C4315" s="466" t="s">
        <v>417</v>
      </c>
      <c r="D4315" s="473" t="s">
        <v>512</v>
      </c>
      <c r="E4315" s="475">
        <v>0</v>
      </c>
      <c r="F4315" s="475">
        <v>820</v>
      </c>
      <c r="G4315" s="494" t="s">
        <v>529</v>
      </c>
      <c r="H4315" s="491" t="s">
        <v>253</v>
      </c>
      <c r="I4315" s="494" t="s">
        <v>3974</v>
      </c>
      <c r="J4315" s="502">
        <v>23.85</v>
      </c>
      <c r="K4315" s="491" t="s">
        <v>253</v>
      </c>
      <c r="L4315" s="512">
        <f t="shared" si="469"/>
        <v>104</v>
      </c>
      <c r="M4315" s="514">
        <v>104</v>
      </c>
      <c r="N4315" s="514"/>
      <c r="O4315" s="514"/>
      <c r="P4315" s="515" t="e">
        <f t="shared" si="470"/>
        <v>#DIV/0!</v>
      </c>
      <c r="Q4315" s="515">
        <f t="shared" si="471"/>
        <v>0</v>
      </c>
      <c r="R4315" s="515">
        <f t="shared" si="472"/>
        <v>0</v>
      </c>
      <c r="S4315" s="516">
        <f>IF(M4315="nio",0,IF(M4315&gt;0,VLOOKUP(H4315,'3-Productie normen'!A:L,VLOOKUP(M4315,'3-Productie normen'!$B$36:$C$42,2,FALSE),FALSE)))</f>
        <v>0</v>
      </c>
      <c r="T4315" s="516">
        <f t="shared" ref="T4315:T4379" si="474">IF(N4315&gt;0,S4315*$T$8,0)</f>
        <v>0</v>
      </c>
      <c r="U4315" s="55">
        <f t="shared" ref="U4315:U4379" si="475">IF((OR(O4315&gt;0,)),S4315*$U$8,0)</f>
        <v>0</v>
      </c>
      <c r="V4315" s="527"/>
      <c r="X4315" s="529">
        <f t="shared" si="473"/>
        <v>2480.4</v>
      </c>
    </row>
    <row r="4316" spans="1:24" ht="14.1" customHeight="1">
      <c r="A4316" s="460">
        <v>4316</v>
      </c>
      <c r="B4316" s="467" t="s">
        <v>248</v>
      </c>
      <c r="C4316" s="466" t="s">
        <v>417</v>
      </c>
      <c r="D4316" s="473" t="s">
        <v>512</v>
      </c>
      <c r="E4316" s="475">
        <v>0</v>
      </c>
      <c r="F4316" s="475">
        <v>821</v>
      </c>
      <c r="G4316" s="494" t="s">
        <v>529</v>
      </c>
      <c r="H4316" s="491" t="s">
        <v>253</v>
      </c>
      <c r="I4316" s="494" t="s">
        <v>3975</v>
      </c>
      <c r="J4316" s="502">
        <v>24.37</v>
      </c>
      <c r="K4316" s="491" t="s">
        <v>253</v>
      </c>
      <c r="L4316" s="512">
        <f t="shared" si="469"/>
        <v>104</v>
      </c>
      <c r="M4316" s="514">
        <v>104</v>
      </c>
      <c r="N4316" s="514"/>
      <c r="O4316" s="514"/>
      <c r="P4316" s="515" t="e">
        <f t="shared" si="470"/>
        <v>#DIV/0!</v>
      </c>
      <c r="Q4316" s="515">
        <f t="shared" si="471"/>
        <v>0</v>
      </c>
      <c r="R4316" s="515">
        <f t="shared" si="472"/>
        <v>0</v>
      </c>
      <c r="S4316" s="516">
        <f>IF(M4316="nio",0,IF(M4316&gt;0,VLOOKUP(H4316,'3-Productie normen'!A:L,VLOOKUP(M4316,'3-Productie normen'!$B$36:$C$42,2,FALSE),FALSE)))</f>
        <v>0</v>
      </c>
      <c r="T4316" s="516">
        <f t="shared" si="474"/>
        <v>0</v>
      </c>
      <c r="U4316" s="55">
        <f t="shared" si="475"/>
        <v>0</v>
      </c>
      <c r="V4316" s="527"/>
      <c r="X4316" s="529">
        <f t="shared" si="473"/>
        <v>2534.48</v>
      </c>
    </row>
    <row r="4317" spans="1:24" ht="14.1" customHeight="1">
      <c r="A4317" s="460">
        <v>4317</v>
      </c>
      <c r="B4317" s="467" t="s">
        <v>248</v>
      </c>
      <c r="C4317" s="466" t="s">
        <v>417</v>
      </c>
      <c r="D4317" s="473" t="s">
        <v>512</v>
      </c>
      <c r="E4317" s="475">
        <v>0</v>
      </c>
      <c r="F4317" s="475">
        <v>822</v>
      </c>
      <c r="G4317" s="494" t="s">
        <v>529</v>
      </c>
      <c r="H4317" s="491" t="s">
        <v>253</v>
      </c>
      <c r="I4317" s="494" t="s">
        <v>3975</v>
      </c>
      <c r="J4317" s="502">
        <v>12.81</v>
      </c>
      <c r="K4317" s="491" t="s">
        <v>253</v>
      </c>
      <c r="L4317" s="512">
        <f t="shared" si="469"/>
        <v>104</v>
      </c>
      <c r="M4317" s="514">
        <v>104</v>
      </c>
      <c r="N4317" s="514"/>
      <c r="O4317" s="514"/>
      <c r="P4317" s="515" t="e">
        <f t="shared" si="470"/>
        <v>#DIV/0!</v>
      </c>
      <c r="Q4317" s="515">
        <f t="shared" si="471"/>
        <v>0</v>
      </c>
      <c r="R4317" s="515">
        <f t="shared" si="472"/>
        <v>0</v>
      </c>
      <c r="S4317" s="516">
        <f>IF(M4317="nio",0,IF(M4317&gt;0,VLOOKUP(H4317,'3-Productie normen'!A:L,VLOOKUP(M4317,'3-Productie normen'!$B$36:$C$42,2,FALSE),FALSE)))</f>
        <v>0</v>
      </c>
      <c r="T4317" s="516">
        <f t="shared" si="474"/>
        <v>0</v>
      </c>
      <c r="U4317" s="55">
        <f t="shared" si="475"/>
        <v>0</v>
      </c>
      <c r="V4317" s="527"/>
      <c r="X4317" s="529">
        <f t="shared" si="473"/>
        <v>1332.24</v>
      </c>
    </row>
    <row r="4318" spans="1:24" ht="14.1" customHeight="1">
      <c r="A4318" s="460">
        <v>4318</v>
      </c>
      <c r="B4318" s="467" t="s">
        <v>248</v>
      </c>
      <c r="C4318" s="466" t="s">
        <v>417</v>
      </c>
      <c r="D4318" s="473" t="s">
        <v>512</v>
      </c>
      <c r="E4318" s="475">
        <v>0</v>
      </c>
      <c r="F4318" s="475">
        <v>823</v>
      </c>
      <c r="G4318" s="494" t="s">
        <v>529</v>
      </c>
      <c r="H4318" s="491" t="s">
        <v>253</v>
      </c>
      <c r="I4318" s="494" t="s">
        <v>3975</v>
      </c>
      <c r="J4318" s="502">
        <v>30.88</v>
      </c>
      <c r="K4318" s="491" t="s">
        <v>253</v>
      </c>
      <c r="L4318" s="512">
        <f t="shared" si="469"/>
        <v>104</v>
      </c>
      <c r="M4318" s="514">
        <v>104</v>
      </c>
      <c r="N4318" s="514"/>
      <c r="O4318" s="514"/>
      <c r="P4318" s="515" t="e">
        <f t="shared" si="470"/>
        <v>#DIV/0!</v>
      </c>
      <c r="Q4318" s="515">
        <f t="shared" si="471"/>
        <v>0</v>
      </c>
      <c r="R4318" s="515">
        <f t="shared" si="472"/>
        <v>0</v>
      </c>
      <c r="S4318" s="516">
        <f>IF(M4318="nio",0,IF(M4318&gt;0,VLOOKUP(H4318,'3-Productie normen'!A:L,VLOOKUP(M4318,'3-Productie normen'!$B$36:$C$42,2,FALSE),FALSE)))</f>
        <v>0</v>
      </c>
      <c r="T4318" s="516">
        <f t="shared" si="474"/>
        <v>0</v>
      </c>
      <c r="U4318" s="55">
        <f t="shared" si="475"/>
        <v>0</v>
      </c>
      <c r="V4318" s="527"/>
      <c r="X4318" s="529">
        <f t="shared" si="473"/>
        <v>3211.52</v>
      </c>
    </row>
    <row r="4319" spans="1:24" ht="14.1" customHeight="1">
      <c r="A4319" s="460">
        <v>4319</v>
      </c>
      <c r="B4319" s="467" t="s">
        <v>248</v>
      </c>
      <c r="C4319" s="466" t="s">
        <v>417</v>
      </c>
      <c r="D4319" s="473" t="s">
        <v>512</v>
      </c>
      <c r="E4319" s="475">
        <v>0</v>
      </c>
      <c r="F4319" s="475">
        <v>824</v>
      </c>
      <c r="G4319" s="494" t="s">
        <v>529</v>
      </c>
      <c r="H4319" s="491" t="s">
        <v>253</v>
      </c>
      <c r="I4319" s="494" t="s">
        <v>3975</v>
      </c>
      <c r="J4319" s="502">
        <v>24.18</v>
      </c>
      <c r="K4319" s="491" t="s">
        <v>253</v>
      </c>
      <c r="L4319" s="512">
        <f t="shared" si="469"/>
        <v>104</v>
      </c>
      <c r="M4319" s="514">
        <v>104</v>
      </c>
      <c r="N4319" s="514"/>
      <c r="O4319" s="514"/>
      <c r="P4319" s="515" t="e">
        <f t="shared" si="470"/>
        <v>#DIV/0!</v>
      </c>
      <c r="Q4319" s="515">
        <f t="shared" si="471"/>
        <v>0</v>
      </c>
      <c r="R4319" s="515">
        <f t="shared" si="472"/>
        <v>0</v>
      </c>
      <c r="S4319" s="516">
        <f>IF(M4319="nio",0,IF(M4319&gt;0,VLOOKUP(H4319,'3-Productie normen'!A:L,VLOOKUP(M4319,'3-Productie normen'!$B$36:$C$42,2,FALSE),FALSE)))</f>
        <v>0</v>
      </c>
      <c r="T4319" s="516">
        <f t="shared" si="474"/>
        <v>0</v>
      </c>
      <c r="U4319" s="55">
        <f t="shared" si="475"/>
        <v>0</v>
      </c>
      <c r="V4319" s="527"/>
      <c r="X4319" s="529">
        <f t="shared" si="473"/>
        <v>2514.7199999999998</v>
      </c>
    </row>
    <row r="4320" spans="1:24" ht="14.1" customHeight="1">
      <c r="A4320" s="460">
        <v>4320</v>
      </c>
      <c r="B4320" s="467" t="s">
        <v>248</v>
      </c>
      <c r="C4320" s="466" t="s">
        <v>417</v>
      </c>
      <c r="D4320" s="473" t="s">
        <v>512</v>
      </c>
      <c r="E4320" s="475">
        <v>0</v>
      </c>
      <c r="F4320" s="475">
        <v>825</v>
      </c>
      <c r="G4320" s="494" t="s">
        <v>529</v>
      </c>
      <c r="H4320" s="491" t="s">
        <v>253</v>
      </c>
      <c r="I4320" s="494" t="s">
        <v>3975</v>
      </c>
      <c r="J4320" s="502">
        <v>19.97</v>
      </c>
      <c r="K4320" s="491" t="s">
        <v>253</v>
      </c>
      <c r="L4320" s="512">
        <f t="shared" si="469"/>
        <v>104</v>
      </c>
      <c r="M4320" s="514">
        <v>104</v>
      </c>
      <c r="N4320" s="514"/>
      <c r="O4320" s="514"/>
      <c r="P4320" s="515" t="e">
        <f t="shared" si="470"/>
        <v>#DIV/0!</v>
      </c>
      <c r="Q4320" s="515">
        <f t="shared" si="471"/>
        <v>0</v>
      </c>
      <c r="R4320" s="515">
        <f t="shared" si="472"/>
        <v>0</v>
      </c>
      <c r="S4320" s="516">
        <f>IF(M4320="nio",0,IF(M4320&gt;0,VLOOKUP(H4320,'3-Productie normen'!A:L,VLOOKUP(M4320,'3-Productie normen'!$B$36:$C$42,2,FALSE),FALSE)))</f>
        <v>0</v>
      </c>
      <c r="T4320" s="516">
        <f t="shared" si="474"/>
        <v>0</v>
      </c>
      <c r="U4320" s="55">
        <f t="shared" si="475"/>
        <v>0</v>
      </c>
      <c r="V4320" s="527"/>
      <c r="X4320" s="529">
        <f t="shared" si="473"/>
        <v>2076.88</v>
      </c>
    </row>
    <row r="4321" spans="1:24" ht="14.1" customHeight="1">
      <c r="A4321" s="567">
        <v>4321</v>
      </c>
      <c r="B4321" s="467" t="s">
        <v>248</v>
      </c>
      <c r="C4321" s="466" t="s">
        <v>417</v>
      </c>
      <c r="D4321" s="473" t="s">
        <v>512</v>
      </c>
      <c r="E4321" s="475">
        <v>0</v>
      </c>
      <c r="F4321" s="475">
        <v>826</v>
      </c>
      <c r="G4321" s="494" t="s">
        <v>529</v>
      </c>
      <c r="H4321" s="491" t="s">
        <v>253</v>
      </c>
      <c r="I4321" s="494" t="s">
        <v>3975</v>
      </c>
      <c r="J4321" s="502">
        <v>22.66</v>
      </c>
      <c r="K4321" s="491" t="s">
        <v>253</v>
      </c>
      <c r="L4321" s="512">
        <f t="shared" si="469"/>
        <v>104</v>
      </c>
      <c r="M4321" s="514">
        <v>104</v>
      </c>
      <c r="N4321" s="514"/>
      <c r="O4321" s="514"/>
      <c r="P4321" s="515" t="e">
        <f t="shared" si="470"/>
        <v>#DIV/0!</v>
      </c>
      <c r="Q4321" s="515">
        <f t="shared" si="471"/>
        <v>0</v>
      </c>
      <c r="R4321" s="515">
        <f t="shared" si="472"/>
        <v>0</v>
      </c>
      <c r="S4321" s="516">
        <f>IF(M4321="nio",0,IF(M4321&gt;0,VLOOKUP(H4321,'3-Productie normen'!A:L,VLOOKUP(M4321,'3-Productie normen'!$B$36:$C$42,2,FALSE),FALSE)))</f>
        <v>0</v>
      </c>
      <c r="T4321" s="516">
        <f t="shared" si="474"/>
        <v>0</v>
      </c>
      <c r="U4321" s="55">
        <f t="shared" si="475"/>
        <v>0</v>
      </c>
      <c r="V4321" s="527"/>
      <c r="X4321" s="529">
        <f t="shared" si="473"/>
        <v>2356.64</v>
      </c>
    </row>
    <row r="4322" spans="1:24" ht="14.1" customHeight="1">
      <c r="A4322" s="460">
        <v>4322</v>
      </c>
      <c r="B4322" s="467" t="s">
        <v>248</v>
      </c>
      <c r="C4322" s="466" t="s">
        <v>417</v>
      </c>
      <c r="D4322" s="473" t="s">
        <v>512</v>
      </c>
      <c r="E4322" s="475">
        <v>0</v>
      </c>
      <c r="F4322" s="475">
        <v>827</v>
      </c>
      <c r="G4322" s="494" t="s">
        <v>529</v>
      </c>
      <c r="H4322" s="491" t="s">
        <v>253</v>
      </c>
      <c r="I4322" s="494" t="s">
        <v>3975</v>
      </c>
      <c r="J4322" s="502">
        <v>22.52</v>
      </c>
      <c r="K4322" s="491" t="s">
        <v>253</v>
      </c>
      <c r="L4322" s="512">
        <f t="shared" si="469"/>
        <v>104</v>
      </c>
      <c r="M4322" s="514">
        <v>104</v>
      </c>
      <c r="N4322" s="514"/>
      <c r="O4322" s="514"/>
      <c r="P4322" s="515" t="e">
        <f t="shared" si="470"/>
        <v>#DIV/0!</v>
      </c>
      <c r="Q4322" s="515">
        <f t="shared" si="471"/>
        <v>0</v>
      </c>
      <c r="R4322" s="515">
        <f t="shared" si="472"/>
        <v>0</v>
      </c>
      <c r="S4322" s="516">
        <f>IF(M4322="nio",0,IF(M4322&gt;0,VLOOKUP(H4322,'3-Productie normen'!A:L,VLOOKUP(M4322,'3-Productie normen'!$B$36:$C$42,2,FALSE),FALSE)))</f>
        <v>0</v>
      </c>
      <c r="T4322" s="516">
        <f t="shared" si="474"/>
        <v>0</v>
      </c>
      <c r="U4322" s="55">
        <f t="shared" si="475"/>
        <v>0</v>
      </c>
      <c r="V4322" s="527"/>
      <c r="X4322" s="529">
        <f t="shared" si="473"/>
        <v>2342.08</v>
      </c>
    </row>
    <row r="4323" spans="1:24" ht="14.1" customHeight="1">
      <c r="A4323" s="460">
        <v>4323</v>
      </c>
      <c r="B4323" s="467" t="s">
        <v>248</v>
      </c>
      <c r="C4323" s="466" t="s">
        <v>417</v>
      </c>
      <c r="D4323" s="473" t="s">
        <v>512</v>
      </c>
      <c r="E4323" s="475">
        <v>0</v>
      </c>
      <c r="F4323" s="475">
        <v>828</v>
      </c>
      <c r="G4323" s="494" t="s">
        <v>529</v>
      </c>
      <c r="H4323" s="491" t="s">
        <v>253</v>
      </c>
      <c r="I4323" s="494" t="s">
        <v>3975</v>
      </c>
      <c r="J4323" s="502">
        <v>19.28</v>
      </c>
      <c r="K4323" s="491" t="s">
        <v>253</v>
      </c>
      <c r="L4323" s="512">
        <f t="shared" si="469"/>
        <v>104</v>
      </c>
      <c r="M4323" s="514">
        <v>104</v>
      </c>
      <c r="N4323" s="514"/>
      <c r="O4323" s="514"/>
      <c r="P4323" s="515" t="e">
        <f t="shared" si="470"/>
        <v>#DIV/0!</v>
      </c>
      <c r="Q4323" s="515">
        <f t="shared" si="471"/>
        <v>0</v>
      </c>
      <c r="R4323" s="515">
        <f t="shared" si="472"/>
        <v>0</v>
      </c>
      <c r="S4323" s="516">
        <f>IF(M4323="nio",0,IF(M4323&gt;0,VLOOKUP(H4323,'3-Productie normen'!A:L,VLOOKUP(M4323,'3-Productie normen'!$B$36:$C$42,2,FALSE),FALSE)))</f>
        <v>0</v>
      </c>
      <c r="T4323" s="516">
        <f t="shared" si="474"/>
        <v>0</v>
      </c>
      <c r="U4323" s="55">
        <f t="shared" si="475"/>
        <v>0</v>
      </c>
      <c r="V4323" s="527"/>
      <c r="X4323" s="529">
        <f t="shared" si="473"/>
        <v>2005.1200000000001</v>
      </c>
    </row>
    <row r="4324" spans="1:24" ht="14.1" customHeight="1">
      <c r="A4324" s="460">
        <v>4324</v>
      </c>
      <c r="B4324" s="467" t="s">
        <v>248</v>
      </c>
      <c r="C4324" s="466" t="s">
        <v>417</v>
      </c>
      <c r="D4324" s="473" t="s">
        <v>512</v>
      </c>
      <c r="E4324" s="475">
        <v>0</v>
      </c>
      <c r="F4324" s="475" t="s">
        <v>605</v>
      </c>
      <c r="G4324" s="494" t="s">
        <v>625</v>
      </c>
      <c r="H4324" s="494" t="s">
        <v>4026</v>
      </c>
      <c r="I4324" s="494" t="s">
        <v>3974</v>
      </c>
      <c r="J4324" s="502">
        <v>6.1</v>
      </c>
      <c r="K4324" s="494" t="s">
        <v>4026</v>
      </c>
      <c r="L4324" s="512">
        <f t="shared" si="469"/>
        <v>0</v>
      </c>
      <c r="M4324" s="513" t="s">
        <v>4037</v>
      </c>
      <c r="N4324" s="514"/>
      <c r="O4324" s="514"/>
      <c r="P4324" s="515">
        <f t="shared" si="470"/>
        <v>0</v>
      </c>
      <c r="Q4324" s="515">
        <f t="shared" si="471"/>
        <v>0</v>
      </c>
      <c r="R4324" s="515">
        <f t="shared" si="472"/>
        <v>0</v>
      </c>
      <c r="S4324" s="516">
        <f>IF(M4324="nio",0,IF(M4324&gt;0,VLOOKUP(H4324,'3-Productie normen'!A:L,VLOOKUP(M4324,'3-Productie normen'!$B$36:$C$42,2,FALSE),FALSE)))</f>
        <v>0</v>
      </c>
      <c r="T4324" s="516">
        <f t="shared" si="474"/>
        <v>0</v>
      </c>
      <c r="U4324" s="55">
        <f t="shared" si="475"/>
        <v>0</v>
      </c>
      <c r="V4324" s="527"/>
      <c r="X4324" s="529">
        <f t="shared" si="473"/>
        <v>0</v>
      </c>
    </row>
    <row r="4325" spans="1:24" ht="14.1" customHeight="1">
      <c r="A4325" s="460">
        <v>4325</v>
      </c>
      <c r="B4325" s="467" t="s">
        <v>248</v>
      </c>
      <c r="C4325" s="466" t="s">
        <v>417</v>
      </c>
      <c r="D4325" s="473" t="s">
        <v>512</v>
      </c>
      <c r="E4325" s="475">
        <v>1</v>
      </c>
      <c r="F4325" s="475">
        <v>900</v>
      </c>
      <c r="G4325" s="494" t="s">
        <v>600</v>
      </c>
      <c r="H4325" s="494" t="s">
        <v>4033</v>
      </c>
      <c r="I4325" s="494" t="s">
        <v>3974</v>
      </c>
      <c r="J4325" s="502">
        <v>29.37</v>
      </c>
      <c r="K4325" s="494" t="s">
        <v>4033</v>
      </c>
      <c r="L4325" s="512">
        <f t="shared" si="469"/>
        <v>104</v>
      </c>
      <c r="M4325" s="514">
        <v>104</v>
      </c>
      <c r="N4325" s="514"/>
      <c r="O4325" s="514"/>
      <c r="P4325" s="515" t="e">
        <f t="shared" si="470"/>
        <v>#DIV/0!</v>
      </c>
      <c r="Q4325" s="515">
        <f t="shared" si="471"/>
        <v>0</v>
      </c>
      <c r="R4325" s="515">
        <f t="shared" si="472"/>
        <v>0</v>
      </c>
      <c r="S4325" s="516">
        <f>IF(M4325="nio",0,IF(M4325&gt;0,VLOOKUP(H4325,'3-Productie normen'!A:L,VLOOKUP(M4325,'3-Productie normen'!$B$36:$C$42,2,FALSE),FALSE)))</f>
        <v>0</v>
      </c>
      <c r="T4325" s="516">
        <f t="shared" si="474"/>
        <v>0</v>
      </c>
      <c r="U4325" s="55">
        <f t="shared" si="475"/>
        <v>0</v>
      </c>
      <c r="V4325" s="527"/>
      <c r="X4325" s="529">
        <f t="shared" si="473"/>
        <v>3054.48</v>
      </c>
    </row>
    <row r="4326" spans="1:24" ht="14.1" customHeight="1">
      <c r="A4326" s="460">
        <v>4326</v>
      </c>
      <c r="B4326" s="467" t="s">
        <v>248</v>
      </c>
      <c r="C4326" s="466" t="s">
        <v>417</v>
      </c>
      <c r="D4326" s="473" t="s">
        <v>512</v>
      </c>
      <c r="E4326" s="475">
        <v>1</v>
      </c>
      <c r="F4326" s="475">
        <v>906</v>
      </c>
      <c r="G4326" s="494" t="s">
        <v>529</v>
      </c>
      <c r="H4326" s="491" t="s">
        <v>253</v>
      </c>
      <c r="I4326" s="494" t="s">
        <v>3975</v>
      </c>
      <c r="J4326" s="502">
        <v>11.13</v>
      </c>
      <c r="K4326" s="491" t="s">
        <v>253</v>
      </c>
      <c r="L4326" s="512">
        <f t="shared" si="469"/>
        <v>104</v>
      </c>
      <c r="M4326" s="514">
        <v>104</v>
      </c>
      <c r="N4326" s="514"/>
      <c r="O4326" s="514"/>
      <c r="P4326" s="515" t="e">
        <f t="shared" si="470"/>
        <v>#DIV/0!</v>
      </c>
      <c r="Q4326" s="515">
        <f t="shared" si="471"/>
        <v>0</v>
      </c>
      <c r="R4326" s="515">
        <f t="shared" si="472"/>
        <v>0</v>
      </c>
      <c r="S4326" s="516">
        <f>IF(M4326="nio",0,IF(M4326&gt;0,VLOOKUP(H4326,'3-Productie normen'!A:L,VLOOKUP(M4326,'3-Productie normen'!$B$36:$C$42,2,FALSE),FALSE)))</f>
        <v>0</v>
      </c>
      <c r="T4326" s="516">
        <f t="shared" si="474"/>
        <v>0</v>
      </c>
      <c r="U4326" s="55">
        <f t="shared" si="475"/>
        <v>0</v>
      </c>
      <c r="V4326" s="527"/>
      <c r="X4326" s="529">
        <f t="shared" si="473"/>
        <v>1157.52</v>
      </c>
    </row>
    <row r="4327" spans="1:24" ht="14.1" customHeight="1">
      <c r="A4327" s="460">
        <v>4327</v>
      </c>
      <c r="B4327" s="467" t="s">
        <v>248</v>
      </c>
      <c r="C4327" s="466" t="s">
        <v>417</v>
      </c>
      <c r="D4327" s="473" t="s">
        <v>512</v>
      </c>
      <c r="E4327" s="475">
        <v>1</v>
      </c>
      <c r="F4327" s="475">
        <v>907</v>
      </c>
      <c r="G4327" s="494" t="s">
        <v>598</v>
      </c>
      <c r="H4327" s="487" t="s">
        <v>17</v>
      </c>
      <c r="I4327" s="494" t="s">
        <v>3977</v>
      </c>
      <c r="J4327" s="502">
        <v>6.04</v>
      </c>
      <c r="K4327" s="487" t="s">
        <v>17</v>
      </c>
      <c r="L4327" s="512">
        <f t="shared" si="469"/>
        <v>255</v>
      </c>
      <c r="M4327" s="514">
        <v>255</v>
      </c>
      <c r="N4327" s="514"/>
      <c r="O4327" s="514"/>
      <c r="P4327" s="515" t="e">
        <f t="shared" si="470"/>
        <v>#DIV/0!</v>
      </c>
      <c r="Q4327" s="515">
        <f t="shared" si="471"/>
        <v>0</v>
      </c>
      <c r="R4327" s="515">
        <f t="shared" si="472"/>
        <v>0</v>
      </c>
      <c r="S4327" s="516">
        <f>IF(M4327="nio",0,IF(M4327&gt;0,VLOOKUP(H4327,'3-Productie normen'!A:L,VLOOKUP(M4327,'3-Productie normen'!$B$36:$C$42,2,FALSE),FALSE)))</f>
        <v>0</v>
      </c>
      <c r="T4327" s="516">
        <f t="shared" si="474"/>
        <v>0</v>
      </c>
      <c r="U4327" s="55">
        <f t="shared" si="475"/>
        <v>0</v>
      </c>
      <c r="V4327" s="527"/>
      <c r="X4327" s="529">
        <f t="shared" si="473"/>
        <v>1540.2</v>
      </c>
    </row>
    <row r="4328" spans="1:24" ht="14.1" customHeight="1">
      <c r="A4328" s="460">
        <v>4328</v>
      </c>
      <c r="B4328" s="467" t="s">
        <v>248</v>
      </c>
      <c r="C4328" s="466" t="s">
        <v>417</v>
      </c>
      <c r="D4328" s="473" t="s">
        <v>512</v>
      </c>
      <c r="E4328" s="475">
        <v>1</v>
      </c>
      <c r="F4328" s="475">
        <v>908</v>
      </c>
      <c r="G4328" s="494" t="s">
        <v>598</v>
      </c>
      <c r="H4328" s="487" t="s">
        <v>17</v>
      </c>
      <c r="I4328" s="494" t="s">
        <v>3977</v>
      </c>
      <c r="J4328" s="502">
        <v>5.48</v>
      </c>
      <c r="K4328" s="487" t="s">
        <v>17</v>
      </c>
      <c r="L4328" s="512">
        <f t="shared" si="469"/>
        <v>255</v>
      </c>
      <c r="M4328" s="514">
        <v>255</v>
      </c>
      <c r="N4328" s="514"/>
      <c r="O4328" s="514"/>
      <c r="P4328" s="515" t="e">
        <f t="shared" si="470"/>
        <v>#DIV/0!</v>
      </c>
      <c r="Q4328" s="515">
        <f t="shared" si="471"/>
        <v>0</v>
      </c>
      <c r="R4328" s="515">
        <f t="shared" si="472"/>
        <v>0</v>
      </c>
      <c r="S4328" s="516">
        <f>IF(M4328="nio",0,IF(M4328&gt;0,VLOOKUP(H4328,'3-Productie normen'!A:L,VLOOKUP(M4328,'3-Productie normen'!$B$36:$C$42,2,FALSE),FALSE)))</f>
        <v>0</v>
      </c>
      <c r="T4328" s="516">
        <f t="shared" si="474"/>
        <v>0</v>
      </c>
      <c r="U4328" s="55">
        <f t="shared" si="475"/>
        <v>0</v>
      </c>
      <c r="V4328" s="527"/>
      <c r="X4328" s="529">
        <f t="shared" si="473"/>
        <v>1397.4</v>
      </c>
    </row>
    <row r="4329" spans="1:24" ht="14.1" customHeight="1">
      <c r="A4329" s="567">
        <v>4329</v>
      </c>
      <c r="B4329" s="467" t="s">
        <v>248</v>
      </c>
      <c r="C4329" s="466" t="s">
        <v>417</v>
      </c>
      <c r="D4329" s="473" t="s">
        <v>512</v>
      </c>
      <c r="E4329" s="475">
        <v>1</v>
      </c>
      <c r="F4329" s="475">
        <v>909</v>
      </c>
      <c r="G4329" s="494" t="s">
        <v>598</v>
      </c>
      <c r="H4329" s="487" t="s">
        <v>17</v>
      </c>
      <c r="I4329" s="494" t="s">
        <v>3977</v>
      </c>
      <c r="J4329" s="502">
        <v>1.97</v>
      </c>
      <c r="K4329" s="494" t="s">
        <v>4030</v>
      </c>
      <c r="L4329" s="512">
        <f t="shared" si="469"/>
        <v>510</v>
      </c>
      <c r="M4329" s="514">
        <v>255</v>
      </c>
      <c r="N4329" s="514">
        <v>255</v>
      </c>
      <c r="O4329" s="514"/>
      <c r="P4329" s="515" t="e">
        <f t="shared" si="470"/>
        <v>#DIV/0!</v>
      </c>
      <c r="Q4329" s="515" t="e">
        <f t="shared" si="471"/>
        <v>#DIV/0!</v>
      </c>
      <c r="R4329" s="515">
        <f t="shared" si="472"/>
        <v>0</v>
      </c>
      <c r="S4329" s="516">
        <f>IF(M4329="nio",0,IF(M4329&gt;0,VLOOKUP(H4329,'3-Productie normen'!A:L,VLOOKUP(M4329,'3-Productie normen'!$B$36:$C$42,2,FALSE),FALSE)))</f>
        <v>0</v>
      </c>
      <c r="T4329" s="516">
        <f t="shared" si="474"/>
        <v>0</v>
      </c>
      <c r="U4329" s="55">
        <f t="shared" si="475"/>
        <v>0</v>
      </c>
      <c r="V4329" s="527"/>
      <c r="X4329" s="529">
        <f t="shared" si="473"/>
        <v>1004.6999999999999</v>
      </c>
    </row>
    <row r="4330" spans="1:24" ht="14.1" customHeight="1">
      <c r="A4330" s="460">
        <v>4330</v>
      </c>
      <c r="B4330" s="467" t="s">
        <v>248</v>
      </c>
      <c r="C4330" s="466" t="s">
        <v>417</v>
      </c>
      <c r="D4330" s="473" t="s">
        <v>512</v>
      </c>
      <c r="E4330" s="475">
        <v>1</v>
      </c>
      <c r="F4330" s="475">
        <v>910</v>
      </c>
      <c r="G4330" s="494" t="s">
        <v>598</v>
      </c>
      <c r="H4330" s="487" t="s">
        <v>17</v>
      </c>
      <c r="I4330" s="494" t="s">
        <v>3977</v>
      </c>
      <c r="J4330" s="502">
        <v>1.67</v>
      </c>
      <c r="K4330" s="494" t="s">
        <v>4030</v>
      </c>
      <c r="L4330" s="512">
        <f t="shared" si="469"/>
        <v>510</v>
      </c>
      <c r="M4330" s="514">
        <v>255</v>
      </c>
      <c r="N4330" s="514">
        <v>255</v>
      </c>
      <c r="O4330" s="514"/>
      <c r="P4330" s="515" t="e">
        <f t="shared" si="470"/>
        <v>#DIV/0!</v>
      </c>
      <c r="Q4330" s="515" t="e">
        <f t="shared" si="471"/>
        <v>#DIV/0!</v>
      </c>
      <c r="R4330" s="515">
        <f t="shared" si="472"/>
        <v>0</v>
      </c>
      <c r="S4330" s="516">
        <f>IF(M4330="nio",0,IF(M4330&gt;0,VLOOKUP(H4330,'3-Productie normen'!A:L,VLOOKUP(M4330,'3-Productie normen'!$B$36:$C$42,2,FALSE),FALSE)))</f>
        <v>0</v>
      </c>
      <c r="T4330" s="516">
        <f t="shared" si="474"/>
        <v>0</v>
      </c>
      <c r="U4330" s="55">
        <f t="shared" si="475"/>
        <v>0</v>
      </c>
      <c r="V4330" s="527"/>
      <c r="X4330" s="529">
        <f t="shared" si="473"/>
        <v>851.69999999999993</v>
      </c>
    </row>
    <row r="4331" spans="1:24" ht="14.1" customHeight="1">
      <c r="A4331" s="460">
        <v>4331</v>
      </c>
      <c r="B4331" s="467" t="s">
        <v>248</v>
      </c>
      <c r="C4331" s="466" t="s">
        <v>417</v>
      </c>
      <c r="D4331" s="473" t="s">
        <v>512</v>
      </c>
      <c r="E4331" s="475">
        <v>1</v>
      </c>
      <c r="F4331" s="475">
        <v>911</v>
      </c>
      <c r="G4331" s="494" t="s">
        <v>598</v>
      </c>
      <c r="H4331" s="487" t="s">
        <v>17</v>
      </c>
      <c r="I4331" s="494" t="s">
        <v>3977</v>
      </c>
      <c r="J4331" s="502">
        <v>1.68</v>
      </c>
      <c r="K4331" s="494" t="s">
        <v>4030</v>
      </c>
      <c r="L4331" s="512">
        <f t="shared" si="469"/>
        <v>510</v>
      </c>
      <c r="M4331" s="514">
        <v>255</v>
      </c>
      <c r="N4331" s="514">
        <v>255</v>
      </c>
      <c r="O4331" s="514"/>
      <c r="P4331" s="515" t="e">
        <f t="shared" si="470"/>
        <v>#DIV/0!</v>
      </c>
      <c r="Q4331" s="515" t="e">
        <f t="shared" si="471"/>
        <v>#DIV/0!</v>
      </c>
      <c r="R4331" s="515">
        <f t="shared" si="472"/>
        <v>0</v>
      </c>
      <c r="S4331" s="516">
        <f>IF(M4331="nio",0,IF(M4331&gt;0,VLOOKUP(H4331,'3-Productie normen'!A:L,VLOOKUP(M4331,'3-Productie normen'!$B$36:$C$42,2,FALSE),FALSE)))</f>
        <v>0</v>
      </c>
      <c r="T4331" s="516">
        <f t="shared" si="474"/>
        <v>0</v>
      </c>
      <c r="U4331" s="55">
        <f t="shared" si="475"/>
        <v>0</v>
      </c>
      <c r="V4331" s="527"/>
      <c r="X4331" s="529">
        <f t="shared" si="473"/>
        <v>856.8</v>
      </c>
    </row>
    <row r="4332" spans="1:24" ht="14.1" customHeight="1">
      <c r="A4332" s="460">
        <v>4332</v>
      </c>
      <c r="B4332" s="467" t="s">
        <v>248</v>
      </c>
      <c r="C4332" s="466" t="s">
        <v>417</v>
      </c>
      <c r="D4332" s="473" t="s">
        <v>512</v>
      </c>
      <c r="E4332" s="475">
        <v>1</v>
      </c>
      <c r="F4332" s="475">
        <v>912</v>
      </c>
      <c r="G4332" s="494" t="s">
        <v>598</v>
      </c>
      <c r="H4332" s="487" t="s">
        <v>17</v>
      </c>
      <c r="I4332" s="494" t="s">
        <v>3977</v>
      </c>
      <c r="J4332" s="502">
        <v>1.63</v>
      </c>
      <c r="K4332" s="494" t="s">
        <v>4030</v>
      </c>
      <c r="L4332" s="512">
        <f t="shared" si="469"/>
        <v>510</v>
      </c>
      <c r="M4332" s="514">
        <v>255</v>
      </c>
      <c r="N4332" s="514">
        <v>255</v>
      </c>
      <c r="O4332" s="514"/>
      <c r="P4332" s="515" t="e">
        <f t="shared" si="470"/>
        <v>#DIV/0!</v>
      </c>
      <c r="Q4332" s="515" t="e">
        <f t="shared" si="471"/>
        <v>#DIV/0!</v>
      </c>
      <c r="R4332" s="515">
        <f t="shared" si="472"/>
        <v>0</v>
      </c>
      <c r="S4332" s="516">
        <f>IF(M4332="nio",0,IF(M4332&gt;0,VLOOKUP(H4332,'3-Productie normen'!A:L,VLOOKUP(M4332,'3-Productie normen'!$B$36:$C$42,2,FALSE),FALSE)))</f>
        <v>0</v>
      </c>
      <c r="T4332" s="516">
        <f t="shared" si="474"/>
        <v>0</v>
      </c>
      <c r="U4332" s="55">
        <f t="shared" si="475"/>
        <v>0</v>
      </c>
      <c r="V4332" s="527"/>
      <c r="X4332" s="529">
        <f t="shared" si="473"/>
        <v>831.3</v>
      </c>
    </row>
    <row r="4333" spans="1:24" ht="14.1" customHeight="1">
      <c r="A4333" s="460">
        <v>4333</v>
      </c>
      <c r="B4333" s="467" t="s">
        <v>248</v>
      </c>
      <c r="C4333" s="466" t="s">
        <v>417</v>
      </c>
      <c r="D4333" s="473" t="s">
        <v>512</v>
      </c>
      <c r="E4333" s="475">
        <v>1</v>
      </c>
      <c r="F4333" s="475">
        <v>913</v>
      </c>
      <c r="G4333" s="494" t="s">
        <v>617</v>
      </c>
      <c r="H4333" s="494" t="s">
        <v>4026</v>
      </c>
      <c r="I4333" s="494" t="s">
        <v>3974</v>
      </c>
      <c r="J4333" s="502">
        <v>2.46</v>
      </c>
      <c r="K4333" s="494" t="s">
        <v>4026</v>
      </c>
      <c r="L4333" s="512">
        <f t="shared" si="469"/>
        <v>0</v>
      </c>
      <c r="M4333" s="513" t="s">
        <v>4037</v>
      </c>
      <c r="N4333" s="514"/>
      <c r="O4333" s="514"/>
      <c r="P4333" s="515">
        <f t="shared" si="470"/>
        <v>0</v>
      </c>
      <c r="Q4333" s="515">
        <f t="shared" si="471"/>
        <v>0</v>
      </c>
      <c r="R4333" s="515">
        <f t="shared" si="472"/>
        <v>0</v>
      </c>
      <c r="S4333" s="516">
        <f>IF(M4333="nio",0,IF(M4333&gt;0,VLOOKUP(H4333,'3-Productie normen'!A:L,VLOOKUP(M4333,'3-Productie normen'!$B$36:$C$42,2,FALSE),FALSE)))</f>
        <v>0</v>
      </c>
      <c r="T4333" s="516">
        <f t="shared" si="474"/>
        <v>0</v>
      </c>
      <c r="U4333" s="55">
        <f t="shared" si="475"/>
        <v>0</v>
      </c>
      <c r="V4333" s="527"/>
      <c r="X4333" s="529">
        <f t="shared" si="473"/>
        <v>0</v>
      </c>
    </row>
    <row r="4334" spans="1:24" ht="14.1" customHeight="1">
      <c r="A4334" s="460">
        <v>4334</v>
      </c>
      <c r="B4334" s="467" t="s">
        <v>248</v>
      </c>
      <c r="C4334" s="466" t="s">
        <v>417</v>
      </c>
      <c r="D4334" s="473" t="s">
        <v>512</v>
      </c>
      <c r="E4334" s="475">
        <v>1</v>
      </c>
      <c r="F4334" s="475">
        <v>916</v>
      </c>
      <c r="G4334" s="494" t="s">
        <v>600</v>
      </c>
      <c r="H4334" s="494" t="s">
        <v>4026</v>
      </c>
      <c r="I4334" s="494" t="s">
        <v>3983</v>
      </c>
      <c r="J4334" s="502">
        <v>13.64</v>
      </c>
      <c r="K4334" s="494" t="s">
        <v>4026</v>
      </c>
      <c r="L4334" s="512">
        <f t="shared" si="469"/>
        <v>0</v>
      </c>
      <c r="M4334" s="513" t="s">
        <v>4037</v>
      </c>
      <c r="N4334" s="514"/>
      <c r="O4334" s="514"/>
      <c r="P4334" s="515">
        <f t="shared" si="470"/>
        <v>0</v>
      </c>
      <c r="Q4334" s="515">
        <f t="shared" si="471"/>
        <v>0</v>
      </c>
      <c r="R4334" s="515">
        <f t="shared" si="472"/>
        <v>0</v>
      </c>
      <c r="S4334" s="516">
        <f>IF(M4334="nio",0,IF(M4334&gt;0,VLOOKUP(H4334,'3-Productie normen'!A:L,VLOOKUP(M4334,'3-Productie normen'!$B$36:$C$42,2,FALSE),FALSE)))</f>
        <v>0</v>
      </c>
      <c r="T4334" s="516">
        <f t="shared" si="474"/>
        <v>0</v>
      </c>
      <c r="U4334" s="55">
        <f t="shared" si="475"/>
        <v>0</v>
      </c>
      <c r="V4334" s="527"/>
      <c r="X4334" s="529">
        <f t="shared" si="473"/>
        <v>0</v>
      </c>
    </row>
    <row r="4335" spans="1:24" ht="14.1" customHeight="1">
      <c r="A4335" s="460">
        <v>4335</v>
      </c>
      <c r="B4335" s="467" t="s">
        <v>248</v>
      </c>
      <c r="C4335" s="466" t="s">
        <v>417</v>
      </c>
      <c r="D4335" s="473" t="s">
        <v>512</v>
      </c>
      <c r="E4335" s="475">
        <v>1</v>
      </c>
      <c r="F4335" s="475">
        <v>917</v>
      </c>
      <c r="G4335" s="494" t="s">
        <v>649</v>
      </c>
      <c r="H4335" s="494" t="s">
        <v>4026</v>
      </c>
      <c r="I4335" s="494" t="s">
        <v>3987</v>
      </c>
      <c r="J4335" s="502">
        <v>6.46</v>
      </c>
      <c r="K4335" s="494" t="s">
        <v>4026</v>
      </c>
      <c r="L4335" s="512">
        <f t="shared" si="469"/>
        <v>0</v>
      </c>
      <c r="M4335" s="513" t="s">
        <v>4037</v>
      </c>
      <c r="N4335" s="514"/>
      <c r="O4335" s="514"/>
      <c r="P4335" s="515">
        <f t="shared" si="470"/>
        <v>0</v>
      </c>
      <c r="Q4335" s="515">
        <f t="shared" si="471"/>
        <v>0</v>
      </c>
      <c r="R4335" s="515">
        <f t="shared" si="472"/>
        <v>0</v>
      </c>
      <c r="S4335" s="516">
        <f>IF(M4335="nio",0,IF(M4335&gt;0,VLOOKUP(H4335,'3-Productie normen'!A:L,VLOOKUP(M4335,'3-Productie normen'!$B$36:$C$42,2,FALSE),FALSE)))</f>
        <v>0</v>
      </c>
      <c r="T4335" s="516">
        <f t="shared" si="474"/>
        <v>0</v>
      </c>
      <c r="U4335" s="55">
        <f t="shared" si="475"/>
        <v>0</v>
      </c>
      <c r="V4335" s="527"/>
      <c r="X4335" s="529">
        <f t="shared" si="473"/>
        <v>0</v>
      </c>
    </row>
    <row r="4336" spans="1:24" ht="14.1" customHeight="1">
      <c r="A4336" s="460">
        <v>4336</v>
      </c>
      <c r="B4336" s="467" t="s">
        <v>248</v>
      </c>
      <c r="C4336" s="466" t="s">
        <v>417</v>
      </c>
      <c r="D4336" s="473" t="s">
        <v>512</v>
      </c>
      <c r="E4336" s="475">
        <v>1</v>
      </c>
      <c r="F4336" s="475">
        <v>918</v>
      </c>
      <c r="G4336" s="494" t="s">
        <v>649</v>
      </c>
      <c r="H4336" s="494" t="s">
        <v>4026</v>
      </c>
      <c r="I4336" s="494" t="s">
        <v>3974</v>
      </c>
      <c r="J4336" s="502">
        <v>9.75</v>
      </c>
      <c r="K4336" s="494" t="s">
        <v>4026</v>
      </c>
      <c r="L4336" s="512">
        <f t="shared" si="469"/>
        <v>0</v>
      </c>
      <c r="M4336" s="513" t="s">
        <v>4037</v>
      </c>
      <c r="N4336" s="514"/>
      <c r="O4336" s="514"/>
      <c r="P4336" s="515">
        <f t="shared" si="470"/>
        <v>0</v>
      </c>
      <c r="Q4336" s="515">
        <f t="shared" si="471"/>
        <v>0</v>
      </c>
      <c r="R4336" s="515">
        <f t="shared" si="472"/>
        <v>0</v>
      </c>
      <c r="S4336" s="516">
        <f>IF(M4336="nio",0,IF(M4336&gt;0,VLOOKUP(H4336,'3-Productie normen'!A:L,VLOOKUP(M4336,'3-Productie normen'!$B$36:$C$42,2,FALSE),FALSE)))</f>
        <v>0</v>
      </c>
      <c r="T4336" s="516">
        <f t="shared" si="474"/>
        <v>0</v>
      </c>
      <c r="U4336" s="55">
        <f t="shared" si="475"/>
        <v>0</v>
      </c>
      <c r="V4336" s="527"/>
      <c r="X4336" s="529">
        <f t="shared" si="473"/>
        <v>0</v>
      </c>
    </row>
    <row r="4337" spans="1:24" ht="14.1" customHeight="1">
      <c r="A4337" s="567">
        <v>4337</v>
      </c>
      <c r="B4337" s="467" t="s">
        <v>248</v>
      </c>
      <c r="C4337" s="466" t="s">
        <v>417</v>
      </c>
      <c r="D4337" s="473" t="s">
        <v>512</v>
      </c>
      <c r="E4337" s="475">
        <v>1</v>
      </c>
      <c r="F4337" s="475">
        <v>919</v>
      </c>
      <c r="G4337" s="494" t="s">
        <v>625</v>
      </c>
      <c r="H4337" s="494" t="s">
        <v>4026</v>
      </c>
      <c r="I4337" s="494" t="s">
        <v>3974</v>
      </c>
      <c r="J4337" s="502">
        <v>6.74</v>
      </c>
      <c r="K4337" s="494" t="s">
        <v>4026</v>
      </c>
      <c r="L4337" s="512">
        <f t="shared" si="469"/>
        <v>0</v>
      </c>
      <c r="M4337" s="513" t="s">
        <v>4037</v>
      </c>
      <c r="N4337" s="514"/>
      <c r="O4337" s="514"/>
      <c r="P4337" s="515">
        <f t="shared" si="470"/>
        <v>0</v>
      </c>
      <c r="Q4337" s="515">
        <f t="shared" si="471"/>
        <v>0</v>
      </c>
      <c r="R4337" s="515">
        <f t="shared" si="472"/>
        <v>0</v>
      </c>
      <c r="S4337" s="516">
        <f>IF(M4337="nio",0,IF(M4337&gt;0,VLOOKUP(H4337,'3-Productie normen'!A:L,VLOOKUP(M4337,'3-Productie normen'!$B$36:$C$42,2,FALSE),FALSE)))</f>
        <v>0</v>
      </c>
      <c r="T4337" s="516">
        <f t="shared" si="474"/>
        <v>0</v>
      </c>
      <c r="U4337" s="55">
        <f t="shared" si="475"/>
        <v>0</v>
      </c>
      <c r="V4337" s="527"/>
      <c r="X4337" s="529">
        <f t="shared" si="473"/>
        <v>0</v>
      </c>
    </row>
    <row r="4338" spans="1:24" ht="14.1" customHeight="1">
      <c r="A4338" s="460">
        <v>4338</v>
      </c>
      <c r="B4338" s="467" t="s">
        <v>248</v>
      </c>
      <c r="C4338" s="466" t="s">
        <v>417</v>
      </c>
      <c r="D4338" s="473" t="s">
        <v>512</v>
      </c>
      <c r="E4338" s="475">
        <v>1</v>
      </c>
      <c r="F4338" s="475">
        <v>920</v>
      </c>
      <c r="G4338" s="494" t="s">
        <v>600</v>
      </c>
      <c r="H4338" s="494" t="s">
        <v>4026</v>
      </c>
      <c r="I4338" s="494" t="s">
        <v>3974</v>
      </c>
      <c r="J4338" s="502">
        <v>23.77</v>
      </c>
      <c r="K4338" s="494" t="s">
        <v>4026</v>
      </c>
      <c r="L4338" s="512">
        <f t="shared" si="469"/>
        <v>0</v>
      </c>
      <c r="M4338" s="513" t="s">
        <v>4037</v>
      </c>
      <c r="N4338" s="514"/>
      <c r="O4338" s="514"/>
      <c r="P4338" s="515">
        <f t="shared" si="470"/>
        <v>0</v>
      </c>
      <c r="Q4338" s="515">
        <f t="shared" si="471"/>
        <v>0</v>
      </c>
      <c r="R4338" s="515">
        <f t="shared" si="472"/>
        <v>0</v>
      </c>
      <c r="S4338" s="516">
        <f>IF(M4338="nio",0,IF(M4338&gt;0,VLOOKUP(H4338,'3-Productie normen'!A:L,VLOOKUP(M4338,'3-Productie normen'!$B$36:$C$42,2,FALSE),FALSE)))</f>
        <v>0</v>
      </c>
      <c r="T4338" s="516">
        <f t="shared" si="474"/>
        <v>0</v>
      </c>
      <c r="U4338" s="55">
        <f t="shared" si="475"/>
        <v>0</v>
      </c>
      <c r="V4338" s="527"/>
      <c r="X4338" s="529">
        <f t="shared" si="473"/>
        <v>0</v>
      </c>
    </row>
    <row r="4339" spans="1:24" ht="14.1" customHeight="1">
      <c r="A4339" s="460">
        <v>4339</v>
      </c>
      <c r="B4339" s="467" t="s">
        <v>248</v>
      </c>
      <c r="C4339" s="466" t="s">
        <v>417</v>
      </c>
      <c r="D4339" s="473" t="s">
        <v>512</v>
      </c>
      <c r="E4339" s="475">
        <v>1</v>
      </c>
      <c r="F4339" s="475">
        <v>921</v>
      </c>
      <c r="G4339" s="494" t="s">
        <v>600</v>
      </c>
      <c r="H4339" s="494" t="s">
        <v>4026</v>
      </c>
      <c r="I4339" s="494" t="s">
        <v>3974</v>
      </c>
      <c r="J4339" s="502">
        <v>27.5</v>
      </c>
      <c r="K4339" s="494" t="s">
        <v>4026</v>
      </c>
      <c r="L4339" s="512">
        <f t="shared" si="469"/>
        <v>0</v>
      </c>
      <c r="M4339" s="513" t="s">
        <v>4037</v>
      </c>
      <c r="N4339" s="514"/>
      <c r="O4339" s="514"/>
      <c r="P4339" s="515">
        <f t="shared" si="470"/>
        <v>0</v>
      </c>
      <c r="Q4339" s="515">
        <f t="shared" si="471"/>
        <v>0</v>
      </c>
      <c r="R4339" s="515">
        <f t="shared" si="472"/>
        <v>0</v>
      </c>
      <c r="S4339" s="516">
        <f>IF(M4339="nio",0,IF(M4339&gt;0,VLOOKUP(H4339,'3-Productie normen'!A:L,VLOOKUP(M4339,'3-Productie normen'!$B$36:$C$42,2,FALSE),FALSE)))</f>
        <v>0</v>
      </c>
      <c r="T4339" s="516">
        <f t="shared" si="474"/>
        <v>0</v>
      </c>
      <c r="U4339" s="55">
        <f t="shared" si="475"/>
        <v>0</v>
      </c>
      <c r="V4339" s="527"/>
      <c r="X4339" s="529">
        <f t="shared" si="473"/>
        <v>0</v>
      </c>
    </row>
    <row r="4340" spans="1:24" ht="14.1" customHeight="1">
      <c r="A4340" s="460">
        <v>4340</v>
      </c>
      <c r="B4340" s="467" t="s">
        <v>248</v>
      </c>
      <c r="C4340" s="466" t="s">
        <v>417</v>
      </c>
      <c r="D4340" s="473" t="s">
        <v>512</v>
      </c>
      <c r="E4340" s="475">
        <v>1</v>
      </c>
      <c r="F4340" s="475" t="s">
        <v>3484</v>
      </c>
      <c r="G4340" s="494" t="s">
        <v>600</v>
      </c>
      <c r="H4340" s="494" t="s">
        <v>4026</v>
      </c>
      <c r="I4340" s="494" t="s">
        <v>3974</v>
      </c>
      <c r="J4340" s="502">
        <v>53.16</v>
      </c>
      <c r="K4340" s="494" t="s">
        <v>4026</v>
      </c>
      <c r="L4340" s="512">
        <f t="shared" si="469"/>
        <v>0</v>
      </c>
      <c r="M4340" s="513" t="s">
        <v>4037</v>
      </c>
      <c r="N4340" s="514"/>
      <c r="O4340" s="514"/>
      <c r="P4340" s="515">
        <f t="shared" si="470"/>
        <v>0</v>
      </c>
      <c r="Q4340" s="515">
        <f t="shared" si="471"/>
        <v>0</v>
      </c>
      <c r="R4340" s="515">
        <f t="shared" si="472"/>
        <v>0</v>
      </c>
      <c r="S4340" s="516">
        <f>IF(M4340="nio",0,IF(M4340&gt;0,VLOOKUP(H4340,'3-Productie normen'!A:L,VLOOKUP(M4340,'3-Productie normen'!$B$36:$C$42,2,FALSE),FALSE)))</f>
        <v>0</v>
      </c>
      <c r="T4340" s="516">
        <f t="shared" si="474"/>
        <v>0</v>
      </c>
      <c r="U4340" s="55">
        <f t="shared" si="475"/>
        <v>0</v>
      </c>
      <c r="V4340" s="527"/>
      <c r="X4340" s="529">
        <f t="shared" si="473"/>
        <v>0</v>
      </c>
    </row>
    <row r="4341" spans="1:24" ht="14.1" customHeight="1">
      <c r="A4341" s="460">
        <v>4341</v>
      </c>
      <c r="B4341" s="467" t="s">
        <v>248</v>
      </c>
      <c r="C4341" s="466" t="s">
        <v>417</v>
      </c>
      <c r="D4341" s="473" t="s">
        <v>512</v>
      </c>
      <c r="E4341" s="475">
        <v>1</v>
      </c>
      <c r="F4341" s="475">
        <v>922</v>
      </c>
      <c r="G4341" s="494" t="s">
        <v>2238</v>
      </c>
      <c r="H4341" s="494" t="s">
        <v>255</v>
      </c>
      <c r="I4341" s="494" t="s">
        <v>3974</v>
      </c>
      <c r="J4341" s="502">
        <v>52.37</v>
      </c>
      <c r="K4341" s="494" t="s">
        <v>255</v>
      </c>
      <c r="L4341" s="512">
        <f t="shared" si="469"/>
        <v>104</v>
      </c>
      <c r="M4341" s="514">
        <v>104</v>
      </c>
      <c r="N4341" s="514"/>
      <c r="O4341" s="514"/>
      <c r="P4341" s="515" t="e">
        <f t="shared" si="470"/>
        <v>#DIV/0!</v>
      </c>
      <c r="Q4341" s="515">
        <f t="shared" si="471"/>
        <v>0</v>
      </c>
      <c r="R4341" s="515">
        <f t="shared" si="472"/>
        <v>0</v>
      </c>
      <c r="S4341" s="516">
        <f>IF(M4341="nio",0,IF(M4341&gt;0,VLOOKUP(H4341,'3-Productie normen'!A:L,VLOOKUP(M4341,'3-Productie normen'!$B$36:$C$42,2,FALSE),FALSE)))</f>
        <v>0</v>
      </c>
      <c r="T4341" s="516">
        <f t="shared" si="474"/>
        <v>0</v>
      </c>
      <c r="U4341" s="55">
        <f t="shared" si="475"/>
        <v>0</v>
      </c>
      <c r="V4341" s="527"/>
      <c r="X4341" s="529">
        <f t="shared" si="473"/>
        <v>5446.48</v>
      </c>
    </row>
    <row r="4342" spans="1:24" ht="14.1" customHeight="1">
      <c r="A4342" s="460">
        <v>4342</v>
      </c>
      <c r="B4342" s="467" t="s">
        <v>248</v>
      </c>
      <c r="C4342" s="466" t="s">
        <v>417</v>
      </c>
      <c r="D4342" s="473" t="s">
        <v>512</v>
      </c>
      <c r="E4342" s="475">
        <v>1</v>
      </c>
      <c r="F4342" s="475">
        <v>923</v>
      </c>
      <c r="G4342" s="494" t="s">
        <v>2238</v>
      </c>
      <c r="H4342" s="494" t="s">
        <v>255</v>
      </c>
      <c r="I4342" s="494" t="s">
        <v>3974</v>
      </c>
      <c r="J4342" s="502">
        <v>59.41</v>
      </c>
      <c r="K4342" s="494" t="s">
        <v>255</v>
      </c>
      <c r="L4342" s="512">
        <f t="shared" si="469"/>
        <v>104</v>
      </c>
      <c r="M4342" s="514">
        <v>104</v>
      </c>
      <c r="N4342" s="514"/>
      <c r="O4342" s="514"/>
      <c r="P4342" s="515" t="e">
        <f t="shared" si="470"/>
        <v>#DIV/0!</v>
      </c>
      <c r="Q4342" s="515">
        <f t="shared" si="471"/>
        <v>0</v>
      </c>
      <c r="R4342" s="515">
        <f t="shared" si="472"/>
        <v>0</v>
      </c>
      <c r="S4342" s="516">
        <f>IF(M4342="nio",0,IF(M4342&gt;0,VLOOKUP(H4342,'3-Productie normen'!A:L,VLOOKUP(M4342,'3-Productie normen'!$B$36:$C$42,2,FALSE),FALSE)))</f>
        <v>0</v>
      </c>
      <c r="T4342" s="516">
        <f t="shared" si="474"/>
        <v>0</v>
      </c>
      <c r="U4342" s="55">
        <f t="shared" si="475"/>
        <v>0</v>
      </c>
      <c r="V4342" s="527"/>
      <c r="X4342" s="529">
        <f t="shared" si="473"/>
        <v>6178.6399999999994</v>
      </c>
    </row>
    <row r="4343" spans="1:24" ht="14.1" customHeight="1">
      <c r="A4343" s="460">
        <v>4343</v>
      </c>
      <c r="B4343" s="467" t="s">
        <v>248</v>
      </c>
      <c r="C4343" s="466" t="s">
        <v>417</v>
      </c>
      <c r="D4343" s="473" t="s">
        <v>512</v>
      </c>
      <c r="E4343" s="475">
        <v>1</v>
      </c>
      <c r="F4343" s="475">
        <v>924</v>
      </c>
      <c r="G4343" s="494" t="s">
        <v>2238</v>
      </c>
      <c r="H4343" s="494" t="s">
        <v>255</v>
      </c>
      <c r="I4343" s="494" t="s">
        <v>3974</v>
      </c>
      <c r="J4343" s="502">
        <v>68.34</v>
      </c>
      <c r="K4343" s="494" t="s">
        <v>255</v>
      </c>
      <c r="L4343" s="512">
        <f t="shared" si="469"/>
        <v>104</v>
      </c>
      <c r="M4343" s="514">
        <v>104</v>
      </c>
      <c r="N4343" s="514"/>
      <c r="O4343" s="514"/>
      <c r="P4343" s="515" t="e">
        <f t="shared" si="470"/>
        <v>#DIV/0!</v>
      </c>
      <c r="Q4343" s="515">
        <f t="shared" si="471"/>
        <v>0</v>
      </c>
      <c r="R4343" s="515">
        <f t="shared" si="472"/>
        <v>0</v>
      </c>
      <c r="S4343" s="516">
        <f>IF(M4343="nio",0,IF(M4343&gt;0,VLOOKUP(H4343,'3-Productie normen'!A:L,VLOOKUP(M4343,'3-Productie normen'!$B$36:$C$42,2,FALSE),FALSE)))</f>
        <v>0</v>
      </c>
      <c r="T4343" s="516">
        <f t="shared" si="474"/>
        <v>0</v>
      </c>
      <c r="U4343" s="55">
        <f t="shared" si="475"/>
        <v>0</v>
      </c>
      <c r="V4343" s="527"/>
      <c r="X4343" s="529">
        <f t="shared" si="473"/>
        <v>7107.3600000000006</v>
      </c>
    </row>
    <row r="4344" spans="1:24" ht="14.1" customHeight="1">
      <c r="A4344" s="460">
        <v>4344</v>
      </c>
      <c r="B4344" s="467" t="s">
        <v>248</v>
      </c>
      <c r="C4344" s="466" t="s">
        <v>417</v>
      </c>
      <c r="D4344" s="473" t="s">
        <v>512</v>
      </c>
      <c r="E4344" s="475">
        <v>1</v>
      </c>
      <c r="F4344" s="475">
        <v>925</v>
      </c>
      <c r="G4344" s="494" t="s">
        <v>2238</v>
      </c>
      <c r="H4344" s="494" t="s">
        <v>255</v>
      </c>
      <c r="I4344" s="494" t="s">
        <v>3974</v>
      </c>
      <c r="J4344" s="502">
        <v>20.22</v>
      </c>
      <c r="K4344" s="494" t="s">
        <v>255</v>
      </c>
      <c r="L4344" s="512">
        <f t="shared" si="469"/>
        <v>104</v>
      </c>
      <c r="M4344" s="514">
        <v>104</v>
      </c>
      <c r="N4344" s="514"/>
      <c r="O4344" s="514"/>
      <c r="P4344" s="515" t="e">
        <f t="shared" si="470"/>
        <v>#DIV/0!</v>
      </c>
      <c r="Q4344" s="515">
        <f t="shared" si="471"/>
        <v>0</v>
      </c>
      <c r="R4344" s="515">
        <f t="shared" si="472"/>
        <v>0</v>
      </c>
      <c r="S4344" s="516">
        <f>IF(M4344="nio",0,IF(M4344&gt;0,VLOOKUP(H4344,'3-Productie normen'!A:L,VLOOKUP(M4344,'3-Productie normen'!$B$36:$C$42,2,FALSE),FALSE)))</f>
        <v>0</v>
      </c>
      <c r="T4344" s="516">
        <f t="shared" si="474"/>
        <v>0</v>
      </c>
      <c r="U4344" s="55">
        <f t="shared" si="475"/>
        <v>0</v>
      </c>
      <c r="V4344" s="527"/>
      <c r="X4344" s="529">
        <f t="shared" si="473"/>
        <v>2102.88</v>
      </c>
    </row>
    <row r="4345" spans="1:24" ht="14.1" customHeight="1">
      <c r="A4345" s="567">
        <v>4345</v>
      </c>
      <c r="B4345" s="467" t="s">
        <v>248</v>
      </c>
      <c r="C4345" s="466" t="s">
        <v>417</v>
      </c>
      <c r="D4345" s="473" t="s">
        <v>512</v>
      </c>
      <c r="E4345" s="475">
        <v>1</v>
      </c>
      <c r="F4345" s="475">
        <v>926</v>
      </c>
      <c r="G4345" s="494" t="s">
        <v>2238</v>
      </c>
      <c r="H4345" s="494" t="s">
        <v>255</v>
      </c>
      <c r="I4345" s="494" t="s">
        <v>3974</v>
      </c>
      <c r="J4345" s="502">
        <v>20.22</v>
      </c>
      <c r="K4345" s="494" t="s">
        <v>255</v>
      </c>
      <c r="L4345" s="512">
        <f t="shared" si="469"/>
        <v>104</v>
      </c>
      <c r="M4345" s="514">
        <v>104</v>
      </c>
      <c r="N4345" s="514"/>
      <c r="O4345" s="514"/>
      <c r="P4345" s="515" t="e">
        <f t="shared" si="470"/>
        <v>#DIV/0!</v>
      </c>
      <c r="Q4345" s="515">
        <f t="shared" si="471"/>
        <v>0</v>
      </c>
      <c r="R4345" s="515">
        <f t="shared" si="472"/>
        <v>0</v>
      </c>
      <c r="S4345" s="516">
        <f>IF(M4345="nio",0,IF(M4345&gt;0,VLOOKUP(H4345,'3-Productie normen'!A:L,VLOOKUP(M4345,'3-Productie normen'!$B$36:$C$42,2,FALSE),FALSE)))</f>
        <v>0</v>
      </c>
      <c r="T4345" s="516">
        <f t="shared" si="474"/>
        <v>0</v>
      </c>
      <c r="U4345" s="55">
        <f t="shared" si="475"/>
        <v>0</v>
      </c>
      <c r="V4345" s="527"/>
      <c r="X4345" s="529">
        <f t="shared" si="473"/>
        <v>2102.88</v>
      </c>
    </row>
    <row r="4346" spans="1:24" ht="14.1" customHeight="1">
      <c r="A4346" s="460">
        <v>4346</v>
      </c>
      <c r="B4346" s="467" t="s">
        <v>248</v>
      </c>
      <c r="C4346" s="466" t="s">
        <v>417</v>
      </c>
      <c r="D4346" s="473" t="s">
        <v>512</v>
      </c>
      <c r="E4346" s="475">
        <v>1</v>
      </c>
      <c r="F4346" s="475">
        <v>927</v>
      </c>
      <c r="G4346" s="494" t="s">
        <v>2238</v>
      </c>
      <c r="H4346" s="494" t="s">
        <v>255</v>
      </c>
      <c r="I4346" s="494" t="s">
        <v>3974</v>
      </c>
      <c r="J4346" s="502">
        <v>57.97</v>
      </c>
      <c r="K4346" s="494" t="s">
        <v>255</v>
      </c>
      <c r="L4346" s="512">
        <f t="shared" si="469"/>
        <v>104</v>
      </c>
      <c r="M4346" s="514">
        <v>104</v>
      </c>
      <c r="N4346" s="514"/>
      <c r="O4346" s="514"/>
      <c r="P4346" s="515" t="e">
        <f t="shared" si="470"/>
        <v>#DIV/0!</v>
      </c>
      <c r="Q4346" s="515">
        <f t="shared" si="471"/>
        <v>0</v>
      </c>
      <c r="R4346" s="515">
        <f t="shared" si="472"/>
        <v>0</v>
      </c>
      <c r="S4346" s="516">
        <f>IF(M4346="nio",0,IF(M4346&gt;0,VLOOKUP(H4346,'3-Productie normen'!A:L,VLOOKUP(M4346,'3-Productie normen'!$B$36:$C$42,2,FALSE),FALSE)))</f>
        <v>0</v>
      </c>
      <c r="T4346" s="516">
        <f t="shared" si="474"/>
        <v>0</v>
      </c>
      <c r="U4346" s="55">
        <f t="shared" si="475"/>
        <v>0</v>
      </c>
      <c r="V4346" s="527"/>
      <c r="X4346" s="529">
        <f t="shared" si="473"/>
        <v>6028.88</v>
      </c>
    </row>
    <row r="4347" spans="1:24" ht="14.1" customHeight="1">
      <c r="A4347" s="460">
        <v>4347</v>
      </c>
      <c r="B4347" s="467" t="s">
        <v>248</v>
      </c>
      <c r="C4347" s="466" t="s">
        <v>417</v>
      </c>
      <c r="D4347" s="473" t="s">
        <v>512</v>
      </c>
      <c r="E4347" s="475">
        <v>1</v>
      </c>
      <c r="F4347" s="475">
        <v>928</v>
      </c>
      <c r="G4347" s="494" t="s">
        <v>617</v>
      </c>
      <c r="H4347" s="494" t="s">
        <v>4026</v>
      </c>
      <c r="I4347" s="494" t="s">
        <v>3974</v>
      </c>
      <c r="J4347" s="502">
        <v>14.57</v>
      </c>
      <c r="K4347" s="494" t="s">
        <v>4026</v>
      </c>
      <c r="L4347" s="512">
        <f t="shared" si="469"/>
        <v>0</v>
      </c>
      <c r="M4347" s="513" t="s">
        <v>4037</v>
      </c>
      <c r="N4347" s="514"/>
      <c r="O4347" s="514"/>
      <c r="P4347" s="515">
        <f t="shared" si="470"/>
        <v>0</v>
      </c>
      <c r="Q4347" s="515">
        <f t="shared" si="471"/>
        <v>0</v>
      </c>
      <c r="R4347" s="515">
        <f t="shared" si="472"/>
        <v>0</v>
      </c>
      <c r="S4347" s="516">
        <f>IF(M4347="nio",0,IF(M4347&gt;0,VLOOKUP(H4347,'3-Productie normen'!A:L,VLOOKUP(M4347,'3-Productie normen'!$B$36:$C$42,2,FALSE),FALSE)))</f>
        <v>0</v>
      </c>
      <c r="T4347" s="516">
        <f t="shared" si="474"/>
        <v>0</v>
      </c>
      <c r="U4347" s="55">
        <f t="shared" si="475"/>
        <v>0</v>
      </c>
      <c r="V4347" s="527"/>
      <c r="X4347" s="529">
        <f t="shared" si="473"/>
        <v>0</v>
      </c>
    </row>
    <row r="4348" spans="1:24" ht="14.1" customHeight="1">
      <c r="A4348" s="460">
        <v>4348</v>
      </c>
      <c r="B4348" s="467" t="s">
        <v>248</v>
      </c>
      <c r="C4348" s="466" t="s">
        <v>417</v>
      </c>
      <c r="D4348" s="473" t="s">
        <v>512</v>
      </c>
      <c r="E4348" s="475">
        <v>1</v>
      </c>
      <c r="F4348" s="475">
        <v>929</v>
      </c>
      <c r="G4348" s="494" t="s">
        <v>625</v>
      </c>
      <c r="H4348" s="494" t="s">
        <v>4026</v>
      </c>
      <c r="I4348" s="494" t="s">
        <v>3974</v>
      </c>
      <c r="J4348" s="502">
        <v>12.84</v>
      </c>
      <c r="K4348" s="494" t="s">
        <v>4026</v>
      </c>
      <c r="L4348" s="512">
        <f t="shared" si="469"/>
        <v>0</v>
      </c>
      <c r="M4348" s="513" t="s">
        <v>4037</v>
      </c>
      <c r="N4348" s="514"/>
      <c r="O4348" s="514"/>
      <c r="P4348" s="515">
        <f t="shared" si="470"/>
        <v>0</v>
      </c>
      <c r="Q4348" s="515">
        <f t="shared" si="471"/>
        <v>0</v>
      </c>
      <c r="R4348" s="515">
        <f t="shared" si="472"/>
        <v>0</v>
      </c>
      <c r="S4348" s="516">
        <f>IF(M4348="nio",0,IF(M4348&gt;0,VLOOKUP(H4348,'3-Productie normen'!A:L,VLOOKUP(M4348,'3-Productie normen'!$B$36:$C$42,2,FALSE),FALSE)))</f>
        <v>0</v>
      </c>
      <c r="T4348" s="516">
        <f t="shared" si="474"/>
        <v>0</v>
      </c>
      <c r="U4348" s="55">
        <f t="shared" si="475"/>
        <v>0</v>
      </c>
      <c r="V4348" s="527"/>
      <c r="X4348" s="529">
        <f t="shared" si="473"/>
        <v>0</v>
      </c>
    </row>
    <row r="4349" spans="1:24" ht="14.1" customHeight="1">
      <c r="A4349" s="460">
        <v>4349</v>
      </c>
      <c r="B4349" s="467" t="s">
        <v>248</v>
      </c>
      <c r="C4349" s="466" t="s">
        <v>417</v>
      </c>
      <c r="D4349" s="473" t="s">
        <v>512</v>
      </c>
      <c r="E4349" s="475">
        <v>1</v>
      </c>
      <c r="F4349" s="475">
        <v>930</v>
      </c>
      <c r="G4349" s="494" t="s">
        <v>2238</v>
      </c>
      <c r="H4349" s="494" t="s">
        <v>255</v>
      </c>
      <c r="I4349" s="494" t="s">
        <v>3974</v>
      </c>
      <c r="J4349" s="502">
        <v>41.27</v>
      </c>
      <c r="K4349" s="494" t="s">
        <v>255</v>
      </c>
      <c r="L4349" s="512">
        <f t="shared" si="469"/>
        <v>104</v>
      </c>
      <c r="M4349" s="514">
        <v>104</v>
      </c>
      <c r="N4349" s="514"/>
      <c r="O4349" s="514"/>
      <c r="P4349" s="515" t="e">
        <f t="shared" si="470"/>
        <v>#DIV/0!</v>
      </c>
      <c r="Q4349" s="515">
        <f t="shared" si="471"/>
        <v>0</v>
      </c>
      <c r="R4349" s="515">
        <f t="shared" si="472"/>
        <v>0</v>
      </c>
      <c r="S4349" s="516">
        <f>IF(M4349="nio",0,IF(M4349&gt;0,VLOOKUP(H4349,'3-Productie normen'!A:L,VLOOKUP(M4349,'3-Productie normen'!$B$36:$C$42,2,FALSE),FALSE)))</f>
        <v>0</v>
      </c>
      <c r="T4349" s="516">
        <f t="shared" si="474"/>
        <v>0</v>
      </c>
      <c r="U4349" s="55">
        <f t="shared" si="475"/>
        <v>0</v>
      </c>
      <c r="V4349" s="527"/>
      <c r="X4349" s="529">
        <f t="shared" si="473"/>
        <v>4292.08</v>
      </c>
    </row>
    <row r="4350" spans="1:24" ht="14.1" customHeight="1">
      <c r="A4350" s="460">
        <v>4350</v>
      </c>
      <c r="B4350" s="467" t="s">
        <v>248</v>
      </c>
      <c r="C4350" s="466" t="s">
        <v>417</v>
      </c>
      <c r="D4350" s="473" t="s">
        <v>512</v>
      </c>
      <c r="E4350" s="475">
        <v>1</v>
      </c>
      <c r="F4350" s="475">
        <v>931</v>
      </c>
      <c r="G4350" s="494" t="s">
        <v>617</v>
      </c>
      <c r="H4350" s="494" t="s">
        <v>4026</v>
      </c>
      <c r="I4350" s="494" t="s">
        <v>3974</v>
      </c>
      <c r="J4350" s="502">
        <v>12.84</v>
      </c>
      <c r="K4350" s="494" t="s">
        <v>4026</v>
      </c>
      <c r="L4350" s="512">
        <f t="shared" si="469"/>
        <v>0</v>
      </c>
      <c r="M4350" s="513" t="s">
        <v>4037</v>
      </c>
      <c r="N4350" s="514"/>
      <c r="O4350" s="514"/>
      <c r="P4350" s="515">
        <f t="shared" si="470"/>
        <v>0</v>
      </c>
      <c r="Q4350" s="515">
        <f t="shared" si="471"/>
        <v>0</v>
      </c>
      <c r="R4350" s="515">
        <f t="shared" si="472"/>
        <v>0</v>
      </c>
      <c r="S4350" s="516">
        <f>IF(M4350="nio",0,IF(M4350&gt;0,VLOOKUP(H4350,'3-Productie normen'!A:L,VLOOKUP(M4350,'3-Productie normen'!$B$36:$C$42,2,FALSE),FALSE)))</f>
        <v>0</v>
      </c>
      <c r="T4350" s="516">
        <f t="shared" si="474"/>
        <v>0</v>
      </c>
      <c r="U4350" s="55">
        <f t="shared" si="475"/>
        <v>0</v>
      </c>
      <c r="V4350" s="527"/>
      <c r="X4350" s="529">
        <f t="shared" si="473"/>
        <v>0</v>
      </c>
    </row>
    <row r="4351" spans="1:24" ht="14.1" customHeight="1">
      <c r="A4351" s="460">
        <v>4351</v>
      </c>
      <c r="B4351" s="467" t="s">
        <v>248</v>
      </c>
      <c r="C4351" s="466" t="s">
        <v>417</v>
      </c>
      <c r="D4351" s="473" t="s">
        <v>512</v>
      </c>
      <c r="E4351" s="475">
        <v>1</v>
      </c>
      <c r="F4351" s="475">
        <v>932</v>
      </c>
      <c r="G4351" s="494" t="s">
        <v>2238</v>
      </c>
      <c r="H4351" s="494" t="s">
        <v>255</v>
      </c>
      <c r="I4351" s="494" t="s">
        <v>3974</v>
      </c>
      <c r="J4351" s="502">
        <v>41.27</v>
      </c>
      <c r="K4351" s="494" t="s">
        <v>255</v>
      </c>
      <c r="L4351" s="512">
        <f t="shared" si="469"/>
        <v>104</v>
      </c>
      <c r="M4351" s="514">
        <v>104</v>
      </c>
      <c r="N4351" s="514"/>
      <c r="O4351" s="514"/>
      <c r="P4351" s="515" t="e">
        <f t="shared" si="470"/>
        <v>#DIV/0!</v>
      </c>
      <c r="Q4351" s="515">
        <f t="shared" si="471"/>
        <v>0</v>
      </c>
      <c r="R4351" s="515">
        <f t="shared" si="472"/>
        <v>0</v>
      </c>
      <c r="S4351" s="516">
        <f>IF(M4351="nio",0,IF(M4351&gt;0,VLOOKUP(H4351,'3-Productie normen'!A:L,VLOOKUP(M4351,'3-Productie normen'!$B$36:$C$42,2,FALSE),FALSE)))</f>
        <v>0</v>
      </c>
      <c r="T4351" s="516">
        <f t="shared" si="474"/>
        <v>0</v>
      </c>
      <c r="U4351" s="55">
        <f t="shared" si="475"/>
        <v>0</v>
      </c>
      <c r="V4351" s="527"/>
      <c r="X4351" s="529">
        <f t="shared" si="473"/>
        <v>4292.08</v>
      </c>
    </row>
    <row r="4352" spans="1:24" ht="14.1" customHeight="1">
      <c r="A4352" s="460">
        <v>4352</v>
      </c>
      <c r="B4352" s="467" t="s">
        <v>248</v>
      </c>
      <c r="C4352" s="466" t="s">
        <v>417</v>
      </c>
      <c r="D4352" s="473" t="s">
        <v>512</v>
      </c>
      <c r="E4352" s="475">
        <v>1</v>
      </c>
      <c r="F4352" s="475">
        <v>933</v>
      </c>
      <c r="G4352" s="494" t="s">
        <v>595</v>
      </c>
      <c r="H4352" s="494" t="s">
        <v>255</v>
      </c>
      <c r="I4352" s="494" t="s">
        <v>3974</v>
      </c>
      <c r="J4352" s="502">
        <v>12.84</v>
      </c>
      <c r="K4352" s="494" t="s">
        <v>255</v>
      </c>
      <c r="L4352" s="512">
        <f t="shared" si="469"/>
        <v>104</v>
      </c>
      <c r="M4352" s="514">
        <v>104</v>
      </c>
      <c r="N4352" s="514"/>
      <c r="O4352" s="514"/>
      <c r="P4352" s="515" t="e">
        <f t="shared" si="470"/>
        <v>#DIV/0!</v>
      </c>
      <c r="Q4352" s="515">
        <f t="shared" si="471"/>
        <v>0</v>
      </c>
      <c r="R4352" s="515">
        <f t="shared" si="472"/>
        <v>0</v>
      </c>
      <c r="S4352" s="516">
        <f>IF(M4352="nio",0,IF(M4352&gt;0,VLOOKUP(H4352,'3-Productie normen'!A:L,VLOOKUP(M4352,'3-Productie normen'!$B$36:$C$42,2,FALSE),FALSE)))</f>
        <v>0</v>
      </c>
      <c r="T4352" s="516">
        <f t="shared" si="474"/>
        <v>0</v>
      </c>
      <c r="U4352" s="55">
        <f t="shared" si="475"/>
        <v>0</v>
      </c>
      <c r="V4352" s="527"/>
      <c r="X4352" s="529">
        <f t="shared" si="473"/>
        <v>1335.36</v>
      </c>
    </row>
    <row r="4353" spans="1:24" ht="14.1" customHeight="1">
      <c r="A4353" s="567">
        <v>4353</v>
      </c>
      <c r="B4353" s="467" t="s">
        <v>248</v>
      </c>
      <c r="C4353" s="466" t="s">
        <v>417</v>
      </c>
      <c r="D4353" s="473" t="s">
        <v>512</v>
      </c>
      <c r="E4353" s="475">
        <v>1</v>
      </c>
      <c r="F4353" s="475">
        <v>934</v>
      </c>
      <c r="G4353" s="494" t="s">
        <v>2238</v>
      </c>
      <c r="H4353" s="494" t="s">
        <v>255</v>
      </c>
      <c r="I4353" s="494" t="s">
        <v>3974</v>
      </c>
      <c r="J4353" s="502">
        <v>11.15</v>
      </c>
      <c r="K4353" s="494" t="s">
        <v>255</v>
      </c>
      <c r="L4353" s="512">
        <f t="shared" si="469"/>
        <v>104</v>
      </c>
      <c r="M4353" s="514">
        <v>104</v>
      </c>
      <c r="N4353" s="514"/>
      <c r="O4353" s="514"/>
      <c r="P4353" s="515" t="e">
        <f t="shared" si="470"/>
        <v>#DIV/0!</v>
      </c>
      <c r="Q4353" s="515">
        <f t="shared" si="471"/>
        <v>0</v>
      </c>
      <c r="R4353" s="515">
        <f t="shared" si="472"/>
        <v>0</v>
      </c>
      <c r="S4353" s="516">
        <f>IF(M4353="nio",0,IF(M4353&gt;0,VLOOKUP(H4353,'3-Productie normen'!A:L,VLOOKUP(M4353,'3-Productie normen'!$B$36:$C$42,2,FALSE),FALSE)))</f>
        <v>0</v>
      </c>
      <c r="T4353" s="516">
        <f t="shared" si="474"/>
        <v>0</v>
      </c>
      <c r="U4353" s="55">
        <f t="shared" si="475"/>
        <v>0</v>
      </c>
      <c r="V4353" s="527"/>
      <c r="X4353" s="529">
        <f t="shared" si="473"/>
        <v>1159.6000000000001</v>
      </c>
    </row>
    <row r="4354" spans="1:24" ht="14.1" customHeight="1">
      <c r="A4354" s="460">
        <v>4354</v>
      </c>
      <c r="B4354" s="467" t="s">
        <v>248</v>
      </c>
      <c r="C4354" s="466" t="s">
        <v>417</v>
      </c>
      <c r="D4354" s="473" t="s">
        <v>512</v>
      </c>
      <c r="E4354" s="475">
        <v>1</v>
      </c>
      <c r="F4354" s="475">
        <v>935</v>
      </c>
      <c r="G4354" s="494" t="s">
        <v>2238</v>
      </c>
      <c r="H4354" s="494" t="s">
        <v>255</v>
      </c>
      <c r="I4354" s="494" t="s">
        <v>3974</v>
      </c>
      <c r="J4354" s="502">
        <v>10.68</v>
      </c>
      <c r="K4354" s="494" t="s">
        <v>255</v>
      </c>
      <c r="L4354" s="512">
        <f t="shared" si="469"/>
        <v>104</v>
      </c>
      <c r="M4354" s="514">
        <v>104</v>
      </c>
      <c r="N4354" s="514"/>
      <c r="O4354" s="514"/>
      <c r="P4354" s="515" t="e">
        <f t="shared" si="470"/>
        <v>#DIV/0!</v>
      </c>
      <c r="Q4354" s="515">
        <f t="shared" si="471"/>
        <v>0</v>
      </c>
      <c r="R4354" s="515">
        <f t="shared" si="472"/>
        <v>0</v>
      </c>
      <c r="S4354" s="516">
        <f>IF(M4354="nio",0,IF(M4354&gt;0,VLOOKUP(H4354,'3-Productie normen'!A:L,VLOOKUP(M4354,'3-Productie normen'!$B$36:$C$42,2,FALSE),FALSE)))</f>
        <v>0</v>
      </c>
      <c r="T4354" s="516">
        <f t="shared" si="474"/>
        <v>0</v>
      </c>
      <c r="U4354" s="55">
        <f t="shared" si="475"/>
        <v>0</v>
      </c>
      <c r="V4354" s="527"/>
      <c r="X4354" s="529">
        <f t="shared" si="473"/>
        <v>1110.72</v>
      </c>
    </row>
    <row r="4355" spans="1:24" ht="14.1" customHeight="1">
      <c r="A4355" s="460">
        <v>4355</v>
      </c>
      <c r="B4355" s="467" t="s">
        <v>248</v>
      </c>
      <c r="C4355" s="466" t="s">
        <v>417</v>
      </c>
      <c r="D4355" s="473" t="s">
        <v>512</v>
      </c>
      <c r="E4355" s="475">
        <v>1</v>
      </c>
      <c r="F4355" s="475">
        <v>936</v>
      </c>
      <c r="G4355" s="494" t="s">
        <v>2238</v>
      </c>
      <c r="H4355" s="494" t="s">
        <v>255</v>
      </c>
      <c r="I4355" s="494" t="s">
        <v>3974</v>
      </c>
      <c r="J4355" s="502">
        <v>58.12</v>
      </c>
      <c r="K4355" s="494" t="s">
        <v>255</v>
      </c>
      <c r="L4355" s="512">
        <f t="shared" si="469"/>
        <v>104</v>
      </c>
      <c r="M4355" s="514">
        <v>104</v>
      </c>
      <c r="N4355" s="514"/>
      <c r="O4355" s="514"/>
      <c r="P4355" s="515" t="e">
        <f t="shared" si="470"/>
        <v>#DIV/0!</v>
      </c>
      <c r="Q4355" s="515">
        <f t="shared" si="471"/>
        <v>0</v>
      </c>
      <c r="R4355" s="515">
        <f t="shared" si="472"/>
        <v>0</v>
      </c>
      <c r="S4355" s="516">
        <f>IF(M4355="nio",0,IF(M4355&gt;0,VLOOKUP(H4355,'3-Productie normen'!A:L,VLOOKUP(M4355,'3-Productie normen'!$B$36:$C$42,2,FALSE),FALSE)))</f>
        <v>0</v>
      </c>
      <c r="T4355" s="516">
        <f t="shared" si="474"/>
        <v>0</v>
      </c>
      <c r="U4355" s="55">
        <f t="shared" si="475"/>
        <v>0</v>
      </c>
      <c r="V4355" s="527"/>
      <c r="X4355" s="529">
        <f t="shared" si="473"/>
        <v>6044.48</v>
      </c>
    </row>
    <row r="4356" spans="1:24" ht="14.1" customHeight="1">
      <c r="A4356" s="460">
        <v>4356</v>
      </c>
      <c r="B4356" s="467" t="s">
        <v>248</v>
      </c>
      <c r="C4356" s="466" t="s">
        <v>417</v>
      </c>
      <c r="D4356" s="473" t="s">
        <v>512</v>
      </c>
      <c r="E4356" s="475">
        <v>1</v>
      </c>
      <c r="F4356" s="475">
        <v>937</v>
      </c>
      <c r="G4356" s="494" t="s">
        <v>594</v>
      </c>
      <c r="H4356" s="494" t="s">
        <v>4026</v>
      </c>
      <c r="I4356" s="494" t="s">
        <v>3974</v>
      </c>
      <c r="J4356" s="502">
        <v>27.03</v>
      </c>
      <c r="K4356" s="494" t="s">
        <v>4026</v>
      </c>
      <c r="L4356" s="512">
        <f t="shared" si="469"/>
        <v>0</v>
      </c>
      <c r="M4356" s="513" t="s">
        <v>4037</v>
      </c>
      <c r="N4356" s="514"/>
      <c r="O4356" s="514"/>
      <c r="P4356" s="515">
        <f t="shared" si="470"/>
        <v>0</v>
      </c>
      <c r="Q4356" s="515">
        <f t="shared" si="471"/>
        <v>0</v>
      </c>
      <c r="R4356" s="515">
        <f t="shared" si="472"/>
        <v>0</v>
      </c>
      <c r="S4356" s="516">
        <f>IF(M4356="nio",0,IF(M4356&gt;0,VLOOKUP(H4356,'3-Productie normen'!A:L,VLOOKUP(M4356,'3-Productie normen'!$B$36:$C$42,2,FALSE),FALSE)))</f>
        <v>0</v>
      </c>
      <c r="T4356" s="516">
        <f t="shared" si="474"/>
        <v>0</v>
      </c>
      <c r="U4356" s="55">
        <f t="shared" si="475"/>
        <v>0</v>
      </c>
      <c r="V4356" s="527"/>
      <c r="X4356" s="529">
        <f t="shared" si="473"/>
        <v>0</v>
      </c>
    </row>
    <row r="4357" spans="1:24" ht="14.1" customHeight="1">
      <c r="A4357" s="460">
        <v>4357</v>
      </c>
      <c r="B4357" s="467" t="s">
        <v>248</v>
      </c>
      <c r="C4357" s="466" t="s">
        <v>417</v>
      </c>
      <c r="D4357" s="473" t="s">
        <v>512</v>
      </c>
      <c r="E4357" s="475">
        <v>1</v>
      </c>
      <c r="F4357" s="475">
        <v>938</v>
      </c>
      <c r="G4357" s="494" t="s">
        <v>2238</v>
      </c>
      <c r="H4357" s="494" t="s">
        <v>255</v>
      </c>
      <c r="I4357" s="494" t="s">
        <v>3974</v>
      </c>
      <c r="J4357" s="502">
        <v>58.12</v>
      </c>
      <c r="K4357" s="494" t="s">
        <v>255</v>
      </c>
      <c r="L4357" s="512">
        <f t="shared" si="469"/>
        <v>104</v>
      </c>
      <c r="M4357" s="514">
        <v>104</v>
      </c>
      <c r="N4357" s="514"/>
      <c r="O4357" s="514"/>
      <c r="P4357" s="515" t="e">
        <f t="shared" si="470"/>
        <v>#DIV/0!</v>
      </c>
      <c r="Q4357" s="515">
        <f t="shared" si="471"/>
        <v>0</v>
      </c>
      <c r="R4357" s="515">
        <f t="shared" si="472"/>
        <v>0</v>
      </c>
      <c r="S4357" s="516">
        <f>IF(M4357="nio",0,IF(M4357&gt;0,VLOOKUP(H4357,'3-Productie normen'!A:L,VLOOKUP(M4357,'3-Productie normen'!$B$36:$C$42,2,FALSE),FALSE)))</f>
        <v>0</v>
      </c>
      <c r="T4357" s="516">
        <f t="shared" si="474"/>
        <v>0</v>
      </c>
      <c r="U4357" s="55">
        <f t="shared" si="475"/>
        <v>0</v>
      </c>
      <c r="V4357" s="527"/>
      <c r="X4357" s="529">
        <f t="shared" si="473"/>
        <v>6044.48</v>
      </c>
    </row>
    <row r="4358" spans="1:24" ht="14.1" customHeight="1">
      <c r="A4358" s="460">
        <v>4358</v>
      </c>
      <c r="B4358" s="467" t="s">
        <v>248</v>
      </c>
      <c r="C4358" s="466" t="s">
        <v>417</v>
      </c>
      <c r="D4358" s="473" t="s">
        <v>512</v>
      </c>
      <c r="E4358" s="475">
        <v>1</v>
      </c>
      <c r="F4358" s="475">
        <v>940</v>
      </c>
      <c r="G4358" s="494" t="s">
        <v>2238</v>
      </c>
      <c r="H4358" s="494" t="s">
        <v>255</v>
      </c>
      <c r="I4358" s="494" t="s">
        <v>3974</v>
      </c>
      <c r="J4358" s="502">
        <v>144.63999999999999</v>
      </c>
      <c r="K4358" s="494" t="s">
        <v>255</v>
      </c>
      <c r="L4358" s="512">
        <f t="shared" si="469"/>
        <v>104</v>
      </c>
      <c r="M4358" s="514">
        <v>104</v>
      </c>
      <c r="N4358" s="514"/>
      <c r="O4358" s="514"/>
      <c r="P4358" s="515" t="e">
        <f t="shared" si="470"/>
        <v>#DIV/0!</v>
      </c>
      <c r="Q4358" s="515">
        <f t="shared" si="471"/>
        <v>0</v>
      </c>
      <c r="R4358" s="515">
        <f t="shared" si="472"/>
        <v>0</v>
      </c>
      <c r="S4358" s="516">
        <f>IF(M4358="nio",0,IF(M4358&gt;0,VLOOKUP(H4358,'3-Productie normen'!A:L,VLOOKUP(M4358,'3-Productie normen'!$B$36:$C$42,2,FALSE),FALSE)))</f>
        <v>0</v>
      </c>
      <c r="T4358" s="516">
        <f t="shared" si="474"/>
        <v>0</v>
      </c>
      <c r="U4358" s="55">
        <f t="shared" si="475"/>
        <v>0</v>
      </c>
      <c r="V4358" s="527"/>
      <c r="X4358" s="529">
        <f t="shared" si="473"/>
        <v>15042.559999999998</v>
      </c>
    </row>
    <row r="4359" spans="1:24" ht="14.1" customHeight="1">
      <c r="A4359" s="460">
        <v>4359</v>
      </c>
      <c r="B4359" s="467" t="s">
        <v>248</v>
      </c>
      <c r="C4359" s="466" t="s">
        <v>417</v>
      </c>
      <c r="D4359" s="473" t="s">
        <v>512</v>
      </c>
      <c r="E4359" s="475">
        <v>1</v>
      </c>
      <c r="F4359" s="475">
        <v>941</v>
      </c>
      <c r="G4359" s="494" t="s">
        <v>2238</v>
      </c>
      <c r="H4359" s="494" t="s">
        <v>255</v>
      </c>
      <c r="I4359" s="494" t="s">
        <v>3974</v>
      </c>
      <c r="J4359" s="502">
        <v>57.8</v>
      </c>
      <c r="K4359" s="494" t="s">
        <v>255</v>
      </c>
      <c r="L4359" s="512">
        <f t="shared" si="469"/>
        <v>104</v>
      </c>
      <c r="M4359" s="514">
        <v>104</v>
      </c>
      <c r="N4359" s="514"/>
      <c r="O4359" s="514"/>
      <c r="P4359" s="515" t="e">
        <f t="shared" si="470"/>
        <v>#DIV/0!</v>
      </c>
      <c r="Q4359" s="515">
        <f t="shared" si="471"/>
        <v>0</v>
      </c>
      <c r="R4359" s="515">
        <f t="shared" si="472"/>
        <v>0</v>
      </c>
      <c r="S4359" s="516">
        <f>IF(M4359="nio",0,IF(M4359&gt;0,VLOOKUP(H4359,'3-Productie normen'!A:L,VLOOKUP(M4359,'3-Productie normen'!$B$36:$C$42,2,FALSE),FALSE)))</f>
        <v>0</v>
      </c>
      <c r="T4359" s="516">
        <f t="shared" si="474"/>
        <v>0</v>
      </c>
      <c r="U4359" s="55">
        <f t="shared" si="475"/>
        <v>0</v>
      </c>
      <c r="V4359" s="527"/>
      <c r="X4359" s="529">
        <f t="shared" si="473"/>
        <v>6011.2</v>
      </c>
    </row>
    <row r="4360" spans="1:24" ht="14.1" customHeight="1">
      <c r="A4360" s="460">
        <v>4360</v>
      </c>
      <c r="B4360" s="467" t="s">
        <v>248</v>
      </c>
      <c r="C4360" s="466" t="s">
        <v>417</v>
      </c>
      <c r="D4360" s="473" t="s">
        <v>512</v>
      </c>
      <c r="E4360" s="475">
        <v>1</v>
      </c>
      <c r="F4360" s="475">
        <v>942</v>
      </c>
      <c r="G4360" s="494" t="s">
        <v>2238</v>
      </c>
      <c r="H4360" s="494" t="s">
        <v>255</v>
      </c>
      <c r="I4360" s="494" t="s">
        <v>3974</v>
      </c>
      <c r="J4360" s="502">
        <v>57.8</v>
      </c>
      <c r="K4360" s="494" t="s">
        <v>255</v>
      </c>
      <c r="L4360" s="512">
        <f t="shared" si="469"/>
        <v>104</v>
      </c>
      <c r="M4360" s="514">
        <v>104</v>
      </c>
      <c r="N4360" s="514"/>
      <c r="O4360" s="514"/>
      <c r="P4360" s="515" t="e">
        <f t="shared" si="470"/>
        <v>#DIV/0!</v>
      </c>
      <c r="Q4360" s="515">
        <f t="shared" si="471"/>
        <v>0</v>
      </c>
      <c r="R4360" s="515">
        <f t="shared" si="472"/>
        <v>0</v>
      </c>
      <c r="S4360" s="516">
        <f>IF(M4360="nio",0,IF(M4360&gt;0,VLOOKUP(H4360,'3-Productie normen'!A:L,VLOOKUP(M4360,'3-Productie normen'!$B$36:$C$42,2,FALSE),FALSE)))</f>
        <v>0</v>
      </c>
      <c r="T4360" s="516">
        <f t="shared" si="474"/>
        <v>0</v>
      </c>
      <c r="U4360" s="55">
        <f t="shared" si="475"/>
        <v>0</v>
      </c>
      <c r="V4360" s="527"/>
      <c r="X4360" s="529">
        <f t="shared" si="473"/>
        <v>6011.2</v>
      </c>
    </row>
    <row r="4361" spans="1:24" ht="14.1" customHeight="1">
      <c r="A4361" s="567">
        <v>4361</v>
      </c>
      <c r="B4361" s="467" t="s">
        <v>248</v>
      </c>
      <c r="C4361" s="466" t="s">
        <v>417</v>
      </c>
      <c r="D4361" s="473" t="s">
        <v>512</v>
      </c>
      <c r="E4361" s="475">
        <v>1</v>
      </c>
      <c r="F4361" s="475">
        <v>943</v>
      </c>
      <c r="G4361" s="494" t="s">
        <v>600</v>
      </c>
      <c r="H4361" s="494" t="s">
        <v>255</v>
      </c>
      <c r="I4361" s="494" t="s">
        <v>3974</v>
      </c>
      <c r="J4361" s="502">
        <v>54.73</v>
      </c>
      <c r="K4361" s="494" t="s">
        <v>255</v>
      </c>
      <c r="L4361" s="512">
        <f t="shared" si="469"/>
        <v>104</v>
      </c>
      <c r="M4361" s="514">
        <v>104</v>
      </c>
      <c r="N4361" s="514"/>
      <c r="O4361" s="514"/>
      <c r="P4361" s="515" t="e">
        <f t="shared" si="470"/>
        <v>#DIV/0!</v>
      </c>
      <c r="Q4361" s="515">
        <f t="shared" si="471"/>
        <v>0</v>
      </c>
      <c r="R4361" s="515">
        <f t="shared" si="472"/>
        <v>0</v>
      </c>
      <c r="S4361" s="516">
        <f>IF(M4361="nio",0,IF(M4361&gt;0,VLOOKUP(H4361,'3-Productie normen'!A:L,VLOOKUP(M4361,'3-Productie normen'!$B$36:$C$42,2,FALSE),FALSE)))</f>
        <v>0</v>
      </c>
      <c r="T4361" s="516">
        <f t="shared" si="474"/>
        <v>0</v>
      </c>
      <c r="U4361" s="55">
        <f t="shared" si="475"/>
        <v>0</v>
      </c>
      <c r="V4361" s="527"/>
      <c r="X4361" s="529">
        <f t="shared" si="473"/>
        <v>5691.92</v>
      </c>
    </row>
    <row r="4362" spans="1:24" ht="14.1" customHeight="1">
      <c r="A4362" s="460">
        <v>4362</v>
      </c>
      <c r="B4362" s="467" t="s">
        <v>248</v>
      </c>
      <c r="C4362" s="466" t="s">
        <v>417</v>
      </c>
      <c r="D4362" s="473" t="s">
        <v>512</v>
      </c>
      <c r="E4362" s="475">
        <v>1</v>
      </c>
      <c r="F4362" s="475" t="s">
        <v>605</v>
      </c>
      <c r="G4362" s="494" t="s">
        <v>600</v>
      </c>
      <c r="H4362" s="494" t="s">
        <v>4026</v>
      </c>
      <c r="I4362" s="494" t="s">
        <v>3974</v>
      </c>
      <c r="J4362" s="502">
        <v>5.66</v>
      </c>
      <c r="K4362" s="494" t="s">
        <v>4026</v>
      </c>
      <c r="L4362" s="512">
        <f t="shared" ref="L4362:L4426" si="476">SUM(M4362:O4362)</f>
        <v>0</v>
      </c>
      <c r="M4362" s="513" t="s">
        <v>4037</v>
      </c>
      <c r="N4362" s="514"/>
      <c r="O4362" s="514"/>
      <c r="P4362" s="515">
        <f t="shared" si="470"/>
        <v>0</v>
      </c>
      <c r="Q4362" s="515">
        <f t="shared" si="471"/>
        <v>0</v>
      </c>
      <c r="R4362" s="515">
        <f t="shared" si="472"/>
        <v>0</v>
      </c>
      <c r="S4362" s="516">
        <f>IF(M4362="nio",0,IF(M4362&gt;0,VLOOKUP(H4362,'3-Productie normen'!A:L,VLOOKUP(M4362,'3-Productie normen'!$B$36:$C$42,2,FALSE),FALSE)))</f>
        <v>0</v>
      </c>
      <c r="T4362" s="516">
        <f t="shared" si="474"/>
        <v>0</v>
      </c>
      <c r="U4362" s="55">
        <f t="shared" si="475"/>
        <v>0</v>
      </c>
      <c r="V4362" s="527"/>
      <c r="X4362" s="529">
        <f t="shared" si="473"/>
        <v>0</v>
      </c>
    </row>
    <row r="4363" spans="1:24" ht="14.1" customHeight="1">
      <c r="A4363" s="460">
        <v>4363</v>
      </c>
      <c r="B4363" s="467" t="s">
        <v>248</v>
      </c>
      <c r="C4363" s="466" t="s">
        <v>417</v>
      </c>
      <c r="D4363" s="473" t="s">
        <v>512</v>
      </c>
      <c r="E4363" s="475">
        <v>2</v>
      </c>
      <c r="F4363" s="475">
        <v>1000</v>
      </c>
      <c r="G4363" s="494" t="s">
        <v>600</v>
      </c>
      <c r="H4363" s="494" t="s">
        <v>4026</v>
      </c>
      <c r="I4363" s="494" t="s">
        <v>3983</v>
      </c>
      <c r="J4363" s="502">
        <v>14.24</v>
      </c>
      <c r="K4363" s="494" t="s">
        <v>4026</v>
      </c>
      <c r="L4363" s="512">
        <f t="shared" si="476"/>
        <v>0</v>
      </c>
      <c r="M4363" s="513" t="s">
        <v>4037</v>
      </c>
      <c r="N4363" s="514"/>
      <c r="O4363" s="514"/>
      <c r="P4363" s="515">
        <f t="shared" ref="P4363:P4426" si="477">IF(M4363="nio",0,IF(M4363&gt;0,M4363*J4363/S4363,0))</f>
        <v>0</v>
      </c>
      <c r="Q4363" s="515">
        <f t="shared" ref="Q4363:Q4426" si="478">IF(N4363&gt;0,N4363*J4363/T4363,0)</f>
        <v>0</v>
      </c>
      <c r="R4363" s="515">
        <f t="shared" ref="R4363:R4426" si="479">IF(O4363&gt;0,O4363*J4363/U4363,0)</f>
        <v>0</v>
      </c>
      <c r="S4363" s="516">
        <f>IF(M4363="nio",0,IF(M4363&gt;0,VLOOKUP(H4363,'3-Productie normen'!A:L,VLOOKUP(M4363,'3-Productie normen'!$B$36:$C$42,2,FALSE),FALSE)))</f>
        <v>0</v>
      </c>
      <c r="T4363" s="516">
        <f t="shared" si="474"/>
        <v>0</v>
      </c>
      <c r="U4363" s="55">
        <f t="shared" si="475"/>
        <v>0</v>
      </c>
      <c r="V4363" s="527"/>
      <c r="X4363" s="529">
        <f t="shared" ref="X4363:X4426" si="480">L4363*J4363</f>
        <v>0</v>
      </c>
    </row>
    <row r="4364" spans="1:24" ht="14.1" customHeight="1">
      <c r="A4364" s="460">
        <v>4364</v>
      </c>
      <c r="B4364" s="467" t="s">
        <v>248</v>
      </c>
      <c r="C4364" s="466" t="s">
        <v>417</v>
      </c>
      <c r="D4364" s="473" t="s">
        <v>512</v>
      </c>
      <c r="E4364" s="475">
        <v>2</v>
      </c>
      <c r="F4364" s="475">
        <v>1001</v>
      </c>
      <c r="G4364" s="494" t="s">
        <v>625</v>
      </c>
      <c r="H4364" s="494" t="s">
        <v>4026</v>
      </c>
      <c r="I4364" s="494" t="s">
        <v>3974</v>
      </c>
      <c r="J4364" s="502">
        <v>962.29</v>
      </c>
      <c r="K4364" s="494" t="s">
        <v>4026</v>
      </c>
      <c r="L4364" s="512">
        <f t="shared" si="476"/>
        <v>0</v>
      </c>
      <c r="M4364" s="513" t="s">
        <v>4037</v>
      </c>
      <c r="N4364" s="514"/>
      <c r="O4364" s="514"/>
      <c r="P4364" s="515">
        <f t="shared" si="477"/>
        <v>0</v>
      </c>
      <c r="Q4364" s="515">
        <f t="shared" si="478"/>
        <v>0</v>
      </c>
      <c r="R4364" s="515">
        <f t="shared" si="479"/>
        <v>0</v>
      </c>
      <c r="S4364" s="516">
        <f>IF(M4364="nio",0,IF(M4364&gt;0,VLOOKUP(H4364,'3-Productie normen'!A:L,VLOOKUP(M4364,'3-Productie normen'!$B$36:$C$42,2,FALSE),FALSE)))</f>
        <v>0</v>
      </c>
      <c r="T4364" s="516">
        <f t="shared" si="474"/>
        <v>0</v>
      </c>
      <c r="U4364" s="55">
        <f t="shared" si="475"/>
        <v>0</v>
      </c>
      <c r="V4364" s="527"/>
      <c r="X4364" s="529">
        <f t="shared" si="480"/>
        <v>0</v>
      </c>
    </row>
    <row r="4365" spans="1:24" ht="14.1" customHeight="1">
      <c r="A4365" s="460">
        <v>4365</v>
      </c>
      <c r="B4365" s="467" t="s">
        <v>248</v>
      </c>
      <c r="C4365" s="466" t="s">
        <v>417</v>
      </c>
      <c r="D4365" s="473" t="s">
        <v>512</v>
      </c>
      <c r="E4365" s="475">
        <v>2</v>
      </c>
      <c r="F4365" s="475">
        <v>1002</v>
      </c>
      <c r="G4365" s="494" t="s">
        <v>625</v>
      </c>
      <c r="H4365" s="494" t="s">
        <v>4026</v>
      </c>
      <c r="I4365" s="494" t="s">
        <v>3983</v>
      </c>
      <c r="J4365" s="502">
        <v>44.77</v>
      </c>
      <c r="K4365" s="494" t="s">
        <v>4026</v>
      </c>
      <c r="L4365" s="512">
        <f t="shared" si="476"/>
        <v>0</v>
      </c>
      <c r="M4365" s="513" t="s">
        <v>4037</v>
      </c>
      <c r="N4365" s="514"/>
      <c r="O4365" s="514"/>
      <c r="P4365" s="515">
        <f t="shared" si="477"/>
        <v>0</v>
      </c>
      <c r="Q4365" s="515">
        <f t="shared" si="478"/>
        <v>0</v>
      </c>
      <c r="R4365" s="515">
        <f t="shared" si="479"/>
        <v>0</v>
      </c>
      <c r="S4365" s="516">
        <f>IF(M4365="nio",0,IF(M4365&gt;0,VLOOKUP(H4365,'3-Productie normen'!A:L,VLOOKUP(M4365,'3-Productie normen'!$B$36:$C$42,2,FALSE),FALSE)))</f>
        <v>0</v>
      </c>
      <c r="T4365" s="516">
        <f t="shared" si="474"/>
        <v>0</v>
      </c>
      <c r="U4365" s="55">
        <f t="shared" si="475"/>
        <v>0</v>
      </c>
      <c r="V4365" s="527"/>
      <c r="X4365" s="529">
        <f t="shared" si="480"/>
        <v>0</v>
      </c>
    </row>
    <row r="4366" spans="1:24" ht="14.1" customHeight="1">
      <c r="A4366" s="460">
        <v>4366</v>
      </c>
      <c r="B4366" s="467" t="s">
        <v>248</v>
      </c>
      <c r="C4366" s="466" t="s">
        <v>417</v>
      </c>
      <c r="D4366" s="473" t="s">
        <v>512</v>
      </c>
      <c r="E4366" s="475">
        <v>2</v>
      </c>
      <c r="F4366" s="475">
        <v>1003</v>
      </c>
      <c r="G4366" s="494" t="s">
        <v>594</v>
      </c>
      <c r="H4366" s="494" t="s">
        <v>4026</v>
      </c>
      <c r="I4366" s="494" t="s">
        <v>3974</v>
      </c>
      <c r="J4366" s="502">
        <v>15.18</v>
      </c>
      <c r="K4366" s="494" t="s">
        <v>4026</v>
      </c>
      <c r="L4366" s="512">
        <f t="shared" si="476"/>
        <v>0</v>
      </c>
      <c r="M4366" s="513" t="s">
        <v>4037</v>
      </c>
      <c r="N4366" s="514"/>
      <c r="O4366" s="514"/>
      <c r="P4366" s="515">
        <f t="shared" si="477"/>
        <v>0</v>
      </c>
      <c r="Q4366" s="515">
        <f t="shared" si="478"/>
        <v>0</v>
      </c>
      <c r="R4366" s="515">
        <f t="shared" si="479"/>
        <v>0</v>
      </c>
      <c r="S4366" s="516">
        <f>IF(M4366="nio",0,IF(M4366&gt;0,VLOOKUP(H4366,'3-Productie normen'!A:L,VLOOKUP(M4366,'3-Productie normen'!$B$36:$C$42,2,FALSE),FALSE)))</f>
        <v>0</v>
      </c>
      <c r="T4366" s="516">
        <f t="shared" si="474"/>
        <v>0</v>
      </c>
      <c r="U4366" s="55">
        <f t="shared" si="475"/>
        <v>0</v>
      </c>
      <c r="V4366" s="527"/>
      <c r="X4366" s="529">
        <f t="shared" si="480"/>
        <v>0</v>
      </c>
    </row>
    <row r="4367" spans="1:24" ht="14.1" customHeight="1">
      <c r="A4367" s="460">
        <v>4367</v>
      </c>
      <c r="B4367" s="467" t="s">
        <v>248</v>
      </c>
      <c r="C4367" s="466" t="s">
        <v>417</v>
      </c>
      <c r="D4367" s="473" t="s">
        <v>512</v>
      </c>
      <c r="E4367" s="475">
        <v>2</v>
      </c>
      <c r="F4367" s="475">
        <v>1004</v>
      </c>
      <c r="G4367" s="494" t="s">
        <v>600</v>
      </c>
      <c r="H4367" s="494" t="s">
        <v>4026</v>
      </c>
      <c r="I4367" s="494" t="s">
        <v>3974</v>
      </c>
      <c r="J4367" s="502">
        <v>3.49</v>
      </c>
      <c r="K4367" s="494" t="s">
        <v>4026</v>
      </c>
      <c r="L4367" s="512">
        <f t="shared" si="476"/>
        <v>0</v>
      </c>
      <c r="M4367" s="513" t="s">
        <v>4037</v>
      </c>
      <c r="N4367" s="514"/>
      <c r="O4367" s="514"/>
      <c r="P4367" s="515">
        <f t="shared" si="477"/>
        <v>0</v>
      </c>
      <c r="Q4367" s="515">
        <f t="shared" si="478"/>
        <v>0</v>
      </c>
      <c r="R4367" s="515">
        <f t="shared" si="479"/>
        <v>0</v>
      </c>
      <c r="S4367" s="516">
        <f>IF(M4367="nio",0,IF(M4367&gt;0,VLOOKUP(H4367,'3-Productie normen'!A:L,VLOOKUP(M4367,'3-Productie normen'!$B$36:$C$42,2,FALSE),FALSE)))</f>
        <v>0</v>
      </c>
      <c r="T4367" s="516">
        <f t="shared" si="474"/>
        <v>0</v>
      </c>
      <c r="U4367" s="55">
        <f t="shared" si="475"/>
        <v>0</v>
      </c>
      <c r="V4367" s="527"/>
      <c r="X4367" s="529">
        <f t="shared" si="480"/>
        <v>0</v>
      </c>
    </row>
    <row r="4368" spans="1:24" ht="14.1" customHeight="1">
      <c r="A4368" s="460">
        <v>4368</v>
      </c>
      <c r="B4368" s="467" t="s">
        <v>248</v>
      </c>
      <c r="C4368" s="466" t="s">
        <v>417</v>
      </c>
      <c r="D4368" s="473" t="s">
        <v>512</v>
      </c>
      <c r="E4368" s="475">
        <v>2</v>
      </c>
      <c r="F4368" s="475" t="s">
        <v>3447</v>
      </c>
      <c r="G4368" s="494" t="s">
        <v>625</v>
      </c>
      <c r="H4368" s="494" t="s">
        <v>4026</v>
      </c>
      <c r="I4368" s="494" t="s">
        <v>3983</v>
      </c>
      <c r="J4368" s="502">
        <v>8.83</v>
      </c>
      <c r="K4368" s="494" t="s">
        <v>4026</v>
      </c>
      <c r="L4368" s="512">
        <f t="shared" si="476"/>
        <v>0</v>
      </c>
      <c r="M4368" s="513" t="s">
        <v>4037</v>
      </c>
      <c r="N4368" s="514"/>
      <c r="O4368" s="514"/>
      <c r="P4368" s="515">
        <f t="shared" si="477"/>
        <v>0</v>
      </c>
      <c r="Q4368" s="515">
        <f t="shared" si="478"/>
        <v>0</v>
      </c>
      <c r="R4368" s="515">
        <f t="shared" si="479"/>
        <v>0</v>
      </c>
      <c r="S4368" s="516">
        <f>IF(M4368="nio",0,IF(M4368&gt;0,VLOOKUP(H4368,'3-Productie normen'!A:L,VLOOKUP(M4368,'3-Productie normen'!$B$36:$C$42,2,FALSE),FALSE)))</f>
        <v>0</v>
      </c>
      <c r="T4368" s="516">
        <f t="shared" si="474"/>
        <v>0</v>
      </c>
      <c r="U4368" s="55">
        <f t="shared" si="475"/>
        <v>0</v>
      </c>
      <c r="V4368" s="527"/>
      <c r="X4368" s="529">
        <f t="shared" si="480"/>
        <v>0</v>
      </c>
    </row>
    <row r="4369" spans="1:24" ht="14.1" customHeight="1">
      <c r="A4369" s="567">
        <v>4369</v>
      </c>
      <c r="B4369" s="467" t="s">
        <v>248</v>
      </c>
      <c r="C4369" s="466" t="s">
        <v>418</v>
      </c>
      <c r="D4369" s="473" t="s">
        <v>513</v>
      </c>
      <c r="E4369" s="475">
        <v>0</v>
      </c>
      <c r="F4369" s="475">
        <v>1</v>
      </c>
      <c r="G4369" s="494" t="s">
        <v>594</v>
      </c>
      <c r="H4369" s="494" t="s">
        <v>4026</v>
      </c>
      <c r="I4369" s="494" t="s">
        <v>3983</v>
      </c>
      <c r="J4369" s="502">
        <v>13.99</v>
      </c>
      <c r="K4369" s="494" t="s">
        <v>4026</v>
      </c>
      <c r="L4369" s="512">
        <f t="shared" si="476"/>
        <v>0</v>
      </c>
      <c r="M4369" s="513" t="s">
        <v>4037</v>
      </c>
      <c r="N4369" s="514"/>
      <c r="O4369" s="514"/>
      <c r="P4369" s="515">
        <f t="shared" si="477"/>
        <v>0</v>
      </c>
      <c r="Q4369" s="515">
        <f t="shared" si="478"/>
        <v>0</v>
      </c>
      <c r="R4369" s="515">
        <f t="shared" si="479"/>
        <v>0</v>
      </c>
      <c r="S4369" s="516">
        <f>IF(M4369="nio",0,IF(M4369&gt;0,VLOOKUP(H4369,'3-Productie normen'!A:L,VLOOKUP(M4369,'3-Productie normen'!$B$36:$C$42,2,FALSE),FALSE)))</f>
        <v>0</v>
      </c>
      <c r="T4369" s="516">
        <f t="shared" si="474"/>
        <v>0</v>
      </c>
      <c r="U4369" s="55">
        <f t="shared" si="475"/>
        <v>0</v>
      </c>
      <c r="V4369" s="527"/>
      <c r="X4369" s="529">
        <f t="shared" si="480"/>
        <v>0</v>
      </c>
    </row>
    <row r="4370" spans="1:24" ht="14.1" customHeight="1">
      <c r="A4370" s="460">
        <v>4370</v>
      </c>
      <c r="B4370" s="467" t="s">
        <v>248</v>
      </c>
      <c r="C4370" s="466" t="s">
        <v>418</v>
      </c>
      <c r="D4370" s="473" t="s">
        <v>513</v>
      </c>
      <c r="E4370" s="475">
        <v>0</v>
      </c>
      <c r="F4370" s="475">
        <v>2</v>
      </c>
      <c r="G4370" s="494" t="s">
        <v>2204</v>
      </c>
      <c r="H4370" s="494" t="s">
        <v>4026</v>
      </c>
      <c r="I4370" s="494" t="s">
        <v>3981</v>
      </c>
      <c r="J4370" s="502">
        <v>144.36000000000001</v>
      </c>
      <c r="K4370" s="494" t="s">
        <v>4026</v>
      </c>
      <c r="L4370" s="512">
        <f t="shared" si="476"/>
        <v>0</v>
      </c>
      <c r="M4370" s="513" t="s">
        <v>4037</v>
      </c>
      <c r="N4370" s="514"/>
      <c r="O4370" s="514"/>
      <c r="P4370" s="515">
        <f t="shared" si="477"/>
        <v>0</v>
      </c>
      <c r="Q4370" s="515">
        <f t="shared" si="478"/>
        <v>0</v>
      </c>
      <c r="R4370" s="515">
        <f t="shared" si="479"/>
        <v>0</v>
      </c>
      <c r="S4370" s="516">
        <f>IF(M4370="nio",0,IF(M4370&gt;0,VLOOKUP(H4370,'3-Productie normen'!A:L,VLOOKUP(M4370,'3-Productie normen'!$B$36:$C$42,2,FALSE),FALSE)))</f>
        <v>0</v>
      </c>
      <c r="T4370" s="516">
        <f t="shared" si="474"/>
        <v>0</v>
      </c>
      <c r="U4370" s="55">
        <f t="shared" si="475"/>
        <v>0</v>
      </c>
      <c r="V4370" s="527"/>
      <c r="X4370" s="529">
        <f t="shared" si="480"/>
        <v>0</v>
      </c>
    </row>
    <row r="4371" spans="1:24" ht="14.1" customHeight="1">
      <c r="A4371" s="460">
        <v>4371</v>
      </c>
      <c r="B4371" s="467" t="s">
        <v>248</v>
      </c>
      <c r="C4371" s="466" t="s">
        <v>419</v>
      </c>
      <c r="D4371" s="473" t="s">
        <v>514</v>
      </c>
      <c r="E4371" s="475">
        <v>0</v>
      </c>
      <c r="F4371" s="475">
        <v>1</v>
      </c>
      <c r="G4371" s="494" t="s">
        <v>596</v>
      </c>
      <c r="H4371" s="494" t="s">
        <v>4026</v>
      </c>
      <c r="I4371" s="494" t="s">
        <v>3983</v>
      </c>
      <c r="J4371" s="502">
        <v>220.97</v>
      </c>
      <c r="K4371" s="494" t="s">
        <v>4026</v>
      </c>
      <c r="L4371" s="512">
        <f t="shared" si="476"/>
        <v>0</v>
      </c>
      <c r="M4371" s="513" t="s">
        <v>4037</v>
      </c>
      <c r="N4371" s="514"/>
      <c r="O4371" s="514"/>
      <c r="P4371" s="515">
        <f t="shared" si="477"/>
        <v>0</v>
      </c>
      <c r="Q4371" s="515">
        <f t="shared" si="478"/>
        <v>0</v>
      </c>
      <c r="R4371" s="515">
        <f t="shared" si="479"/>
        <v>0</v>
      </c>
      <c r="S4371" s="516">
        <f>IF(M4371="nio",0,IF(M4371&gt;0,VLOOKUP(H4371,'3-Productie normen'!A:L,VLOOKUP(M4371,'3-Productie normen'!$B$36:$C$42,2,FALSE),FALSE)))</f>
        <v>0</v>
      </c>
      <c r="T4371" s="516">
        <f t="shared" si="474"/>
        <v>0</v>
      </c>
      <c r="U4371" s="55">
        <f t="shared" si="475"/>
        <v>0</v>
      </c>
      <c r="V4371" s="527"/>
      <c r="X4371" s="529">
        <f t="shared" si="480"/>
        <v>0</v>
      </c>
    </row>
    <row r="4372" spans="1:24" ht="14.1" customHeight="1">
      <c r="A4372" s="460">
        <v>4372</v>
      </c>
      <c r="B4372" s="467" t="s">
        <v>248</v>
      </c>
      <c r="C4372" s="466" t="s">
        <v>419</v>
      </c>
      <c r="D4372" s="473" t="s">
        <v>514</v>
      </c>
      <c r="E4372" s="475">
        <v>0</v>
      </c>
      <c r="F4372" s="475">
        <v>2</v>
      </c>
      <c r="G4372" s="494" t="s">
        <v>617</v>
      </c>
      <c r="H4372" s="494" t="s">
        <v>4026</v>
      </c>
      <c r="I4372" s="494" t="s">
        <v>3983</v>
      </c>
      <c r="J4372" s="502">
        <v>18.23</v>
      </c>
      <c r="K4372" s="494" t="s">
        <v>4026</v>
      </c>
      <c r="L4372" s="512">
        <f t="shared" si="476"/>
        <v>0</v>
      </c>
      <c r="M4372" s="513" t="s">
        <v>4037</v>
      </c>
      <c r="N4372" s="514"/>
      <c r="O4372" s="514"/>
      <c r="P4372" s="515">
        <f t="shared" si="477"/>
        <v>0</v>
      </c>
      <c r="Q4372" s="515">
        <f t="shared" si="478"/>
        <v>0</v>
      </c>
      <c r="R4372" s="515">
        <f t="shared" si="479"/>
        <v>0</v>
      </c>
      <c r="S4372" s="516">
        <f>IF(M4372="nio",0,IF(M4372&gt;0,VLOOKUP(H4372,'3-Productie normen'!A:L,VLOOKUP(M4372,'3-Productie normen'!$B$36:$C$42,2,FALSE),FALSE)))</f>
        <v>0</v>
      </c>
      <c r="T4372" s="516">
        <f t="shared" si="474"/>
        <v>0</v>
      </c>
      <c r="U4372" s="55">
        <f t="shared" si="475"/>
        <v>0</v>
      </c>
      <c r="V4372" s="527"/>
      <c r="X4372" s="529">
        <f t="shared" si="480"/>
        <v>0</v>
      </c>
    </row>
    <row r="4373" spans="1:24" ht="14.1" customHeight="1">
      <c r="A4373" s="460">
        <v>4373</v>
      </c>
      <c r="B4373" s="467" t="s">
        <v>248</v>
      </c>
      <c r="C4373" s="466" t="s">
        <v>419</v>
      </c>
      <c r="D4373" s="473" t="s">
        <v>514</v>
      </c>
      <c r="E4373" s="475">
        <v>0</v>
      </c>
      <c r="F4373" s="475">
        <v>3</v>
      </c>
      <c r="G4373" s="494" t="s">
        <v>600</v>
      </c>
      <c r="H4373" s="494" t="s">
        <v>4026</v>
      </c>
      <c r="I4373" s="494" t="s">
        <v>3983</v>
      </c>
      <c r="J4373" s="502">
        <v>9.7200000000000006</v>
      </c>
      <c r="K4373" s="494" t="s">
        <v>4026</v>
      </c>
      <c r="L4373" s="512">
        <f t="shared" si="476"/>
        <v>0</v>
      </c>
      <c r="M4373" s="513" t="s">
        <v>4037</v>
      </c>
      <c r="N4373" s="514"/>
      <c r="O4373" s="514"/>
      <c r="P4373" s="515">
        <f t="shared" si="477"/>
        <v>0</v>
      </c>
      <c r="Q4373" s="515">
        <f t="shared" si="478"/>
        <v>0</v>
      </c>
      <c r="R4373" s="515">
        <f t="shared" si="479"/>
        <v>0</v>
      </c>
      <c r="S4373" s="516">
        <f>IF(M4373="nio",0,IF(M4373&gt;0,VLOOKUP(H4373,'3-Productie normen'!A:L,VLOOKUP(M4373,'3-Productie normen'!$B$36:$C$42,2,FALSE),FALSE)))</f>
        <v>0</v>
      </c>
      <c r="T4373" s="516">
        <f t="shared" si="474"/>
        <v>0</v>
      </c>
      <c r="U4373" s="55">
        <f t="shared" si="475"/>
        <v>0</v>
      </c>
      <c r="V4373" s="527"/>
      <c r="X4373" s="529">
        <f t="shared" si="480"/>
        <v>0</v>
      </c>
    </row>
    <row r="4374" spans="1:24" ht="14.1" customHeight="1">
      <c r="A4374" s="460">
        <v>4374</v>
      </c>
      <c r="B4374" s="467" t="s">
        <v>248</v>
      </c>
      <c r="C4374" s="466" t="s">
        <v>420</v>
      </c>
      <c r="D4374" s="473" t="s">
        <v>515</v>
      </c>
      <c r="E4374" s="475">
        <v>0</v>
      </c>
      <c r="F4374" s="475">
        <v>1</v>
      </c>
      <c r="G4374" s="494" t="s">
        <v>2204</v>
      </c>
      <c r="H4374" s="494" t="s">
        <v>4026</v>
      </c>
      <c r="I4374" s="494" t="s">
        <v>3983</v>
      </c>
      <c r="J4374" s="502">
        <v>10.68</v>
      </c>
      <c r="K4374" s="494" t="s">
        <v>4026</v>
      </c>
      <c r="L4374" s="512">
        <f t="shared" si="476"/>
        <v>0</v>
      </c>
      <c r="M4374" s="513" t="s">
        <v>4037</v>
      </c>
      <c r="N4374" s="514"/>
      <c r="O4374" s="514"/>
      <c r="P4374" s="515">
        <f t="shared" si="477"/>
        <v>0</v>
      </c>
      <c r="Q4374" s="515">
        <f t="shared" si="478"/>
        <v>0</v>
      </c>
      <c r="R4374" s="515">
        <f t="shared" si="479"/>
        <v>0</v>
      </c>
      <c r="S4374" s="516">
        <f>IF(M4374="nio",0,IF(M4374&gt;0,VLOOKUP(H4374,'3-Productie normen'!A:L,VLOOKUP(M4374,'3-Productie normen'!$B$36:$C$42,2,FALSE),FALSE)))</f>
        <v>0</v>
      </c>
      <c r="T4374" s="516">
        <f t="shared" si="474"/>
        <v>0</v>
      </c>
      <c r="U4374" s="55">
        <f t="shared" si="475"/>
        <v>0</v>
      </c>
      <c r="V4374" s="527"/>
      <c r="X4374" s="529">
        <f t="shared" si="480"/>
        <v>0</v>
      </c>
    </row>
    <row r="4375" spans="1:24" ht="14.1" customHeight="1">
      <c r="A4375" s="460">
        <v>4375</v>
      </c>
      <c r="B4375" s="467" t="s">
        <v>248</v>
      </c>
      <c r="C4375" s="466" t="s">
        <v>420</v>
      </c>
      <c r="D4375" s="473" t="s">
        <v>515</v>
      </c>
      <c r="E4375" s="475">
        <v>0</v>
      </c>
      <c r="F4375" s="475">
        <v>2</v>
      </c>
      <c r="G4375" s="494" t="s">
        <v>911</v>
      </c>
      <c r="H4375" s="494" t="s">
        <v>4026</v>
      </c>
      <c r="I4375" s="494" t="s">
        <v>3983</v>
      </c>
      <c r="J4375" s="502">
        <v>1.6</v>
      </c>
      <c r="K4375" s="494" t="s">
        <v>4026</v>
      </c>
      <c r="L4375" s="512">
        <f t="shared" si="476"/>
        <v>0</v>
      </c>
      <c r="M4375" s="513" t="s">
        <v>4037</v>
      </c>
      <c r="N4375" s="514"/>
      <c r="O4375" s="514"/>
      <c r="P4375" s="515">
        <f t="shared" si="477"/>
        <v>0</v>
      </c>
      <c r="Q4375" s="515">
        <f t="shared" si="478"/>
        <v>0</v>
      </c>
      <c r="R4375" s="515">
        <f t="shared" si="479"/>
        <v>0</v>
      </c>
      <c r="S4375" s="516">
        <f>IF(M4375="nio",0,IF(M4375&gt;0,VLOOKUP(H4375,'3-Productie normen'!A:L,VLOOKUP(M4375,'3-Productie normen'!$B$36:$C$42,2,FALSE),FALSE)))</f>
        <v>0</v>
      </c>
      <c r="T4375" s="516">
        <f t="shared" si="474"/>
        <v>0</v>
      </c>
      <c r="U4375" s="55">
        <f t="shared" si="475"/>
        <v>0</v>
      </c>
      <c r="V4375" s="527"/>
      <c r="X4375" s="529">
        <f t="shared" si="480"/>
        <v>0</v>
      </c>
    </row>
    <row r="4376" spans="1:24" ht="14.1" customHeight="1">
      <c r="A4376" s="460">
        <v>4376</v>
      </c>
      <c r="B4376" s="467" t="s">
        <v>248</v>
      </c>
      <c r="C4376" s="466" t="s">
        <v>420</v>
      </c>
      <c r="D4376" s="473" t="s">
        <v>515</v>
      </c>
      <c r="E4376" s="475">
        <v>0</v>
      </c>
      <c r="F4376" s="475">
        <v>3</v>
      </c>
      <c r="G4376" s="494" t="s">
        <v>911</v>
      </c>
      <c r="H4376" s="494" t="s">
        <v>4026</v>
      </c>
      <c r="I4376" s="494" t="s">
        <v>3983</v>
      </c>
      <c r="J4376" s="502">
        <v>1.6</v>
      </c>
      <c r="K4376" s="494" t="s">
        <v>4026</v>
      </c>
      <c r="L4376" s="512">
        <f t="shared" si="476"/>
        <v>0</v>
      </c>
      <c r="M4376" s="513" t="s">
        <v>4037</v>
      </c>
      <c r="N4376" s="514"/>
      <c r="O4376" s="514"/>
      <c r="P4376" s="515">
        <f t="shared" si="477"/>
        <v>0</v>
      </c>
      <c r="Q4376" s="515">
        <f t="shared" si="478"/>
        <v>0</v>
      </c>
      <c r="R4376" s="515">
        <f t="shared" si="479"/>
        <v>0</v>
      </c>
      <c r="S4376" s="516">
        <f>IF(M4376="nio",0,IF(M4376&gt;0,VLOOKUP(H4376,'3-Productie normen'!A:L,VLOOKUP(M4376,'3-Productie normen'!$B$36:$C$42,2,FALSE),FALSE)))</f>
        <v>0</v>
      </c>
      <c r="T4376" s="516">
        <f t="shared" si="474"/>
        <v>0</v>
      </c>
      <c r="U4376" s="55">
        <f t="shared" si="475"/>
        <v>0</v>
      </c>
      <c r="V4376" s="527"/>
      <c r="X4376" s="529">
        <f t="shared" si="480"/>
        <v>0</v>
      </c>
    </row>
    <row r="4377" spans="1:24" s="56" customFormat="1" ht="13.8" customHeight="1">
      <c r="A4377" s="567">
        <v>4377</v>
      </c>
      <c r="B4377" s="466" t="s">
        <v>4067</v>
      </c>
      <c r="C4377" s="466" t="s">
        <v>421</v>
      </c>
      <c r="D4377" s="473" t="s">
        <v>516</v>
      </c>
      <c r="E4377" s="475">
        <v>0</v>
      </c>
      <c r="F4377" s="474">
        <v>0</v>
      </c>
      <c r="G4377" s="491" t="s">
        <v>254</v>
      </c>
      <c r="H4377" s="491" t="s">
        <v>254</v>
      </c>
      <c r="I4377" s="492"/>
      <c r="J4377" s="501">
        <v>15</v>
      </c>
      <c r="K4377" s="491"/>
      <c r="L4377" s="512">
        <f>SUM(M4377:O4377)</f>
        <v>255</v>
      </c>
      <c r="M4377" s="513">
        <v>255</v>
      </c>
      <c r="N4377" s="514"/>
      <c r="O4377" s="514"/>
      <c r="P4377" s="515" t="e">
        <f t="shared" si="477"/>
        <v>#DIV/0!</v>
      </c>
      <c r="Q4377" s="515">
        <f t="shared" si="478"/>
        <v>0</v>
      </c>
      <c r="R4377" s="515">
        <f t="shared" si="479"/>
        <v>0</v>
      </c>
      <c r="S4377" s="516">
        <f>IF(M4377="nio",0,IF(M4377&gt;0,VLOOKUP(H4377,'3-Productie normen'!A:L,VLOOKUP(M4377,'3-Productie normen'!$B$36:$C$42,2,FALSE),FALSE)))</f>
        <v>0</v>
      </c>
      <c r="T4377" s="516">
        <f t="shared" si="474"/>
        <v>0</v>
      </c>
      <c r="U4377" s="55">
        <f t="shared" si="475"/>
        <v>0</v>
      </c>
      <c r="V4377" s="527"/>
      <c r="W4377" s="3"/>
      <c r="X4377" s="529">
        <f t="shared" si="480"/>
        <v>3825</v>
      </c>
    </row>
    <row r="4378" spans="1:24" ht="14.1" customHeight="1">
      <c r="A4378" s="460">
        <v>4378</v>
      </c>
      <c r="B4378" s="466" t="s">
        <v>4067</v>
      </c>
      <c r="C4378" s="466" t="s">
        <v>421</v>
      </c>
      <c r="D4378" s="473" t="s">
        <v>516</v>
      </c>
      <c r="E4378" s="475"/>
      <c r="F4378" s="475"/>
      <c r="G4378" s="494" t="s">
        <v>598</v>
      </c>
      <c r="H4378" s="487" t="s">
        <v>17</v>
      </c>
      <c r="I4378" s="494" t="s">
        <v>3983</v>
      </c>
      <c r="J4378" s="502">
        <v>10</v>
      </c>
      <c r="K4378" s="487" t="s">
        <v>17</v>
      </c>
      <c r="L4378" s="512">
        <f t="shared" si="476"/>
        <v>255</v>
      </c>
      <c r="M4378" s="514">
        <v>255</v>
      </c>
      <c r="N4378" s="514"/>
      <c r="O4378" s="514"/>
      <c r="P4378" s="515" t="e">
        <f t="shared" si="477"/>
        <v>#DIV/0!</v>
      </c>
      <c r="Q4378" s="515">
        <f t="shared" si="478"/>
        <v>0</v>
      </c>
      <c r="R4378" s="515">
        <f t="shared" si="479"/>
        <v>0</v>
      </c>
      <c r="S4378" s="516">
        <f>IF(M4378="nio",0,IF(M4378&gt;0,VLOOKUP(H4378,'3-Productie normen'!A:L,VLOOKUP(M4378,'3-Productie normen'!$B$36:$C$42,2,FALSE),FALSE)))</f>
        <v>0</v>
      </c>
      <c r="T4378" s="516">
        <f t="shared" si="474"/>
        <v>0</v>
      </c>
      <c r="U4378" s="55">
        <f t="shared" si="475"/>
        <v>0</v>
      </c>
      <c r="V4378" s="527"/>
      <c r="X4378" s="529">
        <f t="shared" si="480"/>
        <v>2550</v>
      </c>
    </row>
    <row r="4379" spans="1:24" ht="14.1" customHeight="1">
      <c r="A4379" s="460">
        <v>4379</v>
      </c>
      <c r="B4379" s="466" t="s">
        <v>4067</v>
      </c>
      <c r="C4379" s="466" t="s">
        <v>421</v>
      </c>
      <c r="D4379" s="473" t="s">
        <v>516</v>
      </c>
      <c r="E4379" s="475"/>
      <c r="F4379" s="475"/>
      <c r="G4379" s="494" t="s">
        <v>598</v>
      </c>
      <c r="H4379" s="487" t="s">
        <v>17</v>
      </c>
      <c r="I4379" s="494" t="s">
        <v>3983</v>
      </c>
      <c r="J4379" s="502">
        <v>10</v>
      </c>
      <c r="K4379" s="487" t="s">
        <v>17</v>
      </c>
      <c r="L4379" s="512">
        <f t="shared" si="476"/>
        <v>255</v>
      </c>
      <c r="M4379" s="514">
        <v>255</v>
      </c>
      <c r="N4379" s="514"/>
      <c r="O4379" s="514"/>
      <c r="P4379" s="515" t="e">
        <f t="shared" si="477"/>
        <v>#DIV/0!</v>
      </c>
      <c r="Q4379" s="515">
        <f t="shared" si="478"/>
        <v>0</v>
      </c>
      <c r="R4379" s="515">
        <f t="shared" si="479"/>
        <v>0</v>
      </c>
      <c r="S4379" s="516">
        <f>IF(M4379="nio",0,IF(M4379&gt;0,VLOOKUP(H4379,'3-Productie normen'!A:L,VLOOKUP(M4379,'3-Productie normen'!$B$36:$C$42,2,FALSE),FALSE)))</f>
        <v>0</v>
      </c>
      <c r="T4379" s="516">
        <f t="shared" si="474"/>
        <v>0</v>
      </c>
      <c r="U4379" s="55">
        <f t="shared" si="475"/>
        <v>0</v>
      </c>
      <c r="V4379" s="527"/>
      <c r="X4379" s="529">
        <f t="shared" si="480"/>
        <v>2550</v>
      </c>
    </row>
    <row r="4380" spans="1:24" ht="14.1" customHeight="1">
      <c r="A4380" s="460">
        <v>4380</v>
      </c>
      <c r="B4380" s="466" t="s">
        <v>4067</v>
      </c>
      <c r="C4380" s="466" t="s">
        <v>421</v>
      </c>
      <c r="D4380" s="473" t="s">
        <v>516</v>
      </c>
      <c r="E4380" s="475"/>
      <c r="F4380" s="475"/>
      <c r="G4380" s="494" t="s">
        <v>598</v>
      </c>
      <c r="H4380" s="487" t="s">
        <v>17</v>
      </c>
      <c r="I4380" s="494" t="s">
        <v>3983</v>
      </c>
      <c r="J4380" s="502">
        <v>10</v>
      </c>
      <c r="K4380" s="487" t="s">
        <v>17</v>
      </c>
      <c r="L4380" s="512">
        <f t="shared" si="476"/>
        <v>255</v>
      </c>
      <c r="M4380" s="514">
        <v>255</v>
      </c>
      <c r="N4380" s="514"/>
      <c r="O4380" s="514"/>
      <c r="P4380" s="515" t="e">
        <f t="shared" si="477"/>
        <v>#DIV/0!</v>
      </c>
      <c r="Q4380" s="515">
        <f t="shared" si="478"/>
        <v>0</v>
      </c>
      <c r="R4380" s="515">
        <f t="shared" si="479"/>
        <v>0</v>
      </c>
      <c r="S4380" s="516">
        <f>IF(M4380="nio",0,IF(M4380&gt;0,VLOOKUP(H4380,'3-Productie normen'!A:L,VLOOKUP(M4380,'3-Productie normen'!$B$36:$C$42,2,FALSE),FALSE)))</f>
        <v>0</v>
      </c>
      <c r="T4380" s="516">
        <f t="shared" ref="T4380:T4444" si="481">IF(N4380&gt;0,S4380*$T$8,0)</f>
        <v>0</v>
      </c>
      <c r="U4380" s="55">
        <f t="shared" ref="U4380:U4444" si="482">IF((OR(O4380&gt;0,)),S4380*$U$8,0)</f>
        <v>0</v>
      </c>
      <c r="V4380" s="527"/>
      <c r="X4380" s="529">
        <f t="shared" si="480"/>
        <v>2550</v>
      </c>
    </row>
    <row r="4381" spans="1:24" ht="14.1" customHeight="1">
      <c r="A4381" s="460">
        <v>4381</v>
      </c>
      <c r="B4381" s="466" t="s">
        <v>4067</v>
      </c>
      <c r="C4381" s="466" t="s">
        <v>421</v>
      </c>
      <c r="D4381" s="473" t="s">
        <v>516</v>
      </c>
      <c r="E4381" s="475"/>
      <c r="F4381" s="475"/>
      <c r="G4381" s="494" t="s">
        <v>598</v>
      </c>
      <c r="H4381" s="487" t="s">
        <v>17</v>
      </c>
      <c r="I4381" s="494" t="s">
        <v>3983</v>
      </c>
      <c r="J4381" s="502">
        <v>10</v>
      </c>
      <c r="K4381" s="487" t="s">
        <v>17</v>
      </c>
      <c r="L4381" s="512">
        <f t="shared" si="476"/>
        <v>255</v>
      </c>
      <c r="M4381" s="514">
        <v>255</v>
      </c>
      <c r="N4381" s="514"/>
      <c r="O4381" s="514"/>
      <c r="P4381" s="515" t="e">
        <f t="shared" si="477"/>
        <v>#DIV/0!</v>
      </c>
      <c r="Q4381" s="515">
        <f t="shared" si="478"/>
        <v>0</v>
      </c>
      <c r="R4381" s="515">
        <f t="shared" si="479"/>
        <v>0</v>
      </c>
      <c r="S4381" s="516">
        <f>IF(M4381="nio",0,IF(M4381&gt;0,VLOOKUP(H4381,'3-Productie normen'!A:L,VLOOKUP(M4381,'3-Productie normen'!$B$36:$C$42,2,FALSE),FALSE)))</f>
        <v>0</v>
      </c>
      <c r="T4381" s="516">
        <f t="shared" si="481"/>
        <v>0</v>
      </c>
      <c r="U4381" s="55">
        <f t="shared" si="482"/>
        <v>0</v>
      </c>
      <c r="V4381" s="527"/>
      <c r="X4381" s="529">
        <f t="shared" si="480"/>
        <v>2550</v>
      </c>
    </row>
    <row r="4382" spans="1:24" ht="14.1" customHeight="1">
      <c r="A4382" s="460">
        <v>4382</v>
      </c>
      <c r="B4382" s="466" t="s">
        <v>4067</v>
      </c>
      <c r="C4382" s="466" t="s">
        <v>421</v>
      </c>
      <c r="D4382" s="473" t="s">
        <v>516</v>
      </c>
      <c r="E4382" s="475"/>
      <c r="F4382" s="475"/>
      <c r="G4382" s="494" t="s">
        <v>1251</v>
      </c>
      <c r="H4382" s="487" t="s">
        <v>17</v>
      </c>
      <c r="I4382" s="494" t="s">
        <v>3983</v>
      </c>
      <c r="J4382" s="502">
        <v>10</v>
      </c>
      <c r="K4382" s="487" t="s">
        <v>17</v>
      </c>
      <c r="L4382" s="512">
        <f t="shared" si="476"/>
        <v>255</v>
      </c>
      <c r="M4382" s="514">
        <v>255</v>
      </c>
      <c r="N4382" s="514"/>
      <c r="O4382" s="514"/>
      <c r="P4382" s="515" t="e">
        <f t="shared" si="477"/>
        <v>#DIV/0!</v>
      </c>
      <c r="Q4382" s="515">
        <f t="shared" si="478"/>
        <v>0</v>
      </c>
      <c r="R4382" s="515">
        <f t="shared" si="479"/>
        <v>0</v>
      </c>
      <c r="S4382" s="516">
        <f>IF(M4382="nio",0,IF(M4382&gt;0,VLOOKUP(H4382,'3-Productie normen'!A:L,VLOOKUP(M4382,'3-Productie normen'!$B$36:$C$42,2,FALSE),FALSE)))</f>
        <v>0</v>
      </c>
      <c r="T4382" s="516">
        <f t="shared" si="481"/>
        <v>0</v>
      </c>
      <c r="U4382" s="55">
        <f t="shared" si="482"/>
        <v>0</v>
      </c>
      <c r="V4382" s="527"/>
      <c r="X4382" s="529">
        <f t="shared" si="480"/>
        <v>2550</v>
      </c>
    </row>
    <row r="4383" spans="1:24" ht="14.1" customHeight="1">
      <c r="A4383" s="460">
        <v>4383</v>
      </c>
      <c r="B4383" s="466" t="s">
        <v>4067</v>
      </c>
      <c r="C4383" s="466" t="s">
        <v>421</v>
      </c>
      <c r="D4383" s="473" t="s">
        <v>516</v>
      </c>
      <c r="E4383" s="475"/>
      <c r="F4383" s="475"/>
      <c r="G4383" s="494" t="s">
        <v>529</v>
      </c>
      <c r="H4383" s="491" t="s">
        <v>253</v>
      </c>
      <c r="I4383" s="494" t="s">
        <v>3983</v>
      </c>
      <c r="J4383" s="502">
        <v>10</v>
      </c>
      <c r="K4383" s="491" t="s">
        <v>253</v>
      </c>
      <c r="L4383" s="512">
        <f t="shared" si="476"/>
        <v>104</v>
      </c>
      <c r="M4383" s="514">
        <v>104</v>
      </c>
      <c r="N4383" s="514"/>
      <c r="O4383" s="514"/>
      <c r="P4383" s="515" t="e">
        <f t="shared" si="477"/>
        <v>#DIV/0!</v>
      </c>
      <c r="Q4383" s="515">
        <f t="shared" si="478"/>
        <v>0</v>
      </c>
      <c r="R4383" s="515">
        <f t="shared" si="479"/>
        <v>0</v>
      </c>
      <c r="S4383" s="516">
        <f>IF(M4383="nio",0,IF(M4383&gt;0,VLOOKUP(H4383,'3-Productie normen'!A:L,VLOOKUP(M4383,'3-Productie normen'!$B$36:$C$42,2,FALSE),FALSE)))</f>
        <v>0</v>
      </c>
      <c r="T4383" s="516">
        <f t="shared" si="481"/>
        <v>0</v>
      </c>
      <c r="U4383" s="55">
        <f t="shared" si="482"/>
        <v>0</v>
      </c>
      <c r="V4383" s="527"/>
      <c r="X4383" s="529">
        <f t="shared" si="480"/>
        <v>1040</v>
      </c>
    </row>
    <row r="4384" spans="1:24" ht="14.1" customHeight="1">
      <c r="A4384" s="460">
        <v>4384</v>
      </c>
      <c r="B4384" s="466" t="s">
        <v>4067</v>
      </c>
      <c r="C4384" s="466" t="s">
        <v>421</v>
      </c>
      <c r="D4384" s="473" t="s">
        <v>516</v>
      </c>
      <c r="E4384" s="475"/>
      <c r="F4384" s="475"/>
      <c r="G4384" s="494" t="s">
        <v>529</v>
      </c>
      <c r="H4384" s="491" t="s">
        <v>253</v>
      </c>
      <c r="I4384" s="494" t="s">
        <v>3983</v>
      </c>
      <c r="J4384" s="502">
        <v>10</v>
      </c>
      <c r="K4384" s="491" t="s">
        <v>253</v>
      </c>
      <c r="L4384" s="512">
        <f t="shared" si="476"/>
        <v>104</v>
      </c>
      <c r="M4384" s="514">
        <v>104</v>
      </c>
      <c r="N4384" s="514"/>
      <c r="O4384" s="514"/>
      <c r="P4384" s="515" t="e">
        <f t="shared" si="477"/>
        <v>#DIV/0!</v>
      </c>
      <c r="Q4384" s="515">
        <f t="shared" si="478"/>
        <v>0</v>
      </c>
      <c r="R4384" s="515">
        <f t="shared" si="479"/>
        <v>0</v>
      </c>
      <c r="S4384" s="516">
        <f>IF(M4384="nio",0,IF(M4384&gt;0,VLOOKUP(H4384,'3-Productie normen'!A:L,VLOOKUP(M4384,'3-Productie normen'!$B$36:$C$42,2,FALSE),FALSE)))</f>
        <v>0</v>
      </c>
      <c r="T4384" s="516">
        <f t="shared" si="481"/>
        <v>0</v>
      </c>
      <c r="U4384" s="55">
        <f t="shared" si="482"/>
        <v>0</v>
      </c>
      <c r="V4384" s="527"/>
      <c r="X4384" s="529">
        <f t="shared" si="480"/>
        <v>1040</v>
      </c>
    </row>
    <row r="4385" spans="1:24" ht="14.1" customHeight="1">
      <c r="A4385" s="567">
        <v>4385</v>
      </c>
      <c r="B4385" s="466" t="s">
        <v>4067</v>
      </c>
      <c r="C4385" s="466" t="s">
        <v>421</v>
      </c>
      <c r="D4385" s="473" t="s">
        <v>516</v>
      </c>
      <c r="E4385" s="475"/>
      <c r="F4385" s="475"/>
      <c r="G4385" s="494" t="s">
        <v>3485</v>
      </c>
      <c r="H4385" s="494" t="s">
        <v>1</v>
      </c>
      <c r="I4385" s="494" t="s">
        <v>3983</v>
      </c>
      <c r="J4385" s="502">
        <v>10</v>
      </c>
      <c r="K4385" s="494" t="s">
        <v>1</v>
      </c>
      <c r="L4385" s="512">
        <f t="shared" si="476"/>
        <v>255</v>
      </c>
      <c r="M4385" s="514">
        <v>255</v>
      </c>
      <c r="N4385" s="514"/>
      <c r="O4385" s="514"/>
      <c r="P4385" s="515" t="e">
        <f t="shared" si="477"/>
        <v>#DIV/0!</v>
      </c>
      <c r="Q4385" s="515">
        <f t="shared" si="478"/>
        <v>0</v>
      </c>
      <c r="R4385" s="515">
        <f t="shared" si="479"/>
        <v>0</v>
      </c>
      <c r="S4385" s="516">
        <f>IF(M4385="nio",0,IF(M4385&gt;0,VLOOKUP(H4385,'3-Productie normen'!A:L,VLOOKUP(M4385,'3-Productie normen'!$B$36:$C$42,2,FALSE),FALSE)))</f>
        <v>0</v>
      </c>
      <c r="T4385" s="516">
        <f t="shared" si="481"/>
        <v>0</v>
      </c>
      <c r="U4385" s="55">
        <f t="shared" si="482"/>
        <v>0</v>
      </c>
      <c r="V4385" s="527"/>
      <c r="X4385" s="529">
        <f t="shared" si="480"/>
        <v>2550</v>
      </c>
    </row>
    <row r="4386" spans="1:24" ht="14.1" customHeight="1">
      <c r="A4386" s="460">
        <v>4386</v>
      </c>
      <c r="B4386" s="466" t="s">
        <v>4067</v>
      </c>
      <c r="C4386" s="466" t="s">
        <v>421</v>
      </c>
      <c r="D4386" s="473" t="s">
        <v>516</v>
      </c>
      <c r="E4386" s="475"/>
      <c r="F4386" s="475"/>
      <c r="G4386" s="494" t="s">
        <v>3486</v>
      </c>
      <c r="H4386" s="494" t="s">
        <v>255</v>
      </c>
      <c r="I4386" s="494" t="s">
        <v>3983</v>
      </c>
      <c r="J4386" s="502">
        <v>10</v>
      </c>
      <c r="K4386" s="494" t="s">
        <v>255</v>
      </c>
      <c r="L4386" s="512">
        <f t="shared" si="476"/>
        <v>104</v>
      </c>
      <c r="M4386" s="514">
        <v>104</v>
      </c>
      <c r="N4386" s="514"/>
      <c r="O4386" s="514"/>
      <c r="P4386" s="515" t="e">
        <f t="shared" si="477"/>
        <v>#DIV/0!</v>
      </c>
      <c r="Q4386" s="515">
        <f t="shared" si="478"/>
        <v>0</v>
      </c>
      <c r="R4386" s="515">
        <f t="shared" si="479"/>
        <v>0</v>
      </c>
      <c r="S4386" s="516">
        <f>IF(M4386="nio",0,IF(M4386&gt;0,VLOOKUP(H4386,'3-Productie normen'!A:L,VLOOKUP(M4386,'3-Productie normen'!$B$36:$C$42,2,FALSE),FALSE)))</f>
        <v>0</v>
      </c>
      <c r="T4386" s="516">
        <f t="shared" si="481"/>
        <v>0</v>
      </c>
      <c r="U4386" s="55">
        <f t="shared" si="482"/>
        <v>0</v>
      </c>
      <c r="V4386" s="527"/>
      <c r="X4386" s="529">
        <f t="shared" si="480"/>
        <v>1040</v>
      </c>
    </row>
    <row r="4387" spans="1:24" ht="14.1" customHeight="1">
      <c r="A4387" s="460">
        <v>4387</v>
      </c>
      <c r="B4387" s="466" t="s">
        <v>4067</v>
      </c>
      <c r="C4387" s="466" t="s">
        <v>421</v>
      </c>
      <c r="D4387" s="473" t="s">
        <v>516</v>
      </c>
      <c r="E4387" s="475" t="s">
        <v>87</v>
      </c>
      <c r="F4387" s="475"/>
      <c r="G4387" s="494" t="s">
        <v>536</v>
      </c>
      <c r="H4387" s="491" t="s">
        <v>4038</v>
      </c>
      <c r="I4387" s="494" t="s">
        <v>3975</v>
      </c>
      <c r="J4387" s="502">
        <v>26</v>
      </c>
      <c r="K4387" s="491" t="s">
        <v>4038</v>
      </c>
      <c r="L4387" s="512">
        <f t="shared" si="476"/>
        <v>255</v>
      </c>
      <c r="M4387" s="514">
        <v>255</v>
      </c>
      <c r="N4387" s="514"/>
      <c r="O4387" s="514"/>
      <c r="P4387" s="515" t="e">
        <f t="shared" si="477"/>
        <v>#DIV/0!</v>
      </c>
      <c r="Q4387" s="515">
        <f t="shared" si="478"/>
        <v>0</v>
      </c>
      <c r="R4387" s="515">
        <f t="shared" si="479"/>
        <v>0</v>
      </c>
      <c r="S4387" s="516">
        <f>IF(M4387="nio",0,IF(M4387&gt;0,VLOOKUP(H4387,'3-Productie normen'!A:L,VLOOKUP(M4387,'3-Productie normen'!$B$36:$C$42,2,FALSE),FALSE)))</f>
        <v>0</v>
      </c>
      <c r="T4387" s="516">
        <f t="shared" si="481"/>
        <v>0</v>
      </c>
      <c r="U4387" s="55">
        <f t="shared" si="482"/>
        <v>0</v>
      </c>
      <c r="V4387" s="527"/>
      <c r="X4387" s="529">
        <f t="shared" si="480"/>
        <v>6630</v>
      </c>
    </row>
    <row r="4388" spans="1:24" ht="14.1" customHeight="1">
      <c r="A4388" s="460">
        <v>4388</v>
      </c>
      <c r="B4388" s="466" t="s">
        <v>4067</v>
      </c>
      <c r="C4388" s="466" t="s">
        <v>421</v>
      </c>
      <c r="D4388" s="473" t="s">
        <v>516</v>
      </c>
      <c r="E4388" s="475" t="s">
        <v>87</v>
      </c>
      <c r="F4388" s="475"/>
      <c r="G4388" s="494" t="s">
        <v>348</v>
      </c>
      <c r="H4388" s="487" t="s">
        <v>348</v>
      </c>
      <c r="I4388" s="494" t="s">
        <v>4023</v>
      </c>
      <c r="J4388" s="502">
        <v>3</v>
      </c>
      <c r="K4388" s="487" t="s">
        <v>348</v>
      </c>
      <c r="L4388" s="512">
        <f t="shared" si="476"/>
        <v>255</v>
      </c>
      <c r="M4388" s="514">
        <v>255</v>
      </c>
      <c r="N4388" s="514"/>
      <c r="O4388" s="514"/>
      <c r="P4388" s="515" t="e">
        <f t="shared" si="477"/>
        <v>#DIV/0!</v>
      </c>
      <c r="Q4388" s="515">
        <f t="shared" si="478"/>
        <v>0</v>
      </c>
      <c r="R4388" s="515">
        <f t="shared" si="479"/>
        <v>0</v>
      </c>
      <c r="S4388" s="516">
        <f>IF(M4388="nio",0,IF(M4388&gt;0,VLOOKUP(H4388,'3-Productie normen'!A:L,VLOOKUP(M4388,'3-Productie normen'!$B$36:$C$42,2,FALSE),FALSE)))</f>
        <v>0</v>
      </c>
      <c r="T4388" s="516">
        <f t="shared" si="481"/>
        <v>0</v>
      </c>
      <c r="U4388" s="55">
        <f t="shared" si="482"/>
        <v>0</v>
      </c>
      <c r="V4388" s="527"/>
      <c r="X4388" s="529">
        <f t="shared" si="480"/>
        <v>765</v>
      </c>
    </row>
    <row r="4389" spans="1:24" ht="14.1" customHeight="1">
      <c r="A4389" s="460">
        <v>4389</v>
      </c>
      <c r="B4389" s="466" t="s">
        <v>4067</v>
      </c>
      <c r="C4389" s="466" t="s">
        <v>421</v>
      </c>
      <c r="D4389" s="473" t="s">
        <v>516</v>
      </c>
      <c r="E4389" s="475" t="s">
        <v>87</v>
      </c>
      <c r="F4389" s="475"/>
      <c r="G4389" s="494" t="s">
        <v>598</v>
      </c>
      <c r="H4389" s="487" t="s">
        <v>17</v>
      </c>
      <c r="I4389" s="494" t="s">
        <v>4023</v>
      </c>
      <c r="J4389" s="502">
        <v>1.5</v>
      </c>
      <c r="K4389" s="487" t="s">
        <v>17</v>
      </c>
      <c r="L4389" s="512">
        <f t="shared" si="476"/>
        <v>255</v>
      </c>
      <c r="M4389" s="514">
        <v>255</v>
      </c>
      <c r="N4389" s="514"/>
      <c r="O4389" s="514"/>
      <c r="P4389" s="515" t="e">
        <f t="shared" si="477"/>
        <v>#DIV/0!</v>
      </c>
      <c r="Q4389" s="515">
        <f t="shared" si="478"/>
        <v>0</v>
      </c>
      <c r="R4389" s="515">
        <f t="shared" si="479"/>
        <v>0</v>
      </c>
      <c r="S4389" s="516">
        <f>IF(M4389="nio",0,IF(M4389&gt;0,VLOOKUP(H4389,'3-Productie normen'!A:L,VLOOKUP(M4389,'3-Productie normen'!$B$36:$C$42,2,FALSE),FALSE)))</f>
        <v>0</v>
      </c>
      <c r="T4389" s="516">
        <f t="shared" si="481"/>
        <v>0</v>
      </c>
      <c r="U4389" s="55">
        <f t="shared" si="482"/>
        <v>0</v>
      </c>
      <c r="V4389" s="527"/>
      <c r="X4389" s="529">
        <f t="shared" si="480"/>
        <v>382.5</v>
      </c>
    </row>
    <row r="4390" spans="1:24" ht="14.1" customHeight="1">
      <c r="A4390" s="460">
        <v>4390</v>
      </c>
      <c r="B4390" s="466" t="s">
        <v>4067</v>
      </c>
      <c r="C4390" s="466" t="s">
        <v>421</v>
      </c>
      <c r="D4390" s="473" t="s">
        <v>516</v>
      </c>
      <c r="E4390" s="475" t="s">
        <v>87</v>
      </c>
      <c r="F4390" s="475"/>
      <c r="G4390" s="494" t="s">
        <v>598</v>
      </c>
      <c r="H4390" s="487" t="s">
        <v>17</v>
      </c>
      <c r="I4390" s="494" t="s">
        <v>4023</v>
      </c>
      <c r="J4390" s="502">
        <v>1.5</v>
      </c>
      <c r="K4390" s="487" t="s">
        <v>17</v>
      </c>
      <c r="L4390" s="512">
        <f t="shared" si="476"/>
        <v>255</v>
      </c>
      <c r="M4390" s="514">
        <v>255</v>
      </c>
      <c r="N4390" s="514"/>
      <c r="O4390" s="514"/>
      <c r="P4390" s="515" t="e">
        <f t="shared" si="477"/>
        <v>#DIV/0!</v>
      </c>
      <c r="Q4390" s="515">
        <f t="shared" si="478"/>
        <v>0</v>
      </c>
      <c r="R4390" s="515">
        <f t="shared" si="479"/>
        <v>0</v>
      </c>
      <c r="S4390" s="516">
        <f>IF(M4390="nio",0,IF(M4390&gt;0,VLOOKUP(H4390,'3-Productie normen'!A:L,VLOOKUP(M4390,'3-Productie normen'!$B$36:$C$42,2,FALSE),FALSE)))</f>
        <v>0</v>
      </c>
      <c r="T4390" s="516">
        <f t="shared" si="481"/>
        <v>0</v>
      </c>
      <c r="U4390" s="55">
        <f t="shared" si="482"/>
        <v>0</v>
      </c>
      <c r="V4390" s="527"/>
      <c r="X4390" s="529">
        <f t="shared" si="480"/>
        <v>382.5</v>
      </c>
    </row>
    <row r="4391" spans="1:24" ht="14.1" customHeight="1">
      <c r="A4391" s="460">
        <v>4391</v>
      </c>
      <c r="B4391" s="466" t="s">
        <v>4067</v>
      </c>
      <c r="C4391" s="466" t="s">
        <v>421</v>
      </c>
      <c r="D4391" s="473" t="s">
        <v>516</v>
      </c>
      <c r="E4391" s="475" t="s">
        <v>87</v>
      </c>
      <c r="F4391" s="475"/>
      <c r="G4391" s="494" t="s">
        <v>598</v>
      </c>
      <c r="H4391" s="487" t="s">
        <v>17</v>
      </c>
      <c r="I4391" s="494" t="s">
        <v>4023</v>
      </c>
      <c r="J4391" s="502">
        <v>1.5</v>
      </c>
      <c r="K4391" s="487" t="s">
        <v>17</v>
      </c>
      <c r="L4391" s="512">
        <f t="shared" si="476"/>
        <v>255</v>
      </c>
      <c r="M4391" s="514">
        <v>255</v>
      </c>
      <c r="N4391" s="514"/>
      <c r="O4391" s="514"/>
      <c r="P4391" s="515" t="e">
        <f t="shared" si="477"/>
        <v>#DIV/0!</v>
      </c>
      <c r="Q4391" s="515">
        <f t="shared" si="478"/>
        <v>0</v>
      </c>
      <c r="R4391" s="515">
        <f t="shared" si="479"/>
        <v>0</v>
      </c>
      <c r="S4391" s="516">
        <f>IF(M4391="nio",0,IF(M4391&gt;0,VLOOKUP(H4391,'3-Productie normen'!A:L,VLOOKUP(M4391,'3-Productie normen'!$B$36:$C$42,2,FALSE),FALSE)))</f>
        <v>0</v>
      </c>
      <c r="T4391" s="516">
        <f t="shared" si="481"/>
        <v>0</v>
      </c>
      <c r="U4391" s="55">
        <f t="shared" si="482"/>
        <v>0</v>
      </c>
      <c r="V4391" s="527"/>
      <c r="X4391" s="529">
        <f t="shared" si="480"/>
        <v>382.5</v>
      </c>
    </row>
    <row r="4392" spans="1:24" ht="14.1" customHeight="1">
      <c r="A4392" s="460">
        <v>4392</v>
      </c>
      <c r="B4392" s="466" t="s">
        <v>4067</v>
      </c>
      <c r="C4392" s="466" t="s">
        <v>421</v>
      </c>
      <c r="D4392" s="473" t="s">
        <v>516</v>
      </c>
      <c r="E4392" s="475" t="s">
        <v>87</v>
      </c>
      <c r="F4392" s="475"/>
      <c r="G4392" s="494" t="s">
        <v>598</v>
      </c>
      <c r="H4392" s="487" t="s">
        <v>17</v>
      </c>
      <c r="I4392" s="494" t="s">
        <v>4023</v>
      </c>
      <c r="J4392" s="502">
        <v>6</v>
      </c>
      <c r="K4392" s="487" t="s">
        <v>17</v>
      </c>
      <c r="L4392" s="512">
        <f t="shared" si="476"/>
        <v>255</v>
      </c>
      <c r="M4392" s="514">
        <v>255</v>
      </c>
      <c r="N4392" s="514"/>
      <c r="O4392" s="514"/>
      <c r="P4392" s="515" t="e">
        <f t="shared" si="477"/>
        <v>#DIV/0!</v>
      </c>
      <c r="Q4392" s="515">
        <f t="shared" si="478"/>
        <v>0</v>
      </c>
      <c r="R4392" s="515">
        <f t="shared" si="479"/>
        <v>0</v>
      </c>
      <c r="S4392" s="516">
        <f>IF(M4392="nio",0,IF(M4392&gt;0,VLOOKUP(H4392,'3-Productie normen'!A:L,VLOOKUP(M4392,'3-Productie normen'!$B$36:$C$42,2,FALSE),FALSE)))</f>
        <v>0</v>
      </c>
      <c r="T4392" s="516">
        <f t="shared" si="481"/>
        <v>0</v>
      </c>
      <c r="U4392" s="55">
        <f t="shared" si="482"/>
        <v>0</v>
      </c>
      <c r="V4392" s="527"/>
      <c r="X4392" s="529">
        <f t="shared" si="480"/>
        <v>1530</v>
      </c>
    </row>
    <row r="4393" spans="1:24" ht="14.1" customHeight="1">
      <c r="A4393" s="567">
        <v>4393</v>
      </c>
      <c r="B4393" s="466" t="s">
        <v>4067</v>
      </c>
      <c r="C4393" s="466" t="s">
        <v>421</v>
      </c>
      <c r="D4393" s="473" t="s">
        <v>516</v>
      </c>
      <c r="E4393" s="475" t="s">
        <v>87</v>
      </c>
      <c r="F4393" s="475"/>
      <c r="G4393" s="494" t="s">
        <v>600</v>
      </c>
      <c r="H4393" s="494" t="s">
        <v>4033</v>
      </c>
      <c r="I4393" s="494" t="s">
        <v>4023</v>
      </c>
      <c r="J4393" s="502">
        <v>10</v>
      </c>
      <c r="K4393" s="494" t="s">
        <v>4033</v>
      </c>
      <c r="L4393" s="512">
        <f t="shared" si="476"/>
        <v>104</v>
      </c>
      <c r="M4393" s="514">
        <v>104</v>
      </c>
      <c r="N4393" s="514"/>
      <c r="O4393" s="514"/>
      <c r="P4393" s="515" t="e">
        <f t="shared" si="477"/>
        <v>#DIV/0!</v>
      </c>
      <c r="Q4393" s="515">
        <f t="shared" si="478"/>
        <v>0</v>
      </c>
      <c r="R4393" s="515">
        <f t="shared" si="479"/>
        <v>0</v>
      </c>
      <c r="S4393" s="516">
        <f>IF(M4393="nio",0,IF(M4393&gt;0,VLOOKUP(H4393,'3-Productie normen'!A:L,VLOOKUP(M4393,'3-Productie normen'!$B$36:$C$42,2,FALSE),FALSE)))</f>
        <v>0</v>
      </c>
      <c r="T4393" s="516">
        <f t="shared" si="481"/>
        <v>0</v>
      </c>
      <c r="U4393" s="55">
        <f t="shared" si="482"/>
        <v>0</v>
      </c>
      <c r="V4393" s="527"/>
      <c r="X4393" s="529">
        <f t="shared" si="480"/>
        <v>1040</v>
      </c>
    </row>
    <row r="4394" spans="1:24" ht="14.1" customHeight="1">
      <c r="A4394" s="460">
        <v>4394</v>
      </c>
      <c r="B4394" s="466" t="s">
        <v>4067</v>
      </c>
      <c r="C4394" s="466" t="s">
        <v>421</v>
      </c>
      <c r="D4394" s="473" t="s">
        <v>516</v>
      </c>
      <c r="E4394" s="475" t="s">
        <v>3487</v>
      </c>
      <c r="F4394" s="475"/>
      <c r="G4394" s="494" t="s">
        <v>598</v>
      </c>
      <c r="H4394" s="487" t="s">
        <v>17</v>
      </c>
      <c r="I4394" s="494" t="s">
        <v>4023</v>
      </c>
      <c r="J4394" s="502">
        <v>1.5</v>
      </c>
      <c r="K4394" s="487" t="s">
        <v>17</v>
      </c>
      <c r="L4394" s="512">
        <f t="shared" si="476"/>
        <v>255</v>
      </c>
      <c r="M4394" s="514">
        <v>255</v>
      </c>
      <c r="N4394" s="514"/>
      <c r="O4394" s="514"/>
      <c r="P4394" s="515" t="e">
        <f t="shared" si="477"/>
        <v>#DIV/0!</v>
      </c>
      <c r="Q4394" s="515">
        <f t="shared" si="478"/>
        <v>0</v>
      </c>
      <c r="R4394" s="515">
        <f t="shared" si="479"/>
        <v>0</v>
      </c>
      <c r="S4394" s="516">
        <f>IF(M4394="nio",0,IF(M4394&gt;0,VLOOKUP(H4394,'3-Productie normen'!A:L,VLOOKUP(M4394,'3-Productie normen'!$B$36:$C$42,2,FALSE),FALSE)))</f>
        <v>0</v>
      </c>
      <c r="T4394" s="516">
        <f t="shared" si="481"/>
        <v>0</v>
      </c>
      <c r="U4394" s="55">
        <f t="shared" si="482"/>
        <v>0</v>
      </c>
      <c r="V4394" s="527"/>
      <c r="X4394" s="529">
        <f t="shared" si="480"/>
        <v>382.5</v>
      </c>
    </row>
    <row r="4395" spans="1:24" ht="14.1" customHeight="1">
      <c r="A4395" s="460">
        <v>4395</v>
      </c>
      <c r="B4395" s="466" t="s">
        <v>4067</v>
      </c>
      <c r="C4395" s="466" t="s">
        <v>421</v>
      </c>
      <c r="D4395" s="473" t="s">
        <v>516</v>
      </c>
      <c r="E4395" s="475" t="s">
        <v>3487</v>
      </c>
      <c r="F4395" s="475"/>
      <c r="G4395" s="494" t="s">
        <v>598</v>
      </c>
      <c r="H4395" s="487" t="s">
        <v>17</v>
      </c>
      <c r="I4395" s="494" t="s">
        <v>4023</v>
      </c>
      <c r="J4395" s="502">
        <v>2</v>
      </c>
      <c r="K4395" s="487" t="s">
        <v>17</v>
      </c>
      <c r="L4395" s="512">
        <f t="shared" si="476"/>
        <v>255</v>
      </c>
      <c r="M4395" s="514">
        <v>255</v>
      </c>
      <c r="N4395" s="514"/>
      <c r="O4395" s="514"/>
      <c r="P4395" s="515" t="e">
        <f t="shared" si="477"/>
        <v>#DIV/0!</v>
      </c>
      <c r="Q4395" s="515">
        <f t="shared" si="478"/>
        <v>0</v>
      </c>
      <c r="R4395" s="515">
        <f t="shared" si="479"/>
        <v>0</v>
      </c>
      <c r="S4395" s="516">
        <f>IF(M4395="nio",0,IF(M4395&gt;0,VLOOKUP(H4395,'3-Productie normen'!A:L,VLOOKUP(M4395,'3-Productie normen'!$B$36:$C$42,2,FALSE),FALSE)))</f>
        <v>0</v>
      </c>
      <c r="T4395" s="516">
        <f t="shared" si="481"/>
        <v>0</v>
      </c>
      <c r="U4395" s="55">
        <f t="shared" si="482"/>
        <v>0</v>
      </c>
      <c r="V4395" s="527"/>
      <c r="X4395" s="529">
        <f t="shared" si="480"/>
        <v>510</v>
      </c>
    </row>
    <row r="4396" spans="1:24" ht="14.1" customHeight="1">
      <c r="A4396" s="460">
        <v>4396</v>
      </c>
      <c r="B4396" s="466" t="s">
        <v>4067</v>
      </c>
      <c r="C4396" s="466" t="s">
        <v>421</v>
      </c>
      <c r="D4396" s="473" t="s">
        <v>516</v>
      </c>
      <c r="E4396" s="475" t="s">
        <v>3487</v>
      </c>
      <c r="F4396" s="475"/>
      <c r="G4396" s="494" t="s">
        <v>598</v>
      </c>
      <c r="H4396" s="487" t="s">
        <v>17</v>
      </c>
      <c r="I4396" s="494" t="s">
        <v>4023</v>
      </c>
      <c r="J4396" s="502">
        <v>2</v>
      </c>
      <c r="K4396" s="487" t="s">
        <v>17</v>
      </c>
      <c r="L4396" s="512">
        <f t="shared" si="476"/>
        <v>255</v>
      </c>
      <c r="M4396" s="514">
        <v>255</v>
      </c>
      <c r="N4396" s="514"/>
      <c r="O4396" s="514"/>
      <c r="P4396" s="515" t="e">
        <f t="shared" si="477"/>
        <v>#DIV/0!</v>
      </c>
      <c r="Q4396" s="515">
        <f t="shared" si="478"/>
        <v>0</v>
      </c>
      <c r="R4396" s="515">
        <f t="shared" si="479"/>
        <v>0</v>
      </c>
      <c r="S4396" s="516">
        <f>IF(M4396="nio",0,IF(M4396&gt;0,VLOOKUP(H4396,'3-Productie normen'!A:L,VLOOKUP(M4396,'3-Productie normen'!$B$36:$C$42,2,FALSE),FALSE)))</f>
        <v>0</v>
      </c>
      <c r="T4396" s="516">
        <f t="shared" si="481"/>
        <v>0</v>
      </c>
      <c r="U4396" s="55">
        <f t="shared" si="482"/>
        <v>0</v>
      </c>
      <c r="V4396" s="527"/>
      <c r="X4396" s="529">
        <f t="shared" si="480"/>
        <v>510</v>
      </c>
    </row>
    <row r="4397" spans="1:24" ht="14.1" customHeight="1">
      <c r="A4397" s="460">
        <v>4397</v>
      </c>
      <c r="B4397" s="466" t="s">
        <v>4067</v>
      </c>
      <c r="C4397" s="466" t="s">
        <v>421</v>
      </c>
      <c r="D4397" s="473" t="s">
        <v>516</v>
      </c>
      <c r="E4397" s="475" t="s">
        <v>3487</v>
      </c>
      <c r="F4397" s="475"/>
      <c r="G4397" s="494" t="s">
        <v>598</v>
      </c>
      <c r="H4397" s="487" t="s">
        <v>17</v>
      </c>
      <c r="I4397" s="494" t="s">
        <v>4023</v>
      </c>
      <c r="J4397" s="502">
        <v>1.5</v>
      </c>
      <c r="K4397" s="487" t="s">
        <v>17</v>
      </c>
      <c r="L4397" s="512">
        <f t="shared" si="476"/>
        <v>255</v>
      </c>
      <c r="M4397" s="514">
        <v>255</v>
      </c>
      <c r="N4397" s="514"/>
      <c r="O4397" s="514"/>
      <c r="P4397" s="515" t="e">
        <f t="shared" si="477"/>
        <v>#DIV/0!</v>
      </c>
      <c r="Q4397" s="515">
        <f t="shared" si="478"/>
        <v>0</v>
      </c>
      <c r="R4397" s="515">
        <f t="shared" si="479"/>
        <v>0</v>
      </c>
      <c r="S4397" s="516">
        <f>IF(M4397="nio",0,IF(M4397&gt;0,VLOOKUP(H4397,'3-Productie normen'!A:L,VLOOKUP(M4397,'3-Productie normen'!$B$36:$C$42,2,FALSE),FALSE)))</f>
        <v>0</v>
      </c>
      <c r="T4397" s="516">
        <f t="shared" si="481"/>
        <v>0</v>
      </c>
      <c r="U4397" s="55">
        <f t="shared" si="482"/>
        <v>0</v>
      </c>
      <c r="V4397" s="527"/>
      <c r="X4397" s="529">
        <f t="shared" si="480"/>
        <v>382.5</v>
      </c>
    </row>
    <row r="4398" spans="1:24" ht="14.1" customHeight="1">
      <c r="A4398" s="460">
        <v>4398</v>
      </c>
      <c r="B4398" s="466" t="s">
        <v>4067</v>
      </c>
      <c r="C4398" s="466" t="s">
        <v>421</v>
      </c>
      <c r="D4398" s="473" t="s">
        <v>516</v>
      </c>
      <c r="E4398" s="475" t="s">
        <v>3487</v>
      </c>
      <c r="F4398" s="475"/>
      <c r="G4398" s="494" t="s">
        <v>598</v>
      </c>
      <c r="H4398" s="487" t="s">
        <v>17</v>
      </c>
      <c r="I4398" s="494" t="s">
        <v>4023</v>
      </c>
      <c r="J4398" s="502">
        <v>6</v>
      </c>
      <c r="K4398" s="487" t="s">
        <v>17</v>
      </c>
      <c r="L4398" s="512">
        <f t="shared" si="476"/>
        <v>255</v>
      </c>
      <c r="M4398" s="514">
        <v>255</v>
      </c>
      <c r="N4398" s="514"/>
      <c r="O4398" s="514"/>
      <c r="P4398" s="515" t="e">
        <f t="shared" si="477"/>
        <v>#DIV/0!</v>
      </c>
      <c r="Q4398" s="515">
        <f t="shared" si="478"/>
        <v>0</v>
      </c>
      <c r="R4398" s="515">
        <f t="shared" si="479"/>
        <v>0</v>
      </c>
      <c r="S4398" s="516">
        <f>IF(M4398="nio",0,IF(M4398&gt;0,VLOOKUP(H4398,'3-Productie normen'!A:L,VLOOKUP(M4398,'3-Productie normen'!$B$36:$C$42,2,FALSE),FALSE)))</f>
        <v>0</v>
      </c>
      <c r="T4398" s="516">
        <f t="shared" si="481"/>
        <v>0</v>
      </c>
      <c r="U4398" s="55">
        <f t="shared" si="482"/>
        <v>0</v>
      </c>
      <c r="V4398" s="527"/>
      <c r="X4398" s="529">
        <f t="shared" si="480"/>
        <v>1530</v>
      </c>
    </row>
    <row r="4399" spans="1:24" ht="14.1" customHeight="1">
      <c r="A4399" s="460">
        <v>4399</v>
      </c>
      <c r="B4399" s="466" t="s">
        <v>4067</v>
      </c>
      <c r="C4399" s="466" t="s">
        <v>421</v>
      </c>
      <c r="D4399" s="473" t="s">
        <v>516</v>
      </c>
      <c r="E4399" s="475" t="s">
        <v>3487</v>
      </c>
      <c r="F4399" s="475"/>
      <c r="G4399" s="494" t="s">
        <v>89</v>
      </c>
      <c r="H4399" s="494" t="s">
        <v>1</v>
      </c>
      <c r="I4399" s="494" t="s">
        <v>4023</v>
      </c>
      <c r="J4399" s="502">
        <v>12</v>
      </c>
      <c r="K4399" s="494" t="s">
        <v>1</v>
      </c>
      <c r="L4399" s="512">
        <f t="shared" si="476"/>
        <v>255</v>
      </c>
      <c r="M4399" s="514">
        <v>255</v>
      </c>
      <c r="N4399" s="514"/>
      <c r="O4399" s="514"/>
      <c r="P4399" s="515" t="e">
        <f t="shared" si="477"/>
        <v>#DIV/0!</v>
      </c>
      <c r="Q4399" s="515">
        <f t="shared" si="478"/>
        <v>0</v>
      </c>
      <c r="R4399" s="515">
        <f t="shared" si="479"/>
        <v>0</v>
      </c>
      <c r="S4399" s="516">
        <f>IF(M4399="nio",0,IF(M4399&gt;0,VLOOKUP(H4399,'3-Productie normen'!A:L,VLOOKUP(M4399,'3-Productie normen'!$B$36:$C$42,2,FALSE),FALSE)))</f>
        <v>0</v>
      </c>
      <c r="T4399" s="516">
        <f t="shared" si="481"/>
        <v>0</v>
      </c>
      <c r="U4399" s="55">
        <f t="shared" si="482"/>
        <v>0</v>
      </c>
      <c r="V4399" s="527"/>
      <c r="X4399" s="529">
        <f t="shared" si="480"/>
        <v>3060</v>
      </c>
    </row>
    <row r="4400" spans="1:24" ht="14.1" customHeight="1">
      <c r="A4400" s="460">
        <v>4400</v>
      </c>
      <c r="B4400" s="466" t="s">
        <v>4067</v>
      </c>
      <c r="C4400" s="466" t="s">
        <v>421</v>
      </c>
      <c r="D4400" s="473" t="s">
        <v>516</v>
      </c>
      <c r="E4400" s="475" t="s">
        <v>3487</v>
      </c>
      <c r="F4400" s="475"/>
      <c r="G4400" s="494" t="s">
        <v>600</v>
      </c>
      <c r="H4400" s="494" t="s">
        <v>4033</v>
      </c>
      <c r="I4400" s="494" t="s">
        <v>4023</v>
      </c>
      <c r="J4400" s="502">
        <v>10</v>
      </c>
      <c r="K4400" s="494" t="s">
        <v>4033</v>
      </c>
      <c r="L4400" s="512">
        <f t="shared" si="476"/>
        <v>104</v>
      </c>
      <c r="M4400" s="514">
        <v>104</v>
      </c>
      <c r="N4400" s="514"/>
      <c r="O4400" s="514"/>
      <c r="P4400" s="515" t="e">
        <f t="shared" si="477"/>
        <v>#DIV/0!</v>
      </c>
      <c r="Q4400" s="515">
        <f t="shared" si="478"/>
        <v>0</v>
      </c>
      <c r="R4400" s="515">
        <f t="shared" si="479"/>
        <v>0</v>
      </c>
      <c r="S4400" s="516">
        <f>IF(M4400="nio",0,IF(M4400&gt;0,VLOOKUP(H4400,'3-Productie normen'!A:L,VLOOKUP(M4400,'3-Productie normen'!$B$36:$C$42,2,FALSE),FALSE)))</f>
        <v>0</v>
      </c>
      <c r="T4400" s="516">
        <f t="shared" si="481"/>
        <v>0</v>
      </c>
      <c r="U4400" s="55">
        <f t="shared" si="482"/>
        <v>0</v>
      </c>
      <c r="V4400" s="527"/>
      <c r="X4400" s="529">
        <f t="shared" si="480"/>
        <v>1040</v>
      </c>
    </row>
    <row r="4401" spans="1:24" ht="14.1" customHeight="1">
      <c r="A4401" s="567">
        <v>4401</v>
      </c>
      <c r="B4401" s="466" t="s">
        <v>4067</v>
      </c>
      <c r="C4401" s="466" t="s">
        <v>421</v>
      </c>
      <c r="D4401" s="473" t="s">
        <v>516</v>
      </c>
      <c r="E4401" s="475" t="s">
        <v>3488</v>
      </c>
      <c r="F4401" s="475"/>
      <c r="G4401" s="494" t="s">
        <v>598</v>
      </c>
      <c r="H4401" s="487" t="s">
        <v>17</v>
      </c>
      <c r="I4401" s="494" t="s">
        <v>4023</v>
      </c>
      <c r="J4401" s="502">
        <v>1.5</v>
      </c>
      <c r="K4401" s="487" t="s">
        <v>17</v>
      </c>
      <c r="L4401" s="512">
        <f t="shared" si="476"/>
        <v>255</v>
      </c>
      <c r="M4401" s="514">
        <v>255</v>
      </c>
      <c r="N4401" s="514"/>
      <c r="O4401" s="514"/>
      <c r="P4401" s="515" t="e">
        <f t="shared" si="477"/>
        <v>#DIV/0!</v>
      </c>
      <c r="Q4401" s="515">
        <f t="shared" si="478"/>
        <v>0</v>
      </c>
      <c r="R4401" s="515">
        <f t="shared" si="479"/>
        <v>0</v>
      </c>
      <c r="S4401" s="516">
        <f>IF(M4401="nio",0,IF(M4401&gt;0,VLOOKUP(H4401,'3-Productie normen'!A:L,VLOOKUP(M4401,'3-Productie normen'!$B$36:$C$42,2,FALSE),FALSE)))</f>
        <v>0</v>
      </c>
      <c r="T4401" s="516">
        <f t="shared" si="481"/>
        <v>0</v>
      </c>
      <c r="U4401" s="55">
        <f t="shared" si="482"/>
        <v>0</v>
      </c>
      <c r="V4401" s="527"/>
      <c r="X4401" s="529">
        <f t="shared" si="480"/>
        <v>382.5</v>
      </c>
    </row>
    <row r="4402" spans="1:24" ht="14.1" customHeight="1">
      <c r="A4402" s="460">
        <v>4402</v>
      </c>
      <c r="B4402" s="466" t="s">
        <v>4067</v>
      </c>
      <c r="C4402" s="466" t="s">
        <v>421</v>
      </c>
      <c r="D4402" s="473" t="s">
        <v>516</v>
      </c>
      <c r="E4402" s="475" t="s">
        <v>3488</v>
      </c>
      <c r="F4402" s="475"/>
      <c r="G4402" s="494" t="s">
        <v>598</v>
      </c>
      <c r="H4402" s="487" t="s">
        <v>17</v>
      </c>
      <c r="I4402" s="494" t="s">
        <v>4023</v>
      </c>
      <c r="J4402" s="502">
        <v>1.5</v>
      </c>
      <c r="K4402" s="487" t="s">
        <v>17</v>
      </c>
      <c r="L4402" s="512">
        <f t="shared" si="476"/>
        <v>255</v>
      </c>
      <c r="M4402" s="514">
        <v>255</v>
      </c>
      <c r="N4402" s="514"/>
      <c r="O4402" s="514"/>
      <c r="P4402" s="515" t="e">
        <f t="shared" si="477"/>
        <v>#DIV/0!</v>
      </c>
      <c r="Q4402" s="515">
        <f t="shared" si="478"/>
        <v>0</v>
      </c>
      <c r="R4402" s="515">
        <f t="shared" si="479"/>
        <v>0</v>
      </c>
      <c r="S4402" s="516">
        <f>IF(M4402="nio",0,IF(M4402&gt;0,VLOOKUP(H4402,'3-Productie normen'!A:L,VLOOKUP(M4402,'3-Productie normen'!$B$36:$C$42,2,FALSE),FALSE)))</f>
        <v>0</v>
      </c>
      <c r="T4402" s="516">
        <f t="shared" si="481"/>
        <v>0</v>
      </c>
      <c r="U4402" s="55">
        <f t="shared" si="482"/>
        <v>0</v>
      </c>
      <c r="V4402" s="527"/>
      <c r="X4402" s="529">
        <f t="shared" si="480"/>
        <v>382.5</v>
      </c>
    </row>
    <row r="4403" spans="1:24" ht="14.1" customHeight="1">
      <c r="A4403" s="460">
        <v>4403</v>
      </c>
      <c r="B4403" s="466" t="s">
        <v>4067</v>
      </c>
      <c r="C4403" s="466" t="s">
        <v>421</v>
      </c>
      <c r="D4403" s="473" t="s">
        <v>516</v>
      </c>
      <c r="E4403" s="475" t="s">
        <v>3488</v>
      </c>
      <c r="F4403" s="475"/>
      <c r="G4403" s="494" t="s">
        <v>598</v>
      </c>
      <c r="H4403" s="487" t="s">
        <v>17</v>
      </c>
      <c r="I4403" s="494" t="s">
        <v>4023</v>
      </c>
      <c r="J4403" s="502">
        <v>1.5</v>
      </c>
      <c r="K4403" s="487" t="s">
        <v>17</v>
      </c>
      <c r="L4403" s="512">
        <f t="shared" si="476"/>
        <v>255</v>
      </c>
      <c r="M4403" s="514">
        <v>255</v>
      </c>
      <c r="N4403" s="514"/>
      <c r="O4403" s="514"/>
      <c r="P4403" s="515" t="e">
        <f t="shared" si="477"/>
        <v>#DIV/0!</v>
      </c>
      <c r="Q4403" s="515">
        <f t="shared" si="478"/>
        <v>0</v>
      </c>
      <c r="R4403" s="515">
        <f t="shared" si="479"/>
        <v>0</v>
      </c>
      <c r="S4403" s="516">
        <f>IF(M4403="nio",0,IF(M4403&gt;0,VLOOKUP(H4403,'3-Productie normen'!A:L,VLOOKUP(M4403,'3-Productie normen'!$B$36:$C$42,2,FALSE),FALSE)))</f>
        <v>0</v>
      </c>
      <c r="T4403" s="516">
        <f t="shared" si="481"/>
        <v>0</v>
      </c>
      <c r="U4403" s="55">
        <f t="shared" si="482"/>
        <v>0</v>
      </c>
      <c r="V4403" s="527"/>
      <c r="X4403" s="529">
        <f t="shared" si="480"/>
        <v>382.5</v>
      </c>
    </row>
    <row r="4404" spans="1:24" ht="14.1" customHeight="1">
      <c r="A4404" s="460">
        <v>4404</v>
      </c>
      <c r="B4404" s="466" t="s">
        <v>4067</v>
      </c>
      <c r="C4404" s="466" t="s">
        <v>421</v>
      </c>
      <c r="D4404" s="473" t="s">
        <v>516</v>
      </c>
      <c r="E4404" s="475" t="s">
        <v>3488</v>
      </c>
      <c r="F4404" s="475"/>
      <c r="G4404" s="494" t="s">
        <v>598</v>
      </c>
      <c r="H4404" s="487" t="s">
        <v>17</v>
      </c>
      <c r="I4404" s="494" t="s">
        <v>4023</v>
      </c>
      <c r="J4404" s="502">
        <v>6</v>
      </c>
      <c r="K4404" s="487" t="s">
        <v>17</v>
      </c>
      <c r="L4404" s="512">
        <f t="shared" si="476"/>
        <v>255</v>
      </c>
      <c r="M4404" s="514">
        <v>255</v>
      </c>
      <c r="N4404" s="514"/>
      <c r="O4404" s="514"/>
      <c r="P4404" s="515" t="e">
        <f t="shared" si="477"/>
        <v>#DIV/0!</v>
      </c>
      <c r="Q4404" s="515">
        <f t="shared" si="478"/>
        <v>0</v>
      </c>
      <c r="R4404" s="515">
        <f t="shared" si="479"/>
        <v>0</v>
      </c>
      <c r="S4404" s="516">
        <f>IF(M4404="nio",0,IF(M4404&gt;0,VLOOKUP(H4404,'3-Productie normen'!A:L,VLOOKUP(M4404,'3-Productie normen'!$B$36:$C$42,2,FALSE),FALSE)))</f>
        <v>0</v>
      </c>
      <c r="T4404" s="516">
        <f t="shared" si="481"/>
        <v>0</v>
      </c>
      <c r="U4404" s="55">
        <f t="shared" si="482"/>
        <v>0</v>
      </c>
      <c r="V4404" s="527"/>
      <c r="X4404" s="529">
        <f t="shared" si="480"/>
        <v>1530</v>
      </c>
    </row>
    <row r="4405" spans="1:24" ht="14.1" customHeight="1">
      <c r="A4405" s="460">
        <v>4405</v>
      </c>
      <c r="B4405" s="466" t="s">
        <v>4067</v>
      </c>
      <c r="C4405" s="466" t="s">
        <v>421</v>
      </c>
      <c r="D4405" s="473" t="s">
        <v>516</v>
      </c>
      <c r="E4405" s="475" t="s">
        <v>3488</v>
      </c>
      <c r="F4405" s="475"/>
      <c r="G4405" s="494" t="s">
        <v>2264</v>
      </c>
      <c r="H4405" s="491" t="s">
        <v>253</v>
      </c>
      <c r="I4405" s="494" t="s">
        <v>3974</v>
      </c>
      <c r="J4405" s="502">
        <v>12</v>
      </c>
      <c r="K4405" s="491" t="s">
        <v>253</v>
      </c>
      <c r="L4405" s="512">
        <f t="shared" si="476"/>
        <v>104</v>
      </c>
      <c r="M4405" s="514">
        <v>104</v>
      </c>
      <c r="N4405" s="514"/>
      <c r="O4405" s="514"/>
      <c r="P4405" s="515" t="e">
        <f t="shared" si="477"/>
        <v>#DIV/0!</v>
      </c>
      <c r="Q4405" s="515">
        <f t="shared" si="478"/>
        <v>0</v>
      </c>
      <c r="R4405" s="515">
        <f t="shared" si="479"/>
        <v>0</v>
      </c>
      <c r="S4405" s="516">
        <f>IF(M4405="nio",0,IF(M4405&gt;0,VLOOKUP(H4405,'3-Productie normen'!A:L,VLOOKUP(M4405,'3-Productie normen'!$B$36:$C$42,2,FALSE),FALSE)))</f>
        <v>0</v>
      </c>
      <c r="T4405" s="516">
        <f t="shared" si="481"/>
        <v>0</v>
      </c>
      <c r="U4405" s="55">
        <f t="shared" si="482"/>
        <v>0</v>
      </c>
      <c r="V4405" s="527"/>
      <c r="X4405" s="529">
        <f t="shared" si="480"/>
        <v>1248</v>
      </c>
    </row>
    <row r="4406" spans="1:24" ht="14.1" customHeight="1">
      <c r="A4406" s="460">
        <v>4406</v>
      </c>
      <c r="B4406" s="466" t="s">
        <v>4067</v>
      </c>
      <c r="C4406" s="466" t="s">
        <v>421</v>
      </c>
      <c r="D4406" s="473" t="s">
        <v>516</v>
      </c>
      <c r="E4406" s="475" t="s">
        <v>3488</v>
      </c>
      <c r="F4406" s="475"/>
      <c r="G4406" s="494" t="s">
        <v>600</v>
      </c>
      <c r="H4406" s="494" t="s">
        <v>4033</v>
      </c>
      <c r="I4406" s="494" t="s">
        <v>4023</v>
      </c>
      <c r="J4406" s="502">
        <v>10</v>
      </c>
      <c r="K4406" s="494" t="s">
        <v>4033</v>
      </c>
      <c r="L4406" s="512">
        <f t="shared" si="476"/>
        <v>104</v>
      </c>
      <c r="M4406" s="514">
        <v>104</v>
      </c>
      <c r="N4406" s="514"/>
      <c r="O4406" s="514"/>
      <c r="P4406" s="515" t="e">
        <f t="shared" si="477"/>
        <v>#DIV/0!</v>
      </c>
      <c r="Q4406" s="515">
        <f t="shared" si="478"/>
        <v>0</v>
      </c>
      <c r="R4406" s="515">
        <f t="shared" si="479"/>
        <v>0</v>
      </c>
      <c r="S4406" s="516">
        <f>IF(M4406="nio",0,IF(M4406&gt;0,VLOOKUP(H4406,'3-Productie normen'!A:L,VLOOKUP(M4406,'3-Productie normen'!$B$36:$C$42,2,FALSE),FALSE)))</f>
        <v>0</v>
      </c>
      <c r="T4406" s="516">
        <f t="shared" si="481"/>
        <v>0</v>
      </c>
      <c r="U4406" s="55">
        <f t="shared" si="482"/>
        <v>0</v>
      </c>
      <c r="V4406" s="527"/>
      <c r="X4406" s="529">
        <f t="shared" si="480"/>
        <v>1040</v>
      </c>
    </row>
    <row r="4407" spans="1:24" ht="14.1" customHeight="1">
      <c r="A4407" s="460">
        <v>4407</v>
      </c>
      <c r="B4407" s="466" t="s">
        <v>4067</v>
      </c>
      <c r="C4407" s="466" t="s">
        <v>421</v>
      </c>
      <c r="D4407" s="473" t="s">
        <v>516</v>
      </c>
      <c r="E4407" s="475" t="s">
        <v>3489</v>
      </c>
      <c r="F4407" s="475"/>
      <c r="G4407" s="494" t="s">
        <v>2264</v>
      </c>
      <c r="H4407" s="491" t="s">
        <v>253</v>
      </c>
      <c r="I4407" s="494" t="s">
        <v>3974</v>
      </c>
      <c r="J4407" s="502">
        <v>12</v>
      </c>
      <c r="K4407" s="491" t="s">
        <v>253</v>
      </c>
      <c r="L4407" s="512">
        <f t="shared" si="476"/>
        <v>104</v>
      </c>
      <c r="M4407" s="514">
        <v>104</v>
      </c>
      <c r="N4407" s="514"/>
      <c r="O4407" s="514"/>
      <c r="P4407" s="515" t="e">
        <f t="shared" si="477"/>
        <v>#DIV/0!</v>
      </c>
      <c r="Q4407" s="515">
        <f t="shared" si="478"/>
        <v>0</v>
      </c>
      <c r="R4407" s="515">
        <f t="shared" si="479"/>
        <v>0</v>
      </c>
      <c r="S4407" s="516">
        <f>IF(M4407="nio",0,IF(M4407&gt;0,VLOOKUP(H4407,'3-Productie normen'!A:L,VLOOKUP(M4407,'3-Productie normen'!$B$36:$C$42,2,FALSE),FALSE)))</f>
        <v>0</v>
      </c>
      <c r="T4407" s="516">
        <f t="shared" si="481"/>
        <v>0</v>
      </c>
      <c r="U4407" s="55">
        <f t="shared" si="482"/>
        <v>0</v>
      </c>
      <c r="V4407" s="527"/>
      <c r="X4407" s="529">
        <f t="shared" si="480"/>
        <v>1248</v>
      </c>
    </row>
    <row r="4408" spans="1:24" ht="14.1" customHeight="1">
      <c r="A4408" s="460">
        <v>4408</v>
      </c>
      <c r="B4408" s="466" t="s">
        <v>4067</v>
      </c>
      <c r="C4408" s="466" t="s">
        <v>421</v>
      </c>
      <c r="D4408" s="473" t="s">
        <v>516</v>
      </c>
      <c r="E4408" s="475" t="s">
        <v>3489</v>
      </c>
      <c r="F4408" s="475"/>
      <c r="G4408" s="494" t="s">
        <v>2264</v>
      </c>
      <c r="H4408" s="491" t="s">
        <v>253</v>
      </c>
      <c r="I4408" s="494" t="s">
        <v>3974</v>
      </c>
      <c r="J4408" s="502">
        <v>4</v>
      </c>
      <c r="K4408" s="491" t="s">
        <v>253</v>
      </c>
      <c r="L4408" s="512">
        <f t="shared" si="476"/>
        <v>104</v>
      </c>
      <c r="M4408" s="514">
        <v>104</v>
      </c>
      <c r="N4408" s="514"/>
      <c r="O4408" s="514"/>
      <c r="P4408" s="515" t="e">
        <f t="shared" si="477"/>
        <v>#DIV/0!</v>
      </c>
      <c r="Q4408" s="515">
        <f t="shared" si="478"/>
        <v>0</v>
      </c>
      <c r="R4408" s="515">
        <f t="shared" si="479"/>
        <v>0</v>
      </c>
      <c r="S4408" s="516">
        <f>IF(M4408="nio",0,IF(M4408&gt;0,VLOOKUP(H4408,'3-Productie normen'!A:L,VLOOKUP(M4408,'3-Productie normen'!$B$36:$C$42,2,FALSE),FALSE)))</f>
        <v>0</v>
      </c>
      <c r="T4408" s="516">
        <f t="shared" si="481"/>
        <v>0</v>
      </c>
      <c r="U4408" s="55">
        <f t="shared" si="482"/>
        <v>0</v>
      </c>
      <c r="V4408" s="527"/>
      <c r="X4408" s="529">
        <f t="shared" si="480"/>
        <v>416</v>
      </c>
    </row>
    <row r="4409" spans="1:24" ht="14.1" customHeight="1">
      <c r="A4409" s="567">
        <v>4409</v>
      </c>
      <c r="B4409" s="466" t="s">
        <v>4067</v>
      </c>
      <c r="C4409" s="466" t="s">
        <v>421</v>
      </c>
      <c r="D4409" s="473" t="s">
        <v>516</v>
      </c>
      <c r="E4409" s="475" t="s">
        <v>3489</v>
      </c>
      <c r="F4409" s="475"/>
      <c r="G4409" s="494" t="s">
        <v>348</v>
      </c>
      <c r="H4409" s="487" t="s">
        <v>348</v>
      </c>
      <c r="I4409" s="494" t="s">
        <v>3974</v>
      </c>
      <c r="J4409" s="502">
        <v>2</v>
      </c>
      <c r="K4409" s="487" t="s">
        <v>348</v>
      </c>
      <c r="L4409" s="512">
        <f t="shared" si="476"/>
        <v>255</v>
      </c>
      <c r="M4409" s="514">
        <v>255</v>
      </c>
      <c r="N4409" s="514"/>
      <c r="O4409" s="514"/>
      <c r="P4409" s="515" t="e">
        <f t="shared" si="477"/>
        <v>#DIV/0!</v>
      </c>
      <c r="Q4409" s="515">
        <f t="shared" si="478"/>
        <v>0</v>
      </c>
      <c r="R4409" s="515">
        <f t="shared" si="479"/>
        <v>0</v>
      </c>
      <c r="S4409" s="516">
        <f>IF(M4409="nio",0,IF(M4409&gt;0,VLOOKUP(H4409,'3-Productie normen'!A:L,VLOOKUP(M4409,'3-Productie normen'!$B$36:$C$42,2,FALSE),FALSE)))</f>
        <v>0</v>
      </c>
      <c r="T4409" s="516">
        <f t="shared" si="481"/>
        <v>0</v>
      </c>
      <c r="U4409" s="55">
        <f t="shared" si="482"/>
        <v>0</v>
      </c>
      <c r="V4409" s="527"/>
      <c r="X4409" s="529">
        <f t="shared" si="480"/>
        <v>510</v>
      </c>
    </row>
    <row r="4410" spans="1:24" s="56" customFormat="1" ht="13.8" customHeight="1">
      <c r="A4410" s="460">
        <v>4410</v>
      </c>
      <c r="B4410" s="467" t="s">
        <v>249</v>
      </c>
      <c r="C4410" s="466" t="s">
        <v>422</v>
      </c>
      <c r="D4410" s="473" t="s">
        <v>517</v>
      </c>
      <c r="E4410" s="475">
        <v>0</v>
      </c>
      <c r="F4410" s="474">
        <v>0</v>
      </c>
      <c r="G4410" s="491" t="s">
        <v>254</v>
      </c>
      <c r="H4410" s="491" t="s">
        <v>254</v>
      </c>
      <c r="I4410" s="492"/>
      <c r="J4410" s="501">
        <v>15</v>
      </c>
      <c r="K4410" s="491"/>
      <c r="L4410" s="512">
        <f>SUM(M4410:O4410)</f>
        <v>255</v>
      </c>
      <c r="M4410" s="513">
        <v>255</v>
      </c>
      <c r="N4410" s="514"/>
      <c r="O4410" s="514"/>
      <c r="P4410" s="515" t="e">
        <f t="shared" si="477"/>
        <v>#DIV/0!</v>
      </c>
      <c r="Q4410" s="515">
        <f t="shared" si="478"/>
        <v>0</v>
      </c>
      <c r="R4410" s="515">
        <f t="shared" si="479"/>
        <v>0</v>
      </c>
      <c r="S4410" s="516">
        <f>IF(M4410="nio",0,IF(M4410&gt;0,VLOOKUP(H4410,'3-Productie normen'!A:L,VLOOKUP(M4410,'3-Productie normen'!$B$36:$C$42,2,FALSE),FALSE)))</f>
        <v>0</v>
      </c>
      <c r="T4410" s="516">
        <f t="shared" si="481"/>
        <v>0</v>
      </c>
      <c r="U4410" s="55">
        <f t="shared" si="482"/>
        <v>0</v>
      </c>
      <c r="V4410" s="527"/>
      <c r="W4410" s="3"/>
      <c r="X4410" s="529">
        <f t="shared" si="480"/>
        <v>3825</v>
      </c>
    </row>
    <row r="4411" spans="1:24" ht="14.1" customHeight="1">
      <c r="A4411" s="460">
        <v>4411</v>
      </c>
      <c r="B4411" s="467" t="s">
        <v>249</v>
      </c>
      <c r="C4411" s="466" t="s">
        <v>422</v>
      </c>
      <c r="D4411" s="473" t="s">
        <v>517</v>
      </c>
      <c r="E4411" s="475">
        <v>0</v>
      </c>
      <c r="F4411" s="475" t="s">
        <v>3490</v>
      </c>
      <c r="G4411" s="494" t="s">
        <v>529</v>
      </c>
      <c r="H4411" s="491" t="s">
        <v>253</v>
      </c>
      <c r="I4411" s="494" t="s">
        <v>3986</v>
      </c>
      <c r="J4411" s="502">
        <v>26.73</v>
      </c>
      <c r="K4411" s="491" t="s">
        <v>253</v>
      </c>
      <c r="L4411" s="512">
        <f t="shared" si="476"/>
        <v>104</v>
      </c>
      <c r="M4411" s="514">
        <v>104</v>
      </c>
      <c r="N4411" s="514"/>
      <c r="O4411" s="514"/>
      <c r="P4411" s="515" t="e">
        <f t="shared" si="477"/>
        <v>#DIV/0!</v>
      </c>
      <c r="Q4411" s="515">
        <f t="shared" si="478"/>
        <v>0</v>
      </c>
      <c r="R4411" s="515">
        <f t="shared" si="479"/>
        <v>0</v>
      </c>
      <c r="S4411" s="516">
        <f>IF(M4411="nio",0,IF(M4411&gt;0,VLOOKUP(H4411,'3-Productie normen'!A:L,VLOOKUP(M4411,'3-Productie normen'!$B$36:$C$42,2,FALSE),FALSE)))</f>
        <v>0</v>
      </c>
      <c r="T4411" s="516">
        <f t="shared" si="481"/>
        <v>0</v>
      </c>
      <c r="U4411" s="55">
        <f t="shared" si="482"/>
        <v>0</v>
      </c>
      <c r="V4411" s="527"/>
      <c r="X4411" s="529">
        <f t="shared" si="480"/>
        <v>2779.92</v>
      </c>
    </row>
    <row r="4412" spans="1:24" ht="14.1" customHeight="1">
      <c r="A4412" s="460">
        <v>4412</v>
      </c>
      <c r="B4412" s="467" t="s">
        <v>249</v>
      </c>
      <c r="C4412" s="466" t="s">
        <v>422</v>
      </c>
      <c r="D4412" s="473" t="s">
        <v>517</v>
      </c>
      <c r="E4412" s="475">
        <v>0</v>
      </c>
      <c r="F4412" s="475" t="s">
        <v>3491</v>
      </c>
      <c r="G4412" s="494" t="s">
        <v>600</v>
      </c>
      <c r="H4412" s="494" t="s">
        <v>4033</v>
      </c>
      <c r="I4412" s="494" t="s">
        <v>3975</v>
      </c>
      <c r="J4412" s="502">
        <v>20.25</v>
      </c>
      <c r="K4412" s="494" t="s">
        <v>88</v>
      </c>
      <c r="L4412" s="512">
        <f t="shared" si="476"/>
        <v>255</v>
      </c>
      <c r="M4412" s="514">
        <v>255</v>
      </c>
      <c r="N4412" s="514"/>
      <c r="O4412" s="514"/>
      <c r="P4412" s="515" t="e">
        <f t="shared" si="477"/>
        <v>#DIV/0!</v>
      </c>
      <c r="Q4412" s="515">
        <f t="shared" si="478"/>
        <v>0</v>
      </c>
      <c r="R4412" s="515">
        <f t="shared" si="479"/>
        <v>0</v>
      </c>
      <c r="S4412" s="516">
        <f>IF(M4412="nio",0,IF(M4412&gt;0,VLOOKUP(H4412,'3-Productie normen'!A:L,VLOOKUP(M4412,'3-Productie normen'!$B$36:$C$42,2,FALSE),FALSE)))</f>
        <v>0</v>
      </c>
      <c r="T4412" s="516">
        <f t="shared" si="481"/>
        <v>0</v>
      </c>
      <c r="U4412" s="55">
        <f t="shared" si="482"/>
        <v>0</v>
      </c>
      <c r="V4412" s="527"/>
      <c r="X4412" s="529">
        <f t="shared" si="480"/>
        <v>5163.75</v>
      </c>
    </row>
    <row r="4413" spans="1:24" ht="14.1" customHeight="1">
      <c r="A4413" s="460">
        <v>4413</v>
      </c>
      <c r="B4413" s="467" t="s">
        <v>249</v>
      </c>
      <c r="C4413" s="466" t="s">
        <v>422</v>
      </c>
      <c r="D4413" s="473" t="s">
        <v>517</v>
      </c>
      <c r="E4413" s="475">
        <v>0</v>
      </c>
      <c r="F4413" s="475" t="s">
        <v>3492</v>
      </c>
      <c r="G4413" s="494" t="s">
        <v>529</v>
      </c>
      <c r="H4413" s="491" t="s">
        <v>253</v>
      </c>
      <c r="I4413" s="494" t="s">
        <v>3986</v>
      </c>
      <c r="J4413" s="502">
        <v>17.149999999999999</v>
      </c>
      <c r="K4413" s="491" t="s">
        <v>253</v>
      </c>
      <c r="L4413" s="512">
        <f t="shared" si="476"/>
        <v>104</v>
      </c>
      <c r="M4413" s="514">
        <v>104</v>
      </c>
      <c r="N4413" s="514"/>
      <c r="O4413" s="514"/>
      <c r="P4413" s="515" t="e">
        <f t="shared" si="477"/>
        <v>#DIV/0!</v>
      </c>
      <c r="Q4413" s="515">
        <f t="shared" si="478"/>
        <v>0</v>
      </c>
      <c r="R4413" s="515">
        <f t="shared" si="479"/>
        <v>0</v>
      </c>
      <c r="S4413" s="516">
        <f>IF(M4413="nio",0,IF(M4413&gt;0,VLOOKUP(H4413,'3-Productie normen'!A:L,VLOOKUP(M4413,'3-Productie normen'!$B$36:$C$42,2,FALSE),FALSE)))</f>
        <v>0</v>
      </c>
      <c r="T4413" s="516">
        <f t="shared" si="481"/>
        <v>0</v>
      </c>
      <c r="U4413" s="55">
        <f t="shared" si="482"/>
        <v>0</v>
      </c>
      <c r="V4413" s="527"/>
      <c r="X4413" s="529">
        <f t="shared" si="480"/>
        <v>1783.6</v>
      </c>
    </row>
    <row r="4414" spans="1:24" ht="14.1" customHeight="1">
      <c r="A4414" s="460">
        <v>4414</v>
      </c>
      <c r="B4414" s="467" t="s">
        <v>249</v>
      </c>
      <c r="C4414" s="466" t="s">
        <v>422</v>
      </c>
      <c r="D4414" s="473" t="s">
        <v>517</v>
      </c>
      <c r="E4414" s="475">
        <v>0</v>
      </c>
      <c r="F4414" s="475" t="s">
        <v>3493</v>
      </c>
      <c r="G4414" s="494" t="s">
        <v>529</v>
      </c>
      <c r="H4414" s="491" t="s">
        <v>253</v>
      </c>
      <c r="I4414" s="494" t="s">
        <v>3986</v>
      </c>
      <c r="J4414" s="502">
        <v>18.72</v>
      </c>
      <c r="K4414" s="491" t="s">
        <v>253</v>
      </c>
      <c r="L4414" s="512">
        <f t="shared" si="476"/>
        <v>104</v>
      </c>
      <c r="M4414" s="514">
        <v>104</v>
      </c>
      <c r="N4414" s="514"/>
      <c r="O4414" s="514"/>
      <c r="P4414" s="515" t="e">
        <f t="shared" si="477"/>
        <v>#DIV/0!</v>
      </c>
      <c r="Q4414" s="515">
        <f t="shared" si="478"/>
        <v>0</v>
      </c>
      <c r="R4414" s="515">
        <f t="shared" si="479"/>
        <v>0</v>
      </c>
      <c r="S4414" s="516">
        <f>IF(M4414="nio",0,IF(M4414&gt;0,VLOOKUP(H4414,'3-Productie normen'!A:L,VLOOKUP(M4414,'3-Productie normen'!$B$36:$C$42,2,FALSE),FALSE)))</f>
        <v>0</v>
      </c>
      <c r="T4414" s="516">
        <f t="shared" si="481"/>
        <v>0</v>
      </c>
      <c r="U4414" s="55">
        <f t="shared" si="482"/>
        <v>0</v>
      </c>
      <c r="V4414" s="527"/>
      <c r="X4414" s="529">
        <f t="shared" si="480"/>
        <v>1946.8799999999999</v>
      </c>
    </row>
    <row r="4415" spans="1:24" ht="14.1" customHeight="1">
      <c r="A4415" s="460">
        <v>4415</v>
      </c>
      <c r="B4415" s="467" t="s">
        <v>249</v>
      </c>
      <c r="C4415" s="466" t="s">
        <v>422</v>
      </c>
      <c r="D4415" s="473" t="s">
        <v>517</v>
      </c>
      <c r="E4415" s="475">
        <v>0</v>
      </c>
      <c r="F4415" s="475" t="s">
        <v>3494</v>
      </c>
      <c r="G4415" s="494" t="s">
        <v>529</v>
      </c>
      <c r="H4415" s="491" t="s">
        <v>253</v>
      </c>
      <c r="I4415" s="494" t="s">
        <v>3986</v>
      </c>
      <c r="J4415" s="502">
        <v>17.149999999999999</v>
      </c>
      <c r="K4415" s="491" t="s">
        <v>253</v>
      </c>
      <c r="L4415" s="512">
        <f t="shared" si="476"/>
        <v>104</v>
      </c>
      <c r="M4415" s="514">
        <v>104</v>
      </c>
      <c r="N4415" s="514"/>
      <c r="O4415" s="514"/>
      <c r="P4415" s="515" t="e">
        <f t="shared" si="477"/>
        <v>#DIV/0!</v>
      </c>
      <c r="Q4415" s="515">
        <f t="shared" si="478"/>
        <v>0</v>
      </c>
      <c r="R4415" s="515">
        <f t="shared" si="479"/>
        <v>0</v>
      </c>
      <c r="S4415" s="516">
        <f>IF(M4415="nio",0,IF(M4415&gt;0,VLOOKUP(H4415,'3-Productie normen'!A:L,VLOOKUP(M4415,'3-Productie normen'!$B$36:$C$42,2,FALSE),FALSE)))</f>
        <v>0</v>
      </c>
      <c r="T4415" s="516">
        <f t="shared" si="481"/>
        <v>0</v>
      </c>
      <c r="U4415" s="55">
        <f t="shared" si="482"/>
        <v>0</v>
      </c>
      <c r="V4415" s="527"/>
      <c r="X4415" s="529">
        <f t="shared" si="480"/>
        <v>1783.6</v>
      </c>
    </row>
    <row r="4416" spans="1:24" ht="14.1" customHeight="1">
      <c r="A4416" s="460">
        <v>4416</v>
      </c>
      <c r="B4416" s="467" t="s">
        <v>249</v>
      </c>
      <c r="C4416" s="466" t="s">
        <v>422</v>
      </c>
      <c r="D4416" s="473" t="s">
        <v>517</v>
      </c>
      <c r="E4416" s="475">
        <v>0</v>
      </c>
      <c r="F4416" s="475" t="s">
        <v>3495</v>
      </c>
      <c r="G4416" s="494" t="s">
        <v>529</v>
      </c>
      <c r="H4416" s="491" t="s">
        <v>253</v>
      </c>
      <c r="I4416" s="494" t="s">
        <v>3986</v>
      </c>
      <c r="J4416" s="502">
        <v>18.72</v>
      </c>
      <c r="K4416" s="491" t="s">
        <v>253</v>
      </c>
      <c r="L4416" s="512">
        <f t="shared" si="476"/>
        <v>104</v>
      </c>
      <c r="M4416" s="514">
        <v>104</v>
      </c>
      <c r="N4416" s="514"/>
      <c r="O4416" s="514"/>
      <c r="P4416" s="515" t="e">
        <f t="shared" si="477"/>
        <v>#DIV/0!</v>
      </c>
      <c r="Q4416" s="515">
        <f t="shared" si="478"/>
        <v>0</v>
      </c>
      <c r="R4416" s="515">
        <f t="shared" si="479"/>
        <v>0</v>
      </c>
      <c r="S4416" s="516">
        <f>IF(M4416="nio",0,IF(M4416&gt;0,VLOOKUP(H4416,'3-Productie normen'!A:L,VLOOKUP(M4416,'3-Productie normen'!$B$36:$C$42,2,FALSE),FALSE)))</f>
        <v>0</v>
      </c>
      <c r="T4416" s="516">
        <f t="shared" si="481"/>
        <v>0</v>
      </c>
      <c r="U4416" s="55">
        <f t="shared" si="482"/>
        <v>0</v>
      </c>
      <c r="V4416" s="527"/>
      <c r="X4416" s="529">
        <f t="shared" si="480"/>
        <v>1946.8799999999999</v>
      </c>
    </row>
    <row r="4417" spans="1:24" ht="14.1" customHeight="1">
      <c r="A4417" s="567">
        <v>4417</v>
      </c>
      <c r="B4417" s="467" t="s">
        <v>249</v>
      </c>
      <c r="C4417" s="466" t="s">
        <v>422</v>
      </c>
      <c r="D4417" s="473" t="s">
        <v>517</v>
      </c>
      <c r="E4417" s="475">
        <v>0</v>
      </c>
      <c r="F4417" s="475" t="s">
        <v>3496</v>
      </c>
      <c r="G4417" s="494" t="s">
        <v>529</v>
      </c>
      <c r="H4417" s="491" t="s">
        <v>253</v>
      </c>
      <c r="I4417" s="494" t="s">
        <v>3986</v>
      </c>
      <c r="J4417" s="502">
        <v>17.149999999999999</v>
      </c>
      <c r="K4417" s="491" t="s">
        <v>253</v>
      </c>
      <c r="L4417" s="512">
        <f t="shared" si="476"/>
        <v>104</v>
      </c>
      <c r="M4417" s="514">
        <v>104</v>
      </c>
      <c r="N4417" s="514"/>
      <c r="O4417" s="514"/>
      <c r="P4417" s="515" t="e">
        <f t="shared" si="477"/>
        <v>#DIV/0!</v>
      </c>
      <c r="Q4417" s="515">
        <f t="shared" si="478"/>
        <v>0</v>
      </c>
      <c r="R4417" s="515">
        <f t="shared" si="479"/>
        <v>0</v>
      </c>
      <c r="S4417" s="516">
        <f>IF(M4417="nio",0,IF(M4417&gt;0,VLOOKUP(H4417,'3-Productie normen'!A:L,VLOOKUP(M4417,'3-Productie normen'!$B$36:$C$42,2,FALSE),FALSE)))</f>
        <v>0</v>
      </c>
      <c r="T4417" s="516">
        <f t="shared" si="481"/>
        <v>0</v>
      </c>
      <c r="U4417" s="55">
        <f t="shared" si="482"/>
        <v>0</v>
      </c>
      <c r="V4417" s="527"/>
      <c r="X4417" s="529">
        <f t="shared" si="480"/>
        <v>1783.6</v>
      </c>
    </row>
    <row r="4418" spans="1:24" ht="14.1" customHeight="1">
      <c r="A4418" s="460">
        <v>4418</v>
      </c>
      <c r="B4418" s="467" t="s">
        <v>249</v>
      </c>
      <c r="C4418" s="466" t="s">
        <v>422</v>
      </c>
      <c r="D4418" s="473" t="s">
        <v>517</v>
      </c>
      <c r="E4418" s="475">
        <v>0</v>
      </c>
      <c r="F4418" s="475" t="s">
        <v>3497</v>
      </c>
      <c r="G4418" s="494" t="s">
        <v>529</v>
      </c>
      <c r="H4418" s="491" t="s">
        <v>253</v>
      </c>
      <c r="I4418" s="494" t="s">
        <v>3986</v>
      </c>
      <c r="J4418" s="502">
        <v>18.73</v>
      </c>
      <c r="K4418" s="491" t="s">
        <v>253</v>
      </c>
      <c r="L4418" s="512">
        <f t="shared" si="476"/>
        <v>104</v>
      </c>
      <c r="M4418" s="514">
        <v>104</v>
      </c>
      <c r="N4418" s="514"/>
      <c r="O4418" s="514"/>
      <c r="P4418" s="515" t="e">
        <f t="shared" si="477"/>
        <v>#DIV/0!</v>
      </c>
      <c r="Q4418" s="515">
        <f t="shared" si="478"/>
        <v>0</v>
      </c>
      <c r="R4418" s="515">
        <f t="shared" si="479"/>
        <v>0</v>
      </c>
      <c r="S4418" s="516">
        <f>IF(M4418="nio",0,IF(M4418&gt;0,VLOOKUP(H4418,'3-Productie normen'!A:L,VLOOKUP(M4418,'3-Productie normen'!$B$36:$C$42,2,FALSE),FALSE)))</f>
        <v>0</v>
      </c>
      <c r="T4418" s="516">
        <f t="shared" si="481"/>
        <v>0</v>
      </c>
      <c r="U4418" s="55">
        <f t="shared" si="482"/>
        <v>0</v>
      </c>
      <c r="V4418" s="527"/>
      <c r="X4418" s="529">
        <f t="shared" si="480"/>
        <v>1947.92</v>
      </c>
    </row>
    <row r="4419" spans="1:24" ht="14.1" customHeight="1">
      <c r="A4419" s="460">
        <v>4419</v>
      </c>
      <c r="B4419" s="467" t="s">
        <v>249</v>
      </c>
      <c r="C4419" s="466" t="s">
        <v>422</v>
      </c>
      <c r="D4419" s="473" t="s">
        <v>517</v>
      </c>
      <c r="E4419" s="475">
        <v>0</v>
      </c>
      <c r="F4419" s="475" t="s">
        <v>3498</v>
      </c>
      <c r="G4419" s="494" t="s">
        <v>529</v>
      </c>
      <c r="H4419" s="491" t="s">
        <v>253</v>
      </c>
      <c r="I4419" s="494" t="s">
        <v>3986</v>
      </c>
      <c r="J4419" s="502">
        <v>17.149999999999999</v>
      </c>
      <c r="K4419" s="491" t="s">
        <v>253</v>
      </c>
      <c r="L4419" s="512">
        <f t="shared" si="476"/>
        <v>104</v>
      </c>
      <c r="M4419" s="514">
        <v>104</v>
      </c>
      <c r="N4419" s="514"/>
      <c r="O4419" s="514"/>
      <c r="P4419" s="515" t="e">
        <f t="shared" si="477"/>
        <v>#DIV/0!</v>
      </c>
      <c r="Q4419" s="515">
        <f t="shared" si="478"/>
        <v>0</v>
      </c>
      <c r="R4419" s="515">
        <f t="shared" si="479"/>
        <v>0</v>
      </c>
      <c r="S4419" s="516">
        <f>IF(M4419="nio",0,IF(M4419&gt;0,VLOOKUP(H4419,'3-Productie normen'!A:L,VLOOKUP(M4419,'3-Productie normen'!$B$36:$C$42,2,FALSE),FALSE)))</f>
        <v>0</v>
      </c>
      <c r="T4419" s="516">
        <f t="shared" si="481"/>
        <v>0</v>
      </c>
      <c r="U4419" s="55">
        <f t="shared" si="482"/>
        <v>0</v>
      </c>
      <c r="V4419" s="527"/>
      <c r="X4419" s="529">
        <f t="shared" si="480"/>
        <v>1783.6</v>
      </c>
    </row>
    <row r="4420" spans="1:24" ht="14.1" customHeight="1">
      <c r="A4420" s="460">
        <v>4420</v>
      </c>
      <c r="B4420" s="467" t="s">
        <v>249</v>
      </c>
      <c r="C4420" s="466" t="s">
        <v>422</v>
      </c>
      <c r="D4420" s="473" t="s">
        <v>517</v>
      </c>
      <c r="E4420" s="475">
        <v>0</v>
      </c>
      <c r="F4420" s="475" t="s">
        <v>3499</v>
      </c>
      <c r="G4420" s="494" t="s">
        <v>529</v>
      </c>
      <c r="H4420" s="491" t="s">
        <v>253</v>
      </c>
      <c r="I4420" s="494" t="s">
        <v>3986</v>
      </c>
      <c r="J4420" s="502">
        <v>18.72</v>
      </c>
      <c r="K4420" s="491" t="s">
        <v>253</v>
      </c>
      <c r="L4420" s="512">
        <f t="shared" si="476"/>
        <v>104</v>
      </c>
      <c r="M4420" s="514">
        <v>104</v>
      </c>
      <c r="N4420" s="514"/>
      <c r="O4420" s="514"/>
      <c r="P4420" s="515" t="e">
        <f t="shared" si="477"/>
        <v>#DIV/0!</v>
      </c>
      <c r="Q4420" s="515">
        <f t="shared" si="478"/>
        <v>0</v>
      </c>
      <c r="R4420" s="515">
        <f t="shared" si="479"/>
        <v>0</v>
      </c>
      <c r="S4420" s="516">
        <f>IF(M4420="nio",0,IF(M4420&gt;0,VLOOKUP(H4420,'3-Productie normen'!A:L,VLOOKUP(M4420,'3-Productie normen'!$B$36:$C$42,2,FALSE),FALSE)))</f>
        <v>0</v>
      </c>
      <c r="T4420" s="516">
        <f t="shared" si="481"/>
        <v>0</v>
      </c>
      <c r="U4420" s="55">
        <f t="shared" si="482"/>
        <v>0</v>
      </c>
      <c r="V4420" s="527"/>
      <c r="X4420" s="529">
        <f t="shared" si="480"/>
        <v>1946.8799999999999</v>
      </c>
    </row>
    <row r="4421" spans="1:24" ht="14.1" customHeight="1">
      <c r="A4421" s="460">
        <v>4421</v>
      </c>
      <c r="B4421" s="467" t="s">
        <v>249</v>
      </c>
      <c r="C4421" s="466" t="s">
        <v>422</v>
      </c>
      <c r="D4421" s="473" t="s">
        <v>517</v>
      </c>
      <c r="E4421" s="475">
        <v>0</v>
      </c>
      <c r="F4421" s="475" t="s">
        <v>3500</v>
      </c>
      <c r="G4421" s="494" t="s">
        <v>529</v>
      </c>
      <c r="H4421" s="491" t="s">
        <v>253</v>
      </c>
      <c r="I4421" s="494" t="s">
        <v>3986</v>
      </c>
      <c r="J4421" s="502">
        <v>17.149999999999999</v>
      </c>
      <c r="K4421" s="491" t="s">
        <v>253</v>
      </c>
      <c r="L4421" s="512">
        <f t="shared" si="476"/>
        <v>104</v>
      </c>
      <c r="M4421" s="514">
        <v>104</v>
      </c>
      <c r="N4421" s="514"/>
      <c r="O4421" s="514"/>
      <c r="P4421" s="515" t="e">
        <f t="shared" si="477"/>
        <v>#DIV/0!</v>
      </c>
      <c r="Q4421" s="515">
        <f t="shared" si="478"/>
        <v>0</v>
      </c>
      <c r="R4421" s="515">
        <f t="shared" si="479"/>
        <v>0</v>
      </c>
      <c r="S4421" s="516">
        <f>IF(M4421="nio",0,IF(M4421&gt;0,VLOOKUP(H4421,'3-Productie normen'!A:L,VLOOKUP(M4421,'3-Productie normen'!$B$36:$C$42,2,FALSE),FALSE)))</f>
        <v>0</v>
      </c>
      <c r="T4421" s="516">
        <f t="shared" si="481"/>
        <v>0</v>
      </c>
      <c r="U4421" s="55">
        <f t="shared" si="482"/>
        <v>0</v>
      </c>
      <c r="V4421" s="527"/>
      <c r="X4421" s="529">
        <f t="shared" si="480"/>
        <v>1783.6</v>
      </c>
    </row>
    <row r="4422" spans="1:24" ht="14.1" customHeight="1">
      <c r="A4422" s="460">
        <v>4422</v>
      </c>
      <c r="B4422" s="467" t="s">
        <v>249</v>
      </c>
      <c r="C4422" s="466" t="s">
        <v>422</v>
      </c>
      <c r="D4422" s="473" t="s">
        <v>517</v>
      </c>
      <c r="E4422" s="475">
        <v>0</v>
      </c>
      <c r="F4422" s="475" t="s">
        <v>3501</v>
      </c>
      <c r="G4422" s="494" t="s">
        <v>529</v>
      </c>
      <c r="H4422" s="491" t="s">
        <v>253</v>
      </c>
      <c r="I4422" s="494" t="s">
        <v>3986</v>
      </c>
      <c r="J4422" s="502">
        <v>18.41</v>
      </c>
      <c r="K4422" s="491" t="s">
        <v>253</v>
      </c>
      <c r="L4422" s="512">
        <f t="shared" si="476"/>
        <v>104</v>
      </c>
      <c r="M4422" s="514">
        <v>104</v>
      </c>
      <c r="N4422" s="514"/>
      <c r="O4422" s="514"/>
      <c r="P4422" s="515" t="e">
        <f t="shared" si="477"/>
        <v>#DIV/0!</v>
      </c>
      <c r="Q4422" s="515">
        <f t="shared" si="478"/>
        <v>0</v>
      </c>
      <c r="R4422" s="515">
        <f t="shared" si="479"/>
        <v>0</v>
      </c>
      <c r="S4422" s="516">
        <f>IF(M4422="nio",0,IF(M4422&gt;0,VLOOKUP(H4422,'3-Productie normen'!A:L,VLOOKUP(M4422,'3-Productie normen'!$B$36:$C$42,2,FALSE),FALSE)))</f>
        <v>0</v>
      </c>
      <c r="T4422" s="516">
        <f t="shared" si="481"/>
        <v>0</v>
      </c>
      <c r="U4422" s="55">
        <f t="shared" si="482"/>
        <v>0</v>
      </c>
      <c r="V4422" s="527"/>
      <c r="X4422" s="529">
        <f t="shared" si="480"/>
        <v>1914.64</v>
      </c>
    </row>
    <row r="4423" spans="1:24" ht="14.1" customHeight="1">
      <c r="A4423" s="460">
        <v>4423</v>
      </c>
      <c r="B4423" s="467" t="s">
        <v>249</v>
      </c>
      <c r="C4423" s="466" t="s">
        <v>422</v>
      </c>
      <c r="D4423" s="473" t="s">
        <v>517</v>
      </c>
      <c r="E4423" s="475">
        <v>0</v>
      </c>
      <c r="F4423" s="475" t="s">
        <v>3502</v>
      </c>
      <c r="G4423" s="494" t="s">
        <v>536</v>
      </c>
      <c r="H4423" s="491" t="s">
        <v>4038</v>
      </c>
      <c r="I4423" s="494" t="s">
        <v>3986</v>
      </c>
      <c r="J4423" s="502">
        <v>30.51</v>
      </c>
      <c r="K4423" s="491" t="s">
        <v>4038</v>
      </c>
      <c r="L4423" s="512">
        <f t="shared" si="476"/>
        <v>255</v>
      </c>
      <c r="M4423" s="514">
        <v>255</v>
      </c>
      <c r="N4423" s="514"/>
      <c r="O4423" s="514"/>
      <c r="P4423" s="515" t="e">
        <f t="shared" si="477"/>
        <v>#DIV/0!</v>
      </c>
      <c r="Q4423" s="515">
        <f t="shared" si="478"/>
        <v>0</v>
      </c>
      <c r="R4423" s="515">
        <f t="shared" si="479"/>
        <v>0</v>
      </c>
      <c r="S4423" s="516">
        <f>IF(M4423="nio",0,IF(M4423&gt;0,VLOOKUP(H4423,'3-Productie normen'!A:L,VLOOKUP(M4423,'3-Productie normen'!$B$36:$C$42,2,FALSE),FALSE)))</f>
        <v>0</v>
      </c>
      <c r="T4423" s="516">
        <f t="shared" si="481"/>
        <v>0</v>
      </c>
      <c r="U4423" s="55">
        <f t="shared" si="482"/>
        <v>0</v>
      </c>
      <c r="V4423" s="527"/>
      <c r="X4423" s="529">
        <f t="shared" si="480"/>
        <v>7780.05</v>
      </c>
    </row>
    <row r="4424" spans="1:24" ht="14.1" customHeight="1">
      <c r="A4424" s="460">
        <v>4424</v>
      </c>
      <c r="B4424" s="467" t="s">
        <v>249</v>
      </c>
      <c r="C4424" s="466" t="s">
        <v>422</v>
      </c>
      <c r="D4424" s="473" t="s">
        <v>517</v>
      </c>
      <c r="E4424" s="475">
        <v>0</v>
      </c>
      <c r="F4424" s="475" t="s">
        <v>3503</v>
      </c>
      <c r="G4424" s="494" t="s">
        <v>600</v>
      </c>
      <c r="H4424" s="494" t="s">
        <v>4033</v>
      </c>
      <c r="I4424" s="494" t="s">
        <v>3977</v>
      </c>
      <c r="J4424" s="502">
        <v>164.51</v>
      </c>
      <c r="K4424" s="494" t="s">
        <v>88</v>
      </c>
      <c r="L4424" s="512">
        <f t="shared" si="476"/>
        <v>255</v>
      </c>
      <c r="M4424" s="514">
        <v>255</v>
      </c>
      <c r="N4424" s="514"/>
      <c r="O4424" s="514"/>
      <c r="P4424" s="515" t="e">
        <f t="shared" si="477"/>
        <v>#DIV/0!</v>
      </c>
      <c r="Q4424" s="515">
        <f t="shared" si="478"/>
        <v>0</v>
      </c>
      <c r="R4424" s="515">
        <f t="shared" si="479"/>
        <v>0</v>
      </c>
      <c r="S4424" s="516">
        <f>IF(M4424="nio",0,IF(M4424&gt;0,VLOOKUP(H4424,'3-Productie normen'!A:L,VLOOKUP(M4424,'3-Productie normen'!$B$36:$C$42,2,FALSE),FALSE)))</f>
        <v>0</v>
      </c>
      <c r="T4424" s="516">
        <f t="shared" si="481"/>
        <v>0</v>
      </c>
      <c r="U4424" s="55">
        <f t="shared" si="482"/>
        <v>0</v>
      </c>
      <c r="V4424" s="527"/>
      <c r="X4424" s="529">
        <f t="shared" si="480"/>
        <v>41950.049999999996</v>
      </c>
    </row>
    <row r="4425" spans="1:24" ht="14.1" customHeight="1">
      <c r="A4425" s="567">
        <v>4425</v>
      </c>
      <c r="B4425" s="467" t="s">
        <v>249</v>
      </c>
      <c r="C4425" s="466" t="s">
        <v>422</v>
      </c>
      <c r="D4425" s="473" t="s">
        <v>517</v>
      </c>
      <c r="E4425" s="475">
        <v>0</v>
      </c>
      <c r="F4425" s="475" t="s">
        <v>3504</v>
      </c>
      <c r="G4425" s="494" t="s">
        <v>529</v>
      </c>
      <c r="H4425" s="491" t="s">
        <v>253</v>
      </c>
      <c r="I4425" s="494" t="s">
        <v>3986</v>
      </c>
      <c r="J4425" s="502">
        <v>17.55</v>
      </c>
      <c r="K4425" s="491" t="s">
        <v>253</v>
      </c>
      <c r="L4425" s="512">
        <f t="shared" si="476"/>
        <v>104</v>
      </c>
      <c r="M4425" s="514">
        <v>104</v>
      </c>
      <c r="N4425" s="514"/>
      <c r="O4425" s="514"/>
      <c r="P4425" s="515" t="e">
        <f t="shared" si="477"/>
        <v>#DIV/0!</v>
      </c>
      <c r="Q4425" s="515">
        <f t="shared" si="478"/>
        <v>0</v>
      </c>
      <c r="R4425" s="515">
        <f t="shared" si="479"/>
        <v>0</v>
      </c>
      <c r="S4425" s="516">
        <f>IF(M4425="nio",0,IF(M4425&gt;0,VLOOKUP(H4425,'3-Productie normen'!A:L,VLOOKUP(M4425,'3-Productie normen'!$B$36:$C$42,2,FALSE),FALSE)))</f>
        <v>0</v>
      </c>
      <c r="T4425" s="516">
        <f t="shared" si="481"/>
        <v>0</v>
      </c>
      <c r="U4425" s="55">
        <f t="shared" si="482"/>
        <v>0</v>
      </c>
      <c r="V4425" s="527"/>
      <c r="X4425" s="529">
        <f t="shared" si="480"/>
        <v>1825.2</v>
      </c>
    </row>
    <row r="4426" spans="1:24" ht="14.1" customHeight="1">
      <c r="A4426" s="460">
        <v>4426</v>
      </c>
      <c r="B4426" s="467" t="s">
        <v>249</v>
      </c>
      <c r="C4426" s="466" t="s">
        <v>422</v>
      </c>
      <c r="D4426" s="473" t="s">
        <v>517</v>
      </c>
      <c r="E4426" s="475">
        <v>0</v>
      </c>
      <c r="F4426" s="475" t="s">
        <v>3505</v>
      </c>
      <c r="G4426" s="494" t="s">
        <v>529</v>
      </c>
      <c r="H4426" s="491" t="s">
        <v>253</v>
      </c>
      <c r="I4426" s="494" t="s">
        <v>3986</v>
      </c>
      <c r="J4426" s="502">
        <v>27.8</v>
      </c>
      <c r="K4426" s="491" t="s">
        <v>253</v>
      </c>
      <c r="L4426" s="512">
        <f t="shared" si="476"/>
        <v>104</v>
      </c>
      <c r="M4426" s="514">
        <v>104</v>
      </c>
      <c r="N4426" s="514"/>
      <c r="O4426" s="514"/>
      <c r="P4426" s="515" t="e">
        <f t="shared" si="477"/>
        <v>#DIV/0!</v>
      </c>
      <c r="Q4426" s="515">
        <f t="shared" si="478"/>
        <v>0</v>
      </c>
      <c r="R4426" s="515">
        <f t="shared" si="479"/>
        <v>0</v>
      </c>
      <c r="S4426" s="516">
        <f>IF(M4426="nio",0,IF(M4426&gt;0,VLOOKUP(H4426,'3-Productie normen'!A:L,VLOOKUP(M4426,'3-Productie normen'!$B$36:$C$42,2,FALSE),FALSE)))</f>
        <v>0</v>
      </c>
      <c r="T4426" s="516">
        <f t="shared" si="481"/>
        <v>0</v>
      </c>
      <c r="U4426" s="55">
        <f t="shared" si="482"/>
        <v>0</v>
      </c>
      <c r="V4426" s="527"/>
      <c r="X4426" s="529">
        <f t="shared" si="480"/>
        <v>2891.2000000000003</v>
      </c>
    </row>
    <row r="4427" spans="1:24" ht="14.1" customHeight="1">
      <c r="A4427" s="460">
        <v>4427</v>
      </c>
      <c r="B4427" s="467" t="s">
        <v>249</v>
      </c>
      <c r="C4427" s="466" t="s">
        <v>422</v>
      </c>
      <c r="D4427" s="473" t="s">
        <v>517</v>
      </c>
      <c r="E4427" s="475">
        <v>0</v>
      </c>
      <c r="F4427" s="475" t="s">
        <v>3506</v>
      </c>
      <c r="G4427" s="494" t="s">
        <v>529</v>
      </c>
      <c r="H4427" s="491" t="s">
        <v>253</v>
      </c>
      <c r="I4427" s="494" t="s">
        <v>3986</v>
      </c>
      <c r="J4427" s="502">
        <v>19.41</v>
      </c>
      <c r="K4427" s="491" t="s">
        <v>253</v>
      </c>
      <c r="L4427" s="512">
        <f t="shared" ref="L4427:L4490" si="483">SUM(M4427:O4427)</f>
        <v>104</v>
      </c>
      <c r="M4427" s="514">
        <v>104</v>
      </c>
      <c r="N4427" s="514"/>
      <c r="O4427" s="514"/>
      <c r="P4427" s="515" t="e">
        <f t="shared" ref="P4427:P4490" si="484">IF(M4427="nio",0,IF(M4427&gt;0,M4427*J4427/S4427,0))</f>
        <v>#DIV/0!</v>
      </c>
      <c r="Q4427" s="515">
        <f t="shared" ref="Q4427:Q4490" si="485">IF(N4427&gt;0,N4427*J4427/T4427,0)</f>
        <v>0</v>
      </c>
      <c r="R4427" s="515">
        <f t="shared" ref="R4427:R4490" si="486">IF(O4427&gt;0,O4427*J4427/U4427,0)</f>
        <v>0</v>
      </c>
      <c r="S4427" s="516">
        <f>IF(M4427="nio",0,IF(M4427&gt;0,VLOOKUP(H4427,'3-Productie normen'!A:L,VLOOKUP(M4427,'3-Productie normen'!$B$36:$C$42,2,FALSE),FALSE)))</f>
        <v>0</v>
      </c>
      <c r="T4427" s="516">
        <f t="shared" si="481"/>
        <v>0</v>
      </c>
      <c r="U4427" s="55">
        <f t="shared" si="482"/>
        <v>0</v>
      </c>
      <c r="V4427" s="527"/>
      <c r="X4427" s="529">
        <f t="shared" ref="X4427:X4490" si="487">L4427*J4427</f>
        <v>2018.64</v>
      </c>
    </row>
    <row r="4428" spans="1:24" ht="14.1" customHeight="1">
      <c r="A4428" s="460">
        <v>4428</v>
      </c>
      <c r="B4428" s="467" t="s">
        <v>249</v>
      </c>
      <c r="C4428" s="466" t="s">
        <v>422</v>
      </c>
      <c r="D4428" s="473" t="s">
        <v>517</v>
      </c>
      <c r="E4428" s="475">
        <v>0</v>
      </c>
      <c r="F4428" s="475" t="s">
        <v>3507</v>
      </c>
      <c r="G4428" s="494" t="s">
        <v>529</v>
      </c>
      <c r="H4428" s="491" t="s">
        <v>253</v>
      </c>
      <c r="I4428" s="494" t="s">
        <v>3974</v>
      </c>
      <c r="J4428" s="502">
        <v>37.159999999999997</v>
      </c>
      <c r="K4428" s="491" t="s">
        <v>253</v>
      </c>
      <c r="L4428" s="512">
        <f t="shared" si="483"/>
        <v>104</v>
      </c>
      <c r="M4428" s="514">
        <v>104</v>
      </c>
      <c r="N4428" s="514"/>
      <c r="O4428" s="514"/>
      <c r="P4428" s="515" t="e">
        <f t="shared" si="484"/>
        <v>#DIV/0!</v>
      </c>
      <c r="Q4428" s="515">
        <f t="shared" si="485"/>
        <v>0</v>
      </c>
      <c r="R4428" s="515">
        <f t="shared" si="486"/>
        <v>0</v>
      </c>
      <c r="S4428" s="516">
        <f>IF(M4428="nio",0,IF(M4428&gt;0,VLOOKUP(H4428,'3-Productie normen'!A:L,VLOOKUP(M4428,'3-Productie normen'!$B$36:$C$42,2,FALSE),FALSE)))</f>
        <v>0</v>
      </c>
      <c r="T4428" s="516">
        <f t="shared" si="481"/>
        <v>0</v>
      </c>
      <c r="U4428" s="55">
        <f t="shared" si="482"/>
        <v>0</v>
      </c>
      <c r="V4428" s="527"/>
      <c r="X4428" s="529">
        <f t="shared" si="487"/>
        <v>3864.6399999999994</v>
      </c>
    </row>
    <row r="4429" spans="1:24" ht="14.1" customHeight="1">
      <c r="A4429" s="460">
        <v>4429</v>
      </c>
      <c r="B4429" s="467" t="s">
        <v>249</v>
      </c>
      <c r="C4429" s="466" t="s">
        <v>422</v>
      </c>
      <c r="D4429" s="473" t="s">
        <v>517</v>
      </c>
      <c r="E4429" s="475">
        <v>0</v>
      </c>
      <c r="F4429" s="475" t="s">
        <v>3508</v>
      </c>
      <c r="G4429" s="494" t="s">
        <v>595</v>
      </c>
      <c r="H4429" s="494" t="s">
        <v>255</v>
      </c>
      <c r="I4429" s="494" t="s">
        <v>3986</v>
      </c>
      <c r="J4429" s="502">
        <v>15.13</v>
      </c>
      <c r="K4429" s="494" t="s">
        <v>255</v>
      </c>
      <c r="L4429" s="512">
        <f t="shared" si="483"/>
        <v>104</v>
      </c>
      <c r="M4429" s="514">
        <v>104</v>
      </c>
      <c r="N4429" s="514"/>
      <c r="O4429" s="514"/>
      <c r="P4429" s="515" t="e">
        <f t="shared" si="484"/>
        <v>#DIV/0!</v>
      </c>
      <c r="Q4429" s="515">
        <f t="shared" si="485"/>
        <v>0</v>
      </c>
      <c r="R4429" s="515">
        <f t="shared" si="486"/>
        <v>0</v>
      </c>
      <c r="S4429" s="516">
        <f>IF(M4429="nio",0,IF(M4429&gt;0,VLOOKUP(H4429,'3-Productie normen'!A:L,VLOOKUP(M4429,'3-Productie normen'!$B$36:$C$42,2,FALSE),FALSE)))</f>
        <v>0</v>
      </c>
      <c r="T4429" s="516">
        <f t="shared" si="481"/>
        <v>0</v>
      </c>
      <c r="U4429" s="55">
        <f t="shared" si="482"/>
        <v>0</v>
      </c>
      <c r="V4429" s="527"/>
      <c r="X4429" s="529">
        <f t="shared" si="487"/>
        <v>1573.52</v>
      </c>
    </row>
    <row r="4430" spans="1:24" ht="14.1" customHeight="1">
      <c r="A4430" s="460">
        <v>4430</v>
      </c>
      <c r="B4430" s="467" t="s">
        <v>249</v>
      </c>
      <c r="C4430" s="466" t="s">
        <v>422</v>
      </c>
      <c r="D4430" s="473" t="s">
        <v>517</v>
      </c>
      <c r="E4430" s="475">
        <v>0</v>
      </c>
      <c r="F4430" s="475" t="s">
        <v>3509</v>
      </c>
      <c r="G4430" s="494" t="s">
        <v>595</v>
      </c>
      <c r="H4430" s="494" t="s">
        <v>255</v>
      </c>
      <c r="I4430" s="494" t="s">
        <v>3974</v>
      </c>
      <c r="J4430" s="502">
        <v>12.86</v>
      </c>
      <c r="K4430" s="494" t="s">
        <v>255</v>
      </c>
      <c r="L4430" s="512">
        <f t="shared" si="483"/>
        <v>104</v>
      </c>
      <c r="M4430" s="514">
        <v>104</v>
      </c>
      <c r="N4430" s="514"/>
      <c r="O4430" s="514"/>
      <c r="P4430" s="515" t="e">
        <f t="shared" si="484"/>
        <v>#DIV/0!</v>
      </c>
      <c r="Q4430" s="515">
        <f t="shared" si="485"/>
        <v>0</v>
      </c>
      <c r="R4430" s="515">
        <f t="shared" si="486"/>
        <v>0</v>
      </c>
      <c r="S4430" s="516">
        <f>IF(M4430="nio",0,IF(M4430&gt;0,VLOOKUP(H4430,'3-Productie normen'!A:L,VLOOKUP(M4430,'3-Productie normen'!$B$36:$C$42,2,FALSE),FALSE)))</f>
        <v>0</v>
      </c>
      <c r="T4430" s="516">
        <f t="shared" si="481"/>
        <v>0</v>
      </c>
      <c r="U4430" s="55">
        <f t="shared" si="482"/>
        <v>0</v>
      </c>
      <c r="V4430" s="527"/>
      <c r="X4430" s="529">
        <f t="shared" si="487"/>
        <v>1337.44</v>
      </c>
    </row>
    <row r="4431" spans="1:24" ht="14.1" customHeight="1">
      <c r="A4431" s="460">
        <v>4431</v>
      </c>
      <c r="B4431" s="467" t="s">
        <v>249</v>
      </c>
      <c r="C4431" s="466" t="s">
        <v>422</v>
      </c>
      <c r="D4431" s="473" t="s">
        <v>517</v>
      </c>
      <c r="E4431" s="475">
        <v>0</v>
      </c>
      <c r="F4431" s="475" t="s">
        <v>3510</v>
      </c>
      <c r="G4431" s="494" t="s">
        <v>595</v>
      </c>
      <c r="H4431" s="494" t="s">
        <v>255</v>
      </c>
      <c r="I4431" s="494" t="s">
        <v>3974</v>
      </c>
      <c r="J4431" s="502">
        <v>22.27</v>
      </c>
      <c r="K4431" s="494" t="s">
        <v>255</v>
      </c>
      <c r="L4431" s="512">
        <f t="shared" si="483"/>
        <v>104</v>
      </c>
      <c r="M4431" s="514">
        <v>104</v>
      </c>
      <c r="N4431" s="514"/>
      <c r="O4431" s="514"/>
      <c r="P4431" s="515" t="e">
        <f t="shared" si="484"/>
        <v>#DIV/0!</v>
      </c>
      <c r="Q4431" s="515">
        <f t="shared" si="485"/>
        <v>0</v>
      </c>
      <c r="R4431" s="515">
        <f t="shared" si="486"/>
        <v>0</v>
      </c>
      <c r="S4431" s="516">
        <f>IF(M4431="nio",0,IF(M4431&gt;0,VLOOKUP(H4431,'3-Productie normen'!A:L,VLOOKUP(M4431,'3-Productie normen'!$B$36:$C$42,2,FALSE),FALSE)))</f>
        <v>0</v>
      </c>
      <c r="T4431" s="516">
        <f t="shared" si="481"/>
        <v>0</v>
      </c>
      <c r="U4431" s="55">
        <f t="shared" si="482"/>
        <v>0</v>
      </c>
      <c r="V4431" s="527"/>
      <c r="X4431" s="529">
        <f t="shared" si="487"/>
        <v>2316.08</v>
      </c>
    </row>
    <row r="4432" spans="1:24" ht="14.1" customHeight="1">
      <c r="A4432" s="460">
        <v>4432</v>
      </c>
      <c r="B4432" s="467" t="s">
        <v>249</v>
      </c>
      <c r="C4432" s="466" t="s">
        <v>422</v>
      </c>
      <c r="D4432" s="473" t="s">
        <v>517</v>
      </c>
      <c r="E4432" s="475">
        <v>0</v>
      </c>
      <c r="F4432" s="475" t="s">
        <v>3511</v>
      </c>
      <c r="G4432" s="494" t="s">
        <v>595</v>
      </c>
      <c r="H4432" s="494" t="s">
        <v>255</v>
      </c>
      <c r="I4432" s="494" t="s">
        <v>3974</v>
      </c>
      <c r="J4432" s="502">
        <v>12.86</v>
      </c>
      <c r="K4432" s="494" t="s">
        <v>255</v>
      </c>
      <c r="L4432" s="512">
        <f t="shared" si="483"/>
        <v>104</v>
      </c>
      <c r="M4432" s="514">
        <v>104</v>
      </c>
      <c r="N4432" s="514"/>
      <c r="O4432" s="514"/>
      <c r="P4432" s="515" t="e">
        <f t="shared" si="484"/>
        <v>#DIV/0!</v>
      </c>
      <c r="Q4432" s="515">
        <f t="shared" si="485"/>
        <v>0</v>
      </c>
      <c r="R4432" s="515">
        <f t="shared" si="486"/>
        <v>0</v>
      </c>
      <c r="S4432" s="516">
        <f>IF(M4432="nio",0,IF(M4432&gt;0,VLOOKUP(H4432,'3-Productie normen'!A:L,VLOOKUP(M4432,'3-Productie normen'!$B$36:$C$42,2,FALSE),FALSE)))</f>
        <v>0</v>
      </c>
      <c r="T4432" s="516">
        <f t="shared" si="481"/>
        <v>0</v>
      </c>
      <c r="U4432" s="55">
        <f t="shared" si="482"/>
        <v>0</v>
      </c>
      <c r="V4432" s="527"/>
      <c r="X4432" s="529">
        <f t="shared" si="487"/>
        <v>1337.44</v>
      </c>
    </row>
    <row r="4433" spans="1:24" ht="14.1" customHeight="1">
      <c r="A4433" s="567">
        <v>4433</v>
      </c>
      <c r="B4433" s="467" t="s">
        <v>249</v>
      </c>
      <c r="C4433" s="466" t="s">
        <v>422</v>
      </c>
      <c r="D4433" s="473" t="s">
        <v>517</v>
      </c>
      <c r="E4433" s="475">
        <v>0</v>
      </c>
      <c r="F4433" s="475" t="s">
        <v>3512</v>
      </c>
      <c r="G4433" s="494" t="s">
        <v>595</v>
      </c>
      <c r="H4433" s="494" t="s">
        <v>255</v>
      </c>
      <c r="I4433" s="494" t="s">
        <v>3980</v>
      </c>
      <c r="J4433" s="502">
        <v>75.790000000000006</v>
      </c>
      <c r="K4433" s="494" t="s">
        <v>255</v>
      </c>
      <c r="L4433" s="512">
        <f t="shared" si="483"/>
        <v>104</v>
      </c>
      <c r="M4433" s="514">
        <v>104</v>
      </c>
      <c r="N4433" s="514"/>
      <c r="O4433" s="514"/>
      <c r="P4433" s="515" t="e">
        <f t="shared" si="484"/>
        <v>#DIV/0!</v>
      </c>
      <c r="Q4433" s="515">
        <f t="shared" si="485"/>
        <v>0</v>
      </c>
      <c r="R4433" s="515">
        <f t="shared" si="486"/>
        <v>0</v>
      </c>
      <c r="S4433" s="516">
        <f>IF(M4433="nio",0,IF(M4433&gt;0,VLOOKUP(H4433,'3-Productie normen'!A:L,VLOOKUP(M4433,'3-Productie normen'!$B$36:$C$42,2,FALSE),FALSE)))</f>
        <v>0</v>
      </c>
      <c r="T4433" s="516">
        <f t="shared" si="481"/>
        <v>0</v>
      </c>
      <c r="U4433" s="55">
        <f t="shared" si="482"/>
        <v>0</v>
      </c>
      <c r="V4433" s="527"/>
      <c r="X4433" s="529">
        <f t="shared" si="487"/>
        <v>7882.1600000000008</v>
      </c>
    </row>
    <row r="4434" spans="1:24" ht="14.1" customHeight="1">
      <c r="A4434" s="460">
        <v>4434</v>
      </c>
      <c r="B4434" s="467" t="s">
        <v>249</v>
      </c>
      <c r="C4434" s="466" t="s">
        <v>422</v>
      </c>
      <c r="D4434" s="473" t="s">
        <v>517</v>
      </c>
      <c r="E4434" s="475">
        <v>0</v>
      </c>
      <c r="F4434" s="475" t="s">
        <v>3513</v>
      </c>
      <c r="G4434" s="494" t="s">
        <v>529</v>
      </c>
      <c r="H4434" s="491" t="s">
        <v>253</v>
      </c>
      <c r="I4434" s="494" t="s">
        <v>3986</v>
      </c>
      <c r="J4434" s="502">
        <v>22.73</v>
      </c>
      <c r="K4434" s="491" t="s">
        <v>253</v>
      </c>
      <c r="L4434" s="512">
        <f t="shared" si="483"/>
        <v>104</v>
      </c>
      <c r="M4434" s="514">
        <v>104</v>
      </c>
      <c r="N4434" s="514"/>
      <c r="O4434" s="514"/>
      <c r="P4434" s="515" t="e">
        <f t="shared" si="484"/>
        <v>#DIV/0!</v>
      </c>
      <c r="Q4434" s="515">
        <f t="shared" si="485"/>
        <v>0</v>
      </c>
      <c r="R4434" s="515">
        <f t="shared" si="486"/>
        <v>0</v>
      </c>
      <c r="S4434" s="516">
        <f>IF(M4434="nio",0,IF(M4434&gt;0,VLOOKUP(H4434,'3-Productie normen'!A:L,VLOOKUP(M4434,'3-Productie normen'!$B$36:$C$42,2,FALSE),FALSE)))</f>
        <v>0</v>
      </c>
      <c r="T4434" s="516">
        <f t="shared" si="481"/>
        <v>0</v>
      </c>
      <c r="U4434" s="55">
        <f t="shared" si="482"/>
        <v>0</v>
      </c>
      <c r="V4434" s="527"/>
      <c r="X4434" s="529">
        <f t="shared" si="487"/>
        <v>2363.92</v>
      </c>
    </row>
    <row r="4435" spans="1:24" ht="14.1" customHeight="1">
      <c r="A4435" s="460">
        <v>4435</v>
      </c>
      <c r="B4435" s="467" t="s">
        <v>249</v>
      </c>
      <c r="C4435" s="466" t="s">
        <v>422</v>
      </c>
      <c r="D4435" s="473" t="s">
        <v>517</v>
      </c>
      <c r="E4435" s="475">
        <v>0</v>
      </c>
      <c r="F4435" s="475" t="s">
        <v>3514</v>
      </c>
      <c r="G4435" s="494" t="s">
        <v>600</v>
      </c>
      <c r="H4435" s="494" t="s">
        <v>4033</v>
      </c>
      <c r="I4435" s="494" t="s">
        <v>3986</v>
      </c>
      <c r="J4435" s="502">
        <v>97.67</v>
      </c>
      <c r="K4435" s="494" t="s">
        <v>4033</v>
      </c>
      <c r="L4435" s="512">
        <f t="shared" si="483"/>
        <v>104</v>
      </c>
      <c r="M4435" s="514">
        <v>104</v>
      </c>
      <c r="N4435" s="514"/>
      <c r="O4435" s="514"/>
      <c r="P4435" s="515" t="e">
        <f t="shared" si="484"/>
        <v>#DIV/0!</v>
      </c>
      <c r="Q4435" s="515">
        <f t="shared" si="485"/>
        <v>0</v>
      </c>
      <c r="R4435" s="515">
        <f t="shared" si="486"/>
        <v>0</v>
      </c>
      <c r="S4435" s="516">
        <f>IF(M4435="nio",0,IF(M4435&gt;0,VLOOKUP(H4435,'3-Productie normen'!A:L,VLOOKUP(M4435,'3-Productie normen'!$B$36:$C$42,2,FALSE),FALSE)))</f>
        <v>0</v>
      </c>
      <c r="T4435" s="516">
        <f t="shared" si="481"/>
        <v>0</v>
      </c>
      <c r="U4435" s="55">
        <f t="shared" si="482"/>
        <v>0</v>
      </c>
      <c r="V4435" s="527"/>
      <c r="X4435" s="529">
        <f t="shared" si="487"/>
        <v>10157.68</v>
      </c>
    </row>
    <row r="4436" spans="1:24" ht="14.1" customHeight="1">
      <c r="A4436" s="460">
        <v>4436</v>
      </c>
      <c r="B4436" s="467" t="s">
        <v>249</v>
      </c>
      <c r="C4436" s="466" t="s">
        <v>422</v>
      </c>
      <c r="D4436" s="473" t="s">
        <v>517</v>
      </c>
      <c r="E4436" s="475">
        <v>0</v>
      </c>
      <c r="F4436" s="475" t="s">
        <v>3515</v>
      </c>
      <c r="G4436" s="494" t="s">
        <v>536</v>
      </c>
      <c r="H4436" s="491" t="s">
        <v>4038</v>
      </c>
      <c r="I4436" s="494" t="s">
        <v>3986</v>
      </c>
      <c r="J4436" s="502">
        <v>46.19</v>
      </c>
      <c r="K4436" s="491" t="s">
        <v>4038</v>
      </c>
      <c r="L4436" s="512">
        <f t="shared" si="483"/>
        <v>255</v>
      </c>
      <c r="M4436" s="514">
        <v>255</v>
      </c>
      <c r="N4436" s="514"/>
      <c r="O4436" s="514"/>
      <c r="P4436" s="515" t="e">
        <f t="shared" si="484"/>
        <v>#DIV/0!</v>
      </c>
      <c r="Q4436" s="515">
        <f t="shared" si="485"/>
        <v>0</v>
      </c>
      <c r="R4436" s="515">
        <f t="shared" si="486"/>
        <v>0</v>
      </c>
      <c r="S4436" s="516">
        <f>IF(M4436="nio",0,IF(M4436&gt;0,VLOOKUP(H4436,'3-Productie normen'!A:L,VLOOKUP(M4436,'3-Productie normen'!$B$36:$C$42,2,FALSE),FALSE)))</f>
        <v>0</v>
      </c>
      <c r="T4436" s="516">
        <f t="shared" si="481"/>
        <v>0</v>
      </c>
      <c r="U4436" s="55">
        <f t="shared" si="482"/>
        <v>0</v>
      </c>
      <c r="V4436" s="527"/>
      <c r="X4436" s="529">
        <f t="shared" si="487"/>
        <v>11778.449999999999</v>
      </c>
    </row>
    <row r="4437" spans="1:24" ht="14.1" customHeight="1">
      <c r="A4437" s="460">
        <v>4437</v>
      </c>
      <c r="B4437" s="467" t="s">
        <v>249</v>
      </c>
      <c r="C4437" s="466" t="s">
        <v>422</v>
      </c>
      <c r="D4437" s="473" t="s">
        <v>517</v>
      </c>
      <c r="E4437" s="475">
        <v>0</v>
      </c>
      <c r="F4437" s="475" t="s">
        <v>3516</v>
      </c>
      <c r="G4437" s="494" t="s">
        <v>600</v>
      </c>
      <c r="H4437" s="494" t="s">
        <v>4033</v>
      </c>
      <c r="I4437" s="494" t="s">
        <v>3986</v>
      </c>
      <c r="J4437" s="502">
        <v>32.39</v>
      </c>
      <c r="K4437" s="494" t="s">
        <v>4033</v>
      </c>
      <c r="L4437" s="512">
        <f t="shared" si="483"/>
        <v>104</v>
      </c>
      <c r="M4437" s="514">
        <v>104</v>
      </c>
      <c r="N4437" s="514"/>
      <c r="O4437" s="514"/>
      <c r="P4437" s="515" t="e">
        <f t="shared" si="484"/>
        <v>#DIV/0!</v>
      </c>
      <c r="Q4437" s="515">
        <f t="shared" si="485"/>
        <v>0</v>
      </c>
      <c r="R4437" s="515">
        <f t="shared" si="486"/>
        <v>0</v>
      </c>
      <c r="S4437" s="516">
        <f>IF(M4437="nio",0,IF(M4437&gt;0,VLOOKUP(H4437,'3-Productie normen'!A:L,VLOOKUP(M4437,'3-Productie normen'!$B$36:$C$42,2,FALSE),FALSE)))</f>
        <v>0</v>
      </c>
      <c r="T4437" s="516">
        <f t="shared" si="481"/>
        <v>0</v>
      </c>
      <c r="U4437" s="55">
        <f t="shared" si="482"/>
        <v>0</v>
      </c>
      <c r="V4437" s="527"/>
      <c r="X4437" s="529">
        <f t="shared" si="487"/>
        <v>3368.56</v>
      </c>
    </row>
    <row r="4438" spans="1:24" ht="14.1" customHeight="1">
      <c r="A4438" s="460">
        <v>4438</v>
      </c>
      <c r="B4438" s="467" t="s">
        <v>249</v>
      </c>
      <c r="C4438" s="466" t="s">
        <v>422</v>
      </c>
      <c r="D4438" s="473" t="s">
        <v>517</v>
      </c>
      <c r="E4438" s="475">
        <v>0</v>
      </c>
      <c r="F4438" s="475" t="s">
        <v>3517</v>
      </c>
      <c r="G4438" s="494" t="s">
        <v>529</v>
      </c>
      <c r="H4438" s="491" t="s">
        <v>253</v>
      </c>
      <c r="I4438" s="494" t="s">
        <v>3986</v>
      </c>
      <c r="J4438" s="502">
        <v>23.05</v>
      </c>
      <c r="K4438" s="491" t="s">
        <v>253</v>
      </c>
      <c r="L4438" s="512">
        <f t="shared" si="483"/>
        <v>104</v>
      </c>
      <c r="M4438" s="514">
        <v>104</v>
      </c>
      <c r="N4438" s="514"/>
      <c r="O4438" s="514"/>
      <c r="P4438" s="515" t="e">
        <f t="shared" si="484"/>
        <v>#DIV/0!</v>
      </c>
      <c r="Q4438" s="515">
        <f t="shared" si="485"/>
        <v>0</v>
      </c>
      <c r="R4438" s="515">
        <f t="shared" si="486"/>
        <v>0</v>
      </c>
      <c r="S4438" s="516">
        <f>IF(M4438="nio",0,IF(M4438&gt;0,VLOOKUP(H4438,'3-Productie normen'!A:L,VLOOKUP(M4438,'3-Productie normen'!$B$36:$C$42,2,FALSE),FALSE)))</f>
        <v>0</v>
      </c>
      <c r="T4438" s="516">
        <f t="shared" si="481"/>
        <v>0</v>
      </c>
      <c r="U4438" s="55">
        <f t="shared" si="482"/>
        <v>0</v>
      </c>
      <c r="V4438" s="527"/>
      <c r="X4438" s="529">
        <f t="shared" si="487"/>
        <v>2397.2000000000003</v>
      </c>
    </row>
    <row r="4439" spans="1:24" ht="14.1" customHeight="1">
      <c r="A4439" s="460">
        <v>4439</v>
      </c>
      <c r="B4439" s="467" t="s">
        <v>249</v>
      </c>
      <c r="C4439" s="466" t="s">
        <v>422</v>
      </c>
      <c r="D4439" s="473" t="s">
        <v>517</v>
      </c>
      <c r="E4439" s="475">
        <v>0</v>
      </c>
      <c r="F4439" s="475" t="s">
        <v>3518</v>
      </c>
      <c r="G4439" s="494" t="s">
        <v>600</v>
      </c>
      <c r="H4439" s="494" t="s">
        <v>4033</v>
      </c>
      <c r="I4439" s="494" t="s">
        <v>3986</v>
      </c>
      <c r="J4439" s="502">
        <v>6.54</v>
      </c>
      <c r="K4439" s="494" t="s">
        <v>4033</v>
      </c>
      <c r="L4439" s="512">
        <f t="shared" si="483"/>
        <v>104</v>
      </c>
      <c r="M4439" s="514">
        <v>104</v>
      </c>
      <c r="N4439" s="514"/>
      <c r="O4439" s="514"/>
      <c r="P4439" s="515" t="e">
        <f t="shared" si="484"/>
        <v>#DIV/0!</v>
      </c>
      <c r="Q4439" s="515">
        <f t="shared" si="485"/>
        <v>0</v>
      </c>
      <c r="R4439" s="515">
        <f t="shared" si="486"/>
        <v>0</v>
      </c>
      <c r="S4439" s="516">
        <f>IF(M4439="nio",0,IF(M4439&gt;0,VLOOKUP(H4439,'3-Productie normen'!A:L,VLOOKUP(M4439,'3-Productie normen'!$B$36:$C$42,2,FALSE),FALSE)))</f>
        <v>0</v>
      </c>
      <c r="T4439" s="516">
        <f t="shared" si="481"/>
        <v>0</v>
      </c>
      <c r="U4439" s="55">
        <f t="shared" si="482"/>
        <v>0</v>
      </c>
      <c r="V4439" s="527"/>
      <c r="X4439" s="529">
        <f t="shared" si="487"/>
        <v>680.16</v>
      </c>
    </row>
    <row r="4440" spans="1:24" ht="14.1" customHeight="1">
      <c r="A4440" s="460">
        <v>4440</v>
      </c>
      <c r="B4440" s="467" t="s">
        <v>249</v>
      </c>
      <c r="C4440" s="466" t="s">
        <v>422</v>
      </c>
      <c r="D4440" s="473" t="s">
        <v>517</v>
      </c>
      <c r="E4440" s="475">
        <v>0</v>
      </c>
      <c r="F4440" s="475" t="s">
        <v>3519</v>
      </c>
      <c r="G4440" s="494" t="s">
        <v>529</v>
      </c>
      <c r="H4440" s="491" t="s">
        <v>253</v>
      </c>
      <c r="I4440" s="494" t="s">
        <v>3986</v>
      </c>
      <c r="J4440" s="502">
        <v>28.36</v>
      </c>
      <c r="K4440" s="491" t="s">
        <v>253</v>
      </c>
      <c r="L4440" s="512">
        <f t="shared" si="483"/>
        <v>104</v>
      </c>
      <c r="M4440" s="514">
        <v>104</v>
      </c>
      <c r="N4440" s="514"/>
      <c r="O4440" s="514"/>
      <c r="P4440" s="515" t="e">
        <f t="shared" si="484"/>
        <v>#DIV/0!</v>
      </c>
      <c r="Q4440" s="515">
        <f t="shared" si="485"/>
        <v>0</v>
      </c>
      <c r="R4440" s="515">
        <f t="shared" si="486"/>
        <v>0</v>
      </c>
      <c r="S4440" s="516">
        <f>IF(M4440="nio",0,IF(M4440&gt;0,VLOOKUP(H4440,'3-Productie normen'!A:L,VLOOKUP(M4440,'3-Productie normen'!$B$36:$C$42,2,FALSE),FALSE)))</f>
        <v>0</v>
      </c>
      <c r="T4440" s="516">
        <f t="shared" si="481"/>
        <v>0</v>
      </c>
      <c r="U4440" s="55">
        <f t="shared" si="482"/>
        <v>0</v>
      </c>
      <c r="V4440" s="527"/>
      <c r="X4440" s="529">
        <f t="shared" si="487"/>
        <v>2949.44</v>
      </c>
    </row>
    <row r="4441" spans="1:24" ht="14.1" customHeight="1">
      <c r="A4441" s="567">
        <v>4441</v>
      </c>
      <c r="B4441" s="467" t="s">
        <v>249</v>
      </c>
      <c r="C4441" s="466" t="s">
        <v>422</v>
      </c>
      <c r="D4441" s="473" t="s">
        <v>517</v>
      </c>
      <c r="E4441" s="475">
        <v>0</v>
      </c>
      <c r="F4441" s="475" t="s">
        <v>3520</v>
      </c>
      <c r="G4441" s="494" t="s">
        <v>529</v>
      </c>
      <c r="H4441" s="491" t="s">
        <v>253</v>
      </c>
      <c r="I4441" s="494" t="s">
        <v>3986</v>
      </c>
      <c r="J4441" s="502">
        <v>28.36</v>
      </c>
      <c r="K4441" s="491" t="s">
        <v>253</v>
      </c>
      <c r="L4441" s="512">
        <f t="shared" si="483"/>
        <v>104</v>
      </c>
      <c r="M4441" s="514">
        <v>104</v>
      </c>
      <c r="N4441" s="514"/>
      <c r="O4441" s="514"/>
      <c r="P4441" s="515" t="e">
        <f t="shared" si="484"/>
        <v>#DIV/0!</v>
      </c>
      <c r="Q4441" s="515">
        <f t="shared" si="485"/>
        <v>0</v>
      </c>
      <c r="R4441" s="515">
        <f t="shared" si="486"/>
        <v>0</v>
      </c>
      <c r="S4441" s="516">
        <f>IF(M4441="nio",0,IF(M4441&gt;0,VLOOKUP(H4441,'3-Productie normen'!A:L,VLOOKUP(M4441,'3-Productie normen'!$B$36:$C$42,2,FALSE),FALSE)))</f>
        <v>0</v>
      </c>
      <c r="T4441" s="516">
        <f t="shared" si="481"/>
        <v>0</v>
      </c>
      <c r="U4441" s="55">
        <f t="shared" si="482"/>
        <v>0</v>
      </c>
      <c r="V4441" s="527"/>
      <c r="X4441" s="529">
        <f t="shared" si="487"/>
        <v>2949.44</v>
      </c>
    </row>
    <row r="4442" spans="1:24" ht="14.1" customHeight="1">
      <c r="A4442" s="460">
        <v>4442</v>
      </c>
      <c r="B4442" s="467" t="s">
        <v>249</v>
      </c>
      <c r="C4442" s="466" t="s">
        <v>422</v>
      </c>
      <c r="D4442" s="473" t="s">
        <v>517</v>
      </c>
      <c r="E4442" s="475">
        <v>0</v>
      </c>
      <c r="F4442" s="475" t="s">
        <v>3521</v>
      </c>
      <c r="G4442" s="494" t="s">
        <v>529</v>
      </c>
      <c r="H4442" s="491" t="s">
        <v>253</v>
      </c>
      <c r="I4442" s="494" t="s">
        <v>3986</v>
      </c>
      <c r="J4442" s="502">
        <v>17.149999999999999</v>
      </c>
      <c r="K4442" s="491" t="s">
        <v>253</v>
      </c>
      <c r="L4442" s="512">
        <f t="shared" si="483"/>
        <v>104</v>
      </c>
      <c r="M4442" s="514">
        <v>104</v>
      </c>
      <c r="N4442" s="514"/>
      <c r="O4442" s="514"/>
      <c r="P4442" s="515" t="e">
        <f t="shared" si="484"/>
        <v>#DIV/0!</v>
      </c>
      <c r="Q4442" s="515">
        <f t="shared" si="485"/>
        <v>0</v>
      </c>
      <c r="R4442" s="515">
        <f t="shared" si="486"/>
        <v>0</v>
      </c>
      <c r="S4442" s="516">
        <f>IF(M4442="nio",0,IF(M4442&gt;0,VLOOKUP(H4442,'3-Productie normen'!A:L,VLOOKUP(M4442,'3-Productie normen'!$B$36:$C$42,2,FALSE),FALSE)))</f>
        <v>0</v>
      </c>
      <c r="T4442" s="516">
        <f t="shared" si="481"/>
        <v>0</v>
      </c>
      <c r="U4442" s="55">
        <f t="shared" si="482"/>
        <v>0</v>
      </c>
      <c r="V4442" s="527"/>
      <c r="X4442" s="529">
        <f t="shared" si="487"/>
        <v>1783.6</v>
      </c>
    </row>
    <row r="4443" spans="1:24" ht="14.1" customHeight="1">
      <c r="A4443" s="460">
        <v>4443</v>
      </c>
      <c r="B4443" s="467" t="s">
        <v>249</v>
      </c>
      <c r="C4443" s="466" t="s">
        <v>422</v>
      </c>
      <c r="D4443" s="473" t="s">
        <v>517</v>
      </c>
      <c r="E4443" s="475">
        <v>0</v>
      </c>
      <c r="F4443" s="475" t="s">
        <v>3522</v>
      </c>
      <c r="G4443" s="494" t="s">
        <v>529</v>
      </c>
      <c r="H4443" s="491" t="s">
        <v>253</v>
      </c>
      <c r="I4443" s="494" t="s">
        <v>3986</v>
      </c>
      <c r="J4443" s="502">
        <v>18.72</v>
      </c>
      <c r="K4443" s="491" t="s">
        <v>253</v>
      </c>
      <c r="L4443" s="512">
        <f t="shared" si="483"/>
        <v>104</v>
      </c>
      <c r="M4443" s="514">
        <v>104</v>
      </c>
      <c r="N4443" s="514"/>
      <c r="O4443" s="514"/>
      <c r="P4443" s="515" t="e">
        <f t="shared" si="484"/>
        <v>#DIV/0!</v>
      </c>
      <c r="Q4443" s="515">
        <f t="shared" si="485"/>
        <v>0</v>
      </c>
      <c r="R4443" s="515">
        <f t="shared" si="486"/>
        <v>0</v>
      </c>
      <c r="S4443" s="516">
        <f>IF(M4443="nio",0,IF(M4443&gt;0,VLOOKUP(H4443,'3-Productie normen'!A:L,VLOOKUP(M4443,'3-Productie normen'!$B$36:$C$42,2,FALSE),FALSE)))</f>
        <v>0</v>
      </c>
      <c r="T4443" s="516">
        <f t="shared" si="481"/>
        <v>0</v>
      </c>
      <c r="U4443" s="55">
        <f t="shared" si="482"/>
        <v>0</v>
      </c>
      <c r="V4443" s="527"/>
      <c r="X4443" s="529">
        <f t="shared" si="487"/>
        <v>1946.8799999999999</v>
      </c>
    </row>
    <row r="4444" spans="1:24" ht="14.1" customHeight="1">
      <c r="A4444" s="460">
        <v>4444</v>
      </c>
      <c r="B4444" s="467" t="s">
        <v>249</v>
      </c>
      <c r="C4444" s="466" t="s">
        <v>422</v>
      </c>
      <c r="D4444" s="473" t="s">
        <v>517</v>
      </c>
      <c r="E4444" s="475">
        <v>0</v>
      </c>
      <c r="F4444" s="475" t="s">
        <v>3523</v>
      </c>
      <c r="G4444" s="494" t="s">
        <v>600</v>
      </c>
      <c r="H4444" s="611" t="s">
        <v>347</v>
      </c>
      <c r="I4444" s="494" t="s">
        <v>3976</v>
      </c>
      <c r="J4444" s="502">
        <v>4.87</v>
      </c>
      <c r="K4444" s="494" t="s">
        <v>347</v>
      </c>
      <c r="L4444" s="512">
        <f t="shared" si="483"/>
        <v>104</v>
      </c>
      <c r="M4444" s="514">
        <v>104</v>
      </c>
      <c r="N4444" s="514"/>
      <c r="O4444" s="514"/>
      <c r="P4444" s="515" t="e">
        <f t="shared" si="484"/>
        <v>#DIV/0!</v>
      </c>
      <c r="Q4444" s="515">
        <f t="shared" si="485"/>
        <v>0</v>
      </c>
      <c r="R4444" s="515">
        <f t="shared" si="486"/>
        <v>0</v>
      </c>
      <c r="S4444" s="516">
        <f>IF(M4444="nio",0,IF(M4444&gt;0,VLOOKUP(H4444,'3-Productie normen'!A:L,VLOOKUP(M4444,'3-Productie normen'!$B$36:$C$42,2,FALSE),FALSE)))</f>
        <v>0</v>
      </c>
      <c r="T4444" s="516">
        <f t="shared" si="481"/>
        <v>0</v>
      </c>
      <c r="U4444" s="55">
        <f t="shared" si="482"/>
        <v>0</v>
      </c>
      <c r="V4444" s="527"/>
      <c r="X4444" s="529">
        <f t="shared" si="487"/>
        <v>506.48</v>
      </c>
    </row>
    <row r="4445" spans="1:24" ht="14.1" customHeight="1">
      <c r="A4445" s="460">
        <v>4445</v>
      </c>
      <c r="B4445" s="467" t="s">
        <v>249</v>
      </c>
      <c r="C4445" s="466" t="s">
        <v>422</v>
      </c>
      <c r="D4445" s="473" t="s">
        <v>517</v>
      </c>
      <c r="E4445" s="475">
        <v>0</v>
      </c>
      <c r="F4445" s="475" t="s">
        <v>3524</v>
      </c>
      <c r="G4445" s="494" t="s">
        <v>606</v>
      </c>
      <c r="H4445" s="494" t="s">
        <v>4026</v>
      </c>
      <c r="I4445" s="494" t="s">
        <v>3986</v>
      </c>
      <c r="J4445" s="502">
        <v>1.59</v>
      </c>
      <c r="K4445" s="494" t="s">
        <v>4026</v>
      </c>
      <c r="L4445" s="512">
        <f t="shared" si="483"/>
        <v>0</v>
      </c>
      <c r="M4445" s="513" t="s">
        <v>4037</v>
      </c>
      <c r="N4445" s="514"/>
      <c r="O4445" s="514"/>
      <c r="P4445" s="515">
        <f t="shared" si="484"/>
        <v>0</v>
      </c>
      <c r="Q4445" s="515">
        <f t="shared" si="485"/>
        <v>0</v>
      </c>
      <c r="R4445" s="515">
        <f t="shared" si="486"/>
        <v>0</v>
      </c>
      <c r="S4445" s="516">
        <f>IF(M4445="nio",0,IF(M4445&gt;0,VLOOKUP(H4445,'3-Productie normen'!A:L,VLOOKUP(M4445,'3-Productie normen'!$B$36:$C$42,2,FALSE),FALSE)))</f>
        <v>0</v>
      </c>
      <c r="T4445" s="516">
        <f t="shared" ref="T4445:T4508" si="488">IF(N4445&gt;0,S4445*$T$8,0)</f>
        <v>0</v>
      </c>
      <c r="U4445" s="55">
        <f t="shared" ref="U4445:U4508" si="489">IF((OR(O4445&gt;0,)),S4445*$U$8,0)</f>
        <v>0</v>
      </c>
      <c r="V4445" s="527"/>
      <c r="X4445" s="529">
        <f t="shared" si="487"/>
        <v>0</v>
      </c>
    </row>
    <row r="4446" spans="1:24" ht="14.1" customHeight="1">
      <c r="A4446" s="460">
        <v>4446</v>
      </c>
      <c r="B4446" s="467" t="s">
        <v>249</v>
      </c>
      <c r="C4446" s="466" t="s">
        <v>422</v>
      </c>
      <c r="D4446" s="473" t="s">
        <v>517</v>
      </c>
      <c r="E4446" s="475">
        <v>0</v>
      </c>
      <c r="F4446" s="475" t="s">
        <v>3525</v>
      </c>
      <c r="G4446" s="494" t="s">
        <v>606</v>
      </c>
      <c r="H4446" s="494" t="s">
        <v>4026</v>
      </c>
      <c r="I4446" s="494" t="s">
        <v>3986</v>
      </c>
      <c r="J4446" s="502">
        <v>1.95</v>
      </c>
      <c r="K4446" s="494" t="s">
        <v>4026</v>
      </c>
      <c r="L4446" s="512">
        <f t="shared" si="483"/>
        <v>0</v>
      </c>
      <c r="M4446" s="513" t="s">
        <v>4037</v>
      </c>
      <c r="N4446" s="514"/>
      <c r="O4446" s="514"/>
      <c r="P4446" s="515">
        <f t="shared" si="484"/>
        <v>0</v>
      </c>
      <c r="Q4446" s="515">
        <f t="shared" si="485"/>
        <v>0</v>
      </c>
      <c r="R4446" s="515">
        <f t="shared" si="486"/>
        <v>0</v>
      </c>
      <c r="S4446" s="516">
        <f>IF(M4446="nio",0,IF(M4446&gt;0,VLOOKUP(H4446,'3-Productie normen'!A:L,VLOOKUP(M4446,'3-Productie normen'!$B$36:$C$42,2,FALSE),FALSE)))</f>
        <v>0</v>
      </c>
      <c r="T4446" s="516">
        <f t="shared" si="488"/>
        <v>0</v>
      </c>
      <c r="U4446" s="55">
        <f t="shared" si="489"/>
        <v>0</v>
      </c>
      <c r="V4446" s="527"/>
      <c r="X4446" s="529">
        <f t="shared" si="487"/>
        <v>0</v>
      </c>
    </row>
    <row r="4447" spans="1:24" ht="14.1" customHeight="1">
      <c r="A4447" s="460">
        <v>4447</v>
      </c>
      <c r="B4447" s="467" t="s">
        <v>249</v>
      </c>
      <c r="C4447" s="466" t="s">
        <v>422</v>
      </c>
      <c r="D4447" s="473" t="s">
        <v>517</v>
      </c>
      <c r="E4447" s="475">
        <v>0</v>
      </c>
      <c r="F4447" s="475" t="s">
        <v>3526</v>
      </c>
      <c r="G4447" s="494" t="s">
        <v>606</v>
      </c>
      <c r="H4447" s="494" t="s">
        <v>4026</v>
      </c>
      <c r="I4447" s="494" t="s">
        <v>3986</v>
      </c>
      <c r="J4447" s="502">
        <v>0.88</v>
      </c>
      <c r="K4447" s="494" t="s">
        <v>4026</v>
      </c>
      <c r="L4447" s="512">
        <f t="shared" si="483"/>
        <v>0</v>
      </c>
      <c r="M4447" s="513" t="s">
        <v>4037</v>
      </c>
      <c r="N4447" s="514"/>
      <c r="O4447" s="514"/>
      <c r="P4447" s="515">
        <f t="shared" si="484"/>
        <v>0</v>
      </c>
      <c r="Q4447" s="515">
        <f t="shared" si="485"/>
        <v>0</v>
      </c>
      <c r="R4447" s="515">
        <f t="shared" si="486"/>
        <v>0</v>
      </c>
      <c r="S4447" s="516">
        <f>IF(M4447="nio",0,IF(M4447&gt;0,VLOOKUP(H4447,'3-Productie normen'!A:L,VLOOKUP(M4447,'3-Productie normen'!$B$36:$C$42,2,FALSE),FALSE)))</f>
        <v>0</v>
      </c>
      <c r="T4447" s="516">
        <f t="shared" si="488"/>
        <v>0</v>
      </c>
      <c r="U4447" s="55">
        <f t="shared" si="489"/>
        <v>0</v>
      </c>
      <c r="V4447" s="527"/>
      <c r="X4447" s="529">
        <f t="shared" si="487"/>
        <v>0</v>
      </c>
    </row>
    <row r="4448" spans="1:24" ht="14.1" customHeight="1">
      <c r="A4448" s="460">
        <v>4448</v>
      </c>
      <c r="B4448" s="467" t="s">
        <v>249</v>
      </c>
      <c r="C4448" s="466" t="s">
        <v>422</v>
      </c>
      <c r="D4448" s="473" t="s">
        <v>517</v>
      </c>
      <c r="E4448" s="475">
        <v>0</v>
      </c>
      <c r="F4448" s="475" t="s">
        <v>3527</v>
      </c>
      <c r="G4448" s="494" t="s">
        <v>598</v>
      </c>
      <c r="H4448" s="487" t="s">
        <v>17</v>
      </c>
      <c r="I4448" s="494" t="s">
        <v>3977</v>
      </c>
      <c r="J4448" s="502">
        <v>9.98</v>
      </c>
      <c r="K4448" s="494" t="s">
        <v>4030</v>
      </c>
      <c r="L4448" s="512">
        <f t="shared" si="483"/>
        <v>510</v>
      </c>
      <c r="M4448" s="514">
        <v>255</v>
      </c>
      <c r="N4448" s="514">
        <v>255</v>
      </c>
      <c r="O4448" s="514"/>
      <c r="P4448" s="515" t="e">
        <f t="shared" si="484"/>
        <v>#DIV/0!</v>
      </c>
      <c r="Q4448" s="515" t="e">
        <f t="shared" si="485"/>
        <v>#DIV/0!</v>
      </c>
      <c r="R4448" s="515">
        <f t="shared" si="486"/>
        <v>0</v>
      </c>
      <c r="S4448" s="516">
        <f>IF(M4448="nio",0,IF(M4448&gt;0,VLOOKUP(H4448,'3-Productie normen'!A:L,VLOOKUP(M4448,'3-Productie normen'!$B$36:$C$42,2,FALSE),FALSE)))</f>
        <v>0</v>
      </c>
      <c r="T4448" s="516">
        <f t="shared" si="488"/>
        <v>0</v>
      </c>
      <c r="U4448" s="55">
        <f t="shared" si="489"/>
        <v>0</v>
      </c>
      <c r="V4448" s="527"/>
      <c r="X4448" s="529">
        <f t="shared" si="487"/>
        <v>5089.8</v>
      </c>
    </row>
    <row r="4449" spans="1:24" ht="14.1" customHeight="1">
      <c r="A4449" s="567">
        <v>4449</v>
      </c>
      <c r="B4449" s="467" t="s">
        <v>249</v>
      </c>
      <c r="C4449" s="466" t="s">
        <v>422</v>
      </c>
      <c r="D4449" s="473" t="s">
        <v>517</v>
      </c>
      <c r="E4449" s="475">
        <v>0</v>
      </c>
      <c r="F4449" s="475" t="s">
        <v>3528</v>
      </c>
      <c r="G4449" s="494" t="s">
        <v>598</v>
      </c>
      <c r="H4449" s="487" t="s">
        <v>17</v>
      </c>
      <c r="I4449" s="494" t="s">
        <v>3977</v>
      </c>
      <c r="J4449" s="502">
        <v>10.69</v>
      </c>
      <c r="K4449" s="494" t="s">
        <v>4030</v>
      </c>
      <c r="L4449" s="512">
        <f t="shared" si="483"/>
        <v>510</v>
      </c>
      <c r="M4449" s="514">
        <v>255</v>
      </c>
      <c r="N4449" s="514">
        <v>255</v>
      </c>
      <c r="O4449" s="514"/>
      <c r="P4449" s="515" t="e">
        <f t="shared" si="484"/>
        <v>#DIV/0!</v>
      </c>
      <c r="Q4449" s="515" t="e">
        <f t="shared" si="485"/>
        <v>#DIV/0!</v>
      </c>
      <c r="R4449" s="515">
        <f t="shared" si="486"/>
        <v>0</v>
      </c>
      <c r="S4449" s="516">
        <f>IF(M4449="nio",0,IF(M4449&gt;0,VLOOKUP(H4449,'3-Productie normen'!A:L,VLOOKUP(M4449,'3-Productie normen'!$B$36:$C$42,2,FALSE),FALSE)))</f>
        <v>0</v>
      </c>
      <c r="T4449" s="516">
        <f t="shared" si="488"/>
        <v>0</v>
      </c>
      <c r="U4449" s="55">
        <f t="shared" si="489"/>
        <v>0</v>
      </c>
      <c r="V4449" s="527"/>
      <c r="X4449" s="529">
        <f t="shared" si="487"/>
        <v>5451.9</v>
      </c>
    </row>
    <row r="4450" spans="1:24" ht="14.1" customHeight="1">
      <c r="A4450" s="460">
        <v>4450</v>
      </c>
      <c r="B4450" s="467" t="s">
        <v>249</v>
      </c>
      <c r="C4450" s="466" t="s">
        <v>422</v>
      </c>
      <c r="D4450" s="473" t="s">
        <v>517</v>
      </c>
      <c r="E4450" s="475">
        <v>0</v>
      </c>
      <c r="F4450" s="475" t="s">
        <v>3529</v>
      </c>
      <c r="G4450" s="494" t="s">
        <v>598</v>
      </c>
      <c r="H4450" s="487" t="s">
        <v>17</v>
      </c>
      <c r="I4450" s="494" t="s">
        <v>3977</v>
      </c>
      <c r="J4450" s="502">
        <v>4.9400000000000004</v>
      </c>
      <c r="K4450" s="494" t="s">
        <v>4030</v>
      </c>
      <c r="L4450" s="512">
        <f t="shared" si="483"/>
        <v>510</v>
      </c>
      <c r="M4450" s="514">
        <v>255</v>
      </c>
      <c r="N4450" s="514">
        <v>255</v>
      </c>
      <c r="O4450" s="514"/>
      <c r="P4450" s="515" t="e">
        <f t="shared" si="484"/>
        <v>#DIV/0!</v>
      </c>
      <c r="Q4450" s="515" t="e">
        <f t="shared" si="485"/>
        <v>#DIV/0!</v>
      </c>
      <c r="R4450" s="515">
        <f t="shared" si="486"/>
        <v>0</v>
      </c>
      <c r="S4450" s="516">
        <f>IF(M4450="nio",0,IF(M4450&gt;0,VLOOKUP(H4450,'3-Productie normen'!A:L,VLOOKUP(M4450,'3-Productie normen'!$B$36:$C$42,2,FALSE),FALSE)))</f>
        <v>0</v>
      </c>
      <c r="T4450" s="516">
        <f t="shared" si="488"/>
        <v>0</v>
      </c>
      <c r="U4450" s="55">
        <f t="shared" si="489"/>
        <v>0</v>
      </c>
      <c r="V4450" s="527"/>
      <c r="X4450" s="529">
        <f t="shared" si="487"/>
        <v>2519.4</v>
      </c>
    </row>
    <row r="4451" spans="1:24" ht="14.1" customHeight="1">
      <c r="A4451" s="460">
        <v>4451</v>
      </c>
      <c r="B4451" s="467" t="s">
        <v>249</v>
      </c>
      <c r="C4451" s="466" t="s">
        <v>422</v>
      </c>
      <c r="D4451" s="473" t="s">
        <v>517</v>
      </c>
      <c r="E4451" s="475">
        <v>0</v>
      </c>
      <c r="F4451" s="475" t="s">
        <v>3530</v>
      </c>
      <c r="G4451" s="494" t="s">
        <v>598</v>
      </c>
      <c r="H4451" s="487" t="s">
        <v>17</v>
      </c>
      <c r="I4451" s="494" t="s">
        <v>3977</v>
      </c>
      <c r="J4451" s="502">
        <v>15.54</v>
      </c>
      <c r="K4451" s="494" t="s">
        <v>4030</v>
      </c>
      <c r="L4451" s="512">
        <f t="shared" si="483"/>
        <v>510</v>
      </c>
      <c r="M4451" s="514">
        <v>255</v>
      </c>
      <c r="N4451" s="514">
        <v>255</v>
      </c>
      <c r="O4451" s="514"/>
      <c r="P4451" s="515" t="e">
        <f t="shared" si="484"/>
        <v>#DIV/0!</v>
      </c>
      <c r="Q4451" s="515" t="e">
        <f t="shared" si="485"/>
        <v>#DIV/0!</v>
      </c>
      <c r="R4451" s="515">
        <f t="shared" si="486"/>
        <v>0</v>
      </c>
      <c r="S4451" s="516">
        <f>IF(M4451="nio",0,IF(M4451&gt;0,VLOOKUP(H4451,'3-Productie normen'!A:L,VLOOKUP(M4451,'3-Productie normen'!$B$36:$C$42,2,FALSE),FALSE)))</f>
        <v>0</v>
      </c>
      <c r="T4451" s="516">
        <f t="shared" si="488"/>
        <v>0</v>
      </c>
      <c r="U4451" s="55">
        <f t="shared" si="489"/>
        <v>0</v>
      </c>
      <c r="V4451" s="527"/>
      <c r="X4451" s="529">
        <f t="shared" si="487"/>
        <v>7925.4</v>
      </c>
    </row>
    <row r="4452" spans="1:24" ht="14.1" customHeight="1">
      <c r="A4452" s="460">
        <v>4452</v>
      </c>
      <c r="B4452" s="467" t="s">
        <v>249</v>
      </c>
      <c r="C4452" s="466" t="s">
        <v>422</v>
      </c>
      <c r="D4452" s="473" t="s">
        <v>517</v>
      </c>
      <c r="E4452" s="475">
        <v>0</v>
      </c>
      <c r="F4452" s="475" t="s">
        <v>3531</v>
      </c>
      <c r="G4452" s="494" t="s">
        <v>600</v>
      </c>
      <c r="H4452" s="492" t="s">
        <v>216</v>
      </c>
      <c r="I4452" s="494" t="s">
        <v>3977</v>
      </c>
      <c r="J4452" s="502">
        <v>39.61</v>
      </c>
      <c r="K4452" s="505" t="s">
        <v>216</v>
      </c>
      <c r="L4452" s="512">
        <f t="shared" si="483"/>
        <v>104</v>
      </c>
      <c r="M4452" s="514">
        <v>104</v>
      </c>
      <c r="N4452" s="514"/>
      <c r="O4452" s="514"/>
      <c r="P4452" s="515" t="e">
        <f t="shared" si="484"/>
        <v>#DIV/0!</v>
      </c>
      <c r="Q4452" s="515">
        <f t="shared" si="485"/>
        <v>0</v>
      </c>
      <c r="R4452" s="515">
        <f t="shared" si="486"/>
        <v>0</v>
      </c>
      <c r="S4452" s="516">
        <f>IF(M4452="nio",0,IF(M4452&gt;0,VLOOKUP(H4452,'3-Productie normen'!A:L,VLOOKUP(M4452,'3-Productie normen'!$B$36:$C$42,2,FALSE),FALSE)))</f>
        <v>0</v>
      </c>
      <c r="T4452" s="516">
        <f t="shared" si="488"/>
        <v>0</v>
      </c>
      <c r="U4452" s="55">
        <f t="shared" si="489"/>
        <v>0</v>
      </c>
      <c r="V4452" s="527"/>
      <c r="X4452" s="529">
        <f t="shared" si="487"/>
        <v>4119.4399999999996</v>
      </c>
    </row>
    <row r="4453" spans="1:24" ht="14.1" customHeight="1">
      <c r="A4453" s="460">
        <v>4453</v>
      </c>
      <c r="B4453" s="467" t="s">
        <v>249</v>
      </c>
      <c r="C4453" s="466" t="s">
        <v>422</v>
      </c>
      <c r="D4453" s="473" t="s">
        <v>517</v>
      </c>
      <c r="E4453" s="475">
        <v>0</v>
      </c>
      <c r="F4453" s="475" t="s">
        <v>3532</v>
      </c>
      <c r="G4453" s="494" t="s">
        <v>600</v>
      </c>
      <c r="H4453" s="492" t="s">
        <v>216</v>
      </c>
      <c r="I4453" s="494" t="s">
        <v>3986</v>
      </c>
      <c r="J4453" s="502">
        <v>18.260000000000002</v>
      </c>
      <c r="K4453" s="505" t="s">
        <v>216</v>
      </c>
      <c r="L4453" s="512">
        <f t="shared" si="483"/>
        <v>104</v>
      </c>
      <c r="M4453" s="514">
        <v>104</v>
      </c>
      <c r="N4453" s="514"/>
      <c r="O4453" s="514"/>
      <c r="P4453" s="515" t="e">
        <f t="shared" si="484"/>
        <v>#DIV/0!</v>
      </c>
      <c r="Q4453" s="515">
        <f t="shared" si="485"/>
        <v>0</v>
      </c>
      <c r="R4453" s="515">
        <f t="shared" si="486"/>
        <v>0</v>
      </c>
      <c r="S4453" s="516">
        <f>IF(M4453="nio",0,IF(M4453&gt;0,VLOOKUP(H4453,'3-Productie normen'!A:L,VLOOKUP(M4453,'3-Productie normen'!$B$36:$C$42,2,FALSE),FALSE)))</f>
        <v>0</v>
      </c>
      <c r="T4453" s="516">
        <f t="shared" si="488"/>
        <v>0</v>
      </c>
      <c r="U4453" s="55">
        <f t="shared" si="489"/>
        <v>0</v>
      </c>
      <c r="V4453" s="527"/>
      <c r="X4453" s="529">
        <f t="shared" si="487"/>
        <v>1899.0400000000002</v>
      </c>
    </row>
    <row r="4454" spans="1:24" ht="14.1" customHeight="1">
      <c r="A4454" s="460">
        <v>4454</v>
      </c>
      <c r="B4454" s="467" t="s">
        <v>249</v>
      </c>
      <c r="C4454" s="466" t="s">
        <v>422</v>
      </c>
      <c r="D4454" s="473" t="s">
        <v>517</v>
      </c>
      <c r="E4454" s="475">
        <v>0</v>
      </c>
      <c r="F4454" s="475" t="s">
        <v>3533</v>
      </c>
      <c r="G4454" s="494" t="s">
        <v>536</v>
      </c>
      <c r="H4454" s="491" t="s">
        <v>4038</v>
      </c>
      <c r="I4454" s="494" t="s">
        <v>3986</v>
      </c>
      <c r="J4454" s="502">
        <v>72.55</v>
      </c>
      <c r="K4454" s="491" t="s">
        <v>4038</v>
      </c>
      <c r="L4454" s="512">
        <f t="shared" si="483"/>
        <v>255</v>
      </c>
      <c r="M4454" s="514">
        <v>255</v>
      </c>
      <c r="N4454" s="514"/>
      <c r="O4454" s="514"/>
      <c r="P4454" s="515" t="e">
        <f t="shared" si="484"/>
        <v>#DIV/0!</v>
      </c>
      <c r="Q4454" s="515">
        <f t="shared" si="485"/>
        <v>0</v>
      </c>
      <c r="R4454" s="515">
        <f t="shared" si="486"/>
        <v>0</v>
      </c>
      <c r="S4454" s="516">
        <f>IF(M4454="nio",0,IF(M4454&gt;0,VLOOKUP(H4454,'3-Productie normen'!A:L,VLOOKUP(M4454,'3-Productie normen'!$B$36:$C$42,2,FALSE),FALSE)))</f>
        <v>0</v>
      </c>
      <c r="T4454" s="516">
        <f t="shared" si="488"/>
        <v>0</v>
      </c>
      <c r="U4454" s="55">
        <f t="shared" si="489"/>
        <v>0</v>
      </c>
      <c r="V4454" s="527"/>
      <c r="X4454" s="529">
        <f t="shared" si="487"/>
        <v>18500.25</v>
      </c>
    </row>
    <row r="4455" spans="1:24" ht="14.1" customHeight="1">
      <c r="A4455" s="460">
        <v>4455</v>
      </c>
      <c r="B4455" s="467" t="s">
        <v>249</v>
      </c>
      <c r="C4455" s="466" t="s">
        <v>422</v>
      </c>
      <c r="D4455" s="473" t="s">
        <v>517</v>
      </c>
      <c r="E4455" s="475">
        <v>0</v>
      </c>
      <c r="F4455" s="475" t="s">
        <v>3534</v>
      </c>
      <c r="G4455" s="494" t="s">
        <v>536</v>
      </c>
      <c r="H4455" s="491" t="s">
        <v>4038</v>
      </c>
      <c r="I4455" s="494" t="s">
        <v>3986</v>
      </c>
      <c r="J4455" s="502">
        <v>1.88</v>
      </c>
      <c r="K4455" s="491" t="s">
        <v>4038</v>
      </c>
      <c r="L4455" s="512">
        <f t="shared" si="483"/>
        <v>255</v>
      </c>
      <c r="M4455" s="514">
        <v>255</v>
      </c>
      <c r="N4455" s="514"/>
      <c r="O4455" s="514"/>
      <c r="P4455" s="515" t="e">
        <f t="shared" si="484"/>
        <v>#DIV/0!</v>
      </c>
      <c r="Q4455" s="515">
        <f t="shared" si="485"/>
        <v>0</v>
      </c>
      <c r="R4455" s="515">
        <f t="shared" si="486"/>
        <v>0</v>
      </c>
      <c r="S4455" s="516">
        <f>IF(M4455="nio",0,IF(M4455&gt;0,VLOOKUP(H4455,'3-Productie normen'!A:L,VLOOKUP(M4455,'3-Productie normen'!$B$36:$C$42,2,FALSE),FALSE)))</f>
        <v>0</v>
      </c>
      <c r="T4455" s="516">
        <f t="shared" si="488"/>
        <v>0</v>
      </c>
      <c r="U4455" s="55">
        <f t="shared" si="489"/>
        <v>0</v>
      </c>
      <c r="V4455" s="527"/>
      <c r="X4455" s="529">
        <f t="shared" si="487"/>
        <v>479.4</v>
      </c>
    </row>
    <row r="4456" spans="1:24" ht="14.1" customHeight="1">
      <c r="A4456" s="460">
        <v>4456</v>
      </c>
      <c r="B4456" s="467" t="s">
        <v>249</v>
      </c>
      <c r="C4456" s="466" t="s">
        <v>422</v>
      </c>
      <c r="D4456" s="473" t="s">
        <v>517</v>
      </c>
      <c r="E4456" s="475">
        <v>0</v>
      </c>
      <c r="F4456" s="475" t="s">
        <v>3535</v>
      </c>
      <c r="G4456" s="494" t="s">
        <v>596</v>
      </c>
      <c r="H4456" s="491" t="s">
        <v>286</v>
      </c>
      <c r="I4456" s="494" t="s">
        <v>3976</v>
      </c>
      <c r="J4456" s="502">
        <v>20.87</v>
      </c>
      <c r="K4456" s="494" t="s">
        <v>4027</v>
      </c>
      <c r="L4456" s="512">
        <f t="shared" si="483"/>
        <v>0</v>
      </c>
      <c r="M4456" s="513" t="s">
        <v>4037</v>
      </c>
      <c r="N4456" s="514"/>
      <c r="O4456" s="514"/>
      <c r="P4456" s="515">
        <f t="shared" si="484"/>
        <v>0</v>
      </c>
      <c r="Q4456" s="515">
        <f t="shared" si="485"/>
        <v>0</v>
      </c>
      <c r="R4456" s="515">
        <f t="shared" si="486"/>
        <v>0</v>
      </c>
      <c r="S4456" s="516">
        <f>IF(M4456="nio",0,IF(M4456&gt;0,VLOOKUP(H4456,'3-Productie normen'!A:L,VLOOKUP(M4456,'3-Productie normen'!$B$36:$C$42,2,FALSE),FALSE)))</f>
        <v>0</v>
      </c>
      <c r="T4456" s="516">
        <f t="shared" si="488"/>
        <v>0</v>
      </c>
      <c r="U4456" s="55">
        <f t="shared" si="489"/>
        <v>0</v>
      </c>
      <c r="V4456" s="527"/>
      <c r="X4456" s="529">
        <f t="shared" si="487"/>
        <v>0</v>
      </c>
    </row>
    <row r="4457" spans="1:24" ht="14.1" customHeight="1">
      <c r="A4457" s="567">
        <v>4457</v>
      </c>
      <c r="B4457" s="467" t="s">
        <v>249</v>
      </c>
      <c r="C4457" s="466" t="s">
        <v>422</v>
      </c>
      <c r="D4457" s="473" t="s">
        <v>517</v>
      </c>
      <c r="E4457" s="475">
        <v>0</v>
      </c>
      <c r="F4457" s="475" t="s">
        <v>3536</v>
      </c>
      <c r="G4457" s="494" t="s">
        <v>596</v>
      </c>
      <c r="H4457" s="491" t="s">
        <v>286</v>
      </c>
      <c r="I4457" s="494" t="s">
        <v>3976</v>
      </c>
      <c r="J4457" s="502">
        <v>11.8</v>
      </c>
      <c r="K4457" s="494" t="s">
        <v>4027</v>
      </c>
      <c r="L4457" s="512">
        <f t="shared" si="483"/>
        <v>0</v>
      </c>
      <c r="M4457" s="513" t="s">
        <v>4037</v>
      </c>
      <c r="N4457" s="514"/>
      <c r="O4457" s="514"/>
      <c r="P4457" s="515">
        <f t="shared" si="484"/>
        <v>0</v>
      </c>
      <c r="Q4457" s="515">
        <f t="shared" si="485"/>
        <v>0</v>
      </c>
      <c r="R4457" s="515">
        <f t="shared" si="486"/>
        <v>0</v>
      </c>
      <c r="S4457" s="516">
        <f>IF(M4457="nio",0,IF(M4457&gt;0,VLOOKUP(H4457,'3-Productie normen'!A:L,VLOOKUP(M4457,'3-Productie normen'!$B$36:$C$42,2,FALSE),FALSE)))</f>
        <v>0</v>
      </c>
      <c r="T4457" s="516">
        <f t="shared" si="488"/>
        <v>0</v>
      </c>
      <c r="U4457" s="55">
        <f t="shared" si="489"/>
        <v>0</v>
      </c>
      <c r="V4457" s="527"/>
      <c r="X4457" s="529">
        <f t="shared" si="487"/>
        <v>0</v>
      </c>
    </row>
    <row r="4458" spans="1:24" ht="14.1" customHeight="1">
      <c r="A4458" s="460">
        <v>4458</v>
      </c>
      <c r="B4458" s="467" t="s">
        <v>249</v>
      </c>
      <c r="C4458" s="466" t="s">
        <v>422</v>
      </c>
      <c r="D4458" s="473" t="s">
        <v>517</v>
      </c>
      <c r="E4458" s="475">
        <v>0</v>
      </c>
      <c r="F4458" s="475" t="s">
        <v>3537</v>
      </c>
      <c r="G4458" s="494" t="s">
        <v>618</v>
      </c>
      <c r="H4458" s="494" t="s">
        <v>4029</v>
      </c>
      <c r="I4458" s="494" t="s">
        <v>3974</v>
      </c>
      <c r="J4458" s="502">
        <v>4.82</v>
      </c>
      <c r="K4458" s="494" t="s">
        <v>4029</v>
      </c>
      <c r="L4458" s="512">
        <f t="shared" si="483"/>
        <v>255</v>
      </c>
      <c r="M4458" s="514">
        <v>255</v>
      </c>
      <c r="N4458" s="514"/>
      <c r="O4458" s="514"/>
      <c r="P4458" s="515" t="e">
        <f t="shared" si="484"/>
        <v>#DIV/0!</v>
      </c>
      <c r="Q4458" s="515">
        <f t="shared" si="485"/>
        <v>0</v>
      </c>
      <c r="R4458" s="515">
        <f t="shared" si="486"/>
        <v>0</v>
      </c>
      <c r="S4458" s="516">
        <f>IF(M4458="nio",0,IF(M4458&gt;0,VLOOKUP(H4458,'3-Productie normen'!A:L,VLOOKUP(M4458,'3-Productie normen'!$B$36:$C$42,2,FALSE),FALSE)))</f>
        <v>0</v>
      </c>
      <c r="T4458" s="516">
        <f t="shared" si="488"/>
        <v>0</v>
      </c>
      <c r="U4458" s="55">
        <f t="shared" si="489"/>
        <v>0</v>
      </c>
      <c r="V4458" s="527"/>
      <c r="X4458" s="529">
        <f t="shared" si="487"/>
        <v>1229.1000000000001</v>
      </c>
    </row>
    <row r="4459" spans="1:24" ht="14.1" customHeight="1">
      <c r="A4459" s="460">
        <v>4459</v>
      </c>
      <c r="B4459" s="467" t="s">
        <v>249</v>
      </c>
      <c r="C4459" s="466" t="s">
        <v>422</v>
      </c>
      <c r="D4459" s="473" t="s">
        <v>517</v>
      </c>
      <c r="E4459" s="475">
        <v>0</v>
      </c>
      <c r="F4459" s="475" t="s">
        <v>3538</v>
      </c>
      <c r="G4459" s="494" t="s">
        <v>600</v>
      </c>
      <c r="H4459" s="494" t="s">
        <v>4033</v>
      </c>
      <c r="I4459" s="494" t="s">
        <v>3974</v>
      </c>
      <c r="J4459" s="502">
        <v>10.28</v>
      </c>
      <c r="K4459" s="494" t="s">
        <v>4033</v>
      </c>
      <c r="L4459" s="512">
        <f t="shared" si="483"/>
        <v>104</v>
      </c>
      <c r="M4459" s="514">
        <v>104</v>
      </c>
      <c r="N4459" s="514"/>
      <c r="O4459" s="514"/>
      <c r="P4459" s="515" t="e">
        <f t="shared" si="484"/>
        <v>#DIV/0!</v>
      </c>
      <c r="Q4459" s="515">
        <f t="shared" si="485"/>
        <v>0</v>
      </c>
      <c r="R4459" s="515">
        <f t="shared" si="486"/>
        <v>0</v>
      </c>
      <c r="S4459" s="516">
        <f>IF(M4459="nio",0,IF(M4459&gt;0,VLOOKUP(H4459,'3-Productie normen'!A:L,VLOOKUP(M4459,'3-Productie normen'!$B$36:$C$42,2,FALSE),FALSE)))</f>
        <v>0</v>
      </c>
      <c r="T4459" s="516">
        <f t="shared" si="488"/>
        <v>0</v>
      </c>
      <c r="U4459" s="55">
        <f t="shared" si="489"/>
        <v>0</v>
      </c>
      <c r="V4459" s="527"/>
      <c r="X4459" s="529">
        <f t="shared" si="487"/>
        <v>1069.1199999999999</v>
      </c>
    </row>
    <row r="4460" spans="1:24" ht="14.1" customHeight="1">
      <c r="A4460" s="460">
        <v>4460</v>
      </c>
      <c r="B4460" s="467" t="s">
        <v>249</v>
      </c>
      <c r="C4460" s="466" t="s">
        <v>422</v>
      </c>
      <c r="D4460" s="473" t="s">
        <v>517</v>
      </c>
      <c r="E4460" s="475">
        <v>0</v>
      </c>
      <c r="F4460" s="475" t="s">
        <v>3539</v>
      </c>
      <c r="G4460" s="494" t="s">
        <v>606</v>
      </c>
      <c r="H4460" s="491" t="s">
        <v>286</v>
      </c>
      <c r="I4460" s="494" t="s">
        <v>3980</v>
      </c>
      <c r="J4460" s="502">
        <v>0.94</v>
      </c>
      <c r="K4460" s="494" t="s">
        <v>4027</v>
      </c>
      <c r="L4460" s="512">
        <f t="shared" si="483"/>
        <v>0</v>
      </c>
      <c r="M4460" s="513" t="s">
        <v>4037</v>
      </c>
      <c r="N4460" s="514"/>
      <c r="O4460" s="514"/>
      <c r="P4460" s="515">
        <f t="shared" si="484"/>
        <v>0</v>
      </c>
      <c r="Q4460" s="515">
        <f t="shared" si="485"/>
        <v>0</v>
      </c>
      <c r="R4460" s="515">
        <f t="shared" si="486"/>
        <v>0</v>
      </c>
      <c r="S4460" s="516">
        <f>IF(M4460="nio",0,IF(M4460&gt;0,VLOOKUP(H4460,'3-Productie normen'!A:L,VLOOKUP(M4460,'3-Productie normen'!$B$36:$C$42,2,FALSE),FALSE)))</f>
        <v>0</v>
      </c>
      <c r="T4460" s="516">
        <f t="shared" si="488"/>
        <v>0</v>
      </c>
      <c r="U4460" s="55">
        <f t="shared" si="489"/>
        <v>0</v>
      </c>
      <c r="V4460" s="527"/>
      <c r="X4460" s="529">
        <f t="shared" si="487"/>
        <v>0</v>
      </c>
    </row>
    <row r="4461" spans="1:24" ht="14.1" customHeight="1">
      <c r="A4461" s="460">
        <v>4461</v>
      </c>
      <c r="B4461" s="467" t="s">
        <v>249</v>
      </c>
      <c r="C4461" s="466" t="s">
        <v>422</v>
      </c>
      <c r="D4461" s="473" t="s">
        <v>517</v>
      </c>
      <c r="E4461" s="475">
        <v>0</v>
      </c>
      <c r="F4461" s="475" t="s">
        <v>3540</v>
      </c>
      <c r="G4461" s="494" t="s">
        <v>606</v>
      </c>
      <c r="H4461" s="491" t="s">
        <v>286</v>
      </c>
      <c r="I4461" s="494" t="s">
        <v>3980</v>
      </c>
      <c r="J4461" s="502">
        <v>3.64</v>
      </c>
      <c r="K4461" s="494" t="s">
        <v>4027</v>
      </c>
      <c r="L4461" s="512">
        <f t="shared" si="483"/>
        <v>0</v>
      </c>
      <c r="M4461" s="513" t="s">
        <v>4037</v>
      </c>
      <c r="N4461" s="514"/>
      <c r="O4461" s="514"/>
      <c r="P4461" s="515">
        <f t="shared" si="484"/>
        <v>0</v>
      </c>
      <c r="Q4461" s="515">
        <f t="shared" si="485"/>
        <v>0</v>
      </c>
      <c r="R4461" s="515">
        <f t="shared" si="486"/>
        <v>0</v>
      </c>
      <c r="S4461" s="516">
        <f>IF(M4461="nio",0,IF(M4461&gt;0,VLOOKUP(H4461,'3-Productie normen'!A:L,VLOOKUP(M4461,'3-Productie normen'!$B$36:$C$42,2,FALSE),FALSE)))</f>
        <v>0</v>
      </c>
      <c r="T4461" s="516">
        <f t="shared" si="488"/>
        <v>0</v>
      </c>
      <c r="U4461" s="55">
        <f t="shared" si="489"/>
        <v>0</v>
      </c>
      <c r="V4461" s="527"/>
      <c r="X4461" s="529">
        <f t="shared" si="487"/>
        <v>0</v>
      </c>
    </row>
    <row r="4462" spans="1:24" ht="14.1" customHeight="1">
      <c r="A4462" s="460">
        <v>4462</v>
      </c>
      <c r="B4462" s="467" t="s">
        <v>249</v>
      </c>
      <c r="C4462" s="466" t="s">
        <v>422</v>
      </c>
      <c r="D4462" s="473" t="s">
        <v>517</v>
      </c>
      <c r="E4462" s="475">
        <v>0</v>
      </c>
      <c r="F4462" s="475" t="s">
        <v>3541</v>
      </c>
      <c r="G4462" s="494" t="s">
        <v>606</v>
      </c>
      <c r="H4462" s="491" t="s">
        <v>286</v>
      </c>
      <c r="I4462" s="494" t="s">
        <v>3980</v>
      </c>
      <c r="J4462" s="502">
        <v>2.59</v>
      </c>
      <c r="K4462" s="494" t="s">
        <v>4027</v>
      </c>
      <c r="L4462" s="512">
        <f t="shared" si="483"/>
        <v>0</v>
      </c>
      <c r="M4462" s="513" t="s">
        <v>4037</v>
      </c>
      <c r="N4462" s="514"/>
      <c r="O4462" s="514"/>
      <c r="P4462" s="515">
        <f t="shared" si="484"/>
        <v>0</v>
      </c>
      <c r="Q4462" s="515">
        <f t="shared" si="485"/>
        <v>0</v>
      </c>
      <c r="R4462" s="515">
        <f t="shared" si="486"/>
        <v>0</v>
      </c>
      <c r="S4462" s="516">
        <f>IF(M4462="nio",0,IF(M4462&gt;0,VLOOKUP(H4462,'3-Productie normen'!A:L,VLOOKUP(M4462,'3-Productie normen'!$B$36:$C$42,2,FALSE),FALSE)))</f>
        <v>0</v>
      </c>
      <c r="T4462" s="516">
        <f t="shared" si="488"/>
        <v>0</v>
      </c>
      <c r="U4462" s="55">
        <f t="shared" si="489"/>
        <v>0</v>
      </c>
      <c r="V4462" s="527"/>
      <c r="X4462" s="529">
        <f t="shared" si="487"/>
        <v>0</v>
      </c>
    </row>
    <row r="4463" spans="1:24" ht="14.1" customHeight="1">
      <c r="A4463" s="460">
        <v>4463</v>
      </c>
      <c r="B4463" s="467" t="s">
        <v>249</v>
      </c>
      <c r="C4463" s="466" t="s">
        <v>422</v>
      </c>
      <c r="D4463" s="473" t="s">
        <v>517</v>
      </c>
      <c r="E4463" s="475">
        <v>0</v>
      </c>
      <c r="F4463" s="475" t="s">
        <v>3542</v>
      </c>
      <c r="G4463" s="494" t="s">
        <v>606</v>
      </c>
      <c r="H4463" s="491" t="s">
        <v>286</v>
      </c>
      <c r="I4463" s="494" t="s">
        <v>3980</v>
      </c>
      <c r="J4463" s="502">
        <v>0.61</v>
      </c>
      <c r="K4463" s="494" t="s">
        <v>4027</v>
      </c>
      <c r="L4463" s="512">
        <f t="shared" si="483"/>
        <v>0</v>
      </c>
      <c r="M4463" s="513" t="s">
        <v>4037</v>
      </c>
      <c r="N4463" s="514"/>
      <c r="O4463" s="514"/>
      <c r="P4463" s="515">
        <f t="shared" si="484"/>
        <v>0</v>
      </c>
      <c r="Q4463" s="515">
        <f t="shared" si="485"/>
        <v>0</v>
      </c>
      <c r="R4463" s="515">
        <f t="shared" si="486"/>
        <v>0</v>
      </c>
      <c r="S4463" s="516">
        <f>IF(M4463="nio",0,IF(M4463&gt;0,VLOOKUP(H4463,'3-Productie normen'!A:L,VLOOKUP(M4463,'3-Productie normen'!$B$36:$C$42,2,FALSE),FALSE)))</f>
        <v>0</v>
      </c>
      <c r="T4463" s="516">
        <f t="shared" si="488"/>
        <v>0</v>
      </c>
      <c r="U4463" s="55">
        <f t="shared" si="489"/>
        <v>0</v>
      </c>
      <c r="V4463" s="527"/>
      <c r="X4463" s="529">
        <f t="shared" si="487"/>
        <v>0</v>
      </c>
    </row>
    <row r="4464" spans="1:24" ht="14.1" customHeight="1">
      <c r="A4464" s="460">
        <v>4464</v>
      </c>
      <c r="B4464" s="467" t="s">
        <v>249</v>
      </c>
      <c r="C4464" s="466" t="s">
        <v>422</v>
      </c>
      <c r="D4464" s="473" t="s">
        <v>517</v>
      </c>
      <c r="E4464" s="475">
        <v>1</v>
      </c>
      <c r="F4464" s="475" t="s">
        <v>3543</v>
      </c>
      <c r="G4464" s="494" t="s">
        <v>3274</v>
      </c>
      <c r="H4464" s="494" t="s">
        <v>4026</v>
      </c>
      <c r="I4464" s="494" t="s">
        <v>3986</v>
      </c>
      <c r="J4464" s="502">
        <v>58.6</v>
      </c>
      <c r="K4464" s="494" t="s">
        <v>4026</v>
      </c>
      <c r="L4464" s="512">
        <f t="shared" si="483"/>
        <v>0</v>
      </c>
      <c r="M4464" s="513" t="s">
        <v>4037</v>
      </c>
      <c r="N4464" s="514"/>
      <c r="O4464" s="514"/>
      <c r="P4464" s="515">
        <f t="shared" si="484"/>
        <v>0</v>
      </c>
      <c r="Q4464" s="515">
        <f t="shared" si="485"/>
        <v>0</v>
      </c>
      <c r="R4464" s="515">
        <f t="shared" si="486"/>
        <v>0</v>
      </c>
      <c r="S4464" s="516">
        <f>IF(M4464="nio",0,IF(M4464&gt;0,VLOOKUP(H4464,'3-Productie normen'!A:L,VLOOKUP(M4464,'3-Productie normen'!$B$36:$C$42,2,FALSE),FALSE)))</f>
        <v>0</v>
      </c>
      <c r="T4464" s="516">
        <f t="shared" si="488"/>
        <v>0</v>
      </c>
      <c r="U4464" s="55">
        <f t="shared" si="489"/>
        <v>0</v>
      </c>
      <c r="V4464" s="527"/>
      <c r="X4464" s="529">
        <f t="shared" si="487"/>
        <v>0</v>
      </c>
    </row>
    <row r="4465" spans="1:24" ht="14.1" customHeight="1">
      <c r="A4465" s="567">
        <v>4465</v>
      </c>
      <c r="B4465" s="467" t="s">
        <v>249</v>
      </c>
      <c r="C4465" s="466" t="s">
        <v>422</v>
      </c>
      <c r="D4465" s="473" t="s">
        <v>517</v>
      </c>
      <c r="E4465" s="475">
        <v>1</v>
      </c>
      <c r="F4465" s="475" t="s">
        <v>3544</v>
      </c>
      <c r="G4465" s="494" t="s">
        <v>600</v>
      </c>
      <c r="H4465" s="494" t="s">
        <v>4033</v>
      </c>
      <c r="I4465" s="494" t="s">
        <v>3986</v>
      </c>
      <c r="J4465" s="502">
        <v>133.85</v>
      </c>
      <c r="K4465" s="494" t="s">
        <v>4033</v>
      </c>
      <c r="L4465" s="512">
        <f t="shared" si="483"/>
        <v>104</v>
      </c>
      <c r="M4465" s="514">
        <v>104</v>
      </c>
      <c r="N4465" s="514"/>
      <c r="O4465" s="514"/>
      <c r="P4465" s="515" t="e">
        <f t="shared" si="484"/>
        <v>#DIV/0!</v>
      </c>
      <c r="Q4465" s="515">
        <f t="shared" si="485"/>
        <v>0</v>
      </c>
      <c r="R4465" s="515">
        <f t="shared" si="486"/>
        <v>0</v>
      </c>
      <c r="S4465" s="516">
        <f>IF(M4465="nio",0,IF(M4465&gt;0,VLOOKUP(H4465,'3-Productie normen'!A:L,VLOOKUP(M4465,'3-Productie normen'!$B$36:$C$42,2,FALSE),FALSE)))</f>
        <v>0</v>
      </c>
      <c r="T4465" s="516">
        <f t="shared" si="488"/>
        <v>0</v>
      </c>
      <c r="U4465" s="55">
        <f t="shared" si="489"/>
        <v>0</v>
      </c>
      <c r="V4465" s="527"/>
      <c r="X4465" s="529">
        <f t="shared" si="487"/>
        <v>13920.4</v>
      </c>
    </row>
    <row r="4466" spans="1:24" ht="14.1" customHeight="1">
      <c r="A4466" s="460">
        <v>4466</v>
      </c>
      <c r="B4466" s="467" t="s">
        <v>249</v>
      </c>
      <c r="C4466" s="466" t="s">
        <v>422</v>
      </c>
      <c r="D4466" s="473" t="s">
        <v>517</v>
      </c>
      <c r="E4466" s="475">
        <v>1</v>
      </c>
      <c r="F4466" s="475" t="s">
        <v>3545</v>
      </c>
      <c r="G4466" s="494" t="s">
        <v>529</v>
      </c>
      <c r="H4466" s="491" t="s">
        <v>253</v>
      </c>
      <c r="I4466" s="494" t="s">
        <v>3986</v>
      </c>
      <c r="J4466" s="502">
        <v>19.02</v>
      </c>
      <c r="K4466" s="491" t="s">
        <v>253</v>
      </c>
      <c r="L4466" s="512">
        <f t="shared" si="483"/>
        <v>104</v>
      </c>
      <c r="M4466" s="514">
        <v>104</v>
      </c>
      <c r="N4466" s="514"/>
      <c r="O4466" s="514"/>
      <c r="P4466" s="515" t="e">
        <f t="shared" si="484"/>
        <v>#DIV/0!</v>
      </c>
      <c r="Q4466" s="515">
        <f t="shared" si="485"/>
        <v>0</v>
      </c>
      <c r="R4466" s="515">
        <f t="shared" si="486"/>
        <v>0</v>
      </c>
      <c r="S4466" s="516">
        <f>IF(M4466="nio",0,IF(M4466&gt;0,VLOOKUP(H4466,'3-Productie normen'!A:L,VLOOKUP(M4466,'3-Productie normen'!$B$36:$C$42,2,FALSE),FALSE)))</f>
        <v>0</v>
      </c>
      <c r="T4466" s="516">
        <f t="shared" si="488"/>
        <v>0</v>
      </c>
      <c r="U4466" s="55">
        <f t="shared" si="489"/>
        <v>0</v>
      </c>
      <c r="V4466" s="527"/>
      <c r="X4466" s="529">
        <f t="shared" si="487"/>
        <v>1978.08</v>
      </c>
    </row>
    <row r="4467" spans="1:24" ht="14.1" customHeight="1">
      <c r="A4467" s="460">
        <v>4467</v>
      </c>
      <c r="B4467" s="467" t="s">
        <v>249</v>
      </c>
      <c r="C4467" s="466" t="s">
        <v>422</v>
      </c>
      <c r="D4467" s="473" t="s">
        <v>517</v>
      </c>
      <c r="E4467" s="475">
        <v>1</v>
      </c>
      <c r="F4467" s="475" t="s">
        <v>3546</v>
      </c>
      <c r="G4467" s="494" t="s">
        <v>529</v>
      </c>
      <c r="H4467" s="491" t="s">
        <v>253</v>
      </c>
      <c r="I4467" s="494" t="s">
        <v>3986</v>
      </c>
      <c r="J4467" s="502">
        <v>19.02</v>
      </c>
      <c r="K4467" s="491" t="s">
        <v>253</v>
      </c>
      <c r="L4467" s="512">
        <f t="shared" si="483"/>
        <v>104</v>
      </c>
      <c r="M4467" s="514">
        <v>104</v>
      </c>
      <c r="N4467" s="514"/>
      <c r="O4467" s="514"/>
      <c r="P4467" s="515" t="e">
        <f t="shared" si="484"/>
        <v>#DIV/0!</v>
      </c>
      <c r="Q4467" s="515">
        <f t="shared" si="485"/>
        <v>0</v>
      </c>
      <c r="R4467" s="515">
        <f t="shared" si="486"/>
        <v>0</v>
      </c>
      <c r="S4467" s="516">
        <f>IF(M4467="nio",0,IF(M4467&gt;0,VLOOKUP(H4467,'3-Productie normen'!A:L,VLOOKUP(M4467,'3-Productie normen'!$B$36:$C$42,2,FALSE),FALSE)))</f>
        <v>0</v>
      </c>
      <c r="T4467" s="516">
        <f t="shared" si="488"/>
        <v>0</v>
      </c>
      <c r="U4467" s="55">
        <f t="shared" si="489"/>
        <v>0</v>
      </c>
      <c r="V4467" s="527"/>
      <c r="X4467" s="529">
        <f t="shared" si="487"/>
        <v>1978.08</v>
      </c>
    </row>
    <row r="4468" spans="1:24" ht="14.1" customHeight="1">
      <c r="A4468" s="460">
        <v>4468</v>
      </c>
      <c r="B4468" s="467" t="s">
        <v>249</v>
      </c>
      <c r="C4468" s="466" t="s">
        <v>422</v>
      </c>
      <c r="D4468" s="473" t="s">
        <v>517</v>
      </c>
      <c r="E4468" s="475">
        <v>1</v>
      </c>
      <c r="F4468" s="475" t="s">
        <v>3547</v>
      </c>
      <c r="G4468" s="494" t="s">
        <v>529</v>
      </c>
      <c r="H4468" s="491" t="s">
        <v>253</v>
      </c>
      <c r="I4468" s="494" t="s">
        <v>3986</v>
      </c>
      <c r="J4468" s="502">
        <v>17.45</v>
      </c>
      <c r="K4468" s="491" t="s">
        <v>253</v>
      </c>
      <c r="L4468" s="512">
        <f t="shared" si="483"/>
        <v>104</v>
      </c>
      <c r="M4468" s="514">
        <v>104</v>
      </c>
      <c r="N4468" s="514"/>
      <c r="O4468" s="514"/>
      <c r="P4468" s="515" t="e">
        <f t="shared" si="484"/>
        <v>#DIV/0!</v>
      </c>
      <c r="Q4468" s="515">
        <f t="shared" si="485"/>
        <v>0</v>
      </c>
      <c r="R4468" s="515">
        <f t="shared" si="486"/>
        <v>0</v>
      </c>
      <c r="S4468" s="516">
        <f>IF(M4468="nio",0,IF(M4468&gt;0,VLOOKUP(H4468,'3-Productie normen'!A:L,VLOOKUP(M4468,'3-Productie normen'!$B$36:$C$42,2,FALSE),FALSE)))</f>
        <v>0</v>
      </c>
      <c r="T4468" s="516">
        <f t="shared" si="488"/>
        <v>0</v>
      </c>
      <c r="U4468" s="55">
        <f t="shared" si="489"/>
        <v>0</v>
      </c>
      <c r="V4468" s="527"/>
      <c r="X4468" s="529">
        <f t="shared" si="487"/>
        <v>1814.8</v>
      </c>
    </row>
    <row r="4469" spans="1:24" ht="14.1" customHeight="1">
      <c r="A4469" s="460">
        <v>4469</v>
      </c>
      <c r="B4469" s="467" t="s">
        <v>249</v>
      </c>
      <c r="C4469" s="466" t="s">
        <v>422</v>
      </c>
      <c r="D4469" s="473" t="s">
        <v>517</v>
      </c>
      <c r="E4469" s="475">
        <v>1</v>
      </c>
      <c r="F4469" s="475" t="s">
        <v>3548</v>
      </c>
      <c r="G4469" s="494" t="s">
        <v>529</v>
      </c>
      <c r="H4469" s="491" t="s">
        <v>253</v>
      </c>
      <c r="I4469" s="494" t="s">
        <v>3986</v>
      </c>
      <c r="J4469" s="502">
        <v>19.02</v>
      </c>
      <c r="K4469" s="491" t="s">
        <v>253</v>
      </c>
      <c r="L4469" s="512">
        <f t="shared" si="483"/>
        <v>104</v>
      </c>
      <c r="M4469" s="514">
        <v>104</v>
      </c>
      <c r="N4469" s="514"/>
      <c r="O4469" s="514"/>
      <c r="P4469" s="515" t="e">
        <f t="shared" si="484"/>
        <v>#DIV/0!</v>
      </c>
      <c r="Q4469" s="515">
        <f t="shared" si="485"/>
        <v>0</v>
      </c>
      <c r="R4469" s="515">
        <f t="shared" si="486"/>
        <v>0</v>
      </c>
      <c r="S4469" s="516">
        <f>IF(M4469="nio",0,IF(M4469&gt;0,VLOOKUP(H4469,'3-Productie normen'!A:L,VLOOKUP(M4469,'3-Productie normen'!$B$36:$C$42,2,FALSE),FALSE)))</f>
        <v>0</v>
      </c>
      <c r="T4469" s="516">
        <f t="shared" si="488"/>
        <v>0</v>
      </c>
      <c r="U4469" s="55">
        <f t="shared" si="489"/>
        <v>0</v>
      </c>
      <c r="V4469" s="527"/>
      <c r="X4469" s="529">
        <f t="shared" si="487"/>
        <v>1978.08</v>
      </c>
    </row>
    <row r="4470" spans="1:24" ht="14.1" customHeight="1">
      <c r="A4470" s="460">
        <v>4470</v>
      </c>
      <c r="B4470" s="467" t="s">
        <v>249</v>
      </c>
      <c r="C4470" s="466" t="s">
        <v>422</v>
      </c>
      <c r="D4470" s="473" t="s">
        <v>517</v>
      </c>
      <c r="E4470" s="475">
        <v>1</v>
      </c>
      <c r="F4470" s="475" t="s">
        <v>3549</v>
      </c>
      <c r="G4470" s="494" t="s">
        <v>529</v>
      </c>
      <c r="H4470" s="491" t="s">
        <v>253</v>
      </c>
      <c r="I4470" s="494" t="s">
        <v>3986</v>
      </c>
      <c r="J4470" s="502">
        <v>17.45</v>
      </c>
      <c r="K4470" s="491" t="s">
        <v>253</v>
      </c>
      <c r="L4470" s="512">
        <f t="shared" si="483"/>
        <v>104</v>
      </c>
      <c r="M4470" s="514">
        <v>104</v>
      </c>
      <c r="N4470" s="514"/>
      <c r="O4470" s="514"/>
      <c r="P4470" s="515" t="e">
        <f t="shared" si="484"/>
        <v>#DIV/0!</v>
      </c>
      <c r="Q4470" s="515">
        <f t="shared" si="485"/>
        <v>0</v>
      </c>
      <c r="R4470" s="515">
        <f t="shared" si="486"/>
        <v>0</v>
      </c>
      <c r="S4470" s="516">
        <f>IF(M4470="nio",0,IF(M4470&gt;0,VLOOKUP(H4470,'3-Productie normen'!A:L,VLOOKUP(M4470,'3-Productie normen'!$B$36:$C$42,2,FALSE),FALSE)))</f>
        <v>0</v>
      </c>
      <c r="T4470" s="516">
        <f t="shared" si="488"/>
        <v>0</v>
      </c>
      <c r="U4470" s="55">
        <f t="shared" si="489"/>
        <v>0</v>
      </c>
      <c r="V4470" s="527"/>
      <c r="X4470" s="529">
        <f t="shared" si="487"/>
        <v>1814.8</v>
      </c>
    </row>
    <row r="4471" spans="1:24" ht="14.1" customHeight="1">
      <c r="A4471" s="460">
        <v>4471</v>
      </c>
      <c r="B4471" s="467" t="s">
        <v>249</v>
      </c>
      <c r="C4471" s="466" t="s">
        <v>422</v>
      </c>
      <c r="D4471" s="473" t="s">
        <v>517</v>
      </c>
      <c r="E4471" s="475">
        <v>1</v>
      </c>
      <c r="F4471" s="475" t="s">
        <v>3550</v>
      </c>
      <c r="G4471" s="494" t="s">
        <v>529</v>
      </c>
      <c r="H4471" s="491" t="s">
        <v>253</v>
      </c>
      <c r="I4471" s="494" t="s">
        <v>3986</v>
      </c>
      <c r="J4471" s="502">
        <v>19.02</v>
      </c>
      <c r="K4471" s="491" t="s">
        <v>253</v>
      </c>
      <c r="L4471" s="512">
        <f t="shared" si="483"/>
        <v>104</v>
      </c>
      <c r="M4471" s="514">
        <v>104</v>
      </c>
      <c r="N4471" s="514"/>
      <c r="O4471" s="514"/>
      <c r="P4471" s="515" t="e">
        <f t="shared" si="484"/>
        <v>#DIV/0!</v>
      </c>
      <c r="Q4471" s="515">
        <f t="shared" si="485"/>
        <v>0</v>
      </c>
      <c r="R4471" s="515">
        <f t="shared" si="486"/>
        <v>0</v>
      </c>
      <c r="S4471" s="516">
        <f>IF(M4471="nio",0,IF(M4471&gt;0,VLOOKUP(H4471,'3-Productie normen'!A:L,VLOOKUP(M4471,'3-Productie normen'!$B$36:$C$42,2,FALSE),FALSE)))</f>
        <v>0</v>
      </c>
      <c r="T4471" s="516">
        <f t="shared" si="488"/>
        <v>0</v>
      </c>
      <c r="U4471" s="55">
        <f t="shared" si="489"/>
        <v>0</v>
      </c>
      <c r="V4471" s="527"/>
      <c r="X4471" s="529">
        <f t="shared" si="487"/>
        <v>1978.08</v>
      </c>
    </row>
    <row r="4472" spans="1:24" ht="14.1" customHeight="1">
      <c r="A4472" s="460">
        <v>4472</v>
      </c>
      <c r="B4472" s="467" t="s">
        <v>249</v>
      </c>
      <c r="C4472" s="466" t="s">
        <v>422</v>
      </c>
      <c r="D4472" s="473" t="s">
        <v>517</v>
      </c>
      <c r="E4472" s="475">
        <v>1</v>
      </c>
      <c r="F4472" s="475" t="s">
        <v>3551</v>
      </c>
      <c r="G4472" s="494" t="s">
        <v>529</v>
      </c>
      <c r="H4472" s="491" t="s">
        <v>253</v>
      </c>
      <c r="I4472" s="494" t="s">
        <v>3986</v>
      </c>
      <c r="J4472" s="502">
        <v>17.45</v>
      </c>
      <c r="K4472" s="491" t="s">
        <v>253</v>
      </c>
      <c r="L4472" s="512">
        <f t="shared" si="483"/>
        <v>104</v>
      </c>
      <c r="M4472" s="514">
        <v>104</v>
      </c>
      <c r="N4472" s="514"/>
      <c r="O4472" s="514"/>
      <c r="P4472" s="515" t="e">
        <f t="shared" si="484"/>
        <v>#DIV/0!</v>
      </c>
      <c r="Q4472" s="515">
        <f t="shared" si="485"/>
        <v>0</v>
      </c>
      <c r="R4472" s="515">
        <f t="shared" si="486"/>
        <v>0</v>
      </c>
      <c r="S4472" s="516">
        <f>IF(M4472="nio",0,IF(M4472&gt;0,VLOOKUP(H4472,'3-Productie normen'!A:L,VLOOKUP(M4472,'3-Productie normen'!$B$36:$C$42,2,FALSE),FALSE)))</f>
        <v>0</v>
      </c>
      <c r="T4472" s="516">
        <f t="shared" si="488"/>
        <v>0</v>
      </c>
      <c r="U4472" s="55">
        <f t="shared" si="489"/>
        <v>0</v>
      </c>
      <c r="V4472" s="527"/>
      <c r="X4472" s="529">
        <f t="shared" si="487"/>
        <v>1814.8</v>
      </c>
    </row>
    <row r="4473" spans="1:24" ht="14.1" customHeight="1">
      <c r="A4473" s="567">
        <v>4473</v>
      </c>
      <c r="B4473" s="467" t="s">
        <v>249</v>
      </c>
      <c r="C4473" s="466" t="s">
        <v>422</v>
      </c>
      <c r="D4473" s="473" t="s">
        <v>517</v>
      </c>
      <c r="E4473" s="475">
        <v>1</v>
      </c>
      <c r="F4473" s="475" t="s">
        <v>3552</v>
      </c>
      <c r="G4473" s="494" t="s">
        <v>529</v>
      </c>
      <c r="H4473" s="491" t="s">
        <v>253</v>
      </c>
      <c r="I4473" s="494" t="s">
        <v>3986</v>
      </c>
      <c r="J4473" s="502">
        <v>19.02</v>
      </c>
      <c r="K4473" s="491" t="s">
        <v>253</v>
      </c>
      <c r="L4473" s="512">
        <f t="shared" si="483"/>
        <v>104</v>
      </c>
      <c r="M4473" s="514">
        <v>104</v>
      </c>
      <c r="N4473" s="514"/>
      <c r="O4473" s="514"/>
      <c r="P4473" s="515" t="e">
        <f t="shared" si="484"/>
        <v>#DIV/0!</v>
      </c>
      <c r="Q4473" s="515">
        <f t="shared" si="485"/>
        <v>0</v>
      </c>
      <c r="R4473" s="515">
        <f t="shared" si="486"/>
        <v>0</v>
      </c>
      <c r="S4473" s="516">
        <f>IF(M4473="nio",0,IF(M4473&gt;0,VLOOKUP(H4473,'3-Productie normen'!A:L,VLOOKUP(M4473,'3-Productie normen'!$B$36:$C$42,2,FALSE),FALSE)))</f>
        <v>0</v>
      </c>
      <c r="T4473" s="516">
        <f t="shared" si="488"/>
        <v>0</v>
      </c>
      <c r="U4473" s="55">
        <f t="shared" si="489"/>
        <v>0</v>
      </c>
      <c r="V4473" s="527"/>
      <c r="X4473" s="529">
        <f t="shared" si="487"/>
        <v>1978.08</v>
      </c>
    </row>
    <row r="4474" spans="1:24" ht="14.1" customHeight="1">
      <c r="A4474" s="460">
        <v>4474</v>
      </c>
      <c r="B4474" s="467" t="s">
        <v>249</v>
      </c>
      <c r="C4474" s="466" t="s">
        <v>422</v>
      </c>
      <c r="D4474" s="473" t="s">
        <v>517</v>
      </c>
      <c r="E4474" s="475">
        <v>1</v>
      </c>
      <c r="F4474" s="475" t="s">
        <v>3553</v>
      </c>
      <c r="G4474" s="494" t="s">
        <v>529</v>
      </c>
      <c r="H4474" s="491" t="s">
        <v>253</v>
      </c>
      <c r="I4474" s="494" t="s">
        <v>3986</v>
      </c>
      <c r="J4474" s="502">
        <v>17.45</v>
      </c>
      <c r="K4474" s="491" t="s">
        <v>253</v>
      </c>
      <c r="L4474" s="512">
        <f t="shared" si="483"/>
        <v>104</v>
      </c>
      <c r="M4474" s="514">
        <v>104</v>
      </c>
      <c r="N4474" s="514"/>
      <c r="O4474" s="514"/>
      <c r="P4474" s="515" t="e">
        <f t="shared" si="484"/>
        <v>#DIV/0!</v>
      </c>
      <c r="Q4474" s="515">
        <f t="shared" si="485"/>
        <v>0</v>
      </c>
      <c r="R4474" s="515">
        <f t="shared" si="486"/>
        <v>0</v>
      </c>
      <c r="S4474" s="516">
        <f>IF(M4474="nio",0,IF(M4474&gt;0,VLOOKUP(H4474,'3-Productie normen'!A:L,VLOOKUP(M4474,'3-Productie normen'!$B$36:$C$42,2,FALSE),FALSE)))</f>
        <v>0</v>
      </c>
      <c r="T4474" s="516">
        <f t="shared" si="488"/>
        <v>0</v>
      </c>
      <c r="U4474" s="55">
        <f t="shared" si="489"/>
        <v>0</v>
      </c>
      <c r="V4474" s="527"/>
      <c r="X4474" s="529">
        <f t="shared" si="487"/>
        <v>1814.8</v>
      </c>
    </row>
    <row r="4475" spans="1:24" ht="14.1" customHeight="1">
      <c r="A4475" s="460">
        <v>4475</v>
      </c>
      <c r="B4475" s="467" t="s">
        <v>249</v>
      </c>
      <c r="C4475" s="466" t="s">
        <v>422</v>
      </c>
      <c r="D4475" s="473" t="s">
        <v>517</v>
      </c>
      <c r="E4475" s="475">
        <v>1</v>
      </c>
      <c r="F4475" s="475" t="s">
        <v>3554</v>
      </c>
      <c r="G4475" s="494" t="s">
        <v>529</v>
      </c>
      <c r="H4475" s="491" t="s">
        <v>253</v>
      </c>
      <c r="I4475" s="494" t="s">
        <v>3986</v>
      </c>
      <c r="J4475" s="502">
        <v>19.02</v>
      </c>
      <c r="K4475" s="491" t="s">
        <v>253</v>
      </c>
      <c r="L4475" s="512">
        <f t="shared" si="483"/>
        <v>104</v>
      </c>
      <c r="M4475" s="514">
        <v>104</v>
      </c>
      <c r="N4475" s="514"/>
      <c r="O4475" s="514"/>
      <c r="P4475" s="515" t="e">
        <f t="shared" si="484"/>
        <v>#DIV/0!</v>
      </c>
      <c r="Q4475" s="515">
        <f t="shared" si="485"/>
        <v>0</v>
      </c>
      <c r="R4475" s="515">
        <f t="shared" si="486"/>
        <v>0</v>
      </c>
      <c r="S4475" s="516">
        <f>IF(M4475="nio",0,IF(M4475&gt;0,VLOOKUP(H4475,'3-Productie normen'!A:L,VLOOKUP(M4475,'3-Productie normen'!$B$36:$C$42,2,FALSE),FALSE)))</f>
        <v>0</v>
      </c>
      <c r="T4475" s="516">
        <f t="shared" si="488"/>
        <v>0</v>
      </c>
      <c r="U4475" s="55">
        <f t="shared" si="489"/>
        <v>0</v>
      </c>
      <c r="V4475" s="527"/>
      <c r="X4475" s="529">
        <f t="shared" si="487"/>
        <v>1978.08</v>
      </c>
    </row>
    <row r="4476" spans="1:24" ht="14.1" customHeight="1">
      <c r="A4476" s="460">
        <v>4476</v>
      </c>
      <c r="B4476" s="467" t="s">
        <v>249</v>
      </c>
      <c r="C4476" s="466" t="s">
        <v>422</v>
      </c>
      <c r="D4476" s="473" t="s">
        <v>517</v>
      </c>
      <c r="E4476" s="475">
        <v>1</v>
      </c>
      <c r="F4476" s="475" t="s">
        <v>3555</v>
      </c>
      <c r="G4476" s="494" t="s">
        <v>1305</v>
      </c>
      <c r="H4476" s="491" t="s">
        <v>253</v>
      </c>
      <c r="I4476" s="494" t="s">
        <v>3986</v>
      </c>
      <c r="J4476" s="502">
        <v>25.37</v>
      </c>
      <c r="K4476" s="491" t="s">
        <v>253</v>
      </c>
      <c r="L4476" s="512">
        <f t="shared" si="483"/>
        <v>104</v>
      </c>
      <c r="M4476" s="514">
        <v>104</v>
      </c>
      <c r="N4476" s="514"/>
      <c r="O4476" s="514"/>
      <c r="P4476" s="515" t="e">
        <f t="shared" si="484"/>
        <v>#DIV/0!</v>
      </c>
      <c r="Q4476" s="515">
        <f t="shared" si="485"/>
        <v>0</v>
      </c>
      <c r="R4476" s="515">
        <f t="shared" si="486"/>
        <v>0</v>
      </c>
      <c r="S4476" s="516">
        <f>IF(M4476="nio",0,IF(M4476&gt;0,VLOOKUP(H4476,'3-Productie normen'!A:L,VLOOKUP(M4476,'3-Productie normen'!$B$36:$C$42,2,FALSE),FALSE)))</f>
        <v>0</v>
      </c>
      <c r="T4476" s="516">
        <f t="shared" si="488"/>
        <v>0</v>
      </c>
      <c r="U4476" s="55">
        <f t="shared" si="489"/>
        <v>0</v>
      </c>
      <c r="V4476" s="527"/>
      <c r="X4476" s="529">
        <f t="shared" si="487"/>
        <v>2638.48</v>
      </c>
    </row>
    <row r="4477" spans="1:24" ht="14.1" customHeight="1">
      <c r="A4477" s="460">
        <v>4477</v>
      </c>
      <c r="B4477" s="467" t="s">
        <v>249</v>
      </c>
      <c r="C4477" s="466" t="s">
        <v>422</v>
      </c>
      <c r="D4477" s="473" t="s">
        <v>517</v>
      </c>
      <c r="E4477" s="475">
        <v>1</v>
      </c>
      <c r="F4477" s="475" t="s">
        <v>3556</v>
      </c>
      <c r="G4477" s="494" t="s">
        <v>600</v>
      </c>
      <c r="H4477" s="494" t="s">
        <v>4033</v>
      </c>
      <c r="I4477" s="494" t="s">
        <v>3986</v>
      </c>
      <c r="J4477" s="502">
        <v>85.65</v>
      </c>
      <c r="K4477" s="494" t="s">
        <v>4033</v>
      </c>
      <c r="L4477" s="512">
        <f t="shared" si="483"/>
        <v>104</v>
      </c>
      <c r="M4477" s="514">
        <v>104</v>
      </c>
      <c r="N4477" s="514"/>
      <c r="O4477" s="514"/>
      <c r="P4477" s="515" t="e">
        <f t="shared" si="484"/>
        <v>#DIV/0!</v>
      </c>
      <c r="Q4477" s="515">
        <f t="shared" si="485"/>
        <v>0</v>
      </c>
      <c r="R4477" s="515">
        <f t="shared" si="486"/>
        <v>0</v>
      </c>
      <c r="S4477" s="516">
        <f>IF(M4477="nio",0,IF(M4477&gt;0,VLOOKUP(H4477,'3-Productie normen'!A:L,VLOOKUP(M4477,'3-Productie normen'!$B$36:$C$42,2,FALSE),FALSE)))</f>
        <v>0</v>
      </c>
      <c r="T4477" s="516">
        <f t="shared" si="488"/>
        <v>0</v>
      </c>
      <c r="U4477" s="55">
        <f t="shared" si="489"/>
        <v>0</v>
      </c>
      <c r="V4477" s="527"/>
      <c r="X4477" s="529">
        <f t="shared" si="487"/>
        <v>8907.6</v>
      </c>
    </row>
    <row r="4478" spans="1:24" ht="14.1" customHeight="1">
      <c r="A4478" s="460">
        <v>4478</v>
      </c>
      <c r="B4478" s="467" t="s">
        <v>249</v>
      </c>
      <c r="C4478" s="466" t="s">
        <v>422</v>
      </c>
      <c r="D4478" s="473" t="s">
        <v>517</v>
      </c>
      <c r="E4478" s="475">
        <v>1</v>
      </c>
      <c r="F4478" s="475" t="s">
        <v>3557</v>
      </c>
      <c r="G4478" s="494" t="s">
        <v>529</v>
      </c>
      <c r="H4478" s="491" t="s">
        <v>253</v>
      </c>
      <c r="I4478" s="494" t="s">
        <v>3986</v>
      </c>
      <c r="J4478" s="502">
        <v>17.45</v>
      </c>
      <c r="K4478" s="491" t="s">
        <v>253</v>
      </c>
      <c r="L4478" s="512">
        <f t="shared" si="483"/>
        <v>104</v>
      </c>
      <c r="M4478" s="514">
        <v>104</v>
      </c>
      <c r="N4478" s="514"/>
      <c r="O4478" s="514"/>
      <c r="P4478" s="515" t="e">
        <f t="shared" si="484"/>
        <v>#DIV/0!</v>
      </c>
      <c r="Q4478" s="515">
        <f t="shared" si="485"/>
        <v>0</v>
      </c>
      <c r="R4478" s="515">
        <f t="shared" si="486"/>
        <v>0</v>
      </c>
      <c r="S4478" s="516">
        <f>IF(M4478="nio",0,IF(M4478&gt;0,VLOOKUP(H4478,'3-Productie normen'!A:L,VLOOKUP(M4478,'3-Productie normen'!$B$36:$C$42,2,FALSE),FALSE)))</f>
        <v>0</v>
      </c>
      <c r="T4478" s="516">
        <f t="shared" si="488"/>
        <v>0</v>
      </c>
      <c r="U4478" s="55">
        <f t="shared" si="489"/>
        <v>0</v>
      </c>
      <c r="V4478" s="527"/>
      <c r="X4478" s="529">
        <f t="shared" si="487"/>
        <v>1814.8</v>
      </c>
    </row>
    <row r="4479" spans="1:24" ht="14.1" customHeight="1">
      <c r="A4479" s="460">
        <v>4479</v>
      </c>
      <c r="B4479" s="467" t="s">
        <v>249</v>
      </c>
      <c r="C4479" s="466" t="s">
        <v>422</v>
      </c>
      <c r="D4479" s="473" t="s">
        <v>517</v>
      </c>
      <c r="E4479" s="475">
        <v>1</v>
      </c>
      <c r="F4479" s="475" t="s">
        <v>3558</v>
      </c>
      <c r="G4479" s="494" t="s">
        <v>536</v>
      </c>
      <c r="H4479" s="491" t="s">
        <v>4038</v>
      </c>
      <c r="I4479" s="494" t="s">
        <v>3986</v>
      </c>
      <c r="J4479" s="502">
        <v>18.7</v>
      </c>
      <c r="K4479" s="491" t="s">
        <v>253</v>
      </c>
      <c r="L4479" s="512">
        <f t="shared" si="483"/>
        <v>255</v>
      </c>
      <c r="M4479" s="514">
        <v>255</v>
      </c>
      <c r="N4479" s="514"/>
      <c r="O4479" s="514"/>
      <c r="P4479" s="515" t="e">
        <f t="shared" si="484"/>
        <v>#DIV/0!</v>
      </c>
      <c r="Q4479" s="515">
        <f t="shared" si="485"/>
        <v>0</v>
      </c>
      <c r="R4479" s="515">
        <f t="shared" si="486"/>
        <v>0</v>
      </c>
      <c r="S4479" s="516">
        <f>IF(M4479="nio",0,IF(M4479&gt;0,VLOOKUP(H4479,'3-Productie normen'!A:L,VLOOKUP(M4479,'3-Productie normen'!$B$36:$C$42,2,FALSE),FALSE)))</f>
        <v>0</v>
      </c>
      <c r="T4479" s="516">
        <f t="shared" si="488"/>
        <v>0</v>
      </c>
      <c r="U4479" s="55">
        <f t="shared" si="489"/>
        <v>0</v>
      </c>
      <c r="V4479" s="527"/>
      <c r="X4479" s="529">
        <f t="shared" si="487"/>
        <v>4768.5</v>
      </c>
    </row>
    <row r="4480" spans="1:24" ht="14.1" customHeight="1">
      <c r="A4480" s="460">
        <v>4480</v>
      </c>
      <c r="B4480" s="467" t="s">
        <v>249</v>
      </c>
      <c r="C4480" s="466" t="s">
        <v>422</v>
      </c>
      <c r="D4480" s="473" t="s">
        <v>517</v>
      </c>
      <c r="E4480" s="475">
        <v>1</v>
      </c>
      <c r="F4480" s="475" t="s">
        <v>3559</v>
      </c>
      <c r="G4480" s="494" t="s">
        <v>529</v>
      </c>
      <c r="H4480" s="491" t="s">
        <v>253</v>
      </c>
      <c r="I4480" s="494" t="s">
        <v>3986</v>
      </c>
      <c r="J4480" s="502">
        <v>17.850000000000001</v>
      </c>
      <c r="K4480" s="491" t="s">
        <v>253</v>
      </c>
      <c r="L4480" s="512">
        <f t="shared" si="483"/>
        <v>104</v>
      </c>
      <c r="M4480" s="514">
        <v>104</v>
      </c>
      <c r="N4480" s="514"/>
      <c r="O4480" s="514"/>
      <c r="P4480" s="515" t="e">
        <f t="shared" si="484"/>
        <v>#DIV/0!</v>
      </c>
      <c r="Q4480" s="515">
        <f t="shared" si="485"/>
        <v>0</v>
      </c>
      <c r="R4480" s="515">
        <f t="shared" si="486"/>
        <v>0</v>
      </c>
      <c r="S4480" s="516">
        <f>IF(M4480="nio",0,IF(M4480&gt;0,VLOOKUP(H4480,'3-Productie normen'!A:L,VLOOKUP(M4480,'3-Productie normen'!$B$36:$C$42,2,FALSE),FALSE)))</f>
        <v>0</v>
      </c>
      <c r="T4480" s="516">
        <f t="shared" si="488"/>
        <v>0</v>
      </c>
      <c r="U4480" s="55">
        <f t="shared" si="489"/>
        <v>0</v>
      </c>
      <c r="V4480" s="527"/>
      <c r="X4480" s="529">
        <f t="shared" si="487"/>
        <v>1856.4</v>
      </c>
    </row>
    <row r="4481" spans="1:24" ht="14.1" customHeight="1">
      <c r="A4481" s="567">
        <v>4481</v>
      </c>
      <c r="B4481" s="467" t="s">
        <v>249</v>
      </c>
      <c r="C4481" s="466" t="s">
        <v>422</v>
      </c>
      <c r="D4481" s="473" t="s">
        <v>517</v>
      </c>
      <c r="E4481" s="475">
        <v>1</v>
      </c>
      <c r="F4481" s="475" t="s">
        <v>3560</v>
      </c>
      <c r="G4481" s="494" t="s">
        <v>529</v>
      </c>
      <c r="H4481" s="491" t="s">
        <v>253</v>
      </c>
      <c r="I4481" s="494" t="s">
        <v>3986</v>
      </c>
      <c r="J4481" s="502">
        <v>28.53</v>
      </c>
      <c r="K4481" s="491" t="s">
        <v>253</v>
      </c>
      <c r="L4481" s="512">
        <f t="shared" si="483"/>
        <v>104</v>
      </c>
      <c r="M4481" s="514">
        <v>104</v>
      </c>
      <c r="N4481" s="514"/>
      <c r="O4481" s="514"/>
      <c r="P4481" s="515" t="e">
        <f t="shared" si="484"/>
        <v>#DIV/0!</v>
      </c>
      <c r="Q4481" s="515">
        <f t="shared" si="485"/>
        <v>0</v>
      </c>
      <c r="R4481" s="515">
        <f t="shared" si="486"/>
        <v>0</v>
      </c>
      <c r="S4481" s="516">
        <f>IF(M4481="nio",0,IF(M4481&gt;0,VLOOKUP(H4481,'3-Productie normen'!A:L,VLOOKUP(M4481,'3-Productie normen'!$B$36:$C$42,2,FALSE),FALSE)))</f>
        <v>0</v>
      </c>
      <c r="T4481" s="516">
        <f t="shared" si="488"/>
        <v>0</v>
      </c>
      <c r="U4481" s="55">
        <f t="shared" si="489"/>
        <v>0</v>
      </c>
      <c r="V4481" s="527"/>
      <c r="X4481" s="529">
        <f t="shared" si="487"/>
        <v>2967.12</v>
      </c>
    </row>
    <row r="4482" spans="1:24" ht="14.1" customHeight="1">
      <c r="A4482" s="460">
        <v>4482</v>
      </c>
      <c r="B4482" s="467" t="s">
        <v>249</v>
      </c>
      <c r="C4482" s="466" t="s">
        <v>422</v>
      </c>
      <c r="D4482" s="473" t="s">
        <v>517</v>
      </c>
      <c r="E4482" s="475">
        <v>1</v>
      </c>
      <c r="F4482" s="475" t="s">
        <v>3561</v>
      </c>
      <c r="G4482" s="494" t="s">
        <v>529</v>
      </c>
      <c r="H4482" s="491" t="s">
        <v>253</v>
      </c>
      <c r="I4482" s="494" t="s">
        <v>3986</v>
      </c>
      <c r="J4482" s="502">
        <v>29.5</v>
      </c>
      <c r="K4482" s="491" t="s">
        <v>253</v>
      </c>
      <c r="L4482" s="512">
        <f t="shared" si="483"/>
        <v>104</v>
      </c>
      <c r="M4482" s="514">
        <v>104</v>
      </c>
      <c r="N4482" s="514"/>
      <c r="O4482" s="514"/>
      <c r="P4482" s="515" t="e">
        <f t="shared" si="484"/>
        <v>#DIV/0!</v>
      </c>
      <c r="Q4482" s="515">
        <f t="shared" si="485"/>
        <v>0</v>
      </c>
      <c r="R4482" s="515">
        <f t="shared" si="486"/>
        <v>0</v>
      </c>
      <c r="S4482" s="516">
        <f>IF(M4482="nio",0,IF(M4482&gt;0,VLOOKUP(H4482,'3-Productie normen'!A:L,VLOOKUP(M4482,'3-Productie normen'!$B$36:$C$42,2,FALSE),FALSE)))</f>
        <v>0</v>
      </c>
      <c r="T4482" s="516">
        <f t="shared" si="488"/>
        <v>0</v>
      </c>
      <c r="U4482" s="55">
        <f t="shared" si="489"/>
        <v>0</v>
      </c>
      <c r="V4482" s="527"/>
      <c r="X4482" s="529">
        <f t="shared" si="487"/>
        <v>3068</v>
      </c>
    </row>
    <row r="4483" spans="1:24" ht="14.1" customHeight="1">
      <c r="A4483" s="460">
        <v>4483</v>
      </c>
      <c r="B4483" s="467" t="s">
        <v>249</v>
      </c>
      <c r="C4483" s="466" t="s">
        <v>422</v>
      </c>
      <c r="D4483" s="473" t="s">
        <v>517</v>
      </c>
      <c r="E4483" s="475">
        <v>1</v>
      </c>
      <c r="F4483" s="475" t="s">
        <v>3562</v>
      </c>
      <c r="G4483" s="494" t="s">
        <v>529</v>
      </c>
      <c r="H4483" s="491" t="s">
        <v>253</v>
      </c>
      <c r="I4483" s="494" t="s">
        <v>3986</v>
      </c>
      <c r="J4483" s="502">
        <v>28.81</v>
      </c>
      <c r="K4483" s="491" t="s">
        <v>253</v>
      </c>
      <c r="L4483" s="512">
        <f t="shared" si="483"/>
        <v>104</v>
      </c>
      <c r="M4483" s="514">
        <v>104</v>
      </c>
      <c r="N4483" s="514"/>
      <c r="O4483" s="514"/>
      <c r="P4483" s="515" t="e">
        <f t="shared" si="484"/>
        <v>#DIV/0!</v>
      </c>
      <c r="Q4483" s="515">
        <f t="shared" si="485"/>
        <v>0</v>
      </c>
      <c r="R4483" s="515">
        <f t="shared" si="486"/>
        <v>0</v>
      </c>
      <c r="S4483" s="516">
        <f>IF(M4483="nio",0,IF(M4483&gt;0,VLOOKUP(H4483,'3-Productie normen'!A:L,VLOOKUP(M4483,'3-Productie normen'!$B$36:$C$42,2,FALSE),FALSE)))</f>
        <v>0</v>
      </c>
      <c r="T4483" s="516">
        <f t="shared" si="488"/>
        <v>0</v>
      </c>
      <c r="U4483" s="55">
        <f t="shared" si="489"/>
        <v>0</v>
      </c>
      <c r="V4483" s="527"/>
      <c r="X4483" s="529">
        <f t="shared" si="487"/>
        <v>2996.24</v>
      </c>
    </row>
    <row r="4484" spans="1:24" ht="14.1" customHeight="1">
      <c r="A4484" s="460">
        <v>4484</v>
      </c>
      <c r="B4484" s="467" t="s">
        <v>249</v>
      </c>
      <c r="C4484" s="466" t="s">
        <v>422</v>
      </c>
      <c r="D4484" s="473" t="s">
        <v>517</v>
      </c>
      <c r="E4484" s="475">
        <v>1</v>
      </c>
      <c r="F4484" s="475" t="s">
        <v>3563</v>
      </c>
      <c r="G4484" s="494" t="s">
        <v>529</v>
      </c>
      <c r="H4484" s="491" t="s">
        <v>253</v>
      </c>
      <c r="I4484" s="494" t="s">
        <v>3986</v>
      </c>
      <c r="J4484" s="502">
        <v>18.98</v>
      </c>
      <c r="K4484" s="491" t="s">
        <v>253</v>
      </c>
      <c r="L4484" s="512">
        <f t="shared" si="483"/>
        <v>104</v>
      </c>
      <c r="M4484" s="514">
        <v>104</v>
      </c>
      <c r="N4484" s="514"/>
      <c r="O4484" s="514"/>
      <c r="P4484" s="515" t="e">
        <f t="shared" si="484"/>
        <v>#DIV/0!</v>
      </c>
      <c r="Q4484" s="515">
        <f t="shared" si="485"/>
        <v>0</v>
      </c>
      <c r="R4484" s="515">
        <f t="shared" si="486"/>
        <v>0</v>
      </c>
      <c r="S4484" s="516">
        <f>IF(M4484="nio",0,IF(M4484&gt;0,VLOOKUP(H4484,'3-Productie normen'!A:L,VLOOKUP(M4484,'3-Productie normen'!$B$36:$C$42,2,FALSE),FALSE)))</f>
        <v>0</v>
      </c>
      <c r="T4484" s="516">
        <f t="shared" si="488"/>
        <v>0</v>
      </c>
      <c r="U4484" s="55">
        <f t="shared" si="489"/>
        <v>0</v>
      </c>
      <c r="V4484" s="527"/>
      <c r="X4484" s="529">
        <f t="shared" si="487"/>
        <v>1973.92</v>
      </c>
    </row>
    <row r="4485" spans="1:24" ht="14.1" customHeight="1">
      <c r="A4485" s="460">
        <v>4485</v>
      </c>
      <c r="B4485" s="467" t="s">
        <v>249</v>
      </c>
      <c r="C4485" s="466" t="s">
        <v>422</v>
      </c>
      <c r="D4485" s="473" t="s">
        <v>517</v>
      </c>
      <c r="E4485" s="475">
        <v>1</v>
      </c>
      <c r="F4485" s="475" t="s">
        <v>3564</v>
      </c>
      <c r="G4485" s="494" t="s">
        <v>529</v>
      </c>
      <c r="H4485" s="491" t="s">
        <v>253</v>
      </c>
      <c r="I4485" s="494" t="s">
        <v>3986</v>
      </c>
      <c r="J4485" s="502">
        <v>19.02</v>
      </c>
      <c r="K4485" s="491" t="s">
        <v>253</v>
      </c>
      <c r="L4485" s="512">
        <f t="shared" si="483"/>
        <v>104</v>
      </c>
      <c r="M4485" s="514">
        <v>104</v>
      </c>
      <c r="N4485" s="514"/>
      <c r="O4485" s="514"/>
      <c r="P4485" s="515" t="e">
        <f t="shared" si="484"/>
        <v>#DIV/0!</v>
      </c>
      <c r="Q4485" s="515">
        <f t="shared" si="485"/>
        <v>0</v>
      </c>
      <c r="R4485" s="515">
        <f t="shared" si="486"/>
        <v>0</v>
      </c>
      <c r="S4485" s="516">
        <f>IF(M4485="nio",0,IF(M4485&gt;0,VLOOKUP(H4485,'3-Productie normen'!A:L,VLOOKUP(M4485,'3-Productie normen'!$B$36:$C$42,2,FALSE),FALSE)))</f>
        <v>0</v>
      </c>
      <c r="T4485" s="516">
        <f t="shared" si="488"/>
        <v>0</v>
      </c>
      <c r="U4485" s="55">
        <f t="shared" si="489"/>
        <v>0</v>
      </c>
      <c r="V4485" s="527"/>
      <c r="X4485" s="529">
        <f t="shared" si="487"/>
        <v>1978.08</v>
      </c>
    </row>
    <row r="4486" spans="1:24" ht="14.1" customHeight="1">
      <c r="A4486" s="460">
        <v>4486</v>
      </c>
      <c r="B4486" s="467" t="s">
        <v>249</v>
      </c>
      <c r="C4486" s="466" t="s">
        <v>422</v>
      </c>
      <c r="D4486" s="473" t="s">
        <v>517</v>
      </c>
      <c r="E4486" s="475">
        <v>1</v>
      </c>
      <c r="F4486" s="475" t="s">
        <v>3565</v>
      </c>
      <c r="G4486" s="494" t="s">
        <v>529</v>
      </c>
      <c r="H4486" s="491" t="s">
        <v>253</v>
      </c>
      <c r="I4486" s="494" t="s">
        <v>3986</v>
      </c>
      <c r="J4486" s="502">
        <v>19.02</v>
      </c>
      <c r="K4486" s="491" t="s">
        <v>253</v>
      </c>
      <c r="L4486" s="512">
        <f t="shared" si="483"/>
        <v>104</v>
      </c>
      <c r="M4486" s="514">
        <v>104</v>
      </c>
      <c r="N4486" s="514"/>
      <c r="O4486" s="514"/>
      <c r="P4486" s="515" t="e">
        <f t="shared" si="484"/>
        <v>#DIV/0!</v>
      </c>
      <c r="Q4486" s="515">
        <f t="shared" si="485"/>
        <v>0</v>
      </c>
      <c r="R4486" s="515">
        <f t="shared" si="486"/>
        <v>0</v>
      </c>
      <c r="S4486" s="516">
        <f>IF(M4486="nio",0,IF(M4486&gt;0,VLOOKUP(H4486,'3-Productie normen'!A:L,VLOOKUP(M4486,'3-Productie normen'!$B$36:$C$42,2,FALSE),FALSE)))</f>
        <v>0</v>
      </c>
      <c r="T4486" s="516">
        <f t="shared" si="488"/>
        <v>0</v>
      </c>
      <c r="U4486" s="55">
        <f t="shared" si="489"/>
        <v>0</v>
      </c>
      <c r="V4486" s="527"/>
      <c r="X4486" s="529">
        <f t="shared" si="487"/>
        <v>1978.08</v>
      </c>
    </row>
    <row r="4487" spans="1:24" ht="14.1" customHeight="1">
      <c r="A4487" s="460">
        <v>4487</v>
      </c>
      <c r="B4487" s="467" t="s">
        <v>249</v>
      </c>
      <c r="C4487" s="466" t="s">
        <v>422</v>
      </c>
      <c r="D4487" s="473" t="s">
        <v>517</v>
      </c>
      <c r="E4487" s="475">
        <v>1</v>
      </c>
      <c r="F4487" s="475" t="s">
        <v>3566</v>
      </c>
      <c r="G4487" s="494" t="s">
        <v>529</v>
      </c>
      <c r="H4487" s="491" t="s">
        <v>253</v>
      </c>
      <c r="I4487" s="494" t="s">
        <v>3986</v>
      </c>
      <c r="J4487" s="502">
        <v>19.02</v>
      </c>
      <c r="K4487" s="491" t="s">
        <v>253</v>
      </c>
      <c r="L4487" s="512">
        <f t="shared" si="483"/>
        <v>104</v>
      </c>
      <c r="M4487" s="514">
        <v>104</v>
      </c>
      <c r="N4487" s="514"/>
      <c r="O4487" s="514"/>
      <c r="P4487" s="515" t="e">
        <f t="shared" si="484"/>
        <v>#DIV/0!</v>
      </c>
      <c r="Q4487" s="515">
        <f t="shared" si="485"/>
        <v>0</v>
      </c>
      <c r="R4487" s="515">
        <f t="shared" si="486"/>
        <v>0</v>
      </c>
      <c r="S4487" s="516">
        <f>IF(M4487="nio",0,IF(M4487&gt;0,VLOOKUP(H4487,'3-Productie normen'!A:L,VLOOKUP(M4487,'3-Productie normen'!$B$36:$C$42,2,FALSE),FALSE)))</f>
        <v>0</v>
      </c>
      <c r="T4487" s="516">
        <f t="shared" si="488"/>
        <v>0</v>
      </c>
      <c r="U4487" s="55">
        <f t="shared" si="489"/>
        <v>0</v>
      </c>
      <c r="V4487" s="527"/>
      <c r="X4487" s="529">
        <f t="shared" si="487"/>
        <v>1978.08</v>
      </c>
    </row>
    <row r="4488" spans="1:24" ht="14.1" customHeight="1">
      <c r="A4488" s="460">
        <v>4488</v>
      </c>
      <c r="B4488" s="467" t="s">
        <v>249</v>
      </c>
      <c r="C4488" s="466" t="s">
        <v>422</v>
      </c>
      <c r="D4488" s="473" t="s">
        <v>517</v>
      </c>
      <c r="E4488" s="475">
        <v>1</v>
      </c>
      <c r="F4488" s="475" t="s">
        <v>3567</v>
      </c>
      <c r="G4488" s="494" t="s">
        <v>529</v>
      </c>
      <c r="H4488" s="491" t="s">
        <v>253</v>
      </c>
      <c r="I4488" s="494" t="s">
        <v>3986</v>
      </c>
      <c r="J4488" s="502">
        <v>19.02</v>
      </c>
      <c r="K4488" s="491" t="s">
        <v>253</v>
      </c>
      <c r="L4488" s="512">
        <f t="shared" si="483"/>
        <v>104</v>
      </c>
      <c r="M4488" s="514">
        <v>104</v>
      </c>
      <c r="N4488" s="514"/>
      <c r="O4488" s="514"/>
      <c r="P4488" s="515" t="e">
        <f t="shared" si="484"/>
        <v>#DIV/0!</v>
      </c>
      <c r="Q4488" s="515">
        <f t="shared" si="485"/>
        <v>0</v>
      </c>
      <c r="R4488" s="515">
        <f t="shared" si="486"/>
        <v>0</v>
      </c>
      <c r="S4488" s="516">
        <f>IF(M4488="nio",0,IF(M4488&gt;0,VLOOKUP(H4488,'3-Productie normen'!A:L,VLOOKUP(M4488,'3-Productie normen'!$B$36:$C$42,2,FALSE),FALSE)))</f>
        <v>0</v>
      </c>
      <c r="T4488" s="516">
        <f t="shared" si="488"/>
        <v>0</v>
      </c>
      <c r="U4488" s="55">
        <f t="shared" si="489"/>
        <v>0</v>
      </c>
      <c r="V4488" s="527"/>
      <c r="X4488" s="529">
        <f t="shared" si="487"/>
        <v>1978.08</v>
      </c>
    </row>
    <row r="4489" spans="1:24" ht="14.1" customHeight="1">
      <c r="A4489" s="567">
        <v>4489</v>
      </c>
      <c r="B4489" s="467" t="s">
        <v>249</v>
      </c>
      <c r="C4489" s="466" t="s">
        <v>422</v>
      </c>
      <c r="D4489" s="473" t="s">
        <v>517</v>
      </c>
      <c r="E4489" s="475">
        <v>1</v>
      </c>
      <c r="F4489" s="475" t="s">
        <v>3568</v>
      </c>
      <c r="G4489" s="494" t="s">
        <v>529</v>
      </c>
      <c r="H4489" s="491" t="s">
        <v>253</v>
      </c>
      <c r="I4489" s="494" t="s">
        <v>3986</v>
      </c>
      <c r="J4489" s="502">
        <v>19.02</v>
      </c>
      <c r="K4489" s="491" t="s">
        <v>253</v>
      </c>
      <c r="L4489" s="512">
        <f t="shared" si="483"/>
        <v>104</v>
      </c>
      <c r="M4489" s="514">
        <v>104</v>
      </c>
      <c r="N4489" s="514"/>
      <c r="O4489" s="514"/>
      <c r="P4489" s="515" t="e">
        <f t="shared" si="484"/>
        <v>#DIV/0!</v>
      </c>
      <c r="Q4489" s="515">
        <f t="shared" si="485"/>
        <v>0</v>
      </c>
      <c r="R4489" s="515">
        <f t="shared" si="486"/>
        <v>0</v>
      </c>
      <c r="S4489" s="516">
        <f>IF(M4489="nio",0,IF(M4489&gt;0,VLOOKUP(H4489,'3-Productie normen'!A:L,VLOOKUP(M4489,'3-Productie normen'!$B$36:$C$42,2,FALSE),FALSE)))</f>
        <v>0</v>
      </c>
      <c r="T4489" s="516">
        <f t="shared" si="488"/>
        <v>0</v>
      </c>
      <c r="U4489" s="55">
        <f t="shared" si="489"/>
        <v>0</v>
      </c>
      <c r="V4489" s="527"/>
      <c r="X4489" s="529">
        <f t="shared" si="487"/>
        <v>1978.08</v>
      </c>
    </row>
    <row r="4490" spans="1:24" ht="14.1" customHeight="1">
      <c r="A4490" s="460">
        <v>4490</v>
      </c>
      <c r="B4490" s="467" t="s">
        <v>249</v>
      </c>
      <c r="C4490" s="466" t="s">
        <v>422</v>
      </c>
      <c r="D4490" s="473" t="s">
        <v>517</v>
      </c>
      <c r="E4490" s="475">
        <v>1</v>
      </c>
      <c r="F4490" s="475" t="s">
        <v>3569</v>
      </c>
      <c r="G4490" s="494" t="s">
        <v>600</v>
      </c>
      <c r="H4490" s="494" t="s">
        <v>4033</v>
      </c>
      <c r="I4490" s="494" t="s">
        <v>3976</v>
      </c>
      <c r="J4490" s="502">
        <v>4.93</v>
      </c>
      <c r="K4490" s="494" t="s">
        <v>4033</v>
      </c>
      <c r="L4490" s="512">
        <f t="shared" si="483"/>
        <v>104</v>
      </c>
      <c r="M4490" s="514">
        <v>104</v>
      </c>
      <c r="N4490" s="514"/>
      <c r="O4490" s="514"/>
      <c r="P4490" s="515" t="e">
        <f t="shared" si="484"/>
        <v>#DIV/0!</v>
      </c>
      <c r="Q4490" s="515">
        <f t="shared" si="485"/>
        <v>0</v>
      </c>
      <c r="R4490" s="515">
        <f t="shared" si="486"/>
        <v>0</v>
      </c>
      <c r="S4490" s="516">
        <f>IF(M4490="nio",0,IF(M4490&gt;0,VLOOKUP(H4490,'3-Productie normen'!A:L,VLOOKUP(M4490,'3-Productie normen'!$B$36:$C$42,2,FALSE),FALSE)))</f>
        <v>0</v>
      </c>
      <c r="T4490" s="516">
        <f t="shared" si="488"/>
        <v>0</v>
      </c>
      <c r="U4490" s="55">
        <f t="shared" si="489"/>
        <v>0</v>
      </c>
      <c r="V4490" s="527"/>
      <c r="X4490" s="529">
        <f t="shared" si="487"/>
        <v>512.72</v>
      </c>
    </row>
    <row r="4491" spans="1:24" ht="14.1" customHeight="1">
      <c r="A4491" s="460">
        <v>4491</v>
      </c>
      <c r="B4491" s="467" t="s">
        <v>249</v>
      </c>
      <c r="C4491" s="466" t="s">
        <v>422</v>
      </c>
      <c r="D4491" s="473" t="s">
        <v>517</v>
      </c>
      <c r="E4491" s="475">
        <v>1</v>
      </c>
      <c r="F4491" s="475" t="s">
        <v>3570</v>
      </c>
      <c r="G4491" s="494" t="s">
        <v>606</v>
      </c>
      <c r="H4491" s="491" t="s">
        <v>286</v>
      </c>
      <c r="I4491" s="494" t="s">
        <v>3986</v>
      </c>
      <c r="J4491" s="502">
        <v>1.56</v>
      </c>
      <c r="K4491" s="494" t="s">
        <v>4027</v>
      </c>
      <c r="L4491" s="512">
        <f t="shared" ref="L4491:L4554" si="490">SUM(M4491:O4491)</f>
        <v>0</v>
      </c>
      <c r="M4491" s="513" t="s">
        <v>4037</v>
      </c>
      <c r="N4491" s="514"/>
      <c r="O4491" s="514"/>
      <c r="P4491" s="515">
        <f t="shared" ref="P4491:P4554" si="491">IF(M4491="nio",0,IF(M4491&gt;0,M4491*J4491/S4491,0))</f>
        <v>0</v>
      </c>
      <c r="Q4491" s="515">
        <f t="shared" ref="Q4491:Q4554" si="492">IF(N4491&gt;0,N4491*J4491/T4491,0)</f>
        <v>0</v>
      </c>
      <c r="R4491" s="515">
        <f t="shared" ref="R4491:R4554" si="493">IF(O4491&gt;0,O4491*J4491/U4491,0)</f>
        <v>0</v>
      </c>
      <c r="S4491" s="516">
        <f>IF(M4491="nio",0,IF(M4491&gt;0,VLOOKUP(H4491,'3-Productie normen'!A:L,VLOOKUP(M4491,'3-Productie normen'!$B$36:$C$42,2,FALSE),FALSE)))</f>
        <v>0</v>
      </c>
      <c r="T4491" s="516">
        <f t="shared" si="488"/>
        <v>0</v>
      </c>
      <c r="U4491" s="55">
        <f t="shared" si="489"/>
        <v>0</v>
      </c>
      <c r="V4491" s="527"/>
      <c r="X4491" s="529">
        <f t="shared" ref="X4491:X4554" si="494">L4491*J4491</f>
        <v>0</v>
      </c>
    </row>
    <row r="4492" spans="1:24" ht="14.1" customHeight="1">
      <c r="A4492" s="460">
        <v>4492</v>
      </c>
      <c r="B4492" s="467" t="s">
        <v>249</v>
      </c>
      <c r="C4492" s="466" t="s">
        <v>422</v>
      </c>
      <c r="D4492" s="473" t="s">
        <v>517</v>
      </c>
      <c r="E4492" s="475">
        <v>1</v>
      </c>
      <c r="F4492" s="475" t="s">
        <v>3571</v>
      </c>
      <c r="G4492" s="494" t="s">
        <v>606</v>
      </c>
      <c r="H4492" s="491" t="s">
        <v>286</v>
      </c>
      <c r="I4492" s="494" t="s">
        <v>3986</v>
      </c>
      <c r="J4492" s="502">
        <v>1.9</v>
      </c>
      <c r="K4492" s="494" t="s">
        <v>4027</v>
      </c>
      <c r="L4492" s="512">
        <f t="shared" si="490"/>
        <v>0</v>
      </c>
      <c r="M4492" s="513" t="s">
        <v>4037</v>
      </c>
      <c r="N4492" s="514"/>
      <c r="O4492" s="514"/>
      <c r="P4492" s="515">
        <f t="shared" si="491"/>
        <v>0</v>
      </c>
      <c r="Q4492" s="515">
        <f t="shared" si="492"/>
        <v>0</v>
      </c>
      <c r="R4492" s="515">
        <f t="shared" si="493"/>
        <v>0</v>
      </c>
      <c r="S4492" s="516">
        <f>IF(M4492="nio",0,IF(M4492&gt;0,VLOOKUP(H4492,'3-Productie normen'!A:L,VLOOKUP(M4492,'3-Productie normen'!$B$36:$C$42,2,FALSE),FALSE)))</f>
        <v>0</v>
      </c>
      <c r="T4492" s="516">
        <f t="shared" si="488"/>
        <v>0</v>
      </c>
      <c r="U4492" s="55">
        <f t="shared" si="489"/>
        <v>0</v>
      </c>
      <c r="V4492" s="527"/>
      <c r="X4492" s="529">
        <f t="shared" si="494"/>
        <v>0</v>
      </c>
    </row>
    <row r="4493" spans="1:24" ht="14.1" customHeight="1">
      <c r="A4493" s="460">
        <v>4493</v>
      </c>
      <c r="B4493" s="467" t="s">
        <v>249</v>
      </c>
      <c r="C4493" s="466" t="s">
        <v>422</v>
      </c>
      <c r="D4493" s="473" t="s">
        <v>517</v>
      </c>
      <c r="E4493" s="475">
        <v>1</v>
      </c>
      <c r="F4493" s="475" t="s">
        <v>3572</v>
      </c>
      <c r="G4493" s="494" t="s">
        <v>606</v>
      </c>
      <c r="H4493" s="491" t="s">
        <v>286</v>
      </c>
      <c r="I4493" s="494" t="s">
        <v>3986</v>
      </c>
      <c r="J4493" s="502">
        <v>0.96</v>
      </c>
      <c r="K4493" s="494" t="s">
        <v>4027</v>
      </c>
      <c r="L4493" s="512">
        <f t="shared" si="490"/>
        <v>0</v>
      </c>
      <c r="M4493" s="513" t="s">
        <v>4037</v>
      </c>
      <c r="N4493" s="514"/>
      <c r="O4493" s="514"/>
      <c r="P4493" s="515">
        <f t="shared" si="491"/>
        <v>0</v>
      </c>
      <c r="Q4493" s="515">
        <f t="shared" si="492"/>
        <v>0</v>
      </c>
      <c r="R4493" s="515">
        <f t="shared" si="493"/>
        <v>0</v>
      </c>
      <c r="S4493" s="516">
        <f>IF(M4493="nio",0,IF(M4493&gt;0,VLOOKUP(H4493,'3-Productie normen'!A:L,VLOOKUP(M4493,'3-Productie normen'!$B$36:$C$42,2,FALSE),FALSE)))</f>
        <v>0</v>
      </c>
      <c r="T4493" s="516">
        <f t="shared" si="488"/>
        <v>0</v>
      </c>
      <c r="U4493" s="55">
        <f t="shared" si="489"/>
        <v>0</v>
      </c>
      <c r="V4493" s="527"/>
      <c r="X4493" s="529">
        <f t="shared" si="494"/>
        <v>0</v>
      </c>
    </row>
    <row r="4494" spans="1:24" ht="14.1" customHeight="1">
      <c r="A4494" s="460">
        <v>4494</v>
      </c>
      <c r="B4494" s="467" t="s">
        <v>249</v>
      </c>
      <c r="C4494" s="466" t="s">
        <v>422</v>
      </c>
      <c r="D4494" s="473" t="s">
        <v>517</v>
      </c>
      <c r="E4494" s="475">
        <v>1</v>
      </c>
      <c r="F4494" s="475" t="s">
        <v>3573</v>
      </c>
      <c r="G4494" s="494" t="s">
        <v>598</v>
      </c>
      <c r="H4494" s="487" t="s">
        <v>17</v>
      </c>
      <c r="I4494" s="494" t="s">
        <v>3977</v>
      </c>
      <c r="J4494" s="502">
        <v>11.64</v>
      </c>
      <c r="K4494" s="494" t="s">
        <v>4030</v>
      </c>
      <c r="L4494" s="512">
        <f t="shared" si="490"/>
        <v>510</v>
      </c>
      <c r="M4494" s="514">
        <v>255</v>
      </c>
      <c r="N4494" s="514">
        <v>255</v>
      </c>
      <c r="O4494" s="514"/>
      <c r="P4494" s="515" t="e">
        <f t="shared" si="491"/>
        <v>#DIV/0!</v>
      </c>
      <c r="Q4494" s="515" t="e">
        <f t="shared" si="492"/>
        <v>#DIV/0!</v>
      </c>
      <c r="R4494" s="515">
        <f t="shared" si="493"/>
        <v>0</v>
      </c>
      <c r="S4494" s="516">
        <f>IF(M4494="nio",0,IF(M4494&gt;0,VLOOKUP(H4494,'3-Productie normen'!A:L,VLOOKUP(M4494,'3-Productie normen'!$B$36:$C$42,2,FALSE),FALSE)))</f>
        <v>0</v>
      </c>
      <c r="T4494" s="516">
        <f t="shared" si="488"/>
        <v>0</v>
      </c>
      <c r="U4494" s="55">
        <f t="shared" si="489"/>
        <v>0</v>
      </c>
      <c r="V4494" s="527"/>
      <c r="X4494" s="529">
        <f t="shared" si="494"/>
        <v>5936.4000000000005</v>
      </c>
    </row>
    <row r="4495" spans="1:24" ht="14.1" customHeight="1">
      <c r="A4495" s="460">
        <v>4495</v>
      </c>
      <c r="B4495" s="467" t="s">
        <v>249</v>
      </c>
      <c r="C4495" s="466" t="s">
        <v>422</v>
      </c>
      <c r="D4495" s="473" t="s">
        <v>517</v>
      </c>
      <c r="E4495" s="475">
        <v>1</v>
      </c>
      <c r="F4495" s="475" t="s">
        <v>3574</v>
      </c>
      <c r="G4495" s="494" t="s">
        <v>598</v>
      </c>
      <c r="H4495" s="487" t="s">
        <v>17</v>
      </c>
      <c r="I4495" s="494" t="s">
        <v>3977</v>
      </c>
      <c r="J4495" s="502">
        <v>11.58</v>
      </c>
      <c r="K4495" s="494" t="s">
        <v>4030</v>
      </c>
      <c r="L4495" s="512">
        <f t="shared" si="490"/>
        <v>510</v>
      </c>
      <c r="M4495" s="514">
        <v>255</v>
      </c>
      <c r="N4495" s="514">
        <v>255</v>
      </c>
      <c r="O4495" s="514"/>
      <c r="P4495" s="515" t="e">
        <f t="shared" si="491"/>
        <v>#DIV/0!</v>
      </c>
      <c r="Q4495" s="515" t="e">
        <f t="shared" si="492"/>
        <v>#DIV/0!</v>
      </c>
      <c r="R4495" s="515">
        <f t="shared" si="493"/>
        <v>0</v>
      </c>
      <c r="S4495" s="516">
        <f>IF(M4495="nio",0,IF(M4495&gt;0,VLOOKUP(H4495,'3-Productie normen'!A:L,VLOOKUP(M4495,'3-Productie normen'!$B$36:$C$42,2,FALSE),FALSE)))</f>
        <v>0</v>
      </c>
      <c r="T4495" s="516">
        <f t="shared" si="488"/>
        <v>0</v>
      </c>
      <c r="U4495" s="55">
        <f t="shared" si="489"/>
        <v>0</v>
      </c>
      <c r="V4495" s="527"/>
      <c r="X4495" s="529">
        <f t="shared" si="494"/>
        <v>5905.8</v>
      </c>
    </row>
    <row r="4496" spans="1:24" ht="14.1" customHeight="1">
      <c r="A4496" s="460">
        <v>4496</v>
      </c>
      <c r="B4496" s="467" t="s">
        <v>249</v>
      </c>
      <c r="C4496" s="466" t="s">
        <v>422</v>
      </c>
      <c r="D4496" s="473" t="s">
        <v>517</v>
      </c>
      <c r="E4496" s="475">
        <v>1</v>
      </c>
      <c r="F4496" s="475" t="s">
        <v>3575</v>
      </c>
      <c r="G4496" s="494" t="s">
        <v>598</v>
      </c>
      <c r="H4496" s="487" t="s">
        <v>17</v>
      </c>
      <c r="I4496" s="494" t="s">
        <v>3977</v>
      </c>
      <c r="J4496" s="502">
        <v>15.86</v>
      </c>
      <c r="K4496" s="494" t="s">
        <v>4030</v>
      </c>
      <c r="L4496" s="512">
        <f t="shared" si="490"/>
        <v>510</v>
      </c>
      <c r="M4496" s="514">
        <v>255</v>
      </c>
      <c r="N4496" s="514">
        <v>255</v>
      </c>
      <c r="O4496" s="514"/>
      <c r="P4496" s="515" t="e">
        <f t="shared" si="491"/>
        <v>#DIV/0!</v>
      </c>
      <c r="Q4496" s="515" t="e">
        <f t="shared" si="492"/>
        <v>#DIV/0!</v>
      </c>
      <c r="R4496" s="515">
        <f t="shared" si="493"/>
        <v>0</v>
      </c>
      <c r="S4496" s="516">
        <f>IF(M4496="nio",0,IF(M4496&gt;0,VLOOKUP(H4496,'3-Productie normen'!A:L,VLOOKUP(M4496,'3-Productie normen'!$B$36:$C$42,2,FALSE),FALSE)))</f>
        <v>0</v>
      </c>
      <c r="T4496" s="516">
        <f t="shared" si="488"/>
        <v>0</v>
      </c>
      <c r="U4496" s="55">
        <f t="shared" si="489"/>
        <v>0</v>
      </c>
      <c r="V4496" s="527"/>
      <c r="X4496" s="529">
        <f t="shared" si="494"/>
        <v>8088.5999999999995</v>
      </c>
    </row>
    <row r="4497" spans="1:24" ht="14.1" customHeight="1">
      <c r="A4497" s="567">
        <v>4497</v>
      </c>
      <c r="B4497" s="467" t="s">
        <v>249</v>
      </c>
      <c r="C4497" s="466" t="s">
        <v>422</v>
      </c>
      <c r="D4497" s="473" t="s">
        <v>517</v>
      </c>
      <c r="E4497" s="475">
        <v>1</v>
      </c>
      <c r="F4497" s="475" t="s">
        <v>3576</v>
      </c>
      <c r="G4497" s="494" t="s">
        <v>600</v>
      </c>
      <c r="H4497" s="492" t="s">
        <v>216</v>
      </c>
      <c r="I4497" s="494" t="s">
        <v>3976</v>
      </c>
      <c r="J4497" s="502">
        <v>18.73</v>
      </c>
      <c r="K4497" s="505" t="s">
        <v>216</v>
      </c>
      <c r="L4497" s="512">
        <f t="shared" si="490"/>
        <v>104</v>
      </c>
      <c r="M4497" s="514">
        <v>104</v>
      </c>
      <c r="N4497" s="514"/>
      <c r="O4497" s="514"/>
      <c r="P4497" s="515" t="e">
        <f t="shared" si="491"/>
        <v>#DIV/0!</v>
      </c>
      <c r="Q4497" s="515">
        <f t="shared" si="492"/>
        <v>0</v>
      </c>
      <c r="R4497" s="515">
        <f t="shared" si="493"/>
        <v>0</v>
      </c>
      <c r="S4497" s="516">
        <f>IF(M4497="nio",0,IF(M4497&gt;0,VLOOKUP(H4497,'3-Productie normen'!A:L,VLOOKUP(M4497,'3-Productie normen'!$B$36:$C$42,2,FALSE),FALSE)))</f>
        <v>0</v>
      </c>
      <c r="T4497" s="516">
        <f t="shared" si="488"/>
        <v>0</v>
      </c>
      <c r="U4497" s="55">
        <f t="shared" si="489"/>
        <v>0</v>
      </c>
      <c r="V4497" s="527"/>
      <c r="X4497" s="529">
        <f t="shared" si="494"/>
        <v>1947.92</v>
      </c>
    </row>
    <row r="4498" spans="1:24" ht="14.1" customHeight="1">
      <c r="A4498" s="460">
        <v>4498</v>
      </c>
      <c r="B4498" s="467" t="s">
        <v>249</v>
      </c>
      <c r="C4498" s="466" t="s">
        <v>422</v>
      </c>
      <c r="D4498" s="473" t="s">
        <v>517</v>
      </c>
      <c r="E4498" s="475">
        <v>1</v>
      </c>
      <c r="F4498" s="475" t="s">
        <v>3577</v>
      </c>
      <c r="G4498" s="494" t="s">
        <v>600</v>
      </c>
      <c r="H4498" s="492" t="s">
        <v>216</v>
      </c>
      <c r="I4498" s="494" t="s">
        <v>3986</v>
      </c>
      <c r="J4498" s="502">
        <v>18.420000000000002</v>
      </c>
      <c r="K4498" s="505" t="s">
        <v>216</v>
      </c>
      <c r="L4498" s="512">
        <f t="shared" si="490"/>
        <v>104</v>
      </c>
      <c r="M4498" s="514">
        <v>104</v>
      </c>
      <c r="N4498" s="514"/>
      <c r="O4498" s="514"/>
      <c r="P4498" s="515" t="e">
        <f t="shared" si="491"/>
        <v>#DIV/0!</v>
      </c>
      <c r="Q4498" s="515">
        <f t="shared" si="492"/>
        <v>0</v>
      </c>
      <c r="R4498" s="515">
        <f t="shared" si="493"/>
        <v>0</v>
      </c>
      <c r="S4498" s="516">
        <f>IF(M4498="nio",0,IF(M4498&gt;0,VLOOKUP(H4498,'3-Productie normen'!A:L,VLOOKUP(M4498,'3-Productie normen'!$B$36:$C$42,2,FALSE),FALSE)))</f>
        <v>0</v>
      </c>
      <c r="T4498" s="516">
        <f t="shared" si="488"/>
        <v>0</v>
      </c>
      <c r="U4498" s="55">
        <f t="shared" si="489"/>
        <v>0</v>
      </c>
      <c r="V4498" s="527"/>
      <c r="X4498" s="529">
        <f t="shared" si="494"/>
        <v>1915.6800000000003</v>
      </c>
    </row>
    <row r="4499" spans="1:24" ht="14.1" customHeight="1">
      <c r="A4499" s="460">
        <v>4499</v>
      </c>
      <c r="B4499" s="467" t="s">
        <v>249</v>
      </c>
      <c r="C4499" s="466" t="s">
        <v>422</v>
      </c>
      <c r="D4499" s="473" t="s">
        <v>517</v>
      </c>
      <c r="E4499" s="475">
        <v>1</v>
      </c>
      <c r="F4499" s="475" t="s">
        <v>3578</v>
      </c>
      <c r="G4499" s="494" t="s">
        <v>536</v>
      </c>
      <c r="H4499" s="491" t="s">
        <v>4038</v>
      </c>
      <c r="I4499" s="494" t="s">
        <v>3986</v>
      </c>
      <c r="J4499" s="502">
        <v>31.58</v>
      </c>
      <c r="K4499" s="491" t="s">
        <v>4038</v>
      </c>
      <c r="L4499" s="512">
        <f t="shared" si="490"/>
        <v>255</v>
      </c>
      <c r="M4499" s="514">
        <v>255</v>
      </c>
      <c r="N4499" s="514"/>
      <c r="O4499" s="514"/>
      <c r="P4499" s="515" t="e">
        <f t="shared" si="491"/>
        <v>#DIV/0!</v>
      </c>
      <c r="Q4499" s="515">
        <f t="shared" si="492"/>
        <v>0</v>
      </c>
      <c r="R4499" s="515">
        <f t="shared" si="493"/>
        <v>0</v>
      </c>
      <c r="S4499" s="516">
        <f>IF(M4499="nio",0,IF(M4499&gt;0,VLOOKUP(H4499,'3-Productie normen'!A:L,VLOOKUP(M4499,'3-Productie normen'!$B$36:$C$42,2,FALSE),FALSE)))</f>
        <v>0</v>
      </c>
      <c r="T4499" s="516">
        <f t="shared" si="488"/>
        <v>0</v>
      </c>
      <c r="U4499" s="55">
        <f t="shared" si="489"/>
        <v>0</v>
      </c>
      <c r="V4499" s="527"/>
      <c r="X4499" s="529">
        <f t="shared" si="494"/>
        <v>8052.9</v>
      </c>
    </row>
    <row r="4500" spans="1:24" ht="14.1" customHeight="1">
      <c r="A4500" s="460">
        <v>4500</v>
      </c>
      <c r="B4500" s="467" t="s">
        <v>249</v>
      </c>
      <c r="C4500" s="466" t="s">
        <v>422</v>
      </c>
      <c r="D4500" s="473" t="s">
        <v>517</v>
      </c>
      <c r="E4500" s="475">
        <v>1</v>
      </c>
      <c r="F4500" s="475" t="s">
        <v>3579</v>
      </c>
      <c r="G4500" s="494" t="s">
        <v>606</v>
      </c>
      <c r="H4500" s="491" t="s">
        <v>286</v>
      </c>
      <c r="I4500" s="494" t="s">
        <v>3980</v>
      </c>
      <c r="J4500" s="502">
        <v>0.85</v>
      </c>
      <c r="K4500" s="494" t="s">
        <v>4027</v>
      </c>
      <c r="L4500" s="512">
        <f t="shared" si="490"/>
        <v>0</v>
      </c>
      <c r="M4500" s="513" t="s">
        <v>4037</v>
      </c>
      <c r="N4500" s="514"/>
      <c r="O4500" s="514"/>
      <c r="P4500" s="515">
        <f t="shared" si="491"/>
        <v>0</v>
      </c>
      <c r="Q4500" s="515">
        <f t="shared" si="492"/>
        <v>0</v>
      </c>
      <c r="R4500" s="515">
        <f t="shared" si="493"/>
        <v>0</v>
      </c>
      <c r="S4500" s="516">
        <f>IF(M4500="nio",0,IF(M4500&gt;0,VLOOKUP(H4500,'3-Productie normen'!A:L,VLOOKUP(M4500,'3-Productie normen'!$B$36:$C$42,2,FALSE),FALSE)))</f>
        <v>0</v>
      </c>
      <c r="T4500" s="516">
        <f t="shared" si="488"/>
        <v>0</v>
      </c>
      <c r="U4500" s="55">
        <f t="shared" si="489"/>
        <v>0</v>
      </c>
      <c r="V4500" s="527"/>
      <c r="X4500" s="529">
        <f t="shared" si="494"/>
        <v>0</v>
      </c>
    </row>
    <row r="4501" spans="1:24" ht="14.1" customHeight="1">
      <c r="A4501" s="460">
        <v>4501</v>
      </c>
      <c r="B4501" s="467" t="s">
        <v>249</v>
      </c>
      <c r="C4501" s="466" t="s">
        <v>422</v>
      </c>
      <c r="D4501" s="473" t="s">
        <v>517</v>
      </c>
      <c r="E4501" s="475">
        <v>1</v>
      </c>
      <c r="F4501" s="475" t="s">
        <v>3580</v>
      </c>
      <c r="G4501" s="494" t="s">
        <v>606</v>
      </c>
      <c r="H4501" s="491" t="s">
        <v>286</v>
      </c>
      <c r="I4501" s="494" t="s">
        <v>3980</v>
      </c>
      <c r="J4501" s="502">
        <v>1.01</v>
      </c>
      <c r="K4501" s="494" t="s">
        <v>4027</v>
      </c>
      <c r="L4501" s="512">
        <f t="shared" si="490"/>
        <v>0</v>
      </c>
      <c r="M4501" s="513" t="s">
        <v>4037</v>
      </c>
      <c r="N4501" s="514"/>
      <c r="O4501" s="514"/>
      <c r="P4501" s="515">
        <f t="shared" si="491"/>
        <v>0</v>
      </c>
      <c r="Q4501" s="515">
        <f t="shared" si="492"/>
        <v>0</v>
      </c>
      <c r="R4501" s="515">
        <f t="shared" si="493"/>
        <v>0</v>
      </c>
      <c r="S4501" s="516">
        <f>IF(M4501="nio",0,IF(M4501&gt;0,VLOOKUP(H4501,'3-Productie normen'!A:L,VLOOKUP(M4501,'3-Productie normen'!$B$36:$C$42,2,FALSE),FALSE)))</f>
        <v>0</v>
      </c>
      <c r="T4501" s="516">
        <f t="shared" si="488"/>
        <v>0</v>
      </c>
      <c r="U4501" s="55">
        <f t="shared" si="489"/>
        <v>0</v>
      </c>
      <c r="V4501" s="527"/>
      <c r="X4501" s="529">
        <f t="shared" si="494"/>
        <v>0</v>
      </c>
    </row>
    <row r="4502" spans="1:24" ht="14.1" customHeight="1">
      <c r="A4502" s="460">
        <v>4502</v>
      </c>
      <c r="B4502" s="467" t="s">
        <v>249</v>
      </c>
      <c r="C4502" s="466" t="s">
        <v>422</v>
      </c>
      <c r="D4502" s="473" t="s">
        <v>517</v>
      </c>
      <c r="E4502" s="475">
        <v>2</v>
      </c>
      <c r="F4502" s="475" t="s">
        <v>3581</v>
      </c>
      <c r="G4502" s="494" t="s">
        <v>606</v>
      </c>
      <c r="H4502" s="491" t="s">
        <v>286</v>
      </c>
      <c r="I4502" s="494" t="s">
        <v>3985</v>
      </c>
      <c r="J4502" s="502">
        <v>43.01</v>
      </c>
      <c r="K4502" s="494" t="s">
        <v>4027</v>
      </c>
      <c r="L4502" s="512">
        <f t="shared" si="490"/>
        <v>0</v>
      </c>
      <c r="M4502" s="513" t="s">
        <v>4037</v>
      </c>
      <c r="N4502" s="514"/>
      <c r="O4502" s="514"/>
      <c r="P4502" s="515">
        <f t="shared" si="491"/>
        <v>0</v>
      </c>
      <c r="Q4502" s="515">
        <f t="shared" si="492"/>
        <v>0</v>
      </c>
      <c r="R4502" s="515">
        <f t="shared" si="493"/>
        <v>0</v>
      </c>
      <c r="S4502" s="516">
        <f>IF(M4502="nio",0,IF(M4502&gt;0,VLOOKUP(H4502,'3-Productie normen'!A:L,VLOOKUP(M4502,'3-Productie normen'!$B$36:$C$42,2,FALSE),FALSE)))</f>
        <v>0</v>
      </c>
      <c r="T4502" s="516">
        <f t="shared" si="488"/>
        <v>0</v>
      </c>
      <c r="U4502" s="55">
        <f t="shared" si="489"/>
        <v>0</v>
      </c>
      <c r="V4502" s="527"/>
      <c r="X4502" s="529">
        <f t="shared" si="494"/>
        <v>0</v>
      </c>
    </row>
    <row r="4503" spans="1:24" ht="14.1" customHeight="1">
      <c r="A4503" s="460">
        <v>4503</v>
      </c>
      <c r="B4503" s="467" t="s">
        <v>249</v>
      </c>
      <c r="C4503" s="466" t="s">
        <v>422</v>
      </c>
      <c r="D4503" s="473" t="s">
        <v>517</v>
      </c>
      <c r="E4503" s="475">
        <v>2</v>
      </c>
      <c r="F4503" s="475" t="s">
        <v>3582</v>
      </c>
      <c r="G4503" s="494" t="s">
        <v>606</v>
      </c>
      <c r="H4503" s="491" t="s">
        <v>286</v>
      </c>
      <c r="I4503" s="494" t="s">
        <v>3976</v>
      </c>
      <c r="J4503" s="502">
        <v>10.38</v>
      </c>
      <c r="K4503" s="494" t="s">
        <v>4027</v>
      </c>
      <c r="L4503" s="512">
        <f t="shared" si="490"/>
        <v>0</v>
      </c>
      <c r="M4503" s="513" t="s">
        <v>4037</v>
      </c>
      <c r="N4503" s="514"/>
      <c r="O4503" s="514"/>
      <c r="P4503" s="515">
        <f t="shared" si="491"/>
        <v>0</v>
      </c>
      <c r="Q4503" s="515">
        <f t="shared" si="492"/>
        <v>0</v>
      </c>
      <c r="R4503" s="515">
        <f t="shared" si="493"/>
        <v>0</v>
      </c>
      <c r="S4503" s="516">
        <f>IF(M4503="nio",0,IF(M4503&gt;0,VLOOKUP(H4503,'3-Productie normen'!A:L,VLOOKUP(M4503,'3-Productie normen'!$B$36:$C$42,2,FALSE),FALSE)))</f>
        <v>0</v>
      </c>
      <c r="T4503" s="516">
        <f t="shared" si="488"/>
        <v>0</v>
      </c>
      <c r="U4503" s="55">
        <f t="shared" si="489"/>
        <v>0</v>
      </c>
      <c r="V4503" s="527"/>
      <c r="X4503" s="529">
        <f t="shared" si="494"/>
        <v>0</v>
      </c>
    </row>
    <row r="4504" spans="1:24" ht="14.1" customHeight="1">
      <c r="A4504" s="460">
        <v>4504</v>
      </c>
      <c r="B4504" s="467" t="s">
        <v>249</v>
      </c>
      <c r="C4504" s="466" t="s">
        <v>422</v>
      </c>
      <c r="D4504" s="473" t="s">
        <v>517</v>
      </c>
      <c r="E4504" s="475" t="s">
        <v>3541</v>
      </c>
      <c r="F4504" s="475" t="s">
        <v>3581</v>
      </c>
      <c r="G4504" s="494" t="s">
        <v>606</v>
      </c>
      <c r="H4504" s="491" t="s">
        <v>286</v>
      </c>
      <c r="I4504" s="494" t="s">
        <v>3985</v>
      </c>
      <c r="J4504" s="502">
        <v>43.01</v>
      </c>
      <c r="K4504" s="494" t="s">
        <v>4027</v>
      </c>
      <c r="L4504" s="512">
        <f t="shared" si="490"/>
        <v>0</v>
      </c>
      <c r="M4504" s="513" t="s">
        <v>4037</v>
      </c>
      <c r="N4504" s="514"/>
      <c r="O4504" s="514"/>
      <c r="P4504" s="515">
        <f t="shared" si="491"/>
        <v>0</v>
      </c>
      <c r="Q4504" s="515">
        <f t="shared" si="492"/>
        <v>0</v>
      </c>
      <c r="R4504" s="515">
        <f t="shared" si="493"/>
        <v>0</v>
      </c>
      <c r="S4504" s="516">
        <f>IF(M4504="nio",0,IF(M4504&gt;0,VLOOKUP(H4504,'3-Productie normen'!A:L,VLOOKUP(M4504,'3-Productie normen'!$B$36:$C$42,2,FALSE),FALSE)))</f>
        <v>0</v>
      </c>
      <c r="T4504" s="516">
        <f t="shared" si="488"/>
        <v>0</v>
      </c>
      <c r="U4504" s="55">
        <f t="shared" si="489"/>
        <v>0</v>
      </c>
      <c r="V4504" s="527"/>
      <c r="X4504" s="529">
        <f t="shared" si="494"/>
        <v>0</v>
      </c>
    </row>
    <row r="4505" spans="1:24" ht="14.1" customHeight="1">
      <c r="A4505" s="567">
        <v>4505</v>
      </c>
      <c r="B4505" s="467" t="s">
        <v>249</v>
      </c>
      <c r="C4505" s="466" t="s">
        <v>422</v>
      </c>
      <c r="D4505" s="473" t="s">
        <v>517</v>
      </c>
      <c r="E4505" s="475" t="s">
        <v>3541</v>
      </c>
      <c r="F4505" s="475" t="s">
        <v>3582</v>
      </c>
      <c r="G4505" s="494" t="s">
        <v>606</v>
      </c>
      <c r="H4505" s="491" t="s">
        <v>286</v>
      </c>
      <c r="I4505" s="494" t="s">
        <v>3976</v>
      </c>
      <c r="J4505" s="502">
        <v>10.38</v>
      </c>
      <c r="K4505" s="494" t="s">
        <v>4027</v>
      </c>
      <c r="L4505" s="512">
        <f t="shared" si="490"/>
        <v>0</v>
      </c>
      <c r="M4505" s="513" t="s">
        <v>4037</v>
      </c>
      <c r="N4505" s="514"/>
      <c r="O4505" s="514"/>
      <c r="P4505" s="515">
        <f t="shared" si="491"/>
        <v>0</v>
      </c>
      <c r="Q4505" s="515">
        <f t="shared" si="492"/>
        <v>0</v>
      </c>
      <c r="R4505" s="515">
        <f t="shared" si="493"/>
        <v>0</v>
      </c>
      <c r="S4505" s="516">
        <f>IF(M4505="nio",0,IF(M4505&gt;0,VLOOKUP(H4505,'3-Productie normen'!A:L,VLOOKUP(M4505,'3-Productie normen'!$B$36:$C$42,2,FALSE),FALSE)))</f>
        <v>0</v>
      </c>
      <c r="T4505" s="516">
        <f t="shared" si="488"/>
        <v>0</v>
      </c>
      <c r="U4505" s="55">
        <f t="shared" si="489"/>
        <v>0</v>
      </c>
      <c r="V4505" s="527"/>
      <c r="X4505" s="529">
        <f t="shared" si="494"/>
        <v>0</v>
      </c>
    </row>
    <row r="4506" spans="1:24" ht="14.1" customHeight="1">
      <c r="A4506" s="460">
        <v>4506</v>
      </c>
      <c r="B4506" s="467" t="s">
        <v>249</v>
      </c>
      <c r="C4506" s="466" t="s">
        <v>422</v>
      </c>
      <c r="D4506" s="473" t="s">
        <v>517</v>
      </c>
      <c r="E4506" s="475" t="s">
        <v>790</v>
      </c>
      <c r="F4506" s="475" t="s">
        <v>3583</v>
      </c>
      <c r="G4506" s="494" t="s">
        <v>625</v>
      </c>
      <c r="H4506" s="494" t="s">
        <v>4026</v>
      </c>
      <c r="I4506" s="494" t="s">
        <v>3988</v>
      </c>
      <c r="J4506" s="502">
        <v>30.13</v>
      </c>
      <c r="K4506" s="494" t="s">
        <v>4026</v>
      </c>
      <c r="L4506" s="512">
        <f t="shared" si="490"/>
        <v>0</v>
      </c>
      <c r="M4506" s="513" t="s">
        <v>4037</v>
      </c>
      <c r="N4506" s="514"/>
      <c r="O4506" s="514"/>
      <c r="P4506" s="515">
        <f t="shared" si="491"/>
        <v>0</v>
      </c>
      <c r="Q4506" s="515">
        <f t="shared" si="492"/>
        <v>0</v>
      </c>
      <c r="R4506" s="515">
        <f t="shared" si="493"/>
        <v>0</v>
      </c>
      <c r="S4506" s="516">
        <f>IF(M4506="nio",0,IF(M4506&gt;0,VLOOKUP(H4506,'3-Productie normen'!A:L,VLOOKUP(M4506,'3-Productie normen'!$B$36:$C$42,2,FALSE),FALSE)))</f>
        <v>0</v>
      </c>
      <c r="T4506" s="516">
        <f t="shared" si="488"/>
        <v>0</v>
      </c>
      <c r="U4506" s="55">
        <f t="shared" si="489"/>
        <v>0</v>
      </c>
      <c r="V4506" s="527"/>
      <c r="X4506" s="529">
        <f t="shared" si="494"/>
        <v>0</v>
      </c>
    </row>
    <row r="4507" spans="1:24" ht="14.1" customHeight="1">
      <c r="A4507" s="460">
        <v>4507</v>
      </c>
      <c r="B4507" s="467" t="s">
        <v>249</v>
      </c>
      <c r="C4507" s="466" t="s">
        <v>422</v>
      </c>
      <c r="D4507" s="473" t="s">
        <v>517</v>
      </c>
      <c r="E4507" s="475" t="s">
        <v>790</v>
      </c>
      <c r="F4507" s="475" t="s">
        <v>3584</v>
      </c>
      <c r="G4507" s="494" t="s">
        <v>600</v>
      </c>
      <c r="H4507" s="494" t="s">
        <v>4033</v>
      </c>
      <c r="I4507" s="494" t="s">
        <v>3976</v>
      </c>
      <c r="J4507" s="502">
        <v>45.46</v>
      </c>
      <c r="K4507" s="494" t="s">
        <v>4033</v>
      </c>
      <c r="L4507" s="512">
        <f t="shared" si="490"/>
        <v>104</v>
      </c>
      <c r="M4507" s="514">
        <v>104</v>
      </c>
      <c r="N4507" s="514"/>
      <c r="O4507" s="514"/>
      <c r="P4507" s="515" t="e">
        <f t="shared" si="491"/>
        <v>#DIV/0!</v>
      </c>
      <c r="Q4507" s="515">
        <f t="shared" si="492"/>
        <v>0</v>
      </c>
      <c r="R4507" s="515">
        <f t="shared" si="493"/>
        <v>0</v>
      </c>
      <c r="S4507" s="516">
        <f>IF(M4507="nio",0,IF(M4507&gt;0,VLOOKUP(H4507,'3-Productie normen'!A:L,VLOOKUP(M4507,'3-Productie normen'!$B$36:$C$42,2,FALSE),FALSE)))</f>
        <v>0</v>
      </c>
      <c r="T4507" s="516">
        <f t="shared" si="488"/>
        <v>0</v>
      </c>
      <c r="U4507" s="55">
        <f t="shared" si="489"/>
        <v>0</v>
      </c>
      <c r="V4507" s="527"/>
      <c r="X4507" s="529">
        <f t="shared" si="494"/>
        <v>4727.84</v>
      </c>
    </row>
    <row r="4508" spans="1:24" ht="14.1" customHeight="1">
      <c r="A4508" s="460">
        <v>4508</v>
      </c>
      <c r="B4508" s="467" t="s">
        <v>249</v>
      </c>
      <c r="C4508" s="466" t="s">
        <v>422</v>
      </c>
      <c r="D4508" s="473" t="s">
        <v>517</v>
      </c>
      <c r="E4508" s="475" t="s">
        <v>790</v>
      </c>
      <c r="F4508" s="475" t="s">
        <v>3585</v>
      </c>
      <c r="G4508" s="494" t="s">
        <v>529</v>
      </c>
      <c r="H4508" s="491" t="s">
        <v>253</v>
      </c>
      <c r="I4508" s="494" t="s">
        <v>3986</v>
      </c>
      <c r="J4508" s="502">
        <v>30.99</v>
      </c>
      <c r="K4508" s="491" t="s">
        <v>253</v>
      </c>
      <c r="L4508" s="512">
        <f t="shared" si="490"/>
        <v>104</v>
      </c>
      <c r="M4508" s="514">
        <v>104</v>
      </c>
      <c r="N4508" s="514"/>
      <c r="O4508" s="514"/>
      <c r="P4508" s="515" t="e">
        <f t="shared" si="491"/>
        <v>#DIV/0!</v>
      </c>
      <c r="Q4508" s="515">
        <f t="shared" si="492"/>
        <v>0</v>
      </c>
      <c r="R4508" s="515">
        <f t="shared" si="493"/>
        <v>0</v>
      </c>
      <c r="S4508" s="516">
        <f>IF(M4508="nio",0,IF(M4508&gt;0,VLOOKUP(H4508,'3-Productie normen'!A:L,VLOOKUP(M4508,'3-Productie normen'!$B$36:$C$42,2,FALSE),FALSE)))</f>
        <v>0</v>
      </c>
      <c r="T4508" s="516">
        <f t="shared" si="488"/>
        <v>0</v>
      </c>
      <c r="U4508" s="55">
        <f t="shared" si="489"/>
        <v>0</v>
      </c>
      <c r="V4508" s="527"/>
      <c r="X4508" s="529">
        <f t="shared" si="494"/>
        <v>3222.96</v>
      </c>
    </row>
    <row r="4509" spans="1:24" ht="14.1" customHeight="1">
      <c r="A4509" s="460">
        <v>4509</v>
      </c>
      <c r="B4509" s="467" t="s">
        <v>249</v>
      </c>
      <c r="C4509" s="466" t="s">
        <v>422</v>
      </c>
      <c r="D4509" s="473" t="s">
        <v>517</v>
      </c>
      <c r="E4509" s="475" t="s">
        <v>790</v>
      </c>
      <c r="F4509" s="475" t="s">
        <v>3586</v>
      </c>
      <c r="G4509" s="494" t="s">
        <v>596</v>
      </c>
      <c r="H4509" s="491" t="s">
        <v>286</v>
      </c>
      <c r="I4509" s="494" t="s">
        <v>3976</v>
      </c>
      <c r="J4509" s="502">
        <v>24.1</v>
      </c>
      <c r="K4509" s="494" t="s">
        <v>4027</v>
      </c>
      <c r="L4509" s="512">
        <f t="shared" si="490"/>
        <v>0</v>
      </c>
      <c r="M4509" s="513" t="s">
        <v>4037</v>
      </c>
      <c r="N4509" s="514"/>
      <c r="O4509" s="514"/>
      <c r="P4509" s="515">
        <f t="shared" si="491"/>
        <v>0</v>
      </c>
      <c r="Q4509" s="515">
        <f t="shared" si="492"/>
        <v>0</v>
      </c>
      <c r="R4509" s="515">
        <f t="shared" si="493"/>
        <v>0</v>
      </c>
      <c r="S4509" s="516">
        <f>IF(M4509="nio",0,IF(M4509&gt;0,VLOOKUP(H4509,'3-Productie normen'!A:L,VLOOKUP(M4509,'3-Productie normen'!$B$36:$C$42,2,FALSE),FALSE)))</f>
        <v>0</v>
      </c>
      <c r="T4509" s="516">
        <f t="shared" ref="T4509:T4572" si="495">IF(N4509&gt;0,S4509*$T$8,0)</f>
        <v>0</v>
      </c>
      <c r="U4509" s="55">
        <f t="shared" ref="U4509:U4572" si="496">IF((OR(O4509&gt;0,)),S4509*$U$8,0)</f>
        <v>0</v>
      </c>
      <c r="V4509" s="527"/>
      <c r="X4509" s="529">
        <f t="shared" si="494"/>
        <v>0</v>
      </c>
    </row>
    <row r="4510" spans="1:24" ht="14.1" customHeight="1">
      <c r="A4510" s="460">
        <v>4510</v>
      </c>
      <c r="B4510" s="467" t="s">
        <v>249</v>
      </c>
      <c r="C4510" s="466" t="s">
        <v>422</v>
      </c>
      <c r="D4510" s="473" t="s">
        <v>517</v>
      </c>
      <c r="E4510" s="475" t="s">
        <v>790</v>
      </c>
      <c r="F4510" s="475" t="s">
        <v>3587</v>
      </c>
      <c r="G4510" s="494" t="s">
        <v>529</v>
      </c>
      <c r="H4510" s="491" t="s">
        <v>253</v>
      </c>
      <c r="I4510" s="494" t="s">
        <v>3986</v>
      </c>
      <c r="J4510" s="502">
        <v>23.14</v>
      </c>
      <c r="K4510" s="491" t="s">
        <v>253</v>
      </c>
      <c r="L4510" s="512">
        <f t="shared" si="490"/>
        <v>104</v>
      </c>
      <c r="M4510" s="514">
        <v>104</v>
      </c>
      <c r="N4510" s="514"/>
      <c r="O4510" s="514"/>
      <c r="P4510" s="515" t="e">
        <f t="shared" si="491"/>
        <v>#DIV/0!</v>
      </c>
      <c r="Q4510" s="515">
        <f t="shared" si="492"/>
        <v>0</v>
      </c>
      <c r="R4510" s="515">
        <f t="shared" si="493"/>
        <v>0</v>
      </c>
      <c r="S4510" s="516">
        <f>IF(M4510="nio",0,IF(M4510&gt;0,VLOOKUP(H4510,'3-Productie normen'!A:L,VLOOKUP(M4510,'3-Productie normen'!$B$36:$C$42,2,FALSE),FALSE)))</f>
        <v>0</v>
      </c>
      <c r="T4510" s="516">
        <f t="shared" si="495"/>
        <v>0</v>
      </c>
      <c r="U4510" s="55">
        <f t="shared" si="496"/>
        <v>0</v>
      </c>
      <c r="V4510" s="527"/>
      <c r="X4510" s="529">
        <f t="shared" si="494"/>
        <v>2406.56</v>
      </c>
    </row>
    <row r="4511" spans="1:24" ht="14.1" customHeight="1">
      <c r="A4511" s="460">
        <v>4511</v>
      </c>
      <c r="B4511" s="467" t="s">
        <v>249</v>
      </c>
      <c r="C4511" s="466" t="s">
        <v>422</v>
      </c>
      <c r="D4511" s="473" t="s">
        <v>517</v>
      </c>
      <c r="E4511" s="475" t="s">
        <v>790</v>
      </c>
      <c r="F4511" s="475" t="s">
        <v>3588</v>
      </c>
      <c r="G4511" s="494" t="s">
        <v>596</v>
      </c>
      <c r="H4511" s="491" t="s">
        <v>286</v>
      </c>
      <c r="I4511" s="494" t="s">
        <v>3976</v>
      </c>
      <c r="J4511" s="502">
        <v>17.37</v>
      </c>
      <c r="K4511" s="494" t="s">
        <v>4027</v>
      </c>
      <c r="L4511" s="512">
        <f t="shared" si="490"/>
        <v>0</v>
      </c>
      <c r="M4511" s="513" t="s">
        <v>4037</v>
      </c>
      <c r="N4511" s="514"/>
      <c r="O4511" s="514"/>
      <c r="P4511" s="515">
        <f t="shared" si="491"/>
        <v>0</v>
      </c>
      <c r="Q4511" s="515">
        <f t="shared" si="492"/>
        <v>0</v>
      </c>
      <c r="R4511" s="515">
        <f t="shared" si="493"/>
        <v>0</v>
      </c>
      <c r="S4511" s="516">
        <f>IF(M4511="nio",0,IF(M4511&gt;0,VLOOKUP(H4511,'3-Productie normen'!A:L,VLOOKUP(M4511,'3-Productie normen'!$B$36:$C$42,2,FALSE),FALSE)))</f>
        <v>0</v>
      </c>
      <c r="T4511" s="516">
        <f t="shared" si="495"/>
        <v>0</v>
      </c>
      <c r="U4511" s="55">
        <f t="shared" si="496"/>
        <v>0</v>
      </c>
      <c r="V4511" s="527"/>
      <c r="X4511" s="529">
        <f t="shared" si="494"/>
        <v>0</v>
      </c>
    </row>
    <row r="4512" spans="1:24" ht="14.1" customHeight="1">
      <c r="A4512" s="460">
        <v>4512</v>
      </c>
      <c r="B4512" s="467" t="s">
        <v>249</v>
      </c>
      <c r="C4512" s="466" t="s">
        <v>422</v>
      </c>
      <c r="D4512" s="473" t="s">
        <v>517</v>
      </c>
      <c r="E4512" s="475" t="s">
        <v>790</v>
      </c>
      <c r="F4512" s="475" t="s">
        <v>3589</v>
      </c>
      <c r="G4512" s="494" t="s">
        <v>529</v>
      </c>
      <c r="H4512" s="491" t="s">
        <v>253</v>
      </c>
      <c r="I4512" s="494" t="s">
        <v>3986</v>
      </c>
      <c r="J4512" s="502">
        <v>15.27</v>
      </c>
      <c r="K4512" s="491" t="s">
        <v>253</v>
      </c>
      <c r="L4512" s="512">
        <f t="shared" si="490"/>
        <v>104</v>
      </c>
      <c r="M4512" s="514">
        <v>104</v>
      </c>
      <c r="N4512" s="514"/>
      <c r="O4512" s="514"/>
      <c r="P4512" s="515" t="e">
        <f t="shared" si="491"/>
        <v>#DIV/0!</v>
      </c>
      <c r="Q4512" s="515">
        <f t="shared" si="492"/>
        <v>0</v>
      </c>
      <c r="R4512" s="515">
        <f t="shared" si="493"/>
        <v>0</v>
      </c>
      <c r="S4512" s="516">
        <f>IF(M4512="nio",0,IF(M4512&gt;0,VLOOKUP(H4512,'3-Productie normen'!A:L,VLOOKUP(M4512,'3-Productie normen'!$B$36:$C$42,2,FALSE),FALSE)))</f>
        <v>0</v>
      </c>
      <c r="T4512" s="516">
        <f t="shared" si="495"/>
        <v>0</v>
      </c>
      <c r="U4512" s="55">
        <f t="shared" si="496"/>
        <v>0</v>
      </c>
      <c r="V4512" s="527"/>
      <c r="X4512" s="529">
        <f t="shared" si="494"/>
        <v>1588.08</v>
      </c>
    </row>
    <row r="4513" spans="1:24" ht="14.1" customHeight="1">
      <c r="A4513" s="567">
        <v>4513</v>
      </c>
      <c r="B4513" s="467" t="s">
        <v>249</v>
      </c>
      <c r="C4513" s="466" t="s">
        <v>422</v>
      </c>
      <c r="D4513" s="473" t="s">
        <v>517</v>
      </c>
      <c r="E4513" s="475" t="s">
        <v>790</v>
      </c>
      <c r="F4513" s="475" t="s">
        <v>3590</v>
      </c>
      <c r="G4513" s="494" t="s">
        <v>600</v>
      </c>
      <c r="H4513" s="494" t="s">
        <v>4033</v>
      </c>
      <c r="I4513" s="494" t="s">
        <v>3976</v>
      </c>
      <c r="J4513" s="502">
        <v>6.28</v>
      </c>
      <c r="K4513" s="494" t="s">
        <v>4033</v>
      </c>
      <c r="L4513" s="512">
        <f t="shared" si="490"/>
        <v>104</v>
      </c>
      <c r="M4513" s="514">
        <v>104</v>
      </c>
      <c r="N4513" s="514"/>
      <c r="O4513" s="514"/>
      <c r="P4513" s="515" t="e">
        <f t="shared" si="491"/>
        <v>#DIV/0!</v>
      </c>
      <c r="Q4513" s="515">
        <f t="shared" si="492"/>
        <v>0</v>
      </c>
      <c r="R4513" s="515">
        <f t="shared" si="493"/>
        <v>0</v>
      </c>
      <c r="S4513" s="516">
        <f>IF(M4513="nio",0,IF(M4513&gt;0,VLOOKUP(H4513,'3-Productie normen'!A:L,VLOOKUP(M4513,'3-Productie normen'!$B$36:$C$42,2,FALSE),FALSE)))</f>
        <v>0</v>
      </c>
      <c r="T4513" s="516">
        <f t="shared" si="495"/>
        <v>0</v>
      </c>
      <c r="U4513" s="55">
        <f t="shared" si="496"/>
        <v>0</v>
      </c>
      <c r="V4513" s="527"/>
      <c r="X4513" s="529">
        <f t="shared" si="494"/>
        <v>653.12</v>
      </c>
    </row>
    <row r="4514" spans="1:24" ht="14.1" customHeight="1">
      <c r="A4514" s="460">
        <v>4514</v>
      </c>
      <c r="B4514" s="467" t="s">
        <v>249</v>
      </c>
      <c r="C4514" s="466" t="s">
        <v>422</v>
      </c>
      <c r="D4514" s="473" t="s">
        <v>517</v>
      </c>
      <c r="E4514" s="475" t="s">
        <v>790</v>
      </c>
      <c r="F4514" s="475" t="s">
        <v>3591</v>
      </c>
      <c r="G4514" s="494" t="s">
        <v>596</v>
      </c>
      <c r="H4514" s="491" t="s">
        <v>286</v>
      </c>
      <c r="I4514" s="494" t="s">
        <v>3976</v>
      </c>
      <c r="J4514" s="502">
        <v>23.78</v>
      </c>
      <c r="K4514" s="494" t="s">
        <v>4027</v>
      </c>
      <c r="L4514" s="512">
        <f t="shared" si="490"/>
        <v>0</v>
      </c>
      <c r="M4514" s="513" t="s">
        <v>4037</v>
      </c>
      <c r="N4514" s="514"/>
      <c r="O4514" s="514"/>
      <c r="P4514" s="515">
        <f t="shared" si="491"/>
        <v>0</v>
      </c>
      <c r="Q4514" s="515">
        <f t="shared" si="492"/>
        <v>0</v>
      </c>
      <c r="R4514" s="515">
        <f t="shared" si="493"/>
        <v>0</v>
      </c>
      <c r="S4514" s="516">
        <f>IF(M4514="nio",0,IF(M4514&gt;0,VLOOKUP(H4514,'3-Productie normen'!A:L,VLOOKUP(M4514,'3-Productie normen'!$B$36:$C$42,2,FALSE),FALSE)))</f>
        <v>0</v>
      </c>
      <c r="T4514" s="516">
        <f t="shared" si="495"/>
        <v>0</v>
      </c>
      <c r="U4514" s="55">
        <f t="shared" si="496"/>
        <v>0</v>
      </c>
      <c r="V4514" s="527"/>
      <c r="X4514" s="529">
        <f t="shared" si="494"/>
        <v>0</v>
      </c>
    </row>
    <row r="4515" spans="1:24" ht="14.1" customHeight="1">
      <c r="A4515" s="460">
        <v>4515</v>
      </c>
      <c r="B4515" s="467" t="s">
        <v>249</v>
      </c>
      <c r="C4515" s="466" t="s">
        <v>422</v>
      </c>
      <c r="D4515" s="473" t="s">
        <v>517</v>
      </c>
      <c r="E4515" s="475" t="s">
        <v>790</v>
      </c>
      <c r="F4515" s="475" t="s">
        <v>3592</v>
      </c>
      <c r="G4515" s="494" t="s">
        <v>596</v>
      </c>
      <c r="H4515" s="491" t="s">
        <v>286</v>
      </c>
      <c r="I4515" s="494" t="s">
        <v>3976</v>
      </c>
      <c r="J4515" s="502">
        <v>19.600000000000001</v>
      </c>
      <c r="K4515" s="494" t="s">
        <v>4027</v>
      </c>
      <c r="L4515" s="512">
        <f t="shared" si="490"/>
        <v>0</v>
      </c>
      <c r="M4515" s="513" t="s">
        <v>4037</v>
      </c>
      <c r="N4515" s="514"/>
      <c r="O4515" s="514"/>
      <c r="P4515" s="515">
        <f t="shared" si="491"/>
        <v>0</v>
      </c>
      <c r="Q4515" s="515">
        <f t="shared" si="492"/>
        <v>0</v>
      </c>
      <c r="R4515" s="515">
        <f t="shared" si="493"/>
        <v>0</v>
      </c>
      <c r="S4515" s="516">
        <f>IF(M4515="nio",0,IF(M4515&gt;0,VLOOKUP(H4515,'3-Productie normen'!A:L,VLOOKUP(M4515,'3-Productie normen'!$B$36:$C$42,2,FALSE),FALSE)))</f>
        <v>0</v>
      </c>
      <c r="T4515" s="516">
        <f t="shared" si="495"/>
        <v>0</v>
      </c>
      <c r="U4515" s="55">
        <f t="shared" si="496"/>
        <v>0</v>
      </c>
      <c r="V4515" s="527"/>
      <c r="X4515" s="529">
        <f t="shared" si="494"/>
        <v>0</v>
      </c>
    </row>
    <row r="4516" spans="1:24" ht="14.1" customHeight="1">
      <c r="A4516" s="460">
        <v>4516</v>
      </c>
      <c r="B4516" s="467" t="s">
        <v>249</v>
      </c>
      <c r="C4516" s="466" t="s">
        <v>422</v>
      </c>
      <c r="D4516" s="473" t="s">
        <v>517</v>
      </c>
      <c r="E4516" s="475" t="s">
        <v>790</v>
      </c>
      <c r="F4516" s="475" t="s">
        <v>3593</v>
      </c>
      <c r="G4516" s="494" t="s">
        <v>596</v>
      </c>
      <c r="H4516" s="491" t="s">
        <v>286</v>
      </c>
      <c r="I4516" s="494" t="s">
        <v>3976</v>
      </c>
      <c r="J4516" s="502">
        <v>6.66</v>
      </c>
      <c r="K4516" s="494" t="s">
        <v>4027</v>
      </c>
      <c r="L4516" s="512">
        <f t="shared" si="490"/>
        <v>0</v>
      </c>
      <c r="M4516" s="513" t="s">
        <v>4037</v>
      </c>
      <c r="N4516" s="514"/>
      <c r="O4516" s="514"/>
      <c r="P4516" s="515">
        <f t="shared" si="491"/>
        <v>0</v>
      </c>
      <c r="Q4516" s="515">
        <f t="shared" si="492"/>
        <v>0</v>
      </c>
      <c r="R4516" s="515">
        <f t="shared" si="493"/>
        <v>0</v>
      </c>
      <c r="S4516" s="516">
        <f>IF(M4516="nio",0,IF(M4516&gt;0,VLOOKUP(H4516,'3-Productie normen'!A:L,VLOOKUP(M4516,'3-Productie normen'!$B$36:$C$42,2,FALSE),FALSE)))</f>
        <v>0</v>
      </c>
      <c r="T4516" s="516">
        <f t="shared" si="495"/>
        <v>0</v>
      </c>
      <c r="U4516" s="55">
        <f t="shared" si="496"/>
        <v>0</v>
      </c>
      <c r="V4516" s="527"/>
      <c r="X4516" s="529">
        <f t="shared" si="494"/>
        <v>0</v>
      </c>
    </row>
    <row r="4517" spans="1:24" ht="14.1" customHeight="1">
      <c r="A4517" s="460">
        <v>4517</v>
      </c>
      <c r="B4517" s="467" t="s">
        <v>249</v>
      </c>
      <c r="C4517" s="466" t="s">
        <v>422</v>
      </c>
      <c r="D4517" s="473" t="s">
        <v>517</v>
      </c>
      <c r="E4517" s="475" t="s">
        <v>790</v>
      </c>
      <c r="F4517" s="475" t="s">
        <v>3594</v>
      </c>
      <c r="G4517" s="494" t="s">
        <v>625</v>
      </c>
      <c r="H4517" s="491" t="s">
        <v>286</v>
      </c>
      <c r="I4517" s="494" t="s">
        <v>3976</v>
      </c>
      <c r="J4517" s="502">
        <v>20.7</v>
      </c>
      <c r="K4517" s="494" t="s">
        <v>4027</v>
      </c>
      <c r="L4517" s="512">
        <f t="shared" si="490"/>
        <v>0</v>
      </c>
      <c r="M4517" s="513" t="s">
        <v>4037</v>
      </c>
      <c r="N4517" s="514"/>
      <c r="O4517" s="514"/>
      <c r="P4517" s="515">
        <f t="shared" si="491"/>
        <v>0</v>
      </c>
      <c r="Q4517" s="515">
        <f t="shared" si="492"/>
        <v>0</v>
      </c>
      <c r="R4517" s="515">
        <f t="shared" si="493"/>
        <v>0</v>
      </c>
      <c r="S4517" s="516">
        <f>IF(M4517="nio",0,IF(M4517&gt;0,VLOOKUP(H4517,'3-Productie normen'!A:L,VLOOKUP(M4517,'3-Productie normen'!$B$36:$C$42,2,FALSE),FALSE)))</f>
        <v>0</v>
      </c>
      <c r="T4517" s="516">
        <f t="shared" si="495"/>
        <v>0</v>
      </c>
      <c r="U4517" s="55">
        <f t="shared" si="496"/>
        <v>0</v>
      </c>
      <c r="V4517" s="527"/>
      <c r="X4517" s="529">
        <f t="shared" si="494"/>
        <v>0</v>
      </c>
    </row>
    <row r="4518" spans="1:24" ht="14.1" customHeight="1">
      <c r="A4518" s="460">
        <v>4518</v>
      </c>
      <c r="B4518" s="467" t="s">
        <v>249</v>
      </c>
      <c r="C4518" s="466" t="s">
        <v>422</v>
      </c>
      <c r="D4518" s="473" t="s">
        <v>517</v>
      </c>
      <c r="E4518" s="475" t="s">
        <v>790</v>
      </c>
      <c r="F4518" s="475" t="s">
        <v>3595</v>
      </c>
      <c r="G4518" s="494" t="s">
        <v>600</v>
      </c>
      <c r="H4518" s="494" t="s">
        <v>4033</v>
      </c>
      <c r="I4518" s="494" t="s">
        <v>3976</v>
      </c>
      <c r="J4518" s="502">
        <v>66.19</v>
      </c>
      <c r="K4518" s="494" t="s">
        <v>4033</v>
      </c>
      <c r="L4518" s="512">
        <f t="shared" si="490"/>
        <v>104</v>
      </c>
      <c r="M4518" s="514">
        <v>104</v>
      </c>
      <c r="N4518" s="514"/>
      <c r="O4518" s="514"/>
      <c r="P4518" s="515" t="e">
        <f t="shared" si="491"/>
        <v>#DIV/0!</v>
      </c>
      <c r="Q4518" s="515">
        <f t="shared" si="492"/>
        <v>0</v>
      </c>
      <c r="R4518" s="515">
        <f t="shared" si="493"/>
        <v>0</v>
      </c>
      <c r="S4518" s="516">
        <f>IF(M4518="nio",0,IF(M4518&gt;0,VLOOKUP(H4518,'3-Productie normen'!A:L,VLOOKUP(M4518,'3-Productie normen'!$B$36:$C$42,2,FALSE),FALSE)))</f>
        <v>0</v>
      </c>
      <c r="T4518" s="516">
        <f t="shared" si="495"/>
        <v>0</v>
      </c>
      <c r="U4518" s="55">
        <f t="shared" si="496"/>
        <v>0</v>
      </c>
      <c r="V4518" s="527"/>
      <c r="X4518" s="529">
        <f t="shared" si="494"/>
        <v>6883.76</v>
      </c>
    </row>
    <row r="4519" spans="1:24" ht="14.1" customHeight="1">
      <c r="A4519" s="460">
        <v>4519</v>
      </c>
      <c r="B4519" s="467" t="s">
        <v>249</v>
      </c>
      <c r="C4519" s="466" t="s">
        <v>422</v>
      </c>
      <c r="D4519" s="473" t="s">
        <v>517</v>
      </c>
      <c r="E4519" s="475" t="s">
        <v>790</v>
      </c>
      <c r="F4519" s="475" t="s">
        <v>3596</v>
      </c>
      <c r="G4519" s="494" t="s">
        <v>596</v>
      </c>
      <c r="H4519" s="491" t="s">
        <v>286</v>
      </c>
      <c r="I4519" s="494" t="s">
        <v>3983</v>
      </c>
      <c r="J4519" s="502">
        <v>227.33</v>
      </c>
      <c r="K4519" s="494" t="s">
        <v>4027</v>
      </c>
      <c r="L4519" s="512">
        <f t="shared" si="490"/>
        <v>0</v>
      </c>
      <c r="M4519" s="513" t="s">
        <v>4037</v>
      </c>
      <c r="N4519" s="514"/>
      <c r="O4519" s="514"/>
      <c r="P4519" s="515">
        <f t="shared" si="491"/>
        <v>0</v>
      </c>
      <c r="Q4519" s="515">
        <f t="shared" si="492"/>
        <v>0</v>
      </c>
      <c r="R4519" s="515">
        <f t="shared" si="493"/>
        <v>0</v>
      </c>
      <c r="S4519" s="516">
        <f>IF(M4519="nio",0,IF(M4519&gt;0,VLOOKUP(H4519,'3-Productie normen'!A:L,VLOOKUP(M4519,'3-Productie normen'!$B$36:$C$42,2,FALSE),FALSE)))</f>
        <v>0</v>
      </c>
      <c r="T4519" s="516">
        <f t="shared" si="495"/>
        <v>0</v>
      </c>
      <c r="U4519" s="55">
        <f t="shared" si="496"/>
        <v>0</v>
      </c>
      <c r="V4519" s="527"/>
      <c r="X4519" s="529">
        <f t="shared" si="494"/>
        <v>0</v>
      </c>
    </row>
    <row r="4520" spans="1:24" ht="14.1" customHeight="1">
      <c r="A4520" s="460">
        <v>4520</v>
      </c>
      <c r="B4520" s="467" t="s">
        <v>249</v>
      </c>
      <c r="C4520" s="466" t="s">
        <v>422</v>
      </c>
      <c r="D4520" s="473" t="s">
        <v>517</v>
      </c>
      <c r="E4520" s="475" t="s">
        <v>790</v>
      </c>
      <c r="F4520" s="475" t="s">
        <v>3597</v>
      </c>
      <c r="G4520" s="494" t="s">
        <v>606</v>
      </c>
      <c r="H4520" s="491" t="s">
        <v>286</v>
      </c>
      <c r="I4520" s="494" t="s">
        <v>3981</v>
      </c>
      <c r="J4520" s="502">
        <v>31.59</v>
      </c>
      <c r="K4520" s="494" t="s">
        <v>4027</v>
      </c>
      <c r="L4520" s="512">
        <f t="shared" si="490"/>
        <v>0</v>
      </c>
      <c r="M4520" s="513" t="s">
        <v>4037</v>
      </c>
      <c r="N4520" s="514"/>
      <c r="O4520" s="514"/>
      <c r="P4520" s="515">
        <f t="shared" si="491"/>
        <v>0</v>
      </c>
      <c r="Q4520" s="515">
        <f t="shared" si="492"/>
        <v>0</v>
      </c>
      <c r="R4520" s="515">
        <f t="shared" si="493"/>
        <v>0</v>
      </c>
      <c r="S4520" s="516">
        <f>IF(M4520="nio",0,IF(M4520&gt;0,VLOOKUP(H4520,'3-Productie normen'!A:L,VLOOKUP(M4520,'3-Productie normen'!$B$36:$C$42,2,FALSE),FALSE)))</f>
        <v>0</v>
      </c>
      <c r="T4520" s="516">
        <f t="shared" si="495"/>
        <v>0</v>
      </c>
      <c r="U4520" s="55">
        <f t="shared" si="496"/>
        <v>0</v>
      </c>
      <c r="V4520" s="527"/>
      <c r="X4520" s="529">
        <f t="shared" si="494"/>
        <v>0</v>
      </c>
    </row>
    <row r="4521" spans="1:24" ht="14.1" customHeight="1">
      <c r="A4521" s="567">
        <v>4521</v>
      </c>
      <c r="B4521" s="467" t="s">
        <v>249</v>
      </c>
      <c r="C4521" s="466" t="s">
        <v>422</v>
      </c>
      <c r="D4521" s="473" t="s">
        <v>517</v>
      </c>
      <c r="E4521" s="475" t="s">
        <v>790</v>
      </c>
      <c r="F4521" s="475" t="s">
        <v>3598</v>
      </c>
      <c r="G4521" s="494" t="s">
        <v>606</v>
      </c>
      <c r="H4521" s="491" t="s">
        <v>286</v>
      </c>
      <c r="I4521" s="494" t="s">
        <v>3981</v>
      </c>
      <c r="J4521" s="502">
        <v>8.42</v>
      </c>
      <c r="K4521" s="494" t="s">
        <v>4027</v>
      </c>
      <c r="L4521" s="512">
        <f t="shared" si="490"/>
        <v>0</v>
      </c>
      <c r="M4521" s="513" t="s">
        <v>4037</v>
      </c>
      <c r="N4521" s="514"/>
      <c r="O4521" s="514"/>
      <c r="P4521" s="515">
        <f t="shared" si="491"/>
        <v>0</v>
      </c>
      <c r="Q4521" s="515">
        <f t="shared" si="492"/>
        <v>0</v>
      </c>
      <c r="R4521" s="515">
        <f t="shared" si="493"/>
        <v>0</v>
      </c>
      <c r="S4521" s="516">
        <f>IF(M4521="nio",0,IF(M4521&gt;0,VLOOKUP(H4521,'3-Productie normen'!A:L,VLOOKUP(M4521,'3-Productie normen'!$B$36:$C$42,2,FALSE),FALSE)))</f>
        <v>0</v>
      </c>
      <c r="T4521" s="516">
        <f t="shared" si="495"/>
        <v>0</v>
      </c>
      <c r="U4521" s="55">
        <f t="shared" si="496"/>
        <v>0</v>
      </c>
      <c r="V4521" s="527"/>
      <c r="X4521" s="529">
        <f t="shared" si="494"/>
        <v>0</v>
      </c>
    </row>
    <row r="4522" spans="1:24" ht="14.1" customHeight="1">
      <c r="A4522" s="460">
        <v>4522</v>
      </c>
      <c r="B4522" s="467" t="s">
        <v>249</v>
      </c>
      <c r="C4522" s="466" t="s">
        <v>422</v>
      </c>
      <c r="D4522" s="473" t="s">
        <v>517</v>
      </c>
      <c r="E4522" s="475" t="s">
        <v>790</v>
      </c>
      <c r="F4522" s="475" t="s">
        <v>3599</v>
      </c>
      <c r="G4522" s="494" t="s">
        <v>596</v>
      </c>
      <c r="H4522" s="491" t="s">
        <v>286</v>
      </c>
      <c r="I4522" s="494" t="s">
        <v>3976</v>
      </c>
      <c r="J4522" s="502">
        <v>43.45</v>
      </c>
      <c r="K4522" s="494" t="s">
        <v>4027</v>
      </c>
      <c r="L4522" s="512">
        <f t="shared" si="490"/>
        <v>0</v>
      </c>
      <c r="M4522" s="513" t="s">
        <v>4037</v>
      </c>
      <c r="N4522" s="514"/>
      <c r="O4522" s="514"/>
      <c r="P4522" s="515">
        <f t="shared" si="491"/>
        <v>0</v>
      </c>
      <c r="Q4522" s="515">
        <f t="shared" si="492"/>
        <v>0</v>
      </c>
      <c r="R4522" s="515">
        <f t="shared" si="493"/>
        <v>0</v>
      </c>
      <c r="S4522" s="516">
        <f>IF(M4522="nio",0,IF(M4522&gt;0,VLOOKUP(H4522,'3-Productie normen'!A:L,VLOOKUP(M4522,'3-Productie normen'!$B$36:$C$42,2,FALSE),FALSE)))</f>
        <v>0</v>
      </c>
      <c r="T4522" s="516">
        <f t="shared" si="495"/>
        <v>0</v>
      </c>
      <c r="U4522" s="55">
        <f t="shared" si="496"/>
        <v>0</v>
      </c>
      <c r="V4522" s="527"/>
      <c r="X4522" s="529">
        <f t="shared" si="494"/>
        <v>0</v>
      </c>
    </row>
    <row r="4523" spans="1:24" ht="14.1" customHeight="1">
      <c r="A4523" s="460">
        <v>4523</v>
      </c>
      <c r="B4523" s="467" t="s">
        <v>249</v>
      </c>
      <c r="C4523" s="466" t="s">
        <v>422</v>
      </c>
      <c r="D4523" s="473" t="s">
        <v>517</v>
      </c>
      <c r="E4523" s="475" t="s">
        <v>790</v>
      </c>
      <c r="F4523" s="475" t="s">
        <v>3600</v>
      </c>
      <c r="G4523" s="494" t="s">
        <v>600</v>
      </c>
      <c r="H4523" s="494" t="s">
        <v>4033</v>
      </c>
      <c r="I4523" s="494" t="s">
        <v>3976</v>
      </c>
      <c r="J4523" s="502">
        <v>25.36</v>
      </c>
      <c r="K4523" s="494" t="s">
        <v>4033</v>
      </c>
      <c r="L4523" s="512">
        <f t="shared" si="490"/>
        <v>104</v>
      </c>
      <c r="M4523" s="514">
        <v>104</v>
      </c>
      <c r="N4523" s="514"/>
      <c r="O4523" s="514"/>
      <c r="P4523" s="515" t="e">
        <f t="shared" si="491"/>
        <v>#DIV/0!</v>
      </c>
      <c r="Q4523" s="515">
        <f t="shared" si="492"/>
        <v>0</v>
      </c>
      <c r="R4523" s="515">
        <f t="shared" si="493"/>
        <v>0</v>
      </c>
      <c r="S4523" s="516">
        <f>IF(M4523="nio",0,IF(M4523&gt;0,VLOOKUP(H4523,'3-Productie normen'!A:L,VLOOKUP(M4523,'3-Productie normen'!$B$36:$C$42,2,FALSE),FALSE)))</f>
        <v>0</v>
      </c>
      <c r="T4523" s="516">
        <f t="shared" si="495"/>
        <v>0</v>
      </c>
      <c r="U4523" s="55">
        <f t="shared" si="496"/>
        <v>0</v>
      </c>
      <c r="V4523" s="527"/>
      <c r="X4523" s="529">
        <f t="shared" si="494"/>
        <v>2637.44</v>
      </c>
    </row>
    <row r="4524" spans="1:24" ht="14.1" customHeight="1">
      <c r="A4524" s="460">
        <v>4524</v>
      </c>
      <c r="B4524" s="467" t="s">
        <v>249</v>
      </c>
      <c r="C4524" s="466" t="s">
        <v>422</v>
      </c>
      <c r="D4524" s="473" t="s">
        <v>517</v>
      </c>
      <c r="E4524" s="475" t="s">
        <v>790</v>
      </c>
      <c r="F4524" s="475" t="s">
        <v>3601</v>
      </c>
      <c r="G4524" s="494" t="s">
        <v>596</v>
      </c>
      <c r="H4524" s="494" t="s">
        <v>4026</v>
      </c>
      <c r="I4524" s="494" t="s">
        <v>3976</v>
      </c>
      <c r="J4524" s="502">
        <v>20.6</v>
      </c>
      <c r="K4524" s="494" t="s">
        <v>4026</v>
      </c>
      <c r="L4524" s="512">
        <f t="shared" si="490"/>
        <v>0</v>
      </c>
      <c r="M4524" s="513" t="s">
        <v>4037</v>
      </c>
      <c r="N4524" s="514"/>
      <c r="O4524" s="514"/>
      <c r="P4524" s="515">
        <f t="shared" si="491"/>
        <v>0</v>
      </c>
      <c r="Q4524" s="515">
        <f t="shared" si="492"/>
        <v>0</v>
      </c>
      <c r="R4524" s="515">
        <f t="shared" si="493"/>
        <v>0</v>
      </c>
      <c r="S4524" s="516">
        <f>IF(M4524="nio",0,IF(M4524&gt;0,VLOOKUP(H4524,'3-Productie normen'!A:L,VLOOKUP(M4524,'3-Productie normen'!$B$36:$C$42,2,FALSE),FALSE)))</f>
        <v>0</v>
      </c>
      <c r="T4524" s="516">
        <f t="shared" si="495"/>
        <v>0</v>
      </c>
      <c r="U4524" s="55">
        <f t="shared" si="496"/>
        <v>0</v>
      </c>
      <c r="V4524" s="527"/>
      <c r="X4524" s="529">
        <f t="shared" si="494"/>
        <v>0</v>
      </c>
    </row>
    <row r="4525" spans="1:24" ht="14.1" customHeight="1">
      <c r="A4525" s="460">
        <v>4525</v>
      </c>
      <c r="B4525" s="467" t="s">
        <v>249</v>
      </c>
      <c r="C4525" s="466" t="s">
        <v>422</v>
      </c>
      <c r="D4525" s="473" t="s">
        <v>517</v>
      </c>
      <c r="E4525" s="475" t="s">
        <v>790</v>
      </c>
      <c r="F4525" s="475" t="s">
        <v>3602</v>
      </c>
      <c r="G4525" s="494" t="s">
        <v>596</v>
      </c>
      <c r="H4525" s="494" t="s">
        <v>4026</v>
      </c>
      <c r="I4525" s="494" t="s">
        <v>3986</v>
      </c>
      <c r="J4525" s="502">
        <v>23.14</v>
      </c>
      <c r="K4525" s="494" t="s">
        <v>4026</v>
      </c>
      <c r="L4525" s="512">
        <f t="shared" si="490"/>
        <v>0</v>
      </c>
      <c r="M4525" s="513" t="s">
        <v>4037</v>
      </c>
      <c r="N4525" s="514"/>
      <c r="O4525" s="514"/>
      <c r="P4525" s="515">
        <f t="shared" si="491"/>
        <v>0</v>
      </c>
      <c r="Q4525" s="515">
        <f t="shared" si="492"/>
        <v>0</v>
      </c>
      <c r="R4525" s="515">
        <f t="shared" si="493"/>
        <v>0</v>
      </c>
      <c r="S4525" s="516">
        <f>IF(M4525="nio",0,IF(M4525&gt;0,VLOOKUP(H4525,'3-Productie normen'!A:L,VLOOKUP(M4525,'3-Productie normen'!$B$36:$C$42,2,FALSE),FALSE)))</f>
        <v>0</v>
      </c>
      <c r="T4525" s="516">
        <f t="shared" si="495"/>
        <v>0</v>
      </c>
      <c r="U4525" s="55">
        <f t="shared" si="496"/>
        <v>0</v>
      </c>
      <c r="V4525" s="527"/>
      <c r="X4525" s="529">
        <f t="shared" si="494"/>
        <v>0</v>
      </c>
    </row>
    <row r="4526" spans="1:24" ht="14.1" customHeight="1">
      <c r="A4526" s="460">
        <v>4526</v>
      </c>
      <c r="B4526" s="467" t="s">
        <v>249</v>
      </c>
      <c r="C4526" s="466" t="s">
        <v>422</v>
      </c>
      <c r="D4526" s="473" t="s">
        <v>517</v>
      </c>
      <c r="E4526" s="475" t="s">
        <v>790</v>
      </c>
      <c r="F4526" s="475" t="s">
        <v>3603</v>
      </c>
      <c r="G4526" s="494" t="s">
        <v>596</v>
      </c>
      <c r="H4526" s="491" t="s">
        <v>286</v>
      </c>
      <c r="I4526" s="494" t="s">
        <v>3976</v>
      </c>
      <c r="J4526" s="502">
        <v>16.3</v>
      </c>
      <c r="K4526" s="494" t="s">
        <v>4027</v>
      </c>
      <c r="L4526" s="512">
        <f t="shared" si="490"/>
        <v>0</v>
      </c>
      <c r="M4526" s="513" t="s">
        <v>4037</v>
      </c>
      <c r="N4526" s="514"/>
      <c r="O4526" s="514"/>
      <c r="P4526" s="515">
        <f t="shared" si="491"/>
        <v>0</v>
      </c>
      <c r="Q4526" s="515">
        <f t="shared" si="492"/>
        <v>0</v>
      </c>
      <c r="R4526" s="515">
        <f t="shared" si="493"/>
        <v>0</v>
      </c>
      <c r="S4526" s="516">
        <f>IF(M4526="nio",0,IF(M4526&gt;0,VLOOKUP(H4526,'3-Productie normen'!A:L,VLOOKUP(M4526,'3-Productie normen'!$B$36:$C$42,2,FALSE),FALSE)))</f>
        <v>0</v>
      </c>
      <c r="T4526" s="516">
        <f t="shared" si="495"/>
        <v>0</v>
      </c>
      <c r="U4526" s="55">
        <f t="shared" si="496"/>
        <v>0</v>
      </c>
      <c r="V4526" s="527"/>
      <c r="X4526" s="529">
        <f t="shared" si="494"/>
        <v>0</v>
      </c>
    </row>
    <row r="4527" spans="1:24" ht="14.1" customHeight="1">
      <c r="A4527" s="460">
        <v>4527</v>
      </c>
      <c r="B4527" s="467" t="s">
        <v>249</v>
      </c>
      <c r="C4527" s="466" t="s">
        <v>422</v>
      </c>
      <c r="D4527" s="473" t="s">
        <v>517</v>
      </c>
      <c r="E4527" s="475" t="s">
        <v>790</v>
      </c>
      <c r="F4527" s="475" t="s">
        <v>3604</v>
      </c>
      <c r="G4527" s="494" t="s">
        <v>529</v>
      </c>
      <c r="H4527" s="491" t="s">
        <v>253</v>
      </c>
      <c r="I4527" s="494" t="s">
        <v>3986</v>
      </c>
      <c r="J4527" s="502">
        <v>30.99</v>
      </c>
      <c r="K4527" s="491" t="s">
        <v>253</v>
      </c>
      <c r="L4527" s="512">
        <f t="shared" si="490"/>
        <v>104</v>
      </c>
      <c r="M4527" s="514">
        <v>104</v>
      </c>
      <c r="N4527" s="514"/>
      <c r="O4527" s="514"/>
      <c r="P4527" s="515" t="e">
        <f t="shared" si="491"/>
        <v>#DIV/0!</v>
      </c>
      <c r="Q4527" s="515">
        <f t="shared" si="492"/>
        <v>0</v>
      </c>
      <c r="R4527" s="515">
        <f t="shared" si="493"/>
        <v>0</v>
      </c>
      <c r="S4527" s="516">
        <f>IF(M4527="nio",0,IF(M4527&gt;0,VLOOKUP(H4527,'3-Productie normen'!A:L,VLOOKUP(M4527,'3-Productie normen'!$B$36:$C$42,2,FALSE),FALSE)))</f>
        <v>0</v>
      </c>
      <c r="T4527" s="516">
        <f t="shared" si="495"/>
        <v>0</v>
      </c>
      <c r="U4527" s="55">
        <f t="shared" si="496"/>
        <v>0</v>
      </c>
      <c r="V4527" s="527"/>
      <c r="X4527" s="529">
        <f t="shared" si="494"/>
        <v>3222.96</v>
      </c>
    </row>
    <row r="4528" spans="1:24" ht="14.1" customHeight="1">
      <c r="A4528" s="460">
        <v>4528</v>
      </c>
      <c r="B4528" s="467" t="s">
        <v>249</v>
      </c>
      <c r="C4528" s="466" t="s">
        <v>422</v>
      </c>
      <c r="D4528" s="473" t="s">
        <v>517</v>
      </c>
      <c r="E4528" s="475" t="s">
        <v>790</v>
      </c>
      <c r="F4528" s="475" t="s">
        <v>3605</v>
      </c>
      <c r="G4528" s="494" t="s">
        <v>1349</v>
      </c>
      <c r="H4528" s="491" t="s">
        <v>286</v>
      </c>
      <c r="I4528" s="494" t="s">
        <v>3976</v>
      </c>
      <c r="J4528" s="502">
        <v>227.65</v>
      </c>
      <c r="K4528" s="494" t="s">
        <v>4027</v>
      </c>
      <c r="L4528" s="512">
        <f t="shared" si="490"/>
        <v>0</v>
      </c>
      <c r="M4528" s="513" t="s">
        <v>4037</v>
      </c>
      <c r="N4528" s="514"/>
      <c r="O4528" s="514"/>
      <c r="P4528" s="515">
        <f t="shared" si="491"/>
        <v>0</v>
      </c>
      <c r="Q4528" s="515">
        <f t="shared" si="492"/>
        <v>0</v>
      </c>
      <c r="R4528" s="515">
        <f t="shared" si="493"/>
        <v>0</v>
      </c>
      <c r="S4528" s="516">
        <f>IF(M4528="nio",0,IF(M4528&gt;0,VLOOKUP(H4528,'3-Productie normen'!A:L,VLOOKUP(M4528,'3-Productie normen'!$B$36:$C$42,2,FALSE),FALSE)))</f>
        <v>0</v>
      </c>
      <c r="T4528" s="516">
        <f t="shared" si="495"/>
        <v>0</v>
      </c>
      <c r="U4528" s="55">
        <f t="shared" si="496"/>
        <v>0</v>
      </c>
      <c r="V4528" s="527"/>
      <c r="X4528" s="529">
        <f t="shared" si="494"/>
        <v>0</v>
      </c>
    </row>
    <row r="4529" spans="1:24" ht="14.1" customHeight="1">
      <c r="A4529" s="567">
        <v>4529</v>
      </c>
      <c r="B4529" s="467" t="s">
        <v>249</v>
      </c>
      <c r="C4529" s="466" t="s">
        <v>422</v>
      </c>
      <c r="D4529" s="473" t="s">
        <v>517</v>
      </c>
      <c r="E4529" s="475" t="s">
        <v>790</v>
      </c>
      <c r="F4529" s="475" t="s">
        <v>3606</v>
      </c>
      <c r="G4529" s="494" t="s">
        <v>600</v>
      </c>
      <c r="H4529" s="494" t="s">
        <v>4033</v>
      </c>
      <c r="I4529" s="494" t="s">
        <v>3976</v>
      </c>
      <c r="J4529" s="502">
        <v>4.93</v>
      </c>
      <c r="K4529" s="494" t="s">
        <v>4033</v>
      </c>
      <c r="L4529" s="512">
        <f t="shared" si="490"/>
        <v>104</v>
      </c>
      <c r="M4529" s="514">
        <v>104</v>
      </c>
      <c r="N4529" s="514"/>
      <c r="O4529" s="514"/>
      <c r="P4529" s="515" t="e">
        <f t="shared" si="491"/>
        <v>#DIV/0!</v>
      </c>
      <c r="Q4529" s="515">
        <f t="shared" si="492"/>
        <v>0</v>
      </c>
      <c r="R4529" s="515">
        <f t="shared" si="493"/>
        <v>0</v>
      </c>
      <c r="S4529" s="516">
        <f>IF(M4529="nio",0,IF(M4529&gt;0,VLOOKUP(H4529,'3-Productie normen'!A:L,VLOOKUP(M4529,'3-Productie normen'!$B$36:$C$42,2,FALSE),FALSE)))</f>
        <v>0</v>
      </c>
      <c r="T4529" s="516">
        <f t="shared" si="495"/>
        <v>0</v>
      </c>
      <c r="U4529" s="55">
        <f t="shared" si="496"/>
        <v>0</v>
      </c>
      <c r="V4529" s="527"/>
      <c r="X4529" s="529">
        <f t="shared" si="494"/>
        <v>512.72</v>
      </c>
    </row>
    <row r="4530" spans="1:24" ht="14.1" customHeight="1">
      <c r="A4530" s="460">
        <v>4530</v>
      </c>
      <c r="B4530" s="467" t="s">
        <v>249</v>
      </c>
      <c r="C4530" s="466" t="s">
        <v>422</v>
      </c>
      <c r="D4530" s="473" t="s">
        <v>517</v>
      </c>
      <c r="E4530" s="475" t="s">
        <v>790</v>
      </c>
      <c r="F4530" s="475" t="s">
        <v>3607</v>
      </c>
      <c r="G4530" s="494" t="s">
        <v>600</v>
      </c>
      <c r="H4530" s="492" t="s">
        <v>216</v>
      </c>
      <c r="I4530" s="494" t="s">
        <v>3976</v>
      </c>
      <c r="J4530" s="502">
        <v>48.24</v>
      </c>
      <c r="K4530" s="505" t="s">
        <v>216</v>
      </c>
      <c r="L4530" s="512">
        <f t="shared" si="490"/>
        <v>104</v>
      </c>
      <c r="M4530" s="514">
        <v>104</v>
      </c>
      <c r="N4530" s="514"/>
      <c r="O4530" s="514"/>
      <c r="P4530" s="515" t="e">
        <f t="shared" si="491"/>
        <v>#DIV/0!</v>
      </c>
      <c r="Q4530" s="515">
        <f t="shared" si="492"/>
        <v>0</v>
      </c>
      <c r="R4530" s="515">
        <f t="shared" si="493"/>
        <v>0</v>
      </c>
      <c r="S4530" s="516">
        <f>IF(M4530="nio",0,IF(M4530&gt;0,VLOOKUP(H4530,'3-Productie normen'!A:L,VLOOKUP(M4530,'3-Productie normen'!$B$36:$C$42,2,FALSE),FALSE)))</f>
        <v>0</v>
      </c>
      <c r="T4530" s="516">
        <f t="shared" si="495"/>
        <v>0</v>
      </c>
      <c r="U4530" s="55">
        <f t="shared" si="496"/>
        <v>0</v>
      </c>
      <c r="V4530" s="527"/>
      <c r="X4530" s="529">
        <f t="shared" si="494"/>
        <v>5016.96</v>
      </c>
    </row>
    <row r="4531" spans="1:24" ht="14.1" customHeight="1">
      <c r="A4531" s="460">
        <v>4531</v>
      </c>
      <c r="B4531" s="467" t="s">
        <v>249</v>
      </c>
      <c r="C4531" s="466" t="s">
        <v>422</v>
      </c>
      <c r="D4531" s="473" t="s">
        <v>517</v>
      </c>
      <c r="E4531" s="475" t="s">
        <v>790</v>
      </c>
      <c r="F4531" s="475" t="s">
        <v>3608</v>
      </c>
      <c r="G4531" s="494" t="s">
        <v>600</v>
      </c>
      <c r="H4531" s="492" t="s">
        <v>216</v>
      </c>
      <c r="I4531" s="494" t="s">
        <v>3976</v>
      </c>
      <c r="J4531" s="502">
        <v>13.27</v>
      </c>
      <c r="K4531" s="505" t="s">
        <v>216</v>
      </c>
      <c r="L4531" s="512">
        <f t="shared" si="490"/>
        <v>104</v>
      </c>
      <c r="M4531" s="514">
        <v>104</v>
      </c>
      <c r="N4531" s="514"/>
      <c r="O4531" s="514"/>
      <c r="P4531" s="515" t="e">
        <f t="shared" si="491"/>
        <v>#DIV/0!</v>
      </c>
      <c r="Q4531" s="515">
        <f t="shared" si="492"/>
        <v>0</v>
      </c>
      <c r="R4531" s="515">
        <f t="shared" si="493"/>
        <v>0</v>
      </c>
      <c r="S4531" s="516">
        <f>IF(M4531="nio",0,IF(M4531&gt;0,VLOOKUP(H4531,'3-Productie normen'!A:L,VLOOKUP(M4531,'3-Productie normen'!$B$36:$C$42,2,FALSE),FALSE)))</f>
        <v>0</v>
      </c>
      <c r="T4531" s="516">
        <f t="shared" si="495"/>
        <v>0</v>
      </c>
      <c r="U4531" s="55">
        <f t="shared" si="496"/>
        <v>0</v>
      </c>
      <c r="V4531" s="527"/>
      <c r="X4531" s="529">
        <f t="shared" si="494"/>
        <v>1380.08</v>
      </c>
    </row>
    <row r="4532" spans="1:24" ht="14.1" customHeight="1">
      <c r="A4532" s="460">
        <v>4532</v>
      </c>
      <c r="B4532" s="467" t="s">
        <v>249</v>
      </c>
      <c r="C4532" s="466" t="s">
        <v>422</v>
      </c>
      <c r="D4532" s="473" t="s">
        <v>517</v>
      </c>
      <c r="E4532" s="475" t="s">
        <v>790</v>
      </c>
      <c r="F4532" s="475" t="s">
        <v>3609</v>
      </c>
      <c r="G4532" s="494" t="s">
        <v>2175</v>
      </c>
      <c r="H4532" s="494" t="s">
        <v>4026</v>
      </c>
      <c r="I4532" s="494" t="s">
        <v>3997</v>
      </c>
      <c r="J4532" s="502">
        <v>72.61</v>
      </c>
      <c r="K4532" s="494" t="s">
        <v>4026</v>
      </c>
      <c r="L4532" s="512">
        <f t="shared" si="490"/>
        <v>0</v>
      </c>
      <c r="M4532" s="513" t="s">
        <v>4037</v>
      </c>
      <c r="N4532" s="514"/>
      <c r="O4532" s="514"/>
      <c r="P4532" s="515">
        <f t="shared" si="491"/>
        <v>0</v>
      </c>
      <c r="Q4532" s="515">
        <f t="shared" si="492"/>
        <v>0</v>
      </c>
      <c r="R4532" s="515">
        <f t="shared" si="493"/>
        <v>0</v>
      </c>
      <c r="S4532" s="516">
        <f>IF(M4532="nio",0,IF(M4532&gt;0,VLOOKUP(H4532,'3-Productie normen'!A:L,VLOOKUP(M4532,'3-Productie normen'!$B$36:$C$42,2,FALSE),FALSE)))</f>
        <v>0</v>
      </c>
      <c r="T4532" s="516">
        <f t="shared" si="495"/>
        <v>0</v>
      </c>
      <c r="U4532" s="55">
        <f t="shared" si="496"/>
        <v>0</v>
      </c>
      <c r="V4532" s="527"/>
      <c r="X4532" s="529">
        <f t="shared" si="494"/>
        <v>0</v>
      </c>
    </row>
    <row r="4533" spans="1:24" ht="14.1" customHeight="1">
      <c r="A4533" s="460">
        <v>4533</v>
      </c>
      <c r="B4533" s="467" t="s">
        <v>249</v>
      </c>
      <c r="C4533" s="466" t="s">
        <v>422</v>
      </c>
      <c r="D4533" s="473" t="s">
        <v>517</v>
      </c>
      <c r="E4533" s="475" t="s">
        <v>790</v>
      </c>
      <c r="F4533" s="475" t="s">
        <v>3610</v>
      </c>
      <c r="G4533" s="494" t="s">
        <v>606</v>
      </c>
      <c r="H4533" s="491" t="s">
        <v>286</v>
      </c>
      <c r="I4533" s="494" t="s">
        <v>3983</v>
      </c>
      <c r="J4533" s="502">
        <v>15.88</v>
      </c>
      <c r="K4533" s="494" t="s">
        <v>4027</v>
      </c>
      <c r="L4533" s="512">
        <f t="shared" si="490"/>
        <v>0</v>
      </c>
      <c r="M4533" s="513" t="s">
        <v>4037</v>
      </c>
      <c r="N4533" s="514"/>
      <c r="O4533" s="514"/>
      <c r="P4533" s="515">
        <f t="shared" si="491"/>
        <v>0</v>
      </c>
      <c r="Q4533" s="515">
        <f t="shared" si="492"/>
        <v>0</v>
      </c>
      <c r="R4533" s="515">
        <f t="shared" si="493"/>
        <v>0</v>
      </c>
      <c r="S4533" s="516">
        <f>IF(M4533="nio",0,IF(M4533&gt;0,VLOOKUP(H4533,'3-Productie normen'!A:L,VLOOKUP(M4533,'3-Productie normen'!$B$36:$C$42,2,FALSE),FALSE)))</f>
        <v>0</v>
      </c>
      <c r="T4533" s="516">
        <f t="shared" si="495"/>
        <v>0</v>
      </c>
      <c r="U4533" s="55">
        <f t="shared" si="496"/>
        <v>0</v>
      </c>
      <c r="V4533" s="527"/>
      <c r="X4533" s="529">
        <f t="shared" si="494"/>
        <v>0</v>
      </c>
    </row>
    <row r="4534" spans="1:24" ht="14.1" customHeight="1">
      <c r="A4534" s="460">
        <v>4534</v>
      </c>
      <c r="B4534" s="467" t="s">
        <v>249</v>
      </c>
      <c r="C4534" s="466" t="s">
        <v>422</v>
      </c>
      <c r="D4534" s="473" t="s">
        <v>517</v>
      </c>
      <c r="E4534" s="477" t="s">
        <v>790</v>
      </c>
      <c r="F4534" s="477" t="s">
        <v>3611</v>
      </c>
      <c r="G4534" s="495" t="s">
        <v>606</v>
      </c>
      <c r="H4534" s="491" t="s">
        <v>286</v>
      </c>
      <c r="I4534" s="495" t="s">
        <v>3983</v>
      </c>
      <c r="J4534" s="503">
        <v>6.96</v>
      </c>
      <c r="K4534" s="495" t="s">
        <v>4027</v>
      </c>
      <c r="L4534" s="512">
        <f t="shared" si="490"/>
        <v>0</v>
      </c>
      <c r="M4534" s="513" t="s">
        <v>4037</v>
      </c>
      <c r="N4534" s="514"/>
      <c r="O4534" s="514"/>
      <c r="P4534" s="515">
        <f t="shared" si="491"/>
        <v>0</v>
      </c>
      <c r="Q4534" s="515">
        <f t="shared" si="492"/>
        <v>0</v>
      </c>
      <c r="R4534" s="515">
        <f t="shared" si="493"/>
        <v>0</v>
      </c>
      <c r="S4534" s="516">
        <f>IF(M4534="nio",0,IF(M4534&gt;0,VLOOKUP(H4534,'3-Productie normen'!A:L,VLOOKUP(M4534,'3-Productie normen'!$B$36:$C$42,2,FALSE),FALSE)))</f>
        <v>0</v>
      </c>
      <c r="T4534" s="516">
        <f t="shared" si="495"/>
        <v>0</v>
      </c>
      <c r="U4534" s="55">
        <f t="shared" si="496"/>
        <v>0</v>
      </c>
      <c r="V4534" s="527"/>
      <c r="X4534" s="529">
        <f t="shared" si="494"/>
        <v>0</v>
      </c>
    </row>
    <row r="4535" spans="1:24" ht="14.1" customHeight="1">
      <c r="A4535" s="460">
        <v>4535</v>
      </c>
      <c r="B4535" s="467" t="s">
        <v>249</v>
      </c>
      <c r="C4535" s="466" t="s">
        <v>422</v>
      </c>
      <c r="D4535" s="473" t="s">
        <v>517</v>
      </c>
      <c r="E4535" s="477" t="s">
        <v>790</v>
      </c>
      <c r="F4535" s="477" t="s">
        <v>3612</v>
      </c>
      <c r="G4535" s="495" t="s">
        <v>606</v>
      </c>
      <c r="H4535" s="491" t="s">
        <v>286</v>
      </c>
      <c r="I4535" s="495" t="s">
        <v>3983</v>
      </c>
      <c r="J4535" s="503">
        <v>82.13</v>
      </c>
      <c r="K4535" s="495" t="s">
        <v>4027</v>
      </c>
      <c r="L4535" s="512">
        <f t="shared" si="490"/>
        <v>0</v>
      </c>
      <c r="M4535" s="513" t="s">
        <v>4037</v>
      </c>
      <c r="N4535" s="514"/>
      <c r="O4535" s="514"/>
      <c r="P4535" s="515">
        <f t="shared" si="491"/>
        <v>0</v>
      </c>
      <c r="Q4535" s="515">
        <f t="shared" si="492"/>
        <v>0</v>
      </c>
      <c r="R4535" s="515">
        <f t="shared" si="493"/>
        <v>0</v>
      </c>
      <c r="S4535" s="516">
        <f>IF(M4535="nio",0,IF(M4535&gt;0,VLOOKUP(H4535,'3-Productie normen'!A:L,VLOOKUP(M4535,'3-Productie normen'!$B$36:$C$42,2,FALSE),FALSE)))</f>
        <v>0</v>
      </c>
      <c r="T4535" s="516">
        <f t="shared" si="495"/>
        <v>0</v>
      </c>
      <c r="U4535" s="55">
        <f t="shared" si="496"/>
        <v>0</v>
      </c>
      <c r="V4535" s="527"/>
      <c r="X4535" s="529">
        <f t="shared" si="494"/>
        <v>0</v>
      </c>
    </row>
    <row r="4536" spans="1:24" ht="14.1" customHeight="1">
      <c r="A4536" s="460">
        <v>4536</v>
      </c>
      <c r="B4536" s="467" t="s">
        <v>249</v>
      </c>
      <c r="C4536" s="466" t="s">
        <v>423</v>
      </c>
      <c r="D4536" s="473" t="s">
        <v>518</v>
      </c>
      <c r="E4536" s="477">
        <v>0</v>
      </c>
      <c r="F4536" s="477" t="s">
        <v>3613</v>
      </c>
      <c r="G4536" s="495" t="s">
        <v>529</v>
      </c>
      <c r="H4536" s="491" t="s">
        <v>253</v>
      </c>
      <c r="I4536" s="495" t="s">
        <v>3986</v>
      </c>
      <c r="J4536" s="503">
        <v>23.7</v>
      </c>
      <c r="K4536" s="491" t="s">
        <v>253</v>
      </c>
      <c r="L4536" s="512">
        <f t="shared" si="490"/>
        <v>104</v>
      </c>
      <c r="M4536" s="514">
        <v>104</v>
      </c>
      <c r="N4536" s="514"/>
      <c r="O4536" s="514"/>
      <c r="P4536" s="515" t="e">
        <f t="shared" si="491"/>
        <v>#DIV/0!</v>
      </c>
      <c r="Q4536" s="515">
        <f t="shared" si="492"/>
        <v>0</v>
      </c>
      <c r="R4536" s="515">
        <f t="shared" si="493"/>
        <v>0</v>
      </c>
      <c r="S4536" s="516">
        <f>IF(M4536="nio",0,IF(M4536&gt;0,VLOOKUP(H4536,'3-Productie normen'!A:L,VLOOKUP(M4536,'3-Productie normen'!$B$36:$C$42,2,FALSE),FALSE)))</f>
        <v>0</v>
      </c>
      <c r="T4536" s="516">
        <f t="shared" si="495"/>
        <v>0</v>
      </c>
      <c r="U4536" s="55">
        <f t="shared" si="496"/>
        <v>0</v>
      </c>
      <c r="V4536" s="527"/>
      <c r="X4536" s="529">
        <f t="shared" si="494"/>
        <v>2464.7999999999997</v>
      </c>
    </row>
    <row r="4537" spans="1:24" ht="14.1" customHeight="1">
      <c r="A4537" s="567">
        <v>4537</v>
      </c>
      <c r="B4537" s="467" t="s">
        <v>249</v>
      </c>
      <c r="C4537" s="466" t="s">
        <v>423</v>
      </c>
      <c r="D4537" s="473" t="s">
        <v>518</v>
      </c>
      <c r="E4537" s="477">
        <v>0</v>
      </c>
      <c r="F4537" s="477" t="s">
        <v>3614</v>
      </c>
      <c r="G4537" s="495" t="s">
        <v>600</v>
      </c>
      <c r="H4537" s="494" t="s">
        <v>4033</v>
      </c>
      <c r="I4537" s="495" t="s">
        <v>3986</v>
      </c>
      <c r="J4537" s="503">
        <v>66.569999999999993</v>
      </c>
      <c r="K4537" s="494" t="s">
        <v>4033</v>
      </c>
      <c r="L4537" s="512">
        <f t="shared" si="490"/>
        <v>104</v>
      </c>
      <c r="M4537" s="514">
        <v>104</v>
      </c>
      <c r="N4537" s="514"/>
      <c r="O4537" s="514"/>
      <c r="P4537" s="515" t="e">
        <f t="shared" si="491"/>
        <v>#DIV/0!</v>
      </c>
      <c r="Q4537" s="515">
        <f t="shared" si="492"/>
        <v>0</v>
      </c>
      <c r="R4537" s="515">
        <f t="shared" si="493"/>
        <v>0</v>
      </c>
      <c r="S4537" s="516">
        <f>IF(M4537="nio",0,IF(M4537&gt;0,VLOOKUP(H4537,'3-Productie normen'!A:L,VLOOKUP(M4537,'3-Productie normen'!$B$36:$C$42,2,FALSE),FALSE)))</f>
        <v>0</v>
      </c>
      <c r="T4537" s="516">
        <f t="shared" si="495"/>
        <v>0</v>
      </c>
      <c r="U4537" s="55">
        <f t="shared" si="496"/>
        <v>0</v>
      </c>
      <c r="V4537" s="527"/>
      <c r="X4537" s="529">
        <f t="shared" si="494"/>
        <v>6923.2799999999988</v>
      </c>
    </row>
    <row r="4538" spans="1:24" ht="14.1" customHeight="1">
      <c r="A4538" s="460">
        <v>4538</v>
      </c>
      <c r="B4538" s="467" t="s">
        <v>249</v>
      </c>
      <c r="C4538" s="466" t="s">
        <v>423</v>
      </c>
      <c r="D4538" s="473" t="s">
        <v>518</v>
      </c>
      <c r="E4538" s="477">
        <v>0</v>
      </c>
      <c r="F4538" s="477" t="s">
        <v>1410</v>
      </c>
      <c r="G4538" s="495" t="s">
        <v>529</v>
      </c>
      <c r="H4538" s="491" t="s">
        <v>253</v>
      </c>
      <c r="I4538" s="495" t="s">
        <v>3986</v>
      </c>
      <c r="J4538" s="503">
        <v>18.100000000000001</v>
      </c>
      <c r="K4538" s="491" t="s">
        <v>253</v>
      </c>
      <c r="L4538" s="512">
        <f t="shared" si="490"/>
        <v>104</v>
      </c>
      <c r="M4538" s="514">
        <v>104</v>
      </c>
      <c r="N4538" s="514"/>
      <c r="O4538" s="514"/>
      <c r="P4538" s="515" t="e">
        <f t="shared" si="491"/>
        <v>#DIV/0!</v>
      </c>
      <c r="Q4538" s="515">
        <f t="shared" si="492"/>
        <v>0</v>
      </c>
      <c r="R4538" s="515">
        <f t="shared" si="493"/>
        <v>0</v>
      </c>
      <c r="S4538" s="516">
        <f>IF(M4538="nio",0,IF(M4538&gt;0,VLOOKUP(H4538,'3-Productie normen'!A:L,VLOOKUP(M4538,'3-Productie normen'!$B$36:$C$42,2,FALSE),FALSE)))</f>
        <v>0</v>
      </c>
      <c r="T4538" s="516">
        <f t="shared" si="495"/>
        <v>0</v>
      </c>
      <c r="U4538" s="55">
        <f t="shared" si="496"/>
        <v>0</v>
      </c>
      <c r="V4538" s="527"/>
      <c r="X4538" s="529">
        <f t="shared" si="494"/>
        <v>1882.4</v>
      </c>
    </row>
    <row r="4539" spans="1:24" ht="14.1" customHeight="1">
      <c r="A4539" s="460">
        <v>4539</v>
      </c>
      <c r="B4539" s="467" t="s">
        <v>249</v>
      </c>
      <c r="C4539" s="466" t="s">
        <v>423</v>
      </c>
      <c r="D4539" s="473" t="s">
        <v>518</v>
      </c>
      <c r="E4539" s="477">
        <v>0</v>
      </c>
      <c r="F4539" s="477" t="s">
        <v>3615</v>
      </c>
      <c r="G4539" s="495" t="s">
        <v>529</v>
      </c>
      <c r="H4539" s="491" t="s">
        <v>253</v>
      </c>
      <c r="I4539" s="495" t="s">
        <v>3986</v>
      </c>
      <c r="J4539" s="503">
        <v>30.53</v>
      </c>
      <c r="K4539" s="491" t="s">
        <v>253</v>
      </c>
      <c r="L4539" s="512">
        <f t="shared" si="490"/>
        <v>104</v>
      </c>
      <c r="M4539" s="514">
        <v>104</v>
      </c>
      <c r="N4539" s="514"/>
      <c r="O4539" s="514"/>
      <c r="P4539" s="515" t="e">
        <f t="shared" si="491"/>
        <v>#DIV/0!</v>
      </c>
      <c r="Q4539" s="515">
        <f t="shared" si="492"/>
        <v>0</v>
      </c>
      <c r="R4539" s="515">
        <f t="shared" si="493"/>
        <v>0</v>
      </c>
      <c r="S4539" s="516">
        <f>IF(M4539="nio",0,IF(M4539&gt;0,VLOOKUP(H4539,'3-Productie normen'!A:L,VLOOKUP(M4539,'3-Productie normen'!$B$36:$C$42,2,FALSE),FALSE)))</f>
        <v>0</v>
      </c>
      <c r="T4539" s="516">
        <f t="shared" si="495"/>
        <v>0</v>
      </c>
      <c r="U4539" s="55">
        <f t="shared" si="496"/>
        <v>0</v>
      </c>
      <c r="V4539" s="527"/>
      <c r="X4539" s="529">
        <f t="shared" si="494"/>
        <v>3175.12</v>
      </c>
    </row>
    <row r="4540" spans="1:24" ht="14.1" customHeight="1">
      <c r="A4540" s="460">
        <v>4540</v>
      </c>
      <c r="B4540" s="467" t="s">
        <v>249</v>
      </c>
      <c r="C4540" s="466" t="s">
        <v>423</v>
      </c>
      <c r="D4540" s="473" t="s">
        <v>518</v>
      </c>
      <c r="E4540" s="477">
        <v>0</v>
      </c>
      <c r="F4540" s="477" t="s">
        <v>3616</v>
      </c>
      <c r="G4540" s="495" t="s">
        <v>529</v>
      </c>
      <c r="H4540" s="491" t="s">
        <v>253</v>
      </c>
      <c r="I4540" s="495" t="s">
        <v>3986</v>
      </c>
      <c r="J4540" s="503">
        <v>18.760000000000002</v>
      </c>
      <c r="K4540" s="491" t="s">
        <v>253</v>
      </c>
      <c r="L4540" s="512">
        <f t="shared" si="490"/>
        <v>104</v>
      </c>
      <c r="M4540" s="514">
        <v>104</v>
      </c>
      <c r="N4540" s="514"/>
      <c r="O4540" s="514"/>
      <c r="P4540" s="515" t="e">
        <f t="shared" si="491"/>
        <v>#DIV/0!</v>
      </c>
      <c r="Q4540" s="515">
        <f t="shared" si="492"/>
        <v>0</v>
      </c>
      <c r="R4540" s="515">
        <f t="shared" si="493"/>
        <v>0</v>
      </c>
      <c r="S4540" s="516">
        <f>IF(M4540="nio",0,IF(M4540&gt;0,VLOOKUP(H4540,'3-Productie normen'!A:L,VLOOKUP(M4540,'3-Productie normen'!$B$36:$C$42,2,FALSE),FALSE)))</f>
        <v>0</v>
      </c>
      <c r="T4540" s="516">
        <f t="shared" si="495"/>
        <v>0</v>
      </c>
      <c r="U4540" s="55">
        <f t="shared" si="496"/>
        <v>0</v>
      </c>
      <c r="V4540" s="527"/>
      <c r="X4540" s="529">
        <f t="shared" si="494"/>
        <v>1951.0400000000002</v>
      </c>
    </row>
    <row r="4541" spans="1:24" ht="14.1" customHeight="1">
      <c r="A4541" s="460">
        <v>4541</v>
      </c>
      <c r="B4541" s="467" t="s">
        <v>249</v>
      </c>
      <c r="C4541" s="466" t="s">
        <v>423</v>
      </c>
      <c r="D4541" s="473" t="s">
        <v>518</v>
      </c>
      <c r="E4541" s="477">
        <v>0</v>
      </c>
      <c r="F4541" s="477" t="s">
        <v>3617</v>
      </c>
      <c r="G4541" s="495" t="s">
        <v>529</v>
      </c>
      <c r="H4541" s="491" t="s">
        <v>253</v>
      </c>
      <c r="I4541" s="495" t="s">
        <v>3986</v>
      </c>
      <c r="J4541" s="503">
        <v>28.42</v>
      </c>
      <c r="K4541" s="491" t="s">
        <v>253</v>
      </c>
      <c r="L4541" s="512">
        <f t="shared" si="490"/>
        <v>104</v>
      </c>
      <c r="M4541" s="514">
        <v>104</v>
      </c>
      <c r="N4541" s="514"/>
      <c r="O4541" s="514"/>
      <c r="P4541" s="515" t="e">
        <f t="shared" si="491"/>
        <v>#DIV/0!</v>
      </c>
      <c r="Q4541" s="515">
        <f t="shared" si="492"/>
        <v>0</v>
      </c>
      <c r="R4541" s="515">
        <f t="shared" si="493"/>
        <v>0</v>
      </c>
      <c r="S4541" s="516">
        <f>IF(M4541="nio",0,IF(M4541&gt;0,VLOOKUP(H4541,'3-Productie normen'!A:L,VLOOKUP(M4541,'3-Productie normen'!$B$36:$C$42,2,FALSE),FALSE)))</f>
        <v>0</v>
      </c>
      <c r="T4541" s="516">
        <f t="shared" si="495"/>
        <v>0</v>
      </c>
      <c r="U4541" s="55">
        <f t="shared" si="496"/>
        <v>0</v>
      </c>
      <c r="V4541" s="527"/>
      <c r="X4541" s="529">
        <f t="shared" si="494"/>
        <v>2955.6800000000003</v>
      </c>
    </row>
    <row r="4542" spans="1:24" ht="14.1" customHeight="1">
      <c r="A4542" s="460">
        <v>4542</v>
      </c>
      <c r="B4542" s="467" t="s">
        <v>249</v>
      </c>
      <c r="C4542" s="466" t="s">
        <v>423</v>
      </c>
      <c r="D4542" s="473" t="s">
        <v>518</v>
      </c>
      <c r="E4542" s="477">
        <v>0</v>
      </c>
      <c r="F4542" s="477" t="s">
        <v>3618</v>
      </c>
      <c r="G4542" s="495" t="s">
        <v>529</v>
      </c>
      <c r="H4542" s="491" t="s">
        <v>253</v>
      </c>
      <c r="I4542" s="495" t="s">
        <v>3986</v>
      </c>
      <c r="J4542" s="503">
        <v>18.760000000000002</v>
      </c>
      <c r="K4542" s="491" t="s">
        <v>253</v>
      </c>
      <c r="L4542" s="512">
        <f t="shared" si="490"/>
        <v>104</v>
      </c>
      <c r="M4542" s="514">
        <v>104</v>
      </c>
      <c r="N4542" s="514"/>
      <c r="O4542" s="514"/>
      <c r="P4542" s="515" t="e">
        <f t="shared" si="491"/>
        <v>#DIV/0!</v>
      </c>
      <c r="Q4542" s="515">
        <f t="shared" si="492"/>
        <v>0</v>
      </c>
      <c r="R4542" s="515">
        <f t="shared" si="493"/>
        <v>0</v>
      </c>
      <c r="S4542" s="516">
        <f>IF(M4542="nio",0,IF(M4542&gt;0,VLOOKUP(H4542,'3-Productie normen'!A:L,VLOOKUP(M4542,'3-Productie normen'!$B$36:$C$42,2,FALSE),FALSE)))</f>
        <v>0</v>
      </c>
      <c r="T4542" s="516">
        <f t="shared" si="495"/>
        <v>0</v>
      </c>
      <c r="U4542" s="55">
        <f t="shared" si="496"/>
        <v>0</v>
      </c>
      <c r="V4542" s="527"/>
      <c r="X4542" s="529">
        <f t="shared" si="494"/>
        <v>1951.0400000000002</v>
      </c>
    </row>
    <row r="4543" spans="1:24" ht="14.1" customHeight="1">
      <c r="A4543" s="460">
        <v>4543</v>
      </c>
      <c r="B4543" s="467" t="s">
        <v>249</v>
      </c>
      <c r="C4543" s="466" t="s">
        <v>423</v>
      </c>
      <c r="D4543" s="473" t="s">
        <v>518</v>
      </c>
      <c r="E4543" s="477">
        <v>0</v>
      </c>
      <c r="F4543" s="477" t="s">
        <v>3619</v>
      </c>
      <c r="G4543" s="495" t="s">
        <v>529</v>
      </c>
      <c r="H4543" s="491" t="s">
        <v>253</v>
      </c>
      <c r="I4543" s="495" t="s">
        <v>3986</v>
      </c>
      <c r="J4543" s="503">
        <v>18.760000000000002</v>
      </c>
      <c r="K4543" s="491" t="s">
        <v>253</v>
      </c>
      <c r="L4543" s="512">
        <f t="shared" si="490"/>
        <v>104</v>
      </c>
      <c r="M4543" s="514">
        <v>104</v>
      </c>
      <c r="N4543" s="514"/>
      <c r="O4543" s="514"/>
      <c r="P4543" s="515" t="e">
        <f t="shared" si="491"/>
        <v>#DIV/0!</v>
      </c>
      <c r="Q4543" s="515">
        <f t="shared" si="492"/>
        <v>0</v>
      </c>
      <c r="R4543" s="515">
        <f t="shared" si="493"/>
        <v>0</v>
      </c>
      <c r="S4543" s="516">
        <f>IF(M4543="nio",0,IF(M4543&gt;0,VLOOKUP(H4543,'3-Productie normen'!A:L,VLOOKUP(M4543,'3-Productie normen'!$B$36:$C$42,2,FALSE),FALSE)))</f>
        <v>0</v>
      </c>
      <c r="T4543" s="516">
        <f t="shared" si="495"/>
        <v>0</v>
      </c>
      <c r="U4543" s="55">
        <f t="shared" si="496"/>
        <v>0</v>
      </c>
      <c r="V4543" s="527"/>
      <c r="X4543" s="529">
        <f t="shared" si="494"/>
        <v>1951.0400000000002</v>
      </c>
    </row>
    <row r="4544" spans="1:24" ht="14.1" customHeight="1">
      <c r="A4544" s="460">
        <v>4544</v>
      </c>
      <c r="B4544" s="467" t="s">
        <v>249</v>
      </c>
      <c r="C4544" s="466" t="s">
        <v>423</v>
      </c>
      <c r="D4544" s="473" t="s">
        <v>518</v>
      </c>
      <c r="E4544" s="477">
        <v>0</v>
      </c>
      <c r="F4544" s="477" t="s">
        <v>3620</v>
      </c>
      <c r="G4544" s="495" t="s">
        <v>529</v>
      </c>
      <c r="H4544" s="491" t="s">
        <v>253</v>
      </c>
      <c r="I4544" s="495" t="s">
        <v>3986</v>
      </c>
      <c r="J4544" s="503">
        <v>18.760000000000002</v>
      </c>
      <c r="K4544" s="491" t="s">
        <v>253</v>
      </c>
      <c r="L4544" s="512">
        <f t="shared" si="490"/>
        <v>104</v>
      </c>
      <c r="M4544" s="514">
        <v>104</v>
      </c>
      <c r="N4544" s="514"/>
      <c r="O4544" s="514"/>
      <c r="P4544" s="515" t="e">
        <f t="shared" si="491"/>
        <v>#DIV/0!</v>
      </c>
      <c r="Q4544" s="515">
        <f t="shared" si="492"/>
        <v>0</v>
      </c>
      <c r="R4544" s="515">
        <f t="shared" si="493"/>
        <v>0</v>
      </c>
      <c r="S4544" s="516">
        <f>IF(M4544="nio",0,IF(M4544&gt;0,VLOOKUP(H4544,'3-Productie normen'!A:L,VLOOKUP(M4544,'3-Productie normen'!$B$36:$C$42,2,FALSE),FALSE)))</f>
        <v>0</v>
      </c>
      <c r="T4544" s="516">
        <f t="shared" si="495"/>
        <v>0</v>
      </c>
      <c r="U4544" s="55">
        <f t="shared" si="496"/>
        <v>0</v>
      </c>
      <c r="V4544" s="527"/>
      <c r="X4544" s="529">
        <f t="shared" si="494"/>
        <v>1951.0400000000002</v>
      </c>
    </row>
    <row r="4545" spans="1:24" ht="14.1" customHeight="1">
      <c r="A4545" s="567">
        <v>4545</v>
      </c>
      <c r="B4545" s="467" t="s">
        <v>249</v>
      </c>
      <c r="C4545" s="466" t="s">
        <v>423</v>
      </c>
      <c r="D4545" s="473" t="s">
        <v>518</v>
      </c>
      <c r="E4545" s="477">
        <v>0</v>
      </c>
      <c r="F4545" s="477" t="s">
        <v>3621</v>
      </c>
      <c r="G4545" s="495" t="s">
        <v>529</v>
      </c>
      <c r="H4545" s="491" t="s">
        <v>253</v>
      </c>
      <c r="I4545" s="495" t="s">
        <v>3986</v>
      </c>
      <c r="J4545" s="503">
        <v>18.75</v>
      </c>
      <c r="K4545" s="491" t="s">
        <v>253</v>
      </c>
      <c r="L4545" s="512">
        <f t="shared" si="490"/>
        <v>104</v>
      </c>
      <c r="M4545" s="514">
        <v>104</v>
      </c>
      <c r="N4545" s="514"/>
      <c r="O4545" s="514"/>
      <c r="P4545" s="515" t="e">
        <f t="shared" si="491"/>
        <v>#DIV/0!</v>
      </c>
      <c r="Q4545" s="515">
        <f t="shared" si="492"/>
        <v>0</v>
      </c>
      <c r="R4545" s="515">
        <f t="shared" si="493"/>
        <v>0</v>
      </c>
      <c r="S4545" s="516">
        <f>IF(M4545="nio",0,IF(M4545&gt;0,VLOOKUP(H4545,'3-Productie normen'!A:L,VLOOKUP(M4545,'3-Productie normen'!$B$36:$C$42,2,FALSE),FALSE)))</f>
        <v>0</v>
      </c>
      <c r="T4545" s="516">
        <f t="shared" si="495"/>
        <v>0</v>
      </c>
      <c r="U4545" s="55">
        <f t="shared" si="496"/>
        <v>0</v>
      </c>
      <c r="V4545" s="527"/>
      <c r="X4545" s="529">
        <f t="shared" si="494"/>
        <v>1950</v>
      </c>
    </row>
    <row r="4546" spans="1:24" ht="14.1" customHeight="1">
      <c r="A4546" s="460">
        <v>4546</v>
      </c>
      <c r="B4546" s="467" t="s">
        <v>249</v>
      </c>
      <c r="C4546" s="466" t="s">
        <v>423</v>
      </c>
      <c r="D4546" s="473" t="s">
        <v>518</v>
      </c>
      <c r="E4546" s="477">
        <v>0</v>
      </c>
      <c r="F4546" s="477" t="s">
        <v>3622</v>
      </c>
      <c r="G4546" s="495" t="s">
        <v>529</v>
      </c>
      <c r="H4546" s="491" t="s">
        <v>253</v>
      </c>
      <c r="I4546" s="495" t="s">
        <v>3986</v>
      </c>
      <c r="J4546" s="503">
        <v>17.79</v>
      </c>
      <c r="K4546" s="491" t="s">
        <v>253</v>
      </c>
      <c r="L4546" s="512">
        <f t="shared" si="490"/>
        <v>104</v>
      </c>
      <c r="M4546" s="514">
        <v>104</v>
      </c>
      <c r="N4546" s="514"/>
      <c r="O4546" s="514"/>
      <c r="P4546" s="515" t="e">
        <f t="shared" si="491"/>
        <v>#DIV/0!</v>
      </c>
      <c r="Q4546" s="515">
        <f t="shared" si="492"/>
        <v>0</v>
      </c>
      <c r="R4546" s="515">
        <f t="shared" si="493"/>
        <v>0</v>
      </c>
      <c r="S4546" s="516">
        <f>IF(M4546="nio",0,IF(M4546&gt;0,VLOOKUP(H4546,'3-Productie normen'!A:L,VLOOKUP(M4546,'3-Productie normen'!$B$36:$C$42,2,FALSE),FALSE)))</f>
        <v>0</v>
      </c>
      <c r="T4546" s="516">
        <f t="shared" si="495"/>
        <v>0</v>
      </c>
      <c r="U4546" s="55">
        <f t="shared" si="496"/>
        <v>0</v>
      </c>
      <c r="V4546" s="527"/>
      <c r="X4546" s="529">
        <f t="shared" si="494"/>
        <v>1850.1599999999999</v>
      </c>
    </row>
    <row r="4547" spans="1:24" ht="14.1" customHeight="1">
      <c r="A4547" s="460">
        <v>4547</v>
      </c>
      <c r="B4547" s="467" t="s">
        <v>249</v>
      </c>
      <c r="C4547" s="466" t="s">
        <v>423</v>
      </c>
      <c r="D4547" s="473" t="s">
        <v>518</v>
      </c>
      <c r="E4547" s="477">
        <v>0</v>
      </c>
      <c r="F4547" s="477" t="s">
        <v>3623</v>
      </c>
      <c r="G4547" s="495" t="s">
        <v>600</v>
      </c>
      <c r="H4547" s="492" t="s">
        <v>216</v>
      </c>
      <c r="I4547" s="495" t="s">
        <v>3977</v>
      </c>
      <c r="J4547" s="503">
        <v>15.03</v>
      </c>
      <c r="K4547" s="505" t="s">
        <v>216</v>
      </c>
      <c r="L4547" s="512">
        <f t="shared" si="490"/>
        <v>104</v>
      </c>
      <c r="M4547" s="514">
        <v>104</v>
      </c>
      <c r="N4547" s="514"/>
      <c r="O4547" s="514"/>
      <c r="P4547" s="515" t="e">
        <f t="shared" si="491"/>
        <v>#DIV/0!</v>
      </c>
      <c r="Q4547" s="515">
        <f t="shared" si="492"/>
        <v>0</v>
      </c>
      <c r="R4547" s="515">
        <f t="shared" si="493"/>
        <v>0</v>
      </c>
      <c r="S4547" s="516">
        <f>IF(M4547="nio",0,IF(M4547&gt;0,VLOOKUP(H4547,'3-Productie normen'!A:L,VLOOKUP(M4547,'3-Productie normen'!$B$36:$C$42,2,FALSE),FALSE)))</f>
        <v>0</v>
      </c>
      <c r="T4547" s="516">
        <f t="shared" si="495"/>
        <v>0</v>
      </c>
      <c r="U4547" s="55">
        <f t="shared" si="496"/>
        <v>0</v>
      </c>
      <c r="V4547" s="527"/>
      <c r="X4547" s="529">
        <f t="shared" si="494"/>
        <v>1563.12</v>
      </c>
    </row>
    <row r="4548" spans="1:24" ht="14.1" customHeight="1">
      <c r="A4548" s="460">
        <v>4548</v>
      </c>
      <c r="B4548" s="467" t="s">
        <v>249</v>
      </c>
      <c r="C4548" s="466" t="s">
        <v>423</v>
      </c>
      <c r="D4548" s="473" t="s">
        <v>518</v>
      </c>
      <c r="E4548" s="477">
        <v>0</v>
      </c>
      <c r="F4548" s="477" t="s">
        <v>3542</v>
      </c>
      <c r="G4548" s="495" t="s">
        <v>606</v>
      </c>
      <c r="H4548" s="491" t="s">
        <v>286</v>
      </c>
      <c r="I4548" s="495" t="s">
        <v>3980</v>
      </c>
      <c r="J4548" s="503">
        <v>0.61</v>
      </c>
      <c r="K4548" s="495" t="s">
        <v>4027</v>
      </c>
      <c r="L4548" s="512">
        <f t="shared" si="490"/>
        <v>0</v>
      </c>
      <c r="M4548" s="513" t="s">
        <v>4037</v>
      </c>
      <c r="N4548" s="514"/>
      <c r="O4548" s="514"/>
      <c r="P4548" s="515">
        <f t="shared" si="491"/>
        <v>0</v>
      </c>
      <c r="Q4548" s="515">
        <f t="shared" si="492"/>
        <v>0</v>
      </c>
      <c r="R4548" s="515">
        <f t="shared" si="493"/>
        <v>0</v>
      </c>
      <c r="S4548" s="516">
        <f>IF(M4548="nio",0,IF(M4548&gt;0,VLOOKUP(H4548,'3-Productie normen'!A:L,VLOOKUP(M4548,'3-Productie normen'!$B$36:$C$42,2,FALSE),FALSE)))</f>
        <v>0</v>
      </c>
      <c r="T4548" s="516">
        <f t="shared" si="495"/>
        <v>0</v>
      </c>
      <c r="U4548" s="55">
        <f t="shared" si="496"/>
        <v>0</v>
      </c>
      <c r="V4548" s="527"/>
      <c r="X4548" s="529">
        <f t="shared" si="494"/>
        <v>0</v>
      </c>
    </row>
    <row r="4549" spans="1:24" ht="14.1" customHeight="1">
      <c r="A4549" s="460">
        <v>4549</v>
      </c>
      <c r="B4549" s="467" t="s">
        <v>249</v>
      </c>
      <c r="C4549" s="466" t="s">
        <v>423</v>
      </c>
      <c r="D4549" s="473" t="s">
        <v>518</v>
      </c>
      <c r="E4549" s="477">
        <v>0</v>
      </c>
      <c r="F4549" s="477" t="s">
        <v>3624</v>
      </c>
      <c r="G4549" s="495" t="s">
        <v>606</v>
      </c>
      <c r="H4549" s="491" t="s">
        <v>286</v>
      </c>
      <c r="I4549" s="495" t="s">
        <v>3980</v>
      </c>
      <c r="J4549" s="503">
        <v>0.47</v>
      </c>
      <c r="K4549" s="495" t="s">
        <v>4027</v>
      </c>
      <c r="L4549" s="512">
        <f t="shared" si="490"/>
        <v>0</v>
      </c>
      <c r="M4549" s="513" t="s">
        <v>4037</v>
      </c>
      <c r="N4549" s="514"/>
      <c r="O4549" s="514"/>
      <c r="P4549" s="515">
        <f t="shared" si="491"/>
        <v>0</v>
      </c>
      <c r="Q4549" s="515">
        <f t="shared" si="492"/>
        <v>0</v>
      </c>
      <c r="R4549" s="515">
        <f t="shared" si="493"/>
        <v>0</v>
      </c>
      <c r="S4549" s="516">
        <f>IF(M4549="nio",0,IF(M4549&gt;0,VLOOKUP(H4549,'3-Productie normen'!A:L,VLOOKUP(M4549,'3-Productie normen'!$B$36:$C$42,2,FALSE),FALSE)))</f>
        <v>0</v>
      </c>
      <c r="T4549" s="516">
        <f t="shared" si="495"/>
        <v>0</v>
      </c>
      <c r="U4549" s="55">
        <f t="shared" si="496"/>
        <v>0</v>
      </c>
      <c r="V4549" s="527"/>
      <c r="X4549" s="529">
        <f t="shared" si="494"/>
        <v>0</v>
      </c>
    </row>
    <row r="4550" spans="1:24" ht="14.1" customHeight="1">
      <c r="A4550" s="460">
        <v>4550</v>
      </c>
      <c r="B4550" s="467" t="s">
        <v>249</v>
      </c>
      <c r="C4550" s="466" t="s">
        <v>423</v>
      </c>
      <c r="D4550" s="473" t="s">
        <v>518</v>
      </c>
      <c r="E4550" s="477">
        <v>1</v>
      </c>
      <c r="F4550" s="477" t="s">
        <v>3625</v>
      </c>
      <c r="G4550" s="495" t="s">
        <v>529</v>
      </c>
      <c r="H4550" s="491" t="s">
        <v>253</v>
      </c>
      <c r="I4550" s="495" t="s">
        <v>3986</v>
      </c>
      <c r="J4550" s="503">
        <v>22.31</v>
      </c>
      <c r="K4550" s="491" t="s">
        <v>253</v>
      </c>
      <c r="L4550" s="512">
        <f t="shared" si="490"/>
        <v>104</v>
      </c>
      <c r="M4550" s="514">
        <v>104</v>
      </c>
      <c r="N4550" s="514"/>
      <c r="O4550" s="514"/>
      <c r="P4550" s="515" t="e">
        <f t="shared" si="491"/>
        <v>#DIV/0!</v>
      </c>
      <c r="Q4550" s="515">
        <f t="shared" si="492"/>
        <v>0</v>
      </c>
      <c r="R4550" s="515">
        <f t="shared" si="493"/>
        <v>0</v>
      </c>
      <c r="S4550" s="516">
        <f>IF(M4550="nio",0,IF(M4550&gt;0,VLOOKUP(H4550,'3-Productie normen'!A:L,VLOOKUP(M4550,'3-Productie normen'!$B$36:$C$42,2,FALSE),FALSE)))</f>
        <v>0</v>
      </c>
      <c r="T4550" s="516">
        <f t="shared" si="495"/>
        <v>0</v>
      </c>
      <c r="U4550" s="55">
        <f t="shared" si="496"/>
        <v>0</v>
      </c>
      <c r="V4550" s="527"/>
      <c r="X4550" s="529">
        <f t="shared" si="494"/>
        <v>2320.2399999999998</v>
      </c>
    </row>
    <row r="4551" spans="1:24" ht="14.1" customHeight="1">
      <c r="A4551" s="460">
        <v>4551</v>
      </c>
      <c r="B4551" s="467" t="s">
        <v>249</v>
      </c>
      <c r="C4551" s="466" t="s">
        <v>423</v>
      </c>
      <c r="D4551" s="473" t="s">
        <v>518</v>
      </c>
      <c r="E4551" s="477">
        <v>1</v>
      </c>
      <c r="F4551" s="477" t="s">
        <v>3626</v>
      </c>
      <c r="G4551" s="495" t="s">
        <v>600</v>
      </c>
      <c r="H4551" s="494" t="s">
        <v>4033</v>
      </c>
      <c r="I4551" s="495" t="s">
        <v>3986</v>
      </c>
      <c r="J4551" s="503">
        <v>66.5</v>
      </c>
      <c r="K4551" s="494" t="s">
        <v>4033</v>
      </c>
      <c r="L4551" s="512">
        <f t="shared" si="490"/>
        <v>104</v>
      </c>
      <c r="M4551" s="514">
        <v>104</v>
      </c>
      <c r="N4551" s="514"/>
      <c r="O4551" s="514"/>
      <c r="P4551" s="515" t="e">
        <f t="shared" si="491"/>
        <v>#DIV/0!</v>
      </c>
      <c r="Q4551" s="515">
        <f t="shared" si="492"/>
        <v>0</v>
      </c>
      <c r="R4551" s="515">
        <f t="shared" si="493"/>
        <v>0</v>
      </c>
      <c r="S4551" s="516">
        <f>IF(M4551="nio",0,IF(M4551&gt;0,VLOOKUP(H4551,'3-Productie normen'!A:L,VLOOKUP(M4551,'3-Productie normen'!$B$36:$C$42,2,FALSE),FALSE)))</f>
        <v>0</v>
      </c>
      <c r="T4551" s="516">
        <f t="shared" si="495"/>
        <v>0</v>
      </c>
      <c r="U4551" s="55">
        <f t="shared" si="496"/>
        <v>0</v>
      </c>
      <c r="V4551" s="527"/>
      <c r="X4551" s="529">
        <f t="shared" si="494"/>
        <v>6916</v>
      </c>
    </row>
    <row r="4552" spans="1:24" ht="14.1" customHeight="1">
      <c r="A4552" s="460">
        <v>4552</v>
      </c>
      <c r="B4552" s="467" t="s">
        <v>249</v>
      </c>
      <c r="C4552" s="466" t="s">
        <v>423</v>
      </c>
      <c r="D4552" s="473" t="s">
        <v>518</v>
      </c>
      <c r="E4552" s="477">
        <v>1</v>
      </c>
      <c r="F4552" s="477" t="s">
        <v>1599</v>
      </c>
      <c r="G4552" s="495" t="s">
        <v>529</v>
      </c>
      <c r="H4552" s="491" t="s">
        <v>253</v>
      </c>
      <c r="I4552" s="495" t="s">
        <v>3986</v>
      </c>
      <c r="J4552" s="503">
        <v>17.97</v>
      </c>
      <c r="K4552" s="491" t="s">
        <v>253</v>
      </c>
      <c r="L4552" s="512">
        <f t="shared" si="490"/>
        <v>104</v>
      </c>
      <c r="M4552" s="514">
        <v>104</v>
      </c>
      <c r="N4552" s="514"/>
      <c r="O4552" s="514"/>
      <c r="P4552" s="515" t="e">
        <f t="shared" si="491"/>
        <v>#DIV/0!</v>
      </c>
      <c r="Q4552" s="515">
        <f t="shared" si="492"/>
        <v>0</v>
      </c>
      <c r="R4552" s="515">
        <f t="shared" si="493"/>
        <v>0</v>
      </c>
      <c r="S4552" s="516">
        <f>IF(M4552="nio",0,IF(M4552&gt;0,VLOOKUP(H4552,'3-Productie normen'!A:L,VLOOKUP(M4552,'3-Productie normen'!$B$36:$C$42,2,FALSE),FALSE)))</f>
        <v>0</v>
      </c>
      <c r="T4552" s="516">
        <f t="shared" si="495"/>
        <v>0</v>
      </c>
      <c r="U4552" s="55">
        <f t="shared" si="496"/>
        <v>0</v>
      </c>
      <c r="V4552" s="527"/>
      <c r="X4552" s="529">
        <f t="shared" si="494"/>
        <v>1868.8799999999999</v>
      </c>
    </row>
    <row r="4553" spans="1:24" ht="14.1" customHeight="1">
      <c r="A4553" s="567">
        <v>4553</v>
      </c>
      <c r="B4553" s="467" t="s">
        <v>249</v>
      </c>
      <c r="C4553" s="466" t="s">
        <v>423</v>
      </c>
      <c r="D4553" s="473" t="s">
        <v>518</v>
      </c>
      <c r="E4553" s="477">
        <v>1</v>
      </c>
      <c r="F4553" s="477" t="s">
        <v>3627</v>
      </c>
      <c r="G4553" s="495" t="s">
        <v>529</v>
      </c>
      <c r="H4553" s="491" t="s">
        <v>253</v>
      </c>
      <c r="I4553" s="495" t="s">
        <v>3986</v>
      </c>
      <c r="J4553" s="503">
        <v>30.26</v>
      </c>
      <c r="K4553" s="491" t="s">
        <v>253</v>
      </c>
      <c r="L4553" s="512">
        <f t="shared" si="490"/>
        <v>104</v>
      </c>
      <c r="M4553" s="514">
        <v>104</v>
      </c>
      <c r="N4553" s="514"/>
      <c r="O4553" s="514"/>
      <c r="P4553" s="515" t="e">
        <f t="shared" si="491"/>
        <v>#DIV/0!</v>
      </c>
      <c r="Q4553" s="515">
        <f t="shared" si="492"/>
        <v>0</v>
      </c>
      <c r="R4553" s="515">
        <f t="shared" si="493"/>
        <v>0</v>
      </c>
      <c r="S4553" s="516">
        <f>IF(M4553="nio",0,IF(M4553&gt;0,VLOOKUP(H4553,'3-Productie normen'!A:L,VLOOKUP(M4553,'3-Productie normen'!$B$36:$C$42,2,FALSE),FALSE)))</f>
        <v>0</v>
      </c>
      <c r="T4553" s="516">
        <f t="shared" si="495"/>
        <v>0</v>
      </c>
      <c r="U4553" s="55">
        <f t="shared" si="496"/>
        <v>0</v>
      </c>
      <c r="V4553" s="527"/>
      <c r="X4553" s="529">
        <f t="shared" si="494"/>
        <v>3147.04</v>
      </c>
    </row>
    <row r="4554" spans="1:24" ht="14.1" customHeight="1">
      <c r="A4554" s="460">
        <v>4554</v>
      </c>
      <c r="B4554" s="467" t="s">
        <v>249</v>
      </c>
      <c r="C4554" s="466" t="s">
        <v>423</v>
      </c>
      <c r="D4554" s="473" t="s">
        <v>518</v>
      </c>
      <c r="E4554" s="477">
        <v>1</v>
      </c>
      <c r="F4554" s="477" t="s">
        <v>3628</v>
      </c>
      <c r="G4554" s="495" t="s">
        <v>529</v>
      </c>
      <c r="H4554" s="491" t="s">
        <v>253</v>
      </c>
      <c r="I4554" s="495" t="s">
        <v>3986</v>
      </c>
      <c r="J4554" s="503">
        <v>28.01</v>
      </c>
      <c r="K4554" s="491" t="s">
        <v>253</v>
      </c>
      <c r="L4554" s="512">
        <f t="shared" si="490"/>
        <v>104</v>
      </c>
      <c r="M4554" s="514">
        <v>104</v>
      </c>
      <c r="N4554" s="514"/>
      <c r="O4554" s="514"/>
      <c r="P4554" s="515" t="e">
        <f t="shared" si="491"/>
        <v>#DIV/0!</v>
      </c>
      <c r="Q4554" s="515">
        <f t="shared" si="492"/>
        <v>0</v>
      </c>
      <c r="R4554" s="515">
        <f t="shared" si="493"/>
        <v>0</v>
      </c>
      <c r="S4554" s="516">
        <f>IF(M4554="nio",0,IF(M4554&gt;0,VLOOKUP(H4554,'3-Productie normen'!A:L,VLOOKUP(M4554,'3-Productie normen'!$B$36:$C$42,2,FALSE),FALSE)))</f>
        <v>0</v>
      </c>
      <c r="T4554" s="516">
        <f t="shared" si="495"/>
        <v>0</v>
      </c>
      <c r="U4554" s="55">
        <f t="shared" si="496"/>
        <v>0</v>
      </c>
      <c r="V4554" s="527"/>
      <c r="X4554" s="529">
        <f t="shared" si="494"/>
        <v>2913.04</v>
      </c>
    </row>
    <row r="4555" spans="1:24" ht="14.1" customHeight="1">
      <c r="A4555" s="460">
        <v>4555</v>
      </c>
      <c r="B4555" s="467" t="s">
        <v>249</v>
      </c>
      <c r="C4555" s="466" t="s">
        <v>423</v>
      </c>
      <c r="D4555" s="473" t="s">
        <v>518</v>
      </c>
      <c r="E4555" s="477">
        <v>1</v>
      </c>
      <c r="F4555" s="477" t="s">
        <v>3629</v>
      </c>
      <c r="G4555" s="495" t="s">
        <v>529</v>
      </c>
      <c r="H4555" s="491" t="s">
        <v>253</v>
      </c>
      <c r="I4555" s="495" t="s">
        <v>3986</v>
      </c>
      <c r="J4555" s="503">
        <v>28.01</v>
      </c>
      <c r="K4555" s="491" t="s">
        <v>253</v>
      </c>
      <c r="L4555" s="512">
        <f t="shared" ref="L4555:L4618" si="497">SUM(M4555:O4555)</f>
        <v>104</v>
      </c>
      <c r="M4555" s="514">
        <v>104</v>
      </c>
      <c r="N4555" s="514"/>
      <c r="O4555" s="514"/>
      <c r="P4555" s="515" t="e">
        <f t="shared" ref="P4555:P4618" si="498">IF(M4555="nio",0,IF(M4555&gt;0,M4555*J4555/S4555,0))</f>
        <v>#DIV/0!</v>
      </c>
      <c r="Q4555" s="515">
        <f t="shared" ref="Q4555:Q4618" si="499">IF(N4555&gt;0,N4555*J4555/T4555,0)</f>
        <v>0</v>
      </c>
      <c r="R4555" s="515">
        <f t="shared" ref="R4555:R4618" si="500">IF(O4555&gt;0,O4555*J4555/U4555,0)</f>
        <v>0</v>
      </c>
      <c r="S4555" s="516">
        <f>IF(M4555="nio",0,IF(M4555&gt;0,VLOOKUP(H4555,'3-Productie normen'!A:L,VLOOKUP(M4555,'3-Productie normen'!$B$36:$C$42,2,FALSE),FALSE)))</f>
        <v>0</v>
      </c>
      <c r="T4555" s="516">
        <f t="shared" si="495"/>
        <v>0</v>
      </c>
      <c r="U4555" s="55">
        <f t="shared" si="496"/>
        <v>0</v>
      </c>
      <c r="V4555" s="527"/>
      <c r="X4555" s="529">
        <f t="shared" ref="X4555:X4618" si="501">L4555*J4555</f>
        <v>2913.04</v>
      </c>
    </row>
    <row r="4556" spans="1:24" ht="14.1" customHeight="1">
      <c r="A4556" s="460">
        <v>4556</v>
      </c>
      <c r="B4556" s="467" t="s">
        <v>249</v>
      </c>
      <c r="C4556" s="466" t="s">
        <v>423</v>
      </c>
      <c r="D4556" s="473" t="s">
        <v>518</v>
      </c>
      <c r="E4556" s="475">
        <v>1</v>
      </c>
      <c r="F4556" s="475" t="s">
        <v>3630</v>
      </c>
      <c r="G4556" s="494" t="s">
        <v>529</v>
      </c>
      <c r="H4556" s="491" t="s">
        <v>253</v>
      </c>
      <c r="I4556" s="494" t="s">
        <v>3986</v>
      </c>
      <c r="J4556" s="502">
        <v>28.01</v>
      </c>
      <c r="K4556" s="491" t="s">
        <v>253</v>
      </c>
      <c r="L4556" s="512">
        <f t="shared" si="497"/>
        <v>104</v>
      </c>
      <c r="M4556" s="514">
        <v>104</v>
      </c>
      <c r="N4556" s="514"/>
      <c r="O4556" s="514"/>
      <c r="P4556" s="515" t="e">
        <f t="shared" si="498"/>
        <v>#DIV/0!</v>
      </c>
      <c r="Q4556" s="515">
        <f t="shared" si="499"/>
        <v>0</v>
      </c>
      <c r="R4556" s="515">
        <f t="shared" si="500"/>
        <v>0</v>
      </c>
      <c r="S4556" s="516">
        <f>IF(M4556="nio",0,IF(M4556&gt;0,VLOOKUP(H4556,'3-Productie normen'!A:L,VLOOKUP(M4556,'3-Productie normen'!$B$36:$C$42,2,FALSE),FALSE)))</f>
        <v>0</v>
      </c>
      <c r="T4556" s="516">
        <f t="shared" si="495"/>
        <v>0</v>
      </c>
      <c r="U4556" s="55">
        <f t="shared" si="496"/>
        <v>0</v>
      </c>
      <c r="V4556" s="527"/>
      <c r="X4556" s="529">
        <f t="shared" si="501"/>
        <v>2913.04</v>
      </c>
    </row>
    <row r="4557" spans="1:24" ht="14.1" customHeight="1">
      <c r="A4557" s="460">
        <v>4557</v>
      </c>
      <c r="B4557" s="467" t="s">
        <v>249</v>
      </c>
      <c r="C4557" s="466" t="s">
        <v>423</v>
      </c>
      <c r="D4557" s="473" t="s">
        <v>518</v>
      </c>
      <c r="E4557" s="475">
        <v>1</v>
      </c>
      <c r="F4557" s="475" t="s">
        <v>3631</v>
      </c>
      <c r="G4557" s="494" t="s">
        <v>529</v>
      </c>
      <c r="H4557" s="491" t="s">
        <v>253</v>
      </c>
      <c r="I4557" s="494" t="s">
        <v>3986</v>
      </c>
      <c r="J4557" s="502">
        <v>18.5</v>
      </c>
      <c r="K4557" s="491" t="s">
        <v>253</v>
      </c>
      <c r="L4557" s="512">
        <f t="shared" si="497"/>
        <v>104</v>
      </c>
      <c r="M4557" s="514">
        <v>104</v>
      </c>
      <c r="N4557" s="514"/>
      <c r="O4557" s="514"/>
      <c r="P4557" s="515" t="e">
        <f t="shared" si="498"/>
        <v>#DIV/0!</v>
      </c>
      <c r="Q4557" s="515">
        <f t="shared" si="499"/>
        <v>0</v>
      </c>
      <c r="R4557" s="515">
        <f t="shared" si="500"/>
        <v>0</v>
      </c>
      <c r="S4557" s="516">
        <f>IF(M4557="nio",0,IF(M4557&gt;0,VLOOKUP(H4557,'3-Productie normen'!A:L,VLOOKUP(M4557,'3-Productie normen'!$B$36:$C$42,2,FALSE),FALSE)))</f>
        <v>0</v>
      </c>
      <c r="T4557" s="516">
        <f t="shared" si="495"/>
        <v>0</v>
      </c>
      <c r="U4557" s="55">
        <f t="shared" si="496"/>
        <v>0</v>
      </c>
      <c r="V4557" s="527"/>
      <c r="X4557" s="529">
        <f t="shared" si="501"/>
        <v>1924</v>
      </c>
    </row>
    <row r="4558" spans="1:24" ht="14.1" customHeight="1">
      <c r="A4558" s="460">
        <v>4558</v>
      </c>
      <c r="B4558" s="467" t="s">
        <v>249</v>
      </c>
      <c r="C4558" s="466" t="s">
        <v>423</v>
      </c>
      <c r="D4558" s="473" t="s">
        <v>518</v>
      </c>
      <c r="E4558" s="475">
        <v>1</v>
      </c>
      <c r="F4558" s="475" t="s">
        <v>3632</v>
      </c>
      <c r="G4558" s="494" t="s">
        <v>529</v>
      </c>
      <c r="H4558" s="491" t="s">
        <v>253</v>
      </c>
      <c r="I4558" s="494" t="s">
        <v>3986</v>
      </c>
      <c r="J4558" s="502">
        <v>18.170000000000002</v>
      </c>
      <c r="K4558" s="491" t="s">
        <v>253</v>
      </c>
      <c r="L4558" s="512">
        <f t="shared" si="497"/>
        <v>104</v>
      </c>
      <c r="M4558" s="514">
        <v>104</v>
      </c>
      <c r="N4558" s="514"/>
      <c r="O4558" s="514"/>
      <c r="P4558" s="515" t="e">
        <f t="shared" si="498"/>
        <v>#DIV/0!</v>
      </c>
      <c r="Q4558" s="515">
        <f t="shared" si="499"/>
        <v>0</v>
      </c>
      <c r="R4558" s="515">
        <f t="shared" si="500"/>
        <v>0</v>
      </c>
      <c r="S4558" s="516">
        <f>IF(M4558="nio",0,IF(M4558&gt;0,VLOOKUP(H4558,'3-Productie normen'!A:L,VLOOKUP(M4558,'3-Productie normen'!$B$36:$C$42,2,FALSE),FALSE)))</f>
        <v>0</v>
      </c>
      <c r="T4558" s="516">
        <f t="shared" si="495"/>
        <v>0</v>
      </c>
      <c r="U4558" s="55">
        <f t="shared" si="496"/>
        <v>0</v>
      </c>
      <c r="V4558" s="527"/>
      <c r="X4558" s="529">
        <f t="shared" si="501"/>
        <v>1889.6800000000003</v>
      </c>
    </row>
    <row r="4559" spans="1:24" ht="14.1" customHeight="1">
      <c r="A4559" s="460">
        <v>4559</v>
      </c>
      <c r="B4559" s="467" t="s">
        <v>249</v>
      </c>
      <c r="C4559" s="466" t="s">
        <v>423</v>
      </c>
      <c r="D4559" s="473" t="s">
        <v>518</v>
      </c>
      <c r="E4559" s="475">
        <v>1</v>
      </c>
      <c r="F4559" s="475" t="s">
        <v>3633</v>
      </c>
      <c r="G4559" s="494" t="s">
        <v>529</v>
      </c>
      <c r="H4559" s="491" t="s">
        <v>253</v>
      </c>
      <c r="I4559" s="494" t="s">
        <v>3986</v>
      </c>
      <c r="J4559" s="502">
        <v>18.5</v>
      </c>
      <c r="K4559" s="491" t="s">
        <v>253</v>
      </c>
      <c r="L4559" s="512">
        <f t="shared" si="497"/>
        <v>104</v>
      </c>
      <c r="M4559" s="514">
        <v>104</v>
      </c>
      <c r="N4559" s="514"/>
      <c r="O4559" s="514"/>
      <c r="P4559" s="515" t="e">
        <f t="shared" si="498"/>
        <v>#DIV/0!</v>
      </c>
      <c r="Q4559" s="515">
        <f t="shared" si="499"/>
        <v>0</v>
      </c>
      <c r="R4559" s="515">
        <f t="shared" si="500"/>
        <v>0</v>
      </c>
      <c r="S4559" s="516">
        <f>IF(M4559="nio",0,IF(M4559&gt;0,VLOOKUP(H4559,'3-Productie normen'!A:L,VLOOKUP(M4559,'3-Productie normen'!$B$36:$C$42,2,FALSE),FALSE)))</f>
        <v>0</v>
      </c>
      <c r="T4559" s="516">
        <f t="shared" si="495"/>
        <v>0</v>
      </c>
      <c r="U4559" s="55">
        <f t="shared" si="496"/>
        <v>0</v>
      </c>
      <c r="V4559" s="527"/>
      <c r="X4559" s="529">
        <f t="shared" si="501"/>
        <v>1924</v>
      </c>
    </row>
    <row r="4560" spans="1:24" ht="14.1" customHeight="1">
      <c r="A4560" s="460">
        <v>4560</v>
      </c>
      <c r="B4560" s="467" t="s">
        <v>249</v>
      </c>
      <c r="C4560" s="466" t="s">
        <v>423</v>
      </c>
      <c r="D4560" s="473" t="s">
        <v>518</v>
      </c>
      <c r="E4560" s="475">
        <v>1</v>
      </c>
      <c r="F4560" s="475" t="s">
        <v>3634</v>
      </c>
      <c r="G4560" s="494" t="s">
        <v>600</v>
      </c>
      <c r="H4560" s="492" t="s">
        <v>216</v>
      </c>
      <c r="I4560" s="494" t="s">
        <v>3986</v>
      </c>
      <c r="J4560" s="502">
        <v>14.51</v>
      </c>
      <c r="K4560" s="505" t="s">
        <v>216</v>
      </c>
      <c r="L4560" s="512">
        <f t="shared" si="497"/>
        <v>104</v>
      </c>
      <c r="M4560" s="514">
        <v>104</v>
      </c>
      <c r="N4560" s="514"/>
      <c r="O4560" s="514"/>
      <c r="P4560" s="515" t="e">
        <f t="shared" si="498"/>
        <v>#DIV/0!</v>
      </c>
      <c r="Q4560" s="515">
        <f t="shared" si="499"/>
        <v>0</v>
      </c>
      <c r="R4560" s="515">
        <f t="shared" si="500"/>
        <v>0</v>
      </c>
      <c r="S4560" s="516">
        <f>IF(M4560="nio",0,IF(M4560&gt;0,VLOOKUP(H4560,'3-Productie normen'!A:L,VLOOKUP(M4560,'3-Productie normen'!$B$36:$C$42,2,FALSE),FALSE)))</f>
        <v>0</v>
      </c>
      <c r="T4560" s="516">
        <f t="shared" si="495"/>
        <v>0</v>
      </c>
      <c r="U4560" s="55">
        <f t="shared" si="496"/>
        <v>0</v>
      </c>
      <c r="V4560" s="527"/>
      <c r="X4560" s="529">
        <f t="shared" si="501"/>
        <v>1509.04</v>
      </c>
    </row>
    <row r="4561" spans="1:24" ht="14.1" customHeight="1">
      <c r="A4561" s="567">
        <v>4561</v>
      </c>
      <c r="B4561" s="467" t="s">
        <v>249</v>
      </c>
      <c r="C4561" s="466" t="s">
        <v>423</v>
      </c>
      <c r="D4561" s="473" t="s">
        <v>518</v>
      </c>
      <c r="E4561" s="475">
        <v>1</v>
      </c>
      <c r="F4561" s="475" t="s">
        <v>3542</v>
      </c>
      <c r="G4561" s="494" t="s">
        <v>606</v>
      </c>
      <c r="H4561" s="491" t="s">
        <v>286</v>
      </c>
      <c r="I4561" s="494" t="s">
        <v>3980</v>
      </c>
      <c r="J4561" s="502">
        <v>1.1000000000000001</v>
      </c>
      <c r="K4561" s="494" t="s">
        <v>4027</v>
      </c>
      <c r="L4561" s="512">
        <f t="shared" si="497"/>
        <v>0</v>
      </c>
      <c r="M4561" s="513" t="s">
        <v>4037</v>
      </c>
      <c r="N4561" s="514"/>
      <c r="O4561" s="514"/>
      <c r="P4561" s="515">
        <f t="shared" si="498"/>
        <v>0</v>
      </c>
      <c r="Q4561" s="515">
        <f t="shared" si="499"/>
        <v>0</v>
      </c>
      <c r="R4561" s="515">
        <f t="shared" si="500"/>
        <v>0</v>
      </c>
      <c r="S4561" s="516">
        <f>IF(M4561="nio",0,IF(M4561&gt;0,VLOOKUP(H4561,'3-Productie normen'!A:L,VLOOKUP(M4561,'3-Productie normen'!$B$36:$C$42,2,FALSE),FALSE)))</f>
        <v>0</v>
      </c>
      <c r="T4561" s="516">
        <f t="shared" si="495"/>
        <v>0</v>
      </c>
      <c r="U4561" s="55">
        <f t="shared" si="496"/>
        <v>0</v>
      </c>
      <c r="V4561" s="527"/>
      <c r="X4561" s="529">
        <f t="shared" si="501"/>
        <v>0</v>
      </c>
    </row>
    <row r="4562" spans="1:24" ht="14.1" customHeight="1">
      <c r="A4562" s="460">
        <v>4562</v>
      </c>
      <c r="B4562" s="467" t="s">
        <v>249</v>
      </c>
      <c r="C4562" s="466" t="s">
        <v>423</v>
      </c>
      <c r="D4562" s="473" t="s">
        <v>518</v>
      </c>
      <c r="E4562" s="475">
        <v>1</v>
      </c>
      <c r="F4562" s="475" t="s">
        <v>3635</v>
      </c>
      <c r="G4562" s="494" t="s">
        <v>606</v>
      </c>
      <c r="H4562" s="491" t="s">
        <v>286</v>
      </c>
      <c r="I4562" s="494" t="s">
        <v>3980</v>
      </c>
      <c r="J4562" s="502">
        <v>0.47</v>
      </c>
      <c r="K4562" s="494" t="s">
        <v>4027</v>
      </c>
      <c r="L4562" s="512">
        <f t="shared" si="497"/>
        <v>0</v>
      </c>
      <c r="M4562" s="513" t="s">
        <v>4037</v>
      </c>
      <c r="N4562" s="514"/>
      <c r="O4562" s="514"/>
      <c r="P4562" s="515">
        <f t="shared" si="498"/>
        <v>0</v>
      </c>
      <c r="Q4562" s="515">
        <f t="shared" si="499"/>
        <v>0</v>
      </c>
      <c r="R4562" s="515">
        <f t="shared" si="500"/>
        <v>0</v>
      </c>
      <c r="S4562" s="516">
        <f>IF(M4562="nio",0,IF(M4562&gt;0,VLOOKUP(H4562,'3-Productie normen'!A:L,VLOOKUP(M4562,'3-Productie normen'!$B$36:$C$42,2,FALSE),FALSE)))</f>
        <v>0</v>
      </c>
      <c r="T4562" s="516">
        <f t="shared" si="495"/>
        <v>0</v>
      </c>
      <c r="U4562" s="55">
        <f t="shared" si="496"/>
        <v>0</v>
      </c>
      <c r="V4562" s="527"/>
      <c r="X4562" s="529">
        <f t="shared" si="501"/>
        <v>0</v>
      </c>
    </row>
    <row r="4563" spans="1:24" ht="14.1" customHeight="1">
      <c r="A4563" s="460">
        <v>4563</v>
      </c>
      <c r="B4563" s="467" t="s">
        <v>249</v>
      </c>
      <c r="C4563" s="466" t="s">
        <v>423</v>
      </c>
      <c r="D4563" s="473" t="s">
        <v>518</v>
      </c>
      <c r="E4563" s="475" t="s">
        <v>790</v>
      </c>
      <c r="F4563" s="475" t="s">
        <v>3636</v>
      </c>
      <c r="G4563" s="494" t="s">
        <v>606</v>
      </c>
      <c r="H4563" s="494" t="s">
        <v>4026</v>
      </c>
      <c r="I4563" s="494" t="s">
        <v>3976</v>
      </c>
      <c r="J4563" s="502">
        <v>51.3</v>
      </c>
      <c r="K4563" s="494" t="s">
        <v>4026</v>
      </c>
      <c r="L4563" s="512">
        <f t="shared" si="497"/>
        <v>0</v>
      </c>
      <c r="M4563" s="513" t="s">
        <v>4037</v>
      </c>
      <c r="N4563" s="514"/>
      <c r="O4563" s="514"/>
      <c r="P4563" s="515">
        <f t="shared" si="498"/>
        <v>0</v>
      </c>
      <c r="Q4563" s="515">
        <f t="shared" si="499"/>
        <v>0</v>
      </c>
      <c r="R4563" s="515">
        <f t="shared" si="500"/>
        <v>0</v>
      </c>
      <c r="S4563" s="516">
        <f>IF(M4563="nio",0,IF(M4563&gt;0,VLOOKUP(H4563,'3-Productie normen'!A:L,VLOOKUP(M4563,'3-Productie normen'!$B$36:$C$42,2,FALSE),FALSE)))</f>
        <v>0</v>
      </c>
      <c r="T4563" s="516">
        <f t="shared" si="495"/>
        <v>0</v>
      </c>
      <c r="U4563" s="55">
        <f t="shared" si="496"/>
        <v>0</v>
      </c>
      <c r="V4563" s="527"/>
      <c r="X4563" s="529">
        <f t="shared" si="501"/>
        <v>0</v>
      </c>
    </row>
    <row r="4564" spans="1:24" ht="14.1" customHeight="1">
      <c r="A4564" s="460">
        <v>4564</v>
      </c>
      <c r="B4564" s="467" t="s">
        <v>249</v>
      </c>
      <c r="C4564" s="466" t="s">
        <v>423</v>
      </c>
      <c r="D4564" s="473" t="s">
        <v>518</v>
      </c>
      <c r="E4564" s="475" t="s">
        <v>790</v>
      </c>
      <c r="F4564" s="475" t="s">
        <v>3637</v>
      </c>
      <c r="G4564" s="494" t="s">
        <v>606</v>
      </c>
      <c r="H4564" s="491" t="s">
        <v>286</v>
      </c>
      <c r="I4564" s="494" t="s">
        <v>3980</v>
      </c>
      <c r="J4564" s="502">
        <v>1.33</v>
      </c>
      <c r="K4564" s="494" t="s">
        <v>4027</v>
      </c>
      <c r="L4564" s="512">
        <f t="shared" si="497"/>
        <v>0</v>
      </c>
      <c r="M4564" s="513" t="s">
        <v>4037</v>
      </c>
      <c r="N4564" s="514"/>
      <c r="O4564" s="514"/>
      <c r="P4564" s="515">
        <f t="shared" si="498"/>
        <v>0</v>
      </c>
      <c r="Q4564" s="515">
        <f t="shared" si="499"/>
        <v>0</v>
      </c>
      <c r="R4564" s="515">
        <f t="shared" si="500"/>
        <v>0</v>
      </c>
      <c r="S4564" s="516">
        <f>IF(M4564="nio",0,IF(M4564&gt;0,VLOOKUP(H4564,'3-Productie normen'!A:L,VLOOKUP(M4564,'3-Productie normen'!$B$36:$C$42,2,FALSE),FALSE)))</f>
        <v>0</v>
      </c>
      <c r="T4564" s="516">
        <f t="shared" si="495"/>
        <v>0</v>
      </c>
      <c r="U4564" s="55">
        <f t="shared" si="496"/>
        <v>0</v>
      </c>
      <c r="V4564" s="527"/>
      <c r="X4564" s="529">
        <f t="shared" si="501"/>
        <v>0</v>
      </c>
    </row>
    <row r="4565" spans="1:24" ht="14.1" customHeight="1">
      <c r="A4565" s="460">
        <v>4565</v>
      </c>
      <c r="B4565" s="467" t="s">
        <v>249</v>
      </c>
      <c r="C4565" s="466" t="s">
        <v>423</v>
      </c>
      <c r="D4565" s="473" t="s">
        <v>518</v>
      </c>
      <c r="E4565" s="475" t="s">
        <v>790</v>
      </c>
      <c r="F4565" s="475" t="s">
        <v>3638</v>
      </c>
      <c r="G4565" s="494" t="s">
        <v>1349</v>
      </c>
      <c r="H4565" s="491" t="s">
        <v>253</v>
      </c>
      <c r="I4565" s="494" t="s">
        <v>3976</v>
      </c>
      <c r="J4565" s="502">
        <v>48.23</v>
      </c>
      <c r="K4565" s="491" t="s">
        <v>253</v>
      </c>
      <c r="L4565" s="512">
        <f t="shared" si="497"/>
        <v>104</v>
      </c>
      <c r="M4565" s="514">
        <v>104</v>
      </c>
      <c r="N4565" s="514"/>
      <c r="O4565" s="514"/>
      <c r="P4565" s="515" t="e">
        <f t="shared" si="498"/>
        <v>#DIV/0!</v>
      </c>
      <c r="Q4565" s="515">
        <f t="shared" si="499"/>
        <v>0</v>
      </c>
      <c r="R4565" s="515">
        <f t="shared" si="500"/>
        <v>0</v>
      </c>
      <c r="S4565" s="516">
        <f>IF(M4565="nio",0,IF(M4565&gt;0,VLOOKUP(H4565,'3-Productie normen'!A:L,VLOOKUP(M4565,'3-Productie normen'!$B$36:$C$42,2,FALSE),FALSE)))</f>
        <v>0</v>
      </c>
      <c r="T4565" s="516">
        <f t="shared" si="495"/>
        <v>0</v>
      </c>
      <c r="U4565" s="55">
        <f t="shared" si="496"/>
        <v>0</v>
      </c>
      <c r="V4565" s="527"/>
      <c r="X4565" s="529">
        <f t="shared" si="501"/>
        <v>5015.92</v>
      </c>
    </row>
    <row r="4566" spans="1:24" ht="14.1" customHeight="1">
      <c r="A4566" s="460">
        <v>4566</v>
      </c>
      <c r="B4566" s="467" t="s">
        <v>249</v>
      </c>
      <c r="C4566" s="466" t="s">
        <v>423</v>
      </c>
      <c r="D4566" s="473" t="s">
        <v>518</v>
      </c>
      <c r="E4566" s="475" t="s">
        <v>790</v>
      </c>
      <c r="F4566" s="475" t="s">
        <v>3639</v>
      </c>
      <c r="G4566" s="494" t="s">
        <v>600</v>
      </c>
      <c r="H4566" s="494" t="s">
        <v>4033</v>
      </c>
      <c r="I4566" s="494" t="s">
        <v>3976</v>
      </c>
      <c r="J4566" s="502">
        <v>36.729999999999997</v>
      </c>
      <c r="K4566" s="494" t="s">
        <v>4033</v>
      </c>
      <c r="L4566" s="512">
        <f t="shared" si="497"/>
        <v>104</v>
      </c>
      <c r="M4566" s="514">
        <v>104</v>
      </c>
      <c r="N4566" s="514"/>
      <c r="O4566" s="514"/>
      <c r="P4566" s="515" t="e">
        <f t="shared" si="498"/>
        <v>#DIV/0!</v>
      </c>
      <c r="Q4566" s="515">
        <f t="shared" si="499"/>
        <v>0</v>
      </c>
      <c r="R4566" s="515">
        <f t="shared" si="500"/>
        <v>0</v>
      </c>
      <c r="S4566" s="516">
        <f>IF(M4566="nio",0,IF(M4566&gt;0,VLOOKUP(H4566,'3-Productie normen'!A:L,VLOOKUP(M4566,'3-Productie normen'!$B$36:$C$42,2,FALSE),FALSE)))</f>
        <v>0</v>
      </c>
      <c r="T4566" s="516">
        <f t="shared" si="495"/>
        <v>0</v>
      </c>
      <c r="U4566" s="55">
        <f t="shared" si="496"/>
        <v>0</v>
      </c>
      <c r="V4566" s="527"/>
      <c r="X4566" s="529">
        <f t="shared" si="501"/>
        <v>3819.9199999999996</v>
      </c>
    </row>
    <row r="4567" spans="1:24" ht="14.1" customHeight="1">
      <c r="A4567" s="460">
        <v>4567</v>
      </c>
      <c r="B4567" s="467" t="s">
        <v>249</v>
      </c>
      <c r="C4567" s="466" t="s">
        <v>423</v>
      </c>
      <c r="D4567" s="473" t="s">
        <v>518</v>
      </c>
      <c r="E4567" s="475" t="s">
        <v>790</v>
      </c>
      <c r="F4567" s="475" t="s">
        <v>3640</v>
      </c>
      <c r="G4567" s="494" t="s">
        <v>627</v>
      </c>
      <c r="H4567" s="491" t="s">
        <v>286</v>
      </c>
      <c r="I4567" s="494" t="s">
        <v>3976</v>
      </c>
      <c r="J4567" s="502">
        <v>24.59</v>
      </c>
      <c r="K4567" s="494" t="s">
        <v>4027</v>
      </c>
      <c r="L4567" s="512">
        <f t="shared" si="497"/>
        <v>0</v>
      </c>
      <c r="M4567" s="513" t="s">
        <v>4037</v>
      </c>
      <c r="N4567" s="514"/>
      <c r="O4567" s="514"/>
      <c r="P4567" s="515">
        <f t="shared" si="498"/>
        <v>0</v>
      </c>
      <c r="Q4567" s="515">
        <f t="shared" si="499"/>
        <v>0</v>
      </c>
      <c r="R4567" s="515">
        <f t="shared" si="500"/>
        <v>0</v>
      </c>
      <c r="S4567" s="516">
        <f>IF(M4567="nio",0,IF(M4567&gt;0,VLOOKUP(H4567,'3-Productie normen'!A:L,VLOOKUP(M4567,'3-Productie normen'!$B$36:$C$42,2,FALSE),FALSE)))</f>
        <v>0</v>
      </c>
      <c r="T4567" s="516">
        <f t="shared" si="495"/>
        <v>0</v>
      </c>
      <c r="U4567" s="55">
        <f t="shared" si="496"/>
        <v>0</v>
      </c>
      <c r="V4567" s="527"/>
      <c r="X4567" s="529">
        <f t="shared" si="501"/>
        <v>0</v>
      </c>
    </row>
    <row r="4568" spans="1:24" ht="14.1" customHeight="1">
      <c r="A4568" s="460">
        <v>4568</v>
      </c>
      <c r="B4568" s="467" t="s">
        <v>249</v>
      </c>
      <c r="C4568" s="466" t="s">
        <v>423</v>
      </c>
      <c r="D4568" s="473" t="s">
        <v>518</v>
      </c>
      <c r="E4568" s="475" t="s">
        <v>790</v>
      </c>
      <c r="F4568" s="475" t="s">
        <v>3641</v>
      </c>
      <c r="G4568" s="494" t="s">
        <v>596</v>
      </c>
      <c r="H4568" s="491" t="s">
        <v>286</v>
      </c>
      <c r="I4568" s="494" t="s">
        <v>3976</v>
      </c>
      <c r="J4568" s="502">
        <v>48.23</v>
      </c>
      <c r="K4568" s="494" t="s">
        <v>4027</v>
      </c>
      <c r="L4568" s="512">
        <f t="shared" si="497"/>
        <v>0</v>
      </c>
      <c r="M4568" s="513" t="s">
        <v>4037</v>
      </c>
      <c r="N4568" s="514"/>
      <c r="O4568" s="514"/>
      <c r="P4568" s="515">
        <f t="shared" si="498"/>
        <v>0</v>
      </c>
      <c r="Q4568" s="515">
        <f t="shared" si="499"/>
        <v>0</v>
      </c>
      <c r="R4568" s="515">
        <f t="shared" si="500"/>
        <v>0</v>
      </c>
      <c r="S4568" s="516">
        <f>IF(M4568="nio",0,IF(M4568&gt;0,VLOOKUP(H4568,'3-Productie normen'!A:L,VLOOKUP(M4568,'3-Productie normen'!$B$36:$C$42,2,FALSE),FALSE)))</f>
        <v>0</v>
      </c>
      <c r="T4568" s="516">
        <f t="shared" si="495"/>
        <v>0</v>
      </c>
      <c r="U4568" s="55">
        <f t="shared" si="496"/>
        <v>0</v>
      </c>
      <c r="V4568" s="527"/>
      <c r="X4568" s="529">
        <f t="shared" si="501"/>
        <v>0</v>
      </c>
    </row>
    <row r="4569" spans="1:24" ht="14.1" customHeight="1">
      <c r="A4569" s="567">
        <v>4569</v>
      </c>
      <c r="B4569" s="467" t="s">
        <v>249</v>
      </c>
      <c r="C4569" s="466" t="s">
        <v>423</v>
      </c>
      <c r="D4569" s="473" t="s">
        <v>518</v>
      </c>
      <c r="E4569" s="475" t="s">
        <v>790</v>
      </c>
      <c r="F4569" s="475" t="s">
        <v>3642</v>
      </c>
      <c r="G4569" s="494" t="s">
        <v>596</v>
      </c>
      <c r="H4569" s="491" t="s">
        <v>286</v>
      </c>
      <c r="I4569" s="494" t="s">
        <v>3976</v>
      </c>
      <c r="J4569" s="502">
        <v>51.91</v>
      </c>
      <c r="K4569" s="494" t="s">
        <v>4027</v>
      </c>
      <c r="L4569" s="512">
        <f t="shared" si="497"/>
        <v>0</v>
      </c>
      <c r="M4569" s="513" t="s">
        <v>4037</v>
      </c>
      <c r="N4569" s="514"/>
      <c r="O4569" s="514"/>
      <c r="P4569" s="515">
        <f t="shared" si="498"/>
        <v>0</v>
      </c>
      <c r="Q4569" s="515">
        <f t="shared" si="499"/>
        <v>0</v>
      </c>
      <c r="R4569" s="515">
        <f t="shared" si="500"/>
        <v>0</v>
      </c>
      <c r="S4569" s="516">
        <f>IF(M4569="nio",0,IF(M4569&gt;0,VLOOKUP(H4569,'3-Productie normen'!A:L,VLOOKUP(M4569,'3-Productie normen'!$B$36:$C$42,2,FALSE),FALSE)))</f>
        <v>0</v>
      </c>
      <c r="T4569" s="516">
        <f t="shared" si="495"/>
        <v>0</v>
      </c>
      <c r="U4569" s="55">
        <f t="shared" si="496"/>
        <v>0</v>
      </c>
      <c r="V4569" s="527"/>
      <c r="X4569" s="529">
        <f t="shared" si="501"/>
        <v>0</v>
      </c>
    </row>
    <row r="4570" spans="1:24" ht="14.1" customHeight="1">
      <c r="A4570" s="460">
        <v>4570</v>
      </c>
      <c r="B4570" s="467" t="s">
        <v>249</v>
      </c>
      <c r="C4570" s="466" t="s">
        <v>423</v>
      </c>
      <c r="D4570" s="473" t="s">
        <v>518</v>
      </c>
      <c r="E4570" s="475" t="s">
        <v>790</v>
      </c>
      <c r="F4570" s="475" t="s">
        <v>3643</v>
      </c>
      <c r="G4570" s="494" t="s">
        <v>606</v>
      </c>
      <c r="H4570" s="491" t="s">
        <v>286</v>
      </c>
      <c r="I4570" s="494" t="s">
        <v>3976</v>
      </c>
      <c r="J4570" s="502">
        <v>17.55</v>
      </c>
      <c r="K4570" s="494" t="s">
        <v>4027</v>
      </c>
      <c r="L4570" s="512">
        <f t="shared" si="497"/>
        <v>0</v>
      </c>
      <c r="M4570" s="513" t="s">
        <v>4037</v>
      </c>
      <c r="N4570" s="514"/>
      <c r="O4570" s="514"/>
      <c r="P4570" s="515">
        <f t="shared" si="498"/>
        <v>0</v>
      </c>
      <c r="Q4570" s="515">
        <f t="shared" si="499"/>
        <v>0</v>
      </c>
      <c r="R4570" s="515">
        <f t="shared" si="500"/>
        <v>0</v>
      </c>
      <c r="S4570" s="516">
        <f>IF(M4570="nio",0,IF(M4570&gt;0,VLOOKUP(H4570,'3-Productie normen'!A:L,VLOOKUP(M4570,'3-Productie normen'!$B$36:$C$42,2,FALSE),FALSE)))</f>
        <v>0</v>
      </c>
      <c r="T4570" s="516">
        <f t="shared" si="495"/>
        <v>0</v>
      </c>
      <c r="U4570" s="55">
        <f t="shared" si="496"/>
        <v>0</v>
      </c>
      <c r="V4570" s="527"/>
      <c r="X4570" s="529">
        <f t="shared" si="501"/>
        <v>0</v>
      </c>
    </row>
    <row r="4571" spans="1:24" ht="14.1" customHeight="1">
      <c r="A4571" s="460">
        <v>4571</v>
      </c>
      <c r="B4571" s="467" t="s">
        <v>249</v>
      </c>
      <c r="C4571" s="466" t="s">
        <v>423</v>
      </c>
      <c r="D4571" s="473" t="s">
        <v>518</v>
      </c>
      <c r="E4571" s="475" t="s">
        <v>790</v>
      </c>
      <c r="F4571" s="475" t="s">
        <v>3644</v>
      </c>
      <c r="G4571" s="494" t="s">
        <v>627</v>
      </c>
      <c r="H4571" s="491" t="s">
        <v>286</v>
      </c>
      <c r="I4571" s="494" t="s">
        <v>3976</v>
      </c>
      <c r="J4571" s="502">
        <v>15.73</v>
      </c>
      <c r="K4571" s="494" t="s">
        <v>4027</v>
      </c>
      <c r="L4571" s="512">
        <f t="shared" si="497"/>
        <v>0</v>
      </c>
      <c r="M4571" s="513" t="s">
        <v>4037</v>
      </c>
      <c r="N4571" s="514"/>
      <c r="O4571" s="514"/>
      <c r="P4571" s="515">
        <f t="shared" si="498"/>
        <v>0</v>
      </c>
      <c r="Q4571" s="515">
        <f t="shared" si="499"/>
        <v>0</v>
      </c>
      <c r="R4571" s="515">
        <f t="shared" si="500"/>
        <v>0</v>
      </c>
      <c r="S4571" s="516">
        <f>IF(M4571="nio",0,IF(M4571&gt;0,VLOOKUP(H4571,'3-Productie normen'!A:L,VLOOKUP(M4571,'3-Productie normen'!$B$36:$C$42,2,FALSE),FALSE)))</f>
        <v>0</v>
      </c>
      <c r="T4571" s="516">
        <f t="shared" si="495"/>
        <v>0</v>
      </c>
      <c r="U4571" s="55">
        <f t="shared" si="496"/>
        <v>0</v>
      </c>
      <c r="V4571" s="527"/>
      <c r="X4571" s="529">
        <f t="shared" si="501"/>
        <v>0</v>
      </c>
    </row>
    <row r="4572" spans="1:24" ht="14.1" customHeight="1">
      <c r="A4572" s="460">
        <v>4572</v>
      </c>
      <c r="B4572" s="467" t="s">
        <v>249</v>
      </c>
      <c r="C4572" s="466" t="s">
        <v>423</v>
      </c>
      <c r="D4572" s="473" t="s">
        <v>518</v>
      </c>
      <c r="E4572" s="475" t="s">
        <v>790</v>
      </c>
      <c r="F4572" s="475" t="s">
        <v>3645</v>
      </c>
      <c r="G4572" s="494" t="s">
        <v>600</v>
      </c>
      <c r="H4572" s="492" t="s">
        <v>216</v>
      </c>
      <c r="I4572" s="494" t="s">
        <v>3976</v>
      </c>
      <c r="J4572" s="502">
        <v>15.58</v>
      </c>
      <c r="K4572" s="505" t="s">
        <v>216</v>
      </c>
      <c r="L4572" s="512">
        <f t="shared" si="497"/>
        <v>104</v>
      </c>
      <c r="M4572" s="514">
        <v>104</v>
      </c>
      <c r="N4572" s="514"/>
      <c r="O4572" s="514"/>
      <c r="P4572" s="515" t="e">
        <f t="shared" si="498"/>
        <v>#DIV/0!</v>
      </c>
      <c r="Q4572" s="515">
        <f t="shared" si="499"/>
        <v>0</v>
      </c>
      <c r="R4572" s="515">
        <f t="shared" si="500"/>
        <v>0</v>
      </c>
      <c r="S4572" s="516">
        <f>IF(M4572="nio",0,IF(M4572&gt;0,VLOOKUP(H4572,'3-Productie normen'!A:L,VLOOKUP(M4572,'3-Productie normen'!$B$36:$C$42,2,FALSE),FALSE)))</f>
        <v>0</v>
      </c>
      <c r="T4572" s="516">
        <f t="shared" si="495"/>
        <v>0</v>
      </c>
      <c r="U4572" s="55">
        <f t="shared" si="496"/>
        <v>0</v>
      </c>
      <c r="V4572" s="527"/>
      <c r="X4572" s="529">
        <f t="shared" si="501"/>
        <v>1620.32</v>
      </c>
    </row>
    <row r="4573" spans="1:24" ht="14.1" customHeight="1">
      <c r="A4573" s="460">
        <v>4573</v>
      </c>
      <c r="B4573" s="467" t="s">
        <v>249</v>
      </c>
      <c r="C4573" s="466" t="s">
        <v>424</v>
      </c>
      <c r="D4573" s="473" t="s">
        <v>519</v>
      </c>
      <c r="E4573" s="475">
        <v>0</v>
      </c>
      <c r="F4573" s="475" t="s">
        <v>1418</v>
      </c>
      <c r="G4573" s="494" t="s">
        <v>606</v>
      </c>
      <c r="H4573" s="491" t="s">
        <v>286</v>
      </c>
      <c r="I4573" s="494" t="s">
        <v>3977</v>
      </c>
      <c r="J4573" s="502">
        <v>0.17</v>
      </c>
      <c r="K4573" s="494" t="s">
        <v>4027</v>
      </c>
      <c r="L4573" s="512">
        <f t="shared" si="497"/>
        <v>0</v>
      </c>
      <c r="M4573" s="513" t="s">
        <v>4037</v>
      </c>
      <c r="N4573" s="514"/>
      <c r="O4573" s="514"/>
      <c r="P4573" s="515">
        <f t="shared" si="498"/>
        <v>0</v>
      </c>
      <c r="Q4573" s="515">
        <f t="shared" si="499"/>
        <v>0</v>
      </c>
      <c r="R4573" s="515">
        <f t="shared" si="500"/>
        <v>0</v>
      </c>
      <c r="S4573" s="516">
        <f>IF(M4573="nio",0,IF(M4573&gt;0,VLOOKUP(H4573,'3-Productie normen'!A:L,VLOOKUP(M4573,'3-Productie normen'!$B$36:$C$42,2,FALSE),FALSE)))</f>
        <v>0</v>
      </c>
      <c r="T4573" s="516">
        <f t="shared" ref="T4573:T4636" si="502">IF(N4573&gt;0,S4573*$T$8,0)</f>
        <v>0</v>
      </c>
      <c r="U4573" s="55">
        <f t="shared" ref="U4573:U4636" si="503">IF((OR(O4573&gt;0,)),S4573*$U$8,0)</f>
        <v>0</v>
      </c>
      <c r="V4573" s="527"/>
      <c r="X4573" s="529">
        <f t="shared" si="501"/>
        <v>0</v>
      </c>
    </row>
    <row r="4574" spans="1:24" ht="14.1" customHeight="1">
      <c r="A4574" s="460">
        <v>4574</v>
      </c>
      <c r="B4574" s="467" t="s">
        <v>249</v>
      </c>
      <c r="C4574" s="466" t="s">
        <v>424</v>
      </c>
      <c r="D4574" s="473" t="s">
        <v>519</v>
      </c>
      <c r="E4574" s="475">
        <v>0</v>
      </c>
      <c r="F4574" s="475" t="s">
        <v>3646</v>
      </c>
      <c r="G4574" s="494" t="s">
        <v>600</v>
      </c>
      <c r="H4574" s="494" t="s">
        <v>4033</v>
      </c>
      <c r="I4574" s="494" t="s">
        <v>3974</v>
      </c>
      <c r="J4574" s="502">
        <v>95.32</v>
      </c>
      <c r="K4574" s="494" t="s">
        <v>4033</v>
      </c>
      <c r="L4574" s="512">
        <f t="shared" si="497"/>
        <v>104</v>
      </c>
      <c r="M4574" s="514">
        <v>104</v>
      </c>
      <c r="N4574" s="514"/>
      <c r="O4574" s="514"/>
      <c r="P4574" s="515" t="e">
        <f t="shared" si="498"/>
        <v>#DIV/0!</v>
      </c>
      <c r="Q4574" s="515">
        <f t="shared" si="499"/>
        <v>0</v>
      </c>
      <c r="R4574" s="515">
        <f t="shared" si="500"/>
        <v>0</v>
      </c>
      <c r="S4574" s="516">
        <f>IF(M4574="nio",0,IF(M4574&gt;0,VLOOKUP(H4574,'3-Productie normen'!A:L,VLOOKUP(M4574,'3-Productie normen'!$B$36:$C$42,2,FALSE),FALSE)))</f>
        <v>0</v>
      </c>
      <c r="T4574" s="516">
        <f t="shared" si="502"/>
        <v>0</v>
      </c>
      <c r="U4574" s="55">
        <f t="shared" si="503"/>
        <v>0</v>
      </c>
      <c r="V4574" s="527"/>
      <c r="X4574" s="529">
        <f t="shared" si="501"/>
        <v>9913.2799999999988</v>
      </c>
    </row>
    <row r="4575" spans="1:24" ht="14.1" customHeight="1">
      <c r="A4575" s="460">
        <v>4575</v>
      </c>
      <c r="B4575" s="467" t="s">
        <v>249</v>
      </c>
      <c r="C4575" s="466" t="s">
        <v>424</v>
      </c>
      <c r="D4575" s="473" t="s">
        <v>519</v>
      </c>
      <c r="E4575" s="475">
        <v>0</v>
      </c>
      <c r="F4575" s="475" t="s">
        <v>3647</v>
      </c>
      <c r="G4575" s="494" t="s">
        <v>618</v>
      </c>
      <c r="H4575" s="491" t="s">
        <v>286</v>
      </c>
      <c r="I4575" s="494" t="s">
        <v>3977</v>
      </c>
      <c r="J4575" s="502">
        <v>15.36</v>
      </c>
      <c r="K4575" s="494" t="s">
        <v>4027</v>
      </c>
      <c r="L4575" s="512">
        <f t="shared" si="497"/>
        <v>0</v>
      </c>
      <c r="M4575" s="513" t="s">
        <v>4037</v>
      </c>
      <c r="N4575" s="514"/>
      <c r="O4575" s="514"/>
      <c r="P4575" s="515">
        <f t="shared" si="498"/>
        <v>0</v>
      </c>
      <c r="Q4575" s="515">
        <f t="shared" si="499"/>
        <v>0</v>
      </c>
      <c r="R4575" s="515">
        <f t="shared" si="500"/>
        <v>0</v>
      </c>
      <c r="S4575" s="516">
        <f>IF(M4575="nio",0,IF(M4575&gt;0,VLOOKUP(H4575,'3-Productie normen'!A:L,VLOOKUP(M4575,'3-Productie normen'!$B$36:$C$42,2,FALSE),FALSE)))</f>
        <v>0</v>
      </c>
      <c r="T4575" s="516">
        <f t="shared" si="502"/>
        <v>0</v>
      </c>
      <c r="U4575" s="55">
        <f t="shared" si="503"/>
        <v>0</v>
      </c>
      <c r="V4575" s="527"/>
      <c r="X4575" s="529">
        <f t="shared" si="501"/>
        <v>0</v>
      </c>
    </row>
    <row r="4576" spans="1:24" ht="14.1" customHeight="1">
      <c r="A4576" s="460">
        <v>4576</v>
      </c>
      <c r="B4576" s="467" t="s">
        <v>249</v>
      </c>
      <c r="C4576" s="466" t="s">
        <v>424</v>
      </c>
      <c r="D4576" s="473" t="s">
        <v>519</v>
      </c>
      <c r="E4576" s="475">
        <v>0</v>
      </c>
      <c r="F4576" s="475" t="s">
        <v>3648</v>
      </c>
      <c r="G4576" s="494" t="s">
        <v>618</v>
      </c>
      <c r="H4576" s="494" t="s">
        <v>4029</v>
      </c>
      <c r="I4576" s="494" t="s">
        <v>3974</v>
      </c>
      <c r="J4576" s="502">
        <v>221.87</v>
      </c>
      <c r="K4576" s="494" t="s">
        <v>4029</v>
      </c>
      <c r="L4576" s="512">
        <f t="shared" si="497"/>
        <v>255</v>
      </c>
      <c r="M4576" s="514">
        <v>255</v>
      </c>
      <c r="N4576" s="514"/>
      <c r="O4576" s="514"/>
      <c r="P4576" s="515" t="e">
        <f t="shared" si="498"/>
        <v>#DIV/0!</v>
      </c>
      <c r="Q4576" s="515">
        <f t="shared" si="499"/>
        <v>0</v>
      </c>
      <c r="R4576" s="515">
        <f t="shared" si="500"/>
        <v>0</v>
      </c>
      <c r="S4576" s="516">
        <f>IF(M4576="nio",0,IF(M4576&gt;0,VLOOKUP(H4576,'3-Productie normen'!A:L,VLOOKUP(M4576,'3-Productie normen'!$B$36:$C$42,2,FALSE),FALSE)))</f>
        <v>0</v>
      </c>
      <c r="T4576" s="516">
        <f t="shared" si="502"/>
        <v>0</v>
      </c>
      <c r="U4576" s="55">
        <f t="shared" si="503"/>
        <v>0</v>
      </c>
      <c r="V4576" s="527"/>
      <c r="X4576" s="529">
        <f t="shared" si="501"/>
        <v>56576.85</v>
      </c>
    </row>
    <row r="4577" spans="1:24" ht="14.1" customHeight="1">
      <c r="A4577" s="567">
        <v>4577</v>
      </c>
      <c r="B4577" s="467" t="s">
        <v>249</v>
      </c>
      <c r="C4577" s="466" t="s">
        <v>424</v>
      </c>
      <c r="D4577" s="473" t="s">
        <v>519</v>
      </c>
      <c r="E4577" s="475">
        <v>0</v>
      </c>
      <c r="F4577" s="475" t="s">
        <v>3649</v>
      </c>
      <c r="G4577" s="494" t="s">
        <v>649</v>
      </c>
      <c r="H4577" s="494" t="s">
        <v>4026</v>
      </c>
      <c r="I4577" s="494" t="s">
        <v>3974</v>
      </c>
      <c r="J4577" s="502">
        <v>6.89</v>
      </c>
      <c r="K4577" s="494" t="s">
        <v>4026</v>
      </c>
      <c r="L4577" s="512">
        <f t="shared" si="497"/>
        <v>0</v>
      </c>
      <c r="M4577" s="513" t="s">
        <v>4037</v>
      </c>
      <c r="N4577" s="514"/>
      <c r="O4577" s="514"/>
      <c r="P4577" s="515">
        <f t="shared" si="498"/>
        <v>0</v>
      </c>
      <c r="Q4577" s="515">
        <f t="shared" si="499"/>
        <v>0</v>
      </c>
      <c r="R4577" s="515">
        <f t="shared" si="500"/>
        <v>0</v>
      </c>
      <c r="S4577" s="516">
        <f>IF(M4577="nio",0,IF(M4577&gt;0,VLOOKUP(H4577,'3-Productie normen'!A:L,VLOOKUP(M4577,'3-Productie normen'!$B$36:$C$42,2,FALSE),FALSE)))</f>
        <v>0</v>
      </c>
      <c r="T4577" s="516">
        <f t="shared" si="502"/>
        <v>0</v>
      </c>
      <c r="U4577" s="55">
        <f t="shared" si="503"/>
        <v>0</v>
      </c>
      <c r="V4577" s="527"/>
      <c r="X4577" s="529">
        <f t="shared" si="501"/>
        <v>0</v>
      </c>
    </row>
    <row r="4578" spans="1:24" ht="14.1" customHeight="1">
      <c r="A4578" s="460">
        <v>4578</v>
      </c>
      <c r="B4578" s="467" t="s">
        <v>249</v>
      </c>
      <c r="C4578" s="466" t="s">
        <v>424</v>
      </c>
      <c r="D4578" s="473" t="s">
        <v>519</v>
      </c>
      <c r="E4578" s="475">
        <v>0</v>
      </c>
      <c r="F4578" s="475" t="s">
        <v>3650</v>
      </c>
      <c r="G4578" s="494" t="s">
        <v>529</v>
      </c>
      <c r="H4578" s="491" t="s">
        <v>253</v>
      </c>
      <c r="I4578" s="494" t="s">
        <v>3974</v>
      </c>
      <c r="J4578" s="502">
        <v>11.28</v>
      </c>
      <c r="K4578" s="491" t="s">
        <v>253</v>
      </c>
      <c r="L4578" s="512">
        <f t="shared" si="497"/>
        <v>104</v>
      </c>
      <c r="M4578" s="514">
        <v>104</v>
      </c>
      <c r="N4578" s="514"/>
      <c r="O4578" s="514"/>
      <c r="P4578" s="515" t="e">
        <f t="shared" si="498"/>
        <v>#DIV/0!</v>
      </c>
      <c r="Q4578" s="515">
        <f t="shared" si="499"/>
        <v>0</v>
      </c>
      <c r="R4578" s="515">
        <f t="shared" si="500"/>
        <v>0</v>
      </c>
      <c r="S4578" s="516">
        <f>IF(M4578="nio",0,IF(M4578&gt;0,VLOOKUP(H4578,'3-Productie normen'!A:L,VLOOKUP(M4578,'3-Productie normen'!$B$36:$C$42,2,FALSE),FALSE)))</f>
        <v>0</v>
      </c>
      <c r="T4578" s="516">
        <f t="shared" si="502"/>
        <v>0</v>
      </c>
      <c r="U4578" s="55">
        <f t="shared" si="503"/>
        <v>0</v>
      </c>
      <c r="V4578" s="527"/>
      <c r="X4578" s="529">
        <f t="shared" si="501"/>
        <v>1173.1199999999999</v>
      </c>
    </row>
    <row r="4579" spans="1:24" ht="14.1" customHeight="1">
      <c r="A4579" s="460">
        <v>4579</v>
      </c>
      <c r="B4579" s="467" t="s">
        <v>249</v>
      </c>
      <c r="C4579" s="466" t="s">
        <v>424</v>
      </c>
      <c r="D4579" s="473" t="s">
        <v>519</v>
      </c>
      <c r="E4579" s="475">
        <v>0</v>
      </c>
      <c r="F4579" s="475" t="s">
        <v>3651</v>
      </c>
      <c r="G4579" s="494" t="s">
        <v>596</v>
      </c>
      <c r="H4579" s="494" t="s">
        <v>4026</v>
      </c>
      <c r="I4579" s="494" t="s">
        <v>3974</v>
      </c>
      <c r="J4579" s="502">
        <v>18.09</v>
      </c>
      <c r="K4579" s="494" t="s">
        <v>4026</v>
      </c>
      <c r="L4579" s="512">
        <f t="shared" si="497"/>
        <v>0</v>
      </c>
      <c r="M4579" s="513" t="s">
        <v>4037</v>
      </c>
      <c r="N4579" s="514"/>
      <c r="O4579" s="514"/>
      <c r="P4579" s="515">
        <f t="shared" si="498"/>
        <v>0</v>
      </c>
      <c r="Q4579" s="515">
        <f t="shared" si="499"/>
        <v>0</v>
      </c>
      <c r="R4579" s="515">
        <f t="shared" si="500"/>
        <v>0</v>
      </c>
      <c r="S4579" s="516">
        <f>IF(M4579="nio",0,IF(M4579&gt;0,VLOOKUP(H4579,'3-Productie normen'!A:L,VLOOKUP(M4579,'3-Productie normen'!$B$36:$C$42,2,FALSE),FALSE)))</f>
        <v>0</v>
      </c>
      <c r="T4579" s="516">
        <f t="shared" si="502"/>
        <v>0</v>
      </c>
      <c r="U4579" s="55">
        <f t="shared" si="503"/>
        <v>0</v>
      </c>
      <c r="V4579" s="527"/>
      <c r="X4579" s="529">
        <f t="shared" si="501"/>
        <v>0</v>
      </c>
    </row>
    <row r="4580" spans="1:24" ht="14.1" customHeight="1">
      <c r="A4580" s="460">
        <v>4580</v>
      </c>
      <c r="B4580" s="467" t="s">
        <v>249</v>
      </c>
      <c r="C4580" s="466" t="s">
        <v>424</v>
      </c>
      <c r="D4580" s="473" t="s">
        <v>519</v>
      </c>
      <c r="E4580" s="475">
        <v>0</v>
      </c>
      <c r="F4580" s="475" t="s">
        <v>3652</v>
      </c>
      <c r="G4580" s="494" t="s">
        <v>536</v>
      </c>
      <c r="H4580" s="491" t="s">
        <v>4038</v>
      </c>
      <c r="I4580" s="494" t="s">
        <v>3986</v>
      </c>
      <c r="J4580" s="502">
        <v>54.05</v>
      </c>
      <c r="K4580" s="491" t="s">
        <v>4038</v>
      </c>
      <c r="L4580" s="512">
        <f t="shared" si="497"/>
        <v>255</v>
      </c>
      <c r="M4580" s="514">
        <v>255</v>
      </c>
      <c r="N4580" s="514"/>
      <c r="O4580" s="514"/>
      <c r="P4580" s="515" t="e">
        <f t="shared" si="498"/>
        <v>#DIV/0!</v>
      </c>
      <c r="Q4580" s="515">
        <f t="shared" si="499"/>
        <v>0</v>
      </c>
      <c r="R4580" s="515">
        <f t="shared" si="500"/>
        <v>0</v>
      </c>
      <c r="S4580" s="516">
        <f>IF(M4580="nio",0,IF(M4580&gt;0,VLOOKUP(H4580,'3-Productie normen'!A:L,VLOOKUP(M4580,'3-Productie normen'!$B$36:$C$42,2,FALSE),FALSE)))</f>
        <v>0</v>
      </c>
      <c r="T4580" s="516">
        <f t="shared" si="502"/>
        <v>0</v>
      </c>
      <c r="U4580" s="55">
        <f t="shared" si="503"/>
        <v>0</v>
      </c>
      <c r="V4580" s="527"/>
      <c r="X4580" s="529">
        <f t="shared" si="501"/>
        <v>13782.75</v>
      </c>
    </row>
    <row r="4581" spans="1:24" ht="14.1" customHeight="1">
      <c r="A4581" s="460">
        <v>4581</v>
      </c>
      <c r="B4581" s="467" t="s">
        <v>249</v>
      </c>
      <c r="C4581" s="466" t="s">
        <v>424</v>
      </c>
      <c r="D4581" s="473" t="s">
        <v>519</v>
      </c>
      <c r="E4581" s="475">
        <v>0</v>
      </c>
      <c r="F4581" s="475" t="s">
        <v>3653</v>
      </c>
      <c r="G4581" s="494" t="s">
        <v>536</v>
      </c>
      <c r="H4581" s="491" t="s">
        <v>4038</v>
      </c>
      <c r="I4581" s="494" t="s">
        <v>3986</v>
      </c>
      <c r="J4581" s="502">
        <v>1.81</v>
      </c>
      <c r="K4581" s="491" t="s">
        <v>4038</v>
      </c>
      <c r="L4581" s="512">
        <f t="shared" si="497"/>
        <v>255</v>
      </c>
      <c r="M4581" s="514">
        <v>255</v>
      </c>
      <c r="N4581" s="514"/>
      <c r="O4581" s="514"/>
      <c r="P4581" s="515" t="e">
        <f t="shared" si="498"/>
        <v>#DIV/0!</v>
      </c>
      <c r="Q4581" s="515">
        <f t="shared" si="499"/>
        <v>0</v>
      </c>
      <c r="R4581" s="515">
        <f t="shared" si="500"/>
        <v>0</v>
      </c>
      <c r="S4581" s="516">
        <f>IF(M4581="nio",0,IF(M4581&gt;0,VLOOKUP(H4581,'3-Productie normen'!A:L,VLOOKUP(M4581,'3-Productie normen'!$B$36:$C$42,2,FALSE),FALSE)))</f>
        <v>0</v>
      </c>
      <c r="T4581" s="516">
        <f t="shared" si="502"/>
        <v>0</v>
      </c>
      <c r="U4581" s="55">
        <f t="shared" si="503"/>
        <v>0</v>
      </c>
      <c r="V4581" s="527"/>
      <c r="X4581" s="529">
        <f t="shared" si="501"/>
        <v>461.55</v>
      </c>
    </row>
    <row r="4582" spans="1:24" ht="14.1" customHeight="1">
      <c r="A4582" s="460">
        <v>4582</v>
      </c>
      <c r="B4582" s="467" t="s">
        <v>249</v>
      </c>
      <c r="C4582" s="466" t="s">
        <v>424</v>
      </c>
      <c r="D4582" s="473" t="s">
        <v>519</v>
      </c>
      <c r="E4582" s="475">
        <v>0</v>
      </c>
      <c r="F4582" s="475" t="s">
        <v>3654</v>
      </c>
      <c r="G4582" s="494" t="s">
        <v>618</v>
      </c>
      <c r="H4582" s="487" t="s">
        <v>4029</v>
      </c>
      <c r="I4582" s="494" t="s">
        <v>3974</v>
      </c>
      <c r="J4582" s="502">
        <v>68.790000000000006</v>
      </c>
      <c r="K4582" s="487" t="s">
        <v>348</v>
      </c>
      <c r="L4582" s="512">
        <f t="shared" si="497"/>
        <v>255</v>
      </c>
      <c r="M4582" s="514">
        <v>255</v>
      </c>
      <c r="N4582" s="514"/>
      <c r="O4582" s="514"/>
      <c r="P4582" s="515" t="e">
        <f t="shared" si="498"/>
        <v>#DIV/0!</v>
      </c>
      <c r="Q4582" s="515">
        <f t="shared" si="499"/>
        <v>0</v>
      </c>
      <c r="R4582" s="515">
        <f t="shared" si="500"/>
        <v>0</v>
      </c>
      <c r="S4582" s="516">
        <f>IF(M4582="nio",0,IF(M4582&gt;0,VLOOKUP(H4582,'3-Productie normen'!A:L,VLOOKUP(M4582,'3-Productie normen'!$B$36:$C$42,2,FALSE),FALSE)))</f>
        <v>0</v>
      </c>
      <c r="T4582" s="516">
        <f t="shared" si="502"/>
        <v>0</v>
      </c>
      <c r="U4582" s="55">
        <f t="shared" si="503"/>
        <v>0</v>
      </c>
      <c r="V4582" s="527"/>
      <c r="X4582" s="529">
        <f t="shared" si="501"/>
        <v>17541.45</v>
      </c>
    </row>
    <row r="4583" spans="1:24" ht="14.1" customHeight="1">
      <c r="A4583" s="460">
        <v>4583</v>
      </c>
      <c r="B4583" s="467" t="s">
        <v>249</v>
      </c>
      <c r="C4583" s="466" t="s">
        <v>424</v>
      </c>
      <c r="D4583" s="473" t="s">
        <v>519</v>
      </c>
      <c r="E4583" s="475">
        <v>0</v>
      </c>
      <c r="F4583" s="475" t="s">
        <v>1425</v>
      </c>
      <c r="G4583" s="494" t="s">
        <v>598</v>
      </c>
      <c r="H4583" s="487" t="s">
        <v>17</v>
      </c>
      <c r="I4583" s="494" t="s">
        <v>3977</v>
      </c>
      <c r="J4583" s="502">
        <v>12.05</v>
      </c>
      <c r="K4583" s="494" t="s">
        <v>4030</v>
      </c>
      <c r="L4583" s="512">
        <f t="shared" si="497"/>
        <v>510</v>
      </c>
      <c r="M4583" s="514">
        <v>255</v>
      </c>
      <c r="N4583" s="514">
        <v>255</v>
      </c>
      <c r="O4583" s="514"/>
      <c r="P4583" s="515" t="e">
        <f t="shared" si="498"/>
        <v>#DIV/0!</v>
      </c>
      <c r="Q4583" s="515" t="e">
        <f t="shared" si="499"/>
        <v>#DIV/0!</v>
      </c>
      <c r="R4583" s="515">
        <f t="shared" si="500"/>
        <v>0</v>
      </c>
      <c r="S4583" s="516">
        <f>IF(M4583="nio",0,IF(M4583&gt;0,VLOOKUP(H4583,'3-Productie normen'!A:L,VLOOKUP(M4583,'3-Productie normen'!$B$36:$C$42,2,FALSE),FALSE)))</f>
        <v>0</v>
      </c>
      <c r="T4583" s="516">
        <f t="shared" si="502"/>
        <v>0</v>
      </c>
      <c r="U4583" s="55">
        <f t="shared" si="503"/>
        <v>0</v>
      </c>
      <c r="V4583" s="527"/>
      <c r="X4583" s="529">
        <f t="shared" si="501"/>
        <v>6145.5</v>
      </c>
    </row>
    <row r="4584" spans="1:24" ht="14.1" customHeight="1">
      <c r="A4584" s="460">
        <v>4584</v>
      </c>
      <c r="B4584" s="467" t="s">
        <v>249</v>
      </c>
      <c r="C4584" s="466" t="s">
        <v>424</v>
      </c>
      <c r="D4584" s="473" t="s">
        <v>519</v>
      </c>
      <c r="E4584" s="475">
        <v>0</v>
      </c>
      <c r="F4584" s="475">
        <v>5</v>
      </c>
      <c r="G4584" s="494" t="s">
        <v>606</v>
      </c>
      <c r="H4584" s="491" t="s">
        <v>286</v>
      </c>
      <c r="I4584" s="494" t="s">
        <v>3983</v>
      </c>
      <c r="J4584" s="502">
        <v>2.62</v>
      </c>
      <c r="K4584" s="494" t="s">
        <v>4027</v>
      </c>
      <c r="L4584" s="512">
        <f t="shared" si="497"/>
        <v>0</v>
      </c>
      <c r="M4584" s="513" t="s">
        <v>4037</v>
      </c>
      <c r="N4584" s="514"/>
      <c r="O4584" s="514"/>
      <c r="P4584" s="515">
        <f t="shared" si="498"/>
        <v>0</v>
      </c>
      <c r="Q4584" s="515">
        <f t="shared" si="499"/>
        <v>0</v>
      </c>
      <c r="R4584" s="515">
        <f t="shared" si="500"/>
        <v>0</v>
      </c>
      <c r="S4584" s="516">
        <f>IF(M4584="nio",0,IF(M4584&gt;0,VLOOKUP(H4584,'3-Productie normen'!A:L,VLOOKUP(M4584,'3-Productie normen'!$B$36:$C$42,2,FALSE),FALSE)))</f>
        <v>0</v>
      </c>
      <c r="T4584" s="516">
        <f t="shared" si="502"/>
        <v>0</v>
      </c>
      <c r="U4584" s="55">
        <f t="shared" si="503"/>
        <v>0</v>
      </c>
      <c r="V4584" s="527"/>
      <c r="X4584" s="529">
        <f t="shared" si="501"/>
        <v>0</v>
      </c>
    </row>
    <row r="4585" spans="1:24" ht="14.1" customHeight="1">
      <c r="A4585" s="567">
        <v>4585</v>
      </c>
      <c r="B4585" s="467" t="s">
        <v>249</v>
      </c>
      <c r="C4585" s="466" t="s">
        <v>424</v>
      </c>
      <c r="D4585" s="473" t="s">
        <v>519</v>
      </c>
      <c r="E4585" s="475">
        <v>1</v>
      </c>
      <c r="F4585" s="475" t="s">
        <v>3655</v>
      </c>
      <c r="G4585" s="494" t="s">
        <v>600</v>
      </c>
      <c r="H4585" s="494" t="s">
        <v>4033</v>
      </c>
      <c r="I4585" s="494" t="s">
        <v>3974</v>
      </c>
      <c r="J4585" s="502">
        <v>77.17</v>
      </c>
      <c r="K4585" s="494" t="s">
        <v>4033</v>
      </c>
      <c r="L4585" s="512">
        <f t="shared" si="497"/>
        <v>104</v>
      </c>
      <c r="M4585" s="514">
        <v>104</v>
      </c>
      <c r="N4585" s="514"/>
      <c r="O4585" s="514"/>
      <c r="P4585" s="515" t="e">
        <f t="shared" si="498"/>
        <v>#DIV/0!</v>
      </c>
      <c r="Q4585" s="515">
        <f t="shared" si="499"/>
        <v>0</v>
      </c>
      <c r="R4585" s="515">
        <f t="shared" si="500"/>
        <v>0</v>
      </c>
      <c r="S4585" s="516">
        <f>IF(M4585="nio",0,IF(M4585&gt;0,VLOOKUP(H4585,'3-Productie normen'!A:L,VLOOKUP(M4585,'3-Productie normen'!$B$36:$C$42,2,FALSE),FALSE)))</f>
        <v>0</v>
      </c>
      <c r="T4585" s="516">
        <f t="shared" si="502"/>
        <v>0</v>
      </c>
      <c r="U4585" s="55">
        <f t="shared" si="503"/>
        <v>0</v>
      </c>
      <c r="V4585" s="527"/>
      <c r="X4585" s="529">
        <f t="shared" si="501"/>
        <v>8025.68</v>
      </c>
    </row>
    <row r="4586" spans="1:24" ht="14.1" customHeight="1">
      <c r="A4586" s="460">
        <v>4586</v>
      </c>
      <c r="B4586" s="467" t="s">
        <v>249</v>
      </c>
      <c r="C4586" s="466" t="s">
        <v>424</v>
      </c>
      <c r="D4586" s="473" t="s">
        <v>519</v>
      </c>
      <c r="E4586" s="475">
        <v>1</v>
      </c>
      <c r="F4586" s="475" t="s">
        <v>3656</v>
      </c>
      <c r="G4586" s="494" t="s">
        <v>529</v>
      </c>
      <c r="H4586" s="491" t="s">
        <v>253</v>
      </c>
      <c r="I4586" s="494" t="s">
        <v>3974</v>
      </c>
      <c r="J4586" s="502">
        <v>18.3</v>
      </c>
      <c r="K4586" s="491" t="s">
        <v>253</v>
      </c>
      <c r="L4586" s="512">
        <f t="shared" si="497"/>
        <v>104</v>
      </c>
      <c r="M4586" s="514">
        <v>104</v>
      </c>
      <c r="N4586" s="514"/>
      <c r="O4586" s="514"/>
      <c r="P4586" s="515" t="e">
        <f t="shared" si="498"/>
        <v>#DIV/0!</v>
      </c>
      <c r="Q4586" s="515">
        <f t="shared" si="499"/>
        <v>0</v>
      </c>
      <c r="R4586" s="515">
        <f t="shared" si="500"/>
        <v>0</v>
      </c>
      <c r="S4586" s="516">
        <f>IF(M4586="nio",0,IF(M4586&gt;0,VLOOKUP(H4586,'3-Productie normen'!A:L,VLOOKUP(M4586,'3-Productie normen'!$B$36:$C$42,2,FALSE),FALSE)))</f>
        <v>0</v>
      </c>
      <c r="T4586" s="516">
        <f t="shared" si="502"/>
        <v>0</v>
      </c>
      <c r="U4586" s="55">
        <f t="shared" si="503"/>
        <v>0</v>
      </c>
      <c r="V4586" s="527"/>
      <c r="X4586" s="529">
        <f t="shared" si="501"/>
        <v>1903.2</v>
      </c>
    </row>
    <row r="4587" spans="1:24" ht="14.1" customHeight="1">
      <c r="A4587" s="460">
        <v>4587</v>
      </c>
      <c r="B4587" s="467" t="s">
        <v>249</v>
      </c>
      <c r="C4587" s="466" t="s">
        <v>424</v>
      </c>
      <c r="D4587" s="473" t="s">
        <v>519</v>
      </c>
      <c r="E4587" s="475">
        <v>1</v>
      </c>
      <c r="F4587" s="475" t="s">
        <v>1619</v>
      </c>
      <c r="G4587" s="494" t="s">
        <v>529</v>
      </c>
      <c r="H4587" s="491" t="s">
        <v>253</v>
      </c>
      <c r="I4587" s="494" t="s">
        <v>3974</v>
      </c>
      <c r="J4587" s="502">
        <v>18.32</v>
      </c>
      <c r="K4587" s="491" t="s">
        <v>253</v>
      </c>
      <c r="L4587" s="512">
        <f t="shared" si="497"/>
        <v>104</v>
      </c>
      <c r="M4587" s="514">
        <v>104</v>
      </c>
      <c r="N4587" s="514"/>
      <c r="O4587" s="514"/>
      <c r="P4587" s="515" t="e">
        <f t="shared" si="498"/>
        <v>#DIV/0!</v>
      </c>
      <c r="Q4587" s="515">
        <f t="shared" si="499"/>
        <v>0</v>
      </c>
      <c r="R4587" s="515">
        <f t="shared" si="500"/>
        <v>0</v>
      </c>
      <c r="S4587" s="516">
        <f>IF(M4587="nio",0,IF(M4587&gt;0,VLOOKUP(H4587,'3-Productie normen'!A:L,VLOOKUP(M4587,'3-Productie normen'!$B$36:$C$42,2,FALSE),FALSE)))</f>
        <v>0</v>
      </c>
      <c r="T4587" s="516">
        <f t="shared" si="502"/>
        <v>0</v>
      </c>
      <c r="U4587" s="55">
        <f t="shared" si="503"/>
        <v>0</v>
      </c>
      <c r="V4587" s="527"/>
      <c r="X4587" s="529">
        <f t="shared" si="501"/>
        <v>1905.28</v>
      </c>
    </row>
    <row r="4588" spans="1:24" ht="14.1" customHeight="1">
      <c r="A4588" s="460">
        <v>4588</v>
      </c>
      <c r="B4588" s="467" t="s">
        <v>249</v>
      </c>
      <c r="C4588" s="466" t="s">
        <v>424</v>
      </c>
      <c r="D4588" s="473" t="s">
        <v>519</v>
      </c>
      <c r="E4588" s="475">
        <v>1</v>
      </c>
      <c r="F4588" s="475" t="s">
        <v>1621</v>
      </c>
      <c r="G4588" s="494" t="s">
        <v>529</v>
      </c>
      <c r="H4588" s="491" t="s">
        <v>253</v>
      </c>
      <c r="I4588" s="494" t="s">
        <v>3974</v>
      </c>
      <c r="J4588" s="502">
        <v>18.32</v>
      </c>
      <c r="K4588" s="491" t="s">
        <v>253</v>
      </c>
      <c r="L4588" s="512">
        <f t="shared" si="497"/>
        <v>104</v>
      </c>
      <c r="M4588" s="514">
        <v>104</v>
      </c>
      <c r="N4588" s="514"/>
      <c r="O4588" s="514"/>
      <c r="P4588" s="515" t="e">
        <f t="shared" si="498"/>
        <v>#DIV/0!</v>
      </c>
      <c r="Q4588" s="515">
        <f t="shared" si="499"/>
        <v>0</v>
      </c>
      <c r="R4588" s="515">
        <f t="shared" si="500"/>
        <v>0</v>
      </c>
      <c r="S4588" s="516">
        <f>IF(M4588="nio",0,IF(M4588&gt;0,VLOOKUP(H4588,'3-Productie normen'!A:L,VLOOKUP(M4588,'3-Productie normen'!$B$36:$C$42,2,FALSE),FALSE)))</f>
        <v>0</v>
      </c>
      <c r="T4588" s="516">
        <f t="shared" si="502"/>
        <v>0</v>
      </c>
      <c r="U4588" s="55">
        <f t="shared" si="503"/>
        <v>0</v>
      </c>
      <c r="V4588" s="527"/>
      <c r="X4588" s="529">
        <f t="shared" si="501"/>
        <v>1905.28</v>
      </c>
    </row>
    <row r="4589" spans="1:24" ht="14.1" customHeight="1">
      <c r="A4589" s="460">
        <v>4589</v>
      </c>
      <c r="B4589" s="467" t="s">
        <v>249</v>
      </c>
      <c r="C4589" s="466" t="s">
        <v>424</v>
      </c>
      <c r="D4589" s="473" t="s">
        <v>519</v>
      </c>
      <c r="E4589" s="475">
        <v>1</v>
      </c>
      <c r="F4589" s="475" t="s">
        <v>1623</v>
      </c>
      <c r="G4589" s="494" t="s">
        <v>529</v>
      </c>
      <c r="H4589" s="491" t="s">
        <v>253</v>
      </c>
      <c r="I4589" s="494" t="s">
        <v>3974</v>
      </c>
      <c r="J4589" s="502">
        <v>18.04</v>
      </c>
      <c r="K4589" s="491" t="s">
        <v>253</v>
      </c>
      <c r="L4589" s="512">
        <f t="shared" si="497"/>
        <v>104</v>
      </c>
      <c r="M4589" s="514">
        <v>104</v>
      </c>
      <c r="N4589" s="514"/>
      <c r="O4589" s="514"/>
      <c r="P4589" s="515" t="e">
        <f t="shared" si="498"/>
        <v>#DIV/0!</v>
      </c>
      <c r="Q4589" s="515">
        <f t="shared" si="499"/>
        <v>0</v>
      </c>
      <c r="R4589" s="515">
        <f t="shared" si="500"/>
        <v>0</v>
      </c>
      <c r="S4589" s="516">
        <f>IF(M4589="nio",0,IF(M4589&gt;0,VLOOKUP(H4589,'3-Productie normen'!A:L,VLOOKUP(M4589,'3-Productie normen'!$B$36:$C$42,2,FALSE),FALSE)))</f>
        <v>0</v>
      </c>
      <c r="T4589" s="516">
        <f t="shared" si="502"/>
        <v>0</v>
      </c>
      <c r="U4589" s="55">
        <f t="shared" si="503"/>
        <v>0</v>
      </c>
      <c r="V4589" s="527"/>
      <c r="X4589" s="529">
        <f t="shared" si="501"/>
        <v>1876.1599999999999</v>
      </c>
    </row>
    <row r="4590" spans="1:24" ht="14.1" customHeight="1">
      <c r="A4590" s="460">
        <v>4590</v>
      </c>
      <c r="B4590" s="467" t="s">
        <v>249</v>
      </c>
      <c r="C4590" s="466" t="s">
        <v>424</v>
      </c>
      <c r="D4590" s="473" t="s">
        <v>519</v>
      </c>
      <c r="E4590" s="475">
        <v>1</v>
      </c>
      <c r="F4590" s="475" t="s">
        <v>1625</v>
      </c>
      <c r="G4590" s="494" t="s">
        <v>529</v>
      </c>
      <c r="H4590" s="491" t="s">
        <v>253</v>
      </c>
      <c r="I4590" s="494" t="s">
        <v>3974</v>
      </c>
      <c r="J4590" s="502">
        <v>18.32</v>
      </c>
      <c r="K4590" s="491" t="s">
        <v>253</v>
      </c>
      <c r="L4590" s="512">
        <f t="shared" si="497"/>
        <v>104</v>
      </c>
      <c r="M4590" s="514">
        <v>104</v>
      </c>
      <c r="N4590" s="514"/>
      <c r="O4590" s="514"/>
      <c r="P4590" s="515" t="e">
        <f t="shared" si="498"/>
        <v>#DIV/0!</v>
      </c>
      <c r="Q4590" s="515">
        <f t="shared" si="499"/>
        <v>0</v>
      </c>
      <c r="R4590" s="515">
        <f t="shared" si="500"/>
        <v>0</v>
      </c>
      <c r="S4590" s="516">
        <f>IF(M4590="nio",0,IF(M4590&gt;0,VLOOKUP(H4590,'3-Productie normen'!A:L,VLOOKUP(M4590,'3-Productie normen'!$B$36:$C$42,2,FALSE),FALSE)))</f>
        <v>0</v>
      </c>
      <c r="T4590" s="516">
        <f t="shared" si="502"/>
        <v>0</v>
      </c>
      <c r="U4590" s="55">
        <f t="shared" si="503"/>
        <v>0</v>
      </c>
      <c r="V4590" s="527"/>
      <c r="X4590" s="529">
        <f t="shared" si="501"/>
        <v>1905.28</v>
      </c>
    </row>
    <row r="4591" spans="1:24" ht="14.1" customHeight="1">
      <c r="A4591" s="460">
        <v>4591</v>
      </c>
      <c r="B4591" s="467" t="s">
        <v>249</v>
      </c>
      <c r="C4591" s="466" t="s">
        <v>424</v>
      </c>
      <c r="D4591" s="473" t="s">
        <v>519</v>
      </c>
      <c r="E4591" s="475">
        <v>1</v>
      </c>
      <c r="F4591" s="475" t="s">
        <v>1627</v>
      </c>
      <c r="G4591" s="494" t="s">
        <v>529</v>
      </c>
      <c r="H4591" s="491" t="s">
        <v>253</v>
      </c>
      <c r="I4591" s="494" t="s">
        <v>3974</v>
      </c>
      <c r="J4591" s="502">
        <v>18.899999999999999</v>
      </c>
      <c r="K4591" s="491" t="s">
        <v>253</v>
      </c>
      <c r="L4591" s="512">
        <f t="shared" si="497"/>
        <v>104</v>
      </c>
      <c r="M4591" s="514">
        <v>104</v>
      </c>
      <c r="N4591" s="514"/>
      <c r="O4591" s="514"/>
      <c r="P4591" s="515" t="e">
        <f t="shared" si="498"/>
        <v>#DIV/0!</v>
      </c>
      <c r="Q4591" s="515">
        <f t="shared" si="499"/>
        <v>0</v>
      </c>
      <c r="R4591" s="515">
        <f t="shared" si="500"/>
        <v>0</v>
      </c>
      <c r="S4591" s="516">
        <f>IF(M4591="nio",0,IF(M4591&gt;0,VLOOKUP(H4591,'3-Productie normen'!A:L,VLOOKUP(M4591,'3-Productie normen'!$B$36:$C$42,2,FALSE),FALSE)))</f>
        <v>0</v>
      </c>
      <c r="T4591" s="516">
        <f t="shared" si="502"/>
        <v>0</v>
      </c>
      <c r="U4591" s="55">
        <f t="shared" si="503"/>
        <v>0</v>
      </c>
      <c r="V4591" s="527"/>
      <c r="X4591" s="529">
        <f t="shared" si="501"/>
        <v>1965.6</v>
      </c>
    </row>
    <row r="4592" spans="1:24" ht="14.1" customHeight="1">
      <c r="A4592" s="460">
        <v>4592</v>
      </c>
      <c r="B4592" s="467" t="s">
        <v>249</v>
      </c>
      <c r="C4592" s="466" t="s">
        <v>424</v>
      </c>
      <c r="D4592" s="473" t="s">
        <v>519</v>
      </c>
      <c r="E4592" s="475" t="s">
        <v>790</v>
      </c>
      <c r="F4592" s="475" t="s">
        <v>3657</v>
      </c>
      <c r="G4592" s="494" t="s">
        <v>595</v>
      </c>
      <c r="H4592" s="491" t="s">
        <v>255</v>
      </c>
      <c r="I4592" s="494" t="s">
        <v>3974</v>
      </c>
      <c r="J4592" s="502">
        <v>16.34</v>
      </c>
      <c r="K4592" s="491" t="s">
        <v>253</v>
      </c>
      <c r="L4592" s="512">
        <f t="shared" si="497"/>
        <v>104</v>
      </c>
      <c r="M4592" s="514">
        <v>104</v>
      </c>
      <c r="N4592" s="514"/>
      <c r="O4592" s="514"/>
      <c r="P4592" s="515" t="e">
        <f t="shared" si="498"/>
        <v>#DIV/0!</v>
      </c>
      <c r="Q4592" s="515">
        <f t="shared" si="499"/>
        <v>0</v>
      </c>
      <c r="R4592" s="515">
        <f t="shared" si="500"/>
        <v>0</v>
      </c>
      <c r="S4592" s="516">
        <f>IF(M4592="nio",0,IF(M4592&gt;0,VLOOKUP(H4592,'3-Productie normen'!A:L,VLOOKUP(M4592,'3-Productie normen'!$B$36:$C$42,2,FALSE),FALSE)))</f>
        <v>0</v>
      </c>
      <c r="T4592" s="516">
        <f t="shared" si="502"/>
        <v>0</v>
      </c>
      <c r="U4592" s="55">
        <f t="shared" si="503"/>
        <v>0</v>
      </c>
      <c r="V4592" s="527"/>
      <c r="X4592" s="529">
        <f t="shared" si="501"/>
        <v>1699.36</v>
      </c>
    </row>
    <row r="4593" spans="1:24" ht="14.1" customHeight="1">
      <c r="A4593" s="567">
        <v>4593</v>
      </c>
      <c r="B4593" s="467" t="s">
        <v>249</v>
      </c>
      <c r="C4593" s="466" t="s">
        <v>424</v>
      </c>
      <c r="D4593" s="473" t="s">
        <v>519</v>
      </c>
      <c r="E4593" s="475" t="s">
        <v>790</v>
      </c>
      <c r="F4593" s="475" t="s">
        <v>2060</v>
      </c>
      <c r="G4593" s="494" t="s">
        <v>600</v>
      </c>
      <c r="H4593" s="494" t="s">
        <v>4033</v>
      </c>
      <c r="I4593" s="494" t="s">
        <v>3974</v>
      </c>
      <c r="J4593" s="502">
        <v>37.020000000000003</v>
      </c>
      <c r="K4593" s="494" t="s">
        <v>4033</v>
      </c>
      <c r="L4593" s="512">
        <f t="shared" si="497"/>
        <v>104</v>
      </c>
      <c r="M4593" s="514">
        <v>104</v>
      </c>
      <c r="N4593" s="514"/>
      <c r="O4593" s="514"/>
      <c r="P4593" s="515" t="e">
        <f t="shared" si="498"/>
        <v>#DIV/0!</v>
      </c>
      <c r="Q4593" s="515">
        <f t="shared" si="499"/>
        <v>0</v>
      </c>
      <c r="R4593" s="515">
        <f t="shared" si="500"/>
        <v>0</v>
      </c>
      <c r="S4593" s="516">
        <f>IF(M4593="nio",0,IF(M4593&gt;0,VLOOKUP(H4593,'3-Productie normen'!A:L,VLOOKUP(M4593,'3-Productie normen'!$B$36:$C$42,2,FALSE),FALSE)))</f>
        <v>0</v>
      </c>
      <c r="T4593" s="516">
        <f t="shared" si="502"/>
        <v>0</v>
      </c>
      <c r="U4593" s="55">
        <f t="shared" si="503"/>
        <v>0</v>
      </c>
      <c r="V4593" s="527"/>
      <c r="X4593" s="529">
        <f t="shared" si="501"/>
        <v>3850.0800000000004</v>
      </c>
    </row>
    <row r="4594" spans="1:24" ht="14.1" customHeight="1">
      <c r="A4594" s="460">
        <v>4594</v>
      </c>
      <c r="B4594" s="467" t="s">
        <v>249</v>
      </c>
      <c r="C4594" s="466" t="s">
        <v>424</v>
      </c>
      <c r="D4594" s="473" t="s">
        <v>519</v>
      </c>
      <c r="E4594" s="475" t="s">
        <v>790</v>
      </c>
      <c r="F4594" s="475" t="s">
        <v>3658</v>
      </c>
      <c r="G4594" s="494" t="s">
        <v>595</v>
      </c>
      <c r="H4594" s="494" t="s">
        <v>4026</v>
      </c>
      <c r="I4594" s="494" t="s">
        <v>3974</v>
      </c>
      <c r="J4594" s="502">
        <v>16.27</v>
      </c>
      <c r="K4594" s="494" t="s">
        <v>4026</v>
      </c>
      <c r="L4594" s="512">
        <f t="shared" si="497"/>
        <v>0</v>
      </c>
      <c r="M4594" s="513" t="s">
        <v>4037</v>
      </c>
      <c r="N4594" s="514"/>
      <c r="O4594" s="514"/>
      <c r="P4594" s="515">
        <f t="shared" si="498"/>
        <v>0</v>
      </c>
      <c r="Q4594" s="515">
        <f t="shared" si="499"/>
        <v>0</v>
      </c>
      <c r="R4594" s="515">
        <f t="shared" si="500"/>
        <v>0</v>
      </c>
      <c r="S4594" s="516">
        <f>IF(M4594="nio",0,IF(M4594&gt;0,VLOOKUP(H4594,'3-Productie normen'!A:L,VLOOKUP(M4594,'3-Productie normen'!$B$36:$C$42,2,FALSE),FALSE)))</f>
        <v>0</v>
      </c>
      <c r="T4594" s="516">
        <f t="shared" si="502"/>
        <v>0</v>
      </c>
      <c r="U4594" s="55">
        <f t="shared" si="503"/>
        <v>0</v>
      </c>
      <c r="V4594" s="527"/>
      <c r="X4594" s="529">
        <f t="shared" si="501"/>
        <v>0</v>
      </c>
    </row>
    <row r="4595" spans="1:24" ht="14.1" customHeight="1">
      <c r="A4595" s="460">
        <v>4595</v>
      </c>
      <c r="B4595" s="467" t="s">
        <v>249</v>
      </c>
      <c r="C4595" s="466" t="s">
        <v>424</v>
      </c>
      <c r="D4595" s="473" t="s">
        <v>519</v>
      </c>
      <c r="E4595" s="475" t="s">
        <v>790</v>
      </c>
      <c r="F4595" s="475" t="s">
        <v>3659</v>
      </c>
      <c r="G4595" s="494" t="s">
        <v>595</v>
      </c>
      <c r="H4595" s="494" t="s">
        <v>4026</v>
      </c>
      <c r="I4595" s="494" t="s">
        <v>3974</v>
      </c>
      <c r="J4595" s="502">
        <v>9.99</v>
      </c>
      <c r="K4595" s="494" t="s">
        <v>4026</v>
      </c>
      <c r="L4595" s="512">
        <f t="shared" si="497"/>
        <v>0</v>
      </c>
      <c r="M4595" s="513" t="s">
        <v>4037</v>
      </c>
      <c r="N4595" s="514"/>
      <c r="O4595" s="514"/>
      <c r="P4595" s="515">
        <f t="shared" si="498"/>
        <v>0</v>
      </c>
      <c r="Q4595" s="515">
        <f t="shared" si="499"/>
        <v>0</v>
      </c>
      <c r="R4595" s="515">
        <f t="shared" si="500"/>
        <v>0</v>
      </c>
      <c r="S4595" s="516">
        <f>IF(M4595="nio",0,IF(M4595&gt;0,VLOOKUP(H4595,'3-Productie normen'!A:L,VLOOKUP(M4595,'3-Productie normen'!$B$36:$C$42,2,FALSE),FALSE)))</f>
        <v>0</v>
      </c>
      <c r="T4595" s="516">
        <f t="shared" si="502"/>
        <v>0</v>
      </c>
      <c r="U4595" s="55">
        <f t="shared" si="503"/>
        <v>0</v>
      </c>
      <c r="V4595" s="527"/>
      <c r="X4595" s="529">
        <f t="shared" si="501"/>
        <v>0</v>
      </c>
    </row>
    <row r="4596" spans="1:24" ht="14.1" customHeight="1">
      <c r="A4596" s="460">
        <v>4596</v>
      </c>
      <c r="B4596" s="467" t="s">
        <v>249</v>
      </c>
      <c r="C4596" s="466" t="s">
        <v>424</v>
      </c>
      <c r="D4596" s="473" t="s">
        <v>519</v>
      </c>
      <c r="E4596" s="475" t="s">
        <v>790</v>
      </c>
      <c r="F4596" s="475" t="s">
        <v>3660</v>
      </c>
      <c r="G4596" s="494" t="s">
        <v>600</v>
      </c>
      <c r="H4596" s="487" t="s">
        <v>4033</v>
      </c>
      <c r="I4596" s="494" t="s">
        <v>3974</v>
      </c>
      <c r="J4596" s="502">
        <v>100.55</v>
      </c>
      <c r="K4596" s="487" t="s">
        <v>348</v>
      </c>
      <c r="L4596" s="512">
        <f t="shared" si="497"/>
        <v>104</v>
      </c>
      <c r="M4596" s="514">
        <v>104</v>
      </c>
      <c r="N4596" s="514"/>
      <c r="O4596" s="514"/>
      <c r="P4596" s="515" t="e">
        <f t="shared" si="498"/>
        <v>#DIV/0!</v>
      </c>
      <c r="Q4596" s="515">
        <f t="shared" si="499"/>
        <v>0</v>
      </c>
      <c r="R4596" s="515">
        <f t="shared" si="500"/>
        <v>0</v>
      </c>
      <c r="S4596" s="516">
        <f>IF(M4596="nio",0,IF(M4596&gt;0,VLOOKUP(H4596,'3-Productie normen'!A:L,VLOOKUP(M4596,'3-Productie normen'!$B$36:$C$42,2,FALSE),FALSE)))</f>
        <v>0</v>
      </c>
      <c r="T4596" s="516">
        <f t="shared" si="502"/>
        <v>0</v>
      </c>
      <c r="U4596" s="55">
        <f t="shared" si="503"/>
        <v>0</v>
      </c>
      <c r="V4596" s="527"/>
      <c r="X4596" s="529">
        <f t="shared" si="501"/>
        <v>10457.199999999999</v>
      </c>
    </row>
    <row r="4597" spans="1:24" ht="14.1" customHeight="1">
      <c r="A4597" s="460">
        <v>4597</v>
      </c>
      <c r="B4597" s="467" t="s">
        <v>249</v>
      </c>
      <c r="C4597" s="466" t="s">
        <v>424</v>
      </c>
      <c r="D4597" s="473" t="s">
        <v>519</v>
      </c>
      <c r="E4597" s="475" t="s">
        <v>790</v>
      </c>
      <c r="F4597" s="475" t="s">
        <v>3661</v>
      </c>
      <c r="G4597" s="494" t="s">
        <v>595</v>
      </c>
      <c r="H4597" s="494" t="s">
        <v>4026</v>
      </c>
      <c r="I4597" s="494" t="s">
        <v>3975</v>
      </c>
      <c r="J4597" s="502">
        <v>62.92</v>
      </c>
      <c r="K4597" s="494" t="s">
        <v>4026</v>
      </c>
      <c r="L4597" s="512">
        <f t="shared" si="497"/>
        <v>0</v>
      </c>
      <c r="M4597" s="513" t="s">
        <v>4037</v>
      </c>
      <c r="N4597" s="514"/>
      <c r="O4597" s="514"/>
      <c r="P4597" s="515">
        <f t="shared" si="498"/>
        <v>0</v>
      </c>
      <c r="Q4597" s="515">
        <f t="shared" si="499"/>
        <v>0</v>
      </c>
      <c r="R4597" s="515">
        <f t="shared" si="500"/>
        <v>0</v>
      </c>
      <c r="S4597" s="516">
        <f>IF(M4597="nio",0,IF(M4597&gt;0,VLOOKUP(H4597,'3-Productie normen'!A:L,VLOOKUP(M4597,'3-Productie normen'!$B$36:$C$42,2,FALSE),FALSE)))</f>
        <v>0</v>
      </c>
      <c r="T4597" s="516">
        <f t="shared" si="502"/>
        <v>0</v>
      </c>
      <c r="U4597" s="55">
        <f t="shared" si="503"/>
        <v>0</v>
      </c>
      <c r="V4597" s="527"/>
      <c r="X4597" s="529">
        <f t="shared" si="501"/>
        <v>0</v>
      </c>
    </row>
    <row r="4598" spans="1:24" ht="14.1" customHeight="1">
      <c r="A4598" s="460">
        <v>4598</v>
      </c>
      <c r="B4598" s="467" t="s">
        <v>249</v>
      </c>
      <c r="C4598" s="466" t="s">
        <v>424</v>
      </c>
      <c r="D4598" s="473" t="s">
        <v>519</v>
      </c>
      <c r="E4598" s="475" t="s">
        <v>790</v>
      </c>
      <c r="F4598" s="475" t="s">
        <v>3662</v>
      </c>
      <c r="G4598" s="494" t="s">
        <v>595</v>
      </c>
      <c r="H4598" s="494" t="s">
        <v>4026</v>
      </c>
      <c r="I4598" s="494" t="s">
        <v>3974</v>
      </c>
      <c r="J4598" s="502">
        <v>14.18</v>
      </c>
      <c r="K4598" s="494" t="s">
        <v>4026</v>
      </c>
      <c r="L4598" s="512">
        <f t="shared" si="497"/>
        <v>0</v>
      </c>
      <c r="M4598" s="513" t="s">
        <v>4037</v>
      </c>
      <c r="N4598" s="514"/>
      <c r="O4598" s="514"/>
      <c r="P4598" s="515">
        <f t="shared" si="498"/>
        <v>0</v>
      </c>
      <c r="Q4598" s="515">
        <f t="shared" si="499"/>
        <v>0</v>
      </c>
      <c r="R4598" s="515">
        <f t="shared" si="500"/>
        <v>0</v>
      </c>
      <c r="S4598" s="516">
        <f>IF(M4598="nio",0,IF(M4598&gt;0,VLOOKUP(H4598,'3-Productie normen'!A:L,VLOOKUP(M4598,'3-Productie normen'!$B$36:$C$42,2,FALSE),FALSE)))</f>
        <v>0</v>
      </c>
      <c r="T4598" s="516">
        <f t="shared" si="502"/>
        <v>0</v>
      </c>
      <c r="U4598" s="55">
        <f t="shared" si="503"/>
        <v>0</v>
      </c>
      <c r="V4598" s="527"/>
      <c r="X4598" s="529">
        <f t="shared" si="501"/>
        <v>0</v>
      </c>
    </row>
    <row r="4599" spans="1:24" ht="14.1" customHeight="1">
      <c r="A4599" s="460">
        <v>4599</v>
      </c>
      <c r="B4599" s="467" t="s">
        <v>249</v>
      </c>
      <c r="C4599" s="466" t="s">
        <v>424</v>
      </c>
      <c r="D4599" s="473" t="s">
        <v>519</v>
      </c>
      <c r="E4599" s="475" t="s">
        <v>790</v>
      </c>
      <c r="F4599" s="475" t="s">
        <v>3663</v>
      </c>
      <c r="G4599" s="494" t="s">
        <v>595</v>
      </c>
      <c r="H4599" s="494" t="s">
        <v>4026</v>
      </c>
      <c r="I4599" s="494" t="s">
        <v>3974</v>
      </c>
      <c r="J4599" s="502">
        <v>14.85</v>
      </c>
      <c r="K4599" s="494" t="s">
        <v>4026</v>
      </c>
      <c r="L4599" s="512">
        <f t="shared" si="497"/>
        <v>0</v>
      </c>
      <c r="M4599" s="513" t="s">
        <v>4037</v>
      </c>
      <c r="N4599" s="514"/>
      <c r="O4599" s="514"/>
      <c r="P4599" s="515">
        <f t="shared" si="498"/>
        <v>0</v>
      </c>
      <c r="Q4599" s="515">
        <f t="shared" si="499"/>
        <v>0</v>
      </c>
      <c r="R4599" s="515">
        <f t="shared" si="500"/>
        <v>0</v>
      </c>
      <c r="S4599" s="516">
        <f>IF(M4599="nio",0,IF(M4599&gt;0,VLOOKUP(H4599,'3-Productie normen'!A:L,VLOOKUP(M4599,'3-Productie normen'!$B$36:$C$42,2,FALSE),FALSE)))</f>
        <v>0</v>
      </c>
      <c r="T4599" s="516">
        <f t="shared" si="502"/>
        <v>0</v>
      </c>
      <c r="U4599" s="55">
        <f t="shared" si="503"/>
        <v>0</v>
      </c>
      <c r="V4599" s="527"/>
      <c r="X4599" s="529">
        <f t="shared" si="501"/>
        <v>0</v>
      </c>
    </row>
    <row r="4600" spans="1:24" ht="14.1" customHeight="1">
      <c r="A4600" s="460">
        <v>4600</v>
      </c>
      <c r="B4600" s="467" t="s">
        <v>249</v>
      </c>
      <c r="C4600" s="466" t="s">
        <v>424</v>
      </c>
      <c r="D4600" s="473" t="s">
        <v>519</v>
      </c>
      <c r="E4600" s="475" t="s">
        <v>790</v>
      </c>
      <c r="F4600" s="475" t="s">
        <v>3664</v>
      </c>
      <c r="G4600" s="494" t="s">
        <v>595</v>
      </c>
      <c r="H4600" s="494" t="s">
        <v>4026</v>
      </c>
      <c r="I4600" s="494" t="s">
        <v>3974</v>
      </c>
      <c r="J4600" s="502">
        <v>16.440000000000001</v>
      </c>
      <c r="K4600" s="494" t="s">
        <v>4026</v>
      </c>
      <c r="L4600" s="512">
        <f t="shared" si="497"/>
        <v>0</v>
      </c>
      <c r="M4600" s="513" t="s">
        <v>4037</v>
      </c>
      <c r="N4600" s="514"/>
      <c r="O4600" s="514"/>
      <c r="P4600" s="515">
        <f t="shared" si="498"/>
        <v>0</v>
      </c>
      <c r="Q4600" s="515">
        <f t="shared" si="499"/>
        <v>0</v>
      </c>
      <c r="R4600" s="515">
        <f t="shared" si="500"/>
        <v>0</v>
      </c>
      <c r="S4600" s="516">
        <f>IF(M4600="nio",0,IF(M4600&gt;0,VLOOKUP(H4600,'3-Productie normen'!A:L,VLOOKUP(M4600,'3-Productie normen'!$B$36:$C$42,2,FALSE),FALSE)))</f>
        <v>0</v>
      </c>
      <c r="T4600" s="516">
        <f t="shared" si="502"/>
        <v>0</v>
      </c>
      <c r="U4600" s="55">
        <f t="shared" si="503"/>
        <v>0</v>
      </c>
      <c r="V4600" s="527"/>
      <c r="X4600" s="529">
        <f t="shared" si="501"/>
        <v>0</v>
      </c>
    </row>
    <row r="4601" spans="1:24" ht="14.1" customHeight="1">
      <c r="A4601" s="567">
        <v>4601</v>
      </c>
      <c r="B4601" s="467" t="s">
        <v>249</v>
      </c>
      <c r="C4601" s="466" t="s">
        <v>424</v>
      </c>
      <c r="D4601" s="473" t="s">
        <v>519</v>
      </c>
      <c r="E4601" s="475" t="s">
        <v>790</v>
      </c>
      <c r="F4601" s="475" t="s">
        <v>3665</v>
      </c>
      <c r="G4601" s="494" t="s">
        <v>600</v>
      </c>
      <c r="H4601" s="494" t="s">
        <v>4033</v>
      </c>
      <c r="I4601" s="494" t="s">
        <v>3974</v>
      </c>
      <c r="J4601" s="502">
        <v>22.17</v>
      </c>
      <c r="K4601" s="494" t="s">
        <v>4033</v>
      </c>
      <c r="L4601" s="512">
        <f t="shared" si="497"/>
        <v>104</v>
      </c>
      <c r="M4601" s="514">
        <v>104</v>
      </c>
      <c r="N4601" s="514"/>
      <c r="O4601" s="514"/>
      <c r="P4601" s="515" t="e">
        <f t="shared" si="498"/>
        <v>#DIV/0!</v>
      </c>
      <c r="Q4601" s="515">
        <f t="shared" si="499"/>
        <v>0</v>
      </c>
      <c r="R4601" s="515">
        <f t="shared" si="500"/>
        <v>0</v>
      </c>
      <c r="S4601" s="516">
        <f>IF(M4601="nio",0,IF(M4601&gt;0,VLOOKUP(H4601,'3-Productie normen'!A:L,VLOOKUP(M4601,'3-Productie normen'!$B$36:$C$42,2,FALSE),FALSE)))</f>
        <v>0</v>
      </c>
      <c r="T4601" s="516">
        <f t="shared" si="502"/>
        <v>0</v>
      </c>
      <c r="U4601" s="55">
        <f t="shared" si="503"/>
        <v>0</v>
      </c>
      <c r="V4601" s="527"/>
      <c r="X4601" s="529">
        <f t="shared" si="501"/>
        <v>2305.6800000000003</v>
      </c>
    </row>
    <row r="4602" spans="1:24" ht="14.1" customHeight="1">
      <c r="A4602" s="460">
        <v>4602</v>
      </c>
      <c r="B4602" s="467" t="s">
        <v>249</v>
      </c>
      <c r="C4602" s="466" t="s">
        <v>424</v>
      </c>
      <c r="D4602" s="473" t="s">
        <v>519</v>
      </c>
      <c r="E4602" s="475" t="s">
        <v>790</v>
      </c>
      <c r="F4602" s="475" t="s">
        <v>3666</v>
      </c>
      <c r="G4602" s="494" t="s">
        <v>595</v>
      </c>
      <c r="H4602" s="494" t="s">
        <v>4026</v>
      </c>
      <c r="I4602" s="494" t="s">
        <v>3974</v>
      </c>
      <c r="J4602" s="502">
        <v>17.27</v>
      </c>
      <c r="K4602" s="494" t="s">
        <v>4026</v>
      </c>
      <c r="L4602" s="512">
        <f t="shared" si="497"/>
        <v>0</v>
      </c>
      <c r="M4602" s="513" t="s">
        <v>4037</v>
      </c>
      <c r="N4602" s="514"/>
      <c r="O4602" s="514"/>
      <c r="P4602" s="515">
        <f t="shared" si="498"/>
        <v>0</v>
      </c>
      <c r="Q4602" s="515">
        <f t="shared" si="499"/>
        <v>0</v>
      </c>
      <c r="R4602" s="515">
        <f t="shared" si="500"/>
        <v>0</v>
      </c>
      <c r="S4602" s="516">
        <f>IF(M4602="nio",0,IF(M4602&gt;0,VLOOKUP(H4602,'3-Productie normen'!A:L,VLOOKUP(M4602,'3-Productie normen'!$B$36:$C$42,2,FALSE),FALSE)))</f>
        <v>0</v>
      </c>
      <c r="T4602" s="516">
        <f t="shared" si="502"/>
        <v>0</v>
      </c>
      <c r="U4602" s="55">
        <f t="shared" si="503"/>
        <v>0</v>
      </c>
      <c r="V4602" s="527"/>
      <c r="X4602" s="529">
        <f t="shared" si="501"/>
        <v>0</v>
      </c>
    </row>
    <row r="4603" spans="1:24" ht="14.1" customHeight="1">
      <c r="A4603" s="460">
        <v>4603</v>
      </c>
      <c r="B4603" s="467" t="s">
        <v>249</v>
      </c>
      <c r="C4603" s="466" t="s">
        <v>424</v>
      </c>
      <c r="D4603" s="473" t="s">
        <v>519</v>
      </c>
      <c r="E4603" s="475" t="s">
        <v>790</v>
      </c>
      <c r="F4603" s="475" t="s">
        <v>3667</v>
      </c>
      <c r="G4603" s="494" t="s">
        <v>595</v>
      </c>
      <c r="H4603" s="494" t="s">
        <v>4026</v>
      </c>
      <c r="I4603" s="494" t="s">
        <v>3974</v>
      </c>
      <c r="J4603" s="502">
        <v>17.670000000000002</v>
      </c>
      <c r="K4603" s="494" t="s">
        <v>4026</v>
      </c>
      <c r="L4603" s="512">
        <f t="shared" si="497"/>
        <v>0</v>
      </c>
      <c r="M4603" s="513" t="s">
        <v>4037</v>
      </c>
      <c r="N4603" s="514"/>
      <c r="O4603" s="514"/>
      <c r="P4603" s="515">
        <f t="shared" si="498"/>
        <v>0</v>
      </c>
      <c r="Q4603" s="515">
        <f t="shared" si="499"/>
        <v>0</v>
      </c>
      <c r="R4603" s="515">
        <f t="shared" si="500"/>
        <v>0</v>
      </c>
      <c r="S4603" s="516">
        <f>IF(M4603="nio",0,IF(M4603&gt;0,VLOOKUP(H4603,'3-Productie normen'!A:L,VLOOKUP(M4603,'3-Productie normen'!$B$36:$C$42,2,FALSE),FALSE)))</f>
        <v>0</v>
      </c>
      <c r="T4603" s="516">
        <f t="shared" si="502"/>
        <v>0</v>
      </c>
      <c r="U4603" s="55">
        <f t="shared" si="503"/>
        <v>0</v>
      </c>
      <c r="V4603" s="527"/>
      <c r="X4603" s="529">
        <f t="shared" si="501"/>
        <v>0</v>
      </c>
    </row>
    <row r="4604" spans="1:24" ht="14.1" customHeight="1">
      <c r="A4604" s="460">
        <v>4604</v>
      </c>
      <c r="B4604" s="467" t="s">
        <v>249</v>
      </c>
      <c r="C4604" s="466" t="s">
        <v>424</v>
      </c>
      <c r="D4604" s="473" t="s">
        <v>519</v>
      </c>
      <c r="E4604" s="475" t="s">
        <v>790</v>
      </c>
      <c r="F4604" s="475" t="s">
        <v>3668</v>
      </c>
      <c r="G4604" s="494" t="s">
        <v>595</v>
      </c>
      <c r="H4604" s="494" t="s">
        <v>4026</v>
      </c>
      <c r="I4604" s="494" t="s">
        <v>3974</v>
      </c>
      <c r="J4604" s="502">
        <v>10.41</v>
      </c>
      <c r="K4604" s="494" t="s">
        <v>4026</v>
      </c>
      <c r="L4604" s="512">
        <f t="shared" si="497"/>
        <v>0</v>
      </c>
      <c r="M4604" s="513" t="s">
        <v>4037</v>
      </c>
      <c r="N4604" s="514"/>
      <c r="O4604" s="514"/>
      <c r="P4604" s="515">
        <f t="shared" si="498"/>
        <v>0</v>
      </c>
      <c r="Q4604" s="515">
        <f t="shared" si="499"/>
        <v>0</v>
      </c>
      <c r="R4604" s="515">
        <f t="shared" si="500"/>
        <v>0</v>
      </c>
      <c r="S4604" s="516">
        <f>IF(M4604="nio",0,IF(M4604&gt;0,VLOOKUP(H4604,'3-Productie normen'!A:L,VLOOKUP(M4604,'3-Productie normen'!$B$36:$C$42,2,FALSE),FALSE)))</f>
        <v>0</v>
      </c>
      <c r="T4604" s="516">
        <f t="shared" si="502"/>
        <v>0</v>
      </c>
      <c r="U4604" s="55">
        <f t="shared" si="503"/>
        <v>0</v>
      </c>
      <c r="V4604" s="527"/>
      <c r="X4604" s="529">
        <f t="shared" si="501"/>
        <v>0</v>
      </c>
    </row>
    <row r="4605" spans="1:24" ht="14.1" customHeight="1">
      <c r="A4605" s="460">
        <v>4605</v>
      </c>
      <c r="B4605" s="467" t="s">
        <v>249</v>
      </c>
      <c r="C4605" s="466" t="s">
        <v>424</v>
      </c>
      <c r="D4605" s="473" t="s">
        <v>519</v>
      </c>
      <c r="E4605" s="475" t="s">
        <v>790</v>
      </c>
      <c r="F4605" s="475" t="s">
        <v>3669</v>
      </c>
      <c r="G4605" s="494" t="s">
        <v>595</v>
      </c>
      <c r="H4605" s="494" t="s">
        <v>4026</v>
      </c>
      <c r="I4605" s="494" t="s">
        <v>3974</v>
      </c>
      <c r="J4605" s="502">
        <v>10.63</v>
      </c>
      <c r="K4605" s="494" t="s">
        <v>4026</v>
      </c>
      <c r="L4605" s="512">
        <f t="shared" si="497"/>
        <v>0</v>
      </c>
      <c r="M4605" s="513" t="s">
        <v>4037</v>
      </c>
      <c r="N4605" s="514"/>
      <c r="O4605" s="514"/>
      <c r="P4605" s="515">
        <f t="shared" si="498"/>
        <v>0</v>
      </c>
      <c r="Q4605" s="515">
        <f t="shared" si="499"/>
        <v>0</v>
      </c>
      <c r="R4605" s="515">
        <f t="shared" si="500"/>
        <v>0</v>
      </c>
      <c r="S4605" s="516">
        <f>IF(M4605="nio",0,IF(M4605&gt;0,VLOOKUP(H4605,'3-Productie normen'!A:L,VLOOKUP(M4605,'3-Productie normen'!$B$36:$C$42,2,FALSE),FALSE)))</f>
        <v>0</v>
      </c>
      <c r="T4605" s="516">
        <f t="shared" si="502"/>
        <v>0</v>
      </c>
      <c r="U4605" s="55">
        <f t="shared" si="503"/>
        <v>0</v>
      </c>
      <c r="V4605" s="527"/>
      <c r="X4605" s="529">
        <f t="shared" si="501"/>
        <v>0</v>
      </c>
    </row>
    <row r="4606" spans="1:24" ht="14.1" customHeight="1">
      <c r="A4606" s="460">
        <v>4606</v>
      </c>
      <c r="B4606" s="467" t="s">
        <v>249</v>
      </c>
      <c r="C4606" s="466" t="s">
        <v>424</v>
      </c>
      <c r="D4606" s="473" t="s">
        <v>519</v>
      </c>
      <c r="E4606" s="475" t="s">
        <v>790</v>
      </c>
      <c r="F4606" s="475" t="s">
        <v>3670</v>
      </c>
      <c r="G4606" s="494" t="s">
        <v>595</v>
      </c>
      <c r="H4606" s="494" t="s">
        <v>4026</v>
      </c>
      <c r="I4606" s="494" t="s">
        <v>3974</v>
      </c>
      <c r="J4606" s="502">
        <v>20.9</v>
      </c>
      <c r="K4606" s="494" t="s">
        <v>4026</v>
      </c>
      <c r="L4606" s="512">
        <f t="shared" si="497"/>
        <v>0</v>
      </c>
      <c r="M4606" s="513" t="s">
        <v>4037</v>
      </c>
      <c r="N4606" s="514"/>
      <c r="O4606" s="514"/>
      <c r="P4606" s="515">
        <f t="shared" si="498"/>
        <v>0</v>
      </c>
      <c r="Q4606" s="515">
        <f t="shared" si="499"/>
        <v>0</v>
      </c>
      <c r="R4606" s="515">
        <f t="shared" si="500"/>
        <v>0</v>
      </c>
      <c r="S4606" s="516">
        <f>IF(M4606="nio",0,IF(M4606&gt;0,VLOOKUP(H4606,'3-Productie normen'!A:L,VLOOKUP(M4606,'3-Productie normen'!$B$36:$C$42,2,FALSE),FALSE)))</f>
        <v>0</v>
      </c>
      <c r="T4606" s="516">
        <f t="shared" si="502"/>
        <v>0</v>
      </c>
      <c r="U4606" s="55">
        <f t="shared" si="503"/>
        <v>0</v>
      </c>
      <c r="V4606" s="527"/>
      <c r="X4606" s="529">
        <f t="shared" si="501"/>
        <v>0</v>
      </c>
    </row>
    <row r="4607" spans="1:24" ht="14.1" customHeight="1">
      <c r="A4607" s="460">
        <v>4607</v>
      </c>
      <c r="B4607" s="467" t="s">
        <v>249</v>
      </c>
      <c r="C4607" s="466" t="s">
        <v>424</v>
      </c>
      <c r="D4607" s="473" t="s">
        <v>519</v>
      </c>
      <c r="E4607" s="475" t="s">
        <v>790</v>
      </c>
      <c r="F4607" s="475" t="s">
        <v>3671</v>
      </c>
      <c r="G4607" s="494" t="s">
        <v>595</v>
      </c>
      <c r="H4607" s="494" t="s">
        <v>4026</v>
      </c>
      <c r="I4607" s="494" t="s">
        <v>3974</v>
      </c>
      <c r="J4607" s="502">
        <v>20.9</v>
      </c>
      <c r="K4607" s="494" t="s">
        <v>4026</v>
      </c>
      <c r="L4607" s="512">
        <f t="shared" si="497"/>
        <v>0</v>
      </c>
      <c r="M4607" s="513" t="s">
        <v>4037</v>
      </c>
      <c r="N4607" s="514"/>
      <c r="O4607" s="514"/>
      <c r="P4607" s="515">
        <f t="shared" si="498"/>
        <v>0</v>
      </c>
      <c r="Q4607" s="515">
        <f t="shared" si="499"/>
        <v>0</v>
      </c>
      <c r="R4607" s="515">
        <f t="shared" si="500"/>
        <v>0</v>
      </c>
      <c r="S4607" s="516">
        <f>IF(M4607="nio",0,IF(M4607&gt;0,VLOOKUP(H4607,'3-Productie normen'!A:L,VLOOKUP(M4607,'3-Productie normen'!$B$36:$C$42,2,FALSE),FALSE)))</f>
        <v>0</v>
      </c>
      <c r="T4607" s="516">
        <f t="shared" si="502"/>
        <v>0</v>
      </c>
      <c r="U4607" s="55">
        <f t="shared" si="503"/>
        <v>0</v>
      </c>
      <c r="V4607" s="527"/>
      <c r="X4607" s="529">
        <f t="shared" si="501"/>
        <v>0</v>
      </c>
    </row>
    <row r="4608" spans="1:24" ht="14.1" customHeight="1">
      <c r="A4608" s="460">
        <v>4608</v>
      </c>
      <c r="B4608" s="467" t="s">
        <v>249</v>
      </c>
      <c r="C4608" s="466" t="s">
        <v>424</v>
      </c>
      <c r="D4608" s="473" t="s">
        <v>519</v>
      </c>
      <c r="E4608" s="475" t="s">
        <v>790</v>
      </c>
      <c r="F4608" s="475" t="s">
        <v>3672</v>
      </c>
      <c r="G4608" s="494" t="s">
        <v>595</v>
      </c>
      <c r="H4608" s="494" t="s">
        <v>4026</v>
      </c>
      <c r="I4608" s="494" t="s">
        <v>3974</v>
      </c>
      <c r="J4608" s="502">
        <v>20.9</v>
      </c>
      <c r="K4608" s="494" t="s">
        <v>4026</v>
      </c>
      <c r="L4608" s="512">
        <f t="shared" si="497"/>
        <v>0</v>
      </c>
      <c r="M4608" s="513" t="s">
        <v>4037</v>
      </c>
      <c r="N4608" s="514"/>
      <c r="O4608" s="514"/>
      <c r="P4608" s="515">
        <f t="shared" si="498"/>
        <v>0</v>
      </c>
      <c r="Q4608" s="515">
        <f t="shared" si="499"/>
        <v>0</v>
      </c>
      <c r="R4608" s="515">
        <f t="shared" si="500"/>
        <v>0</v>
      </c>
      <c r="S4608" s="516">
        <f>IF(M4608="nio",0,IF(M4608&gt;0,VLOOKUP(H4608,'3-Productie normen'!A:L,VLOOKUP(M4608,'3-Productie normen'!$B$36:$C$42,2,FALSE),FALSE)))</f>
        <v>0</v>
      </c>
      <c r="T4608" s="516">
        <f t="shared" si="502"/>
        <v>0</v>
      </c>
      <c r="U4608" s="55">
        <f t="shared" si="503"/>
        <v>0</v>
      </c>
      <c r="V4608" s="527"/>
      <c r="X4608" s="529">
        <f t="shared" si="501"/>
        <v>0</v>
      </c>
    </row>
    <row r="4609" spans="1:24" ht="14.1" customHeight="1">
      <c r="A4609" s="567">
        <v>4609</v>
      </c>
      <c r="B4609" s="467" t="s">
        <v>249</v>
      </c>
      <c r="C4609" s="466" t="s">
        <v>424</v>
      </c>
      <c r="D4609" s="473" t="s">
        <v>519</v>
      </c>
      <c r="E4609" s="475" t="s">
        <v>790</v>
      </c>
      <c r="F4609" s="475" t="s">
        <v>3673</v>
      </c>
      <c r="G4609" s="494" t="s">
        <v>598</v>
      </c>
      <c r="H4609" s="487" t="s">
        <v>17</v>
      </c>
      <c r="I4609" s="494" t="s">
        <v>3977</v>
      </c>
      <c r="J4609" s="502">
        <v>5.79</v>
      </c>
      <c r="K4609" s="494" t="s">
        <v>4030</v>
      </c>
      <c r="L4609" s="512">
        <f t="shared" si="497"/>
        <v>510</v>
      </c>
      <c r="M4609" s="514">
        <v>255</v>
      </c>
      <c r="N4609" s="514">
        <v>255</v>
      </c>
      <c r="O4609" s="514"/>
      <c r="P4609" s="515" t="e">
        <f t="shared" si="498"/>
        <v>#DIV/0!</v>
      </c>
      <c r="Q4609" s="515" t="e">
        <f t="shared" si="499"/>
        <v>#DIV/0!</v>
      </c>
      <c r="R4609" s="515">
        <f t="shared" si="500"/>
        <v>0</v>
      </c>
      <c r="S4609" s="516">
        <f>IF(M4609="nio",0,IF(M4609&gt;0,VLOOKUP(H4609,'3-Productie normen'!A:L,VLOOKUP(M4609,'3-Productie normen'!$B$36:$C$42,2,FALSE),FALSE)))</f>
        <v>0</v>
      </c>
      <c r="T4609" s="516">
        <f t="shared" si="502"/>
        <v>0</v>
      </c>
      <c r="U4609" s="55">
        <f t="shared" si="503"/>
        <v>0</v>
      </c>
      <c r="V4609" s="527"/>
      <c r="X4609" s="529">
        <f t="shared" si="501"/>
        <v>2952.9</v>
      </c>
    </row>
    <row r="4610" spans="1:24" ht="14.1" customHeight="1">
      <c r="A4610" s="460">
        <v>4610</v>
      </c>
      <c r="B4610" s="467" t="s">
        <v>249</v>
      </c>
      <c r="C4610" s="466" t="s">
        <v>424</v>
      </c>
      <c r="D4610" s="473" t="s">
        <v>519</v>
      </c>
      <c r="E4610" s="475" t="s">
        <v>790</v>
      </c>
      <c r="F4610" s="475" t="s">
        <v>3674</v>
      </c>
      <c r="G4610" s="494" t="s">
        <v>606</v>
      </c>
      <c r="H4610" s="491" t="s">
        <v>286</v>
      </c>
      <c r="I4610" s="494" t="s">
        <v>3976</v>
      </c>
      <c r="J4610" s="502">
        <v>82.27</v>
      </c>
      <c r="K4610" s="494" t="s">
        <v>4027</v>
      </c>
      <c r="L4610" s="512">
        <f t="shared" si="497"/>
        <v>0</v>
      </c>
      <c r="M4610" s="513" t="s">
        <v>4037</v>
      </c>
      <c r="N4610" s="514"/>
      <c r="O4610" s="514"/>
      <c r="P4610" s="515">
        <f t="shared" si="498"/>
        <v>0</v>
      </c>
      <c r="Q4610" s="515">
        <f t="shared" si="499"/>
        <v>0</v>
      </c>
      <c r="R4610" s="515">
        <f t="shared" si="500"/>
        <v>0</v>
      </c>
      <c r="S4610" s="516">
        <f>IF(M4610="nio",0,IF(M4610&gt;0,VLOOKUP(H4610,'3-Productie normen'!A:L,VLOOKUP(M4610,'3-Productie normen'!$B$36:$C$42,2,FALSE),FALSE)))</f>
        <v>0</v>
      </c>
      <c r="T4610" s="516">
        <f t="shared" si="502"/>
        <v>0</v>
      </c>
      <c r="U4610" s="55">
        <f t="shared" si="503"/>
        <v>0</v>
      </c>
      <c r="V4610" s="527"/>
      <c r="X4610" s="529">
        <f t="shared" si="501"/>
        <v>0</v>
      </c>
    </row>
    <row r="4611" spans="1:24" ht="14.1" customHeight="1">
      <c r="A4611" s="460">
        <v>4611</v>
      </c>
      <c r="B4611" s="467" t="s">
        <v>249</v>
      </c>
      <c r="C4611" s="466" t="s">
        <v>425</v>
      </c>
      <c r="D4611" s="473" t="s">
        <v>520</v>
      </c>
      <c r="E4611" s="475">
        <v>0</v>
      </c>
      <c r="F4611" s="475" t="s">
        <v>1428</v>
      </c>
      <c r="G4611" s="494" t="s">
        <v>529</v>
      </c>
      <c r="H4611" s="491" t="s">
        <v>253</v>
      </c>
      <c r="I4611" s="494" t="s">
        <v>3986</v>
      </c>
      <c r="J4611" s="502">
        <v>29.68</v>
      </c>
      <c r="K4611" s="491" t="s">
        <v>253</v>
      </c>
      <c r="L4611" s="512">
        <f t="shared" si="497"/>
        <v>104</v>
      </c>
      <c r="M4611" s="514">
        <v>104</v>
      </c>
      <c r="N4611" s="514"/>
      <c r="O4611" s="514"/>
      <c r="P4611" s="515" t="e">
        <f t="shared" si="498"/>
        <v>#DIV/0!</v>
      </c>
      <c r="Q4611" s="515">
        <f t="shared" si="499"/>
        <v>0</v>
      </c>
      <c r="R4611" s="515">
        <f t="shared" si="500"/>
        <v>0</v>
      </c>
      <c r="S4611" s="516">
        <f>IF(M4611="nio",0,IF(M4611&gt;0,VLOOKUP(H4611,'3-Productie normen'!A:L,VLOOKUP(M4611,'3-Productie normen'!$B$36:$C$42,2,FALSE),FALSE)))</f>
        <v>0</v>
      </c>
      <c r="T4611" s="516">
        <f t="shared" si="502"/>
        <v>0</v>
      </c>
      <c r="U4611" s="55">
        <f t="shared" si="503"/>
        <v>0</v>
      </c>
      <c r="V4611" s="527"/>
      <c r="X4611" s="529">
        <f t="shared" si="501"/>
        <v>3086.72</v>
      </c>
    </row>
    <row r="4612" spans="1:24" ht="14.1" customHeight="1">
      <c r="A4612" s="460">
        <v>4612</v>
      </c>
      <c r="B4612" s="467" t="s">
        <v>249</v>
      </c>
      <c r="C4612" s="466" t="s">
        <v>425</v>
      </c>
      <c r="D4612" s="473" t="s">
        <v>520</v>
      </c>
      <c r="E4612" s="475">
        <v>0</v>
      </c>
      <c r="F4612" s="475" t="s">
        <v>1429</v>
      </c>
      <c r="G4612" s="494" t="s">
        <v>596</v>
      </c>
      <c r="H4612" s="494" t="s">
        <v>4026</v>
      </c>
      <c r="I4612" s="494" t="s">
        <v>3974</v>
      </c>
      <c r="J4612" s="502">
        <v>19.73</v>
      </c>
      <c r="K4612" s="494" t="s">
        <v>4026</v>
      </c>
      <c r="L4612" s="512">
        <f t="shared" si="497"/>
        <v>0</v>
      </c>
      <c r="M4612" s="513" t="s">
        <v>4037</v>
      </c>
      <c r="N4612" s="514"/>
      <c r="O4612" s="514"/>
      <c r="P4612" s="515">
        <f t="shared" si="498"/>
        <v>0</v>
      </c>
      <c r="Q4612" s="515">
        <f t="shared" si="499"/>
        <v>0</v>
      </c>
      <c r="R4612" s="515">
        <f t="shared" si="500"/>
        <v>0</v>
      </c>
      <c r="S4612" s="516">
        <f>IF(M4612="nio",0,IF(M4612&gt;0,VLOOKUP(H4612,'3-Productie normen'!A:L,VLOOKUP(M4612,'3-Productie normen'!$B$36:$C$42,2,FALSE),FALSE)))</f>
        <v>0</v>
      </c>
      <c r="T4612" s="516">
        <f t="shared" si="502"/>
        <v>0</v>
      </c>
      <c r="U4612" s="55">
        <f t="shared" si="503"/>
        <v>0</v>
      </c>
      <c r="V4612" s="527"/>
      <c r="X4612" s="529">
        <f t="shared" si="501"/>
        <v>0</v>
      </c>
    </row>
    <row r="4613" spans="1:24" ht="14.1" customHeight="1">
      <c r="A4613" s="460">
        <v>4613</v>
      </c>
      <c r="B4613" s="467" t="s">
        <v>249</v>
      </c>
      <c r="C4613" s="466" t="s">
        <v>425</v>
      </c>
      <c r="D4613" s="473" t="s">
        <v>520</v>
      </c>
      <c r="E4613" s="475">
        <v>0</v>
      </c>
      <c r="F4613" s="475" t="s">
        <v>1430</v>
      </c>
      <c r="G4613" s="494" t="s">
        <v>529</v>
      </c>
      <c r="H4613" s="491" t="s">
        <v>253</v>
      </c>
      <c r="I4613" s="494" t="s">
        <v>3986</v>
      </c>
      <c r="J4613" s="502">
        <v>15.97</v>
      </c>
      <c r="K4613" s="491" t="s">
        <v>253</v>
      </c>
      <c r="L4613" s="512">
        <f t="shared" si="497"/>
        <v>104</v>
      </c>
      <c r="M4613" s="514">
        <v>104</v>
      </c>
      <c r="N4613" s="514"/>
      <c r="O4613" s="514"/>
      <c r="P4613" s="515" t="e">
        <f t="shared" si="498"/>
        <v>#DIV/0!</v>
      </c>
      <c r="Q4613" s="515">
        <f t="shared" si="499"/>
        <v>0</v>
      </c>
      <c r="R4613" s="515">
        <f t="shared" si="500"/>
        <v>0</v>
      </c>
      <c r="S4613" s="516">
        <f>IF(M4613="nio",0,IF(M4613&gt;0,VLOOKUP(H4613,'3-Productie normen'!A:L,VLOOKUP(M4613,'3-Productie normen'!$B$36:$C$42,2,FALSE),FALSE)))</f>
        <v>0</v>
      </c>
      <c r="T4613" s="516">
        <f t="shared" si="502"/>
        <v>0</v>
      </c>
      <c r="U4613" s="55">
        <f t="shared" si="503"/>
        <v>0</v>
      </c>
      <c r="V4613" s="527"/>
      <c r="X4613" s="529">
        <f t="shared" si="501"/>
        <v>1660.88</v>
      </c>
    </row>
    <row r="4614" spans="1:24" ht="14.1" customHeight="1">
      <c r="A4614" s="460">
        <v>4614</v>
      </c>
      <c r="B4614" s="467" t="s">
        <v>249</v>
      </c>
      <c r="C4614" s="466" t="s">
        <v>425</v>
      </c>
      <c r="D4614" s="473" t="s">
        <v>520</v>
      </c>
      <c r="E4614" s="475">
        <v>0</v>
      </c>
      <c r="F4614" s="475" t="s">
        <v>1431</v>
      </c>
      <c r="G4614" s="494" t="s">
        <v>529</v>
      </c>
      <c r="H4614" s="491" t="s">
        <v>253</v>
      </c>
      <c r="I4614" s="494" t="s">
        <v>3986</v>
      </c>
      <c r="J4614" s="502">
        <v>19.63</v>
      </c>
      <c r="K4614" s="491" t="s">
        <v>253</v>
      </c>
      <c r="L4614" s="512">
        <f t="shared" si="497"/>
        <v>104</v>
      </c>
      <c r="M4614" s="514">
        <v>104</v>
      </c>
      <c r="N4614" s="514"/>
      <c r="O4614" s="514"/>
      <c r="P4614" s="515" t="e">
        <f t="shared" si="498"/>
        <v>#DIV/0!</v>
      </c>
      <c r="Q4614" s="515">
        <f t="shared" si="499"/>
        <v>0</v>
      </c>
      <c r="R4614" s="515">
        <f t="shared" si="500"/>
        <v>0</v>
      </c>
      <c r="S4614" s="516">
        <f>IF(M4614="nio",0,IF(M4614&gt;0,VLOOKUP(H4614,'3-Productie normen'!A:L,VLOOKUP(M4614,'3-Productie normen'!$B$36:$C$42,2,FALSE),FALSE)))</f>
        <v>0</v>
      </c>
      <c r="T4614" s="516">
        <f t="shared" si="502"/>
        <v>0</v>
      </c>
      <c r="U4614" s="55">
        <f t="shared" si="503"/>
        <v>0</v>
      </c>
      <c r="V4614" s="527"/>
      <c r="X4614" s="529">
        <f t="shared" si="501"/>
        <v>2041.52</v>
      </c>
    </row>
    <row r="4615" spans="1:24" ht="14.1" customHeight="1">
      <c r="A4615" s="460">
        <v>4615</v>
      </c>
      <c r="B4615" s="467" t="s">
        <v>249</v>
      </c>
      <c r="C4615" s="466" t="s">
        <v>425</v>
      </c>
      <c r="D4615" s="473" t="s">
        <v>520</v>
      </c>
      <c r="E4615" s="475">
        <v>0</v>
      </c>
      <c r="F4615" s="475" t="s">
        <v>1432</v>
      </c>
      <c r="G4615" s="494" t="s">
        <v>529</v>
      </c>
      <c r="H4615" s="491" t="s">
        <v>253</v>
      </c>
      <c r="I4615" s="494" t="s">
        <v>3986</v>
      </c>
      <c r="J4615" s="502">
        <v>15.97</v>
      </c>
      <c r="K4615" s="491" t="s">
        <v>253</v>
      </c>
      <c r="L4615" s="512">
        <f t="shared" si="497"/>
        <v>104</v>
      </c>
      <c r="M4615" s="514">
        <v>104</v>
      </c>
      <c r="N4615" s="514"/>
      <c r="O4615" s="514"/>
      <c r="P4615" s="515" t="e">
        <f t="shared" si="498"/>
        <v>#DIV/0!</v>
      </c>
      <c r="Q4615" s="515">
        <f t="shared" si="499"/>
        <v>0</v>
      </c>
      <c r="R4615" s="515">
        <f t="shared" si="500"/>
        <v>0</v>
      </c>
      <c r="S4615" s="516">
        <f>IF(M4615="nio",0,IF(M4615&gt;0,VLOOKUP(H4615,'3-Productie normen'!A:L,VLOOKUP(M4615,'3-Productie normen'!$B$36:$C$42,2,FALSE),FALSE)))</f>
        <v>0</v>
      </c>
      <c r="T4615" s="516">
        <f t="shared" si="502"/>
        <v>0</v>
      </c>
      <c r="U4615" s="55">
        <f t="shared" si="503"/>
        <v>0</v>
      </c>
      <c r="V4615" s="527"/>
      <c r="X4615" s="529">
        <f t="shared" si="501"/>
        <v>1660.88</v>
      </c>
    </row>
    <row r="4616" spans="1:24" ht="14.1" customHeight="1">
      <c r="A4616" s="460">
        <v>4616</v>
      </c>
      <c r="B4616" s="467" t="s">
        <v>249</v>
      </c>
      <c r="C4616" s="466" t="s">
        <v>425</v>
      </c>
      <c r="D4616" s="473" t="s">
        <v>520</v>
      </c>
      <c r="E4616" s="475">
        <v>0</v>
      </c>
      <c r="F4616" s="475" t="s">
        <v>1433</v>
      </c>
      <c r="G4616" s="494" t="s">
        <v>529</v>
      </c>
      <c r="H4616" s="491" t="s">
        <v>253</v>
      </c>
      <c r="I4616" s="494" t="s">
        <v>3974</v>
      </c>
      <c r="J4616" s="502">
        <v>19.63</v>
      </c>
      <c r="K4616" s="491" t="s">
        <v>253</v>
      </c>
      <c r="L4616" s="512">
        <f t="shared" si="497"/>
        <v>104</v>
      </c>
      <c r="M4616" s="514">
        <v>104</v>
      </c>
      <c r="N4616" s="514"/>
      <c r="O4616" s="514"/>
      <c r="P4616" s="515" t="e">
        <f t="shared" si="498"/>
        <v>#DIV/0!</v>
      </c>
      <c r="Q4616" s="515">
        <f t="shared" si="499"/>
        <v>0</v>
      </c>
      <c r="R4616" s="515">
        <f t="shared" si="500"/>
        <v>0</v>
      </c>
      <c r="S4616" s="516">
        <f>IF(M4616="nio",0,IF(M4616&gt;0,VLOOKUP(H4616,'3-Productie normen'!A:L,VLOOKUP(M4616,'3-Productie normen'!$B$36:$C$42,2,FALSE),FALSE)))</f>
        <v>0</v>
      </c>
      <c r="T4616" s="516">
        <f t="shared" si="502"/>
        <v>0</v>
      </c>
      <c r="U4616" s="55">
        <f t="shared" si="503"/>
        <v>0</v>
      </c>
      <c r="V4616" s="527"/>
      <c r="X4616" s="529">
        <f t="shared" si="501"/>
        <v>2041.52</v>
      </c>
    </row>
    <row r="4617" spans="1:24" ht="14.1" customHeight="1">
      <c r="A4617" s="567">
        <v>4617</v>
      </c>
      <c r="B4617" s="467" t="s">
        <v>249</v>
      </c>
      <c r="C4617" s="466" t="s">
        <v>425</v>
      </c>
      <c r="D4617" s="473" t="s">
        <v>520</v>
      </c>
      <c r="E4617" s="475">
        <v>0</v>
      </c>
      <c r="F4617" s="475" t="s">
        <v>1434</v>
      </c>
      <c r="G4617" s="494" t="s">
        <v>529</v>
      </c>
      <c r="H4617" s="491" t="s">
        <v>253</v>
      </c>
      <c r="I4617" s="494" t="s">
        <v>3974</v>
      </c>
      <c r="J4617" s="502">
        <v>16.02</v>
      </c>
      <c r="K4617" s="491" t="s">
        <v>253</v>
      </c>
      <c r="L4617" s="512">
        <f t="shared" si="497"/>
        <v>104</v>
      </c>
      <c r="M4617" s="514">
        <v>104</v>
      </c>
      <c r="N4617" s="514"/>
      <c r="O4617" s="514"/>
      <c r="P4617" s="515" t="e">
        <f t="shared" si="498"/>
        <v>#DIV/0!</v>
      </c>
      <c r="Q4617" s="515">
        <f t="shared" si="499"/>
        <v>0</v>
      </c>
      <c r="R4617" s="515">
        <f t="shared" si="500"/>
        <v>0</v>
      </c>
      <c r="S4617" s="516">
        <f>IF(M4617="nio",0,IF(M4617&gt;0,VLOOKUP(H4617,'3-Productie normen'!A:L,VLOOKUP(M4617,'3-Productie normen'!$B$36:$C$42,2,FALSE),FALSE)))</f>
        <v>0</v>
      </c>
      <c r="T4617" s="516">
        <f t="shared" si="502"/>
        <v>0</v>
      </c>
      <c r="U4617" s="55">
        <f t="shared" si="503"/>
        <v>0</v>
      </c>
      <c r="V4617" s="527"/>
      <c r="X4617" s="529">
        <f t="shared" si="501"/>
        <v>1666.08</v>
      </c>
    </row>
    <row r="4618" spans="1:24" ht="14.1" customHeight="1">
      <c r="A4618" s="460">
        <v>4618</v>
      </c>
      <c r="B4618" s="467" t="s">
        <v>249</v>
      </c>
      <c r="C4618" s="466" t="s">
        <v>425</v>
      </c>
      <c r="D4618" s="473" t="s">
        <v>520</v>
      </c>
      <c r="E4618" s="475">
        <v>0</v>
      </c>
      <c r="F4618" s="475" t="s">
        <v>1435</v>
      </c>
      <c r="G4618" s="494" t="s">
        <v>529</v>
      </c>
      <c r="H4618" s="491" t="s">
        <v>253</v>
      </c>
      <c r="I4618" s="494" t="s">
        <v>3974</v>
      </c>
      <c r="J4618" s="502">
        <v>19.5</v>
      </c>
      <c r="K4618" s="491" t="s">
        <v>253</v>
      </c>
      <c r="L4618" s="512">
        <f t="shared" si="497"/>
        <v>104</v>
      </c>
      <c r="M4618" s="514">
        <v>104</v>
      </c>
      <c r="N4618" s="514"/>
      <c r="O4618" s="514"/>
      <c r="P4618" s="515" t="e">
        <f t="shared" si="498"/>
        <v>#DIV/0!</v>
      </c>
      <c r="Q4618" s="515">
        <f t="shared" si="499"/>
        <v>0</v>
      </c>
      <c r="R4618" s="515">
        <f t="shared" si="500"/>
        <v>0</v>
      </c>
      <c r="S4618" s="516">
        <f>IF(M4618="nio",0,IF(M4618&gt;0,VLOOKUP(H4618,'3-Productie normen'!A:L,VLOOKUP(M4618,'3-Productie normen'!$B$36:$C$42,2,FALSE),FALSE)))</f>
        <v>0</v>
      </c>
      <c r="T4618" s="516">
        <f t="shared" si="502"/>
        <v>0</v>
      </c>
      <c r="U4618" s="55">
        <f t="shared" si="503"/>
        <v>0</v>
      </c>
      <c r="V4618" s="527"/>
      <c r="X4618" s="529">
        <f t="shared" si="501"/>
        <v>2028</v>
      </c>
    </row>
    <row r="4619" spans="1:24" ht="14.1" customHeight="1">
      <c r="A4619" s="460">
        <v>4619</v>
      </c>
      <c r="B4619" s="467" t="s">
        <v>249</v>
      </c>
      <c r="C4619" s="466" t="s">
        <v>425</v>
      </c>
      <c r="D4619" s="473" t="s">
        <v>520</v>
      </c>
      <c r="E4619" s="475">
        <v>0</v>
      </c>
      <c r="F4619" s="475" t="s">
        <v>1436</v>
      </c>
      <c r="G4619" s="494" t="s">
        <v>529</v>
      </c>
      <c r="H4619" s="491" t="s">
        <v>253</v>
      </c>
      <c r="I4619" s="494" t="s">
        <v>3974</v>
      </c>
      <c r="J4619" s="502">
        <v>16.02</v>
      </c>
      <c r="K4619" s="491" t="s">
        <v>253</v>
      </c>
      <c r="L4619" s="512">
        <f t="shared" ref="L4619:L4682" si="504">SUM(M4619:O4619)</f>
        <v>104</v>
      </c>
      <c r="M4619" s="514">
        <v>104</v>
      </c>
      <c r="N4619" s="514"/>
      <c r="O4619" s="514"/>
      <c r="P4619" s="515" t="e">
        <f t="shared" ref="P4619:P4682" si="505">IF(M4619="nio",0,IF(M4619&gt;0,M4619*J4619/S4619,0))</f>
        <v>#DIV/0!</v>
      </c>
      <c r="Q4619" s="515">
        <f t="shared" ref="Q4619:Q4682" si="506">IF(N4619&gt;0,N4619*J4619/T4619,0)</f>
        <v>0</v>
      </c>
      <c r="R4619" s="515">
        <f t="shared" ref="R4619:R4682" si="507">IF(O4619&gt;0,O4619*J4619/U4619,0)</f>
        <v>0</v>
      </c>
      <c r="S4619" s="516">
        <f>IF(M4619="nio",0,IF(M4619&gt;0,VLOOKUP(H4619,'3-Productie normen'!A:L,VLOOKUP(M4619,'3-Productie normen'!$B$36:$C$42,2,FALSE),FALSE)))</f>
        <v>0</v>
      </c>
      <c r="T4619" s="516">
        <f t="shared" si="502"/>
        <v>0</v>
      </c>
      <c r="U4619" s="55">
        <f t="shared" si="503"/>
        <v>0</v>
      </c>
      <c r="V4619" s="527"/>
      <c r="X4619" s="529">
        <f t="shared" ref="X4619:X4682" si="508">L4619*J4619</f>
        <v>1666.08</v>
      </c>
    </row>
    <row r="4620" spans="1:24" ht="14.1" customHeight="1">
      <c r="A4620" s="460">
        <v>4620</v>
      </c>
      <c r="B4620" s="467" t="s">
        <v>249</v>
      </c>
      <c r="C4620" s="466" t="s">
        <v>425</v>
      </c>
      <c r="D4620" s="473" t="s">
        <v>520</v>
      </c>
      <c r="E4620" s="475">
        <v>0</v>
      </c>
      <c r="F4620" s="475" t="s">
        <v>3675</v>
      </c>
      <c r="G4620" s="494" t="s">
        <v>600</v>
      </c>
      <c r="H4620" s="494" t="s">
        <v>4033</v>
      </c>
      <c r="I4620" s="494" t="s">
        <v>3974</v>
      </c>
      <c r="J4620" s="502">
        <v>72.69</v>
      </c>
      <c r="K4620" s="494" t="s">
        <v>4033</v>
      </c>
      <c r="L4620" s="512">
        <f t="shared" si="504"/>
        <v>104</v>
      </c>
      <c r="M4620" s="514">
        <v>104</v>
      </c>
      <c r="N4620" s="514"/>
      <c r="O4620" s="514"/>
      <c r="P4620" s="515" t="e">
        <f t="shared" si="505"/>
        <v>#DIV/0!</v>
      </c>
      <c r="Q4620" s="515">
        <f t="shared" si="506"/>
        <v>0</v>
      </c>
      <c r="R4620" s="515">
        <f t="shared" si="507"/>
        <v>0</v>
      </c>
      <c r="S4620" s="516">
        <f>IF(M4620="nio",0,IF(M4620&gt;0,VLOOKUP(H4620,'3-Productie normen'!A:L,VLOOKUP(M4620,'3-Productie normen'!$B$36:$C$42,2,FALSE),FALSE)))</f>
        <v>0</v>
      </c>
      <c r="T4620" s="516">
        <f t="shared" si="502"/>
        <v>0</v>
      </c>
      <c r="U4620" s="55">
        <f t="shared" si="503"/>
        <v>0</v>
      </c>
      <c r="V4620" s="527"/>
      <c r="X4620" s="529">
        <f t="shared" si="508"/>
        <v>7559.76</v>
      </c>
    </row>
    <row r="4621" spans="1:24" ht="14.1" customHeight="1">
      <c r="A4621" s="460">
        <v>4621</v>
      </c>
      <c r="B4621" s="467" t="s">
        <v>249</v>
      </c>
      <c r="C4621" s="466" t="s">
        <v>425</v>
      </c>
      <c r="D4621" s="473" t="s">
        <v>520</v>
      </c>
      <c r="E4621" s="475">
        <v>0</v>
      </c>
      <c r="F4621" s="475" t="s">
        <v>1437</v>
      </c>
      <c r="G4621" s="494" t="s">
        <v>529</v>
      </c>
      <c r="H4621" s="491" t="s">
        <v>253</v>
      </c>
      <c r="I4621" s="494" t="s">
        <v>3974</v>
      </c>
      <c r="J4621" s="502">
        <v>19.5</v>
      </c>
      <c r="K4621" s="491" t="s">
        <v>253</v>
      </c>
      <c r="L4621" s="512">
        <f t="shared" si="504"/>
        <v>104</v>
      </c>
      <c r="M4621" s="514">
        <v>104</v>
      </c>
      <c r="N4621" s="514"/>
      <c r="O4621" s="514"/>
      <c r="P4621" s="515" t="e">
        <f t="shared" si="505"/>
        <v>#DIV/0!</v>
      </c>
      <c r="Q4621" s="515">
        <f t="shared" si="506"/>
        <v>0</v>
      </c>
      <c r="R4621" s="515">
        <f t="shared" si="507"/>
        <v>0</v>
      </c>
      <c r="S4621" s="516">
        <f>IF(M4621="nio",0,IF(M4621&gt;0,VLOOKUP(H4621,'3-Productie normen'!A:L,VLOOKUP(M4621,'3-Productie normen'!$B$36:$C$42,2,FALSE),FALSE)))</f>
        <v>0</v>
      </c>
      <c r="T4621" s="516">
        <f t="shared" si="502"/>
        <v>0</v>
      </c>
      <c r="U4621" s="55">
        <f t="shared" si="503"/>
        <v>0</v>
      </c>
      <c r="V4621" s="527"/>
      <c r="X4621" s="529">
        <f t="shared" si="508"/>
        <v>2028</v>
      </c>
    </row>
    <row r="4622" spans="1:24" ht="14.1" customHeight="1">
      <c r="A4622" s="460">
        <v>4622</v>
      </c>
      <c r="B4622" s="467" t="s">
        <v>249</v>
      </c>
      <c r="C4622" s="466" t="s">
        <v>425</v>
      </c>
      <c r="D4622" s="473" t="s">
        <v>520</v>
      </c>
      <c r="E4622" s="475">
        <v>0</v>
      </c>
      <c r="F4622" s="475" t="s">
        <v>1438</v>
      </c>
      <c r="G4622" s="494" t="s">
        <v>529</v>
      </c>
      <c r="H4622" s="491" t="s">
        <v>253</v>
      </c>
      <c r="I4622" s="494" t="s">
        <v>3974</v>
      </c>
      <c r="J4622" s="502">
        <v>15.97</v>
      </c>
      <c r="K4622" s="491" t="s">
        <v>253</v>
      </c>
      <c r="L4622" s="512">
        <f t="shared" si="504"/>
        <v>104</v>
      </c>
      <c r="M4622" s="514">
        <v>104</v>
      </c>
      <c r="N4622" s="514"/>
      <c r="O4622" s="514"/>
      <c r="P4622" s="515" t="e">
        <f t="shared" si="505"/>
        <v>#DIV/0!</v>
      </c>
      <c r="Q4622" s="515">
        <f t="shared" si="506"/>
        <v>0</v>
      </c>
      <c r="R4622" s="515">
        <f t="shared" si="507"/>
        <v>0</v>
      </c>
      <c r="S4622" s="516">
        <f>IF(M4622="nio",0,IF(M4622&gt;0,VLOOKUP(H4622,'3-Productie normen'!A:L,VLOOKUP(M4622,'3-Productie normen'!$B$36:$C$42,2,FALSE),FALSE)))</f>
        <v>0</v>
      </c>
      <c r="T4622" s="516">
        <f t="shared" si="502"/>
        <v>0</v>
      </c>
      <c r="U4622" s="55">
        <f t="shared" si="503"/>
        <v>0</v>
      </c>
      <c r="V4622" s="527"/>
      <c r="X4622" s="529">
        <f t="shared" si="508"/>
        <v>1660.88</v>
      </c>
    </row>
    <row r="4623" spans="1:24" ht="14.1" customHeight="1">
      <c r="A4623" s="460">
        <v>4623</v>
      </c>
      <c r="B4623" s="467" t="s">
        <v>249</v>
      </c>
      <c r="C4623" s="466" t="s">
        <v>425</v>
      </c>
      <c r="D4623" s="473" t="s">
        <v>520</v>
      </c>
      <c r="E4623" s="475">
        <v>0</v>
      </c>
      <c r="F4623" s="475" t="s">
        <v>1439</v>
      </c>
      <c r="G4623" s="494" t="s">
        <v>529</v>
      </c>
      <c r="H4623" s="491" t="s">
        <v>253</v>
      </c>
      <c r="I4623" s="494" t="s">
        <v>3974</v>
      </c>
      <c r="J4623" s="502">
        <v>20.350000000000001</v>
      </c>
      <c r="K4623" s="491" t="s">
        <v>253</v>
      </c>
      <c r="L4623" s="512">
        <f t="shared" si="504"/>
        <v>104</v>
      </c>
      <c r="M4623" s="514">
        <v>104</v>
      </c>
      <c r="N4623" s="514"/>
      <c r="O4623" s="514"/>
      <c r="P4623" s="515" t="e">
        <f t="shared" si="505"/>
        <v>#DIV/0!</v>
      </c>
      <c r="Q4623" s="515">
        <f t="shared" si="506"/>
        <v>0</v>
      </c>
      <c r="R4623" s="515">
        <f t="shared" si="507"/>
        <v>0</v>
      </c>
      <c r="S4623" s="516">
        <f>IF(M4623="nio",0,IF(M4623&gt;0,VLOOKUP(H4623,'3-Productie normen'!A:L,VLOOKUP(M4623,'3-Productie normen'!$B$36:$C$42,2,FALSE),FALSE)))</f>
        <v>0</v>
      </c>
      <c r="T4623" s="516">
        <f t="shared" si="502"/>
        <v>0</v>
      </c>
      <c r="U4623" s="55">
        <f t="shared" si="503"/>
        <v>0</v>
      </c>
      <c r="V4623" s="527"/>
      <c r="X4623" s="529">
        <f t="shared" si="508"/>
        <v>2116.4</v>
      </c>
    </row>
    <row r="4624" spans="1:24" ht="14.1" customHeight="1">
      <c r="A4624" s="460">
        <v>4624</v>
      </c>
      <c r="B4624" s="467" t="s">
        <v>249</v>
      </c>
      <c r="C4624" s="466" t="s">
        <v>425</v>
      </c>
      <c r="D4624" s="473" t="s">
        <v>520</v>
      </c>
      <c r="E4624" s="475">
        <v>0</v>
      </c>
      <c r="F4624" s="475" t="s">
        <v>3676</v>
      </c>
      <c r="G4624" s="494" t="s">
        <v>600</v>
      </c>
      <c r="H4624" s="611" t="s">
        <v>347</v>
      </c>
      <c r="I4624" s="494" t="s">
        <v>3974</v>
      </c>
      <c r="J4624" s="502">
        <v>5.1100000000000003</v>
      </c>
      <c r="K4624" s="494" t="s">
        <v>347</v>
      </c>
      <c r="L4624" s="512">
        <f t="shared" si="504"/>
        <v>104</v>
      </c>
      <c r="M4624" s="514">
        <v>104</v>
      </c>
      <c r="N4624" s="514"/>
      <c r="O4624" s="514"/>
      <c r="P4624" s="515" t="e">
        <f t="shared" si="505"/>
        <v>#DIV/0!</v>
      </c>
      <c r="Q4624" s="515">
        <f t="shared" si="506"/>
        <v>0</v>
      </c>
      <c r="R4624" s="515">
        <f t="shared" si="507"/>
        <v>0</v>
      </c>
      <c r="S4624" s="516">
        <f>IF(M4624="nio",0,IF(M4624&gt;0,VLOOKUP(H4624,'3-Productie normen'!A:L,VLOOKUP(M4624,'3-Productie normen'!$B$36:$C$42,2,FALSE),FALSE)))</f>
        <v>0</v>
      </c>
      <c r="T4624" s="516">
        <f t="shared" si="502"/>
        <v>0</v>
      </c>
      <c r="U4624" s="55">
        <f t="shared" si="503"/>
        <v>0</v>
      </c>
      <c r="V4624" s="527"/>
      <c r="X4624" s="529">
        <f t="shared" si="508"/>
        <v>531.44000000000005</v>
      </c>
    </row>
    <row r="4625" spans="1:24" ht="14.1" customHeight="1">
      <c r="A4625" s="567">
        <v>4625</v>
      </c>
      <c r="B4625" s="467" t="s">
        <v>249</v>
      </c>
      <c r="C4625" s="466" t="s">
        <v>425</v>
      </c>
      <c r="D4625" s="473" t="s">
        <v>520</v>
      </c>
      <c r="E4625" s="475">
        <v>0</v>
      </c>
      <c r="F4625" s="475" t="s">
        <v>1451</v>
      </c>
      <c r="G4625" s="494" t="s">
        <v>598</v>
      </c>
      <c r="H4625" s="487" t="s">
        <v>17</v>
      </c>
      <c r="I4625" s="494" t="s">
        <v>3977</v>
      </c>
      <c r="J4625" s="502">
        <v>11.93</v>
      </c>
      <c r="K4625" s="494" t="s">
        <v>4030</v>
      </c>
      <c r="L4625" s="512">
        <f t="shared" si="504"/>
        <v>510</v>
      </c>
      <c r="M4625" s="514">
        <v>255</v>
      </c>
      <c r="N4625" s="514">
        <v>255</v>
      </c>
      <c r="O4625" s="514"/>
      <c r="P4625" s="515" t="e">
        <f t="shared" si="505"/>
        <v>#DIV/0!</v>
      </c>
      <c r="Q4625" s="515" t="e">
        <f t="shared" si="506"/>
        <v>#DIV/0!</v>
      </c>
      <c r="R4625" s="515">
        <f t="shared" si="507"/>
        <v>0</v>
      </c>
      <c r="S4625" s="516">
        <f>IF(M4625="nio",0,IF(M4625&gt;0,VLOOKUP(H4625,'3-Productie normen'!A:L,VLOOKUP(M4625,'3-Productie normen'!$B$36:$C$42,2,FALSE),FALSE)))</f>
        <v>0</v>
      </c>
      <c r="T4625" s="516">
        <f t="shared" si="502"/>
        <v>0</v>
      </c>
      <c r="U4625" s="55">
        <f t="shared" si="503"/>
        <v>0</v>
      </c>
      <c r="V4625" s="527"/>
      <c r="X4625" s="529">
        <f t="shared" si="508"/>
        <v>6084.3</v>
      </c>
    </row>
    <row r="4626" spans="1:24" ht="14.1" customHeight="1">
      <c r="A4626" s="460">
        <v>4626</v>
      </c>
      <c r="B4626" s="467" t="s">
        <v>249</v>
      </c>
      <c r="C4626" s="466" t="s">
        <v>425</v>
      </c>
      <c r="D4626" s="473" t="s">
        <v>520</v>
      </c>
      <c r="E4626" s="475">
        <v>0</v>
      </c>
      <c r="F4626" s="475" t="s">
        <v>3677</v>
      </c>
      <c r="G4626" s="494" t="s">
        <v>598</v>
      </c>
      <c r="H4626" s="487" t="s">
        <v>17</v>
      </c>
      <c r="I4626" s="494" t="s">
        <v>3977</v>
      </c>
      <c r="J4626" s="502">
        <v>2.63</v>
      </c>
      <c r="K4626" s="494" t="s">
        <v>4030</v>
      </c>
      <c r="L4626" s="512">
        <f t="shared" si="504"/>
        <v>510</v>
      </c>
      <c r="M4626" s="514">
        <v>255</v>
      </c>
      <c r="N4626" s="514">
        <v>255</v>
      </c>
      <c r="O4626" s="514"/>
      <c r="P4626" s="515" t="e">
        <f t="shared" si="505"/>
        <v>#DIV/0!</v>
      </c>
      <c r="Q4626" s="515" t="e">
        <f t="shared" si="506"/>
        <v>#DIV/0!</v>
      </c>
      <c r="R4626" s="515">
        <f t="shared" si="507"/>
        <v>0</v>
      </c>
      <c r="S4626" s="516">
        <f>IF(M4626="nio",0,IF(M4626&gt;0,VLOOKUP(H4626,'3-Productie normen'!A:L,VLOOKUP(M4626,'3-Productie normen'!$B$36:$C$42,2,FALSE),FALSE)))</f>
        <v>0</v>
      </c>
      <c r="T4626" s="516">
        <f t="shared" si="502"/>
        <v>0</v>
      </c>
      <c r="U4626" s="55">
        <f t="shared" si="503"/>
        <v>0</v>
      </c>
      <c r="V4626" s="527"/>
      <c r="X4626" s="529">
        <f t="shared" si="508"/>
        <v>1341.3</v>
      </c>
    </row>
    <row r="4627" spans="1:24" ht="14.1" customHeight="1">
      <c r="A4627" s="460">
        <v>4627</v>
      </c>
      <c r="B4627" s="467" t="s">
        <v>249</v>
      </c>
      <c r="C4627" s="466" t="s">
        <v>425</v>
      </c>
      <c r="D4627" s="473" t="s">
        <v>520</v>
      </c>
      <c r="E4627" s="475">
        <v>0</v>
      </c>
      <c r="F4627" s="475" t="s">
        <v>3678</v>
      </c>
      <c r="G4627" s="494" t="s">
        <v>600</v>
      </c>
      <c r="H4627" s="492" t="s">
        <v>216</v>
      </c>
      <c r="I4627" s="494" t="s">
        <v>3981</v>
      </c>
      <c r="J4627" s="502">
        <v>15.56</v>
      </c>
      <c r="K4627" s="505" t="s">
        <v>216</v>
      </c>
      <c r="L4627" s="512">
        <f t="shared" si="504"/>
        <v>104</v>
      </c>
      <c r="M4627" s="514">
        <v>104</v>
      </c>
      <c r="N4627" s="514"/>
      <c r="O4627" s="514"/>
      <c r="P4627" s="515" t="e">
        <f t="shared" si="505"/>
        <v>#DIV/0!</v>
      </c>
      <c r="Q4627" s="515">
        <f t="shared" si="506"/>
        <v>0</v>
      </c>
      <c r="R4627" s="515">
        <f t="shared" si="507"/>
        <v>0</v>
      </c>
      <c r="S4627" s="516">
        <f>IF(M4627="nio",0,IF(M4627&gt;0,VLOOKUP(H4627,'3-Productie normen'!A:L,VLOOKUP(M4627,'3-Productie normen'!$B$36:$C$42,2,FALSE),FALSE)))</f>
        <v>0</v>
      </c>
      <c r="T4627" s="516">
        <f t="shared" si="502"/>
        <v>0</v>
      </c>
      <c r="U4627" s="55">
        <f t="shared" si="503"/>
        <v>0</v>
      </c>
      <c r="V4627" s="527"/>
      <c r="X4627" s="529">
        <f t="shared" si="508"/>
        <v>1618.24</v>
      </c>
    </row>
    <row r="4628" spans="1:24" ht="14.1" customHeight="1">
      <c r="A4628" s="460">
        <v>4628</v>
      </c>
      <c r="B4628" s="467" t="s">
        <v>249</v>
      </c>
      <c r="C4628" s="466" t="s">
        <v>425</v>
      </c>
      <c r="D4628" s="473" t="s">
        <v>520</v>
      </c>
      <c r="E4628" s="475">
        <v>0</v>
      </c>
      <c r="F4628" s="475" t="s">
        <v>3679</v>
      </c>
      <c r="G4628" s="494" t="s">
        <v>600</v>
      </c>
      <c r="H4628" s="492" t="s">
        <v>216</v>
      </c>
      <c r="I4628" s="494" t="s">
        <v>3981</v>
      </c>
      <c r="J4628" s="502">
        <v>15.59</v>
      </c>
      <c r="K4628" s="505" t="s">
        <v>216</v>
      </c>
      <c r="L4628" s="512">
        <f t="shared" si="504"/>
        <v>104</v>
      </c>
      <c r="M4628" s="514">
        <v>104</v>
      </c>
      <c r="N4628" s="514"/>
      <c r="O4628" s="514"/>
      <c r="P4628" s="515" t="e">
        <f t="shared" si="505"/>
        <v>#DIV/0!</v>
      </c>
      <c r="Q4628" s="515">
        <f t="shared" si="506"/>
        <v>0</v>
      </c>
      <c r="R4628" s="515">
        <f t="shared" si="507"/>
        <v>0</v>
      </c>
      <c r="S4628" s="516">
        <f>IF(M4628="nio",0,IF(M4628&gt;0,VLOOKUP(H4628,'3-Productie normen'!A:L,VLOOKUP(M4628,'3-Productie normen'!$B$36:$C$42,2,FALSE),FALSE)))</f>
        <v>0</v>
      </c>
      <c r="T4628" s="516">
        <f t="shared" si="502"/>
        <v>0</v>
      </c>
      <c r="U4628" s="55">
        <f t="shared" si="503"/>
        <v>0</v>
      </c>
      <c r="V4628" s="527"/>
      <c r="X4628" s="529">
        <f t="shared" si="508"/>
        <v>1621.36</v>
      </c>
    </row>
    <row r="4629" spans="1:24" ht="14.1" customHeight="1">
      <c r="A4629" s="460">
        <v>4629</v>
      </c>
      <c r="B4629" s="467" t="s">
        <v>249</v>
      </c>
      <c r="C4629" s="466" t="s">
        <v>425</v>
      </c>
      <c r="D4629" s="473" t="s">
        <v>520</v>
      </c>
      <c r="E4629" s="475">
        <v>0</v>
      </c>
      <c r="F4629" s="475" t="s">
        <v>3680</v>
      </c>
      <c r="G4629" s="494" t="s">
        <v>606</v>
      </c>
      <c r="H4629" s="491" t="s">
        <v>286</v>
      </c>
      <c r="I4629" s="494" t="s">
        <v>3980</v>
      </c>
      <c r="J4629" s="502">
        <v>1.34</v>
      </c>
      <c r="K4629" s="494" t="s">
        <v>4027</v>
      </c>
      <c r="L4629" s="512">
        <f t="shared" si="504"/>
        <v>0</v>
      </c>
      <c r="M4629" s="513" t="s">
        <v>4037</v>
      </c>
      <c r="N4629" s="514"/>
      <c r="O4629" s="514"/>
      <c r="P4629" s="515">
        <f t="shared" si="505"/>
        <v>0</v>
      </c>
      <c r="Q4629" s="515">
        <f t="shared" si="506"/>
        <v>0</v>
      </c>
      <c r="R4629" s="515">
        <f t="shared" si="507"/>
        <v>0</v>
      </c>
      <c r="S4629" s="516">
        <f>IF(M4629="nio",0,IF(M4629&gt;0,VLOOKUP(H4629,'3-Productie normen'!A:L,VLOOKUP(M4629,'3-Productie normen'!$B$36:$C$42,2,FALSE),FALSE)))</f>
        <v>0</v>
      </c>
      <c r="T4629" s="516">
        <f t="shared" si="502"/>
        <v>0</v>
      </c>
      <c r="U4629" s="55">
        <f t="shared" si="503"/>
        <v>0</v>
      </c>
      <c r="V4629" s="527"/>
      <c r="X4629" s="529">
        <f t="shared" si="508"/>
        <v>0</v>
      </c>
    </row>
    <row r="4630" spans="1:24" ht="14.1" customHeight="1">
      <c r="A4630" s="460">
        <v>4630</v>
      </c>
      <c r="B4630" s="467" t="s">
        <v>249</v>
      </c>
      <c r="C4630" s="466" t="s">
        <v>425</v>
      </c>
      <c r="D4630" s="473" t="s">
        <v>520</v>
      </c>
      <c r="E4630" s="475">
        <v>0</v>
      </c>
      <c r="F4630" s="475" t="s">
        <v>3681</v>
      </c>
      <c r="G4630" s="494" t="s">
        <v>606</v>
      </c>
      <c r="H4630" s="491" t="s">
        <v>286</v>
      </c>
      <c r="I4630" s="494" t="s">
        <v>3980</v>
      </c>
      <c r="J4630" s="502">
        <v>0.8</v>
      </c>
      <c r="K4630" s="494" t="s">
        <v>4027</v>
      </c>
      <c r="L4630" s="512">
        <f t="shared" si="504"/>
        <v>0</v>
      </c>
      <c r="M4630" s="513" t="s">
        <v>4037</v>
      </c>
      <c r="N4630" s="514"/>
      <c r="O4630" s="514"/>
      <c r="P4630" s="515">
        <f t="shared" si="505"/>
        <v>0</v>
      </c>
      <c r="Q4630" s="515">
        <f t="shared" si="506"/>
        <v>0</v>
      </c>
      <c r="R4630" s="515">
        <f t="shared" si="507"/>
        <v>0</v>
      </c>
      <c r="S4630" s="516">
        <f>IF(M4630="nio",0,IF(M4630&gt;0,VLOOKUP(H4630,'3-Productie normen'!A:L,VLOOKUP(M4630,'3-Productie normen'!$B$36:$C$42,2,FALSE),FALSE)))</f>
        <v>0</v>
      </c>
      <c r="T4630" s="516">
        <f t="shared" si="502"/>
        <v>0</v>
      </c>
      <c r="U4630" s="55">
        <f t="shared" si="503"/>
        <v>0</v>
      </c>
      <c r="V4630" s="527"/>
      <c r="X4630" s="529">
        <f t="shared" si="508"/>
        <v>0</v>
      </c>
    </row>
    <row r="4631" spans="1:24" ht="14.1" customHeight="1">
      <c r="A4631" s="460">
        <v>4631</v>
      </c>
      <c r="B4631" s="467" t="s">
        <v>249</v>
      </c>
      <c r="C4631" s="466" t="s">
        <v>425</v>
      </c>
      <c r="D4631" s="473" t="s">
        <v>520</v>
      </c>
      <c r="E4631" s="475">
        <v>0</v>
      </c>
      <c r="F4631" s="475" t="s">
        <v>3682</v>
      </c>
      <c r="G4631" s="494" t="s">
        <v>606</v>
      </c>
      <c r="H4631" s="491" t="s">
        <v>286</v>
      </c>
      <c r="I4631" s="494" t="s">
        <v>3980</v>
      </c>
      <c r="J4631" s="502">
        <v>0.75</v>
      </c>
      <c r="K4631" s="494" t="s">
        <v>4027</v>
      </c>
      <c r="L4631" s="512">
        <f t="shared" si="504"/>
        <v>0</v>
      </c>
      <c r="M4631" s="513" t="s">
        <v>4037</v>
      </c>
      <c r="N4631" s="514"/>
      <c r="O4631" s="514"/>
      <c r="P4631" s="515">
        <f t="shared" si="505"/>
        <v>0</v>
      </c>
      <c r="Q4631" s="515">
        <f t="shared" si="506"/>
        <v>0</v>
      </c>
      <c r="R4631" s="515">
        <f t="shared" si="507"/>
        <v>0</v>
      </c>
      <c r="S4631" s="516">
        <f>IF(M4631="nio",0,IF(M4631&gt;0,VLOOKUP(H4631,'3-Productie normen'!A:L,VLOOKUP(M4631,'3-Productie normen'!$B$36:$C$42,2,FALSE),FALSE)))</f>
        <v>0</v>
      </c>
      <c r="T4631" s="516">
        <f t="shared" si="502"/>
        <v>0</v>
      </c>
      <c r="U4631" s="55">
        <f t="shared" si="503"/>
        <v>0</v>
      </c>
      <c r="V4631" s="527"/>
      <c r="X4631" s="529">
        <f t="shared" si="508"/>
        <v>0</v>
      </c>
    </row>
    <row r="4632" spans="1:24" ht="14.1" customHeight="1">
      <c r="A4632" s="460">
        <v>4632</v>
      </c>
      <c r="B4632" s="467" t="s">
        <v>249</v>
      </c>
      <c r="C4632" s="466" t="s">
        <v>425</v>
      </c>
      <c r="D4632" s="473" t="s">
        <v>520</v>
      </c>
      <c r="E4632" s="475">
        <v>0</v>
      </c>
      <c r="F4632" s="475" t="s">
        <v>3683</v>
      </c>
      <c r="G4632" s="494" t="s">
        <v>606</v>
      </c>
      <c r="H4632" s="491" t="s">
        <v>286</v>
      </c>
      <c r="I4632" s="494" t="s">
        <v>3980</v>
      </c>
      <c r="J4632" s="502">
        <v>0.8</v>
      </c>
      <c r="K4632" s="494" t="s">
        <v>4027</v>
      </c>
      <c r="L4632" s="512">
        <f t="shared" si="504"/>
        <v>0</v>
      </c>
      <c r="M4632" s="513" t="s">
        <v>4037</v>
      </c>
      <c r="N4632" s="514"/>
      <c r="O4632" s="514"/>
      <c r="P4632" s="515">
        <f t="shared" si="505"/>
        <v>0</v>
      </c>
      <c r="Q4632" s="515">
        <f t="shared" si="506"/>
        <v>0</v>
      </c>
      <c r="R4632" s="515">
        <f t="shared" si="507"/>
        <v>0</v>
      </c>
      <c r="S4632" s="516">
        <f>IF(M4632="nio",0,IF(M4632&gt;0,VLOOKUP(H4632,'3-Productie normen'!A:L,VLOOKUP(M4632,'3-Productie normen'!$B$36:$C$42,2,FALSE),FALSE)))</f>
        <v>0</v>
      </c>
      <c r="T4632" s="516">
        <f t="shared" si="502"/>
        <v>0</v>
      </c>
      <c r="U4632" s="55">
        <f t="shared" si="503"/>
        <v>0</v>
      </c>
      <c r="V4632" s="527"/>
      <c r="X4632" s="529">
        <f t="shared" si="508"/>
        <v>0</v>
      </c>
    </row>
    <row r="4633" spans="1:24" ht="14.1" customHeight="1">
      <c r="A4633" s="567">
        <v>4633</v>
      </c>
      <c r="B4633" s="467" t="s">
        <v>249</v>
      </c>
      <c r="C4633" s="466" t="s">
        <v>425</v>
      </c>
      <c r="D4633" s="473" t="s">
        <v>520</v>
      </c>
      <c r="E4633" s="475">
        <v>0</v>
      </c>
      <c r="F4633" s="475" t="s">
        <v>3684</v>
      </c>
      <c r="G4633" s="494" t="s">
        <v>606</v>
      </c>
      <c r="H4633" s="491" t="s">
        <v>286</v>
      </c>
      <c r="I4633" s="494" t="s">
        <v>3980</v>
      </c>
      <c r="J4633" s="502">
        <v>0.75</v>
      </c>
      <c r="K4633" s="494" t="s">
        <v>4027</v>
      </c>
      <c r="L4633" s="512">
        <f t="shared" si="504"/>
        <v>0</v>
      </c>
      <c r="M4633" s="513" t="s">
        <v>4037</v>
      </c>
      <c r="N4633" s="514"/>
      <c r="O4633" s="514"/>
      <c r="P4633" s="515">
        <f t="shared" si="505"/>
        <v>0</v>
      </c>
      <c r="Q4633" s="515">
        <f t="shared" si="506"/>
        <v>0</v>
      </c>
      <c r="R4633" s="515">
        <f t="shared" si="507"/>
        <v>0</v>
      </c>
      <c r="S4633" s="516">
        <f>IF(M4633="nio",0,IF(M4633&gt;0,VLOOKUP(H4633,'3-Productie normen'!A:L,VLOOKUP(M4633,'3-Productie normen'!$B$36:$C$42,2,FALSE),FALSE)))</f>
        <v>0</v>
      </c>
      <c r="T4633" s="516">
        <f t="shared" si="502"/>
        <v>0</v>
      </c>
      <c r="U4633" s="55">
        <f t="shared" si="503"/>
        <v>0</v>
      </c>
      <c r="V4633" s="527"/>
      <c r="X4633" s="529">
        <f t="shared" si="508"/>
        <v>0</v>
      </c>
    </row>
    <row r="4634" spans="1:24" ht="14.1" customHeight="1">
      <c r="A4634" s="460">
        <v>4634</v>
      </c>
      <c r="B4634" s="467" t="s">
        <v>249</v>
      </c>
      <c r="C4634" s="466" t="s">
        <v>425</v>
      </c>
      <c r="D4634" s="473" t="s">
        <v>520</v>
      </c>
      <c r="E4634" s="475">
        <v>0</v>
      </c>
      <c r="F4634" s="475" t="s">
        <v>3685</v>
      </c>
      <c r="G4634" s="494" t="s">
        <v>606</v>
      </c>
      <c r="H4634" s="491" t="s">
        <v>286</v>
      </c>
      <c r="I4634" s="494" t="s">
        <v>3980</v>
      </c>
      <c r="J4634" s="502">
        <v>0.8</v>
      </c>
      <c r="K4634" s="494" t="s">
        <v>4027</v>
      </c>
      <c r="L4634" s="512">
        <f t="shared" si="504"/>
        <v>0</v>
      </c>
      <c r="M4634" s="513" t="s">
        <v>4037</v>
      </c>
      <c r="N4634" s="514"/>
      <c r="O4634" s="514"/>
      <c r="P4634" s="515">
        <f t="shared" si="505"/>
        <v>0</v>
      </c>
      <c r="Q4634" s="515">
        <f t="shared" si="506"/>
        <v>0</v>
      </c>
      <c r="R4634" s="515">
        <f t="shared" si="507"/>
        <v>0</v>
      </c>
      <c r="S4634" s="516">
        <f>IF(M4634="nio",0,IF(M4634&gt;0,VLOOKUP(H4634,'3-Productie normen'!A:L,VLOOKUP(M4634,'3-Productie normen'!$B$36:$C$42,2,FALSE),FALSE)))</f>
        <v>0</v>
      </c>
      <c r="T4634" s="516">
        <f t="shared" si="502"/>
        <v>0</v>
      </c>
      <c r="U4634" s="55">
        <f t="shared" si="503"/>
        <v>0</v>
      </c>
      <c r="V4634" s="527"/>
      <c r="X4634" s="529">
        <f t="shared" si="508"/>
        <v>0</v>
      </c>
    </row>
    <row r="4635" spans="1:24" ht="14.1" customHeight="1">
      <c r="A4635" s="460">
        <v>4635</v>
      </c>
      <c r="B4635" s="467" t="s">
        <v>249</v>
      </c>
      <c r="C4635" s="466" t="s">
        <v>425</v>
      </c>
      <c r="D4635" s="473" t="s">
        <v>520</v>
      </c>
      <c r="E4635" s="475">
        <v>0</v>
      </c>
      <c r="F4635" s="475" t="s">
        <v>3686</v>
      </c>
      <c r="G4635" s="494" t="s">
        <v>606</v>
      </c>
      <c r="H4635" s="491" t="s">
        <v>286</v>
      </c>
      <c r="I4635" s="494" t="s">
        <v>3980</v>
      </c>
      <c r="J4635" s="502">
        <v>0.75</v>
      </c>
      <c r="K4635" s="494" t="s">
        <v>4027</v>
      </c>
      <c r="L4635" s="512">
        <f t="shared" si="504"/>
        <v>0</v>
      </c>
      <c r="M4635" s="513" t="s">
        <v>4037</v>
      </c>
      <c r="N4635" s="514"/>
      <c r="O4635" s="514"/>
      <c r="P4635" s="515">
        <f t="shared" si="505"/>
        <v>0</v>
      </c>
      <c r="Q4635" s="515">
        <f t="shared" si="506"/>
        <v>0</v>
      </c>
      <c r="R4635" s="515">
        <f t="shared" si="507"/>
        <v>0</v>
      </c>
      <c r="S4635" s="516">
        <f>IF(M4635="nio",0,IF(M4635&gt;0,VLOOKUP(H4635,'3-Productie normen'!A:L,VLOOKUP(M4635,'3-Productie normen'!$B$36:$C$42,2,FALSE),FALSE)))</f>
        <v>0</v>
      </c>
      <c r="T4635" s="516">
        <f t="shared" si="502"/>
        <v>0</v>
      </c>
      <c r="U4635" s="55">
        <f t="shared" si="503"/>
        <v>0</v>
      </c>
      <c r="V4635" s="527"/>
      <c r="X4635" s="529">
        <f t="shared" si="508"/>
        <v>0</v>
      </c>
    </row>
    <row r="4636" spans="1:24" ht="14.1" customHeight="1">
      <c r="A4636" s="460">
        <v>4636</v>
      </c>
      <c r="B4636" s="467" t="s">
        <v>249</v>
      </c>
      <c r="C4636" s="466" t="s">
        <v>425</v>
      </c>
      <c r="D4636" s="473" t="s">
        <v>520</v>
      </c>
      <c r="E4636" s="475">
        <v>0</v>
      </c>
      <c r="F4636" s="475" t="s">
        <v>3687</v>
      </c>
      <c r="G4636" s="494" t="s">
        <v>606</v>
      </c>
      <c r="H4636" s="491" t="s">
        <v>286</v>
      </c>
      <c r="I4636" s="494" t="s">
        <v>3980</v>
      </c>
      <c r="J4636" s="502">
        <v>0.8</v>
      </c>
      <c r="K4636" s="494" t="s">
        <v>4027</v>
      </c>
      <c r="L4636" s="512">
        <f t="shared" si="504"/>
        <v>0</v>
      </c>
      <c r="M4636" s="513" t="s">
        <v>4037</v>
      </c>
      <c r="N4636" s="514"/>
      <c r="O4636" s="514"/>
      <c r="P4636" s="515">
        <f t="shared" si="505"/>
        <v>0</v>
      </c>
      <c r="Q4636" s="515">
        <f t="shared" si="506"/>
        <v>0</v>
      </c>
      <c r="R4636" s="515">
        <f t="shared" si="507"/>
        <v>0</v>
      </c>
      <c r="S4636" s="516">
        <f>IF(M4636="nio",0,IF(M4636&gt;0,VLOOKUP(H4636,'3-Productie normen'!A:L,VLOOKUP(M4636,'3-Productie normen'!$B$36:$C$42,2,FALSE),FALSE)))</f>
        <v>0</v>
      </c>
      <c r="T4636" s="516">
        <f t="shared" si="502"/>
        <v>0</v>
      </c>
      <c r="U4636" s="55">
        <f t="shared" si="503"/>
        <v>0</v>
      </c>
      <c r="V4636" s="527"/>
      <c r="X4636" s="529">
        <f t="shared" si="508"/>
        <v>0</v>
      </c>
    </row>
    <row r="4637" spans="1:24" ht="14.1" customHeight="1">
      <c r="A4637" s="460">
        <v>4637</v>
      </c>
      <c r="B4637" s="467" t="s">
        <v>249</v>
      </c>
      <c r="C4637" s="466" t="s">
        <v>425</v>
      </c>
      <c r="D4637" s="473" t="s">
        <v>520</v>
      </c>
      <c r="E4637" s="475">
        <v>1</v>
      </c>
      <c r="F4637" s="475" t="s">
        <v>3688</v>
      </c>
      <c r="G4637" s="494" t="s">
        <v>529</v>
      </c>
      <c r="H4637" s="491" t="s">
        <v>253</v>
      </c>
      <c r="I4637" s="494" t="s">
        <v>3974</v>
      </c>
      <c r="J4637" s="502">
        <v>28.78</v>
      </c>
      <c r="K4637" s="491" t="s">
        <v>253</v>
      </c>
      <c r="L4637" s="512">
        <f t="shared" si="504"/>
        <v>104</v>
      </c>
      <c r="M4637" s="514">
        <v>104</v>
      </c>
      <c r="N4637" s="514"/>
      <c r="O4637" s="514"/>
      <c r="P4637" s="515" t="e">
        <f t="shared" si="505"/>
        <v>#DIV/0!</v>
      </c>
      <c r="Q4637" s="515">
        <f t="shared" si="506"/>
        <v>0</v>
      </c>
      <c r="R4637" s="515">
        <f t="shared" si="507"/>
        <v>0</v>
      </c>
      <c r="S4637" s="516">
        <f>IF(M4637="nio",0,IF(M4637&gt;0,VLOOKUP(H4637,'3-Productie normen'!A:L,VLOOKUP(M4637,'3-Productie normen'!$B$36:$C$42,2,FALSE),FALSE)))</f>
        <v>0</v>
      </c>
      <c r="T4637" s="516">
        <f t="shared" ref="T4637:T4700" si="509">IF(N4637&gt;0,S4637*$T$8,0)</f>
        <v>0</v>
      </c>
      <c r="U4637" s="55">
        <f t="shared" ref="U4637:U4700" si="510">IF((OR(O4637&gt;0,)),S4637*$U$8,0)</f>
        <v>0</v>
      </c>
      <c r="V4637" s="527"/>
      <c r="X4637" s="529">
        <f t="shared" si="508"/>
        <v>2993.12</v>
      </c>
    </row>
    <row r="4638" spans="1:24" ht="14.1" customHeight="1">
      <c r="A4638" s="460">
        <v>4638</v>
      </c>
      <c r="B4638" s="467" t="s">
        <v>249</v>
      </c>
      <c r="C4638" s="466" t="s">
        <v>425</v>
      </c>
      <c r="D4638" s="473" t="s">
        <v>520</v>
      </c>
      <c r="E4638" s="475">
        <v>1</v>
      </c>
      <c r="F4638" s="475" t="s">
        <v>3689</v>
      </c>
      <c r="G4638" s="494" t="s">
        <v>600</v>
      </c>
      <c r="H4638" s="494" t="s">
        <v>4033</v>
      </c>
      <c r="I4638" s="494" t="s">
        <v>3974</v>
      </c>
      <c r="J4638" s="502">
        <v>81.59</v>
      </c>
      <c r="K4638" s="494" t="s">
        <v>4033</v>
      </c>
      <c r="L4638" s="512">
        <f t="shared" si="504"/>
        <v>104</v>
      </c>
      <c r="M4638" s="514">
        <v>104</v>
      </c>
      <c r="N4638" s="514"/>
      <c r="O4638" s="514"/>
      <c r="P4638" s="515" t="e">
        <f t="shared" si="505"/>
        <v>#DIV/0!</v>
      </c>
      <c r="Q4638" s="515">
        <f t="shared" si="506"/>
        <v>0</v>
      </c>
      <c r="R4638" s="515">
        <f t="shared" si="507"/>
        <v>0</v>
      </c>
      <c r="S4638" s="516">
        <f>IF(M4638="nio",0,IF(M4638&gt;0,VLOOKUP(H4638,'3-Productie normen'!A:L,VLOOKUP(M4638,'3-Productie normen'!$B$36:$C$42,2,FALSE),FALSE)))</f>
        <v>0</v>
      </c>
      <c r="T4638" s="516">
        <f t="shared" si="509"/>
        <v>0</v>
      </c>
      <c r="U4638" s="55">
        <f t="shared" si="510"/>
        <v>0</v>
      </c>
      <c r="V4638" s="527"/>
      <c r="X4638" s="529">
        <f t="shared" si="508"/>
        <v>8485.36</v>
      </c>
    </row>
    <row r="4639" spans="1:24" ht="14.1" customHeight="1">
      <c r="A4639" s="460">
        <v>4639</v>
      </c>
      <c r="B4639" s="467" t="s">
        <v>249</v>
      </c>
      <c r="C4639" s="466" t="s">
        <v>425</v>
      </c>
      <c r="D4639" s="473" t="s">
        <v>520</v>
      </c>
      <c r="E4639" s="475">
        <v>1</v>
      </c>
      <c r="F4639" s="475" t="s">
        <v>1649</v>
      </c>
      <c r="G4639" s="494" t="s">
        <v>529</v>
      </c>
      <c r="H4639" s="491" t="s">
        <v>253</v>
      </c>
      <c r="I4639" s="494" t="s">
        <v>3974</v>
      </c>
      <c r="J4639" s="502">
        <v>19.5</v>
      </c>
      <c r="K4639" s="491" t="s">
        <v>253</v>
      </c>
      <c r="L4639" s="512">
        <f t="shared" si="504"/>
        <v>104</v>
      </c>
      <c r="M4639" s="514">
        <v>104</v>
      </c>
      <c r="N4639" s="514"/>
      <c r="O4639" s="514"/>
      <c r="P4639" s="515" t="e">
        <f t="shared" si="505"/>
        <v>#DIV/0!</v>
      </c>
      <c r="Q4639" s="515">
        <f t="shared" si="506"/>
        <v>0</v>
      </c>
      <c r="R4639" s="515">
        <f t="shared" si="507"/>
        <v>0</v>
      </c>
      <c r="S4639" s="516">
        <f>IF(M4639="nio",0,IF(M4639&gt;0,VLOOKUP(H4639,'3-Productie normen'!A:L,VLOOKUP(M4639,'3-Productie normen'!$B$36:$C$42,2,FALSE),FALSE)))</f>
        <v>0</v>
      </c>
      <c r="T4639" s="516">
        <f t="shared" si="509"/>
        <v>0</v>
      </c>
      <c r="U4639" s="55">
        <f t="shared" si="510"/>
        <v>0</v>
      </c>
      <c r="V4639" s="527"/>
      <c r="X4639" s="529">
        <f t="shared" si="508"/>
        <v>2028</v>
      </c>
    </row>
    <row r="4640" spans="1:24" ht="14.1" customHeight="1">
      <c r="A4640" s="460">
        <v>4640</v>
      </c>
      <c r="B4640" s="467" t="s">
        <v>249</v>
      </c>
      <c r="C4640" s="466" t="s">
        <v>425</v>
      </c>
      <c r="D4640" s="473" t="s">
        <v>520</v>
      </c>
      <c r="E4640" s="475">
        <v>1</v>
      </c>
      <c r="F4640" s="475" t="s">
        <v>1650</v>
      </c>
      <c r="G4640" s="494" t="s">
        <v>529</v>
      </c>
      <c r="H4640" s="491" t="s">
        <v>253</v>
      </c>
      <c r="I4640" s="494" t="s">
        <v>3974</v>
      </c>
      <c r="J4640" s="502">
        <v>15.97</v>
      </c>
      <c r="K4640" s="491" t="s">
        <v>253</v>
      </c>
      <c r="L4640" s="512">
        <f t="shared" si="504"/>
        <v>104</v>
      </c>
      <c r="M4640" s="514">
        <v>104</v>
      </c>
      <c r="N4640" s="514"/>
      <c r="O4640" s="514"/>
      <c r="P4640" s="515" t="e">
        <f t="shared" si="505"/>
        <v>#DIV/0!</v>
      </c>
      <c r="Q4640" s="515">
        <f t="shared" si="506"/>
        <v>0</v>
      </c>
      <c r="R4640" s="515">
        <f t="shared" si="507"/>
        <v>0</v>
      </c>
      <c r="S4640" s="516">
        <f>IF(M4640="nio",0,IF(M4640&gt;0,VLOOKUP(H4640,'3-Productie normen'!A:L,VLOOKUP(M4640,'3-Productie normen'!$B$36:$C$42,2,FALSE),FALSE)))</f>
        <v>0</v>
      </c>
      <c r="T4640" s="516">
        <f t="shared" si="509"/>
        <v>0</v>
      </c>
      <c r="U4640" s="55">
        <f t="shared" si="510"/>
        <v>0</v>
      </c>
      <c r="V4640" s="527"/>
      <c r="X4640" s="529">
        <f t="shared" si="508"/>
        <v>1660.88</v>
      </c>
    </row>
    <row r="4641" spans="1:24" ht="14.1" customHeight="1">
      <c r="A4641" s="567">
        <v>4641</v>
      </c>
      <c r="B4641" s="467" t="s">
        <v>249</v>
      </c>
      <c r="C4641" s="466" t="s">
        <v>425</v>
      </c>
      <c r="D4641" s="473" t="s">
        <v>520</v>
      </c>
      <c r="E4641" s="475">
        <v>1</v>
      </c>
      <c r="F4641" s="475" t="s">
        <v>1651</v>
      </c>
      <c r="G4641" s="494" t="s">
        <v>529</v>
      </c>
      <c r="H4641" s="491" t="s">
        <v>253</v>
      </c>
      <c r="I4641" s="494" t="s">
        <v>3974</v>
      </c>
      <c r="J4641" s="502">
        <v>20.350000000000001</v>
      </c>
      <c r="K4641" s="491" t="s">
        <v>253</v>
      </c>
      <c r="L4641" s="512">
        <f t="shared" si="504"/>
        <v>104</v>
      </c>
      <c r="M4641" s="514">
        <v>104</v>
      </c>
      <c r="N4641" s="514"/>
      <c r="O4641" s="514"/>
      <c r="P4641" s="515" t="e">
        <f t="shared" si="505"/>
        <v>#DIV/0!</v>
      </c>
      <c r="Q4641" s="515">
        <f t="shared" si="506"/>
        <v>0</v>
      </c>
      <c r="R4641" s="515">
        <f t="shared" si="507"/>
        <v>0</v>
      </c>
      <c r="S4641" s="516">
        <f>IF(M4641="nio",0,IF(M4641&gt;0,VLOOKUP(H4641,'3-Productie normen'!A:L,VLOOKUP(M4641,'3-Productie normen'!$B$36:$C$42,2,FALSE),FALSE)))</f>
        <v>0</v>
      </c>
      <c r="T4641" s="516">
        <f t="shared" si="509"/>
        <v>0</v>
      </c>
      <c r="U4641" s="55">
        <f t="shared" si="510"/>
        <v>0</v>
      </c>
      <c r="V4641" s="527"/>
      <c r="X4641" s="529">
        <f t="shared" si="508"/>
        <v>2116.4</v>
      </c>
    </row>
    <row r="4642" spans="1:24" ht="14.1" customHeight="1">
      <c r="A4642" s="460">
        <v>4642</v>
      </c>
      <c r="B4642" s="467" t="s">
        <v>249</v>
      </c>
      <c r="C4642" s="466" t="s">
        <v>425</v>
      </c>
      <c r="D4642" s="473" t="s">
        <v>520</v>
      </c>
      <c r="E4642" s="475">
        <v>1</v>
      </c>
      <c r="F4642" s="475" t="s">
        <v>3690</v>
      </c>
      <c r="G4642" s="494" t="s">
        <v>1313</v>
      </c>
      <c r="H4642" s="494" t="s">
        <v>4026</v>
      </c>
      <c r="I4642" s="494" t="s">
        <v>3974</v>
      </c>
      <c r="J4642" s="502">
        <v>19.68</v>
      </c>
      <c r="K4642" s="494" t="s">
        <v>4026</v>
      </c>
      <c r="L4642" s="512">
        <f t="shared" si="504"/>
        <v>0</v>
      </c>
      <c r="M4642" s="513" t="s">
        <v>4037</v>
      </c>
      <c r="N4642" s="514"/>
      <c r="O4642" s="514"/>
      <c r="P4642" s="515">
        <f t="shared" si="505"/>
        <v>0</v>
      </c>
      <c r="Q4642" s="515">
        <f t="shared" si="506"/>
        <v>0</v>
      </c>
      <c r="R4642" s="515">
        <f t="shared" si="507"/>
        <v>0</v>
      </c>
      <c r="S4642" s="516">
        <f>IF(M4642="nio",0,IF(M4642&gt;0,VLOOKUP(H4642,'3-Productie normen'!A:L,VLOOKUP(M4642,'3-Productie normen'!$B$36:$C$42,2,FALSE),FALSE)))</f>
        <v>0</v>
      </c>
      <c r="T4642" s="516">
        <f t="shared" si="509"/>
        <v>0</v>
      </c>
      <c r="U4642" s="55">
        <f t="shared" si="510"/>
        <v>0</v>
      </c>
      <c r="V4642" s="527"/>
      <c r="X4642" s="529">
        <f t="shared" si="508"/>
        <v>0</v>
      </c>
    </row>
    <row r="4643" spans="1:24" ht="14.1" customHeight="1">
      <c r="A4643" s="460">
        <v>4643</v>
      </c>
      <c r="B4643" s="467" t="s">
        <v>249</v>
      </c>
      <c r="C4643" s="466" t="s">
        <v>425</v>
      </c>
      <c r="D4643" s="473" t="s">
        <v>520</v>
      </c>
      <c r="E4643" s="475">
        <v>1</v>
      </c>
      <c r="F4643" s="475" t="s">
        <v>3691</v>
      </c>
      <c r="G4643" s="494" t="s">
        <v>529</v>
      </c>
      <c r="H4643" s="491" t="s">
        <v>253</v>
      </c>
      <c r="I4643" s="494" t="s">
        <v>3974</v>
      </c>
      <c r="J4643" s="502">
        <v>15.97</v>
      </c>
      <c r="K4643" s="491" t="s">
        <v>253</v>
      </c>
      <c r="L4643" s="512">
        <f t="shared" si="504"/>
        <v>104</v>
      </c>
      <c r="M4643" s="514">
        <v>104</v>
      </c>
      <c r="N4643" s="514"/>
      <c r="O4643" s="514"/>
      <c r="P4643" s="515" t="e">
        <f t="shared" si="505"/>
        <v>#DIV/0!</v>
      </c>
      <c r="Q4643" s="515">
        <f t="shared" si="506"/>
        <v>0</v>
      </c>
      <c r="R4643" s="515">
        <f t="shared" si="507"/>
        <v>0</v>
      </c>
      <c r="S4643" s="516">
        <f>IF(M4643="nio",0,IF(M4643&gt;0,VLOOKUP(H4643,'3-Productie normen'!A:L,VLOOKUP(M4643,'3-Productie normen'!$B$36:$C$42,2,FALSE),FALSE)))</f>
        <v>0</v>
      </c>
      <c r="T4643" s="516">
        <f t="shared" si="509"/>
        <v>0</v>
      </c>
      <c r="U4643" s="55">
        <f t="shared" si="510"/>
        <v>0</v>
      </c>
      <c r="V4643" s="527"/>
      <c r="X4643" s="529">
        <f t="shared" si="508"/>
        <v>1660.88</v>
      </c>
    </row>
    <row r="4644" spans="1:24" ht="14.1" customHeight="1">
      <c r="A4644" s="460">
        <v>4644</v>
      </c>
      <c r="B4644" s="467" t="s">
        <v>249</v>
      </c>
      <c r="C4644" s="466" t="s">
        <v>425</v>
      </c>
      <c r="D4644" s="473" t="s">
        <v>520</v>
      </c>
      <c r="E4644" s="475">
        <v>1</v>
      </c>
      <c r="F4644" s="475" t="s">
        <v>3692</v>
      </c>
      <c r="G4644" s="494" t="s">
        <v>529</v>
      </c>
      <c r="H4644" s="491" t="s">
        <v>253</v>
      </c>
      <c r="I4644" s="494" t="s">
        <v>3974</v>
      </c>
      <c r="J4644" s="502">
        <v>19.5</v>
      </c>
      <c r="K4644" s="491" t="s">
        <v>253</v>
      </c>
      <c r="L4644" s="512">
        <f t="shared" si="504"/>
        <v>104</v>
      </c>
      <c r="M4644" s="514">
        <v>104</v>
      </c>
      <c r="N4644" s="514"/>
      <c r="O4644" s="514"/>
      <c r="P4644" s="515" t="e">
        <f t="shared" si="505"/>
        <v>#DIV/0!</v>
      </c>
      <c r="Q4644" s="515">
        <f t="shared" si="506"/>
        <v>0</v>
      </c>
      <c r="R4644" s="515">
        <f t="shared" si="507"/>
        <v>0</v>
      </c>
      <c r="S4644" s="516">
        <f>IF(M4644="nio",0,IF(M4644&gt;0,VLOOKUP(H4644,'3-Productie normen'!A:L,VLOOKUP(M4644,'3-Productie normen'!$B$36:$C$42,2,FALSE),FALSE)))</f>
        <v>0</v>
      </c>
      <c r="T4644" s="516">
        <f t="shared" si="509"/>
        <v>0</v>
      </c>
      <c r="U4644" s="55">
        <f t="shared" si="510"/>
        <v>0</v>
      </c>
      <c r="V4644" s="527"/>
      <c r="X4644" s="529">
        <f t="shared" si="508"/>
        <v>2028</v>
      </c>
    </row>
    <row r="4645" spans="1:24" ht="14.1" customHeight="1">
      <c r="A4645" s="460">
        <v>4645</v>
      </c>
      <c r="B4645" s="467" t="s">
        <v>249</v>
      </c>
      <c r="C4645" s="466" t="s">
        <v>425</v>
      </c>
      <c r="D4645" s="473" t="s">
        <v>520</v>
      </c>
      <c r="E4645" s="475">
        <v>1</v>
      </c>
      <c r="F4645" s="475" t="s">
        <v>3693</v>
      </c>
      <c r="G4645" s="494" t="s">
        <v>529</v>
      </c>
      <c r="H4645" s="491" t="s">
        <v>253</v>
      </c>
      <c r="I4645" s="494" t="s">
        <v>3974</v>
      </c>
      <c r="J4645" s="502">
        <v>15.97</v>
      </c>
      <c r="K4645" s="491" t="s">
        <v>253</v>
      </c>
      <c r="L4645" s="512">
        <f t="shared" si="504"/>
        <v>104</v>
      </c>
      <c r="M4645" s="514">
        <v>104</v>
      </c>
      <c r="N4645" s="514"/>
      <c r="O4645" s="514"/>
      <c r="P4645" s="515" t="e">
        <f t="shared" si="505"/>
        <v>#DIV/0!</v>
      </c>
      <c r="Q4645" s="515">
        <f t="shared" si="506"/>
        <v>0</v>
      </c>
      <c r="R4645" s="515">
        <f t="shared" si="507"/>
        <v>0</v>
      </c>
      <c r="S4645" s="516">
        <f>IF(M4645="nio",0,IF(M4645&gt;0,VLOOKUP(H4645,'3-Productie normen'!A:L,VLOOKUP(M4645,'3-Productie normen'!$B$36:$C$42,2,FALSE),FALSE)))</f>
        <v>0</v>
      </c>
      <c r="T4645" s="516">
        <f t="shared" si="509"/>
        <v>0</v>
      </c>
      <c r="U4645" s="55">
        <f t="shared" si="510"/>
        <v>0</v>
      </c>
      <c r="V4645" s="527"/>
      <c r="X4645" s="529">
        <f t="shared" si="508"/>
        <v>1660.88</v>
      </c>
    </row>
    <row r="4646" spans="1:24" ht="14.1" customHeight="1">
      <c r="A4646" s="460">
        <v>4646</v>
      </c>
      <c r="B4646" s="467" t="s">
        <v>249</v>
      </c>
      <c r="C4646" s="466" t="s">
        <v>425</v>
      </c>
      <c r="D4646" s="473" t="s">
        <v>520</v>
      </c>
      <c r="E4646" s="475">
        <v>1</v>
      </c>
      <c r="F4646" s="475" t="s">
        <v>3694</v>
      </c>
      <c r="G4646" s="494" t="s">
        <v>529</v>
      </c>
      <c r="H4646" s="491" t="s">
        <v>253</v>
      </c>
      <c r="I4646" s="494" t="s">
        <v>3974</v>
      </c>
      <c r="J4646" s="502">
        <v>19.5</v>
      </c>
      <c r="K4646" s="491" t="s">
        <v>253</v>
      </c>
      <c r="L4646" s="512">
        <f t="shared" si="504"/>
        <v>104</v>
      </c>
      <c r="M4646" s="514">
        <v>104</v>
      </c>
      <c r="N4646" s="514"/>
      <c r="O4646" s="514"/>
      <c r="P4646" s="515" t="e">
        <f t="shared" si="505"/>
        <v>#DIV/0!</v>
      </c>
      <c r="Q4646" s="515">
        <f t="shared" si="506"/>
        <v>0</v>
      </c>
      <c r="R4646" s="515">
        <f t="shared" si="507"/>
        <v>0</v>
      </c>
      <c r="S4646" s="516">
        <f>IF(M4646="nio",0,IF(M4646&gt;0,VLOOKUP(H4646,'3-Productie normen'!A:L,VLOOKUP(M4646,'3-Productie normen'!$B$36:$C$42,2,FALSE),FALSE)))</f>
        <v>0</v>
      </c>
      <c r="T4646" s="516">
        <f t="shared" si="509"/>
        <v>0</v>
      </c>
      <c r="U4646" s="55">
        <f t="shared" si="510"/>
        <v>0</v>
      </c>
      <c r="V4646" s="527"/>
      <c r="X4646" s="529">
        <f t="shared" si="508"/>
        <v>2028</v>
      </c>
    </row>
    <row r="4647" spans="1:24" ht="14.1" customHeight="1">
      <c r="A4647" s="460">
        <v>4647</v>
      </c>
      <c r="B4647" s="467" t="s">
        <v>249</v>
      </c>
      <c r="C4647" s="466" t="s">
        <v>425</v>
      </c>
      <c r="D4647" s="473" t="s">
        <v>520</v>
      </c>
      <c r="E4647" s="475">
        <v>1</v>
      </c>
      <c r="F4647" s="475" t="s">
        <v>3695</v>
      </c>
      <c r="G4647" s="494" t="s">
        <v>529</v>
      </c>
      <c r="H4647" s="491" t="s">
        <v>253</v>
      </c>
      <c r="I4647" s="494" t="s">
        <v>3974</v>
      </c>
      <c r="J4647" s="502">
        <v>15.97</v>
      </c>
      <c r="K4647" s="491" t="s">
        <v>253</v>
      </c>
      <c r="L4647" s="512">
        <f t="shared" si="504"/>
        <v>104</v>
      </c>
      <c r="M4647" s="514">
        <v>104</v>
      </c>
      <c r="N4647" s="514"/>
      <c r="O4647" s="514"/>
      <c r="P4647" s="515" t="e">
        <f t="shared" si="505"/>
        <v>#DIV/0!</v>
      </c>
      <c r="Q4647" s="515">
        <f t="shared" si="506"/>
        <v>0</v>
      </c>
      <c r="R4647" s="515">
        <f t="shared" si="507"/>
        <v>0</v>
      </c>
      <c r="S4647" s="516">
        <f>IF(M4647="nio",0,IF(M4647&gt;0,VLOOKUP(H4647,'3-Productie normen'!A:L,VLOOKUP(M4647,'3-Productie normen'!$B$36:$C$42,2,FALSE),FALSE)))</f>
        <v>0</v>
      </c>
      <c r="T4647" s="516">
        <f t="shared" si="509"/>
        <v>0</v>
      </c>
      <c r="U4647" s="55">
        <f t="shared" si="510"/>
        <v>0</v>
      </c>
      <c r="V4647" s="527"/>
      <c r="X4647" s="529">
        <f t="shared" si="508"/>
        <v>1660.88</v>
      </c>
    </row>
    <row r="4648" spans="1:24" ht="14.1" customHeight="1">
      <c r="A4648" s="460">
        <v>4648</v>
      </c>
      <c r="B4648" s="467" t="s">
        <v>249</v>
      </c>
      <c r="C4648" s="466" t="s">
        <v>425</v>
      </c>
      <c r="D4648" s="473" t="s">
        <v>520</v>
      </c>
      <c r="E4648" s="475">
        <v>1</v>
      </c>
      <c r="F4648" s="475" t="s">
        <v>3696</v>
      </c>
      <c r="G4648" s="494" t="s">
        <v>529</v>
      </c>
      <c r="H4648" s="491" t="s">
        <v>253</v>
      </c>
      <c r="I4648" s="494" t="s">
        <v>3974</v>
      </c>
      <c r="J4648" s="502">
        <v>19.5</v>
      </c>
      <c r="K4648" s="491" t="s">
        <v>253</v>
      </c>
      <c r="L4648" s="512">
        <f t="shared" si="504"/>
        <v>104</v>
      </c>
      <c r="M4648" s="514">
        <v>104</v>
      </c>
      <c r="N4648" s="514"/>
      <c r="O4648" s="514"/>
      <c r="P4648" s="515" t="e">
        <f t="shared" si="505"/>
        <v>#DIV/0!</v>
      </c>
      <c r="Q4648" s="515">
        <f t="shared" si="506"/>
        <v>0</v>
      </c>
      <c r="R4648" s="515">
        <f t="shared" si="507"/>
        <v>0</v>
      </c>
      <c r="S4648" s="516">
        <f>IF(M4648="nio",0,IF(M4648&gt;0,VLOOKUP(H4648,'3-Productie normen'!A:L,VLOOKUP(M4648,'3-Productie normen'!$B$36:$C$42,2,FALSE),FALSE)))</f>
        <v>0</v>
      </c>
      <c r="T4648" s="516">
        <f t="shared" si="509"/>
        <v>0</v>
      </c>
      <c r="U4648" s="55">
        <f t="shared" si="510"/>
        <v>0</v>
      </c>
      <c r="V4648" s="527"/>
      <c r="X4648" s="529">
        <f t="shared" si="508"/>
        <v>2028</v>
      </c>
    </row>
    <row r="4649" spans="1:24" ht="14.1" customHeight="1">
      <c r="A4649" s="567">
        <v>4649</v>
      </c>
      <c r="B4649" s="467" t="s">
        <v>249</v>
      </c>
      <c r="C4649" s="466" t="s">
        <v>425</v>
      </c>
      <c r="D4649" s="473" t="s">
        <v>520</v>
      </c>
      <c r="E4649" s="475">
        <v>1</v>
      </c>
      <c r="F4649" s="475" t="s">
        <v>3697</v>
      </c>
      <c r="G4649" s="494" t="s">
        <v>529</v>
      </c>
      <c r="H4649" s="491" t="s">
        <v>253</v>
      </c>
      <c r="I4649" s="494" t="s">
        <v>3974</v>
      </c>
      <c r="J4649" s="502">
        <v>15.97</v>
      </c>
      <c r="K4649" s="491" t="s">
        <v>253</v>
      </c>
      <c r="L4649" s="512">
        <f t="shared" si="504"/>
        <v>104</v>
      </c>
      <c r="M4649" s="514">
        <v>104</v>
      </c>
      <c r="N4649" s="514"/>
      <c r="O4649" s="514"/>
      <c r="P4649" s="515" t="e">
        <f t="shared" si="505"/>
        <v>#DIV/0!</v>
      </c>
      <c r="Q4649" s="515">
        <f t="shared" si="506"/>
        <v>0</v>
      </c>
      <c r="R4649" s="515">
        <f t="shared" si="507"/>
        <v>0</v>
      </c>
      <c r="S4649" s="516">
        <f>IF(M4649="nio",0,IF(M4649&gt;0,VLOOKUP(H4649,'3-Productie normen'!A:L,VLOOKUP(M4649,'3-Productie normen'!$B$36:$C$42,2,FALSE),FALSE)))</f>
        <v>0</v>
      </c>
      <c r="T4649" s="516">
        <f t="shared" si="509"/>
        <v>0</v>
      </c>
      <c r="U4649" s="55">
        <f t="shared" si="510"/>
        <v>0</v>
      </c>
      <c r="V4649" s="527"/>
      <c r="X4649" s="529">
        <f t="shared" si="508"/>
        <v>1660.88</v>
      </c>
    </row>
    <row r="4650" spans="1:24" ht="14.1" customHeight="1">
      <c r="A4650" s="460">
        <v>4650</v>
      </c>
      <c r="B4650" s="467" t="s">
        <v>249</v>
      </c>
      <c r="C4650" s="466" t="s">
        <v>425</v>
      </c>
      <c r="D4650" s="473" t="s">
        <v>520</v>
      </c>
      <c r="E4650" s="475">
        <v>1</v>
      </c>
      <c r="F4650" s="475" t="s">
        <v>3698</v>
      </c>
      <c r="G4650" s="494" t="s">
        <v>600</v>
      </c>
      <c r="H4650" s="494" t="s">
        <v>4033</v>
      </c>
      <c r="I4650" s="494" t="s">
        <v>3974</v>
      </c>
      <c r="J4650" s="502">
        <v>5.41</v>
      </c>
      <c r="K4650" s="494" t="s">
        <v>4033</v>
      </c>
      <c r="L4650" s="512">
        <f t="shared" si="504"/>
        <v>104</v>
      </c>
      <c r="M4650" s="514">
        <v>104</v>
      </c>
      <c r="N4650" s="514"/>
      <c r="O4650" s="514"/>
      <c r="P4650" s="515" t="e">
        <f t="shared" si="505"/>
        <v>#DIV/0!</v>
      </c>
      <c r="Q4650" s="515">
        <f t="shared" si="506"/>
        <v>0</v>
      </c>
      <c r="R4650" s="515">
        <f t="shared" si="507"/>
        <v>0</v>
      </c>
      <c r="S4650" s="516">
        <f>IF(M4650="nio",0,IF(M4650&gt;0,VLOOKUP(H4650,'3-Productie normen'!A:L,VLOOKUP(M4650,'3-Productie normen'!$B$36:$C$42,2,FALSE),FALSE)))</f>
        <v>0</v>
      </c>
      <c r="T4650" s="516">
        <f t="shared" si="509"/>
        <v>0</v>
      </c>
      <c r="U4650" s="55">
        <f t="shared" si="510"/>
        <v>0</v>
      </c>
      <c r="V4650" s="527"/>
      <c r="X4650" s="529">
        <f t="shared" si="508"/>
        <v>562.64</v>
      </c>
    </row>
    <row r="4651" spans="1:24" ht="14.1" customHeight="1">
      <c r="A4651" s="460">
        <v>4651</v>
      </c>
      <c r="B4651" s="467" t="s">
        <v>249</v>
      </c>
      <c r="C4651" s="466" t="s">
        <v>425</v>
      </c>
      <c r="D4651" s="473" t="s">
        <v>520</v>
      </c>
      <c r="E4651" s="475">
        <v>1</v>
      </c>
      <c r="F4651" s="475" t="s">
        <v>3699</v>
      </c>
      <c r="G4651" s="494" t="s">
        <v>598</v>
      </c>
      <c r="H4651" s="487" t="s">
        <v>17</v>
      </c>
      <c r="I4651" s="494" t="s">
        <v>3977</v>
      </c>
      <c r="J4651" s="502">
        <v>11.32</v>
      </c>
      <c r="K4651" s="494" t="s">
        <v>4030</v>
      </c>
      <c r="L4651" s="512">
        <f t="shared" si="504"/>
        <v>510</v>
      </c>
      <c r="M4651" s="514">
        <v>255</v>
      </c>
      <c r="N4651" s="514">
        <v>255</v>
      </c>
      <c r="O4651" s="514"/>
      <c r="P4651" s="515" t="e">
        <f t="shared" si="505"/>
        <v>#DIV/0!</v>
      </c>
      <c r="Q4651" s="515" t="e">
        <f t="shared" si="506"/>
        <v>#DIV/0!</v>
      </c>
      <c r="R4651" s="515">
        <f t="shared" si="507"/>
        <v>0</v>
      </c>
      <c r="S4651" s="516">
        <f>IF(M4651="nio",0,IF(M4651&gt;0,VLOOKUP(H4651,'3-Productie normen'!A:L,VLOOKUP(M4651,'3-Productie normen'!$B$36:$C$42,2,FALSE),FALSE)))</f>
        <v>0</v>
      </c>
      <c r="T4651" s="516">
        <f t="shared" si="509"/>
        <v>0</v>
      </c>
      <c r="U4651" s="55">
        <f t="shared" si="510"/>
        <v>0</v>
      </c>
      <c r="V4651" s="527"/>
      <c r="X4651" s="529">
        <f t="shared" si="508"/>
        <v>5773.2</v>
      </c>
    </row>
    <row r="4652" spans="1:24" ht="14.1" customHeight="1">
      <c r="A4652" s="460">
        <v>4652</v>
      </c>
      <c r="B4652" s="467" t="s">
        <v>249</v>
      </c>
      <c r="C4652" s="466" t="s">
        <v>425</v>
      </c>
      <c r="D4652" s="473" t="s">
        <v>520</v>
      </c>
      <c r="E4652" s="475">
        <v>1</v>
      </c>
      <c r="F4652" s="475" t="s">
        <v>3700</v>
      </c>
      <c r="G4652" s="494" t="s">
        <v>598</v>
      </c>
      <c r="H4652" s="487" t="s">
        <v>17</v>
      </c>
      <c r="I4652" s="494" t="s">
        <v>3977</v>
      </c>
      <c r="J4652" s="502">
        <v>2.63</v>
      </c>
      <c r="K4652" s="494" t="s">
        <v>4030</v>
      </c>
      <c r="L4652" s="512">
        <f t="shared" si="504"/>
        <v>510</v>
      </c>
      <c r="M4652" s="514">
        <v>255</v>
      </c>
      <c r="N4652" s="514">
        <v>255</v>
      </c>
      <c r="O4652" s="514"/>
      <c r="P4652" s="515" t="e">
        <f t="shared" si="505"/>
        <v>#DIV/0!</v>
      </c>
      <c r="Q4652" s="515" t="e">
        <f t="shared" si="506"/>
        <v>#DIV/0!</v>
      </c>
      <c r="R4652" s="515">
        <f t="shared" si="507"/>
        <v>0</v>
      </c>
      <c r="S4652" s="516">
        <f>IF(M4652="nio",0,IF(M4652&gt;0,VLOOKUP(H4652,'3-Productie normen'!A:L,VLOOKUP(M4652,'3-Productie normen'!$B$36:$C$42,2,FALSE),FALSE)))</f>
        <v>0</v>
      </c>
      <c r="T4652" s="516">
        <f t="shared" si="509"/>
        <v>0</v>
      </c>
      <c r="U4652" s="55">
        <f t="shared" si="510"/>
        <v>0</v>
      </c>
      <c r="V4652" s="527"/>
      <c r="X4652" s="529">
        <f t="shared" si="508"/>
        <v>1341.3</v>
      </c>
    </row>
    <row r="4653" spans="1:24" ht="14.1" customHeight="1">
      <c r="A4653" s="460">
        <v>4653</v>
      </c>
      <c r="B4653" s="467" t="s">
        <v>249</v>
      </c>
      <c r="C4653" s="466" t="s">
        <v>425</v>
      </c>
      <c r="D4653" s="473" t="s">
        <v>520</v>
      </c>
      <c r="E4653" s="475">
        <v>1</v>
      </c>
      <c r="F4653" s="475" t="s">
        <v>3701</v>
      </c>
      <c r="G4653" s="494" t="s">
        <v>600</v>
      </c>
      <c r="H4653" s="492" t="s">
        <v>216</v>
      </c>
      <c r="I4653" s="494" t="s">
        <v>3981</v>
      </c>
      <c r="J4653" s="502">
        <v>16.09</v>
      </c>
      <c r="K4653" s="505" t="s">
        <v>216</v>
      </c>
      <c r="L4653" s="512">
        <f t="shared" si="504"/>
        <v>104</v>
      </c>
      <c r="M4653" s="514">
        <v>104</v>
      </c>
      <c r="N4653" s="514"/>
      <c r="O4653" s="514"/>
      <c r="P4653" s="515" t="e">
        <f t="shared" si="505"/>
        <v>#DIV/0!</v>
      </c>
      <c r="Q4653" s="515">
        <f t="shared" si="506"/>
        <v>0</v>
      </c>
      <c r="R4653" s="515">
        <f t="shared" si="507"/>
        <v>0</v>
      </c>
      <c r="S4653" s="516">
        <f>IF(M4653="nio",0,IF(M4653&gt;0,VLOOKUP(H4653,'3-Productie normen'!A:L,VLOOKUP(M4653,'3-Productie normen'!$B$36:$C$42,2,FALSE),FALSE)))</f>
        <v>0</v>
      </c>
      <c r="T4653" s="516">
        <f t="shared" si="509"/>
        <v>0</v>
      </c>
      <c r="U4653" s="55">
        <f t="shared" si="510"/>
        <v>0</v>
      </c>
      <c r="V4653" s="527"/>
      <c r="X4653" s="529">
        <f t="shared" si="508"/>
        <v>1673.36</v>
      </c>
    </row>
    <row r="4654" spans="1:24" ht="14.1" customHeight="1">
      <c r="A4654" s="460">
        <v>4654</v>
      </c>
      <c r="B4654" s="467" t="s">
        <v>249</v>
      </c>
      <c r="C4654" s="466" t="s">
        <v>425</v>
      </c>
      <c r="D4654" s="473" t="s">
        <v>520</v>
      </c>
      <c r="E4654" s="475">
        <v>1</v>
      </c>
      <c r="F4654" s="475" t="s">
        <v>3702</v>
      </c>
      <c r="G4654" s="494" t="s">
        <v>600</v>
      </c>
      <c r="H4654" s="492" t="s">
        <v>216</v>
      </c>
      <c r="I4654" s="494" t="s">
        <v>3981</v>
      </c>
      <c r="J4654" s="502">
        <v>15.59</v>
      </c>
      <c r="K4654" s="505" t="s">
        <v>216</v>
      </c>
      <c r="L4654" s="512">
        <f t="shared" si="504"/>
        <v>104</v>
      </c>
      <c r="M4654" s="514">
        <v>104</v>
      </c>
      <c r="N4654" s="514"/>
      <c r="O4654" s="514"/>
      <c r="P4654" s="515" t="e">
        <f t="shared" si="505"/>
        <v>#DIV/0!</v>
      </c>
      <c r="Q4654" s="515">
        <f t="shared" si="506"/>
        <v>0</v>
      </c>
      <c r="R4654" s="515">
        <f t="shared" si="507"/>
        <v>0</v>
      </c>
      <c r="S4654" s="516">
        <f>IF(M4654="nio",0,IF(M4654&gt;0,VLOOKUP(H4654,'3-Productie normen'!A:L,VLOOKUP(M4654,'3-Productie normen'!$B$36:$C$42,2,FALSE),FALSE)))</f>
        <v>0</v>
      </c>
      <c r="T4654" s="516">
        <f t="shared" si="509"/>
        <v>0</v>
      </c>
      <c r="U4654" s="55">
        <f t="shared" si="510"/>
        <v>0</v>
      </c>
      <c r="V4654" s="527"/>
      <c r="X4654" s="529">
        <f t="shared" si="508"/>
        <v>1621.36</v>
      </c>
    </row>
    <row r="4655" spans="1:24" ht="14.1" customHeight="1">
      <c r="A4655" s="460">
        <v>4655</v>
      </c>
      <c r="B4655" s="467" t="s">
        <v>249</v>
      </c>
      <c r="C4655" s="466" t="s">
        <v>425</v>
      </c>
      <c r="D4655" s="473" t="s">
        <v>520</v>
      </c>
      <c r="E4655" s="475" t="s">
        <v>790</v>
      </c>
      <c r="F4655" s="475" t="s">
        <v>3703</v>
      </c>
      <c r="G4655" s="494" t="s">
        <v>600</v>
      </c>
      <c r="H4655" s="494" t="s">
        <v>4033</v>
      </c>
      <c r="I4655" s="494" t="s">
        <v>3974</v>
      </c>
      <c r="J4655" s="502">
        <v>77.03</v>
      </c>
      <c r="K4655" s="494" t="s">
        <v>4033</v>
      </c>
      <c r="L4655" s="512">
        <f t="shared" si="504"/>
        <v>104</v>
      </c>
      <c r="M4655" s="514">
        <v>104</v>
      </c>
      <c r="N4655" s="514"/>
      <c r="O4655" s="514"/>
      <c r="P4655" s="515" t="e">
        <f t="shared" si="505"/>
        <v>#DIV/0!</v>
      </c>
      <c r="Q4655" s="515">
        <f t="shared" si="506"/>
        <v>0</v>
      </c>
      <c r="R4655" s="515">
        <f t="shared" si="507"/>
        <v>0</v>
      </c>
      <c r="S4655" s="516">
        <f>IF(M4655="nio",0,IF(M4655&gt;0,VLOOKUP(H4655,'3-Productie normen'!A:L,VLOOKUP(M4655,'3-Productie normen'!$B$36:$C$42,2,FALSE),FALSE)))</f>
        <v>0</v>
      </c>
      <c r="T4655" s="516">
        <f t="shared" si="509"/>
        <v>0</v>
      </c>
      <c r="U4655" s="55">
        <f t="shared" si="510"/>
        <v>0</v>
      </c>
      <c r="V4655" s="527"/>
      <c r="X4655" s="529">
        <f t="shared" si="508"/>
        <v>8011.12</v>
      </c>
    </row>
    <row r="4656" spans="1:24" ht="14.1" customHeight="1">
      <c r="A4656" s="460">
        <v>4656</v>
      </c>
      <c r="B4656" s="467" t="s">
        <v>249</v>
      </c>
      <c r="C4656" s="466" t="s">
        <v>425</v>
      </c>
      <c r="D4656" s="473" t="s">
        <v>520</v>
      </c>
      <c r="E4656" s="475" t="s">
        <v>790</v>
      </c>
      <c r="F4656" s="475" t="s">
        <v>3704</v>
      </c>
      <c r="G4656" s="494" t="s">
        <v>594</v>
      </c>
      <c r="H4656" s="494" t="s">
        <v>4026</v>
      </c>
      <c r="I4656" s="494" t="s">
        <v>3974</v>
      </c>
      <c r="J4656" s="502">
        <v>8.5</v>
      </c>
      <c r="K4656" s="494" t="s">
        <v>4026</v>
      </c>
      <c r="L4656" s="512">
        <f t="shared" si="504"/>
        <v>0</v>
      </c>
      <c r="M4656" s="513" t="s">
        <v>4037</v>
      </c>
      <c r="N4656" s="514"/>
      <c r="O4656" s="514"/>
      <c r="P4656" s="515">
        <f t="shared" si="505"/>
        <v>0</v>
      </c>
      <c r="Q4656" s="515">
        <f t="shared" si="506"/>
        <v>0</v>
      </c>
      <c r="R4656" s="515">
        <f t="shared" si="507"/>
        <v>0</v>
      </c>
      <c r="S4656" s="516">
        <f>IF(M4656="nio",0,IF(M4656&gt;0,VLOOKUP(H4656,'3-Productie normen'!A:L,VLOOKUP(M4656,'3-Productie normen'!$B$36:$C$42,2,FALSE),FALSE)))</f>
        <v>0</v>
      </c>
      <c r="T4656" s="516">
        <f t="shared" si="509"/>
        <v>0</v>
      </c>
      <c r="U4656" s="55">
        <f t="shared" si="510"/>
        <v>0</v>
      </c>
      <c r="V4656" s="527"/>
      <c r="X4656" s="529">
        <f t="shared" si="508"/>
        <v>0</v>
      </c>
    </row>
    <row r="4657" spans="1:24" ht="14.1" customHeight="1">
      <c r="A4657" s="567">
        <v>4657</v>
      </c>
      <c r="B4657" s="467" t="s">
        <v>249</v>
      </c>
      <c r="C4657" s="466" t="s">
        <v>425</v>
      </c>
      <c r="D4657" s="473" t="s">
        <v>520</v>
      </c>
      <c r="E4657" s="475" t="s">
        <v>790</v>
      </c>
      <c r="F4657" s="475" t="s">
        <v>3705</v>
      </c>
      <c r="G4657" s="494" t="s">
        <v>1313</v>
      </c>
      <c r="H4657" s="494" t="s">
        <v>4026</v>
      </c>
      <c r="I4657" s="494" t="s">
        <v>3974</v>
      </c>
      <c r="J4657" s="502">
        <v>74.8</v>
      </c>
      <c r="K4657" s="494" t="s">
        <v>4026</v>
      </c>
      <c r="L4657" s="512">
        <f t="shared" si="504"/>
        <v>0</v>
      </c>
      <c r="M4657" s="513" t="s">
        <v>4037</v>
      </c>
      <c r="N4657" s="514"/>
      <c r="O4657" s="514"/>
      <c r="P4657" s="515">
        <f t="shared" si="505"/>
        <v>0</v>
      </c>
      <c r="Q4657" s="515">
        <f t="shared" si="506"/>
        <v>0</v>
      </c>
      <c r="R4657" s="515">
        <f t="shared" si="507"/>
        <v>0</v>
      </c>
      <c r="S4657" s="516">
        <f>IF(M4657="nio",0,IF(M4657&gt;0,VLOOKUP(H4657,'3-Productie normen'!A:L,VLOOKUP(M4657,'3-Productie normen'!$B$36:$C$42,2,FALSE),FALSE)))</f>
        <v>0</v>
      </c>
      <c r="T4657" s="516">
        <f t="shared" si="509"/>
        <v>0</v>
      </c>
      <c r="U4657" s="55">
        <f t="shared" si="510"/>
        <v>0</v>
      </c>
      <c r="V4657" s="527"/>
      <c r="X4657" s="529">
        <f t="shared" si="508"/>
        <v>0</v>
      </c>
    </row>
    <row r="4658" spans="1:24" ht="14.1" customHeight="1">
      <c r="A4658" s="460">
        <v>4658</v>
      </c>
      <c r="B4658" s="467" t="s">
        <v>249</v>
      </c>
      <c r="C4658" s="466" t="s">
        <v>425</v>
      </c>
      <c r="D4658" s="473" t="s">
        <v>520</v>
      </c>
      <c r="E4658" s="475" t="s">
        <v>790</v>
      </c>
      <c r="F4658" s="475" t="s">
        <v>3706</v>
      </c>
      <c r="G4658" s="494" t="s">
        <v>595</v>
      </c>
      <c r="H4658" s="491" t="s">
        <v>286</v>
      </c>
      <c r="I4658" s="494" t="s">
        <v>3974</v>
      </c>
      <c r="J4658" s="502">
        <v>39.46</v>
      </c>
      <c r="K4658" s="494" t="s">
        <v>4027</v>
      </c>
      <c r="L4658" s="512">
        <f t="shared" si="504"/>
        <v>0</v>
      </c>
      <c r="M4658" s="513" t="s">
        <v>4037</v>
      </c>
      <c r="N4658" s="514"/>
      <c r="O4658" s="514"/>
      <c r="P4658" s="515">
        <f t="shared" si="505"/>
        <v>0</v>
      </c>
      <c r="Q4658" s="515">
        <f t="shared" si="506"/>
        <v>0</v>
      </c>
      <c r="R4658" s="515">
        <f t="shared" si="507"/>
        <v>0</v>
      </c>
      <c r="S4658" s="516">
        <f>IF(M4658="nio",0,IF(M4658&gt;0,VLOOKUP(H4658,'3-Productie normen'!A:L,VLOOKUP(M4658,'3-Productie normen'!$B$36:$C$42,2,FALSE),FALSE)))</f>
        <v>0</v>
      </c>
      <c r="T4658" s="516">
        <f t="shared" si="509"/>
        <v>0</v>
      </c>
      <c r="U4658" s="55">
        <f t="shared" si="510"/>
        <v>0</v>
      </c>
      <c r="V4658" s="527"/>
      <c r="X4658" s="529">
        <f t="shared" si="508"/>
        <v>0</v>
      </c>
    </row>
    <row r="4659" spans="1:24" ht="14.1" customHeight="1">
      <c r="A4659" s="460">
        <v>4659</v>
      </c>
      <c r="B4659" s="467" t="s">
        <v>249</v>
      </c>
      <c r="C4659" s="466" t="s">
        <v>425</v>
      </c>
      <c r="D4659" s="473" t="s">
        <v>520</v>
      </c>
      <c r="E4659" s="475" t="s">
        <v>790</v>
      </c>
      <c r="F4659" s="475" t="s">
        <v>3707</v>
      </c>
      <c r="G4659" s="494" t="s">
        <v>597</v>
      </c>
      <c r="H4659" s="494" t="s">
        <v>4026</v>
      </c>
      <c r="I4659" s="494" t="s">
        <v>3974</v>
      </c>
      <c r="J4659" s="502">
        <v>32.18</v>
      </c>
      <c r="K4659" s="494" t="s">
        <v>4026</v>
      </c>
      <c r="L4659" s="512">
        <f t="shared" si="504"/>
        <v>0</v>
      </c>
      <c r="M4659" s="513" t="s">
        <v>4037</v>
      </c>
      <c r="N4659" s="514"/>
      <c r="O4659" s="514"/>
      <c r="P4659" s="515">
        <f t="shared" si="505"/>
        <v>0</v>
      </c>
      <c r="Q4659" s="515">
        <f t="shared" si="506"/>
        <v>0</v>
      </c>
      <c r="R4659" s="515">
        <f t="shared" si="507"/>
        <v>0</v>
      </c>
      <c r="S4659" s="516">
        <f>IF(M4659="nio",0,IF(M4659&gt;0,VLOOKUP(H4659,'3-Productie normen'!A:L,VLOOKUP(M4659,'3-Productie normen'!$B$36:$C$42,2,FALSE),FALSE)))</f>
        <v>0</v>
      </c>
      <c r="T4659" s="516">
        <f t="shared" si="509"/>
        <v>0</v>
      </c>
      <c r="U4659" s="55">
        <f t="shared" si="510"/>
        <v>0</v>
      </c>
      <c r="V4659" s="527"/>
      <c r="X4659" s="529">
        <f t="shared" si="508"/>
        <v>0</v>
      </c>
    </row>
    <row r="4660" spans="1:24" ht="14.1" customHeight="1">
      <c r="A4660" s="460">
        <v>4660</v>
      </c>
      <c r="B4660" s="467" t="s">
        <v>249</v>
      </c>
      <c r="C4660" s="466" t="s">
        <v>425</v>
      </c>
      <c r="D4660" s="473" t="s">
        <v>520</v>
      </c>
      <c r="E4660" s="475" t="s">
        <v>790</v>
      </c>
      <c r="F4660" s="475" t="s">
        <v>3708</v>
      </c>
      <c r="G4660" s="494" t="s">
        <v>595</v>
      </c>
      <c r="H4660" s="491" t="s">
        <v>286</v>
      </c>
      <c r="I4660" s="494" t="s">
        <v>3974</v>
      </c>
      <c r="J4660" s="502">
        <v>19.440000000000001</v>
      </c>
      <c r="K4660" s="494" t="s">
        <v>4027</v>
      </c>
      <c r="L4660" s="512">
        <f t="shared" si="504"/>
        <v>0</v>
      </c>
      <c r="M4660" s="513" t="s">
        <v>4037</v>
      </c>
      <c r="N4660" s="514"/>
      <c r="O4660" s="514"/>
      <c r="P4660" s="515">
        <f t="shared" si="505"/>
        <v>0</v>
      </c>
      <c r="Q4660" s="515">
        <f t="shared" si="506"/>
        <v>0</v>
      </c>
      <c r="R4660" s="515">
        <f t="shared" si="507"/>
        <v>0</v>
      </c>
      <c r="S4660" s="516">
        <f>IF(M4660="nio",0,IF(M4660&gt;0,VLOOKUP(H4660,'3-Productie normen'!A:L,VLOOKUP(M4660,'3-Productie normen'!$B$36:$C$42,2,FALSE),FALSE)))</f>
        <v>0</v>
      </c>
      <c r="T4660" s="516">
        <f t="shared" si="509"/>
        <v>0</v>
      </c>
      <c r="U4660" s="55">
        <f t="shared" si="510"/>
        <v>0</v>
      </c>
      <c r="V4660" s="527"/>
      <c r="X4660" s="529">
        <f t="shared" si="508"/>
        <v>0</v>
      </c>
    </row>
    <row r="4661" spans="1:24" ht="14.1" customHeight="1">
      <c r="A4661" s="460">
        <v>4661</v>
      </c>
      <c r="B4661" s="467" t="s">
        <v>249</v>
      </c>
      <c r="C4661" s="466" t="s">
        <v>425</v>
      </c>
      <c r="D4661" s="473" t="s">
        <v>520</v>
      </c>
      <c r="E4661" s="475" t="s">
        <v>790</v>
      </c>
      <c r="F4661" s="475" t="s">
        <v>3709</v>
      </c>
      <c r="G4661" s="494" t="s">
        <v>595</v>
      </c>
      <c r="H4661" s="491" t="s">
        <v>286</v>
      </c>
      <c r="I4661" s="494" t="s">
        <v>3974</v>
      </c>
      <c r="J4661" s="502">
        <v>48.65</v>
      </c>
      <c r="K4661" s="494" t="s">
        <v>4027</v>
      </c>
      <c r="L4661" s="512">
        <f t="shared" si="504"/>
        <v>0</v>
      </c>
      <c r="M4661" s="513" t="s">
        <v>4037</v>
      </c>
      <c r="N4661" s="514"/>
      <c r="O4661" s="514"/>
      <c r="P4661" s="515">
        <f t="shared" si="505"/>
        <v>0</v>
      </c>
      <c r="Q4661" s="515">
        <f t="shared" si="506"/>
        <v>0</v>
      </c>
      <c r="R4661" s="515">
        <f t="shared" si="507"/>
        <v>0</v>
      </c>
      <c r="S4661" s="516">
        <f>IF(M4661="nio",0,IF(M4661&gt;0,VLOOKUP(H4661,'3-Productie normen'!A:L,VLOOKUP(M4661,'3-Productie normen'!$B$36:$C$42,2,FALSE),FALSE)))</f>
        <v>0</v>
      </c>
      <c r="T4661" s="516">
        <f t="shared" si="509"/>
        <v>0</v>
      </c>
      <c r="U4661" s="55">
        <f t="shared" si="510"/>
        <v>0</v>
      </c>
      <c r="V4661" s="527"/>
      <c r="X4661" s="529">
        <f t="shared" si="508"/>
        <v>0</v>
      </c>
    </row>
    <row r="4662" spans="1:24" ht="14.1" customHeight="1">
      <c r="A4662" s="460">
        <v>4662</v>
      </c>
      <c r="B4662" s="467" t="s">
        <v>249</v>
      </c>
      <c r="C4662" s="466" t="s">
        <v>425</v>
      </c>
      <c r="D4662" s="473" t="s">
        <v>520</v>
      </c>
      <c r="E4662" s="475" t="s">
        <v>790</v>
      </c>
      <c r="F4662" s="475" t="s">
        <v>3710</v>
      </c>
      <c r="G4662" s="494" t="s">
        <v>600</v>
      </c>
      <c r="H4662" s="494" t="s">
        <v>4033</v>
      </c>
      <c r="I4662" s="494" t="s">
        <v>3974</v>
      </c>
      <c r="J4662" s="502">
        <v>5.78</v>
      </c>
      <c r="K4662" s="494" t="s">
        <v>4033</v>
      </c>
      <c r="L4662" s="512">
        <f t="shared" si="504"/>
        <v>104</v>
      </c>
      <c r="M4662" s="514">
        <v>104</v>
      </c>
      <c r="N4662" s="514"/>
      <c r="O4662" s="514"/>
      <c r="P4662" s="515" t="e">
        <f t="shared" si="505"/>
        <v>#DIV/0!</v>
      </c>
      <c r="Q4662" s="515">
        <f t="shared" si="506"/>
        <v>0</v>
      </c>
      <c r="R4662" s="515">
        <f t="shared" si="507"/>
        <v>0</v>
      </c>
      <c r="S4662" s="516">
        <f>IF(M4662="nio",0,IF(M4662&gt;0,VLOOKUP(H4662,'3-Productie normen'!A:L,VLOOKUP(M4662,'3-Productie normen'!$B$36:$C$42,2,FALSE),FALSE)))</f>
        <v>0</v>
      </c>
      <c r="T4662" s="516">
        <f t="shared" si="509"/>
        <v>0</v>
      </c>
      <c r="U4662" s="55">
        <f t="shared" si="510"/>
        <v>0</v>
      </c>
      <c r="V4662" s="527"/>
      <c r="X4662" s="529">
        <f t="shared" si="508"/>
        <v>601.12</v>
      </c>
    </row>
    <row r="4663" spans="1:24" ht="14.1" customHeight="1">
      <c r="A4663" s="460">
        <v>4663</v>
      </c>
      <c r="B4663" s="467" t="s">
        <v>249</v>
      </c>
      <c r="C4663" s="466" t="s">
        <v>425</v>
      </c>
      <c r="D4663" s="473" t="s">
        <v>520</v>
      </c>
      <c r="E4663" s="475" t="s">
        <v>790</v>
      </c>
      <c r="F4663" s="475" t="s">
        <v>2079</v>
      </c>
      <c r="G4663" s="494" t="s">
        <v>598</v>
      </c>
      <c r="H4663" s="487" t="s">
        <v>17</v>
      </c>
      <c r="I4663" s="494" t="s">
        <v>3987</v>
      </c>
      <c r="J4663" s="502">
        <v>12.55</v>
      </c>
      <c r="K4663" s="487" t="s">
        <v>17</v>
      </c>
      <c r="L4663" s="512">
        <f t="shared" si="504"/>
        <v>255</v>
      </c>
      <c r="M4663" s="514">
        <v>255</v>
      </c>
      <c r="N4663" s="514"/>
      <c r="O4663" s="514"/>
      <c r="P4663" s="515" t="e">
        <f t="shared" si="505"/>
        <v>#DIV/0!</v>
      </c>
      <c r="Q4663" s="515">
        <f t="shared" si="506"/>
        <v>0</v>
      </c>
      <c r="R4663" s="515">
        <f t="shared" si="507"/>
        <v>0</v>
      </c>
      <c r="S4663" s="516">
        <f>IF(M4663="nio",0,IF(M4663&gt;0,VLOOKUP(H4663,'3-Productie normen'!A:L,VLOOKUP(M4663,'3-Productie normen'!$B$36:$C$42,2,FALSE),FALSE)))</f>
        <v>0</v>
      </c>
      <c r="T4663" s="516">
        <f t="shared" si="509"/>
        <v>0</v>
      </c>
      <c r="U4663" s="55">
        <f t="shared" si="510"/>
        <v>0</v>
      </c>
      <c r="V4663" s="527"/>
      <c r="X4663" s="529">
        <f t="shared" si="508"/>
        <v>3200.25</v>
      </c>
    </row>
    <row r="4664" spans="1:24" ht="14.1" customHeight="1">
      <c r="A4664" s="460">
        <v>4664</v>
      </c>
      <c r="B4664" s="467" t="s">
        <v>249</v>
      </c>
      <c r="C4664" s="466" t="s">
        <v>425</v>
      </c>
      <c r="D4664" s="473" t="s">
        <v>520</v>
      </c>
      <c r="E4664" s="475" t="s">
        <v>790</v>
      </c>
      <c r="F4664" s="475" t="s">
        <v>3711</v>
      </c>
      <c r="G4664" s="494" t="s">
        <v>598</v>
      </c>
      <c r="H4664" s="487" t="s">
        <v>17</v>
      </c>
      <c r="I4664" s="494" t="s">
        <v>3987</v>
      </c>
      <c r="J4664" s="502">
        <v>2.63</v>
      </c>
      <c r="K4664" s="487" t="s">
        <v>17</v>
      </c>
      <c r="L4664" s="512">
        <f t="shared" si="504"/>
        <v>255</v>
      </c>
      <c r="M4664" s="514">
        <v>255</v>
      </c>
      <c r="N4664" s="514"/>
      <c r="O4664" s="514"/>
      <c r="P4664" s="515" t="e">
        <f t="shared" si="505"/>
        <v>#DIV/0!</v>
      </c>
      <c r="Q4664" s="515">
        <f t="shared" si="506"/>
        <v>0</v>
      </c>
      <c r="R4664" s="515">
        <f t="shared" si="507"/>
        <v>0</v>
      </c>
      <c r="S4664" s="516">
        <f>IF(M4664="nio",0,IF(M4664&gt;0,VLOOKUP(H4664,'3-Productie normen'!A:L,VLOOKUP(M4664,'3-Productie normen'!$B$36:$C$42,2,FALSE),FALSE)))</f>
        <v>0</v>
      </c>
      <c r="T4664" s="516">
        <f t="shared" si="509"/>
        <v>0</v>
      </c>
      <c r="U4664" s="55">
        <f t="shared" si="510"/>
        <v>0</v>
      </c>
      <c r="V4664" s="527"/>
      <c r="X4664" s="529">
        <f t="shared" si="508"/>
        <v>670.65</v>
      </c>
    </row>
    <row r="4665" spans="1:24" ht="14.1" customHeight="1">
      <c r="A4665" s="567">
        <v>4665</v>
      </c>
      <c r="B4665" s="467" t="s">
        <v>249</v>
      </c>
      <c r="C4665" s="466" t="s">
        <v>425</v>
      </c>
      <c r="D4665" s="473" t="s">
        <v>520</v>
      </c>
      <c r="E4665" s="475" t="s">
        <v>790</v>
      </c>
      <c r="F4665" s="475" t="s">
        <v>3712</v>
      </c>
      <c r="G4665" s="494" t="s">
        <v>600</v>
      </c>
      <c r="H4665" s="492" t="s">
        <v>216</v>
      </c>
      <c r="I4665" s="494" t="s">
        <v>3981</v>
      </c>
      <c r="J4665" s="502">
        <v>15.65</v>
      </c>
      <c r="K4665" s="505" t="s">
        <v>216</v>
      </c>
      <c r="L4665" s="512">
        <f t="shared" si="504"/>
        <v>104</v>
      </c>
      <c r="M4665" s="514">
        <v>104</v>
      </c>
      <c r="N4665" s="514"/>
      <c r="O4665" s="514"/>
      <c r="P4665" s="515" t="e">
        <f t="shared" si="505"/>
        <v>#DIV/0!</v>
      </c>
      <c r="Q4665" s="515">
        <f t="shared" si="506"/>
        <v>0</v>
      </c>
      <c r="R4665" s="515">
        <f t="shared" si="507"/>
        <v>0</v>
      </c>
      <c r="S4665" s="516">
        <f>IF(M4665="nio",0,IF(M4665&gt;0,VLOOKUP(H4665,'3-Productie normen'!A:L,VLOOKUP(M4665,'3-Productie normen'!$B$36:$C$42,2,FALSE),FALSE)))</f>
        <v>0</v>
      </c>
      <c r="T4665" s="516">
        <f t="shared" si="509"/>
        <v>0</v>
      </c>
      <c r="U4665" s="55">
        <f t="shared" si="510"/>
        <v>0</v>
      </c>
      <c r="V4665" s="527"/>
      <c r="X4665" s="529">
        <f t="shared" si="508"/>
        <v>1627.6000000000001</v>
      </c>
    </row>
    <row r="4666" spans="1:24" ht="14.1" customHeight="1">
      <c r="A4666" s="460">
        <v>4666</v>
      </c>
      <c r="B4666" s="467" t="s">
        <v>249</v>
      </c>
      <c r="C4666" s="466" t="s">
        <v>425</v>
      </c>
      <c r="D4666" s="473" t="s">
        <v>520</v>
      </c>
      <c r="E4666" s="475" t="s">
        <v>790</v>
      </c>
      <c r="F4666" s="475" t="s">
        <v>3713</v>
      </c>
      <c r="G4666" s="494" t="s">
        <v>600</v>
      </c>
      <c r="H4666" s="492" t="s">
        <v>216</v>
      </c>
      <c r="I4666" s="494" t="s">
        <v>3981</v>
      </c>
      <c r="J4666" s="502">
        <v>15.58</v>
      </c>
      <c r="K4666" s="505" t="s">
        <v>216</v>
      </c>
      <c r="L4666" s="512">
        <f t="shared" si="504"/>
        <v>104</v>
      </c>
      <c r="M4666" s="514">
        <v>104</v>
      </c>
      <c r="N4666" s="514"/>
      <c r="O4666" s="514"/>
      <c r="P4666" s="515" t="e">
        <f t="shared" si="505"/>
        <v>#DIV/0!</v>
      </c>
      <c r="Q4666" s="515">
        <f t="shared" si="506"/>
        <v>0</v>
      </c>
      <c r="R4666" s="515">
        <f t="shared" si="507"/>
        <v>0</v>
      </c>
      <c r="S4666" s="516">
        <f>IF(M4666="nio",0,IF(M4666&gt;0,VLOOKUP(H4666,'3-Productie normen'!A:L,VLOOKUP(M4666,'3-Productie normen'!$B$36:$C$42,2,FALSE),FALSE)))</f>
        <v>0</v>
      </c>
      <c r="T4666" s="516">
        <f t="shared" si="509"/>
        <v>0</v>
      </c>
      <c r="U4666" s="55">
        <f t="shared" si="510"/>
        <v>0</v>
      </c>
      <c r="V4666" s="527"/>
      <c r="X4666" s="529">
        <f t="shared" si="508"/>
        <v>1620.32</v>
      </c>
    </row>
    <row r="4667" spans="1:24" ht="14.1" customHeight="1">
      <c r="A4667" s="460">
        <v>4667</v>
      </c>
      <c r="B4667" s="467" t="s">
        <v>249</v>
      </c>
      <c r="C4667" s="466" t="s">
        <v>426</v>
      </c>
      <c r="D4667" s="473" t="s">
        <v>521</v>
      </c>
      <c r="E4667" s="475">
        <v>0</v>
      </c>
      <c r="F4667" s="475" t="s">
        <v>1441</v>
      </c>
      <c r="G4667" s="494" t="s">
        <v>529</v>
      </c>
      <c r="H4667" s="491" t="s">
        <v>253</v>
      </c>
      <c r="I4667" s="494" t="s">
        <v>3974</v>
      </c>
      <c r="J4667" s="502">
        <v>28.22</v>
      </c>
      <c r="K4667" s="491" t="s">
        <v>253</v>
      </c>
      <c r="L4667" s="512">
        <f t="shared" si="504"/>
        <v>104</v>
      </c>
      <c r="M4667" s="514">
        <v>104</v>
      </c>
      <c r="N4667" s="514"/>
      <c r="O4667" s="514"/>
      <c r="P4667" s="515" t="e">
        <f t="shared" si="505"/>
        <v>#DIV/0!</v>
      </c>
      <c r="Q4667" s="515">
        <f t="shared" si="506"/>
        <v>0</v>
      </c>
      <c r="R4667" s="515">
        <f t="shared" si="507"/>
        <v>0</v>
      </c>
      <c r="S4667" s="516">
        <f>IF(M4667="nio",0,IF(M4667&gt;0,VLOOKUP(H4667,'3-Productie normen'!A:L,VLOOKUP(M4667,'3-Productie normen'!$B$36:$C$42,2,FALSE),FALSE)))</f>
        <v>0</v>
      </c>
      <c r="T4667" s="516">
        <f t="shared" si="509"/>
        <v>0</v>
      </c>
      <c r="U4667" s="55">
        <f t="shared" si="510"/>
        <v>0</v>
      </c>
      <c r="V4667" s="527"/>
      <c r="X4667" s="529">
        <f t="shared" si="508"/>
        <v>2934.88</v>
      </c>
    </row>
    <row r="4668" spans="1:24" ht="14.1" customHeight="1">
      <c r="A4668" s="460">
        <v>4668</v>
      </c>
      <c r="B4668" s="467" t="s">
        <v>249</v>
      </c>
      <c r="C4668" s="466" t="s">
        <v>426</v>
      </c>
      <c r="D4668" s="473" t="s">
        <v>521</v>
      </c>
      <c r="E4668" s="475">
        <v>0</v>
      </c>
      <c r="F4668" s="475" t="s">
        <v>3714</v>
      </c>
      <c r="G4668" s="494" t="s">
        <v>600</v>
      </c>
      <c r="H4668" s="494" t="s">
        <v>4033</v>
      </c>
      <c r="I4668" s="494" t="s">
        <v>3974</v>
      </c>
      <c r="J4668" s="502">
        <v>9.17</v>
      </c>
      <c r="K4668" s="494" t="s">
        <v>4033</v>
      </c>
      <c r="L4668" s="512">
        <f t="shared" si="504"/>
        <v>104</v>
      </c>
      <c r="M4668" s="514">
        <v>104</v>
      </c>
      <c r="N4668" s="514"/>
      <c r="O4668" s="514"/>
      <c r="P4668" s="515" t="e">
        <f t="shared" si="505"/>
        <v>#DIV/0!</v>
      </c>
      <c r="Q4668" s="515">
        <f t="shared" si="506"/>
        <v>0</v>
      </c>
      <c r="R4668" s="515">
        <f t="shared" si="507"/>
        <v>0</v>
      </c>
      <c r="S4668" s="516">
        <f>IF(M4668="nio",0,IF(M4668&gt;0,VLOOKUP(H4668,'3-Productie normen'!A:L,VLOOKUP(M4668,'3-Productie normen'!$B$36:$C$42,2,FALSE),FALSE)))</f>
        <v>0</v>
      </c>
      <c r="T4668" s="516">
        <f t="shared" si="509"/>
        <v>0</v>
      </c>
      <c r="U4668" s="55">
        <f t="shared" si="510"/>
        <v>0</v>
      </c>
      <c r="V4668" s="527"/>
      <c r="X4668" s="529">
        <f t="shared" si="508"/>
        <v>953.68</v>
      </c>
    </row>
    <row r="4669" spans="1:24" ht="14.1" customHeight="1">
      <c r="A4669" s="460">
        <v>4669</v>
      </c>
      <c r="B4669" s="467" t="s">
        <v>249</v>
      </c>
      <c r="C4669" s="466" t="s">
        <v>426</v>
      </c>
      <c r="D4669" s="473" t="s">
        <v>521</v>
      </c>
      <c r="E4669" s="475">
        <v>0</v>
      </c>
      <c r="F4669" s="475" t="s">
        <v>4076</v>
      </c>
      <c r="G4669" s="494" t="s">
        <v>1313</v>
      </c>
      <c r="H4669" s="494" t="s">
        <v>4026</v>
      </c>
      <c r="I4669" s="494" t="s">
        <v>3974</v>
      </c>
      <c r="J4669" s="502">
        <v>28.69</v>
      </c>
      <c r="K4669" s="494" t="s">
        <v>4026</v>
      </c>
      <c r="L4669" s="512">
        <f t="shared" si="504"/>
        <v>0</v>
      </c>
      <c r="M4669" s="513" t="s">
        <v>4037</v>
      </c>
      <c r="N4669" s="514"/>
      <c r="O4669" s="514"/>
      <c r="P4669" s="515">
        <f t="shared" si="505"/>
        <v>0</v>
      </c>
      <c r="Q4669" s="515">
        <f t="shared" si="506"/>
        <v>0</v>
      </c>
      <c r="R4669" s="515">
        <f t="shared" si="507"/>
        <v>0</v>
      </c>
      <c r="S4669" s="516">
        <f>IF(M4669="nio",0,IF(M4669&gt;0,VLOOKUP(H4669,'3-Productie normen'!A:L,VLOOKUP(M4669,'3-Productie normen'!$B$36:$C$42,2,FALSE),FALSE)))</f>
        <v>0</v>
      </c>
      <c r="T4669" s="516">
        <f t="shared" si="509"/>
        <v>0</v>
      </c>
      <c r="U4669" s="55">
        <f t="shared" si="510"/>
        <v>0</v>
      </c>
      <c r="V4669" s="527"/>
      <c r="X4669" s="529">
        <f t="shared" si="508"/>
        <v>0</v>
      </c>
    </row>
    <row r="4670" spans="1:24" ht="14.1" customHeight="1">
      <c r="A4670" s="460">
        <v>4670</v>
      </c>
      <c r="B4670" s="467" t="s">
        <v>249</v>
      </c>
      <c r="C4670" s="466" t="s">
        <v>426</v>
      </c>
      <c r="D4670" s="473" t="s">
        <v>521</v>
      </c>
      <c r="E4670" s="475">
        <v>0</v>
      </c>
      <c r="F4670" s="475" t="s">
        <v>4077</v>
      </c>
      <c r="G4670" s="494" t="s">
        <v>600</v>
      </c>
      <c r="H4670" s="494" t="s">
        <v>4033</v>
      </c>
      <c r="I4670" s="494" t="s">
        <v>3974</v>
      </c>
      <c r="J4670" s="502">
        <v>105.66</v>
      </c>
      <c r="K4670" s="494" t="s">
        <v>4033</v>
      </c>
      <c r="L4670" s="512">
        <f t="shared" si="504"/>
        <v>104</v>
      </c>
      <c r="M4670" s="514">
        <v>104</v>
      </c>
      <c r="N4670" s="514"/>
      <c r="O4670" s="514"/>
      <c r="P4670" s="515" t="e">
        <f t="shared" si="505"/>
        <v>#DIV/0!</v>
      </c>
      <c r="Q4670" s="515">
        <f t="shared" si="506"/>
        <v>0</v>
      </c>
      <c r="R4670" s="515">
        <f t="shared" si="507"/>
        <v>0</v>
      </c>
      <c r="S4670" s="516">
        <f>IF(M4670="nio",0,IF(M4670&gt;0,VLOOKUP(H4670,'3-Productie normen'!A:L,VLOOKUP(M4670,'3-Productie normen'!$B$36:$C$42,2,FALSE),FALSE)))</f>
        <v>0</v>
      </c>
      <c r="T4670" s="516">
        <f t="shared" si="509"/>
        <v>0</v>
      </c>
      <c r="U4670" s="55">
        <f t="shared" si="510"/>
        <v>0</v>
      </c>
      <c r="V4670" s="527"/>
      <c r="X4670" s="529">
        <f t="shared" si="508"/>
        <v>10988.64</v>
      </c>
    </row>
    <row r="4671" spans="1:24" ht="14.1" customHeight="1">
      <c r="A4671" s="460">
        <v>4671</v>
      </c>
      <c r="B4671" s="467" t="s">
        <v>249</v>
      </c>
      <c r="C4671" s="466" t="s">
        <v>426</v>
      </c>
      <c r="D4671" s="473" t="s">
        <v>521</v>
      </c>
      <c r="E4671" s="475">
        <v>0</v>
      </c>
      <c r="F4671" s="475" t="s">
        <v>4078</v>
      </c>
      <c r="G4671" s="494" t="s">
        <v>529</v>
      </c>
      <c r="H4671" s="491" t="s">
        <v>253</v>
      </c>
      <c r="I4671" s="494" t="s">
        <v>3974</v>
      </c>
      <c r="J4671" s="502">
        <v>19.5</v>
      </c>
      <c r="K4671" s="491" t="s">
        <v>253</v>
      </c>
      <c r="L4671" s="512">
        <f t="shared" si="504"/>
        <v>104</v>
      </c>
      <c r="M4671" s="514">
        <v>104</v>
      </c>
      <c r="N4671" s="514"/>
      <c r="O4671" s="514"/>
      <c r="P4671" s="515" t="e">
        <f t="shared" si="505"/>
        <v>#DIV/0!</v>
      </c>
      <c r="Q4671" s="515">
        <f t="shared" si="506"/>
        <v>0</v>
      </c>
      <c r="R4671" s="515">
        <f t="shared" si="507"/>
        <v>0</v>
      </c>
      <c r="S4671" s="516">
        <f>IF(M4671="nio",0,IF(M4671&gt;0,VLOOKUP(H4671,'3-Productie normen'!A:L,VLOOKUP(M4671,'3-Productie normen'!$B$36:$C$42,2,FALSE),FALSE)))</f>
        <v>0</v>
      </c>
      <c r="T4671" s="516">
        <f t="shared" si="509"/>
        <v>0</v>
      </c>
      <c r="U4671" s="55">
        <f t="shared" si="510"/>
        <v>0</v>
      </c>
      <c r="V4671" s="527"/>
      <c r="X4671" s="529">
        <f t="shared" si="508"/>
        <v>2028</v>
      </c>
    </row>
    <row r="4672" spans="1:24" ht="14.1" customHeight="1">
      <c r="A4672" s="460">
        <v>4672</v>
      </c>
      <c r="B4672" s="467" t="s">
        <v>249</v>
      </c>
      <c r="C4672" s="466" t="s">
        <v>426</v>
      </c>
      <c r="D4672" s="473" t="s">
        <v>521</v>
      </c>
      <c r="E4672" s="475">
        <v>0</v>
      </c>
      <c r="F4672" s="475" t="s">
        <v>4079</v>
      </c>
      <c r="G4672" s="494" t="s">
        <v>529</v>
      </c>
      <c r="H4672" s="494" t="s">
        <v>4026</v>
      </c>
      <c r="I4672" s="494" t="s">
        <v>3974</v>
      </c>
      <c r="J4672" s="502">
        <v>15.97</v>
      </c>
      <c r="K4672" s="494" t="s">
        <v>4026</v>
      </c>
      <c r="L4672" s="512">
        <f t="shared" si="504"/>
        <v>0</v>
      </c>
      <c r="M4672" s="513" t="s">
        <v>4037</v>
      </c>
      <c r="N4672" s="514"/>
      <c r="O4672" s="514"/>
      <c r="P4672" s="515">
        <f t="shared" si="505"/>
        <v>0</v>
      </c>
      <c r="Q4672" s="515">
        <f t="shared" si="506"/>
        <v>0</v>
      </c>
      <c r="R4672" s="515">
        <f t="shared" si="507"/>
        <v>0</v>
      </c>
      <c r="S4672" s="516">
        <f>IF(M4672="nio",0,IF(M4672&gt;0,VLOOKUP(H4672,'3-Productie normen'!A:L,VLOOKUP(M4672,'3-Productie normen'!$B$36:$C$42,2,FALSE),FALSE)))</f>
        <v>0</v>
      </c>
      <c r="T4672" s="516">
        <f t="shared" si="509"/>
        <v>0</v>
      </c>
      <c r="U4672" s="55">
        <f t="shared" si="510"/>
        <v>0</v>
      </c>
      <c r="V4672" s="527"/>
      <c r="X4672" s="529">
        <f t="shared" si="508"/>
        <v>0</v>
      </c>
    </row>
    <row r="4673" spans="1:24" ht="14.1" customHeight="1">
      <c r="A4673" s="567">
        <v>4673</v>
      </c>
      <c r="B4673" s="467" t="s">
        <v>249</v>
      </c>
      <c r="C4673" s="466" t="s">
        <v>426</v>
      </c>
      <c r="D4673" s="473" t="s">
        <v>521</v>
      </c>
      <c r="E4673" s="475">
        <v>0</v>
      </c>
      <c r="F4673" s="475" t="s">
        <v>4080</v>
      </c>
      <c r="G4673" s="494" t="s">
        <v>594</v>
      </c>
      <c r="H4673" s="491" t="s">
        <v>4026</v>
      </c>
      <c r="I4673" s="494" t="s">
        <v>3974</v>
      </c>
      <c r="J4673" s="502">
        <v>40.18</v>
      </c>
      <c r="K4673" s="491" t="s">
        <v>253</v>
      </c>
      <c r="L4673" s="512">
        <f t="shared" si="504"/>
        <v>0</v>
      </c>
      <c r="M4673" s="513" t="s">
        <v>4037</v>
      </c>
      <c r="N4673" s="514"/>
      <c r="O4673" s="514"/>
      <c r="P4673" s="515">
        <f t="shared" si="505"/>
        <v>0</v>
      </c>
      <c r="Q4673" s="515">
        <f t="shared" si="506"/>
        <v>0</v>
      </c>
      <c r="R4673" s="515">
        <f t="shared" si="507"/>
        <v>0</v>
      </c>
      <c r="S4673" s="516">
        <f>IF(M4673="nio",0,IF(M4673&gt;0,VLOOKUP(H4673,'3-Productie normen'!A:L,VLOOKUP(M4673,'3-Productie normen'!$B$36:$C$42,2,FALSE),FALSE)))</f>
        <v>0</v>
      </c>
      <c r="T4673" s="516">
        <f t="shared" si="509"/>
        <v>0</v>
      </c>
      <c r="U4673" s="55">
        <f t="shared" si="510"/>
        <v>0</v>
      </c>
      <c r="V4673" s="527"/>
      <c r="X4673" s="529">
        <f t="shared" si="508"/>
        <v>0</v>
      </c>
    </row>
    <row r="4674" spans="1:24" ht="14.1" customHeight="1">
      <c r="A4674" s="460">
        <v>4674</v>
      </c>
      <c r="B4674" s="467" t="s">
        <v>249</v>
      </c>
      <c r="C4674" s="466" t="s">
        <v>426</v>
      </c>
      <c r="D4674" s="473" t="s">
        <v>521</v>
      </c>
      <c r="E4674" s="475">
        <v>0</v>
      </c>
      <c r="F4674" s="475" t="s">
        <v>4081</v>
      </c>
      <c r="G4674" s="494" t="s">
        <v>529</v>
      </c>
      <c r="H4674" s="491" t="s">
        <v>253</v>
      </c>
      <c r="I4674" s="494" t="s">
        <v>3974</v>
      </c>
      <c r="J4674" s="502">
        <v>24.15</v>
      </c>
      <c r="K4674" s="491" t="s">
        <v>253</v>
      </c>
      <c r="L4674" s="512">
        <f t="shared" si="504"/>
        <v>104</v>
      </c>
      <c r="M4674" s="514">
        <v>104</v>
      </c>
      <c r="N4674" s="514"/>
      <c r="O4674" s="514"/>
      <c r="P4674" s="515" t="e">
        <f t="shared" si="505"/>
        <v>#DIV/0!</v>
      </c>
      <c r="Q4674" s="515">
        <f t="shared" si="506"/>
        <v>0</v>
      </c>
      <c r="R4674" s="515">
        <f t="shared" si="507"/>
        <v>0</v>
      </c>
      <c r="S4674" s="516">
        <f>IF(M4674="nio",0,IF(M4674&gt;0,VLOOKUP(H4674,'3-Productie normen'!A:L,VLOOKUP(M4674,'3-Productie normen'!$B$36:$C$42,2,FALSE),FALSE)))</f>
        <v>0</v>
      </c>
      <c r="T4674" s="516">
        <f t="shared" si="509"/>
        <v>0</v>
      </c>
      <c r="U4674" s="55">
        <f t="shared" si="510"/>
        <v>0</v>
      </c>
      <c r="V4674" s="527"/>
      <c r="X4674" s="529">
        <f t="shared" si="508"/>
        <v>2511.6</v>
      </c>
    </row>
    <row r="4675" spans="1:24" ht="14.1" customHeight="1">
      <c r="A4675" s="460">
        <v>4675</v>
      </c>
      <c r="B4675" s="467" t="s">
        <v>249</v>
      </c>
      <c r="C4675" s="466" t="s">
        <v>426</v>
      </c>
      <c r="D4675" s="473" t="s">
        <v>521</v>
      </c>
      <c r="E4675" s="475">
        <v>0</v>
      </c>
      <c r="F4675" s="475" t="s">
        <v>4082</v>
      </c>
      <c r="G4675" s="494" t="s">
        <v>594</v>
      </c>
      <c r="H4675" s="491" t="s">
        <v>4026</v>
      </c>
      <c r="I4675" s="494" t="s">
        <v>3974</v>
      </c>
      <c r="J4675" s="502">
        <v>9.24</v>
      </c>
      <c r="K4675" s="491" t="s">
        <v>253</v>
      </c>
      <c r="L4675" s="512">
        <f t="shared" si="504"/>
        <v>0</v>
      </c>
      <c r="M4675" s="513" t="s">
        <v>4037</v>
      </c>
      <c r="N4675" s="514"/>
      <c r="O4675" s="514"/>
      <c r="P4675" s="515">
        <f t="shared" si="505"/>
        <v>0</v>
      </c>
      <c r="Q4675" s="515">
        <f t="shared" si="506"/>
        <v>0</v>
      </c>
      <c r="R4675" s="515">
        <f t="shared" si="507"/>
        <v>0</v>
      </c>
      <c r="S4675" s="516">
        <f>IF(M4675="nio",0,IF(M4675&gt;0,VLOOKUP(H4675,'3-Productie normen'!A:L,VLOOKUP(M4675,'3-Productie normen'!$B$36:$C$42,2,FALSE),FALSE)))</f>
        <v>0</v>
      </c>
      <c r="T4675" s="516">
        <f t="shared" si="509"/>
        <v>0</v>
      </c>
      <c r="U4675" s="55">
        <f t="shared" si="510"/>
        <v>0</v>
      </c>
      <c r="V4675" s="527"/>
      <c r="X4675" s="529">
        <f t="shared" si="508"/>
        <v>0</v>
      </c>
    </row>
    <row r="4676" spans="1:24" ht="14.1" customHeight="1">
      <c r="A4676" s="460">
        <v>4676</v>
      </c>
      <c r="B4676" s="467" t="s">
        <v>249</v>
      </c>
      <c r="C4676" s="466" t="s">
        <v>426</v>
      </c>
      <c r="D4676" s="473" t="s">
        <v>521</v>
      </c>
      <c r="E4676" s="475">
        <v>0</v>
      </c>
      <c r="F4676" s="475" t="s">
        <v>4083</v>
      </c>
      <c r="G4676" s="494" t="s">
        <v>536</v>
      </c>
      <c r="H4676" s="491" t="s">
        <v>4038</v>
      </c>
      <c r="I4676" s="494" t="s">
        <v>3974</v>
      </c>
      <c r="J4676" s="502">
        <v>15.97</v>
      </c>
      <c r="K4676" s="491" t="s">
        <v>253</v>
      </c>
      <c r="L4676" s="512">
        <f t="shared" si="504"/>
        <v>255</v>
      </c>
      <c r="M4676" s="514">
        <v>255</v>
      </c>
      <c r="N4676" s="514"/>
      <c r="O4676" s="514"/>
      <c r="P4676" s="515" t="e">
        <f t="shared" si="505"/>
        <v>#DIV/0!</v>
      </c>
      <c r="Q4676" s="515">
        <f t="shared" si="506"/>
        <v>0</v>
      </c>
      <c r="R4676" s="515">
        <f t="shared" si="507"/>
        <v>0</v>
      </c>
      <c r="S4676" s="516">
        <f>IF(M4676="nio",0,IF(M4676&gt;0,VLOOKUP(H4676,'3-Productie normen'!A:L,VLOOKUP(M4676,'3-Productie normen'!$B$36:$C$42,2,FALSE),FALSE)))</f>
        <v>0</v>
      </c>
      <c r="T4676" s="516">
        <f t="shared" si="509"/>
        <v>0</v>
      </c>
      <c r="U4676" s="55">
        <f t="shared" si="510"/>
        <v>0</v>
      </c>
      <c r="V4676" s="527"/>
      <c r="X4676" s="529">
        <f t="shared" si="508"/>
        <v>4072.3500000000004</v>
      </c>
    </row>
    <row r="4677" spans="1:24" ht="14.1" customHeight="1">
      <c r="A4677" s="460">
        <v>4677</v>
      </c>
      <c r="B4677" s="467" t="s">
        <v>249</v>
      </c>
      <c r="C4677" s="466" t="s">
        <v>426</v>
      </c>
      <c r="D4677" s="473" t="s">
        <v>521</v>
      </c>
      <c r="E4677" s="475">
        <v>0</v>
      </c>
      <c r="F4677" s="475" t="s">
        <v>4084</v>
      </c>
      <c r="G4677" s="494" t="s">
        <v>536</v>
      </c>
      <c r="H4677" s="491" t="s">
        <v>4038</v>
      </c>
      <c r="I4677" s="494" t="s">
        <v>3974</v>
      </c>
      <c r="J4677" s="502">
        <v>20.350000000000001</v>
      </c>
      <c r="K4677" s="491" t="s">
        <v>4038</v>
      </c>
      <c r="L4677" s="512">
        <f t="shared" si="504"/>
        <v>255</v>
      </c>
      <c r="M4677" s="514">
        <v>255</v>
      </c>
      <c r="N4677" s="514"/>
      <c r="O4677" s="514"/>
      <c r="P4677" s="515" t="e">
        <f t="shared" si="505"/>
        <v>#DIV/0!</v>
      </c>
      <c r="Q4677" s="515">
        <f t="shared" si="506"/>
        <v>0</v>
      </c>
      <c r="R4677" s="515">
        <f t="shared" si="507"/>
        <v>0</v>
      </c>
      <c r="S4677" s="516">
        <f>IF(M4677="nio",0,IF(M4677&gt;0,VLOOKUP(H4677,'3-Productie normen'!A:L,VLOOKUP(M4677,'3-Productie normen'!$B$36:$C$42,2,FALSE),FALSE)))</f>
        <v>0</v>
      </c>
      <c r="T4677" s="516">
        <f t="shared" si="509"/>
        <v>0</v>
      </c>
      <c r="U4677" s="55">
        <f t="shared" si="510"/>
        <v>0</v>
      </c>
      <c r="V4677" s="527"/>
      <c r="X4677" s="529">
        <f t="shared" si="508"/>
        <v>5189.25</v>
      </c>
    </row>
    <row r="4678" spans="1:24" ht="14.1" customHeight="1">
      <c r="A4678" s="460">
        <v>4678</v>
      </c>
      <c r="B4678" s="467" t="s">
        <v>249</v>
      </c>
      <c r="C4678" s="466" t="s">
        <v>426</v>
      </c>
      <c r="D4678" s="473" t="s">
        <v>521</v>
      </c>
      <c r="E4678" s="475">
        <v>0</v>
      </c>
      <c r="F4678" s="475" t="s">
        <v>4085</v>
      </c>
      <c r="G4678" s="494" t="s">
        <v>529</v>
      </c>
      <c r="H4678" s="491" t="s">
        <v>253</v>
      </c>
      <c r="I4678" s="494" t="s">
        <v>3974</v>
      </c>
      <c r="J4678" s="502">
        <v>15.97</v>
      </c>
      <c r="K4678" s="491" t="s">
        <v>253</v>
      </c>
      <c r="L4678" s="512">
        <f t="shared" si="504"/>
        <v>104</v>
      </c>
      <c r="M4678" s="514">
        <v>104</v>
      </c>
      <c r="N4678" s="514"/>
      <c r="O4678" s="514"/>
      <c r="P4678" s="515" t="e">
        <f t="shared" si="505"/>
        <v>#DIV/0!</v>
      </c>
      <c r="Q4678" s="515">
        <f t="shared" si="506"/>
        <v>0</v>
      </c>
      <c r="R4678" s="515">
        <f t="shared" si="507"/>
        <v>0</v>
      </c>
      <c r="S4678" s="516">
        <f>IF(M4678="nio",0,IF(M4678&gt;0,VLOOKUP(H4678,'3-Productie normen'!A:L,VLOOKUP(M4678,'3-Productie normen'!$B$36:$C$42,2,FALSE),FALSE)))</f>
        <v>0</v>
      </c>
      <c r="T4678" s="516">
        <f t="shared" si="509"/>
        <v>0</v>
      </c>
      <c r="U4678" s="55">
        <f t="shared" si="510"/>
        <v>0</v>
      </c>
      <c r="V4678" s="527"/>
      <c r="X4678" s="529">
        <f t="shared" si="508"/>
        <v>1660.88</v>
      </c>
    </row>
    <row r="4679" spans="1:24" ht="14.1" customHeight="1">
      <c r="A4679" s="460">
        <v>4679</v>
      </c>
      <c r="B4679" s="467" t="s">
        <v>249</v>
      </c>
      <c r="C4679" s="466" t="s">
        <v>426</v>
      </c>
      <c r="D4679" s="473" t="s">
        <v>521</v>
      </c>
      <c r="E4679" s="475">
        <v>0</v>
      </c>
      <c r="F4679" s="475" t="s">
        <v>4086</v>
      </c>
      <c r="G4679" s="494" t="s">
        <v>606</v>
      </c>
      <c r="H4679" s="494" t="s">
        <v>4026</v>
      </c>
      <c r="I4679" s="494" t="s">
        <v>3974</v>
      </c>
      <c r="J4679" s="502">
        <v>29.3</v>
      </c>
      <c r="K4679" s="494" t="s">
        <v>4026</v>
      </c>
      <c r="L4679" s="512">
        <f t="shared" si="504"/>
        <v>0</v>
      </c>
      <c r="M4679" s="513" t="s">
        <v>4037</v>
      </c>
      <c r="N4679" s="514"/>
      <c r="O4679" s="514"/>
      <c r="P4679" s="515">
        <f t="shared" si="505"/>
        <v>0</v>
      </c>
      <c r="Q4679" s="515">
        <f t="shared" si="506"/>
        <v>0</v>
      </c>
      <c r="R4679" s="515">
        <f t="shared" si="507"/>
        <v>0</v>
      </c>
      <c r="S4679" s="516">
        <f>IF(M4679="nio",0,IF(M4679&gt;0,VLOOKUP(H4679,'3-Productie normen'!A:L,VLOOKUP(M4679,'3-Productie normen'!$B$36:$C$42,2,FALSE),FALSE)))</f>
        <v>0</v>
      </c>
      <c r="T4679" s="516">
        <f t="shared" si="509"/>
        <v>0</v>
      </c>
      <c r="U4679" s="55">
        <f t="shared" si="510"/>
        <v>0</v>
      </c>
      <c r="V4679" s="527"/>
      <c r="X4679" s="529">
        <f t="shared" si="508"/>
        <v>0</v>
      </c>
    </row>
    <row r="4680" spans="1:24" ht="14.1" customHeight="1">
      <c r="A4680" s="460">
        <v>4680</v>
      </c>
      <c r="B4680" s="467" t="s">
        <v>249</v>
      </c>
      <c r="C4680" s="466" t="s">
        <v>426</v>
      </c>
      <c r="D4680" s="473" t="s">
        <v>521</v>
      </c>
      <c r="E4680" s="475">
        <v>0</v>
      </c>
      <c r="F4680" s="475" t="s">
        <v>4087</v>
      </c>
      <c r="G4680" s="494" t="s">
        <v>529</v>
      </c>
      <c r="H4680" s="491" t="s">
        <v>253</v>
      </c>
      <c r="I4680" s="494" t="s">
        <v>3974</v>
      </c>
      <c r="J4680" s="502">
        <v>24.58</v>
      </c>
      <c r="K4680" s="491" t="s">
        <v>253</v>
      </c>
      <c r="L4680" s="512">
        <f t="shared" si="504"/>
        <v>104</v>
      </c>
      <c r="M4680" s="514">
        <v>104</v>
      </c>
      <c r="N4680" s="514"/>
      <c r="O4680" s="514"/>
      <c r="P4680" s="515" t="e">
        <f t="shared" si="505"/>
        <v>#DIV/0!</v>
      </c>
      <c r="Q4680" s="515">
        <f t="shared" si="506"/>
        <v>0</v>
      </c>
      <c r="R4680" s="515">
        <f t="shared" si="507"/>
        <v>0</v>
      </c>
      <c r="S4680" s="516">
        <f>IF(M4680="nio",0,IF(M4680&gt;0,VLOOKUP(H4680,'3-Productie normen'!A:L,VLOOKUP(M4680,'3-Productie normen'!$B$36:$C$42,2,FALSE),FALSE)))</f>
        <v>0</v>
      </c>
      <c r="T4680" s="516">
        <f t="shared" si="509"/>
        <v>0</v>
      </c>
      <c r="U4680" s="55">
        <f t="shared" si="510"/>
        <v>0</v>
      </c>
      <c r="V4680" s="527"/>
      <c r="X4680" s="529">
        <f t="shared" si="508"/>
        <v>2556.3199999999997</v>
      </c>
    </row>
    <row r="4681" spans="1:24" ht="14.1" customHeight="1">
      <c r="A4681" s="567">
        <v>4681</v>
      </c>
      <c r="B4681" s="467" t="s">
        <v>249</v>
      </c>
      <c r="C4681" s="466" t="s">
        <v>426</v>
      </c>
      <c r="D4681" s="473" t="s">
        <v>521</v>
      </c>
      <c r="E4681" s="475">
        <v>0</v>
      </c>
      <c r="F4681" s="475" t="s">
        <v>4088</v>
      </c>
      <c r="G4681" s="494" t="s">
        <v>529</v>
      </c>
      <c r="H4681" s="491" t="s">
        <v>253</v>
      </c>
      <c r="I4681" s="494" t="s">
        <v>3974</v>
      </c>
      <c r="J4681" s="502">
        <v>30.38</v>
      </c>
      <c r="K4681" s="491" t="s">
        <v>253</v>
      </c>
      <c r="L4681" s="512">
        <f t="shared" si="504"/>
        <v>104</v>
      </c>
      <c r="M4681" s="514">
        <v>104</v>
      </c>
      <c r="N4681" s="514"/>
      <c r="O4681" s="514"/>
      <c r="P4681" s="515" t="e">
        <f t="shared" si="505"/>
        <v>#DIV/0!</v>
      </c>
      <c r="Q4681" s="515">
        <f t="shared" si="506"/>
        <v>0</v>
      </c>
      <c r="R4681" s="515">
        <f t="shared" si="507"/>
        <v>0</v>
      </c>
      <c r="S4681" s="516">
        <f>IF(M4681="nio",0,IF(M4681&gt;0,VLOOKUP(H4681,'3-Productie normen'!A:L,VLOOKUP(M4681,'3-Productie normen'!$B$36:$C$42,2,FALSE),FALSE)))</f>
        <v>0</v>
      </c>
      <c r="T4681" s="516">
        <f t="shared" si="509"/>
        <v>0</v>
      </c>
      <c r="U4681" s="55">
        <f t="shared" si="510"/>
        <v>0</v>
      </c>
      <c r="V4681" s="527"/>
      <c r="X4681" s="529">
        <f t="shared" si="508"/>
        <v>3159.52</v>
      </c>
    </row>
    <row r="4682" spans="1:24" ht="14.1" customHeight="1">
      <c r="A4682" s="460">
        <v>4682</v>
      </c>
      <c r="B4682" s="467" t="s">
        <v>249</v>
      </c>
      <c r="C4682" s="466" t="s">
        <v>426</v>
      </c>
      <c r="D4682" s="473" t="s">
        <v>521</v>
      </c>
      <c r="E4682" s="475">
        <v>0</v>
      </c>
      <c r="F4682" s="475" t="s">
        <v>4089</v>
      </c>
      <c r="G4682" s="494" t="s">
        <v>529</v>
      </c>
      <c r="H4682" s="491" t="s">
        <v>253</v>
      </c>
      <c r="I4682" s="494" t="s">
        <v>3974</v>
      </c>
      <c r="J4682" s="502">
        <v>21.03</v>
      </c>
      <c r="K4682" s="491" t="s">
        <v>253</v>
      </c>
      <c r="L4682" s="512">
        <f t="shared" si="504"/>
        <v>104</v>
      </c>
      <c r="M4682" s="514">
        <v>104</v>
      </c>
      <c r="N4682" s="514"/>
      <c r="O4682" s="514"/>
      <c r="P4682" s="515" t="e">
        <f t="shared" si="505"/>
        <v>#DIV/0!</v>
      </c>
      <c r="Q4682" s="515">
        <f t="shared" si="506"/>
        <v>0</v>
      </c>
      <c r="R4682" s="515">
        <f t="shared" si="507"/>
        <v>0</v>
      </c>
      <c r="S4682" s="516">
        <f>IF(M4682="nio",0,IF(M4682&gt;0,VLOOKUP(H4682,'3-Productie normen'!A:L,VLOOKUP(M4682,'3-Productie normen'!$B$36:$C$42,2,FALSE),FALSE)))</f>
        <v>0</v>
      </c>
      <c r="T4682" s="516">
        <f t="shared" si="509"/>
        <v>0</v>
      </c>
      <c r="U4682" s="55">
        <f t="shared" si="510"/>
        <v>0</v>
      </c>
      <c r="V4682" s="527"/>
      <c r="X4682" s="529">
        <f t="shared" si="508"/>
        <v>2187.12</v>
      </c>
    </row>
    <row r="4683" spans="1:24" ht="14.1" customHeight="1">
      <c r="A4683" s="460">
        <v>4683</v>
      </c>
      <c r="B4683" s="467" t="s">
        <v>249</v>
      </c>
      <c r="C4683" s="466" t="s">
        <v>426</v>
      </c>
      <c r="D4683" s="473" t="s">
        <v>521</v>
      </c>
      <c r="E4683" s="475">
        <v>0</v>
      </c>
      <c r="F4683" s="475" t="s">
        <v>4090</v>
      </c>
      <c r="G4683" s="494" t="s">
        <v>589</v>
      </c>
      <c r="H4683" s="491" t="s">
        <v>253</v>
      </c>
      <c r="I4683" s="494" t="s">
        <v>3974</v>
      </c>
      <c r="J4683" s="502">
        <v>7.7</v>
      </c>
      <c r="K4683" s="491" t="s">
        <v>253</v>
      </c>
      <c r="L4683" s="512">
        <f t="shared" ref="L4683:L4746" si="511">SUM(M4683:O4683)</f>
        <v>104</v>
      </c>
      <c r="M4683" s="514">
        <v>104</v>
      </c>
      <c r="N4683" s="514"/>
      <c r="O4683" s="514"/>
      <c r="P4683" s="515" t="e">
        <f t="shared" ref="P4683:P4746" si="512">IF(M4683="nio",0,IF(M4683&gt;0,M4683*J4683/S4683,0))</f>
        <v>#DIV/0!</v>
      </c>
      <c r="Q4683" s="515">
        <f t="shared" ref="Q4683:Q4746" si="513">IF(N4683&gt;0,N4683*J4683/T4683,0)</f>
        <v>0</v>
      </c>
      <c r="R4683" s="515">
        <f t="shared" ref="R4683:R4746" si="514">IF(O4683&gt;0,O4683*J4683/U4683,0)</f>
        <v>0</v>
      </c>
      <c r="S4683" s="516">
        <f>IF(M4683="nio",0,IF(M4683&gt;0,VLOOKUP(H4683,'3-Productie normen'!A:L,VLOOKUP(M4683,'3-Productie normen'!$B$36:$C$42,2,FALSE),FALSE)))</f>
        <v>0</v>
      </c>
      <c r="T4683" s="516">
        <f t="shared" si="509"/>
        <v>0</v>
      </c>
      <c r="U4683" s="55">
        <f t="shared" si="510"/>
        <v>0</v>
      </c>
      <c r="V4683" s="527"/>
      <c r="X4683" s="529">
        <f t="shared" ref="X4683:X4746" si="515">L4683*J4683</f>
        <v>800.80000000000007</v>
      </c>
    </row>
    <row r="4684" spans="1:24" ht="14.1" customHeight="1">
      <c r="A4684" s="460">
        <v>4684</v>
      </c>
      <c r="B4684" s="467" t="s">
        <v>249</v>
      </c>
      <c r="C4684" s="466" t="s">
        <v>426</v>
      </c>
      <c r="D4684" s="473" t="s">
        <v>521</v>
      </c>
      <c r="E4684" s="475">
        <v>0</v>
      </c>
      <c r="F4684" s="475" t="s">
        <v>4091</v>
      </c>
      <c r="G4684" s="494" t="s">
        <v>529</v>
      </c>
      <c r="H4684" s="491" t="s">
        <v>253</v>
      </c>
      <c r="I4684" s="494" t="s">
        <v>3974</v>
      </c>
      <c r="J4684" s="502">
        <v>19.5</v>
      </c>
      <c r="K4684" s="491" t="s">
        <v>253</v>
      </c>
      <c r="L4684" s="512">
        <f t="shared" si="511"/>
        <v>104</v>
      </c>
      <c r="M4684" s="514">
        <v>104</v>
      </c>
      <c r="N4684" s="514"/>
      <c r="O4684" s="514"/>
      <c r="P4684" s="515" t="e">
        <f t="shared" si="512"/>
        <v>#DIV/0!</v>
      </c>
      <c r="Q4684" s="515">
        <f t="shared" si="513"/>
        <v>0</v>
      </c>
      <c r="R4684" s="515">
        <f t="shared" si="514"/>
        <v>0</v>
      </c>
      <c r="S4684" s="516">
        <f>IF(M4684="nio",0,IF(M4684&gt;0,VLOOKUP(H4684,'3-Productie normen'!A:L,VLOOKUP(M4684,'3-Productie normen'!$B$36:$C$42,2,FALSE),FALSE)))</f>
        <v>0</v>
      </c>
      <c r="T4684" s="516">
        <f t="shared" si="509"/>
        <v>0</v>
      </c>
      <c r="U4684" s="55">
        <f t="shared" si="510"/>
        <v>0</v>
      </c>
      <c r="V4684" s="527"/>
      <c r="X4684" s="529">
        <f t="shared" si="515"/>
        <v>2028</v>
      </c>
    </row>
    <row r="4685" spans="1:24" ht="14.1" customHeight="1">
      <c r="A4685" s="460">
        <v>4685</v>
      </c>
      <c r="B4685" s="467" t="s">
        <v>249</v>
      </c>
      <c r="C4685" s="466" t="s">
        <v>426</v>
      </c>
      <c r="D4685" s="473" t="s">
        <v>521</v>
      </c>
      <c r="E4685" s="475">
        <v>0</v>
      </c>
      <c r="F4685" s="475" t="s">
        <v>4092</v>
      </c>
      <c r="G4685" s="494" t="s">
        <v>529</v>
      </c>
      <c r="H4685" s="491" t="s">
        <v>253</v>
      </c>
      <c r="I4685" s="494" t="s">
        <v>3974</v>
      </c>
      <c r="J4685" s="502">
        <v>16.02</v>
      </c>
      <c r="K4685" s="491" t="s">
        <v>253</v>
      </c>
      <c r="L4685" s="512">
        <f t="shared" si="511"/>
        <v>104</v>
      </c>
      <c r="M4685" s="514">
        <v>104</v>
      </c>
      <c r="N4685" s="514"/>
      <c r="O4685" s="514"/>
      <c r="P4685" s="515" t="e">
        <f t="shared" si="512"/>
        <v>#DIV/0!</v>
      </c>
      <c r="Q4685" s="515">
        <f t="shared" si="513"/>
        <v>0</v>
      </c>
      <c r="R4685" s="515">
        <f t="shared" si="514"/>
        <v>0</v>
      </c>
      <c r="S4685" s="516">
        <f>IF(M4685="nio",0,IF(M4685&gt;0,VLOOKUP(H4685,'3-Productie normen'!A:L,VLOOKUP(M4685,'3-Productie normen'!$B$36:$C$42,2,FALSE),FALSE)))</f>
        <v>0</v>
      </c>
      <c r="T4685" s="516">
        <f t="shared" si="509"/>
        <v>0</v>
      </c>
      <c r="U4685" s="55">
        <f t="shared" si="510"/>
        <v>0</v>
      </c>
      <c r="V4685" s="527"/>
      <c r="X4685" s="529">
        <f t="shared" si="515"/>
        <v>1666.08</v>
      </c>
    </row>
    <row r="4686" spans="1:24" ht="14.1" customHeight="1">
      <c r="A4686" s="460">
        <v>4686</v>
      </c>
      <c r="B4686" s="467" t="s">
        <v>249</v>
      </c>
      <c r="C4686" s="466" t="s">
        <v>426</v>
      </c>
      <c r="D4686" s="473" t="s">
        <v>521</v>
      </c>
      <c r="E4686" s="475">
        <v>0</v>
      </c>
      <c r="F4686" s="475" t="s">
        <v>4093</v>
      </c>
      <c r="G4686" s="494" t="s">
        <v>529</v>
      </c>
      <c r="H4686" s="491" t="s">
        <v>253</v>
      </c>
      <c r="I4686" s="494" t="s">
        <v>3974</v>
      </c>
      <c r="J4686" s="502">
        <v>19.5</v>
      </c>
      <c r="K4686" s="491" t="s">
        <v>253</v>
      </c>
      <c r="L4686" s="512">
        <f t="shared" si="511"/>
        <v>104</v>
      </c>
      <c r="M4686" s="514">
        <v>104</v>
      </c>
      <c r="N4686" s="514"/>
      <c r="O4686" s="514"/>
      <c r="P4686" s="515" t="e">
        <f t="shared" si="512"/>
        <v>#DIV/0!</v>
      </c>
      <c r="Q4686" s="515">
        <f t="shared" si="513"/>
        <v>0</v>
      </c>
      <c r="R4686" s="515">
        <f t="shared" si="514"/>
        <v>0</v>
      </c>
      <c r="S4686" s="516">
        <f>IF(M4686="nio",0,IF(M4686&gt;0,VLOOKUP(H4686,'3-Productie normen'!A:L,VLOOKUP(M4686,'3-Productie normen'!$B$36:$C$42,2,FALSE),FALSE)))</f>
        <v>0</v>
      </c>
      <c r="T4686" s="516">
        <f t="shared" si="509"/>
        <v>0</v>
      </c>
      <c r="U4686" s="55">
        <f t="shared" si="510"/>
        <v>0</v>
      </c>
      <c r="V4686" s="527"/>
      <c r="X4686" s="529">
        <f t="shared" si="515"/>
        <v>2028</v>
      </c>
    </row>
    <row r="4687" spans="1:24" ht="14.1" customHeight="1">
      <c r="A4687" s="460">
        <v>4687</v>
      </c>
      <c r="B4687" s="467" t="s">
        <v>249</v>
      </c>
      <c r="C4687" s="466" t="s">
        <v>426</v>
      </c>
      <c r="D4687" s="473" t="s">
        <v>521</v>
      </c>
      <c r="E4687" s="475">
        <v>0</v>
      </c>
      <c r="F4687" s="475" t="s">
        <v>4094</v>
      </c>
      <c r="G4687" s="494" t="s">
        <v>529</v>
      </c>
      <c r="H4687" s="491" t="s">
        <v>253</v>
      </c>
      <c r="I4687" s="494" t="s">
        <v>3974</v>
      </c>
      <c r="J4687" s="502">
        <v>15.39</v>
      </c>
      <c r="K4687" s="491" t="s">
        <v>253</v>
      </c>
      <c r="L4687" s="512">
        <f t="shared" si="511"/>
        <v>104</v>
      </c>
      <c r="M4687" s="514">
        <v>104</v>
      </c>
      <c r="N4687" s="514"/>
      <c r="O4687" s="514"/>
      <c r="P4687" s="515" t="e">
        <f t="shared" si="512"/>
        <v>#DIV/0!</v>
      </c>
      <c r="Q4687" s="515">
        <f t="shared" si="513"/>
        <v>0</v>
      </c>
      <c r="R4687" s="515">
        <f t="shared" si="514"/>
        <v>0</v>
      </c>
      <c r="S4687" s="516">
        <f>IF(M4687="nio",0,IF(M4687&gt;0,VLOOKUP(H4687,'3-Productie normen'!A:L,VLOOKUP(M4687,'3-Productie normen'!$B$36:$C$42,2,FALSE),FALSE)))</f>
        <v>0</v>
      </c>
      <c r="T4687" s="516">
        <f t="shared" si="509"/>
        <v>0</v>
      </c>
      <c r="U4687" s="55">
        <f t="shared" si="510"/>
        <v>0</v>
      </c>
      <c r="V4687" s="527"/>
      <c r="X4687" s="529">
        <f t="shared" si="515"/>
        <v>1600.56</v>
      </c>
    </row>
    <row r="4688" spans="1:24" ht="14.1" customHeight="1">
      <c r="A4688" s="460">
        <v>4688</v>
      </c>
      <c r="B4688" s="467" t="s">
        <v>249</v>
      </c>
      <c r="C4688" s="466" t="s">
        <v>426</v>
      </c>
      <c r="D4688" s="473" t="s">
        <v>521</v>
      </c>
      <c r="E4688" s="475">
        <v>0</v>
      </c>
      <c r="F4688" s="475" t="s">
        <v>4095</v>
      </c>
      <c r="G4688" s="494" t="s">
        <v>529</v>
      </c>
      <c r="H4688" s="491" t="s">
        <v>253</v>
      </c>
      <c r="I4688" s="494" t="s">
        <v>3974</v>
      </c>
      <c r="J4688" s="502">
        <v>19.5</v>
      </c>
      <c r="K4688" s="491" t="s">
        <v>253</v>
      </c>
      <c r="L4688" s="512">
        <f t="shared" si="511"/>
        <v>104</v>
      </c>
      <c r="M4688" s="514">
        <v>104</v>
      </c>
      <c r="N4688" s="514"/>
      <c r="O4688" s="514"/>
      <c r="P4688" s="515" t="e">
        <f t="shared" si="512"/>
        <v>#DIV/0!</v>
      </c>
      <c r="Q4688" s="515">
        <f t="shared" si="513"/>
        <v>0</v>
      </c>
      <c r="R4688" s="515">
        <f t="shared" si="514"/>
        <v>0</v>
      </c>
      <c r="S4688" s="516">
        <f>IF(M4688="nio",0,IF(M4688&gt;0,VLOOKUP(H4688,'3-Productie normen'!A:L,VLOOKUP(M4688,'3-Productie normen'!$B$36:$C$42,2,FALSE),FALSE)))</f>
        <v>0</v>
      </c>
      <c r="T4688" s="516">
        <f t="shared" si="509"/>
        <v>0</v>
      </c>
      <c r="U4688" s="55">
        <f t="shared" si="510"/>
        <v>0</v>
      </c>
      <c r="V4688" s="527"/>
      <c r="X4688" s="529">
        <f t="shared" si="515"/>
        <v>2028</v>
      </c>
    </row>
    <row r="4689" spans="1:24" ht="14.1" customHeight="1">
      <c r="A4689" s="567">
        <v>4689</v>
      </c>
      <c r="B4689" s="467" t="s">
        <v>249</v>
      </c>
      <c r="C4689" s="466" t="s">
        <v>426</v>
      </c>
      <c r="D4689" s="473" t="s">
        <v>521</v>
      </c>
      <c r="E4689" s="475">
        <v>0</v>
      </c>
      <c r="F4689" s="475" t="s">
        <v>4096</v>
      </c>
      <c r="G4689" s="494" t="s">
        <v>529</v>
      </c>
      <c r="H4689" s="491" t="s">
        <v>253</v>
      </c>
      <c r="I4689" s="494" t="s">
        <v>3974</v>
      </c>
      <c r="J4689" s="502">
        <v>15.97</v>
      </c>
      <c r="K4689" s="491" t="s">
        <v>253</v>
      </c>
      <c r="L4689" s="512">
        <f t="shared" si="511"/>
        <v>104</v>
      </c>
      <c r="M4689" s="514">
        <v>104</v>
      </c>
      <c r="N4689" s="514"/>
      <c r="O4689" s="514"/>
      <c r="P4689" s="515" t="e">
        <f t="shared" si="512"/>
        <v>#DIV/0!</v>
      </c>
      <c r="Q4689" s="515">
        <f t="shared" si="513"/>
        <v>0</v>
      </c>
      <c r="R4689" s="515">
        <f t="shared" si="514"/>
        <v>0</v>
      </c>
      <c r="S4689" s="516">
        <f>IF(M4689="nio",0,IF(M4689&gt;0,VLOOKUP(H4689,'3-Productie normen'!A:L,VLOOKUP(M4689,'3-Productie normen'!$B$36:$C$42,2,FALSE),FALSE)))</f>
        <v>0</v>
      </c>
      <c r="T4689" s="516">
        <f t="shared" si="509"/>
        <v>0</v>
      </c>
      <c r="U4689" s="55">
        <f t="shared" si="510"/>
        <v>0</v>
      </c>
      <c r="V4689" s="527"/>
      <c r="X4689" s="529">
        <f t="shared" si="515"/>
        <v>1660.88</v>
      </c>
    </row>
    <row r="4690" spans="1:24" ht="14.1" customHeight="1">
      <c r="A4690" s="460">
        <v>4690</v>
      </c>
      <c r="B4690" s="467" t="s">
        <v>249</v>
      </c>
      <c r="C4690" s="466" t="s">
        <v>426</v>
      </c>
      <c r="D4690" s="473" t="s">
        <v>521</v>
      </c>
      <c r="E4690" s="475">
        <v>0</v>
      </c>
      <c r="F4690" s="475" t="s">
        <v>3715</v>
      </c>
      <c r="G4690" s="494" t="s">
        <v>600</v>
      </c>
      <c r="H4690" s="492" t="s">
        <v>216</v>
      </c>
      <c r="I4690" s="494" t="s">
        <v>3981</v>
      </c>
      <c r="J4690" s="502">
        <v>25.46</v>
      </c>
      <c r="K4690" s="505" t="s">
        <v>216</v>
      </c>
      <c r="L4690" s="512">
        <f t="shared" si="511"/>
        <v>104</v>
      </c>
      <c r="M4690" s="514">
        <v>104</v>
      </c>
      <c r="N4690" s="514"/>
      <c r="O4690" s="514"/>
      <c r="P4690" s="515" t="e">
        <f t="shared" si="512"/>
        <v>#DIV/0!</v>
      </c>
      <c r="Q4690" s="515">
        <f t="shared" si="513"/>
        <v>0</v>
      </c>
      <c r="R4690" s="515">
        <f t="shared" si="514"/>
        <v>0</v>
      </c>
      <c r="S4690" s="516">
        <f>IF(M4690="nio",0,IF(M4690&gt;0,VLOOKUP(H4690,'3-Productie normen'!A:L,VLOOKUP(M4690,'3-Productie normen'!$B$36:$C$42,2,FALSE),FALSE)))</f>
        <v>0</v>
      </c>
      <c r="T4690" s="516">
        <f t="shared" si="509"/>
        <v>0</v>
      </c>
      <c r="U4690" s="55">
        <f t="shared" si="510"/>
        <v>0</v>
      </c>
      <c r="V4690" s="527"/>
      <c r="X4690" s="529">
        <f t="shared" si="515"/>
        <v>2647.84</v>
      </c>
    </row>
    <row r="4691" spans="1:24" ht="14.1" customHeight="1">
      <c r="A4691" s="460">
        <v>4691</v>
      </c>
      <c r="B4691" s="467" t="s">
        <v>249</v>
      </c>
      <c r="C4691" s="466" t="s">
        <v>426</v>
      </c>
      <c r="D4691" s="473" t="s">
        <v>521</v>
      </c>
      <c r="E4691" s="475">
        <v>0</v>
      </c>
      <c r="F4691" s="475" t="s">
        <v>3716</v>
      </c>
      <c r="G4691" s="494" t="s">
        <v>600</v>
      </c>
      <c r="H4691" s="492" t="s">
        <v>216</v>
      </c>
      <c r="I4691" s="494" t="s">
        <v>3981</v>
      </c>
      <c r="J4691" s="502">
        <v>17.03</v>
      </c>
      <c r="K4691" s="505" t="s">
        <v>216</v>
      </c>
      <c r="L4691" s="512">
        <f t="shared" si="511"/>
        <v>104</v>
      </c>
      <c r="M4691" s="514">
        <v>104</v>
      </c>
      <c r="N4691" s="514"/>
      <c r="O4691" s="514"/>
      <c r="P4691" s="515" t="e">
        <f t="shared" si="512"/>
        <v>#DIV/0!</v>
      </c>
      <c r="Q4691" s="515">
        <f t="shared" si="513"/>
        <v>0</v>
      </c>
      <c r="R4691" s="515">
        <f t="shared" si="514"/>
        <v>0</v>
      </c>
      <c r="S4691" s="516">
        <f>IF(M4691="nio",0,IF(M4691&gt;0,VLOOKUP(H4691,'3-Productie normen'!A:L,VLOOKUP(M4691,'3-Productie normen'!$B$36:$C$42,2,FALSE),FALSE)))</f>
        <v>0</v>
      </c>
      <c r="T4691" s="516">
        <f t="shared" si="509"/>
        <v>0</v>
      </c>
      <c r="U4691" s="55">
        <f t="shared" si="510"/>
        <v>0</v>
      </c>
      <c r="V4691" s="527"/>
      <c r="X4691" s="529">
        <f t="shared" si="515"/>
        <v>1771.1200000000001</v>
      </c>
    </row>
    <row r="4692" spans="1:24" ht="14.1" customHeight="1">
      <c r="A4692" s="460">
        <v>4692</v>
      </c>
      <c r="B4692" s="467" t="s">
        <v>249</v>
      </c>
      <c r="C4692" s="466" t="s">
        <v>426</v>
      </c>
      <c r="D4692" s="473" t="s">
        <v>521</v>
      </c>
      <c r="E4692" s="475">
        <v>0</v>
      </c>
      <c r="F4692" s="475">
        <v>24</v>
      </c>
      <c r="G4692" s="494" t="s">
        <v>600</v>
      </c>
      <c r="H4692" s="494" t="s">
        <v>4033</v>
      </c>
      <c r="I4692" s="494" t="s">
        <v>3974</v>
      </c>
      <c r="J4692" s="502">
        <v>9.93</v>
      </c>
      <c r="K4692" s="494" t="s">
        <v>4033</v>
      </c>
      <c r="L4692" s="512">
        <f t="shared" si="511"/>
        <v>104</v>
      </c>
      <c r="M4692" s="514">
        <v>104</v>
      </c>
      <c r="N4692" s="514"/>
      <c r="O4692" s="514"/>
      <c r="P4692" s="515" t="e">
        <f t="shared" si="512"/>
        <v>#DIV/0!</v>
      </c>
      <c r="Q4692" s="515">
        <f t="shared" si="513"/>
        <v>0</v>
      </c>
      <c r="R4692" s="515">
        <f t="shared" si="514"/>
        <v>0</v>
      </c>
      <c r="S4692" s="516">
        <f>IF(M4692="nio",0,IF(M4692&gt;0,VLOOKUP(H4692,'3-Productie normen'!A:L,VLOOKUP(M4692,'3-Productie normen'!$B$36:$C$42,2,FALSE),FALSE)))</f>
        <v>0</v>
      </c>
      <c r="T4692" s="516">
        <f t="shared" si="509"/>
        <v>0</v>
      </c>
      <c r="U4692" s="55">
        <f t="shared" si="510"/>
        <v>0</v>
      </c>
      <c r="V4692" s="527"/>
      <c r="X4692" s="529">
        <f t="shared" si="515"/>
        <v>1032.72</v>
      </c>
    </row>
    <row r="4693" spans="1:24" ht="14.1" customHeight="1">
      <c r="A4693" s="460">
        <v>4693</v>
      </c>
      <c r="B4693" s="467" t="s">
        <v>249</v>
      </c>
      <c r="C4693" s="466" t="s">
        <v>426</v>
      </c>
      <c r="D4693" s="473" t="s">
        <v>521</v>
      </c>
      <c r="E4693" s="475">
        <v>0</v>
      </c>
      <c r="F4693" s="475" t="s">
        <v>3717</v>
      </c>
      <c r="G4693" s="494" t="s">
        <v>606</v>
      </c>
      <c r="H4693" s="491" t="s">
        <v>286</v>
      </c>
      <c r="I4693" s="494" t="s">
        <v>3980</v>
      </c>
      <c r="J4693" s="502">
        <v>0.67</v>
      </c>
      <c r="K4693" s="494" t="s">
        <v>4027</v>
      </c>
      <c r="L4693" s="512">
        <f t="shared" si="511"/>
        <v>0</v>
      </c>
      <c r="M4693" s="513" t="s">
        <v>4037</v>
      </c>
      <c r="N4693" s="514"/>
      <c r="O4693" s="514"/>
      <c r="P4693" s="515">
        <f t="shared" si="512"/>
        <v>0</v>
      </c>
      <c r="Q4693" s="515">
        <f t="shared" si="513"/>
        <v>0</v>
      </c>
      <c r="R4693" s="515">
        <f t="shared" si="514"/>
        <v>0</v>
      </c>
      <c r="S4693" s="516">
        <f>IF(M4693="nio",0,IF(M4693&gt;0,VLOOKUP(H4693,'3-Productie normen'!A:L,VLOOKUP(M4693,'3-Productie normen'!$B$36:$C$42,2,FALSE),FALSE)))</f>
        <v>0</v>
      </c>
      <c r="T4693" s="516">
        <f t="shared" si="509"/>
        <v>0</v>
      </c>
      <c r="U4693" s="55">
        <f t="shared" si="510"/>
        <v>0</v>
      </c>
      <c r="V4693" s="527"/>
      <c r="X4693" s="529">
        <f t="shared" si="515"/>
        <v>0</v>
      </c>
    </row>
    <row r="4694" spans="1:24" ht="14.1" customHeight="1">
      <c r="A4694" s="460">
        <v>4694</v>
      </c>
      <c r="B4694" s="467" t="s">
        <v>249</v>
      </c>
      <c r="C4694" s="466" t="s">
        <v>426</v>
      </c>
      <c r="D4694" s="473" t="s">
        <v>521</v>
      </c>
      <c r="E4694" s="475">
        <v>0</v>
      </c>
      <c r="F4694" s="475" t="s">
        <v>3718</v>
      </c>
      <c r="G4694" s="494" t="s">
        <v>606</v>
      </c>
      <c r="H4694" s="491" t="s">
        <v>286</v>
      </c>
      <c r="I4694" s="494" t="s">
        <v>3980</v>
      </c>
      <c r="J4694" s="502">
        <v>0.91</v>
      </c>
      <c r="K4694" s="494" t="s">
        <v>4027</v>
      </c>
      <c r="L4694" s="512">
        <f t="shared" si="511"/>
        <v>0</v>
      </c>
      <c r="M4694" s="513" t="s">
        <v>4037</v>
      </c>
      <c r="N4694" s="514"/>
      <c r="O4694" s="514"/>
      <c r="P4694" s="515">
        <f t="shared" si="512"/>
        <v>0</v>
      </c>
      <c r="Q4694" s="515">
        <f t="shared" si="513"/>
        <v>0</v>
      </c>
      <c r="R4694" s="515">
        <f t="shared" si="514"/>
        <v>0</v>
      </c>
      <c r="S4694" s="516">
        <f>IF(M4694="nio",0,IF(M4694&gt;0,VLOOKUP(H4694,'3-Productie normen'!A:L,VLOOKUP(M4694,'3-Productie normen'!$B$36:$C$42,2,FALSE),FALSE)))</f>
        <v>0</v>
      </c>
      <c r="T4694" s="516">
        <f t="shared" si="509"/>
        <v>0</v>
      </c>
      <c r="U4694" s="55">
        <f t="shared" si="510"/>
        <v>0</v>
      </c>
      <c r="V4694" s="527"/>
      <c r="X4694" s="529">
        <f t="shared" si="515"/>
        <v>0</v>
      </c>
    </row>
    <row r="4695" spans="1:24" ht="14.1" customHeight="1">
      <c r="A4695" s="460">
        <v>4695</v>
      </c>
      <c r="B4695" s="467" t="s">
        <v>249</v>
      </c>
      <c r="C4695" s="466" t="s">
        <v>426</v>
      </c>
      <c r="D4695" s="473" t="s">
        <v>521</v>
      </c>
      <c r="E4695" s="475">
        <v>0</v>
      </c>
      <c r="F4695" s="475" t="s">
        <v>3719</v>
      </c>
      <c r="G4695" s="494" t="s">
        <v>606</v>
      </c>
      <c r="H4695" s="491" t="s">
        <v>286</v>
      </c>
      <c r="I4695" s="494" t="s">
        <v>3980</v>
      </c>
      <c r="J4695" s="502">
        <v>0.8</v>
      </c>
      <c r="K4695" s="494" t="s">
        <v>4027</v>
      </c>
      <c r="L4695" s="512">
        <f t="shared" si="511"/>
        <v>0</v>
      </c>
      <c r="M4695" s="513" t="s">
        <v>4037</v>
      </c>
      <c r="N4695" s="514"/>
      <c r="O4695" s="514"/>
      <c r="P4695" s="515">
        <f t="shared" si="512"/>
        <v>0</v>
      </c>
      <c r="Q4695" s="515">
        <f t="shared" si="513"/>
        <v>0</v>
      </c>
      <c r="R4695" s="515">
        <f t="shared" si="514"/>
        <v>0</v>
      </c>
      <c r="S4695" s="516">
        <f>IF(M4695="nio",0,IF(M4695&gt;0,VLOOKUP(H4695,'3-Productie normen'!A:L,VLOOKUP(M4695,'3-Productie normen'!$B$36:$C$42,2,FALSE),FALSE)))</f>
        <v>0</v>
      </c>
      <c r="T4695" s="516">
        <f t="shared" si="509"/>
        <v>0</v>
      </c>
      <c r="U4695" s="55">
        <f t="shared" si="510"/>
        <v>0</v>
      </c>
      <c r="V4695" s="527"/>
      <c r="X4695" s="529">
        <f t="shared" si="515"/>
        <v>0</v>
      </c>
    </row>
    <row r="4696" spans="1:24" ht="14.1" customHeight="1">
      <c r="A4696" s="460">
        <v>4696</v>
      </c>
      <c r="B4696" s="467" t="s">
        <v>249</v>
      </c>
      <c r="C4696" s="466" t="s">
        <v>426</v>
      </c>
      <c r="D4696" s="473" t="s">
        <v>521</v>
      </c>
      <c r="E4696" s="475">
        <v>0</v>
      </c>
      <c r="F4696" s="475" t="s">
        <v>3720</v>
      </c>
      <c r="G4696" s="494" t="s">
        <v>606</v>
      </c>
      <c r="H4696" s="491" t="s">
        <v>286</v>
      </c>
      <c r="I4696" s="494" t="s">
        <v>3980</v>
      </c>
      <c r="J4696" s="502">
        <v>0.75</v>
      </c>
      <c r="K4696" s="494" t="s">
        <v>4027</v>
      </c>
      <c r="L4696" s="512">
        <f t="shared" si="511"/>
        <v>0</v>
      </c>
      <c r="M4696" s="513" t="s">
        <v>4037</v>
      </c>
      <c r="N4696" s="514"/>
      <c r="O4696" s="514"/>
      <c r="P4696" s="515">
        <f t="shared" si="512"/>
        <v>0</v>
      </c>
      <c r="Q4696" s="515">
        <f t="shared" si="513"/>
        <v>0</v>
      </c>
      <c r="R4696" s="515">
        <f t="shared" si="514"/>
        <v>0</v>
      </c>
      <c r="S4696" s="516">
        <f>IF(M4696="nio",0,IF(M4696&gt;0,VLOOKUP(H4696,'3-Productie normen'!A:L,VLOOKUP(M4696,'3-Productie normen'!$B$36:$C$42,2,FALSE),FALSE)))</f>
        <v>0</v>
      </c>
      <c r="T4696" s="516">
        <f t="shared" si="509"/>
        <v>0</v>
      </c>
      <c r="U4696" s="55">
        <f t="shared" si="510"/>
        <v>0</v>
      </c>
      <c r="V4696" s="527"/>
      <c r="X4696" s="529">
        <f t="shared" si="515"/>
        <v>0</v>
      </c>
    </row>
    <row r="4697" spans="1:24" ht="14.1" customHeight="1">
      <c r="A4697" s="567">
        <v>4697</v>
      </c>
      <c r="B4697" s="467" t="s">
        <v>249</v>
      </c>
      <c r="C4697" s="466" t="s">
        <v>426</v>
      </c>
      <c r="D4697" s="473" t="s">
        <v>521</v>
      </c>
      <c r="E4697" s="475">
        <v>0</v>
      </c>
      <c r="F4697" s="475" t="s">
        <v>3721</v>
      </c>
      <c r="G4697" s="494" t="s">
        <v>606</v>
      </c>
      <c r="H4697" s="491" t="s">
        <v>286</v>
      </c>
      <c r="I4697" s="494" t="s">
        <v>3980</v>
      </c>
      <c r="J4697" s="502">
        <v>0.79</v>
      </c>
      <c r="K4697" s="494" t="s">
        <v>4027</v>
      </c>
      <c r="L4697" s="512">
        <f t="shared" si="511"/>
        <v>0</v>
      </c>
      <c r="M4697" s="513" t="s">
        <v>4037</v>
      </c>
      <c r="N4697" s="514"/>
      <c r="O4697" s="514"/>
      <c r="P4697" s="515">
        <f t="shared" si="512"/>
        <v>0</v>
      </c>
      <c r="Q4697" s="515">
        <f t="shared" si="513"/>
        <v>0</v>
      </c>
      <c r="R4697" s="515">
        <f t="shared" si="514"/>
        <v>0</v>
      </c>
      <c r="S4697" s="516">
        <f>IF(M4697="nio",0,IF(M4697&gt;0,VLOOKUP(H4697,'3-Productie normen'!A:L,VLOOKUP(M4697,'3-Productie normen'!$B$36:$C$42,2,FALSE),FALSE)))</f>
        <v>0</v>
      </c>
      <c r="T4697" s="516">
        <f t="shared" si="509"/>
        <v>0</v>
      </c>
      <c r="U4697" s="55">
        <f t="shared" si="510"/>
        <v>0</v>
      </c>
      <c r="V4697" s="527"/>
      <c r="X4697" s="529">
        <f t="shared" si="515"/>
        <v>0</v>
      </c>
    </row>
    <row r="4698" spans="1:24" ht="14.1" customHeight="1">
      <c r="A4698" s="460">
        <v>4698</v>
      </c>
      <c r="B4698" s="467" t="s">
        <v>249</v>
      </c>
      <c r="C4698" s="466" t="s">
        <v>426</v>
      </c>
      <c r="D4698" s="473" t="s">
        <v>521</v>
      </c>
      <c r="E4698" s="475">
        <v>0</v>
      </c>
      <c r="F4698" s="475" t="s">
        <v>3722</v>
      </c>
      <c r="G4698" s="494" t="s">
        <v>606</v>
      </c>
      <c r="H4698" s="491" t="s">
        <v>286</v>
      </c>
      <c r="I4698" s="494" t="s">
        <v>3980</v>
      </c>
      <c r="J4698" s="502">
        <v>0.75</v>
      </c>
      <c r="K4698" s="494" t="s">
        <v>4027</v>
      </c>
      <c r="L4698" s="512">
        <f t="shared" si="511"/>
        <v>0</v>
      </c>
      <c r="M4698" s="513" t="s">
        <v>4037</v>
      </c>
      <c r="N4698" s="514"/>
      <c r="O4698" s="514"/>
      <c r="P4698" s="515">
        <f t="shared" si="512"/>
        <v>0</v>
      </c>
      <c r="Q4698" s="515">
        <f t="shared" si="513"/>
        <v>0</v>
      </c>
      <c r="R4698" s="515">
        <f t="shared" si="514"/>
        <v>0</v>
      </c>
      <c r="S4698" s="516">
        <f>IF(M4698="nio",0,IF(M4698&gt;0,VLOOKUP(H4698,'3-Productie normen'!A:L,VLOOKUP(M4698,'3-Productie normen'!$B$36:$C$42,2,FALSE),FALSE)))</f>
        <v>0</v>
      </c>
      <c r="T4698" s="516">
        <f t="shared" si="509"/>
        <v>0</v>
      </c>
      <c r="U4698" s="55">
        <f t="shared" si="510"/>
        <v>0</v>
      </c>
      <c r="V4698" s="527"/>
      <c r="X4698" s="529">
        <f t="shared" si="515"/>
        <v>0</v>
      </c>
    </row>
    <row r="4699" spans="1:24" ht="14.1" customHeight="1">
      <c r="A4699" s="460">
        <v>4699</v>
      </c>
      <c r="B4699" s="467" t="s">
        <v>249</v>
      </c>
      <c r="C4699" s="466" t="s">
        <v>426</v>
      </c>
      <c r="D4699" s="473" t="s">
        <v>521</v>
      </c>
      <c r="E4699" s="475">
        <v>0</v>
      </c>
      <c r="F4699" s="475" t="s">
        <v>3723</v>
      </c>
      <c r="G4699" s="494" t="s">
        <v>606</v>
      </c>
      <c r="H4699" s="491" t="s">
        <v>286</v>
      </c>
      <c r="I4699" s="494" t="s">
        <v>3980</v>
      </c>
      <c r="J4699" s="502">
        <v>0.8</v>
      </c>
      <c r="K4699" s="494" t="s">
        <v>4027</v>
      </c>
      <c r="L4699" s="512">
        <f t="shared" si="511"/>
        <v>0</v>
      </c>
      <c r="M4699" s="513" t="s">
        <v>4037</v>
      </c>
      <c r="N4699" s="514"/>
      <c r="O4699" s="514"/>
      <c r="P4699" s="515">
        <f t="shared" si="512"/>
        <v>0</v>
      </c>
      <c r="Q4699" s="515">
        <f t="shared" si="513"/>
        <v>0</v>
      </c>
      <c r="R4699" s="515">
        <f t="shared" si="514"/>
        <v>0</v>
      </c>
      <c r="S4699" s="516">
        <f>IF(M4699="nio",0,IF(M4699&gt;0,VLOOKUP(H4699,'3-Productie normen'!A:L,VLOOKUP(M4699,'3-Productie normen'!$B$36:$C$42,2,FALSE),FALSE)))</f>
        <v>0</v>
      </c>
      <c r="T4699" s="516">
        <f t="shared" si="509"/>
        <v>0</v>
      </c>
      <c r="U4699" s="55">
        <f t="shared" si="510"/>
        <v>0</v>
      </c>
      <c r="V4699" s="527"/>
      <c r="X4699" s="529">
        <f t="shared" si="515"/>
        <v>0</v>
      </c>
    </row>
    <row r="4700" spans="1:24" ht="14.1" customHeight="1">
      <c r="A4700" s="460">
        <v>4700</v>
      </c>
      <c r="B4700" s="467" t="s">
        <v>249</v>
      </c>
      <c r="C4700" s="466" t="s">
        <v>426</v>
      </c>
      <c r="D4700" s="473" t="s">
        <v>521</v>
      </c>
      <c r="E4700" s="475">
        <v>0</v>
      </c>
      <c r="F4700" s="475" t="s">
        <v>3724</v>
      </c>
      <c r="G4700" s="494" t="s">
        <v>606</v>
      </c>
      <c r="H4700" s="491" t="s">
        <v>286</v>
      </c>
      <c r="I4700" s="494" t="s">
        <v>3980</v>
      </c>
      <c r="J4700" s="502">
        <v>0.8</v>
      </c>
      <c r="K4700" s="494" t="s">
        <v>4027</v>
      </c>
      <c r="L4700" s="512">
        <f t="shared" si="511"/>
        <v>0</v>
      </c>
      <c r="M4700" s="513" t="s">
        <v>4037</v>
      </c>
      <c r="N4700" s="514"/>
      <c r="O4700" s="514"/>
      <c r="P4700" s="515">
        <f t="shared" si="512"/>
        <v>0</v>
      </c>
      <c r="Q4700" s="515">
        <f t="shared" si="513"/>
        <v>0</v>
      </c>
      <c r="R4700" s="515">
        <f t="shared" si="514"/>
        <v>0</v>
      </c>
      <c r="S4700" s="516">
        <f>IF(M4700="nio",0,IF(M4700&gt;0,VLOOKUP(H4700,'3-Productie normen'!A:L,VLOOKUP(M4700,'3-Productie normen'!$B$36:$C$42,2,FALSE),FALSE)))</f>
        <v>0</v>
      </c>
      <c r="T4700" s="516">
        <f t="shared" si="509"/>
        <v>0</v>
      </c>
      <c r="U4700" s="55">
        <f t="shared" si="510"/>
        <v>0</v>
      </c>
      <c r="V4700" s="527"/>
      <c r="X4700" s="529">
        <f t="shared" si="515"/>
        <v>0</v>
      </c>
    </row>
    <row r="4701" spans="1:24" ht="14.1" customHeight="1">
      <c r="A4701" s="460">
        <v>4701</v>
      </c>
      <c r="B4701" s="467" t="s">
        <v>249</v>
      </c>
      <c r="C4701" s="466" t="s">
        <v>426</v>
      </c>
      <c r="D4701" s="473" t="s">
        <v>521</v>
      </c>
      <c r="E4701" s="475">
        <v>0</v>
      </c>
      <c r="F4701" s="475" t="s">
        <v>3725</v>
      </c>
      <c r="G4701" s="494" t="s">
        <v>606</v>
      </c>
      <c r="H4701" s="491" t="s">
        <v>286</v>
      </c>
      <c r="I4701" s="494" t="s">
        <v>3980</v>
      </c>
      <c r="J4701" s="502">
        <v>0.75</v>
      </c>
      <c r="K4701" s="494" t="s">
        <v>4027</v>
      </c>
      <c r="L4701" s="512">
        <f t="shared" si="511"/>
        <v>0</v>
      </c>
      <c r="M4701" s="513" t="s">
        <v>4037</v>
      </c>
      <c r="N4701" s="514"/>
      <c r="O4701" s="514"/>
      <c r="P4701" s="515">
        <f t="shared" si="512"/>
        <v>0</v>
      </c>
      <c r="Q4701" s="515">
        <f t="shared" si="513"/>
        <v>0</v>
      </c>
      <c r="R4701" s="515">
        <f t="shared" si="514"/>
        <v>0</v>
      </c>
      <c r="S4701" s="516">
        <f>IF(M4701="nio",0,IF(M4701&gt;0,VLOOKUP(H4701,'3-Productie normen'!A:L,VLOOKUP(M4701,'3-Productie normen'!$B$36:$C$42,2,FALSE),FALSE)))</f>
        <v>0</v>
      </c>
      <c r="T4701" s="516">
        <f t="shared" ref="T4701:T4764" si="516">IF(N4701&gt;0,S4701*$T$8,0)</f>
        <v>0</v>
      </c>
      <c r="U4701" s="55">
        <f t="shared" ref="U4701:U4764" si="517">IF((OR(O4701&gt;0,)),S4701*$U$8,0)</f>
        <v>0</v>
      </c>
      <c r="V4701" s="527"/>
      <c r="X4701" s="529">
        <f t="shared" si="515"/>
        <v>0</v>
      </c>
    </row>
    <row r="4702" spans="1:24" ht="14.1" customHeight="1">
      <c r="A4702" s="460">
        <v>4702</v>
      </c>
      <c r="B4702" s="467" t="s">
        <v>249</v>
      </c>
      <c r="C4702" s="466" t="s">
        <v>426</v>
      </c>
      <c r="D4702" s="473" t="s">
        <v>521</v>
      </c>
      <c r="E4702" s="475">
        <v>0</v>
      </c>
      <c r="F4702" s="475" t="s">
        <v>3726</v>
      </c>
      <c r="G4702" s="494" t="s">
        <v>606</v>
      </c>
      <c r="H4702" s="491" t="s">
        <v>286</v>
      </c>
      <c r="I4702" s="494" t="s">
        <v>3980</v>
      </c>
      <c r="J4702" s="502">
        <v>0.81</v>
      </c>
      <c r="K4702" s="494" t="s">
        <v>4027</v>
      </c>
      <c r="L4702" s="512">
        <f t="shared" si="511"/>
        <v>0</v>
      </c>
      <c r="M4702" s="513" t="s">
        <v>4037</v>
      </c>
      <c r="N4702" s="514"/>
      <c r="O4702" s="514"/>
      <c r="P4702" s="515">
        <f t="shared" si="512"/>
        <v>0</v>
      </c>
      <c r="Q4702" s="515">
        <f t="shared" si="513"/>
        <v>0</v>
      </c>
      <c r="R4702" s="515">
        <f t="shared" si="514"/>
        <v>0</v>
      </c>
      <c r="S4702" s="516">
        <f>IF(M4702="nio",0,IF(M4702&gt;0,VLOOKUP(H4702,'3-Productie normen'!A:L,VLOOKUP(M4702,'3-Productie normen'!$B$36:$C$42,2,FALSE),FALSE)))</f>
        <v>0</v>
      </c>
      <c r="T4702" s="516">
        <f t="shared" si="516"/>
        <v>0</v>
      </c>
      <c r="U4702" s="55">
        <f t="shared" si="517"/>
        <v>0</v>
      </c>
      <c r="V4702" s="527"/>
      <c r="X4702" s="529">
        <f t="shared" si="515"/>
        <v>0</v>
      </c>
    </row>
    <row r="4703" spans="1:24" ht="14.1" customHeight="1">
      <c r="A4703" s="460">
        <v>4703</v>
      </c>
      <c r="B4703" s="467" t="s">
        <v>249</v>
      </c>
      <c r="C4703" s="466" t="s">
        <v>426</v>
      </c>
      <c r="D4703" s="473" t="s">
        <v>521</v>
      </c>
      <c r="E4703" s="475">
        <v>0</v>
      </c>
      <c r="F4703" s="475" t="s">
        <v>3727</v>
      </c>
      <c r="G4703" s="494" t="s">
        <v>606</v>
      </c>
      <c r="H4703" s="491" t="s">
        <v>286</v>
      </c>
      <c r="I4703" s="494" t="s">
        <v>3980</v>
      </c>
      <c r="J4703" s="502">
        <v>0.8</v>
      </c>
      <c r="K4703" s="494" t="s">
        <v>4027</v>
      </c>
      <c r="L4703" s="512">
        <f t="shared" si="511"/>
        <v>0</v>
      </c>
      <c r="M4703" s="513" t="s">
        <v>4037</v>
      </c>
      <c r="N4703" s="514"/>
      <c r="O4703" s="514"/>
      <c r="P4703" s="515">
        <f t="shared" si="512"/>
        <v>0</v>
      </c>
      <c r="Q4703" s="515">
        <f t="shared" si="513"/>
        <v>0</v>
      </c>
      <c r="R4703" s="515">
        <f t="shared" si="514"/>
        <v>0</v>
      </c>
      <c r="S4703" s="516">
        <f>IF(M4703="nio",0,IF(M4703&gt;0,VLOOKUP(H4703,'3-Productie normen'!A:L,VLOOKUP(M4703,'3-Productie normen'!$B$36:$C$42,2,FALSE),FALSE)))</f>
        <v>0</v>
      </c>
      <c r="T4703" s="516">
        <f t="shared" si="516"/>
        <v>0</v>
      </c>
      <c r="U4703" s="55">
        <f t="shared" si="517"/>
        <v>0</v>
      </c>
      <c r="V4703" s="527"/>
      <c r="X4703" s="529">
        <f t="shared" si="515"/>
        <v>0</v>
      </c>
    </row>
    <row r="4704" spans="1:24" ht="14.1" customHeight="1">
      <c r="A4704" s="460">
        <v>4704</v>
      </c>
      <c r="B4704" s="467" t="s">
        <v>249</v>
      </c>
      <c r="C4704" s="466" t="s">
        <v>426</v>
      </c>
      <c r="D4704" s="473" t="s">
        <v>521</v>
      </c>
      <c r="E4704" s="475">
        <v>0</v>
      </c>
      <c r="F4704" s="475" t="s">
        <v>3728</v>
      </c>
      <c r="G4704" s="494" t="s">
        <v>606</v>
      </c>
      <c r="H4704" s="491" t="s">
        <v>286</v>
      </c>
      <c r="I4704" s="494" t="s">
        <v>3980</v>
      </c>
      <c r="J4704" s="502">
        <v>0.75</v>
      </c>
      <c r="K4704" s="494" t="s">
        <v>4027</v>
      </c>
      <c r="L4704" s="512">
        <f t="shared" si="511"/>
        <v>0</v>
      </c>
      <c r="M4704" s="513" t="s">
        <v>4037</v>
      </c>
      <c r="N4704" s="514"/>
      <c r="O4704" s="514"/>
      <c r="P4704" s="515">
        <f t="shared" si="512"/>
        <v>0</v>
      </c>
      <c r="Q4704" s="515">
        <f t="shared" si="513"/>
        <v>0</v>
      </c>
      <c r="R4704" s="515">
        <f t="shared" si="514"/>
        <v>0</v>
      </c>
      <c r="S4704" s="516">
        <f>IF(M4704="nio",0,IF(M4704&gt;0,VLOOKUP(H4704,'3-Productie normen'!A:L,VLOOKUP(M4704,'3-Productie normen'!$B$36:$C$42,2,FALSE),FALSE)))</f>
        <v>0</v>
      </c>
      <c r="T4704" s="516">
        <f t="shared" si="516"/>
        <v>0</v>
      </c>
      <c r="U4704" s="55">
        <f t="shared" si="517"/>
        <v>0</v>
      </c>
      <c r="V4704" s="527"/>
      <c r="X4704" s="529">
        <f t="shared" si="515"/>
        <v>0</v>
      </c>
    </row>
    <row r="4705" spans="1:24" ht="14.1" customHeight="1">
      <c r="A4705" s="567">
        <v>4705</v>
      </c>
      <c r="B4705" s="467" t="s">
        <v>249</v>
      </c>
      <c r="C4705" s="466" t="s">
        <v>426</v>
      </c>
      <c r="D4705" s="473" t="s">
        <v>521</v>
      </c>
      <c r="E4705" s="475">
        <v>0</v>
      </c>
      <c r="F4705" s="475" t="s">
        <v>3729</v>
      </c>
      <c r="G4705" s="494" t="s">
        <v>606</v>
      </c>
      <c r="H4705" s="491" t="s">
        <v>286</v>
      </c>
      <c r="I4705" s="494" t="s">
        <v>3980</v>
      </c>
      <c r="J4705" s="502">
        <v>0.78</v>
      </c>
      <c r="K4705" s="494" t="s">
        <v>4027</v>
      </c>
      <c r="L4705" s="512">
        <f t="shared" si="511"/>
        <v>0</v>
      </c>
      <c r="M4705" s="513" t="s">
        <v>4037</v>
      </c>
      <c r="N4705" s="514"/>
      <c r="O4705" s="514"/>
      <c r="P4705" s="515">
        <f t="shared" si="512"/>
        <v>0</v>
      </c>
      <c r="Q4705" s="515">
        <f t="shared" si="513"/>
        <v>0</v>
      </c>
      <c r="R4705" s="515">
        <f t="shared" si="514"/>
        <v>0</v>
      </c>
      <c r="S4705" s="516">
        <f>IF(M4705="nio",0,IF(M4705&gt;0,VLOOKUP(H4705,'3-Productie normen'!A:L,VLOOKUP(M4705,'3-Productie normen'!$B$36:$C$42,2,FALSE),FALSE)))</f>
        <v>0</v>
      </c>
      <c r="T4705" s="516">
        <f t="shared" si="516"/>
        <v>0</v>
      </c>
      <c r="U4705" s="55">
        <f t="shared" si="517"/>
        <v>0</v>
      </c>
      <c r="V4705" s="527"/>
      <c r="X4705" s="529">
        <f t="shared" si="515"/>
        <v>0</v>
      </c>
    </row>
    <row r="4706" spans="1:24" ht="14.1" customHeight="1">
      <c r="A4706" s="460">
        <v>4706</v>
      </c>
      <c r="B4706" s="467" t="s">
        <v>249</v>
      </c>
      <c r="C4706" s="466" t="s">
        <v>426</v>
      </c>
      <c r="D4706" s="473" t="s">
        <v>521</v>
      </c>
      <c r="E4706" s="475">
        <v>0</v>
      </c>
      <c r="F4706" s="475" t="s">
        <v>3730</v>
      </c>
      <c r="G4706" s="494" t="s">
        <v>606</v>
      </c>
      <c r="H4706" s="491" t="s">
        <v>286</v>
      </c>
      <c r="I4706" s="494" t="s">
        <v>3980</v>
      </c>
      <c r="J4706" s="502">
        <v>0.73</v>
      </c>
      <c r="K4706" s="494" t="s">
        <v>4027</v>
      </c>
      <c r="L4706" s="512">
        <f t="shared" si="511"/>
        <v>0</v>
      </c>
      <c r="M4706" s="513" t="s">
        <v>4037</v>
      </c>
      <c r="N4706" s="514"/>
      <c r="O4706" s="514"/>
      <c r="P4706" s="515">
        <f t="shared" si="512"/>
        <v>0</v>
      </c>
      <c r="Q4706" s="515">
        <f t="shared" si="513"/>
        <v>0</v>
      </c>
      <c r="R4706" s="515">
        <f t="shared" si="514"/>
        <v>0</v>
      </c>
      <c r="S4706" s="516">
        <f>IF(M4706="nio",0,IF(M4706&gt;0,VLOOKUP(H4706,'3-Productie normen'!A:L,VLOOKUP(M4706,'3-Productie normen'!$B$36:$C$42,2,FALSE),FALSE)))</f>
        <v>0</v>
      </c>
      <c r="T4706" s="516">
        <f t="shared" si="516"/>
        <v>0</v>
      </c>
      <c r="U4706" s="55">
        <f t="shared" si="517"/>
        <v>0</v>
      </c>
      <c r="V4706" s="527"/>
      <c r="X4706" s="529">
        <f t="shared" si="515"/>
        <v>0</v>
      </c>
    </row>
    <row r="4707" spans="1:24" ht="14.1" customHeight="1">
      <c r="A4707" s="460">
        <v>4707</v>
      </c>
      <c r="B4707" s="467" t="s">
        <v>249</v>
      </c>
      <c r="C4707" s="466" t="s">
        <v>426</v>
      </c>
      <c r="D4707" s="473" t="s">
        <v>521</v>
      </c>
      <c r="E4707" s="475">
        <v>1</v>
      </c>
      <c r="F4707" s="475" t="s">
        <v>1653</v>
      </c>
      <c r="G4707" s="494" t="s">
        <v>536</v>
      </c>
      <c r="H4707" s="491" t="s">
        <v>4038</v>
      </c>
      <c r="I4707" s="494" t="s">
        <v>3974</v>
      </c>
      <c r="J4707" s="502">
        <v>28.33</v>
      </c>
      <c r="K4707" s="491" t="s">
        <v>4038</v>
      </c>
      <c r="L4707" s="512">
        <f t="shared" si="511"/>
        <v>255</v>
      </c>
      <c r="M4707" s="514">
        <v>255</v>
      </c>
      <c r="N4707" s="514"/>
      <c r="O4707" s="514"/>
      <c r="P4707" s="515" t="e">
        <f t="shared" si="512"/>
        <v>#DIV/0!</v>
      </c>
      <c r="Q4707" s="515">
        <f t="shared" si="513"/>
        <v>0</v>
      </c>
      <c r="R4707" s="515">
        <f t="shared" si="514"/>
        <v>0</v>
      </c>
      <c r="S4707" s="516">
        <f>IF(M4707="nio",0,IF(M4707&gt;0,VLOOKUP(H4707,'3-Productie normen'!A:L,VLOOKUP(M4707,'3-Productie normen'!$B$36:$C$42,2,FALSE),FALSE)))</f>
        <v>0</v>
      </c>
      <c r="T4707" s="516">
        <f t="shared" si="516"/>
        <v>0</v>
      </c>
      <c r="U4707" s="55">
        <f t="shared" si="517"/>
        <v>0</v>
      </c>
      <c r="V4707" s="527"/>
      <c r="X4707" s="529">
        <f t="shared" si="515"/>
        <v>7224.15</v>
      </c>
    </row>
    <row r="4708" spans="1:24" ht="14.1" customHeight="1">
      <c r="A4708" s="460">
        <v>4708</v>
      </c>
      <c r="B4708" s="467" t="s">
        <v>249</v>
      </c>
      <c r="C4708" s="466" t="s">
        <v>426</v>
      </c>
      <c r="D4708" s="473" t="s">
        <v>521</v>
      </c>
      <c r="E4708" s="475">
        <v>1</v>
      </c>
      <c r="F4708" s="475" t="s">
        <v>3731</v>
      </c>
      <c r="G4708" s="494" t="s">
        <v>600</v>
      </c>
      <c r="H4708" s="494" t="s">
        <v>4033</v>
      </c>
      <c r="I4708" s="494" t="s">
        <v>3974</v>
      </c>
      <c r="J4708" s="502">
        <v>9.75</v>
      </c>
      <c r="K4708" s="494" t="s">
        <v>4033</v>
      </c>
      <c r="L4708" s="512">
        <f t="shared" si="511"/>
        <v>104</v>
      </c>
      <c r="M4708" s="514">
        <v>104</v>
      </c>
      <c r="N4708" s="514"/>
      <c r="O4708" s="514"/>
      <c r="P4708" s="515" t="e">
        <f t="shared" si="512"/>
        <v>#DIV/0!</v>
      </c>
      <c r="Q4708" s="515">
        <f t="shared" si="513"/>
        <v>0</v>
      </c>
      <c r="R4708" s="515">
        <f t="shared" si="514"/>
        <v>0</v>
      </c>
      <c r="S4708" s="516">
        <f>IF(M4708="nio",0,IF(M4708&gt;0,VLOOKUP(H4708,'3-Productie normen'!A:L,VLOOKUP(M4708,'3-Productie normen'!$B$36:$C$42,2,FALSE),FALSE)))</f>
        <v>0</v>
      </c>
      <c r="T4708" s="516">
        <f t="shared" si="516"/>
        <v>0</v>
      </c>
      <c r="U4708" s="55">
        <f t="shared" si="517"/>
        <v>0</v>
      </c>
      <c r="V4708" s="527"/>
      <c r="X4708" s="529">
        <f t="shared" si="515"/>
        <v>1014</v>
      </c>
    </row>
    <row r="4709" spans="1:24" ht="14.1" customHeight="1">
      <c r="A4709" s="460">
        <v>4709</v>
      </c>
      <c r="B4709" s="467" t="s">
        <v>249</v>
      </c>
      <c r="C4709" s="466" t="s">
        <v>426</v>
      </c>
      <c r="D4709" s="473" t="s">
        <v>521</v>
      </c>
      <c r="E4709" s="475">
        <v>1</v>
      </c>
      <c r="F4709" s="483" t="s">
        <v>4097</v>
      </c>
      <c r="G4709" s="494" t="s">
        <v>606</v>
      </c>
      <c r="H4709" s="491" t="s">
        <v>286</v>
      </c>
      <c r="I4709" s="494" t="s">
        <v>3981</v>
      </c>
      <c r="J4709" s="502">
        <v>28.39</v>
      </c>
      <c r="K4709" s="494" t="s">
        <v>4027</v>
      </c>
      <c r="L4709" s="512">
        <f t="shared" si="511"/>
        <v>0</v>
      </c>
      <c r="M4709" s="513" t="s">
        <v>4037</v>
      </c>
      <c r="N4709" s="514"/>
      <c r="O4709" s="514"/>
      <c r="P4709" s="515">
        <f t="shared" si="512"/>
        <v>0</v>
      </c>
      <c r="Q4709" s="515">
        <f t="shared" si="513"/>
        <v>0</v>
      </c>
      <c r="R4709" s="515">
        <f t="shared" si="514"/>
        <v>0</v>
      </c>
      <c r="S4709" s="516">
        <f>IF(M4709="nio",0,IF(M4709&gt;0,VLOOKUP(H4709,'3-Productie normen'!A:L,VLOOKUP(M4709,'3-Productie normen'!$B$36:$C$42,2,FALSE),FALSE)))</f>
        <v>0</v>
      </c>
      <c r="T4709" s="516">
        <f t="shared" si="516"/>
        <v>0</v>
      </c>
      <c r="U4709" s="55">
        <f t="shared" si="517"/>
        <v>0</v>
      </c>
      <c r="V4709" s="527"/>
      <c r="X4709" s="529">
        <f t="shared" si="515"/>
        <v>0</v>
      </c>
    </row>
    <row r="4710" spans="1:24" ht="14.1" customHeight="1">
      <c r="A4710" s="460">
        <v>4710</v>
      </c>
      <c r="B4710" s="467" t="s">
        <v>249</v>
      </c>
      <c r="C4710" s="466" t="s">
        <v>426</v>
      </c>
      <c r="D4710" s="473" t="s">
        <v>521</v>
      </c>
      <c r="E4710" s="475">
        <v>1</v>
      </c>
      <c r="F4710" s="483" t="s">
        <v>4098</v>
      </c>
      <c r="G4710" s="494" t="s">
        <v>600</v>
      </c>
      <c r="H4710" s="494" t="s">
        <v>4033</v>
      </c>
      <c r="I4710" s="494" t="s">
        <v>3974</v>
      </c>
      <c r="J4710" s="502">
        <v>119.71</v>
      </c>
      <c r="K4710" s="494" t="s">
        <v>4033</v>
      </c>
      <c r="L4710" s="512">
        <f t="shared" si="511"/>
        <v>104</v>
      </c>
      <c r="M4710" s="514">
        <v>104</v>
      </c>
      <c r="N4710" s="514"/>
      <c r="O4710" s="514"/>
      <c r="P4710" s="515" t="e">
        <f t="shared" si="512"/>
        <v>#DIV/0!</v>
      </c>
      <c r="Q4710" s="515">
        <f t="shared" si="513"/>
        <v>0</v>
      </c>
      <c r="R4710" s="515">
        <f t="shared" si="514"/>
        <v>0</v>
      </c>
      <c r="S4710" s="516">
        <f>IF(M4710="nio",0,IF(M4710&gt;0,VLOOKUP(H4710,'3-Productie normen'!A:L,VLOOKUP(M4710,'3-Productie normen'!$B$36:$C$42,2,FALSE),FALSE)))</f>
        <v>0</v>
      </c>
      <c r="T4710" s="516">
        <f t="shared" si="516"/>
        <v>0</v>
      </c>
      <c r="U4710" s="55">
        <f t="shared" si="517"/>
        <v>0</v>
      </c>
      <c r="V4710" s="527"/>
      <c r="X4710" s="529">
        <f t="shared" si="515"/>
        <v>12449.84</v>
      </c>
    </row>
    <row r="4711" spans="1:24" ht="14.1" customHeight="1">
      <c r="A4711" s="460">
        <v>4711</v>
      </c>
      <c r="B4711" s="467" t="s">
        <v>249</v>
      </c>
      <c r="C4711" s="466" t="s">
        <v>426</v>
      </c>
      <c r="D4711" s="473" t="s">
        <v>521</v>
      </c>
      <c r="E4711" s="475">
        <v>1</v>
      </c>
      <c r="F4711" s="483" t="s">
        <v>4099</v>
      </c>
      <c r="G4711" s="494" t="s">
        <v>529</v>
      </c>
      <c r="H4711" s="491" t="s">
        <v>253</v>
      </c>
      <c r="I4711" s="494" t="s">
        <v>3974</v>
      </c>
      <c r="J4711" s="502">
        <v>29.35</v>
      </c>
      <c r="K4711" s="491" t="s">
        <v>253</v>
      </c>
      <c r="L4711" s="512">
        <f t="shared" si="511"/>
        <v>104</v>
      </c>
      <c r="M4711" s="514">
        <v>104</v>
      </c>
      <c r="N4711" s="514"/>
      <c r="O4711" s="514"/>
      <c r="P4711" s="515" t="e">
        <f t="shared" si="512"/>
        <v>#DIV/0!</v>
      </c>
      <c r="Q4711" s="515">
        <f t="shared" si="513"/>
        <v>0</v>
      </c>
      <c r="R4711" s="515">
        <f t="shared" si="514"/>
        <v>0</v>
      </c>
      <c r="S4711" s="516">
        <f>IF(M4711="nio",0,IF(M4711&gt;0,VLOOKUP(H4711,'3-Productie normen'!A:L,VLOOKUP(M4711,'3-Productie normen'!$B$36:$C$42,2,FALSE),FALSE)))</f>
        <v>0</v>
      </c>
      <c r="T4711" s="516">
        <f t="shared" si="516"/>
        <v>0</v>
      </c>
      <c r="U4711" s="55">
        <f t="shared" si="517"/>
        <v>0</v>
      </c>
      <c r="V4711" s="527"/>
      <c r="X4711" s="529">
        <f t="shared" si="515"/>
        <v>3052.4</v>
      </c>
    </row>
    <row r="4712" spans="1:24" ht="14.1" customHeight="1">
      <c r="A4712" s="460">
        <v>4712</v>
      </c>
      <c r="B4712" s="467" t="s">
        <v>249</v>
      </c>
      <c r="C4712" s="466" t="s">
        <v>426</v>
      </c>
      <c r="D4712" s="473" t="s">
        <v>521</v>
      </c>
      <c r="E4712" s="475">
        <v>1</v>
      </c>
      <c r="F4712" s="483" t="s">
        <v>4100</v>
      </c>
      <c r="G4712" s="494" t="s">
        <v>529</v>
      </c>
      <c r="H4712" s="491" t="s">
        <v>253</v>
      </c>
      <c r="I4712" s="494" t="s">
        <v>3974</v>
      </c>
      <c r="J4712" s="502">
        <v>15.97</v>
      </c>
      <c r="K4712" s="491" t="s">
        <v>253</v>
      </c>
      <c r="L4712" s="512">
        <f t="shared" si="511"/>
        <v>104</v>
      </c>
      <c r="M4712" s="514">
        <v>104</v>
      </c>
      <c r="N4712" s="514"/>
      <c r="O4712" s="514"/>
      <c r="P4712" s="515" t="e">
        <f t="shared" si="512"/>
        <v>#DIV/0!</v>
      </c>
      <c r="Q4712" s="515">
        <f t="shared" si="513"/>
        <v>0</v>
      </c>
      <c r="R4712" s="515">
        <f t="shared" si="514"/>
        <v>0</v>
      </c>
      <c r="S4712" s="516">
        <f>IF(M4712="nio",0,IF(M4712&gt;0,VLOOKUP(H4712,'3-Productie normen'!A:L,VLOOKUP(M4712,'3-Productie normen'!$B$36:$C$42,2,FALSE),FALSE)))</f>
        <v>0</v>
      </c>
      <c r="T4712" s="516">
        <f t="shared" si="516"/>
        <v>0</v>
      </c>
      <c r="U4712" s="55">
        <f t="shared" si="517"/>
        <v>0</v>
      </c>
      <c r="V4712" s="527"/>
      <c r="X4712" s="529">
        <f t="shared" si="515"/>
        <v>1660.88</v>
      </c>
    </row>
    <row r="4713" spans="1:24" ht="14.1" customHeight="1">
      <c r="A4713" s="567">
        <v>4713</v>
      </c>
      <c r="B4713" s="467" t="s">
        <v>249</v>
      </c>
      <c r="C4713" s="466" t="s">
        <v>426</v>
      </c>
      <c r="D4713" s="473" t="s">
        <v>521</v>
      </c>
      <c r="E4713" s="475">
        <v>1</v>
      </c>
      <c r="F4713" s="483" t="s">
        <v>4101</v>
      </c>
      <c r="G4713" s="494" t="s">
        <v>529</v>
      </c>
      <c r="H4713" s="491" t="s">
        <v>253</v>
      </c>
      <c r="I4713" s="494" t="s">
        <v>3974</v>
      </c>
      <c r="J4713" s="502">
        <v>29.56</v>
      </c>
      <c r="K4713" s="491" t="s">
        <v>253</v>
      </c>
      <c r="L4713" s="512">
        <f t="shared" si="511"/>
        <v>104</v>
      </c>
      <c r="M4713" s="514">
        <v>104</v>
      </c>
      <c r="N4713" s="514"/>
      <c r="O4713" s="514"/>
      <c r="P4713" s="515" t="e">
        <f t="shared" si="512"/>
        <v>#DIV/0!</v>
      </c>
      <c r="Q4713" s="515">
        <f t="shared" si="513"/>
        <v>0</v>
      </c>
      <c r="R4713" s="515">
        <f t="shared" si="514"/>
        <v>0</v>
      </c>
      <c r="S4713" s="516">
        <f>IF(M4713="nio",0,IF(M4713&gt;0,VLOOKUP(H4713,'3-Productie normen'!A:L,VLOOKUP(M4713,'3-Productie normen'!$B$36:$C$42,2,FALSE),FALSE)))</f>
        <v>0</v>
      </c>
      <c r="T4713" s="516">
        <f t="shared" si="516"/>
        <v>0</v>
      </c>
      <c r="U4713" s="55">
        <f t="shared" si="517"/>
        <v>0</v>
      </c>
      <c r="V4713" s="527"/>
      <c r="X4713" s="529">
        <f t="shared" si="515"/>
        <v>3074.24</v>
      </c>
    </row>
    <row r="4714" spans="1:24" ht="14.1" customHeight="1">
      <c r="A4714" s="460">
        <v>4714</v>
      </c>
      <c r="B4714" s="467" t="s">
        <v>249</v>
      </c>
      <c r="C4714" s="466" t="s">
        <v>426</v>
      </c>
      <c r="D4714" s="473" t="s">
        <v>521</v>
      </c>
      <c r="E4714" s="475">
        <v>1</v>
      </c>
      <c r="F4714" s="483" t="s">
        <v>4102</v>
      </c>
      <c r="G4714" s="494" t="s">
        <v>529</v>
      </c>
      <c r="H4714" s="491" t="s">
        <v>253</v>
      </c>
      <c r="I4714" s="494" t="s">
        <v>3974</v>
      </c>
      <c r="J4714" s="502">
        <v>15.97</v>
      </c>
      <c r="K4714" s="491" t="s">
        <v>253</v>
      </c>
      <c r="L4714" s="512">
        <f t="shared" si="511"/>
        <v>104</v>
      </c>
      <c r="M4714" s="514">
        <v>104</v>
      </c>
      <c r="N4714" s="514"/>
      <c r="O4714" s="514"/>
      <c r="P4714" s="515" t="e">
        <f t="shared" si="512"/>
        <v>#DIV/0!</v>
      </c>
      <c r="Q4714" s="515">
        <f t="shared" si="513"/>
        <v>0</v>
      </c>
      <c r="R4714" s="515">
        <f t="shared" si="514"/>
        <v>0</v>
      </c>
      <c r="S4714" s="516">
        <f>IF(M4714="nio",0,IF(M4714&gt;0,VLOOKUP(H4714,'3-Productie normen'!A:L,VLOOKUP(M4714,'3-Productie normen'!$B$36:$C$42,2,FALSE),FALSE)))</f>
        <v>0</v>
      </c>
      <c r="T4714" s="516">
        <f t="shared" si="516"/>
        <v>0</v>
      </c>
      <c r="U4714" s="55">
        <f t="shared" si="517"/>
        <v>0</v>
      </c>
      <c r="V4714" s="527"/>
      <c r="X4714" s="529">
        <f t="shared" si="515"/>
        <v>1660.88</v>
      </c>
    </row>
    <row r="4715" spans="1:24" ht="14.1" customHeight="1">
      <c r="A4715" s="460">
        <v>4715</v>
      </c>
      <c r="B4715" s="467" t="s">
        <v>249</v>
      </c>
      <c r="C4715" s="466" t="s">
        <v>426</v>
      </c>
      <c r="D4715" s="473" t="s">
        <v>521</v>
      </c>
      <c r="E4715" s="475">
        <v>1</v>
      </c>
      <c r="F4715" s="483" t="s">
        <v>4103</v>
      </c>
      <c r="G4715" s="494" t="s">
        <v>529</v>
      </c>
      <c r="H4715" s="491" t="s">
        <v>253</v>
      </c>
      <c r="I4715" s="494" t="s">
        <v>3974</v>
      </c>
      <c r="J4715" s="502">
        <v>19.5</v>
      </c>
      <c r="K4715" s="491" t="s">
        <v>253</v>
      </c>
      <c r="L4715" s="512">
        <f t="shared" si="511"/>
        <v>104</v>
      </c>
      <c r="M4715" s="514">
        <v>104</v>
      </c>
      <c r="N4715" s="514"/>
      <c r="O4715" s="514"/>
      <c r="P4715" s="515" t="e">
        <f t="shared" si="512"/>
        <v>#DIV/0!</v>
      </c>
      <c r="Q4715" s="515">
        <f t="shared" si="513"/>
        <v>0</v>
      </c>
      <c r="R4715" s="515">
        <f t="shared" si="514"/>
        <v>0</v>
      </c>
      <c r="S4715" s="516">
        <f>IF(M4715="nio",0,IF(M4715&gt;0,VLOOKUP(H4715,'3-Productie normen'!A:L,VLOOKUP(M4715,'3-Productie normen'!$B$36:$C$42,2,FALSE),FALSE)))</f>
        <v>0</v>
      </c>
      <c r="T4715" s="516">
        <f t="shared" si="516"/>
        <v>0</v>
      </c>
      <c r="U4715" s="55">
        <f t="shared" si="517"/>
        <v>0</v>
      </c>
      <c r="V4715" s="527"/>
      <c r="X4715" s="529">
        <f t="shared" si="515"/>
        <v>2028</v>
      </c>
    </row>
    <row r="4716" spans="1:24" ht="14.1" customHeight="1">
      <c r="A4716" s="460">
        <v>4716</v>
      </c>
      <c r="B4716" s="467" t="s">
        <v>249</v>
      </c>
      <c r="C4716" s="466" t="s">
        <v>426</v>
      </c>
      <c r="D4716" s="473" t="s">
        <v>521</v>
      </c>
      <c r="E4716" s="475">
        <v>1</v>
      </c>
      <c r="F4716" s="483" t="s">
        <v>4104</v>
      </c>
      <c r="G4716" s="494" t="s">
        <v>529</v>
      </c>
      <c r="H4716" s="491" t="s">
        <v>253</v>
      </c>
      <c r="I4716" s="494" t="s">
        <v>3974</v>
      </c>
      <c r="J4716" s="502">
        <v>15.89</v>
      </c>
      <c r="K4716" s="491" t="s">
        <v>253</v>
      </c>
      <c r="L4716" s="512">
        <f t="shared" si="511"/>
        <v>104</v>
      </c>
      <c r="M4716" s="514">
        <v>104</v>
      </c>
      <c r="N4716" s="514"/>
      <c r="O4716" s="514"/>
      <c r="P4716" s="515" t="e">
        <f t="shared" si="512"/>
        <v>#DIV/0!</v>
      </c>
      <c r="Q4716" s="515">
        <f t="shared" si="513"/>
        <v>0</v>
      </c>
      <c r="R4716" s="515">
        <f t="shared" si="514"/>
        <v>0</v>
      </c>
      <c r="S4716" s="516">
        <f>IF(M4716="nio",0,IF(M4716&gt;0,VLOOKUP(H4716,'3-Productie normen'!A:L,VLOOKUP(M4716,'3-Productie normen'!$B$36:$C$42,2,FALSE),FALSE)))</f>
        <v>0</v>
      </c>
      <c r="T4716" s="516">
        <f t="shared" si="516"/>
        <v>0</v>
      </c>
      <c r="U4716" s="55">
        <f t="shared" si="517"/>
        <v>0</v>
      </c>
      <c r="V4716" s="527"/>
      <c r="X4716" s="529">
        <f t="shared" si="515"/>
        <v>1652.56</v>
      </c>
    </row>
    <row r="4717" spans="1:24" ht="14.1" customHeight="1">
      <c r="A4717" s="460">
        <v>4717</v>
      </c>
      <c r="B4717" s="467" t="s">
        <v>249</v>
      </c>
      <c r="C4717" s="466" t="s">
        <v>426</v>
      </c>
      <c r="D4717" s="473" t="s">
        <v>521</v>
      </c>
      <c r="E4717" s="475">
        <v>1</v>
      </c>
      <c r="F4717" s="483" t="s">
        <v>4105</v>
      </c>
      <c r="G4717" s="494" t="s">
        <v>529</v>
      </c>
      <c r="H4717" s="491" t="s">
        <v>253</v>
      </c>
      <c r="I4717" s="494" t="s">
        <v>3974</v>
      </c>
      <c r="J4717" s="502">
        <v>19.43</v>
      </c>
      <c r="K4717" s="491" t="s">
        <v>253</v>
      </c>
      <c r="L4717" s="512">
        <f t="shared" si="511"/>
        <v>104</v>
      </c>
      <c r="M4717" s="514">
        <v>104</v>
      </c>
      <c r="N4717" s="514"/>
      <c r="O4717" s="514"/>
      <c r="P4717" s="515" t="e">
        <f t="shared" si="512"/>
        <v>#DIV/0!</v>
      </c>
      <c r="Q4717" s="515">
        <f t="shared" si="513"/>
        <v>0</v>
      </c>
      <c r="R4717" s="515">
        <f t="shared" si="514"/>
        <v>0</v>
      </c>
      <c r="S4717" s="516">
        <f>IF(M4717="nio",0,IF(M4717&gt;0,VLOOKUP(H4717,'3-Productie normen'!A:L,VLOOKUP(M4717,'3-Productie normen'!$B$36:$C$42,2,FALSE),FALSE)))</f>
        <v>0</v>
      </c>
      <c r="T4717" s="516">
        <f t="shared" si="516"/>
        <v>0</v>
      </c>
      <c r="U4717" s="55">
        <f t="shared" si="517"/>
        <v>0</v>
      </c>
      <c r="V4717" s="527"/>
      <c r="X4717" s="529">
        <f t="shared" si="515"/>
        <v>2020.72</v>
      </c>
    </row>
    <row r="4718" spans="1:24" ht="14.1" customHeight="1">
      <c r="A4718" s="460">
        <v>4718</v>
      </c>
      <c r="B4718" s="467" t="s">
        <v>249</v>
      </c>
      <c r="C4718" s="466" t="s">
        <v>426</v>
      </c>
      <c r="D4718" s="473" t="s">
        <v>521</v>
      </c>
      <c r="E4718" s="475">
        <v>1</v>
      </c>
      <c r="F4718" s="483" t="s">
        <v>4106</v>
      </c>
      <c r="G4718" s="494" t="s">
        <v>529</v>
      </c>
      <c r="H4718" s="491" t="s">
        <v>253</v>
      </c>
      <c r="I4718" s="494" t="s">
        <v>3974</v>
      </c>
      <c r="J4718" s="502">
        <v>24.2</v>
      </c>
      <c r="K4718" s="491" t="s">
        <v>253</v>
      </c>
      <c r="L4718" s="512">
        <f t="shared" si="511"/>
        <v>104</v>
      </c>
      <c r="M4718" s="514">
        <v>104</v>
      </c>
      <c r="N4718" s="514"/>
      <c r="O4718" s="514"/>
      <c r="P4718" s="515" t="e">
        <f t="shared" si="512"/>
        <v>#DIV/0!</v>
      </c>
      <c r="Q4718" s="515">
        <f t="shared" si="513"/>
        <v>0</v>
      </c>
      <c r="R4718" s="515">
        <f t="shared" si="514"/>
        <v>0</v>
      </c>
      <c r="S4718" s="516">
        <f>IF(M4718="nio",0,IF(M4718&gt;0,VLOOKUP(H4718,'3-Productie normen'!A:L,VLOOKUP(M4718,'3-Productie normen'!$B$36:$C$42,2,FALSE),FALSE)))</f>
        <v>0</v>
      </c>
      <c r="T4718" s="516">
        <f t="shared" si="516"/>
        <v>0</v>
      </c>
      <c r="U4718" s="55">
        <f t="shared" si="517"/>
        <v>0</v>
      </c>
      <c r="V4718" s="527"/>
      <c r="X4718" s="529">
        <f t="shared" si="515"/>
        <v>2516.7999999999997</v>
      </c>
    </row>
    <row r="4719" spans="1:24" ht="14.1" customHeight="1">
      <c r="A4719" s="460">
        <v>4719</v>
      </c>
      <c r="B4719" s="467" t="s">
        <v>249</v>
      </c>
      <c r="C4719" s="466" t="s">
        <v>426</v>
      </c>
      <c r="D4719" s="473" t="s">
        <v>521</v>
      </c>
      <c r="E4719" s="475">
        <v>1</v>
      </c>
      <c r="F4719" s="483" t="s">
        <v>4107</v>
      </c>
      <c r="G4719" s="494" t="s">
        <v>529</v>
      </c>
      <c r="H4719" s="491" t="s">
        <v>253</v>
      </c>
      <c r="I4719" s="494" t="s">
        <v>3974</v>
      </c>
      <c r="J4719" s="502">
        <v>29.56</v>
      </c>
      <c r="K4719" s="491" t="s">
        <v>253</v>
      </c>
      <c r="L4719" s="512">
        <f t="shared" si="511"/>
        <v>104</v>
      </c>
      <c r="M4719" s="514">
        <v>104</v>
      </c>
      <c r="N4719" s="514"/>
      <c r="O4719" s="514"/>
      <c r="P4719" s="515" t="e">
        <f t="shared" si="512"/>
        <v>#DIV/0!</v>
      </c>
      <c r="Q4719" s="515">
        <f t="shared" si="513"/>
        <v>0</v>
      </c>
      <c r="R4719" s="515">
        <f t="shared" si="514"/>
        <v>0</v>
      </c>
      <c r="S4719" s="516">
        <f>IF(M4719="nio",0,IF(M4719&gt;0,VLOOKUP(H4719,'3-Productie normen'!A:L,VLOOKUP(M4719,'3-Productie normen'!$B$36:$C$42,2,FALSE),FALSE)))</f>
        <v>0</v>
      </c>
      <c r="T4719" s="516">
        <f t="shared" si="516"/>
        <v>0</v>
      </c>
      <c r="U4719" s="55">
        <f t="shared" si="517"/>
        <v>0</v>
      </c>
      <c r="V4719" s="527"/>
      <c r="X4719" s="529">
        <f t="shared" si="515"/>
        <v>3074.24</v>
      </c>
    </row>
    <row r="4720" spans="1:24" ht="14.1" customHeight="1">
      <c r="A4720" s="460">
        <v>4720</v>
      </c>
      <c r="B4720" s="467" t="s">
        <v>249</v>
      </c>
      <c r="C4720" s="466" t="s">
        <v>426</v>
      </c>
      <c r="D4720" s="473" t="s">
        <v>521</v>
      </c>
      <c r="E4720" s="475">
        <v>1</v>
      </c>
      <c r="F4720" s="483" t="s">
        <v>4108</v>
      </c>
      <c r="G4720" s="494" t="s">
        <v>529</v>
      </c>
      <c r="H4720" s="491" t="s">
        <v>253</v>
      </c>
      <c r="I4720" s="494" t="s">
        <v>3974</v>
      </c>
      <c r="J4720" s="502">
        <v>24.59</v>
      </c>
      <c r="K4720" s="491" t="s">
        <v>253</v>
      </c>
      <c r="L4720" s="512">
        <f t="shared" si="511"/>
        <v>104</v>
      </c>
      <c r="M4720" s="514">
        <v>104</v>
      </c>
      <c r="N4720" s="514"/>
      <c r="O4720" s="514"/>
      <c r="P4720" s="515" t="e">
        <f t="shared" si="512"/>
        <v>#DIV/0!</v>
      </c>
      <c r="Q4720" s="515">
        <f t="shared" si="513"/>
        <v>0</v>
      </c>
      <c r="R4720" s="515">
        <f t="shared" si="514"/>
        <v>0</v>
      </c>
      <c r="S4720" s="516">
        <f>IF(M4720="nio",0,IF(M4720&gt;0,VLOOKUP(H4720,'3-Productie normen'!A:L,VLOOKUP(M4720,'3-Productie normen'!$B$36:$C$42,2,FALSE),FALSE)))</f>
        <v>0</v>
      </c>
      <c r="T4720" s="516">
        <f t="shared" si="516"/>
        <v>0</v>
      </c>
      <c r="U4720" s="55">
        <f t="shared" si="517"/>
        <v>0</v>
      </c>
      <c r="V4720" s="527"/>
      <c r="X4720" s="529">
        <f t="shared" si="515"/>
        <v>2557.36</v>
      </c>
    </row>
    <row r="4721" spans="1:24" ht="14.1" customHeight="1">
      <c r="A4721" s="567">
        <v>4721</v>
      </c>
      <c r="B4721" s="467" t="s">
        <v>249</v>
      </c>
      <c r="C4721" s="466" t="s">
        <v>426</v>
      </c>
      <c r="D4721" s="473" t="s">
        <v>521</v>
      </c>
      <c r="E4721" s="475">
        <v>1</v>
      </c>
      <c r="F4721" s="483" t="s">
        <v>4109</v>
      </c>
      <c r="G4721" s="494" t="s">
        <v>529</v>
      </c>
      <c r="H4721" s="491" t="s">
        <v>253</v>
      </c>
      <c r="I4721" s="494" t="s">
        <v>3974</v>
      </c>
      <c r="J4721" s="502">
        <v>20.38</v>
      </c>
      <c r="K4721" s="491" t="s">
        <v>253</v>
      </c>
      <c r="L4721" s="512">
        <f t="shared" si="511"/>
        <v>104</v>
      </c>
      <c r="M4721" s="514">
        <v>104</v>
      </c>
      <c r="N4721" s="514"/>
      <c r="O4721" s="514"/>
      <c r="P4721" s="515" t="e">
        <f t="shared" si="512"/>
        <v>#DIV/0!</v>
      </c>
      <c r="Q4721" s="515">
        <f t="shared" si="513"/>
        <v>0</v>
      </c>
      <c r="R4721" s="515">
        <f t="shared" si="514"/>
        <v>0</v>
      </c>
      <c r="S4721" s="516">
        <f>IF(M4721="nio",0,IF(M4721&gt;0,VLOOKUP(H4721,'3-Productie normen'!A:L,VLOOKUP(M4721,'3-Productie normen'!$B$36:$C$42,2,FALSE),FALSE)))</f>
        <v>0</v>
      </c>
      <c r="T4721" s="516">
        <f t="shared" si="516"/>
        <v>0</v>
      </c>
      <c r="U4721" s="55">
        <f t="shared" si="517"/>
        <v>0</v>
      </c>
      <c r="V4721" s="527"/>
      <c r="X4721" s="529">
        <f t="shared" si="515"/>
        <v>2119.52</v>
      </c>
    </row>
    <row r="4722" spans="1:24" ht="14.1" customHeight="1">
      <c r="A4722" s="460">
        <v>4722</v>
      </c>
      <c r="B4722" s="467" t="s">
        <v>249</v>
      </c>
      <c r="C4722" s="466" t="s">
        <v>426</v>
      </c>
      <c r="D4722" s="473" t="s">
        <v>521</v>
      </c>
      <c r="E4722" s="475">
        <v>1</v>
      </c>
      <c r="F4722" s="483" t="s">
        <v>4110</v>
      </c>
      <c r="G4722" s="494" t="s">
        <v>529</v>
      </c>
      <c r="H4722" s="491" t="s">
        <v>253</v>
      </c>
      <c r="I4722" s="494" t="s">
        <v>3974</v>
      </c>
      <c r="J4722" s="502">
        <v>31.21</v>
      </c>
      <c r="K4722" s="491" t="s">
        <v>253</v>
      </c>
      <c r="L4722" s="512">
        <f t="shared" si="511"/>
        <v>104</v>
      </c>
      <c r="M4722" s="514">
        <v>104</v>
      </c>
      <c r="N4722" s="514"/>
      <c r="O4722" s="514"/>
      <c r="P4722" s="515" t="e">
        <f t="shared" si="512"/>
        <v>#DIV/0!</v>
      </c>
      <c r="Q4722" s="515">
        <f t="shared" si="513"/>
        <v>0</v>
      </c>
      <c r="R4722" s="515">
        <f t="shared" si="514"/>
        <v>0</v>
      </c>
      <c r="S4722" s="516">
        <f>IF(M4722="nio",0,IF(M4722&gt;0,VLOOKUP(H4722,'3-Productie normen'!A:L,VLOOKUP(M4722,'3-Productie normen'!$B$36:$C$42,2,FALSE),FALSE)))</f>
        <v>0</v>
      </c>
      <c r="T4722" s="516">
        <f t="shared" si="516"/>
        <v>0</v>
      </c>
      <c r="U4722" s="55">
        <f t="shared" si="517"/>
        <v>0</v>
      </c>
      <c r="V4722" s="527"/>
      <c r="X4722" s="529">
        <f t="shared" si="515"/>
        <v>3245.84</v>
      </c>
    </row>
    <row r="4723" spans="1:24" ht="14.1" customHeight="1">
      <c r="A4723" s="460">
        <v>4723</v>
      </c>
      <c r="B4723" s="467" t="s">
        <v>249</v>
      </c>
      <c r="C4723" s="466" t="s">
        <v>426</v>
      </c>
      <c r="D4723" s="473" t="s">
        <v>521</v>
      </c>
      <c r="E4723" s="475">
        <v>1</v>
      </c>
      <c r="F4723" s="483" t="s">
        <v>4111</v>
      </c>
      <c r="G4723" s="494" t="s">
        <v>589</v>
      </c>
      <c r="H4723" s="491" t="s">
        <v>253</v>
      </c>
      <c r="I4723" s="494" t="s">
        <v>3974</v>
      </c>
      <c r="J4723" s="502">
        <v>7.7</v>
      </c>
      <c r="K4723" s="491" t="s">
        <v>253</v>
      </c>
      <c r="L4723" s="512">
        <f t="shared" si="511"/>
        <v>104</v>
      </c>
      <c r="M4723" s="514">
        <v>104</v>
      </c>
      <c r="N4723" s="514"/>
      <c r="O4723" s="514"/>
      <c r="P4723" s="515" t="e">
        <f t="shared" si="512"/>
        <v>#DIV/0!</v>
      </c>
      <c r="Q4723" s="515">
        <f t="shared" si="513"/>
        <v>0</v>
      </c>
      <c r="R4723" s="515">
        <f t="shared" si="514"/>
        <v>0</v>
      </c>
      <c r="S4723" s="516">
        <f>IF(M4723="nio",0,IF(M4723&gt;0,VLOOKUP(H4723,'3-Productie normen'!A:L,VLOOKUP(M4723,'3-Productie normen'!$B$36:$C$42,2,FALSE),FALSE)))</f>
        <v>0</v>
      </c>
      <c r="T4723" s="516">
        <f t="shared" si="516"/>
        <v>0</v>
      </c>
      <c r="U4723" s="55">
        <f t="shared" si="517"/>
        <v>0</v>
      </c>
      <c r="V4723" s="527"/>
      <c r="X4723" s="529">
        <f t="shared" si="515"/>
        <v>800.80000000000007</v>
      </c>
    </row>
    <row r="4724" spans="1:24" ht="14.1" customHeight="1">
      <c r="A4724" s="460">
        <v>4724</v>
      </c>
      <c r="B4724" s="467" t="s">
        <v>249</v>
      </c>
      <c r="C4724" s="466" t="s">
        <v>426</v>
      </c>
      <c r="D4724" s="473" t="s">
        <v>521</v>
      </c>
      <c r="E4724" s="475">
        <v>1</v>
      </c>
      <c r="F4724" s="483" t="s">
        <v>4112</v>
      </c>
      <c r="G4724" s="494" t="s">
        <v>529</v>
      </c>
      <c r="H4724" s="491" t="s">
        <v>253</v>
      </c>
      <c r="I4724" s="494" t="s">
        <v>3974</v>
      </c>
      <c r="J4724" s="502">
        <v>19.43</v>
      </c>
      <c r="K4724" s="491" t="s">
        <v>253</v>
      </c>
      <c r="L4724" s="512">
        <f t="shared" si="511"/>
        <v>104</v>
      </c>
      <c r="M4724" s="514">
        <v>104</v>
      </c>
      <c r="N4724" s="514"/>
      <c r="O4724" s="514"/>
      <c r="P4724" s="515" t="e">
        <f t="shared" si="512"/>
        <v>#DIV/0!</v>
      </c>
      <c r="Q4724" s="515">
        <f t="shared" si="513"/>
        <v>0</v>
      </c>
      <c r="R4724" s="515">
        <f t="shared" si="514"/>
        <v>0</v>
      </c>
      <c r="S4724" s="516">
        <f>IF(M4724="nio",0,IF(M4724&gt;0,VLOOKUP(H4724,'3-Productie normen'!A:L,VLOOKUP(M4724,'3-Productie normen'!$B$36:$C$42,2,FALSE),FALSE)))</f>
        <v>0</v>
      </c>
      <c r="T4724" s="516">
        <f t="shared" si="516"/>
        <v>0</v>
      </c>
      <c r="U4724" s="55">
        <f t="shared" si="517"/>
        <v>0</v>
      </c>
      <c r="V4724" s="527"/>
      <c r="X4724" s="529">
        <f t="shared" si="515"/>
        <v>2020.72</v>
      </c>
    </row>
    <row r="4725" spans="1:24" ht="14.1" customHeight="1">
      <c r="A4725" s="460">
        <v>4725</v>
      </c>
      <c r="B4725" s="467" t="s">
        <v>249</v>
      </c>
      <c r="C4725" s="466" t="s">
        <v>426</v>
      </c>
      <c r="D4725" s="473" t="s">
        <v>521</v>
      </c>
      <c r="E4725" s="475">
        <v>1</v>
      </c>
      <c r="F4725" s="483" t="s">
        <v>4113</v>
      </c>
      <c r="G4725" s="494" t="s">
        <v>529</v>
      </c>
      <c r="H4725" s="491" t="s">
        <v>253</v>
      </c>
      <c r="I4725" s="494" t="s">
        <v>3974</v>
      </c>
      <c r="J4725" s="502">
        <v>16.02</v>
      </c>
      <c r="K4725" s="491" t="s">
        <v>253</v>
      </c>
      <c r="L4725" s="512">
        <f t="shared" si="511"/>
        <v>104</v>
      </c>
      <c r="M4725" s="514">
        <v>104</v>
      </c>
      <c r="N4725" s="514"/>
      <c r="O4725" s="514"/>
      <c r="P4725" s="515" t="e">
        <f t="shared" si="512"/>
        <v>#DIV/0!</v>
      </c>
      <c r="Q4725" s="515">
        <f t="shared" si="513"/>
        <v>0</v>
      </c>
      <c r="R4725" s="515">
        <f t="shared" si="514"/>
        <v>0</v>
      </c>
      <c r="S4725" s="516">
        <f>IF(M4725="nio",0,IF(M4725&gt;0,VLOOKUP(H4725,'3-Productie normen'!A:L,VLOOKUP(M4725,'3-Productie normen'!$B$36:$C$42,2,FALSE),FALSE)))</f>
        <v>0</v>
      </c>
      <c r="T4725" s="516">
        <f t="shared" si="516"/>
        <v>0</v>
      </c>
      <c r="U4725" s="55">
        <f t="shared" si="517"/>
        <v>0</v>
      </c>
      <c r="V4725" s="527"/>
      <c r="X4725" s="529">
        <f t="shared" si="515"/>
        <v>1666.08</v>
      </c>
    </row>
    <row r="4726" spans="1:24" ht="14.1" customHeight="1">
      <c r="A4726" s="460">
        <v>4726</v>
      </c>
      <c r="B4726" s="467" t="s">
        <v>249</v>
      </c>
      <c r="C4726" s="466" t="s">
        <v>426</v>
      </c>
      <c r="D4726" s="473" t="s">
        <v>521</v>
      </c>
      <c r="E4726" s="475">
        <v>1</v>
      </c>
      <c r="F4726" s="483" t="s">
        <v>4114</v>
      </c>
      <c r="G4726" s="494" t="s">
        <v>529</v>
      </c>
      <c r="H4726" s="491" t="s">
        <v>253</v>
      </c>
      <c r="I4726" s="494" t="s">
        <v>3974</v>
      </c>
      <c r="J4726" s="502">
        <v>29.56</v>
      </c>
      <c r="K4726" s="491" t="s">
        <v>253</v>
      </c>
      <c r="L4726" s="512">
        <f t="shared" si="511"/>
        <v>104</v>
      </c>
      <c r="M4726" s="514">
        <v>104</v>
      </c>
      <c r="N4726" s="514"/>
      <c r="O4726" s="514"/>
      <c r="P4726" s="515" t="e">
        <f t="shared" si="512"/>
        <v>#DIV/0!</v>
      </c>
      <c r="Q4726" s="515">
        <f t="shared" si="513"/>
        <v>0</v>
      </c>
      <c r="R4726" s="515">
        <f t="shared" si="514"/>
        <v>0</v>
      </c>
      <c r="S4726" s="516">
        <f>IF(M4726="nio",0,IF(M4726&gt;0,VLOOKUP(H4726,'3-Productie normen'!A:L,VLOOKUP(M4726,'3-Productie normen'!$B$36:$C$42,2,FALSE),FALSE)))</f>
        <v>0</v>
      </c>
      <c r="T4726" s="516">
        <f t="shared" si="516"/>
        <v>0</v>
      </c>
      <c r="U4726" s="55">
        <f t="shared" si="517"/>
        <v>0</v>
      </c>
      <c r="V4726" s="527"/>
      <c r="X4726" s="529">
        <f t="shared" si="515"/>
        <v>3074.24</v>
      </c>
    </row>
    <row r="4727" spans="1:24" ht="14.1" customHeight="1">
      <c r="A4727" s="460">
        <v>4727</v>
      </c>
      <c r="B4727" s="467" t="s">
        <v>249</v>
      </c>
      <c r="C4727" s="466" t="s">
        <v>426</v>
      </c>
      <c r="D4727" s="473" t="s">
        <v>521</v>
      </c>
      <c r="E4727" s="475">
        <v>1</v>
      </c>
      <c r="F4727" s="483" t="s">
        <v>4115</v>
      </c>
      <c r="G4727" s="494" t="s">
        <v>529</v>
      </c>
      <c r="H4727" s="491" t="s">
        <v>253</v>
      </c>
      <c r="I4727" s="494" t="s">
        <v>3974</v>
      </c>
      <c r="J4727" s="502">
        <v>15.39</v>
      </c>
      <c r="K4727" s="491" t="s">
        <v>253</v>
      </c>
      <c r="L4727" s="512">
        <f t="shared" si="511"/>
        <v>104</v>
      </c>
      <c r="M4727" s="514">
        <v>104</v>
      </c>
      <c r="N4727" s="514"/>
      <c r="O4727" s="514"/>
      <c r="P4727" s="515" t="e">
        <f t="shared" si="512"/>
        <v>#DIV/0!</v>
      </c>
      <c r="Q4727" s="515">
        <f t="shared" si="513"/>
        <v>0</v>
      </c>
      <c r="R4727" s="515">
        <f t="shared" si="514"/>
        <v>0</v>
      </c>
      <c r="S4727" s="516">
        <f>IF(M4727="nio",0,IF(M4727&gt;0,VLOOKUP(H4727,'3-Productie normen'!A:L,VLOOKUP(M4727,'3-Productie normen'!$B$36:$C$42,2,FALSE),FALSE)))</f>
        <v>0</v>
      </c>
      <c r="T4727" s="516">
        <f t="shared" si="516"/>
        <v>0</v>
      </c>
      <c r="U4727" s="55">
        <f t="shared" si="517"/>
        <v>0</v>
      </c>
      <c r="V4727" s="527"/>
      <c r="X4727" s="529">
        <f t="shared" si="515"/>
        <v>1600.56</v>
      </c>
    </row>
    <row r="4728" spans="1:24" ht="14.1" customHeight="1">
      <c r="A4728" s="460">
        <v>4728</v>
      </c>
      <c r="B4728" s="467" t="s">
        <v>249</v>
      </c>
      <c r="C4728" s="466" t="s">
        <v>426</v>
      </c>
      <c r="D4728" s="473" t="s">
        <v>521</v>
      </c>
      <c r="E4728" s="475">
        <v>1</v>
      </c>
      <c r="F4728" s="483" t="s">
        <v>4116</v>
      </c>
      <c r="G4728" s="494" t="s">
        <v>529</v>
      </c>
      <c r="H4728" s="491" t="s">
        <v>253</v>
      </c>
      <c r="I4728" s="494" t="s">
        <v>3974</v>
      </c>
      <c r="J4728" s="502">
        <v>29.56</v>
      </c>
      <c r="K4728" s="491" t="s">
        <v>253</v>
      </c>
      <c r="L4728" s="512">
        <f t="shared" si="511"/>
        <v>104</v>
      </c>
      <c r="M4728" s="514">
        <v>104</v>
      </c>
      <c r="N4728" s="514"/>
      <c r="O4728" s="514"/>
      <c r="P4728" s="515" t="e">
        <f t="shared" si="512"/>
        <v>#DIV/0!</v>
      </c>
      <c r="Q4728" s="515">
        <f t="shared" si="513"/>
        <v>0</v>
      </c>
      <c r="R4728" s="515">
        <f t="shared" si="514"/>
        <v>0</v>
      </c>
      <c r="S4728" s="516">
        <f>IF(M4728="nio",0,IF(M4728&gt;0,VLOOKUP(H4728,'3-Productie normen'!A:L,VLOOKUP(M4728,'3-Productie normen'!$B$36:$C$42,2,FALSE),FALSE)))</f>
        <v>0</v>
      </c>
      <c r="T4728" s="516">
        <f t="shared" si="516"/>
        <v>0</v>
      </c>
      <c r="U4728" s="55">
        <f t="shared" si="517"/>
        <v>0</v>
      </c>
      <c r="V4728" s="527"/>
      <c r="X4728" s="529">
        <f t="shared" si="515"/>
        <v>3074.24</v>
      </c>
    </row>
    <row r="4729" spans="1:24" ht="14.1" customHeight="1">
      <c r="A4729" s="567">
        <v>4729</v>
      </c>
      <c r="B4729" s="467" t="s">
        <v>249</v>
      </c>
      <c r="C4729" s="466" t="s">
        <v>426</v>
      </c>
      <c r="D4729" s="473" t="s">
        <v>521</v>
      </c>
      <c r="E4729" s="475">
        <v>1</v>
      </c>
      <c r="F4729" s="483" t="s">
        <v>4117</v>
      </c>
      <c r="G4729" s="494" t="s">
        <v>529</v>
      </c>
      <c r="H4729" s="491" t="s">
        <v>253</v>
      </c>
      <c r="I4729" s="494" t="s">
        <v>3974</v>
      </c>
      <c r="J4729" s="502">
        <v>15.97</v>
      </c>
      <c r="K4729" s="491" t="s">
        <v>253</v>
      </c>
      <c r="L4729" s="512">
        <f t="shared" si="511"/>
        <v>104</v>
      </c>
      <c r="M4729" s="514">
        <v>104</v>
      </c>
      <c r="N4729" s="514"/>
      <c r="O4729" s="514"/>
      <c r="P4729" s="515" t="e">
        <f t="shared" si="512"/>
        <v>#DIV/0!</v>
      </c>
      <c r="Q4729" s="515">
        <f t="shared" si="513"/>
        <v>0</v>
      </c>
      <c r="R4729" s="515">
        <f t="shared" si="514"/>
        <v>0</v>
      </c>
      <c r="S4729" s="516">
        <f>IF(M4729="nio",0,IF(M4729&gt;0,VLOOKUP(H4729,'3-Productie normen'!A:L,VLOOKUP(M4729,'3-Productie normen'!$B$36:$C$42,2,FALSE),FALSE)))</f>
        <v>0</v>
      </c>
      <c r="T4729" s="516">
        <f t="shared" si="516"/>
        <v>0</v>
      </c>
      <c r="U4729" s="55">
        <f t="shared" si="517"/>
        <v>0</v>
      </c>
      <c r="V4729" s="527"/>
      <c r="X4729" s="529">
        <f t="shared" si="515"/>
        <v>1660.88</v>
      </c>
    </row>
    <row r="4730" spans="1:24" ht="14.1" customHeight="1">
      <c r="A4730" s="460">
        <v>4730</v>
      </c>
      <c r="B4730" s="467" t="s">
        <v>249</v>
      </c>
      <c r="C4730" s="466" t="s">
        <v>426</v>
      </c>
      <c r="D4730" s="473" t="s">
        <v>521</v>
      </c>
      <c r="E4730" s="475">
        <v>1</v>
      </c>
      <c r="F4730" s="475" t="s">
        <v>3732</v>
      </c>
      <c r="G4730" s="494" t="s">
        <v>600</v>
      </c>
      <c r="H4730" s="492" t="s">
        <v>216</v>
      </c>
      <c r="I4730" s="494" t="s">
        <v>3981</v>
      </c>
      <c r="J4730" s="502">
        <v>17.93</v>
      </c>
      <c r="K4730" s="505" t="s">
        <v>216</v>
      </c>
      <c r="L4730" s="512">
        <f t="shared" si="511"/>
        <v>104</v>
      </c>
      <c r="M4730" s="514">
        <v>104</v>
      </c>
      <c r="N4730" s="514"/>
      <c r="O4730" s="514"/>
      <c r="P4730" s="515" t="e">
        <f t="shared" si="512"/>
        <v>#DIV/0!</v>
      </c>
      <c r="Q4730" s="515">
        <f t="shared" si="513"/>
        <v>0</v>
      </c>
      <c r="R4730" s="515">
        <f t="shared" si="514"/>
        <v>0</v>
      </c>
      <c r="S4730" s="516">
        <f>IF(M4730="nio",0,IF(M4730&gt;0,VLOOKUP(H4730,'3-Productie normen'!A:L,VLOOKUP(M4730,'3-Productie normen'!$B$36:$C$42,2,FALSE),FALSE)))</f>
        <v>0</v>
      </c>
      <c r="T4730" s="516">
        <f t="shared" si="516"/>
        <v>0</v>
      </c>
      <c r="U4730" s="55">
        <f t="shared" si="517"/>
        <v>0</v>
      </c>
      <c r="V4730" s="527"/>
      <c r="X4730" s="529">
        <f t="shared" si="515"/>
        <v>1864.72</v>
      </c>
    </row>
    <row r="4731" spans="1:24" ht="14.1" customHeight="1">
      <c r="A4731" s="460">
        <v>4731</v>
      </c>
      <c r="B4731" s="467" t="s">
        <v>249</v>
      </c>
      <c r="C4731" s="466" t="s">
        <v>426</v>
      </c>
      <c r="D4731" s="473" t="s">
        <v>521</v>
      </c>
      <c r="E4731" s="475" t="s">
        <v>790</v>
      </c>
      <c r="F4731" s="475" t="s">
        <v>2074</v>
      </c>
      <c r="G4731" s="494" t="s">
        <v>529</v>
      </c>
      <c r="H4731" s="491" t="s">
        <v>253</v>
      </c>
      <c r="I4731" s="494" t="s">
        <v>3974</v>
      </c>
      <c r="J4731" s="502">
        <v>31.73</v>
      </c>
      <c r="K4731" s="491" t="s">
        <v>253</v>
      </c>
      <c r="L4731" s="512">
        <f t="shared" si="511"/>
        <v>104</v>
      </c>
      <c r="M4731" s="514">
        <v>104</v>
      </c>
      <c r="N4731" s="514"/>
      <c r="O4731" s="514"/>
      <c r="P4731" s="515" t="e">
        <f t="shared" si="512"/>
        <v>#DIV/0!</v>
      </c>
      <c r="Q4731" s="515">
        <f t="shared" si="513"/>
        <v>0</v>
      </c>
      <c r="R4731" s="515">
        <f t="shared" si="514"/>
        <v>0</v>
      </c>
      <c r="S4731" s="516">
        <f>IF(M4731="nio",0,IF(M4731&gt;0,VLOOKUP(H4731,'3-Productie normen'!A:L,VLOOKUP(M4731,'3-Productie normen'!$B$36:$C$42,2,FALSE),FALSE)))</f>
        <v>0</v>
      </c>
      <c r="T4731" s="516">
        <f t="shared" si="516"/>
        <v>0</v>
      </c>
      <c r="U4731" s="55">
        <f t="shared" si="517"/>
        <v>0</v>
      </c>
      <c r="V4731" s="527"/>
      <c r="X4731" s="529">
        <f t="shared" si="515"/>
        <v>3299.92</v>
      </c>
    </row>
    <row r="4732" spans="1:24" ht="14.1" customHeight="1">
      <c r="A4732" s="460">
        <v>4732</v>
      </c>
      <c r="B4732" s="467" t="s">
        <v>249</v>
      </c>
      <c r="C4732" s="466" t="s">
        <v>426</v>
      </c>
      <c r="D4732" s="473" t="s">
        <v>521</v>
      </c>
      <c r="E4732" s="475" t="s">
        <v>790</v>
      </c>
      <c r="F4732" s="475" t="s">
        <v>2075</v>
      </c>
      <c r="G4732" s="494" t="s">
        <v>606</v>
      </c>
      <c r="H4732" s="491" t="s">
        <v>286</v>
      </c>
      <c r="I4732" s="494" t="s">
        <v>4008</v>
      </c>
      <c r="J4732" s="502">
        <v>22.51</v>
      </c>
      <c r="K4732" s="494" t="s">
        <v>4027</v>
      </c>
      <c r="L4732" s="512">
        <f t="shared" si="511"/>
        <v>0</v>
      </c>
      <c r="M4732" s="513" t="s">
        <v>4037</v>
      </c>
      <c r="N4732" s="514"/>
      <c r="O4732" s="514"/>
      <c r="P4732" s="515">
        <f t="shared" si="512"/>
        <v>0</v>
      </c>
      <c r="Q4732" s="515">
        <f t="shared" si="513"/>
        <v>0</v>
      </c>
      <c r="R4732" s="515">
        <f t="shared" si="514"/>
        <v>0</v>
      </c>
      <c r="S4732" s="516">
        <f>IF(M4732="nio",0,IF(M4732&gt;0,VLOOKUP(H4732,'3-Productie normen'!A:L,VLOOKUP(M4732,'3-Productie normen'!$B$36:$C$42,2,FALSE),FALSE)))</f>
        <v>0</v>
      </c>
      <c r="T4732" s="516">
        <f t="shared" si="516"/>
        <v>0</v>
      </c>
      <c r="U4732" s="55">
        <f t="shared" si="517"/>
        <v>0</v>
      </c>
      <c r="V4732" s="527"/>
      <c r="X4732" s="529">
        <f t="shared" si="515"/>
        <v>0</v>
      </c>
    </row>
    <row r="4733" spans="1:24" ht="14.1" customHeight="1">
      <c r="A4733" s="460">
        <v>4733</v>
      </c>
      <c r="B4733" s="467" t="s">
        <v>249</v>
      </c>
      <c r="C4733" s="466" t="s">
        <v>426</v>
      </c>
      <c r="D4733" s="473" t="s">
        <v>521</v>
      </c>
      <c r="E4733" s="475" t="s">
        <v>790</v>
      </c>
      <c r="F4733" s="475" t="s">
        <v>3733</v>
      </c>
      <c r="G4733" s="494" t="s">
        <v>598</v>
      </c>
      <c r="H4733" s="487" t="s">
        <v>17</v>
      </c>
      <c r="I4733" s="494" t="s">
        <v>3977</v>
      </c>
      <c r="J4733" s="502">
        <v>19.2</v>
      </c>
      <c r="K4733" s="487" t="s">
        <v>17</v>
      </c>
      <c r="L4733" s="512">
        <f t="shared" si="511"/>
        <v>255</v>
      </c>
      <c r="M4733" s="514">
        <v>255</v>
      </c>
      <c r="N4733" s="514"/>
      <c r="O4733" s="514"/>
      <c r="P4733" s="515" t="e">
        <f t="shared" si="512"/>
        <v>#DIV/0!</v>
      </c>
      <c r="Q4733" s="515">
        <f t="shared" si="513"/>
        <v>0</v>
      </c>
      <c r="R4733" s="515">
        <f t="shared" si="514"/>
        <v>0</v>
      </c>
      <c r="S4733" s="516">
        <f>IF(M4733="nio",0,IF(M4733&gt;0,VLOOKUP(H4733,'3-Productie normen'!A:L,VLOOKUP(M4733,'3-Productie normen'!$B$36:$C$42,2,FALSE),FALSE)))</f>
        <v>0</v>
      </c>
      <c r="T4733" s="516">
        <f t="shared" si="516"/>
        <v>0</v>
      </c>
      <c r="U4733" s="55">
        <f t="shared" si="517"/>
        <v>0</v>
      </c>
      <c r="V4733" s="527"/>
      <c r="X4733" s="529">
        <f t="shared" si="515"/>
        <v>4896</v>
      </c>
    </row>
    <row r="4734" spans="1:24" ht="14.1" customHeight="1">
      <c r="A4734" s="460">
        <v>4734</v>
      </c>
      <c r="B4734" s="467" t="s">
        <v>249</v>
      </c>
      <c r="C4734" s="466" t="s">
        <v>426</v>
      </c>
      <c r="D4734" s="473" t="s">
        <v>521</v>
      </c>
      <c r="E4734" s="475" t="s">
        <v>790</v>
      </c>
      <c r="F4734" s="475" t="s">
        <v>3734</v>
      </c>
      <c r="G4734" s="494" t="s">
        <v>598</v>
      </c>
      <c r="H4734" s="487" t="s">
        <v>17</v>
      </c>
      <c r="I4734" s="494" t="s">
        <v>3977</v>
      </c>
      <c r="J4734" s="502">
        <v>18.87</v>
      </c>
      <c r="K4734" s="487" t="s">
        <v>17</v>
      </c>
      <c r="L4734" s="512">
        <f t="shared" si="511"/>
        <v>255</v>
      </c>
      <c r="M4734" s="514">
        <v>255</v>
      </c>
      <c r="N4734" s="514"/>
      <c r="O4734" s="514"/>
      <c r="P4734" s="515" t="e">
        <f t="shared" si="512"/>
        <v>#DIV/0!</v>
      </c>
      <c r="Q4734" s="515">
        <f t="shared" si="513"/>
        <v>0</v>
      </c>
      <c r="R4734" s="515">
        <f t="shared" si="514"/>
        <v>0</v>
      </c>
      <c r="S4734" s="516">
        <f>IF(M4734="nio",0,IF(M4734&gt;0,VLOOKUP(H4734,'3-Productie normen'!A:L,VLOOKUP(M4734,'3-Productie normen'!$B$36:$C$42,2,FALSE),FALSE)))</f>
        <v>0</v>
      </c>
      <c r="T4734" s="516">
        <f t="shared" si="516"/>
        <v>0</v>
      </c>
      <c r="U4734" s="55">
        <f t="shared" si="517"/>
        <v>0</v>
      </c>
      <c r="V4734" s="527"/>
      <c r="X4734" s="529">
        <f t="shared" si="515"/>
        <v>4811.8500000000004</v>
      </c>
    </row>
    <row r="4735" spans="1:24" ht="14.1" customHeight="1">
      <c r="A4735" s="460">
        <v>4735</v>
      </c>
      <c r="B4735" s="467" t="s">
        <v>249</v>
      </c>
      <c r="C4735" s="466" t="s">
        <v>426</v>
      </c>
      <c r="D4735" s="473" t="s">
        <v>521</v>
      </c>
      <c r="E4735" s="475" t="s">
        <v>790</v>
      </c>
      <c r="F4735" s="475" t="s">
        <v>3735</v>
      </c>
      <c r="G4735" s="494" t="s">
        <v>600</v>
      </c>
      <c r="H4735" s="494" t="s">
        <v>4033</v>
      </c>
      <c r="I4735" s="494" t="s">
        <v>3974</v>
      </c>
      <c r="J4735" s="502">
        <v>22.16</v>
      </c>
      <c r="K4735" s="494" t="s">
        <v>4033</v>
      </c>
      <c r="L4735" s="512">
        <f t="shared" si="511"/>
        <v>104</v>
      </c>
      <c r="M4735" s="514">
        <v>104</v>
      </c>
      <c r="N4735" s="514"/>
      <c r="O4735" s="514"/>
      <c r="P4735" s="515" t="e">
        <f t="shared" si="512"/>
        <v>#DIV/0!</v>
      </c>
      <c r="Q4735" s="515">
        <f t="shared" si="513"/>
        <v>0</v>
      </c>
      <c r="R4735" s="515">
        <f t="shared" si="514"/>
        <v>0</v>
      </c>
      <c r="S4735" s="516">
        <f>IF(M4735="nio",0,IF(M4735&gt;0,VLOOKUP(H4735,'3-Productie normen'!A:L,VLOOKUP(M4735,'3-Productie normen'!$B$36:$C$42,2,FALSE),FALSE)))</f>
        <v>0</v>
      </c>
      <c r="T4735" s="516">
        <f t="shared" si="516"/>
        <v>0</v>
      </c>
      <c r="U4735" s="55">
        <f t="shared" si="517"/>
        <v>0</v>
      </c>
      <c r="V4735" s="527"/>
      <c r="X4735" s="529">
        <f t="shared" si="515"/>
        <v>2304.64</v>
      </c>
    </row>
    <row r="4736" spans="1:24" ht="14.1" customHeight="1">
      <c r="A4736" s="460">
        <v>4736</v>
      </c>
      <c r="B4736" s="467" t="s">
        <v>249</v>
      </c>
      <c r="C4736" s="466" t="s">
        <v>426</v>
      </c>
      <c r="D4736" s="473" t="s">
        <v>521</v>
      </c>
      <c r="E4736" s="475" t="s">
        <v>790</v>
      </c>
      <c r="F4736" s="475" t="s">
        <v>3736</v>
      </c>
      <c r="G4736" s="494" t="s">
        <v>600</v>
      </c>
      <c r="H4736" s="494" t="s">
        <v>4033</v>
      </c>
      <c r="I4736" s="494" t="s">
        <v>3974</v>
      </c>
      <c r="J4736" s="502">
        <v>15.81</v>
      </c>
      <c r="K4736" s="494" t="s">
        <v>4033</v>
      </c>
      <c r="L4736" s="512">
        <f t="shared" si="511"/>
        <v>104</v>
      </c>
      <c r="M4736" s="514">
        <v>104</v>
      </c>
      <c r="N4736" s="514"/>
      <c r="O4736" s="514"/>
      <c r="P4736" s="515" t="e">
        <f t="shared" si="512"/>
        <v>#DIV/0!</v>
      </c>
      <c r="Q4736" s="515">
        <f t="shared" si="513"/>
        <v>0</v>
      </c>
      <c r="R4736" s="515">
        <f t="shared" si="514"/>
        <v>0</v>
      </c>
      <c r="S4736" s="516">
        <f>IF(M4736="nio",0,IF(M4736&gt;0,VLOOKUP(H4736,'3-Productie normen'!A:L,VLOOKUP(M4736,'3-Productie normen'!$B$36:$C$42,2,FALSE),FALSE)))</f>
        <v>0</v>
      </c>
      <c r="T4736" s="516">
        <f t="shared" si="516"/>
        <v>0</v>
      </c>
      <c r="U4736" s="55">
        <f t="shared" si="517"/>
        <v>0</v>
      </c>
      <c r="V4736" s="527"/>
      <c r="X4736" s="529">
        <f t="shared" si="515"/>
        <v>1644.24</v>
      </c>
    </row>
    <row r="4737" spans="1:24" ht="14.1" customHeight="1">
      <c r="A4737" s="567">
        <v>4737</v>
      </c>
      <c r="B4737" s="467" t="s">
        <v>249</v>
      </c>
      <c r="C4737" s="466" t="s">
        <v>426</v>
      </c>
      <c r="D4737" s="473" t="s">
        <v>521</v>
      </c>
      <c r="E4737" s="475" t="s">
        <v>790</v>
      </c>
      <c r="F4737" s="475" t="s">
        <v>3737</v>
      </c>
      <c r="G4737" s="494" t="s">
        <v>606</v>
      </c>
      <c r="H4737" s="491" t="s">
        <v>286</v>
      </c>
      <c r="I4737" s="494" t="s">
        <v>3976</v>
      </c>
      <c r="J4737" s="502">
        <v>4.24</v>
      </c>
      <c r="K4737" s="494" t="s">
        <v>4027</v>
      </c>
      <c r="L4737" s="512">
        <f t="shared" si="511"/>
        <v>0</v>
      </c>
      <c r="M4737" s="513" t="s">
        <v>4037</v>
      </c>
      <c r="N4737" s="514"/>
      <c r="O4737" s="514"/>
      <c r="P4737" s="515">
        <f t="shared" si="512"/>
        <v>0</v>
      </c>
      <c r="Q4737" s="515">
        <f t="shared" si="513"/>
        <v>0</v>
      </c>
      <c r="R4737" s="515">
        <f t="shared" si="514"/>
        <v>0</v>
      </c>
      <c r="S4737" s="516">
        <f>IF(M4737="nio",0,IF(M4737&gt;0,VLOOKUP(H4737,'3-Productie normen'!A:L,VLOOKUP(M4737,'3-Productie normen'!$B$36:$C$42,2,FALSE),FALSE)))</f>
        <v>0</v>
      </c>
      <c r="T4737" s="516">
        <f t="shared" si="516"/>
        <v>0</v>
      </c>
      <c r="U4737" s="55">
        <f t="shared" si="517"/>
        <v>0</v>
      </c>
      <c r="V4737" s="527"/>
      <c r="X4737" s="529">
        <f t="shared" si="515"/>
        <v>0</v>
      </c>
    </row>
    <row r="4738" spans="1:24" ht="14.1" customHeight="1">
      <c r="A4738" s="460">
        <v>4738</v>
      </c>
      <c r="B4738" s="467" t="s">
        <v>249</v>
      </c>
      <c r="C4738" s="466" t="s">
        <v>426</v>
      </c>
      <c r="D4738" s="473" t="s">
        <v>521</v>
      </c>
      <c r="E4738" s="475" t="s">
        <v>790</v>
      </c>
      <c r="F4738" s="475" t="s">
        <v>3738</v>
      </c>
      <c r="G4738" s="494" t="s">
        <v>606</v>
      </c>
      <c r="H4738" s="491" t="s">
        <v>286</v>
      </c>
      <c r="I4738" s="494" t="s">
        <v>3978</v>
      </c>
      <c r="J4738" s="502">
        <v>1.07</v>
      </c>
      <c r="K4738" s="494" t="s">
        <v>4027</v>
      </c>
      <c r="L4738" s="512">
        <f t="shared" si="511"/>
        <v>0</v>
      </c>
      <c r="M4738" s="513" t="s">
        <v>4037</v>
      </c>
      <c r="N4738" s="514"/>
      <c r="O4738" s="514"/>
      <c r="P4738" s="515">
        <f t="shared" si="512"/>
        <v>0</v>
      </c>
      <c r="Q4738" s="515">
        <f t="shared" si="513"/>
        <v>0</v>
      </c>
      <c r="R4738" s="515">
        <f t="shared" si="514"/>
        <v>0</v>
      </c>
      <c r="S4738" s="516">
        <f>IF(M4738="nio",0,IF(M4738&gt;0,VLOOKUP(H4738,'3-Productie normen'!A:L,VLOOKUP(M4738,'3-Productie normen'!$B$36:$C$42,2,FALSE),FALSE)))</f>
        <v>0</v>
      </c>
      <c r="T4738" s="516">
        <f t="shared" si="516"/>
        <v>0</v>
      </c>
      <c r="U4738" s="55">
        <f t="shared" si="517"/>
        <v>0</v>
      </c>
      <c r="V4738" s="527"/>
      <c r="X4738" s="529">
        <f t="shared" si="515"/>
        <v>0</v>
      </c>
    </row>
    <row r="4739" spans="1:24" ht="14.1" customHeight="1">
      <c r="A4739" s="460">
        <v>4739</v>
      </c>
      <c r="B4739" s="467" t="s">
        <v>249</v>
      </c>
      <c r="C4739" s="466" t="s">
        <v>426</v>
      </c>
      <c r="D4739" s="473" t="s">
        <v>521</v>
      </c>
      <c r="E4739" s="475" t="s">
        <v>790</v>
      </c>
      <c r="F4739" s="475" t="s">
        <v>3739</v>
      </c>
      <c r="G4739" s="494" t="s">
        <v>606</v>
      </c>
      <c r="H4739" s="491" t="s">
        <v>286</v>
      </c>
      <c r="I4739" s="494" t="s">
        <v>3978</v>
      </c>
      <c r="J4739" s="502">
        <v>1.07</v>
      </c>
      <c r="K4739" s="494" t="s">
        <v>4027</v>
      </c>
      <c r="L4739" s="512">
        <f t="shared" si="511"/>
        <v>0</v>
      </c>
      <c r="M4739" s="513" t="s">
        <v>4037</v>
      </c>
      <c r="N4739" s="514"/>
      <c r="O4739" s="514"/>
      <c r="P4739" s="515">
        <f t="shared" si="512"/>
        <v>0</v>
      </c>
      <c r="Q4739" s="515">
        <f t="shared" si="513"/>
        <v>0</v>
      </c>
      <c r="R4739" s="515">
        <f t="shared" si="514"/>
        <v>0</v>
      </c>
      <c r="S4739" s="516">
        <f>IF(M4739="nio",0,IF(M4739&gt;0,VLOOKUP(H4739,'3-Productie normen'!A:L,VLOOKUP(M4739,'3-Productie normen'!$B$36:$C$42,2,FALSE),FALSE)))</f>
        <v>0</v>
      </c>
      <c r="T4739" s="516">
        <f t="shared" si="516"/>
        <v>0</v>
      </c>
      <c r="U4739" s="55">
        <f t="shared" si="517"/>
        <v>0</v>
      </c>
      <c r="V4739" s="527"/>
      <c r="X4739" s="529">
        <f t="shared" si="515"/>
        <v>0</v>
      </c>
    </row>
    <row r="4740" spans="1:24" ht="14.1" customHeight="1">
      <c r="A4740" s="460">
        <v>4740</v>
      </c>
      <c r="B4740" s="467" t="s">
        <v>249</v>
      </c>
      <c r="C4740" s="466" t="s">
        <v>426</v>
      </c>
      <c r="D4740" s="473" t="s">
        <v>521</v>
      </c>
      <c r="E4740" s="475" t="s">
        <v>790</v>
      </c>
      <c r="F4740" s="483" t="s">
        <v>4118</v>
      </c>
      <c r="G4740" s="494" t="s">
        <v>594</v>
      </c>
      <c r="H4740" s="494" t="s">
        <v>4026</v>
      </c>
      <c r="I4740" s="494" t="s">
        <v>3974</v>
      </c>
      <c r="J4740" s="502">
        <v>32.04</v>
      </c>
      <c r="K4740" s="494" t="s">
        <v>4026</v>
      </c>
      <c r="L4740" s="512">
        <f t="shared" si="511"/>
        <v>0</v>
      </c>
      <c r="M4740" s="513" t="s">
        <v>4037</v>
      </c>
      <c r="N4740" s="514"/>
      <c r="O4740" s="514"/>
      <c r="P4740" s="515">
        <f t="shared" si="512"/>
        <v>0</v>
      </c>
      <c r="Q4740" s="515">
        <f t="shared" si="513"/>
        <v>0</v>
      </c>
      <c r="R4740" s="515">
        <f t="shared" si="514"/>
        <v>0</v>
      </c>
      <c r="S4740" s="516">
        <f>IF(M4740="nio",0,IF(M4740&gt;0,VLOOKUP(H4740,'3-Productie normen'!A:L,VLOOKUP(M4740,'3-Productie normen'!$B$36:$C$42,2,FALSE),FALSE)))</f>
        <v>0</v>
      </c>
      <c r="T4740" s="516">
        <f t="shared" si="516"/>
        <v>0</v>
      </c>
      <c r="U4740" s="55">
        <f t="shared" si="517"/>
        <v>0</v>
      </c>
      <c r="V4740" s="527"/>
      <c r="X4740" s="529">
        <f t="shared" si="515"/>
        <v>0</v>
      </c>
    </row>
    <row r="4741" spans="1:24" ht="14.1" customHeight="1">
      <c r="A4741" s="460">
        <v>4741</v>
      </c>
      <c r="B4741" s="467" t="s">
        <v>249</v>
      </c>
      <c r="C4741" s="466" t="s">
        <v>426</v>
      </c>
      <c r="D4741" s="473" t="s">
        <v>521</v>
      </c>
      <c r="E4741" s="475" t="s">
        <v>790</v>
      </c>
      <c r="F4741" s="483" t="s">
        <v>4119</v>
      </c>
      <c r="G4741" s="494" t="s">
        <v>600</v>
      </c>
      <c r="H4741" s="494" t="s">
        <v>4033</v>
      </c>
      <c r="I4741" s="494" t="s">
        <v>3974</v>
      </c>
      <c r="J4741" s="502">
        <v>109.16</v>
      </c>
      <c r="K4741" s="494" t="s">
        <v>4033</v>
      </c>
      <c r="L4741" s="512">
        <f t="shared" si="511"/>
        <v>104</v>
      </c>
      <c r="M4741" s="514">
        <v>104</v>
      </c>
      <c r="N4741" s="514"/>
      <c r="O4741" s="514"/>
      <c r="P4741" s="515" t="e">
        <f t="shared" si="512"/>
        <v>#DIV/0!</v>
      </c>
      <c r="Q4741" s="515">
        <f t="shared" si="513"/>
        <v>0</v>
      </c>
      <c r="R4741" s="515">
        <f t="shared" si="514"/>
        <v>0</v>
      </c>
      <c r="S4741" s="516">
        <f>IF(M4741="nio",0,IF(M4741&gt;0,VLOOKUP(H4741,'3-Productie normen'!A:L,VLOOKUP(M4741,'3-Productie normen'!$B$36:$C$42,2,FALSE),FALSE)))</f>
        <v>0</v>
      </c>
      <c r="T4741" s="516">
        <f t="shared" si="516"/>
        <v>0</v>
      </c>
      <c r="U4741" s="55">
        <f t="shared" si="517"/>
        <v>0</v>
      </c>
      <c r="V4741" s="527"/>
      <c r="X4741" s="529">
        <f t="shared" si="515"/>
        <v>11352.64</v>
      </c>
    </row>
    <row r="4742" spans="1:24" ht="14.1" customHeight="1">
      <c r="A4742" s="460">
        <v>4742</v>
      </c>
      <c r="B4742" s="467" t="s">
        <v>249</v>
      </c>
      <c r="C4742" s="466" t="s">
        <v>426</v>
      </c>
      <c r="D4742" s="473" t="s">
        <v>521</v>
      </c>
      <c r="E4742" s="475" t="s">
        <v>790</v>
      </c>
      <c r="F4742" s="483" t="s">
        <v>4120</v>
      </c>
      <c r="G4742" s="494" t="s">
        <v>594</v>
      </c>
      <c r="H4742" s="494" t="s">
        <v>4026</v>
      </c>
      <c r="I4742" s="494" t="s">
        <v>3981</v>
      </c>
      <c r="J4742" s="502">
        <v>41.69</v>
      </c>
      <c r="K4742" s="494" t="s">
        <v>4026</v>
      </c>
      <c r="L4742" s="512">
        <f t="shared" si="511"/>
        <v>0</v>
      </c>
      <c r="M4742" s="513" t="s">
        <v>4037</v>
      </c>
      <c r="N4742" s="514"/>
      <c r="O4742" s="514"/>
      <c r="P4742" s="515">
        <f t="shared" si="512"/>
        <v>0</v>
      </c>
      <c r="Q4742" s="515">
        <f t="shared" si="513"/>
        <v>0</v>
      </c>
      <c r="R4742" s="515">
        <f t="shared" si="514"/>
        <v>0</v>
      </c>
      <c r="S4742" s="516">
        <f>IF(M4742="nio",0,IF(M4742&gt;0,VLOOKUP(H4742,'3-Productie normen'!A:L,VLOOKUP(M4742,'3-Productie normen'!$B$36:$C$42,2,FALSE),FALSE)))</f>
        <v>0</v>
      </c>
      <c r="T4742" s="516">
        <f t="shared" si="516"/>
        <v>0</v>
      </c>
      <c r="U4742" s="55">
        <f t="shared" si="517"/>
        <v>0</v>
      </c>
      <c r="V4742" s="527"/>
      <c r="X4742" s="529">
        <f t="shared" si="515"/>
        <v>0</v>
      </c>
    </row>
    <row r="4743" spans="1:24" ht="14.1" customHeight="1">
      <c r="A4743" s="460">
        <v>4743</v>
      </c>
      <c r="B4743" s="467" t="s">
        <v>249</v>
      </c>
      <c r="C4743" s="466" t="s">
        <v>426</v>
      </c>
      <c r="D4743" s="473" t="s">
        <v>521</v>
      </c>
      <c r="E4743" s="475" t="s">
        <v>790</v>
      </c>
      <c r="F4743" s="483" t="s">
        <v>4121</v>
      </c>
      <c r="G4743" s="494" t="s">
        <v>911</v>
      </c>
      <c r="H4743" s="494" t="s">
        <v>4026</v>
      </c>
      <c r="I4743" s="494" t="s">
        <v>3974</v>
      </c>
      <c r="J4743" s="502">
        <v>37.15</v>
      </c>
      <c r="K4743" s="494" t="s">
        <v>4026</v>
      </c>
      <c r="L4743" s="512">
        <f t="shared" si="511"/>
        <v>0</v>
      </c>
      <c r="M4743" s="513" t="s">
        <v>4037</v>
      </c>
      <c r="N4743" s="514"/>
      <c r="O4743" s="514"/>
      <c r="P4743" s="515">
        <f t="shared" si="512"/>
        <v>0</v>
      </c>
      <c r="Q4743" s="515">
        <f t="shared" si="513"/>
        <v>0</v>
      </c>
      <c r="R4743" s="515">
        <f t="shared" si="514"/>
        <v>0</v>
      </c>
      <c r="S4743" s="516">
        <f>IF(M4743="nio",0,IF(M4743&gt;0,VLOOKUP(H4743,'3-Productie normen'!A:L,VLOOKUP(M4743,'3-Productie normen'!$B$36:$C$42,2,FALSE),FALSE)))</f>
        <v>0</v>
      </c>
      <c r="T4743" s="516">
        <f t="shared" si="516"/>
        <v>0</v>
      </c>
      <c r="U4743" s="55">
        <f t="shared" si="517"/>
        <v>0</v>
      </c>
      <c r="V4743" s="527"/>
      <c r="X4743" s="529">
        <f t="shared" si="515"/>
        <v>0</v>
      </c>
    </row>
    <row r="4744" spans="1:24" ht="14.1" customHeight="1">
      <c r="A4744" s="460">
        <v>4744</v>
      </c>
      <c r="B4744" s="467" t="s">
        <v>249</v>
      </c>
      <c r="C4744" s="466" t="s">
        <v>426</v>
      </c>
      <c r="D4744" s="473" t="s">
        <v>521</v>
      </c>
      <c r="E4744" s="475" t="s">
        <v>790</v>
      </c>
      <c r="F4744" s="483" t="s">
        <v>4122</v>
      </c>
      <c r="G4744" s="494" t="s">
        <v>911</v>
      </c>
      <c r="H4744" s="494" t="s">
        <v>4026</v>
      </c>
      <c r="I4744" s="494" t="s">
        <v>3974</v>
      </c>
      <c r="J4744" s="502">
        <v>43.29</v>
      </c>
      <c r="K4744" s="494" t="s">
        <v>4026</v>
      </c>
      <c r="L4744" s="512">
        <f t="shared" si="511"/>
        <v>0</v>
      </c>
      <c r="M4744" s="513" t="s">
        <v>4037</v>
      </c>
      <c r="N4744" s="514"/>
      <c r="O4744" s="514"/>
      <c r="P4744" s="515">
        <f t="shared" si="512"/>
        <v>0</v>
      </c>
      <c r="Q4744" s="515">
        <f t="shared" si="513"/>
        <v>0</v>
      </c>
      <c r="R4744" s="515">
        <f t="shared" si="514"/>
        <v>0</v>
      </c>
      <c r="S4744" s="516">
        <f>IF(M4744="nio",0,IF(M4744&gt;0,VLOOKUP(H4744,'3-Productie normen'!A:L,VLOOKUP(M4744,'3-Productie normen'!$B$36:$C$42,2,FALSE),FALSE)))</f>
        <v>0</v>
      </c>
      <c r="T4744" s="516">
        <f t="shared" si="516"/>
        <v>0</v>
      </c>
      <c r="U4744" s="55">
        <f t="shared" si="517"/>
        <v>0</v>
      </c>
      <c r="V4744" s="527"/>
      <c r="X4744" s="529">
        <f t="shared" si="515"/>
        <v>0</v>
      </c>
    </row>
    <row r="4745" spans="1:24" ht="14.1" customHeight="1">
      <c r="A4745" s="567">
        <v>4745</v>
      </c>
      <c r="B4745" s="467" t="s">
        <v>249</v>
      </c>
      <c r="C4745" s="466" t="s">
        <v>426</v>
      </c>
      <c r="D4745" s="473" t="s">
        <v>521</v>
      </c>
      <c r="E4745" s="475" t="s">
        <v>790</v>
      </c>
      <c r="F4745" s="483" t="s">
        <v>4123</v>
      </c>
      <c r="G4745" s="494" t="s">
        <v>600</v>
      </c>
      <c r="H4745" s="491" t="s">
        <v>286</v>
      </c>
      <c r="I4745" s="494" t="s">
        <v>3974</v>
      </c>
      <c r="J4745" s="502">
        <v>161.46</v>
      </c>
      <c r="K4745" s="494" t="s">
        <v>4027</v>
      </c>
      <c r="L4745" s="512">
        <f t="shared" si="511"/>
        <v>0</v>
      </c>
      <c r="M4745" s="513" t="s">
        <v>4037</v>
      </c>
      <c r="N4745" s="514"/>
      <c r="O4745" s="514"/>
      <c r="P4745" s="515">
        <f t="shared" si="512"/>
        <v>0</v>
      </c>
      <c r="Q4745" s="515">
        <f t="shared" si="513"/>
        <v>0</v>
      </c>
      <c r="R4745" s="515">
        <f t="shared" si="514"/>
        <v>0</v>
      </c>
      <c r="S4745" s="516">
        <f>IF(M4745="nio",0,IF(M4745&gt;0,VLOOKUP(H4745,'3-Productie normen'!A:L,VLOOKUP(M4745,'3-Productie normen'!$B$36:$C$42,2,FALSE),FALSE)))</f>
        <v>0</v>
      </c>
      <c r="T4745" s="516">
        <f t="shared" si="516"/>
        <v>0</v>
      </c>
      <c r="U4745" s="55">
        <f t="shared" si="517"/>
        <v>0</v>
      </c>
      <c r="V4745" s="527"/>
      <c r="X4745" s="529">
        <f t="shared" si="515"/>
        <v>0</v>
      </c>
    </row>
    <row r="4746" spans="1:24" ht="14.1" customHeight="1">
      <c r="A4746" s="460">
        <v>4746</v>
      </c>
      <c r="B4746" s="467" t="s">
        <v>249</v>
      </c>
      <c r="C4746" s="466" t="s">
        <v>426</v>
      </c>
      <c r="D4746" s="473" t="s">
        <v>521</v>
      </c>
      <c r="E4746" s="475" t="s">
        <v>790</v>
      </c>
      <c r="F4746" s="483" t="s">
        <v>4124</v>
      </c>
      <c r="G4746" s="494" t="s">
        <v>606</v>
      </c>
      <c r="H4746" s="491" t="s">
        <v>286</v>
      </c>
      <c r="I4746" s="494" t="s">
        <v>3983</v>
      </c>
      <c r="J4746" s="502">
        <v>3.7</v>
      </c>
      <c r="K4746" s="494" t="s">
        <v>4027</v>
      </c>
      <c r="L4746" s="512">
        <f t="shared" si="511"/>
        <v>0</v>
      </c>
      <c r="M4746" s="513" t="s">
        <v>4037</v>
      </c>
      <c r="N4746" s="514"/>
      <c r="O4746" s="514"/>
      <c r="P4746" s="515">
        <f t="shared" si="512"/>
        <v>0</v>
      </c>
      <c r="Q4746" s="515">
        <f t="shared" si="513"/>
        <v>0</v>
      </c>
      <c r="R4746" s="515">
        <f t="shared" si="514"/>
        <v>0</v>
      </c>
      <c r="S4746" s="516">
        <f>IF(M4746="nio",0,IF(M4746&gt;0,VLOOKUP(H4746,'3-Productie normen'!A:L,VLOOKUP(M4746,'3-Productie normen'!$B$36:$C$42,2,FALSE),FALSE)))</f>
        <v>0</v>
      </c>
      <c r="T4746" s="516">
        <f t="shared" si="516"/>
        <v>0</v>
      </c>
      <c r="U4746" s="55">
        <f t="shared" si="517"/>
        <v>0</v>
      </c>
      <c r="V4746" s="527"/>
      <c r="X4746" s="529">
        <f t="shared" si="515"/>
        <v>0</v>
      </c>
    </row>
    <row r="4747" spans="1:24" ht="14.1" customHeight="1">
      <c r="A4747" s="460">
        <v>4747</v>
      </c>
      <c r="B4747" s="467" t="s">
        <v>249</v>
      </c>
      <c r="C4747" s="466" t="s">
        <v>426</v>
      </c>
      <c r="D4747" s="473" t="s">
        <v>521</v>
      </c>
      <c r="E4747" s="475" t="s">
        <v>790</v>
      </c>
      <c r="F4747" s="475" t="s">
        <v>3740</v>
      </c>
      <c r="G4747" s="494" t="s">
        <v>600</v>
      </c>
      <c r="H4747" s="492" t="s">
        <v>216</v>
      </c>
      <c r="I4747" s="494" t="s">
        <v>3981</v>
      </c>
      <c r="J4747" s="502">
        <v>16.07</v>
      </c>
      <c r="K4747" s="505" t="s">
        <v>216</v>
      </c>
      <c r="L4747" s="512">
        <f t="shared" ref="L4747:L4810" si="518">SUM(M4747:O4747)</f>
        <v>104</v>
      </c>
      <c r="M4747" s="514">
        <v>104</v>
      </c>
      <c r="N4747" s="514"/>
      <c r="O4747" s="514"/>
      <c r="P4747" s="515" t="e">
        <f t="shared" ref="P4747:P4810" si="519">IF(M4747="nio",0,IF(M4747&gt;0,M4747*J4747/S4747,0))</f>
        <v>#DIV/0!</v>
      </c>
      <c r="Q4747" s="515">
        <f t="shared" ref="Q4747:Q4810" si="520">IF(N4747&gt;0,N4747*J4747/T4747,0)</f>
        <v>0</v>
      </c>
      <c r="R4747" s="515">
        <f t="shared" ref="R4747:R4810" si="521">IF(O4747&gt;0,O4747*J4747/U4747,0)</f>
        <v>0</v>
      </c>
      <c r="S4747" s="516">
        <f>IF(M4747="nio",0,IF(M4747&gt;0,VLOOKUP(H4747,'3-Productie normen'!A:L,VLOOKUP(M4747,'3-Productie normen'!$B$36:$C$42,2,FALSE),FALSE)))</f>
        <v>0</v>
      </c>
      <c r="T4747" s="516">
        <f t="shared" si="516"/>
        <v>0</v>
      </c>
      <c r="U4747" s="55">
        <f t="shared" si="517"/>
        <v>0</v>
      </c>
      <c r="V4747" s="527"/>
      <c r="X4747" s="529">
        <f t="shared" ref="X4747:X4810" si="522">L4747*J4747</f>
        <v>1671.28</v>
      </c>
    </row>
    <row r="4748" spans="1:24" ht="14.1" customHeight="1">
      <c r="A4748" s="460">
        <v>4748</v>
      </c>
      <c r="B4748" s="467" t="s">
        <v>249</v>
      </c>
      <c r="C4748" s="466" t="s">
        <v>426</v>
      </c>
      <c r="D4748" s="473" t="s">
        <v>521</v>
      </c>
      <c r="E4748" s="475" t="s">
        <v>790</v>
      </c>
      <c r="F4748" s="475" t="s">
        <v>3741</v>
      </c>
      <c r="G4748" s="494" t="s">
        <v>600</v>
      </c>
      <c r="H4748" s="492" t="s">
        <v>216</v>
      </c>
      <c r="I4748" s="494" t="s">
        <v>3981</v>
      </c>
      <c r="J4748" s="502">
        <v>16</v>
      </c>
      <c r="K4748" s="505" t="s">
        <v>216</v>
      </c>
      <c r="L4748" s="512">
        <f t="shared" si="518"/>
        <v>104</v>
      </c>
      <c r="M4748" s="514">
        <v>104</v>
      </c>
      <c r="N4748" s="514"/>
      <c r="O4748" s="514"/>
      <c r="P4748" s="515" t="e">
        <f t="shared" si="519"/>
        <v>#DIV/0!</v>
      </c>
      <c r="Q4748" s="515">
        <f t="shared" si="520"/>
        <v>0</v>
      </c>
      <c r="R4748" s="515">
        <f t="shared" si="521"/>
        <v>0</v>
      </c>
      <c r="S4748" s="516">
        <f>IF(M4748="nio",0,IF(M4748&gt;0,VLOOKUP(H4748,'3-Productie normen'!A:L,VLOOKUP(M4748,'3-Productie normen'!$B$36:$C$42,2,FALSE),FALSE)))</f>
        <v>0</v>
      </c>
      <c r="T4748" s="516">
        <f t="shared" si="516"/>
        <v>0</v>
      </c>
      <c r="U4748" s="55">
        <f t="shared" si="517"/>
        <v>0</v>
      </c>
      <c r="V4748" s="527"/>
      <c r="X4748" s="529">
        <f t="shared" si="522"/>
        <v>1664</v>
      </c>
    </row>
    <row r="4749" spans="1:24" ht="14.1" customHeight="1">
      <c r="A4749" s="460">
        <v>4749</v>
      </c>
      <c r="B4749" s="467" t="s">
        <v>249</v>
      </c>
      <c r="C4749" s="466" t="s">
        <v>427</v>
      </c>
      <c r="D4749" s="473" t="s">
        <v>522</v>
      </c>
      <c r="E4749" s="475">
        <v>0</v>
      </c>
      <c r="F4749" s="475" t="s">
        <v>3742</v>
      </c>
      <c r="G4749" s="494" t="s">
        <v>600</v>
      </c>
      <c r="H4749" s="491" t="s">
        <v>286</v>
      </c>
      <c r="I4749" s="494" t="s">
        <v>3974</v>
      </c>
      <c r="J4749" s="502">
        <v>3.21</v>
      </c>
      <c r="K4749" s="494" t="s">
        <v>4027</v>
      </c>
      <c r="L4749" s="512">
        <f t="shared" si="518"/>
        <v>0</v>
      </c>
      <c r="M4749" s="513" t="s">
        <v>4037</v>
      </c>
      <c r="N4749" s="514"/>
      <c r="O4749" s="514"/>
      <c r="P4749" s="515">
        <f t="shared" si="519"/>
        <v>0</v>
      </c>
      <c r="Q4749" s="515">
        <f t="shared" si="520"/>
        <v>0</v>
      </c>
      <c r="R4749" s="515">
        <f t="shared" si="521"/>
        <v>0</v>
      </c>
      <c r="S4749" s="516">
        <f>IF(M4749="nio",0,IF(M4749&gt;0,VLOOKUP(H4749,'3-Productie normen'!A:L,VLOOKUP(M4749,'3-Productie normen'!$B$36:$C$42,2,FALSE),FALSE)))</f>
        <v>0</v>
      </c>
      <c r="T4749" s="516">
        <f t="shared" si="516"/>
        <v>0</v>
      </c>
      <c r="U4749" s="55">
        <f t="shared" si="517"/>
        <v>0</v>
      </c>
      <c r="V4749" s="527"/>
      <c r="X4749" s="529">
        <f t="shared" si="522"/>
        <v>0</v>
      </c>
    </row>
    <row r="4750" spans="1:24" ht="14.1" customHeight="1">
      <c r="A4750" s="460">
        <v>4750</v>
      </c>
      <c r="B4750" s="467" t="s">
        <v>249</v>
      </c>
      <c r="C4750" s="466" t="s">
        <v>427</v>
      </c>
      <c r="D4750" s="473" t="s">
        <v>522</v>
      </c>
      <c r="E4750" s="475">
        <v>0</v>
      </c>
      <c r="F4750" s="475" t="s">
        <v>3743</v>
      </c>
      <c r="G4750" s="494" t="s">
        <v>625</v>
      </c>
      <c r="H4750" s="494" t="s">
        <v>4026</v>
      </c>
      <c r="I4750" s="494" t="s">
        <v>3976</v>
      </c>
      <c r="J4750" s="502">
        <v>69.09</v>
      </c>
      <c r="K4750" s="494" t="s">
        <v>4026</v>
      </c>
      <c r="L4750" s="512">
        <f t="shared" si="518"/>
        <v>0</v>
      </c>
      <c r="M4750" s="513" t="s">
        <v>4037</v>
      </c>
      <c r="N4750" s="514"/>
      <c r="O4750" s="514"/>
      <c r="P4750" s="515">
        <f t="shared" si="519"/>
        <v>0</v>
      </c>
      <c r="Q4750" s="515">
        <f t="shared" si="520"/>
        <v>0</v>
      </c>
      <c r="R4750" s="515">
        <f t="shared" si="521"/>
        <v>0</v>
      </c>
      <c r="S4750" s="516">
        <f>IF(M4750="nio",0,IF(M4750&gt;0,VLOOKUP(H4750,'3-Productie normen'!A:L,VLOOKUP(M4750,'3-Productie normen'!$B$36:$C$42,2,FALSE),FALSE)))</f>
        <v>0</v>
      </c>
      <c r="T4750" s="516">
        <f t="shared" si="516"/>
        <v>0</v>
      </c>
      <c r="U4750" s="55">
        <f t="shared" si="517"/>
        <v>0</v>
      </c>
      <c r="V4750" s="527"/>
      <c r="X4750" s="529">
        <f t="shared" si="522"/>
        <v>0</v>
      </c>
    </row>
    <row r="4751" spans="1:24" ht="14.1" customHeight="1">
      <c r="A4751" s="460">
        <v>4751</v>
      </c>
      <c r="B4751" s="467" t="s">
        <v>249</v>
      </c>
      <c r="C4751" s="466" t="s">
        <v>427</v>
      </c>
      <c r="D4751" s="473" t="s">
        <v>522</v>
      </c>
      <c r="E4751" s="475">
        <v>0</v>
      </c>
      <c r="F4751" s="475" t="s">
        <v>3744</v>
      </c>
      <c r="G4751" s="494" t="s">
        <v>600</v>
      </c>
      <c r="H4751" s="494" t="s">
        <v>4033</v>
      </c>
      <c r="I4751" s="494" t="s">
        <v>3974</v>
      </c>
      <c r="J4751" s="502">
        <v>31.25</v>
      </c>
      <c r="K4751" s="494" t="s">
        <v>4033</v>
      </c>
      <c r="L4751" s="512">
        <f t="shared" si="518"/>
        <v>104</v>
      </c>
      <c r="M4751" s="514">
        <v>104</v>
      </c>
      <c r="N4751" s="514"/>
      <c r="O4751" s="514"/>
      <c r="P4751" s="515" t="e">
        <f t="shared" si="519"/>
        <v>#DIV/0!</v>
      </c>
      <c r="Q4751" s="515">
        <f t="shared" si="520"/>
        <v>0</v>
      </c>
      <c r="R4751" s="515">
        <f t="shared" si="521"/>
        <v>0</v>
      </c>
      <c r="S4751" s="516">
        <f>IF(M4751="nio",0,IF(M4751&gt;0,VLOOKUP(H4751,'3-Productie normen'!A:L,VLOOKUP(M4751,'3-Productie normen'!$B$36:$C$42,2,FALSE),FALSE)))</f>
        <v>0</v>
      </c>
      <c r="T4751" s="516">
        <f t="shared" si="516"/>
        <v>0</v>
      </c>
      <c r="U4751" s="55">
        <f t="shared" si="517"/>
        <v>0</v>
      </c>
      <c r="V4751" s="527"/>
      <c r="X4751" s="529">
        <f t="shared" si="522"/>
        <v>3250</v>
      </c>
    </row>
    <row r="4752" spans="1:24" ht="14.1" customHeight="1">
      <c r="A4752" s="460">
        <v>4752</v>
      </c>
      <c r="B4752" s="467" t="s">
        <v>249</v>
      </c>
      <c r="C4752" s="466" t="s">
        <v>427</v>
      </c>
      <c r="D4752" s="473" t="s">
        <v>522</v>
      </c>
      <c r="E4752" s="475">
        <v>0</v>
      </c>
      <c r="F4752" s="475" t="s">
        <v>3745</v>
      </c>
      <c r="G4752" s="494" t="s">
        <v>529</v>
      </c>
      <c r="H4752" s="491" t="s">
        <v>253</v>
      </c>
      <c r="I4752" s="494" t="s">
        <v>3974</v>
      </c>
      <c r="J4752" s="502">
        <v>26.03</v>
      </c>
      <c r="K4752" s="491" t="s">
        <v>253</v>
      </c>
      <c r="L4752" s="512">
        <f t="shared" si="518"/>
        <v>104</v>
      </c>
      <c r="M4752" s="514">
        <v>104</v>
      </c>
      <c r="N4752" s="514"/>
      <c r="O4752" s="514"/>
      <c r="P4752" s="515" t="e">
        <f t="shared" si="519"/>
        <v>#DIV/0!</v>
      </c>
      <c r="Q4752" s="515">
        <f t="shared" si="520"/>
        <v>0</v>
      </c>
      <c r="R4752" s="515">
        <f t="shared" si="521"/>
        <v>0</v>
      </c>
      <c r="S4752" s="516">
        <f>IF(M4752="nio",0,IF(M4752&gt;0,VLOOKUP(H4752,'3-Productie normen'!A:L,VLOOKUP(M4752,'3-Productie normen'!$B$36:$C$42,2,FALSE),FALSE)))</f>
        <v>0</v>
      </c>
      <c r="T4752" s="516">
        <f t="shared" si="516"/>
        <v>0</v>
      </c>
      <c r="U4752" s="55">
        <f t="shared" si="517"/>
        <v>0</v>
      </c>
      <c r="V4752" s="527"/>
      <c r="X4752" s="529">
        <f t="shared" si="522"/>
        <v>2707.12</v>
      </c>
    </row>
    <row r="4753" spans="1:24" ht="14.1" customHeight="1">
      <c r="A4753" s="567">
        <v>4753</v>
      </c>
      <c r="B4753" s="467" t="s">
        <v>249</v>
      </c>
      <c r="C4753" s="466" t="s">
        <v>427</v>
      </c>
      <c r="D4753" s="473" t="s">
        <v>522</v>
      </c>
      <c r="E4753" s="475">
        <v>0</v>
      </c>
      <c r="F4753" s="475" t="s">
        <v>3746</v>
      </c>
      <c r="G4753" s="494" t="s">
        <v>600</v>
      </c>
      <c r="H4753" s="494" t="s">
        <v>4033</v>
      </c>
      <c r="I4753" s="494" t="s">
        <v>3974</v>
      </c>
      <c r="J4753" s="502">
        <v>21.05</v>
      </c>
      <c r="K4753" s="494" t="s">
        <v>4033</v>
      </c>
      <c r="L4753" s="512">
        <f t="shared" si="518"/>
        <v>104</v>
      </c>
      <c r="M4753" s="514">
        <v>104</v>
      </c>
      <c r="N4753" s="514"/>
      <c r="O4753" s="514"/>
      <c r="P4753" s="515" t="e">
        <f t="shared" si="519"/>
        <v>#DIV/0!</v>
      </c>
      <c r="Q4753" s="515">
        <f t="shared" si="520"/>
        <v>0</v>
      </c>
      <c r="R4753" s="515">
        <f t="shared" si="521"/>
        <v>0</v>
      </c>
      <c r="S4753" s="516">
        <f>IF(M4753="nio",0,IF(M4753&gt;0,VLOOKUP(H4753,'3-Productie normen'!A:L,VLOOKUP(M4753,'3-Productie normen'!$B$36:$C$42,2,FALSE),FALSE)))</f>
        <v>0</v>
      </c>
      <c r="T4753" s="516">
        <f t="shared" si="516"/>
        <v>0</v>
      </c>
      <c r="U4753" s="55">
        <f t="shared" si="517"/>
        <v>0</v>
      </c>
      <c r="V4753" s="527"/>
      <c r="X4753" s="529">
        <f t="shared" si="522"/>
        <v>2189.2000000000003</v>
      </c>
    </row>
    <row r="4754" spans="1:24" ht="14.1" customHeight="1">
      <c r="A4754" s="460">
        <v>4754</v>
      </c>
      <c r="B4754" s="467" t="s">
        <v>249</v>
      </c>
      <c r="C4754" s="466" t="s">
        <v>427</v>
      </c>
      <c r="D4754" s="473" t="s">
        <v>522</v>
      </c>
      <c r="E4754" s="475">
        <v>0</v>
      </c>
      <c r="F4754" s="475" t="s">
        <v>3747</v>
      </c>
      <c r="G4754" s="494" t="s">
        <v>625</v>
      </c>
      <c r="H4754" s="494" t="s">
        <v>4026</v>
      </c>
      <c r="I4754" s="494" t="s">
        <v>3976</v>
      </c>
      <c r="J4754" s="502">
        <v>18.28</v>
      </c>
      <c r="K4754" s="494" t="s">
        <v>4026</v>
      </c>
      <c r="L4754" s="512">
        <f t="shared" si="518"/>
        <v>0</v>
      </c>
      <c r="M4754" s="513" t="s">
        <v>4037</v>
      </c>
      <c r="N4754" s="514"/>
      <c r="O4754" s="514"/>
      <c r="P4754" s="515">
        <f t="shared" si="519"/>
        <v>0</v>
      </c>
      <c r="Q4754" s="515">
        <f t="shared" si="520"/>
        <v>0</v>
      </c>
      <c r="R4754" s="515">
        <f t="shared" si="521"/>
        <v>0</v>
      </c>
      <c r="S4754" s="516">
        <f>IF(M4754="nio",0,IF(M4754&gt;0,VLOOKUP(H4754,'3-Productie normen'!A:L,VLOOKUP(M4754,'3-Productie normen'!$B$36:$C$42,2,FALSE),FALSE)))</f>
        <v>0</v>
      </c>
      <c r="T4754" s="516">
        <f t="shared" si="516"/>
        <v>0</v>
      </c>
      <c r="U4754" s="55">
        <f t="shared" si="517"/>
        <v>0</v>
      </c>
      <c r="V4754" s="527"/>
      <c r="X4754" s="529">
        <f t="shared" si="522"/>
        <v>0</v>
      </c>
    </row>
    <row r="4755" spans="1:24" ht="14.1" customHeight="1">
      <c r="A4755" s="460">
        <v>4755</v>
      </c>
      <c r="B4755" s="467" t="s">
        <v>249</v>
      </c>
      <c r="C4755" s="466" t="s">
        <v>427</v>
      </c>
      <c r="D4755" s="473" t="s">
        <v>522</v>
      </c>
      <c r="E4755" s="475">
        <v>0</v>
      </c>
      <c r="F4755" s="475" t="s">
        <v>3748</v>
      </c>
      <c r="G4755" s="494" t="s">
        <v>529</v>
      </c>
      <c r="H4755" s="491" t="s">
        <v>253</v>
      </c>
      <c r="I4755" s="494" t="s">
        <v>3974</v>
      </c>
      <c r="J4755" s="502">
        <v>22.95</v>
      </c>
      <c r="K4755" s="491" t="s">
        <v>253</v>
      </c>
      <c r="L4755" s="512">
        <f t="shared" si="518"/>
        <v>104</v>
      </c>
      <c r="M4755" s="514">
        <v>104</v>
      </c>
      <c r="N4755" s="514"/>
      <c r="O4755" s="514"/>
      <c r="P4755" s="515" t="e">
        <f t="shared" si="519"/>
        <v>#DIV/0!</v>
      </c>
      <c r="Q4755" s="515">
        <f t="shared" si="520"/>
        <v>0</v>
      </c>
      <c r="R4755" s="515">
        <f t="shared" si="521"/>
        <v>0</v>
      </c>
      <c r="S4755" s="516">
        <f>IF(M4755="nio",0,IF(M4755&gt;0,VLOOKUP(H4755,'3-Productie normen'!A:L,VLOOKUP(M4755,'3-Productie normen'!$B$36:$C$42,2,FALSE),FALSE)))</f>
        <v>0</v>
      </c>
      <c r="T4755" s="516">
        <f t="shared" si="516"/>
        <v>0</v>
      </c>
      <c r="U4755" s="55">
        <f t="shared" si="517"/>
        <v>0</v>
      </c>
      <c r="V4755" s="527"/>
      <c r="X4755" s="529">
        <f t="shared" si="522"/>
        <v>2386.7999999999997</v>
      </c>
    </row>
    <row r="4756" spans="1:24" ht="14.1" customHeight="1">
      <c r="A4756" s="460">
        <v>4756</v>
      </c>
      <c r="B4756" s="467" t="s">
        <v>249</v>
      </c>
      <c r="C4756" s="466" t="s">
        <v>427</v>
      </c>
      <c r="D4756" s="473" t="s">
        <v>522</v>
      </c>
      <c r="E4756" s="475">
        <v>0</v>
      </c>
      <c r="F4756" s="475" t="s">
        <v>3749</v>
      </c>
      <c r="G4756" s="494" t="s">
        <v>594</v>
      </c>
      <c r="H4756" s="494" t="s">
        <v>4026</v>
      </c>
      <c r="I4756" s="494" t="s">
        <v>3976</v>
      </c>
      <c r="J4756" s="502">
        <v>20.57</v>
      </c>
      <c r="K4756" s="494" t="s">
        <v>4026</v>
      </c>
      <c r="L4756" s="512">
        <f t="shared" si="518"/>
        <v>0</v>
      </c>
      <c r="M4756" s="513" t="s">
        <v>4037</v>
      </c>
      <c r="N4756" s="514"/>
      <c r="O4756" s="514"/>
      <c r="P4756" s="515">
        <f t="shared" si="519"/>
        <v>0</v>
      </c>
      <c r="Q4756" s="515">
        <f t="shared" si="520"/>
        <v>0</v>
      </c>
      <c r="R4756" s="515">
        <f t="shared" si="521"/>
        <v>0</v>
      </c>
      <c r="S4756" s="516">
        <f>IF(M4756="nio",0,IF(M4756&gt;0,VLOOKUP(H4756,'3-Productie normen'!A:L,VLOOKUP(M4756,'3-Productie normen'!$B$36:$C$42,2,FALSE),FALSE)))</f>
        <v>0</v>
      </c>
      <c r="T4756" s="516">
        <f t="shared" si="516"/>
        <v>0</v>
      </c>
      <c r="U4756" s="55">
        <f t="shared" si="517"/>
        <v>0</v>
      </c>
      <c r="V4756" s="527"/>
      <c r="X4756" s="529">
        <f t="shared" si="522"/>
        <v>0</v>
      </c>
    </row>
    <row r="4757" spans="1:24" ht="14.1" customHeight="1">
      <c r="A4757" s="460">
        <v>4757</v>
      </c>
      <c r="B4757" s="467" t="s">
        <v>249</v>
      </c>
      <c r="C4757" s="466" t="s">
        <v>427</v>
      </c>
      <c r="D4757" s="473" t="s">
        <v>522</v>
      </c>
      <c r="E4757" s="475">
        <v>0</v>
      </c>
      <c r="F4757" s="475" t="s">
        <v>3750</v>
      </c>
      <c r="G4757" s="494" t="s">
        <v>529</v>
      </c>
      <c r="H4757" s="491" t="s">
        <v>253</v>
      </c>
      <c r="I4757" s="494" t="s">
        <v>3974</v>
      </c>
      <c r="J4757" s="502">
        <v>26.03</v>
      </c>
      <c r="K4757" s="491" t="s">
        <v>253</v>
      </c>
      <c r="L4757" s="512">
        <f t="shared" si="518"/>
        <v>104</v>
      </c>
      <c r="M4757" s="514">
        <v>104</v>
      </c>
      <c r="N4757" s="514"/>
      <c r="O4757" s="514"/>
      <c r="P4757" s="515" t="e">
        <f t="shared" si="519"/>
        <v>#DIV/0!</v>
      </c>
      <c r="Q4757" s="515">
        <f t="shared" si="520"/>
        <v>0</v>
      </c>
      <c r="R4757" s="515">
        <f t="shared" si="521"/>
        <v>0</v>
      </c>
      <c r="S4757" s="516">
        <f>IF(M4757="nio",0,IF(M4757&gt;0,VLOOKUP(H4757,'3-Productie normen'!A:L,VLOOKUP(M4757,'3-Productie normen'!$B$36:$C$42,2,FALSE),FALSE)))</f>
        <v>0</v>
      </c>
      <c r="T4757" s="516">
        <f t="shared" si="516"/>
        <v>0</v>
      </c>
      <c r="U4757" s="55">
        <f t="shared" si="517"/>
        <v>0</v>
      </c>
      <c r="V4757" s="527"/>
      <c r="X4757" s="529">
        <f t="shared" si="522"/>
        <v>2707.12</v>
      </c>
    </row>
    <row r="4758" spans="1:24" ht="14.1" customHeight="1">
      <c r="A4758" s="460">
        <v>4758</v>
      </c>
      <c r="B4758" s="467" t="s">
        <v>249</v>
      </c>
      <c r="C4758" s="466" t="s">
        <v>427</v>
      </c>
      <c r="D4758" s="473" t="s">
        <v>522</v>
      </c>
      <c r="E4758" s="475">
        <v>0</v>
      </c>
      <c r="F4758" s="475" t="s">
        <v>3751</v>
      </c>
      <c r="G4758" s="494" t="s">
        <v>625</v>
      </c>
      <c r="H4758" s="494" t="s">
        <v>4026</v>
      </c>
      <c r="I4758" s="494" t="s">
        <v>3976</v>
      </c>
      <c r="J4758" s="502">
        <v>74.56</v>
      </c>
      <c r="K4758" s="494" t="s">
        <v>4026</v>
      </c>
      <c r="L4758" s="512">
        <f t="shared" si="518"/>
        <v>0</v>
      </c>
      <c r="M4758" s="513" t="s">
        <v>4037</v>
      </c>
      <c r="N4758" s="514"/>
      <c r="O4758" s="514"/>
      <c r="P4758" s="515">
        <f t="shared" si="519"/>
        <v>0</v>
      </c>
      <c r="Q4758" s="515">
        <f t="shared" si="520"/>
        <v>0</v>
      </c>
      <c r="R4758" s="515">
        <f t="shared" si="521"/>
        <v>0</v>
      </c>
      <c r="S4758" s="516">
        <f>IF(M4758="nio",0,IF(M4758&gt;0,VLOOKUP(H4758,'3-Productie normen'!A:L,VLOOKUP(M4758,'3-Productie normen'!$B$36:$C$42,2,FALSE),FALSE)))</f>
        <v>0</v>
      </c>
      <c r="T4758" s="516">
        <f t="shared" si="516"/>
        <v>0</v>
      </c>
      <c r="U4758" s="55">
        <f t="shared" si="517"/>
        <v>0</v>
      </c>
      <c r="V4758" s="527"/>
      <c r="X4758" s="529">
        <f t="shared" si="522"/>
        <v>0</v>
      </c>
    </row>
    <row r="4759" spans="1:24" ht="14.1" customHeight="1">
      <c r="A4759" s="460">
        <v>4759</v>
      </c>
      <c r="B4759" s="467" t="s">
        <v>249</v>
      </c>
      <c r="C4759" s="466" t="s">
        <v>427</v>
      </c>
      <c r="D4759" s="473" t="s">
        <v>522</v>
      </c>
      <c r="E4759" s="475">
        <v>0</v>
      </c>
      <c r="F4759" s="475" t="s">
        <v>3752</v>
      </c>
      <c r="G4759" s="494" t="s">
        <v>598</v>
      </c>
      <c r="H4759" s="487" t="s">
        <v>17</v>
      </c>
      <c r="I4759" s="494" t="s">
        <v>3977</v>
      </c>
      <c r="J4759" s="502">
        <v>7.54</v>
      </c>
      <c r="K4759" s="494" t="s">
        <v>4030</v>
      </c>
      <c r="L4759" s="512">
        <f t="shared" si="518"/>
        <v>510</v>
      </c>
      <c r="M4759" s="514">
        <v>255</v>
      </c>
      <c r="N4759" s="514">
        <v>255</v>
      </c>
      <c r="O4759" s="514"/>
      <c r="P4759" s="515" t="e">
        <f t="shared" si="519"/>
        <v>#DIV/0!</v>
      </c>
      <c r="Q4759" s="515" t="e">
        <f t="shared" si="520"/>
        <v>#DIV/0!</v>
      </c>
      <c r="R4759" s="515">
        <f t="shared" si="521"/>
        <v>0</v>
      </c>
      <c r="S4759" s="516">
        <f>IF(M4759="nio",0,IF(M4759&gt;0,VLOOKUP(H4759,'3-Productie normen'!A:L,VLOOKUP(M4759,'3-Productie normen'!$B$36:$C$42,2,FALSE),FALSE)))</f>
        <v>0</v>
      </c>
      <c r="T4759" s="516">
        <f t="shared" si="516"/>
        <v>0</v>
      </c>
      <c r="U4759" s="55">
        <f t="shared" si="517"/>
        <v>0</v>
      </c>
      <c r="V4759" s="527"/>
      <c r="X4759" s="529">
        <f t="shared" si="522"/>
        <v>3845.4</v>
      </c>
    </row>
    <row r="4760" spans="1:24" ht="14.1" customHeight="1">
      <c r="A4760" s="460">
        <v>4760</v>
      </c>
      <c r="B4760" s="467" t="s">
        <v>249</v>
      </c>
      <c r="C4760" s="466" t="s">
        <v>428</v>
      </c>
      <c r="D4760" s="473" t="s">
        <v>523</v>
      </c>
      <c r="E4760" s="475">
        <v>0</v>
      </c>
      <c r="F4760" s="475" t="s">
        <v>1472</v>
      </c>
      <c r="G4760" s="494" t="s">
        <v>627</v>
      </c>
      <c r="H4760" s="494" t="s">
        <v>4026</v>
      </c>
      <c r="I4760" s="494" t="s">
        <v>3981</v>
      </c>
      <c r="J4760" s="502">
        <v>9.83</v>
      </c>
      <c r="K4760" s="494" t="s">
        <v>4026</v>
      </c>
      <c r="L4760" s="512">
        <f t="shared" si="518"/>
        <v>0</v>
      </c>
      <c r="M4760" s="513" t="s">
        <v>4037</v>
      </c>
      <c r="N4760" s="514"/>
      <c r="O4760" s="514"/>
      <c r="P4760" s="515">
        <f t="shared" si="519"/>
        <v>0</v>
      </c>
      <c r="Q4760" s="515">
        <f t="shared" si="520"/>
        <v>0</v>
      </c>
      <c r="R4760" s="515">
        <f t="shared" si="521"/>
        <v>0</v>
      </c>
      <c r="S4760" s="516">
        <f>IF(M4760="nio",0,IF(M4760&gt;0,VLOOKUP(H4760,'3-Productie normen'!A:L,VLOOKUP(M4760,'3-Productie normen'!$B$36:$C$42,2,FALSE),FALSE)))</f>
        <v>0</v>
      </c>
      <c r="T4760" s="516">
        <f t="shared" si="516"/>
        <v>0</v>
      </c>
      <c r="U4760" s="55">
        <f t="shared" si="517"/>
        <v>0</v>
      </c>
      <c r="V4760" s="527"/>
      <c r="X4760" s="529">
        <f t="shared" si="522"/>
        <v>0</v>
      </c>
    </row>
    <row r="4761" spans="1:24" ht="14.1" customHeight="1">
      <c r="A4761" s="567">
        <v>4761</v>
      </c>
      <c r="B4761" s="467" t="s">
        <v>249</v>
      </c>
      <c r="C4761" s="466" t="s">
        <v>428</v>
      </c>
      <c r="D4761" s="473" t="s">
        <v>523</v>
      </c>
      <c r="E4761" s="475">
        <v>0</v>
      </c>
      <c r="F4761" s="475" t="s">
        <v>3753</v>
      </c>
      <c r="G4761" s="494" t="s">
        <v>606</v>
      </c>
      <c r="H4761" s="491" t="s">
        <v>286</v>
      </c>
      <c r="I4761" s="494" t="s">
        <v>3976</v>
      </c>
      <c r="J4761" s="502">
        <v>40.700000000000003</v>
      </c>
      <c r="K4761" s="494" t="s">
        <v>4027</v>
      </c>
      <c r="L4761" s="512">
        <f t="shared" si="518"/>
        <v>0</v>
      </c>
      <c r="M4761" s="513" t="s">
        <v>4037</v>
      </c>
      <c r="N4761" s="514"/>
      <c r="O4761" s="514"/>
      <c r="P4761" s="515">
        <f t="shared" si="519"/>
        <v>0</v>
      </c>
      <c r="Q4761" s="515">
        <f t="shared" si="520"/>
        <v>0</v>
      </c>
      <c r="R4761" s="515">
        <f t="shared" si="521"/>
        <v>0</v>
      </c>
      <c r="S4761" s="516">
        <f>IF(M4761="nio",0,IF(M4761&gt;0,VLOOKUP(H4761,'3-Productie normen'!A:L,VLOOKUP(M4761,'3-Productie normen'!$B$36:$C$42,2,FALSE),FALSE)))</f>
        <v>0</v>
      </c>
      <c r="T4761" s="516">
        <f t="shared" si="516"/>
        <v>0</v>
      </c>
      <c r="U4761" s="55">
        <f t="shared" si="517"/>
        <v>0</v>
      </c>
      <c r="V4761" s="527"/>
      <c r="X4761" s="529">
        <f t="shared" si="522"/>
        <v>0</v>
      </c>
    </row>
    <row r="4762" spans="1:24" ht="14.1" customHeight="1">
      <c r="A4762" s="460">
        <v>4762</v>
      </c>
      <c r="B4762" s="467" t="s">
        <v>249</v>
      </c>
      <c r="C4762" s="466" t="s">
        <v>428</v>
      </c>
      <c r="D4762" s="473" t="s">
        <v>523</v>
      </c>
      <c r="E4762" s="475">
        <v>0</v>
      </c>
      <c r="F4762" s="475" t="s">
        <v>3754</v>
      </c>
      <c r="G4762" s="494" t="s">
        <v>606</v>
      </c>
      <c r="H4762" s="491" t="s">
        <v>286</v>
      </c>
      <c r="I4762" s="494" t="s">
        <v>3976</v>
      </c>
      <c r="J4762" s="502">
        <v>10.56</v>
      </c>
      <c r="K4762" s="494" t="s">
        <v>4027</v>
      </c>
      <c r="L4762" s="512">
        <f t="shared" si="518"/>
        <v>0</v>
      </c>
      <c r="M4762" s="513" t="s">
        <v>4037</v>
      </c>
      <c r="N4762" s="514"/>
      <c r="O4762" s="514"/>
      <c r="P4762" s="515">
        <f t="shared" si="519"/>
        <v>0</v>
      </c>
      <c r="Q4762" s="515">
        <f t="shared" si="520"/>
        <v>0</v>
      </c>
      <c r="R4762" s="515">
        <f t="shared" si="521"/>
        <v>0</v>
      </c>
      <c r="S4762" s="516">
        <f>IF(M4762="nio",0,IF(M4762&gt;0,VLOOKUP(H4762,'3-Productie normen'!A:L,VLOOKUP(M4762,'3-Productie normen'!$B$36:$C$42,2,FALSE),FALSE)))</f>
        <v>0</v>
      </c>
      <c r="T4762" s="516">
        <f t="shared" si="516"/>
        <v>0</v>
      </c>
      <c r="U4762" s="55">
        <f t="shared" si="517"/>
        <v>0</v>
      </c>
      <c r="V4762" s="527"/>
      <c r="X4762" s="529">
        <f t="shared" si="522"/>
        <v>0</v>
      </c>
    </row>
    <row r="4763" spans="1:24" ht="14.1" customHeight="1">
      <c r="A4763" s="460">
        <v>4763</v>
      </c>
      <c r="B4763" s="467" t="s">
        <v>249</v>
      </c>
      <c r="C4763" s="466" t="s">
        <v>428</v>
      </c>
      <c r="D4763" s="473" t="s">
        <v>523</v>
      </c>
      <c r="E4763" s="475">
        <v>0</v>
      </c>
      <c r="F4763" s="475" t="s">
        <v>1475</v>
      </c>
      <c r="G4763" s="494" t="s">
        <v>627</v>
      </c>
      <c r="H4763" s="494" t="s">
        <v>4026</v>
      </c>
      <c r="I4763" s="494" t="s">
        <v>3981</v>
      </c>
      <c r="J4763" s="502">
        <v>9.9700000000000006</v>
      </c>
      <c r="K4763" s="494" t="s">
        <v>4026</v>
      </c>
      <c r="L4763" s="512">
        <f t="shared" si="518"/>
        <v>0</v>
      </c>
      <c r="M4763" s="513" t="s">
        <v>4037</v>
      </c>
      <c r="N4763" s="514"/>
      <c r="O4763" s="514"/>
      <c r="P4763" s="515">
        <f t="shared" si="519"/>
        <v>0</v>
      </c>
      <c r="Q4763" s="515">
        <f t="shared" si="520"/>
        <v>0</v>
      </c>
      <c r="R4763" s="515">
        <f t="shared" si="521"/>
        <v>0</v>
      </c>
      <c r="S4763" s="516">
        <f>IF(M4763="nio",0,IF(M4763&gt;0,VLOOKUP(H4763,'3-Productie normen'!A:L,VLOOKUP(M4763,'3-Productie normen'!$B$36:$C$42,2,FALSE),FALSE)))</f>
        <v>0</v>
      </c>
      <c r="T4763" s="516">
        <f t="shared" si="516"/>
        <v>0</v>
      </c>
      <c r="U4763" s="55">
        <f t="shared" si="517"/>
        <v>0</v>
      </c>
      <c r="V4763" s="527"/>
      <c r="X4763" s="529">
        <f t="shared" si="522"/>
        <v>0</v>
      </c>
    </row>
    <row r="4764" spans="1:24" ht="14.1" customHeight="1">
      <c r="A4764" s="460">
        <v>4764</v>
      </c>
      <c r="B4764" s="467" t="s">
        <v>249</v>
      </c>
      <c r="C4764" s="466" t="s">
        <v>428</v>
      </c>
      <c r="D4764" s="473" t="s">
        <v>523</v>
      </c>
      <c r="E4764" s="475">
        <v>0</v>
      </c>
      <c r="F4764" s="475" t="s">
        <v>1477</v>
      </c>
      <c r="G4764" s="494" t="s">
        <v>627</v>
      </c>
      <c r="H4764" s="494" t="s">
        <v>4026</v>
      </c>
      <c r="I4764" s="494" t="s">
        <v>3981</v>
      </c>
      <c r="J4764" s="502">
        <v>7.07</v>
      </c>
      <c r="K4764" s="494" t="s">
        <v>4026</v>
      </c>
      <c r="L4764" s="512">
        <f t="shared" si="518"/>
        <v>0</v>
      </c>
      <c r="M4764" s="513" t="s">
        <v>4037</v>
      </c>
      <c r="N4764" s="514"/>
      <c r="O4764" s="514"/>
      <c r="P4764" s="515">
        <f t="shared" si="519"/>
        <v>0</v>
      </c>
      <c r="Q4764" s="515">
        <f t="shared" si="520"/>
        <v>0</v>
      </c>
      <c r="R4764" s="515">
        <f t="shared" si="521"/>
        <v>0</v>
      </c>
      <c r="S4764" s="516">
        <f>IF(M4764="nio",0,IF(M4764&gt;0,VLOOKUP(H4764,'3-Productie normen'!A:L,VLOOKUP(M4764,'3-Productie normen'!$B$36:$C$42,2,FALSE),FALSE)))</f>
        <v>0</v>
      </c>
      <c r="T4764" s="516">
        <f t="shared" si="516"/>
        <v>0</v>
      </c>
      <c r="U4764" s="55">
        <f t="shared" si="517"/>
        <v>0</v>
      </c>
      <c r="V4764" s="527"/>
      <c r="X4764" s="529">
        <f t="shared" si="522"/>
        <v>0</v>
      </c>
    </row>
    <row r="4765" spans="1:24" ht="14.1" customHeight="1">
      <c r="A4765" s="460">
        <v>4765</v>
      </c>
      <c r="B4765" s="467" t="s">
        <v>249</v>
      </c>
      <c r="C4765" s="466" t="s">
        <v>428</v>
      </c>
      <c r="D4765" s="473" t="s">
        <v>523</v>
      </c>
      <c r="E4765" s="475">
        <v>0</v>
      </c>
      <c r="F4765" s="475" t="s">
        <v>3755</v>
      </c>
      <c r="G4765" s="494" t="s">
        <v>536</v>
      </c>
      <c r="H4765" s="491" t="s">
        <v>4038</v>
      </c>
      <c r="I4765" s="494" t="s">
        <v>3975</v>
      </c>
      <c r="J4765" s="502">
        <v>18.39</v>
      </c>
      <c r="K4765" s="491" t="s">
        <v>4038</v>
      </c>
      <c r="L4765" s="512">
        <f t="shared" si="518"/>
        <v>255</v>
      </c>
      <c r="M4765" s="514">
        <v>255</v>
      </c>
      <c r="N4765" s="514"/>
      <c r="O4765" s="514"/>
      <c r="P4765" s="515" t="e">
        <f t="shared" si="519"/>
        <v>#DIV/0!</v>
      </c>
      <c r="Q4765" s="515">
        <f t="shared" si="520"/>
        <v>0</v>
      </c>
      <c r="R4765" s="515">
        <f t="shared" si="521"/>
        <v>0</v>
      </c>
      <c r="S4765" s="516">
        <f>IF(M4765="nio",0,IF(M4765&gt;0,VLOOKUP(H4765,'3-Productie normen'!A:L,VLOOKUP(M4765,'3-Productie normen'!$B$36:$C$42,2,FALSE),FALSE)))</f>
        <v>0</v>
      </c>
      <c r="T4765" s="516">
        <f t="shared" ref="T4765:T4829" si="523">IF(N4765&gt;0,S4765*$T$8,0)</f>
        <v>0</v>
      </c>
      <c r="U4765" s="55">
        <f t="shared" ref="U4765:U4829" si="524">IF((OR(O4765&gt;0,)),S4765*$U$8,0)</f>
        <v>0</v>
      </c>
      <c r="V4765" s="527"/>
      <c r="X4765" s="529">
        <f t="shared" si="522"/>
        <v>4689.45</v>
      </c>
    </row>
    <row r="4766" spans="1:24" ht="14.1" customHeight="1">
      <c r="A4766" s="460">
        <v>4766</v>
      </c>
      <c r="B4766" s="467" t="s">
        <v>249</v>
      </c>
      <c r="C4766" s="466" t="s">
        <v>428</v>
      </c>
      <c r="D4766" s="473" t="s">
        <v>523</v>
      </c>
      <c r="E4766" s="475">
        <v>0</v>
      </c>
      <c r="F4766" s="475" t="s">
        <v>3756</v>
      </c>
      <c r="G4766" s="494" t="s">
        <v>625</v>
      </c>
      <c r="H4766" s="491" t="s">
        <v>286</v>
      </c>
      <c r="I4766" s="494" t="s">
        <v>3976</v>
      </c>
      <c r="J4766" s="502">
        <v>30.69</v>
      </c>
      <c r="K4766" s="494" t="s">
        <v>4027</v>
      </c>
      <c r="L4766" s="512">
        <f t="shared" si="518"/>
        <v>0</v>
      </c>
      <c r="M4766" s="513" t="s">
        <v>4037</v>
      </c>
      <c r="N4766" s="514"/>
      <c r="O4766" s="514"/>
      <c r="P4766" s="515">
        <f t="shared" si="519"/>
        <v>0</v>
      </c>
      <c r="Q4766" s="515">
        <f t="shared" si="520"/>
        <v>0</v>
      </c>
      <c r="R4766" s="515">
        <f t="shared" si="521"/>
        <v>0</v>
      </c>
      <c r="S4766" s="516">
        <f>IF(M4766="nio",0,IF(M4766&gt;0,VLOOKUP(H4766,'3-Productie normen'!A:L,VLOOKUP(M4766,'3-Productie normen'!$B$36:$C$42,2,FALSE),FALSE)))</f>
        <v>0</v>
      </c>
      <c r="T4766" s="516">
        <f t="shared" si="523"/>
        <v>0</v>
      </c>
      <c r="U4766" s="55">
        <f t="shared" si="524"/>
        <v>0</v>
      </c>
      <c r="V4766" s="527"/>
      <c r="X4766" s="529">
        <f t="shared" si="522"/>
        <v>0</v>
      </c>
    </row>
    <row r="4767" spans="1:24" ht="14.1" customHeight="1">
      <c r="A4767" s="460">
        <v>4767</v>
      </c>
      <c r="B4767" s="467" t="s">
        <v>249</v>
      </c>
      <c r="C4767" s="466" t="s">
        <v>428</v>
      </c>
      <c r="D4767" s="473" t="s">
        <v>523</v>
      </c>
      <c r="E4767" s="475">
        <v>0</v>
      </c>
      <c r="F4767" s="475" t="s">
        <v>3757</v>
      </c>
      <c r="G4767" s="494" t="s">
        <v>1024</v>
      </c>
      <c r="H4767" s="494" t="s">
        <v>4033</v>
      </c>
      <c r="I4767" s="494" t="s">
        <v>3974</v>
      </c>
      <c r="J4767" s="502">
        <v>5.59</v>
      </c>
      <c r="K4767" s="494" t="s">
        <v>88</v>
      </c>
      <c r="L4767" s="512">
        <f t="shared" si="518"/>
        <v>255</v>
      </c>
      <c r="M4767" s="514">
        <v>255</v>
      </c>
      <c r="N4767" s="514"/>
      <c r="O4767" s="514"/>
      <c r="P4767" s="515" t="e">
        <f t="shared" si="519"/>
        <v>#DIV/0!</v>
      </c>
      <c r="Q4767" s="515">
        <f t="shared" si="520"/>
        <v>0</v>
      </c>
      <c r="R4767" s="515">
        <f t="shared" si="521"/>
        <v>0</v>
      </c>
      <c r="S4767" s="516">
        <f>IF(M4767="nio",0,IF(M4767&gt;0,VLOOKUP(H4767,'3-Productie normen'!A:L,VLOOKUP(M4767,'3-Productie normen'!$B$36:$C$42,2,FALSE),FALSE)))</f>
        <v>0</v>
      </c>
      <c r="T4767" s="516">
        <f t="shared" si="523"/>
        <v>0</v>
      </c>
      <c r="U4767" s="55">
        <f t="shared" si="524"/>
        <v>0</v>
      </c>
      <c r="V4767" s="527"/>
      <c r="X4767" s="529">
        <f t="shared" si="522"/>
        <v>1425.45</v>
      </c>
    </row>
    <row r="4768" spans="1:24" ht="14.1" customHeight="1">
      <c r="A4768" s="460">
        <v>4768</v>
      </c>
      <c r="B4768" s="467" t="s">
        <v>249</v>
      </c>
      <c r="C4768" s="466" t="s">
        <v>428</v>
      </c>
      <c r="D4768" s="473" t="s">
        <v>523</v>
      </c>
      <c r="E4768" s="475">
        <v>0</v>
      </c>
      <c r="F4768" s="475" t="s">
        <v>3758</v>
      </c>
      <c r="G4768" s="494" t="s">
        <v>625</v>
      </c>
      <c r="H4768" s="494" t="s">
        <v>4026</v>
      </c>
      <c r="I4768" s="494" t="s">
        <v>3976</v>
      </c>
      <c r="J4768" s="502">
        <v>215.76</v>
      </c>
      <c r="K4768" s="494" t="s">
        <v>4026</v>
      </c>
      <c r="L4768" s="512">
        <f t="shared" si="518"/>
        <v>0</v>
      </c>
      <c r="M4768" s="513" t="s">
        <v>4037</v>
      </c>
      <c r="N4768" s="514"/>
      <c r="O4768" s="514"/>
      <c r="P4768" s="515">
        <f t="shared" si="519"/>
        <v>0</v>
      </c>
      <c r="Q4768" s="515">
        <f t="shared" si="520"/>
        <v>0</v>
      </c>
      <c r="R4768" s="515">
        <f t="shared" si="521"/>
        <v>0</v>
      </c>
      <c r="S4768" s="516">
        <f>IF(M4768="nio",0,IF(M4768&gt;0,VLOOKUP(H4768,'3-Productie normen'!A:L,VLOOKUP(M4768,'3-Productie normen'!$B$36:$C$42,2,FALSE),FALSE)))</f>
        <v>0</v>
      </c>
      <c r="T4768" s="516">
        <f t="shared" si="523"/>
        <v>0</v>
      </c>
      <c r="U4768" s="55">
        <f t="shared" si="524"/>
        <v>0</v>
      </c>
      <c r="V4768" s="527"/>
      <c r="X4768" s="529">
        <f t="shared" si="522"/>
        <v>0</v>
      </c>
    </row>
    <row r="4769" spans="1:24" ht="14.1" customHeight="1">
      <c r="A4769" s="567">
        <v>4769</v>
      </c>
      <c r="B4769" s="467" t="s">
        <v>249</v>
      </c>
      <c r="C4769" s="466" t="s">
        <v>428</v>
      </c>
      <c r="D4769" s="473" t="s">
        <v>523</v>
      </c>
      <c r="E4769" s="475">
        <v>0</v>
      </c>
      <c r="F4769" s="475" t="s">
        <v>3759</v>
      </c>
      <c r="G4769" s="494" t="s">
        <v>594</v>
      </c>
      <c r="H4769" s="494" t="s">
        <v>4026</v>
      </c>
      <c r="I4769" s="494" t="s">
        <v>3997</v>
      </c>
      <c r="J4769" s="502">
        <v>67.88</v>
      </c>
      <c r="K4769" s="494" t="s">
        <v>4026</v>
      </c>
      <c r="L4769" s="512">
        <f t="shared" si="518"/>
        <v>0</v>
      </c>
      <c r="M4769" s="513" t="s">
        <v>4037</v>
      </c>
      <c r="N4769" s="514"/>
      <c r="O4769" s="514"/>
      <c r="P4769" s="515">
        <f t="shared" si="519"/>
        <v>0</v>
      </c>
      <c r="Q4769" s="515">
        <f t="shared" si="520"/>
        <v>0</v>
      </c>
      <c r="R4769" s="515">
        <f t="shared" si="521"/>
        <v>0</v>
      </c>
      <c r="S4769" s="516">
        <f>IF(M4769="nio",0,IF(M4769&gt;0,VLOOKUP(H4769,'3-Productie normen'!A:L,VLOOKUP(M4769,'3-Productie normen'!$B$36:$C$42,2,FALSE),FALSE)))</f>
        <v>0</v>
      </c>
      <c r="T4769" s="516">
        <f t="shared" si="523"/>
        <v>0</v>
      </c>
      <c r="U4769" s="55">
        <f t="shared" si="524"/>
        <v>0</v>
      </c>
      <c r="V4769" s="527"/>
      <c r="X4769" s="529">
        <f t="shared" si="522"/>
        <v>0</v>
      </c>
    </row>
    <row r="4770" spans="1:24" ht="14.1" customHeight="1">
      <c r="A4770" s="460">
        <v>4770</v>
      </c>
      <c r="B4770" s="467" t="s">
        <v>249</v>
      </c>
      <c r="C4770" s="466" t="s">
        <v>428</v>
      </c>
      <c r="D4770" s="473" t="s">
        <v>523</v>
      </c>
      <c r="E4770" s="475">
        <v>0</v>
      </c>
      <c r="F4770" s="475" t="s">
        <v>3760</v>
      </c>
      <c r="G4770" s="494" t="s">
        <v>625</v>
      </c>
      <c r="H4770" s="491" t="s">
        <v>286</v>
      </c>
      <c r="I4770" s="494" t="s">
        <v>3976</v>
      </c>
      <c r="J4770" s="502">
        <v>47.21</v>
      </c>
      <c r="K4770" s="494" t="s">
        <v>4027</v>
      </c>
      <c r="L4770" s="512">
        <f t="shared" si="518"/>
        <v>0</v>
      </c>
      <c r="M4770" s="513" t="s">
        <v>4037</v>
      </c>
      <c r="N4770" s="514"/>
      <c r="O4770" s="514"/>
      <c r="P4770" s="515">
        <f t="shared" si="519"/>
        <v>0</v>
      </c>
      <c r="Q4770" s="515">
        <f t="shared" si="520"/>
        <v>0</v>
      </c>
      <c r="R4770" s="515">
        <f t="shared" si="521"/>
        <v>0</v>
      </c>
      <c r="S4770" s="516">
        <f>IF(M4770="nio",0,IF(M4770&gt;0,VLOOKUP(H4770,'3-Productie normen'!A:L,VLOOKUP(M4770,'3-Productie normen'!$B$36:$C$42,2,FALSE),FALSE)))</f>
        <v>0</v>
      </c>
      <c r="T4770" s="516">
        <f t="shared" si="523"/>
        <v>0</v>
      </c>
      <c r="U4770" s="55">
        <f t="shared" si="524"/>
        <v>0</v>
      </c>
      <c r="V4770" s="527"/>
      <c r="X4770" s="529">
        <f t="shared" si="522"/>
        <v>0</v>
      </c>
    </row>
    <row r="4771" spans="1:24" ht="14.1" customHeight="1">
      <c r="A4771" s="460">
        <v>4771</v>
      </c>
      <c r="B4771" s="467" t="s">
        <v>249</v>
      </c>
      <c r="C4771" s="466" t="s">
        <v>428</v>
      </c>
      <c r="D4771" s="473" t="s">
        <v>523</v>
      </c>
      <c r="E4771" s="475">
        <v>0</v>
      </c>
      <c r="F4771" s="475" t="s">
        <v>3761</v>
      </c>
      <c r="G4771" s="494" t="s">
        <v>596</v>
      </c>
      <c r="H4771" s="494" t="s">
        <v>4026</v>
      </c>
      <c r="I4771" s="494" t="s">
        <v>3983</v>
      </c>
      <c r="J4771" s="502">
        <v>104.91</v>
      </c>
      <c r="K4771" s="494" t="s">
        <v>4026</v>
      </c>
      <c r="L4771" s="512">
        <f t="shared" si="518"/>
        <v>0</v>
      </c>
      <c r="M4771" s="513" t="s">
        <v>4037</v>
      </c>
      <c r="N4771" s="514"/>
      <c r="O4771" s="514"/>
      <c r="P4771" s="515">
        <f t="shared" si="519"/>
        <v>0</v>
      </c>
      <c r="Q4771" s="515">
        <f t="shared" si="520"/>
        <v>0</v>
      </c>
      <c r="R4771" s="515">
        <f t="shared" si="521"/>
        <v>0</v>
      </c>
      <c r="S4771" s="516">
        <f>IF(M4771="nio",0,IF(M4771&gt;0,VLOOKUP(H4771,'3-Productie normen'!A:L,VLOOKUP(M4771,'3-Productie normen'!$B$36:$C$42,2,FALSE),FALSE)))</f>
        <v>0</v>
      </c>
      <c r="T4771" s="516">
        <f t="shared" si="523"/>
        <v>0</v>
      </c>
      <c r="U4771" s="55">
        <f t="shared" si="524"/>
        <v>0</v>
      </c>
      <c r="V4771" s="527"/>
      <c r="X4771" s="529">
        <f t="shared" si="522"/>
        <v>0</v>
      </c>
    </row>
    <row r="4772" spans="1:24" ht="14.1" customHeight="1">
      <c r="A4772" s="460">
        <v>4772</v>
      </c>
      <c r="B4772" s="467" t="s">
        <v>249</v>
      </c>
      <c r="C4772" s="466" t="s">
        <v>428</v>
      </c>
      <c r="D4772" s="473" t="s">
        <v>523</v>
      </c>
      <c r="E4772" s="475">
        <v>0</v>
      </c>
      <c r="F4772" s="475" t="s">
        <v>3762</v>
      </c>
      <c r="G4772" s="494" t="s">
        <v>627</v>
      </c>
      <c r="H4772" s="494" t="s">
        <v>4026</v>
      </c>
      <c r="I4772" s="494" t="s">
        <v>3983</v>
      </c>
      <c r="J4772" s="502">
        <v>67.94</v>
      </c>
      <c r="K4772" s="494" t="s">
        <v>4026</v>
      </c>
      <c r="L4772" s="512">
        <f t="shared" si="518"/>
        <v>0</v>
      </c>
      <c r="M4772" s="513" t="s">
        <v>4037</v>
      </c>
      <c r="N4772" s="514"/>
      <c r="O4772" s="514"/>
      <c r="P4772" s="515">
        <f t="shared" si="519"/>
        <v>0</v>
      </c>
      <c r="Q4772" s="515">
        <f t="shared" si="520"/>
        <v>0</v>
      </c>
      <c r="R4772" s="515">
        <f t="shared" si="521"/>
        <v>0</v>
      </c>
      <c r="S4772" s="516">
        <f>IF(M4772="nio",0,IF(M4772&gt;0,VLOOKUP(H4772,'3-Productie normen'!A:L,VLOOKUP(M4772,'3-Productie normen'!$B$36:$C$42,2,FALSE),FALSE)))</f>
        <v>0</v>
      </c>
      <c r="T4772" s="516">
        <f t="shared" si="523"/>
        <v>0</v>
      </c>
      <c r="U4772" s="55">
        <f t="shared" si="524"/>
        <v>0</v>
      </c>
      <c r="V4772" s="527"/>
      <c r="X4772" s="529">
        <f t="shared" si="522"/>
        <v>0</v>
      </c>
    </row>
    <row r="4773" spans="1:24" ht="14.1" customHeight="1">
      <c r="A4773" s="460">
        <v>4773</v>
      </c>
      <c r="B4773" s="467" t="s">
        <v>249</v>
      </c>
      <c r="C4773" s="466" t="s">
        <v>428</v>
      </c>
      <c r="D4773" s="473" t="s">
        <v>523</v>
      </c>
      <c r="E4773" s="475">
        <v>0</v>
      </c>
      <c r="F4773" s="475" t="s">
        <v>1483</v>
      </c>
      <c r="G4773" s="494" t="s">
        <v>598</v>
      </c>
      <c r="H4773" s="487" t="s">
        <v>17</v>
      </c>
      <c r="I4773" s="494" t="s">
        <v>3977</v>
      </c>
      <c r="J4773" s="502">
        <v>2.86</v>
      </c>
      <c r="K4773" s="494" t="s">
        <v>4030</v>
      </c>
      <c r="L4773" s="512">
        <f t="shared" si="518"/>
        <v>510</v>
      </c>
      <c r="M4773" s="514">
        <v>255</v>
      </c>
      <c r="N4773" s="514">
        <v>255</v>
      </c>
      <c r="O4773" s="514"/>
      <c r="P4773" s="515" t="e">
        <f t="shared" si="519"/>
        <v>#DIV/0!</v>
      </c>
      <c r="Q4773" s="515" t="e">
        <f t="shared" si="520"/>
        <v>#DIV/0!</v>
      </c>
      <c r="R4773" s="515">
        <f t="shared" si="521"/>
        <v>0</v>
      </c>
      <c r="S4773" s="516">
        <f>IF(M4773="nio",0,IF(M4773&gt;0,VLOOKUP(H4773,'3-Productie normen'!A:L,VLOOKUP(M4773,'3-Productie normen'!$B$36:$C$42,2,FALSE),FALSE)))</f>
        <v>0</v>
      </c>
      <c r="T4773" s="516">
        <f t="shared" si="523"/>
        <v>0</v>
      </c>
      <c r="U4773" s="55">
        <f t="shared" si="524"/>
        <v>0</v>
      </c>
      <c r="V4773" s="527"/>
      <c r="X4773" s="529">
        <f t="shared" si="522"/>
        <v>1458.6</v>
      </c>
    </row>
    <row r="4774" spans="1:24" ht="14.1" customHeight="1">
      <c r="A4774" s="460">
        <v>4774</v>
      </c>
      <c r="B4774" s="467" t="s">
        <v>249</v>
      </c>
      <c r="C4774" s="466" t="s">
        <v>428</v>
      </c>
      <c r="D4774" s="473" t="s">
        <v>523</v>
      </c>
      <c r="E4774" s="475">
        <v>0</v>
      </c>
      <c r="F4774" s="475" t="s">
        <v>3763</v>
      </c>
      <c r="G4774" s="494" t="s">
        <v>625</v>
      </c>
      <c r="H4774" s="491" t="s">
        <v>286</v>
      </c>
      <c r="I4774" s="494" t="s">
        <v>3981</v>
      </c>
      <c r="J4774" s="502">
        <v>20.43</v>
      </c>
      <c r="K4774" s="494" t="s">
        <v>4027</v>
      </c>
      <c r="L4774" s="512">
        <f t="shared" si="518"/>
        <v>0</v>
      </c>
      <c r="M4774" s="513" t="s">
        <v>4037</v>
      </c>
      <c r="N4774" s="514"/>
      <c r="O4774" s="514"/>
      <c r="P4774" s="515">
        <f t="shared" si="519"/>
        <v>0</v>
      </c>
      <c r="Q4774" s="515">
        <f t="shared" si="520"/>
        <v>0</v>
      </c>
      <c r="R4774" s="515">
        <f t="shared" si="521"/>
        <v>0</v>
      </c>
      <c r="S4774" s="516">
        <f>IF(M4774="nio",0,IF(M4774&gt;0,VLOOKUP(H4774,'3-Productie normen'!A:L,VLOOKUP(M4774,'3-Productie normen'!$B$36:$C$42,2,FALSE),FALSE)))</f>
        <v>0</v>
      </c>
      <c r="T4774" s="516">
        <f t="shared" si="523"/>
        <v>0</v>
      </c>
      <c r="U4774" s="55">
        <f t="shared" si="524"/>
        <v>0</v>
      </c>
      <c r="V4774" s="527"/>
      <c r="X4774" s="529">
        <f t="shared" si="522"/>
        <v>0</v>
      </c>
    </row>
    <row r="4775" spans="1:24" ht="14.1" customHeight="1">
      <c r="A4775" s="460">
        <v>4775</v>
      </c>
      <c r="B4775" s="467" t="s">
        <v>249</v>
      </c>
      <c r="C4775" s="466" t="s">
        <v>428</v>
      </c>
      <c r="D4775" s="473" t="s">
        <v>523</v>
      </c>
      <c r="E4775" s="475">
        <v>0</v>
      </c>
      <c r="F4775" s="475" t="s">
        <v>3764</v>
      </c>
      <c r="G4775" s="494" t="s">
        <v>1024</v>
      </c>
      <c r="H4775" s="494" t="s">
        <v>4033</v>
      </c>
      <c r="I4775" s="494" t="s">
        <v>3974</v>
      </c>
      <c r="J4775" s="502">
        <v>53.53</v>
      </c>
      <c r="K4775" s="494" t="s">
        <v>4033</v>
      </c>
      <c r="L4775" s="512">
        <f t="shared" si="518"/>
        <v>104</v>
      </c>
      <c r="M4775" s="514">
        <v>104</v>
      </c>
      <c r="N4775" s="514"/>
      <c r="O4775" s="514"/>
      <c r="P4775" s="515" t="e">
        <f t="shared" si="519"/>
        <v>#DIV/0!</v>
      </c>
      <c r="Q4775" s="515">
        <f t="shared" si="520"/>
        <v>0</v>
      </c>
      <c r="R4775" s="515">
        <f t="shared" si="521"/>
        <v>0</v>
      </c>
      <c r="S4775" s="516">
        <f>IF(M4775="nio",0,IF(M4775&gt;0,VLOOKUP(H4775,'3-Productie normen'!A:L,VLOOKUP(M4775,'3-Productie normen'!$B$36:$C$42,2,FALSE),FALSE)))</f>
        <v>0</v>
      </c>
      <c r="T4775" s="516">
        <f t="shared" si="523"/>
        <v>0</v>
      </c>
      <c r="U4775" s="55">
        <f t="shared" si="524"/>
        <v>0</v>
      </c>
      <c r="V4775" s="527"/>
      <c r="X4775" s="529">
        <f t="shared" si="522"/>
        <v>5567.12</v>
      </c>
    </row>
    <row r="4776" spans="1:24" ht="14.1" customHeight="1">
      <c r="A4776" s="460">
        <v>4776</v>
      </c>
      <c r="B4776" s="467" t="s">
        <v>249</v>
      </c>
      <c r="C4776" s="466" t="s">
        <v>428</v>
      </c>
      <c r="D4776" s="473" t="s">
        <v>523</v>
      </c>
      <c r="E4776" s="475">
        <v>1</v>
      </c>
      <c r="F4776" s="475" t="s">
        <v>3765</v>
      </c>
      <c r="G4776" s="494" t="s">
        <v>529</v>
      </c>
      <c r="H4776" s="491" t="s">
        <v>253</v>
      </c>
      <c r="I4776" s="494" t="s">
        <v>3974</v>
      </c>
      <c r="J4776" s="502">
        <v>22.78</v>
      </c>
      <c r="K4776" s="491" t="s">
        <v>253</v>
      </c>
      <c r="L4776" s="512">
        <f t="shared" si="518"/>
        <v>104</v>
      </c>
      <c r="M4776" s="514">
        <v>104</v>
      </c>
      <c r="N4776" s="514"/>
      <c r="O4776" s="514"/>
      <c r="P4776" s="515" t="e">
        <f t="shared" si="519"/>
        <v>#DIV/0!</v>
      </c>
      <c r="Q4776" s="515">
        <f t="shared" si="520"/>
        <v>0</v>
      </c>
      <c r="R4776" s="515">
        <f t="shared" si="521"/>
        <v>0</v>
      </c>
      <c r="S4776" s="516">
        <f>IF(M4776="nio",0,IF(M4776&gt;0,VLOOKUP(H4776,'3-Productie normen'!A:L,VLOOKUP(M4776,'3-Productie normen'!$B$36:$C$42,2,FALSE),FALSE)))</f>
        <v>0</v>
      </c>
      <c r="T4776" s="516">
        <f t="shared" si="523"/>
        <v>0</v>
      </c>
      <c r="U4776" s="55">
        <f t="shared" si="524"/>
        <v>0</v>
      </c>
      <c r="V4776" s="527"/>
      <c r="X4776" s="529">
        <f t="shared" si="522"/>
        <v>2369.12</v>
      </c>
    </row>
    <row r="4777" spans="1:24" ht="14.1" customHeight="1">
      <c r="A4777" s="567">
        <v>4777</v>
      </c>
      <c r="B4777" s="467" t="s">
        <v>249</v>
      </c>
      <c r="C4777" s="466" t="s">
        <v>428</v>
      </c>
      <c r="D4777" s="473" t="s">
        <v>523</v>
      </c>
      <c r="E4777" s="475">
        <v>1</v>
      </c>
      <c r="F4777" s="475" t="s">
        <v>3766</v>
      </c>
      <c r="G4777" s="494" t="s">
        <v>529</v>
      </c>
      <c r="H4777" s="491" t="s">
        <v>253</v>
      </c>
      <c r="I4777" s="494" t="s">
        <v>3974</v>
      </c>
      <c r="J4777" s="502">
        <v>26.27</v>
      </c>
      <c r="K4777" s="491" t="s">
        <v>253</v>
      </c>
      <c r="L4777" s="512">
        <f t="shared" si="518"/>
        <v>104</v>
      </c>
      <c r="M4777" s="514">
        <v>104</v>
      </c>
      <c r="N4777" s="514"/>
      <c r="O4777" s="514"/>
      <c r="P4777" s="515" t="e">
        <f t="shared" si="519"/>
        <v>#DIV/0!</v>
      </c>
      <c r="Q4777" s="515">
        <f t="shared" si="520"/>
        <v>0</v>
      </c>
      <c r="R4777" s="515">
        <f t="shared" si="521"/>
        <v>0</v>
      </c>
      <c r="S4777" s="516">
        <f>IF(M4777="nio",0,IF(M4777&gt;0,VLOOKUP(H4777,'3-Productie normen'!A:L,VLOOKUP(M4777,'3-Productie normen'!$B$36:$C$42,2,FALSE),FALSE)))</f>
        <v>0</v>
      </c>
      <c r="T4777" s="516">
        <f t="shared" si="523"/>
        <v>0</v>
      </c>
      <c r="U4777" s="55">
        <f t="shared" si="524"/>
        <v>0</v>
      </c>
      <c r="V4777" s="527"/>
      <c r="X4777" s="529">
        <f t="shared" si="522"/>
        <v>2732.08</v>
      </c>
    </row>
    <row r="4778" spans="1:24" ht="14.1" customHeight="1">
      <c r="A4778" s="460">
        <v>4778</v>
      </c>
      <c r="B4778" s="467" t="s">
        <v>249</v>
      </c>
      <c r="C4778" s="466" t="s">
        <v>428</v>
      </c>
      <c r="D4778" s="473" t="s">
        <v>523</v>
      </c>
      <c r="E4778" s="475">
        <v>1</v>
      </c>
      <c r="F4778" s="475" t="s">
        <v>3767</v>
      </c>
      <c r="G4778" s="494" t="s">
        <v>529</v>
      </c>
      <c r="H4778" s="494" t="s">
        <v>4026</v>
      </c>
      <c r="I4778" s="494" t="s">
        <v>3974</v>
      </c>
      <c r="J4778" s="502">
        <v>18.29</v>
      </c>
      <c r="K4778" s="494" t="s">
        <v>4026</v>
      </c>
      <c r="L4778" s="512">
        <f t="shared" si="518"/>
        <v>0</v>
      </c>
      <c r="M4778" s="513" t="s">
        <v>4037</v>
      </c>
      <c r="N4778" s="514"/>
      <c r="O4778" s="514"/>
      <c r="P4778" s="515">
        <f t="shared" si="519"/>
        <v>0</v>
      </c>
      <c r="Q4778" s="515">
        <f t="shared" si="520"/>
        <v>0</v>
      </c>
      <c r="R4778" s="515">
        <f t="shared" si="521"/>
        <v>0</v>
      </c>
      <c r="S4778" s="516">
        <f>IF(M4778="nio",0,IF(M4778&gt;0,VLOOKUP(H4778,'3-Productie normen'!A:L,VLOOKUP(M4778,'3-Productie normen'!$B$36:$C$42,2,FALSE),FALSE)))</f>
        <v>0</v>
      </c>
      <c r="T4778" s="516">
        <f t="shared" si="523"/>
        <v>0</v>
      </c>
      <c r="U4778" s="55">
        <f t="shared" si="524"/>
        <v>0</v>
      </c>
      <c r="V4778" s="527"/>
      <c r="X4778" s="529">
        <f t="shared" si="522"/>
        <v>0</v>
      </c>
    </row>
    <row r="4779" spans="1:24" ht="14.1" customHeight="1">
      <c r="A4779" s="460">
        <v>4779</v>
      </c>
      <c r="B4779" s="467" t="s">
        <v>249</v>
      </c>
      <c r="C4779" s="466" t="s">
        <v>428</v>
      </c>
      <c r="D4779" s="473" t="s">
        <v>523</v>
      </c>
      <c r="E4779" s="475">
        <v>1</v>
      </c>
      <c r="F4779" s="475" t="s">
        <v>3768</v>
      </c>
      <c r="G4779" s="494" t="s">
        <v>597</v>
      </c>
      <c r="H4779" s="494" t="s">
        <v>4026</v>
      </c>
      <c r="I4779" s="494" t="s">
        <v>3991</v>
      </c>
      <c r="J4779" s="502">
        <v>40.82</v>
      </c>
      <c r="K4779" s="494" t="s">
        <v>4026</v>
      </c>
      <c r="L4779" s="512">
        <f t="shared" si="518"/>
        <v>0</v>
      </c>
      <c r="M4779" s="513" t="s">
        <v>4037</v>
      </c>
      <c r="N4779" s="514"/>
      <c r="O4779" s="514"/>
      <c r="P4779" s="515">
        <f t="shared" si="519"/>
        <v>0</v>
      </c>
      <c r="Q4779" s="515">
        <f t="shared" si="520"/>
        <v>0</v>
      </c>
      <c r="R4779" s="515">
        <f t="shared" si="521"/>
        <v>0</v>
      </c>
      <c r="S4779" s="516">
        <f>IF(M4779="nio",0,IF(M4779&gt;0,VLOOKUP(H4779,'3-Productie normen'!A:L,VLOOKUP(M4779,'3-Productie normen'!$B$36:$C$42,2,FALSE),FALSE)))</f>
        <v>0</v>
      </c>
      <c r="T4779" s="516">
        <f t="shared" si="523"/>
        <v>0</v>
      </c>
      <c r="U4779" s="55">
        <f t="shared" si="524"/>
        <v>0</v>
      </c>
      <c r="V4779" s="527"/>
      <c r="X4779" s="529">
        <f t="shared" si="522"/>
        <v>0</v>
      </c>
    </row>
    <row r="4780" spans="1:24" ht="14.1" customHeight="1">
      <c r="A4780" s="460">
        <v>4780</v>
      </c>
      <c r="B4780" s="467" t="s">
        <v>249</v>
      </c>
      <c r="C4780" s="466" t="s">
        <v>428</v>
      </c>
      <c r="D4780" s="473" t="s">
        <v>523</v>
      </c>
      <c r="E4780" s="475">
        <v>1</v>
      </c>
      <c r="F4780" s="475" t="s">
        <v>3769</v>
      </c>
      <c r="G4780" s="494" t="s">
        <v>617</v>
      </c>
      <c r="H4780" s="494" t="s">
        <v>4026</v>
      </c>
      <c r="I4780" s="494" t="s">
        <v>3974</v>
      </c>
      <c r="J4780" s="502">
        <v>5.42</v>
      </c>
      <c r="K4780" s="494" t="s">
        <v>4026</v>
      </c>
      <c r="L4780" s="512">
        <f t="shared" si="518"/>
        <v>0</v>
      </c>
      <c r="M4780" s="513" t="s">
        <v>4037</v>
      </c>
      <c r="N4780" s="514"/>
      <c r="O4780" s="514"/>
      <c r="P4780" s="515">
        <f t="shared" si="519"/>
        <v>0</v>
      </c>
      <c r="Q4780" s="515">
        <f t="shared" si="520"/>
        <v>0</v>
      </c>
      <c r="R4780" s="515">
        <f t="shared" si="521"/>
        <v>0</v>
      </c>
      <c r="S4780" s="516">
        <f>IF(M4780="nio",0,IF(M4780&gt;0,VLOOKUP(H4780,'3-Productie normen'!A:L,VLOOKUP(M4780,'3-Productie normen'!$B$36:$C$42,2,FALSE),FALSE)))</f>
        <v>0</v>
      </c>
      <c r="T4780" s="516">
        <f t="shared" si="523"/>
        <v>0</v>
      </c>
      <c r="U4780" s="55">
        <f t="shared" si="524"/>
        <v>0</v>
      </c>
      <c r="V4780" s="527"/>
      <c r="X4780" s="529">
        <f t="shared" si="522"/>
        <v>0</v>
      </c>
    </row>
    <row r="4781" spans="1:24" ht="14.1" customHeight="1">
      <c r="A4781" s="460">
        <v>4781</v>
      </c>
      <c r="B4781" s="467" t="s">
        <v>249</v>
      </c>
      <c r="C4781" s="466" t="s">
        <v>428</v>
      </c>
      <c r="D4781" s="473" t="s">
        <v>523</v>
      </c>
      <c r="E4781" s="475">
        <v>1</v>
      </c>
      <c r="F4781" s="475" t="s">
        <v>1707</v>
      </c>
      <c r="G4781" s="494" t="s">
        <v>598</v>
      </c>
      <c r="H4781" s="487" t="s">
        <v>17</v>
      </c>
      <c r="I4781" s="494" t="s">
        <v>3987</v>
      </c>
      <c r="J4781" s="502">
        <v>5.34</v>
      </c>
      <c r="K4781" s="494" t="s">
        <v>4030</v>
      </c>
      <c r="L4781" s="512">
        <f t="shared" si="518"/>
        <v>510</v>
      </c>
      <c r="M4781" s="514">
        <v>255</v>
      </c>
      <c r="N4781" s="514">
        <v>255</v>
      </c>
      <c r="O4781" s="514"/>
      <c r="P4781" s="515" t="e">
        <f t="shared" si="519"/>
        <v>#DIV/0!</v>
      </c>
      <c r="Q4781" s="515" t="e">
        <f t="shared" si="520"/>
        <v>#DIV/0!</v>
      </c>
      <c r="R4781" s="515">
        <f t="shared" si="521"/>
        <v>0</v>
      </c>
      <c r="S4781" s="516">
        <f>IF(M4781="nio",0,IF(M4781&gt;0,VLOOKUP(H4781,'3-Productie normen'!A:L,VLOOKUP(M4781,'3-Productie normen'!$B$36:$C$42,2,FALSE),FALSE)))</f>
        <v>0</v>
      </c>
      <c r="T4781" s="516">
        <f t="shared" si="523"/>
        <v>0</v>
      </c>
      <c r="U4781" s="55">
        <f t="shared" si="524"/>
        <v>0</v>
      </c>
      <c r="V4781" s="527"/>
      <c r="X4781" s="529">
        <f t="shared" si="522"/>
        <v>2723.4</v>
      </c>
    </row>
    <row r="4782" spans="1:24" ht="14.1" customHeight="1">
      <c r="A4782" s="460">
        <v>4782</v>
      </c>
      <c r="B4782" s="467" t="s">
        <v>249</v>
      </c>
      <c r="C4782" s="466" t="s">
        <v>428</v>
      </c>
      <c r="D4782" s="473" t="s">
        <v>523</v>
      </c>
      <c r="E4782" s="475">
        <v>1</v>
      </c>
      <c r="F4782" s="475" t="s">
        <v>1708</v>
      </c>
      <c r="G4782" s="494" t="s">
        <v>598</v>
      </c>
      <c r="H4782" s="487" t="s">
        <v>17</v>
      </c>
      <c r="I4782" s="494" t="s">
        <v>3987</v>
      </c>
      <c r="J4782" s="502">
        <v>1.28</v>
      </c>
      <c r="K4782" s="494" t="s">
        <v>4030</v>
      </c>
      <c r="L4782" s="512">
        <f t="shared" si="518"/>
        <v>510</v>
      </c>
      <c r="M4782" s="514">
        <v>255</v>
      </c>
      <c r="N4782" s="514">
        <v>255</v>
      </c>
      <c r="O4782" s="514"/>
      <c r="P4782" s="515" t="e">
        <f t="shared" si="519"/>
        <v>#DIV/0!</v>
      </c>
      <c r="Q4782" s="515" t="e">
        <f t="shared" si="520"/>
        <v>#DIV/0!</v>
      </c>
      <c r="R4782" s="515">
        <f t="shared" si="521"/>
        <v>0</v>
      </c>
      <c r="S4782" s="516">
        <f>IF(M4782="nio",0,IF(M4782&gt;0,VLOOKUP(H4782,'3-Productie normen'!A:L,VLOOKUP(M4782,'3-Productie normen'!$B$36:$C$42,2,FALSE),FALSE)))</f>
        <v>0</v>
      </c>
      <c r="T4782" s="516">
        <f t="shared" si="523"/>
        <v>0</v>
      </c>
      <c r="U4782" s="55">
        <f t="shared" si="524"/>
        <v>0</v>
      </c>
      <c r="V4782" s="527"/>
      <c r="X4782" s="529">
        <f t="shared" si="522"/>
        <v>652.80000000000007</v>
      </c>
    </row>
    <row r="4783" spans="1:24" ht="14.1" customHeight="1">
      <c r="A4783" s="460">
        <v>4783</v>
      </c>
      <c r="B4783" s="467" t="s">
        <v>249</v>
      </c>
      <c r="C4783" s="466" t="s">
        <v>428</v>
      </c>
      <c r="D4783" s="473" t="s">
        <v>523</v>
      </c>
      <c r="E4783" s="475">
        <v>1</v>
      </c>
      <c r="F4783" s="475" t="s">
        <v>3770</v>
      </c>
      <c r="G4783" s="494" t="s">
        <v>598</v>
      </c>
      <c r="H4783" s="487" t="s">
        <v>17</v>
      </c>
      <c r="I4783" s="494" t="s">
        <v>3987</v>
      </c>
      <c r="J4783" s="502">
        <v>1.42</v>
      </c>
      <c r="K4783" s="494" t="s">
        <v>4030</v>
      </c>
      <c r="L4783" s="512">
        <f t="shared" si="518"/>
        <v>510</v>
      </c>
      <c r="M4783" s="514">
        <v>255</v>
      </c>
      <c r="N4783" s="514">
        <v>255</v>
      </c>
      <c r="O4783" s="514"/>
      <c r="P4783" s="515" t="e">
        <f t="shared" si="519"/>
        <v>#DIV/0!</v>
      </c>
      <c r="Q4783" s="515" t="e">
        <f t="shared" si="520"/>
        <v>#DIV/0!</v>
      </c>
      <c r="R4783" s="515">
        <f t="shared" si="521"/>
        <v>0</v>
      </c>
      <c r="S4783" s="516">
        <f>IF(M4783="nio",0,IF(M4783&gt;0,VLOOKUP(H4783,'3-Productie normen'!A:L,VLOOKUP(M4783,'3-Productie normen'!$B$36:$C$42,2,FALSE),FALSE)))</f>
        <v>0</v>
      </c>
      <c r="T4783" s="516">
        <f t="shared" si="523"/>
        <v>0</v>
      </c>
      <c r="U4783" s="55">
        <f t="shared" si="524"/>
        <v>0</v>
      </c>
      <c r="V4783" s="527"/>
      <c r="X4783" s="529">
        <f t="shared" si="522"/>
        <v>724.19999999999993</v>
      </c>
    </row>
    <row r="4784" spans="1:24" ht="14.1" customHeight="1">
      <c r="A4784" s="460">
        <v>4784</v>
      </c>
      <c r="B4784" s="467" t="s">
        <v>249</v>
      </c>
      <c r="C4784" s="466" t="s">
        <v>428</v>
      </c>
      <c r="D4784" s="473" t="s">
        <v>523</v>
      </c>
      <c r="E4784" s="475">
        <v>1</v>
      </c>
      <c r="F4784" s="475" t="s">
        <v>3771</v>
      </c>
      <c r="G4784" s="494" t="s">
        <v>600</v>
      </c>
      <c r="H4784" s="492" t="s">
        <v>216</v>
      </c>
      <c r="I4784" s="494" t="s">
        <v>3978</v>
      </c>
      <c r="J4784" s="502">
        <v>11.6</v>
      </c>
      <c r="K4784" s="505" t="s">
        <v>216</v>
      </c>
      <c r="L4784" s="512">
        <f t="shared" si="518"/>
        <v>104</v>
      </c>
      <c r="M4784" s="514">
        <v>104</v>
      </c>
      <c r="N4784" s="514"/>
      <c r="O4784" s="514"/>
      <c r="P4784" s="515" t="e">
        <f t="shared" si="519"/>
        <v>#DIV/0!</v>
      </c>
      <c r="Q4784" s="515">
        <f t="shared" si="520"/>
        <v>0</v>
      </c>
      <c r="R4784" s="515">
        <f t="shared" si="521"/>
        <v>0</v>
      </c>
      <c r="S4784" s="516">
        <f>IF(M4784="nio",0,IF(M4784&gt;0,VLOOKUP(H4784,'3-Productie normen'!A:L,VLOOKUP(M4784,'3-Productie normen'!$B$36:$C$42,2,FALSE),FALSE)))</f>
        <v>0</v>
      </c>
      <c r="T4784" s="516">
        <f t="shared" si="523"/>
        <v>0</v>
      </c>
      <c r="U4784" s="55">
        <f t="shared" si="524"/>
        <v>0</v>
      </c>
      <c r="V4784" s="527"/>
      <c r="X4784" s="529">
        <f t="shared" si="522"/>
        <v>1206.3999999999999</v>
      </c>
    </row>
    <row r="4785" spans="1:24" ht="14.1" customHeight="1">
      <c r="A4785" s="567">
        <v>4785</v>
      </c>
      <c r="B4785" s="467" t="s">
        <v>249</v>
      </c>
      <c r="C4785" s="466" t="s">
        <v>428</v>
      </c>
      <c r="D4785" s="473" t="s">
        <v>523</v>
      </c>
      <c r="E4785" s="475">
        <v>1</v>
      </c>
      <c r="F4785" s="475" t="s">
        <v>3772</v>
      </c>
      <c r="G4785" s="494" t="s">
        <v>600</v>
      </c>
      <c r="H4785" s="494" t="s">
        <v>4033</v>
      </c>
      <c r="I4785" s="494" t="s">
        <v>3974</v>
      </c>
      <c r="J4785" s="502">
        <v>31.58</v>
      </c>
      <c r="K4785" s="494" t="s">
        <v>4033</v>
      </c>
      <c r="L4785" s="512">
        <f t="shared" si="518"/>
        <v>104</v>
      </c>
      <c r="M4785" s="514">
        <v>104</v>
      </c>
      <c r="N4785" s="514"/>
      <c r="O4785" s="514"/>
      <c r="P4785" s="515" t="e">
        <f t="shared" si="519"/>
        <v>#DIV/0!</v>
      </c>
      <c r="Q4785" s="515">
        <f t="shared" si="520"/>
        <v>0</v>
      </c>
      <c r="R4785" s="515">
        <f t="shared" si="521"/>
        <v>0</v>
      </c>
      <c r="S4785" s="516">
        <f>IF(M4785="nio",0,IF(M4785&gt;0,VLOOKUP(H4785,'3-Productie normen'!A:L,VLOOKUP(M4785,'3-Productie normen'!$B$36:$C$42,2,FALSE),FALSE)))</f>
        <v>0</v>
      </c>
      <c r="T4785" s="516">
        <f t="shared" si="523"/>
        <v>0</v>
      </c>
      <c r="U4785" s="55">
        <f t="shared" si="524"/>
        <v>0</v>
      </c>
      <c r="V4785" s="527"/>
      <c r="X4785" s="529">
        <f t="shared" si="522"/>
        <v>3284.3199999999997</v>
      </c>
    </row>
    <row r="4786" spans="1:24" ht="14.1" customHeight="1">
      <c r="A4786" s="460">
        <v>4786</v>
      </c>
      <c r="B4786" s="467" t="s">
        <v>249</v>
      </c>
      <c r="C4786" s="466" t="s">
        <v>429</v>
      </c>
      <c r="D4786" s="473" t="s">
        <v>524</v>
      </c>
      <c r="E4786" s="475">
        <v>0</v>
      </c>
      <c r="F4786" s="475">
        <v>56</v>
      </c>
      <c r="G4786" s="494" t="s">
        <v>600</v>
      </c>
      <c r="H4786" s="491" t="s">
        <v>286</v>
      </c>
      <c r="I4786" s="494" t="s">
        <v>3997</v>
      </c>
      <c r="J4786" s="502">
        <v>2.62</v>
      </c>
      <c r="K4786" s="494" t="s">
        <v>4027</v>
      </c>
      <c r="L4786" s="512">
        <f t="shared" si="518"/>
        <v>0</v>
      </c>
      <c r="M4786" s="513" t="s">
        <v>4037</v>
      </c>
      <c r="N4786" s="514"/>
      <c r="O4786" s="514"/>
      <c r="P4786" s="515">
        <f t="shared" si="519"/>
        <v>0</v>
      </c>
      <c r="Q4786" s="515">
        <f t="shared" si="520"/>
        <v>0</v>
      </c>
      <c r="R4786" s="515">
        <f t="shared" si="521"/>
        <v>0</v>
      </c>
      <c r="S4786" s="516">
        <f>IF(M4786="nio",0,IF(M4786&gt;0,VLOOKUP(H4786,'3-Productie normen'!A:L,VLOOKUP(M4786,'3-Productie normen'!$B$36:$C$42,2,FALSE),FALSE)))</f>
        <v>0</v>
      </c>
      <c r="T4786" s="516">
        <f t="shared" si="523"/>
        <v>0</v>
      </c>
      <c r="U4786" s="55">
        <f t="shared" si="524"/>
        <v>0</v>
      </c>
      <c r="V4786" s="527"/>
      <c r="X4786" s="529">
        <f t="shared" si="522"/>
        <v>0</v>
      </c>
    </row>
    <row r="4787" spans="1:24" ht="14.1" customHeight="1">
      <c r="A4787" s="460">
        <v>4787</v>
      </c>
      <c r="B4787" s="467" t="s">
        <v>249</v>
      </c>
      <c r="C4787" s="466" t="s">
        <v>429</v>
      </c>
      <c r="D4787" s="473" t="s">
        <v>524</v>
      </c>
      <c r="E4787" s="475">
        <v>0</v>
      </c>
      <c r="F4787" s="475" t="s">
        <v>3773</v>
      </c>
      <c r="G4787" s="494" t="s">
        <v>600</v>
      </c>
      <c r="H4787" s="494" t="s">
        <v>4033</v>
      </c>
      <c r="I4787" s="494" t="s">
        <v>3974</v>
      </c>
      <c r="J4787" s="502">
        <v>55.86</v>
      </c>
      <c r="K4787" s="494" t="s">
        <v>88</v>
      </c>
      <c r="L4787" s="512">
        <f t="shared" si="518"/>
        <v>255</v>
      </c>
      <c r="M4787" s="514">
        <v>255</v>
      </c>
      <c r="N4787" s="514"/>
      <c r="O4787" s="514"/>
      <c r="P4787" s="515" t="e">
        <f t="shared" si="519"/>
        <v>#DIV/0!</v>
      </c>
      <c r="Q4787" s="515">
        <f t="shared" si="520"/>
        <v>0</v>
      </c>
      <c r="R4787" s="515">
        <f t="shared" si="521"/>
        <v>0</v>
      </c>
      <c r="S4787" s="516">
        <f>IF(M4787="nio",0,IF(M4787&gt;0,VLOOKUP(H4787,'3-Productie normen'!A:L,VLOOKUP(M4787,'3-Productie normen'!$B$36:$C$42,2,FALSE),FALSE)))</f>
        <v>0</v>
      </c>
      <c r="T4787" s="516">
        <f t="shared" si="523"/>
        <v>0</v>
      </c>
      <c r="U4787" s="55">
        <f t="shared" si="524"/>
        <v>0</v>
      </c>
      <c r="V4787" s="527"/>
      <c r="X4787" s="529">
        <f t="shared" si="522"/>
        <v>14244.3</v>
      </c>
    </row>
    <row r="4788" spans="1:24" ht="14.1" customHeight="1">
      <c r="A4788" s="460">
        <v>4788</v>
      </c>
      <c r="B4788" s="467" t="s">
        <v>249</v>
      </c>
      <c r="C4788" s="466" t="s">
        <v>429</v>
      </c>
      <c r="D4788" s="473" t="s">
        <v>524</v>
      </c>
      <c r="E4788" s="475">
        <v>0</v>
      </c>
      <c r="F4788" s="475" t="s">
        <v>3774</v>
      </c>
      <c r="G4788" s="494" t="s">
        <v>625</v>
      </c>
      <c r="H4788" s="494" t="s">
        <v>4026</v>
      </c>
      <c r="I4788" s="494" t="s">
        <v>3974</v>
      </c>
      <c r="J4788" s="502">
        <v>103.22</v>
      </c>
      <c r="K4788" s="494" t="s">
        <v>4026</v>
      </c>
      <c r="L4788" s="512">
        <f t="shared" si="518"/>
        <v>0</v>
      </c>
      <c r="M4788" s="513" t="s">
        <v>4037</v>
      </c>
      <c r="N4788" s="514"/>
      <c r="O4788" s="514"/>
      <c r="P4788" s="515">
        <f t="shared" si="519"/>
        <v>0</v>
      </c>
      <c r="Q4788" s="515">
        <f t="shared" si="520"/>
        <v>0</v>
      </c>
      <c r="R4788" s="515">
        <f t="shared" si="521"/>
        <v>0</v>
      </c>
      <c r="S4788" s="516">
        <f>IF(M4788="nio",0,IF(M4788&gt;0,VLOOKUP(H4788,'3-Productie normen'!A:L,VLOOKUP(M4788,'3-Productie normen'!$B$36:$C$42,2,FALSE),FALSE)))</f>
        <v>0</v>
      </c>
      <c r="T4788" s="516">
        <f t="shared" si="523"/>
        <v>0</v>
      </c>
      <c r="U4788" s="55">
        <f t="shared" si="524"/>
        <v>0</v>
      </c>
      <c r="V4788" s="527"/>
      <c r="X4788" s="529">
        <f t="shared" si="522"/>
        <v>0</v>
      </c>
    </row>
    <row r="4789" spans="1:24" ht="14.1" customHeight="1">
      <c r="A4789" s="460">
        <v>4789</v>
      </c>
      <c r="B4789" s="467" t="s">
        <v>249</v>
      </c>
      <c r="C4789" s="466" t="s">
        <v>429</v>
      </c>
      <c r="D4789" s="473" t="s">
        <v>524</v>
      </c>
      <c r="E4789" s="475">
        <v>0</v>
      </c>
      <c r="F4789" s="475" t="s">
        <v>3775</v>
      </c>
      <c r="G4789" s="494" t="s">
        <v>625</v>
      </c>
      <c r="H4789" s="494" t="s">
        <v>4026</v>
      </c>
      <c r="I4789" s="494" t="s">
        <v>3988</v>
      </c>
      <c r="J4789" s="502">
        <v>48.96</v>
      </c>
      <c r="K4789" s="494" t="s">
        <v>4026</v>
      </c>
      <c r="L4789" s="512">
        <f t="shared" si="518"/>
        <v>0</v>
      </c>
      <c r="M4789" s="513" t="s">
        <v>4037</v>
      </c>
      <c r="N4789" s="514"/>
      <c r="O4789" s="514"/>
      <c r="P4789" s="515">
        <f t="shared" si="519"/>
        <v>0</v>
      </c>
      <c r="Q4789" s="515">
        <f t="shared" si="520"/>
        <v>0</v>
      </c>
      <c r="R4789" s="515">
        <f t="shared" si="521"/>
        <v>0</v>
      </c>
      <c r="S4789" s="516">
        <f>IF(M4789="nio",0,IF(M4789&gt;0,VLOOKUP(H4789,'3-Productie normen'!A:L,VLOOKUP(M4789,'3-Productie normen'!$B$36:$C$42,2,FALSE),FALSE)))</f>
        <v>0</v>
      </c>
      <c r="T4789" s="516">
        <f t="shared" si="523"/>
        <v>0</v>
      </c>
      <c r="U4789" s="55">
        <f t="shared" si="524"/>
        <v>0</v>
      </c>
      <c r="V4789" s="527"/>
      <c r="X4789" s="529">
        <f t="shared" si="522"/>
        <v>0</v>
      </c>
    </row>
    <row r="4790" spans="1:24" ht="14.1" customHeight="1">
      <c r="A4790" s="460">
        <v>4790</v>
      </c>
      <c r="B4790" s="467" t="s">
        <v>249</v>
      </c>
      <c r="C4790" s="466" t="s">
        <v>429</v>
      </c>
      <c r="D4790" s="473" t="s">
        <v>524</v>
      </c>
      <c r="E4790" s="475">
        <v>0</v>
      </c>
      <c r="F4790" s="475" t="s">
        <v>3776</v>
      </c>
      <c r="G4790" s="494" t="s">
        <v>625</v>
      </c>
      <c r="H4790" s="494" t="s">
        <v>4026</v>
      </c>
      <c r="I4790" s="494" t="s">
        <v>3981</v>
      </c>
      <c r="J4790" s="502">
        <v>155.26</v>
      </c>
      <c r="K4790" s="494" t="s">
        <v>4026</v>
      </c>
      <c r="L4790" s="512">
        <f t="shared" si="518"/>
        <v>0</v>
      </c>
      <c r="M4790" s="513" t="s">
        <v>4037</v>
      </c>
      <c r="N4790" s="514"/>
      <c r="O4790" s="514"/>
      <c r="P4790" s="515">
        <f t="shared" si="519"/>
        <v>0</v>
      </c>
      <c r="Q4790" s="515">
        <f t="shared" si="520"/>
        <v>0</v>
      </c>
      <c r="R4790" s="515">
        <f t="shared" si="521"/>
        <v>0</v>
      </c>
      <c r="S4790" s="516">
        <f>IF(M4790="nio",0,IF(M4790&gt;0,VLOOKUP(H4790,'3-Productie normen'!A:L,VLOOKUP(M4790,'3-Productie normen'!$B$36:$C$42,2,FALSE),FALSE)))</f>
        <v>0</v>
      </c>
      <c r="T4790" s="516">
        <f t="shared" si="523"/>
        <v>0</v>
      </c>
      <c r="U4790" s="55">
        <f t="shared" si="524"/>
        <v>0</v>
      </c>
      <c r="V4790" s="527"/>
      <c r="X4790" s="529">
        <f t="shared" si="522"/>
        <v>0</v>
      </c>
    </row>
    <row r="4791" spans="1:24" ht="14.1" customHeight="1">
      <c r="A4791" s="460">
        <v>4791</v>
      </c>
      <c r="B4791" s="467" t="s">
        <v>249</v>
      </c>
      <c r="C4791" s="466" t="s">
        <v>429</v>
      </c>
      <c r="D4791" s="473" t="s">
        <v>524</v>
      </c>
      <c r="E4791" s="475">
        <v>0</v>
      </c>
      <c r="F4791" s="475" t="s">
        <v>3777</v>
      </c>
      <c r="G4791" s="494" t="s">
        <v>625</v>
      </c>
      <c r="H4791" s="491" t="s">
        <v>286</v>
      </c>
      <c r="I4791" s="494" t="s">
        <v>3988</v>
      </c>
      <c r="J4791" s="502">
        <v>3.92</v>
      </c>
      <c r="K4791" s="494" t="s">
        <v>4027</v>
      </c>
      <c r="L4791" s="512">
        <f t="shared" si="518"/>
        <v>0</v>
      </c>
      <c r="M4791" s="513" t="s">
        <v>4037</v>
      </c>
      <c r="N4791" s="514"/>
      <c r="O4791" s="514"/>
      <c r="P4791" s="515">
        <f t="shared" si="519"/>
        <v>0</v>
      </c>
      <c r="Q4791" s="515">
        <f t="shared" si="520"/>
        <v>0</v>
      </c>
      <c r="R4791" s="515">
        <f t="shared" si="521"/>
        <v>0</v>
      </c>
      <c r="S4791" s="516">
        <f>IF(M4791="nio",0,IF(M4791&gt;0,VLOOKUP(H4791,'3-Productie normen'!A:L,VLOOKUP(M4791,'3-Productie normen'!$B$36:$C$42,2,FALSE),FALSE)))</f>
        <v>0</v>
      </c>
      <c r="T4791" s="516">
        <f t="shared" si="523"/>
        <v>0</v>
      </c>
      <c r="U4791" s="55">
        <f t="shared" si="524"/>
        <v>0</v>
      </c>
      <c r="V4791" s="527"/>
      <c r="X4791" s="529">
        <f t="shared" si="522"/>
        <v>0</v>
      </c>
    </row>
    <row r="4792" spans="1:24" ht="14.1" customHeight="1">
      <c r="A4792" s="460">
        <v>4792</v>
      </c>
      <c r="B4792" s="467" t="s">
        <v>249</v>
      </c>
      <c r="C4792" s="466" t="s">
        <v>429</v>
      </c>
      <c r="D4792" s="473" t="s">
        <v>524</v>
      </c>
      <c r="E4792" s="475">
        <v>0</v>
      </c>
      <c r="F4792" s="475" t="s">
        <v>3778</v>
      </c>
      <c r="G4792" s="494" t="s">
        <v>625</v>
      </c>
      <c r="H4792" s="494" t="s">
        <v>255</v>
      </c>
      <c r="I4792" s="494" t="s">
        <v>3974</v>
      </c>
      <c r="J4792" s="502">
        <v>104.69</v>
      </c>
      <c r="K4792" s="494" t="s">
        <v>255</v>
      </c>
      <c r="L4792" s="512">
        <f t="shared" si="518"/>
        <v>104</v>
      </c>
      <c r="M4792" s="514">
        <v>104</v>
      </c>
      <c r="N4792" s="514"/>
      <c r="O4792" s="514"/>
      <c r="P4792" s="515" t="e">
        <f t="shared" si="519"/>
        <v>#DIV/0!</v>
      </c>
      <c r="Q4792" s="515">
        <f t="shared" si="520"/>
        <v>0</v>
      </c>
      <c r="R4792" s="515">
        <f t="shared" si="521"/>
        <v>0</v>
      </c>
      <c r="S4792" s="516">
        <f>IF(M4792="nio",0,IF(M4792&gt;0,VLOOKUP(H4792,'3-Productie normen'!A:L,VLOOKUP(M4792,'3-Productie normen'!$B$36:$C$42,2,FALSE),FALSE)))</f>
        <v>0</v>
      </c>
      <c r="T4792" s="516">
        <f t="shared" si="523"/>
        <v>0</v>
      </c>
      <c r="U4792" s="55">
        <f t="shared" si="524"/>
        <v>0</v>
      </c>
      <c r="V4792" s="527"/>
      <c r="X4792" s="529">
        <f t="shared" si="522"/>
        <v>10887.76</v>
      </c>
    </row>
    <row r="4793" spans="1:24" ht="14.1" customHeight="1">
      <c r="A4793" s="567">
        <v>4793</v>
      </c>
      <c r="B4793" s="467" t="s">
        <v>249</v>
      </c>
      <c r="C4793" s="466" t="s">
        <v>429</v>
      </c>
      <c r="D4793" s="473" t="s">
        <v>524</v>
      </c>
      <c r="E4793" s="475">
        <v>0</v>
      </c>
      <c r="F4793" s="475" t="s">
        <v>3779</v>
      </c>
      <c r="G4793" s="494" t="s">
        <v>625</v>
      </c>
      <c r="H4793" s="491" t="s">
        <v>253</v>
      </c>
      <c r="I4793" s="494" t="s">
        <v>3975</v>
      </c>
      <c r="J4793" s="502">
        <v>57.43</v>
      </c>
      <c r="K4793" s="491" t="s">
        <v>253</v>
      </c>
      <c r="L4793" s="512">
        <f t="shared" si="518"/>
        <v>104</v>
      </c>
      <c r="M4793" s="514">
        <v>104</v>
      </c>
      <c r="N4793" s="514"/>
      <c r="O4793" s="514"/>
      <c r="P4793" s="515" t="e">
        <f t="shared" si="519"/>
        <v>#DIV/0!</v>
      </c>
      <c r="Q4793" s="515">
        <f t="shared" si="520"/>
        <v>0</v>
      </c>
      <c r="R4793" s="515">
        <f t="shared" si="521"/>
        <v>0</v>
      </c>
      <c r="S4793" s="516">
        <f>IF(M4793="nio",0,IF(M4793&gt;0,VLOOKUP(H4793,'3-Productie normen'!A:L,VLOOKUP(M4793,'3-Productie normen'!$B$36:$C$42,2,FALSE),FALSE)))</f>
        <v>0</v>
      </c>
      <c r="T4793" s="516">
        <f t="shared" si="523"/>
        <v>0</v>
      </c>
      <c r="U4793" s="55">
        <f t="shared" si="524"/>
        <v>0</v>
      </c>
      <c r="V4793" s="527"/>
      <c r="X4793" s="529">
        <f t="shared" si="522"/>
        <v>5972.72</v>
      </c>
    </row>
    <row r="4794" spans="1:24" ht="14.1" customHeight="1">
      <c r="A4794" s="460">
        <v>4794</v>
      </c>
      <c r="B4794" s="467" t="s">
        <v>249</v>
      </c>
      <c r="C4794" s="466" t="s">
        <v>429</v>
      </c>
      <c r="D4794" s="473" t="s">
        <v>524</v>
      </c>
      <c r="E4794" s="475">
        <v>0</v>
      </c>
      <c r="F4794" s="475" t="s">
        <v>3780</v>
      </c>
      <c r="G4794" s="494" t="s">
        <v>625</v>
      </c>
      <c r="H4794" s="491" t="s">
        <v>286</v>
      </c>
      <c r="I4794" s="494" t="s">
        <v>3981</v>
      </c>
      <c r="J4794" s="502">
        <v>186</v>
      </c>
      <c r="K4794" s="494" t="s">
        <v>4027</v>
      </c>
      <c r="L4794" s="512">
        <f t="shared" si="518"/>
        <v>0</v>
      </c>
      <c r="M4794" s="513" t="s">
        <v>4037</v>
      </c>
      <c r="N4794" s="514"/>
      <c r="O4794" s="514"/>
      <c r="P4794" s="515">
        <f t="shared" si="519"/>
        <v>0</v>
      </c>
      <c r="Q4794" s="515">
        <f t="shared" si="520"/>
        <v>0</v>
      </c>
      <c r="R4794" s="515">
        <f t="shared" si="521"/>
        <v>0</v>
      </c>
      <c r="S4794" s="516">
        <f>IF(M4794="nio",0,IF(M4794&gt;0,VLOOKUP(H4794,'3-Productie normen'!A:L,VLOOKUP(M4794,'3-Productie normen'!$B$36:$C$42,2,FALSE),FALSE)))</f>
        <v>0</v>
      </c>
      <c r="T4794" s="516">
        <f t="shared" si="523"/>
        <v>0</v>
      </c>
      <c r="U4794" s="55">
        <f t="shared" si="524"/>
        <v>0</v>
      </c>
      <c r="V4794" s="527"/>
      <c r="X4794" s="529">
        <f t="shared" si="522"/>
        <v>0</v>
      </c>
    </row>
    <row r="4795" spans="1:24" ht="14.1" customHeight="1">
      <c r="A4795" s="460">
        <v>4795</v>
      </c>
      <c r="B4795" s="467" t="s">
        <v>249</v>
      </c>
      <c r="C4795" s="466" t="s">
        <v>429</v>
      </c>
      <c r="D4795" s="473" t="s">
        <v>524</v>
      </c>
      <c r="E4795" s="475">
        <v>0</v>
      </c>
      <c r="F4795" s="475" t="s">
        <v>3781</v>
      </c>
      <c r="G4795" s="494" t="s">
        <v>625</v>
      </c>
      <c r="H4795" s="491" t="s">
        <v>286</v>
      </c>
      <c r="I4795" s="494" t="s">
        <v>3974</v>
      </c>
      <c r="J4795" s="502">
        <v>19.440000000000001</v>
      </c>
      <c r="K4795" s="494" t="s">
        <v>4027</v>
      </c>
      <c r="L4795" s="512">
        <f t="shared" si="518"/>
        <v>0</v>
      </c>
      <c r="M4795" s="513" t="s">
        <v>4037</v>
      </c>
      <c r="N4795" s="514"/>
      <c r="O4795" s="514"/>
      <c r="P4795" s="515">
        <f t="shared" si="519"/>
        <v>0</v>
      </c>
      <c r="Q4795" s="515">
        <f t="shared" si="520"/>
        <v>0</v>
      </c>
      <c r="R4795" s="515">
        <f t="shared" si="521"/>
        <v>0</v>
      </c>
      <c r="S4795" s="516">
        <f>IF(M4795="nio",0,IF(M4795&gt;0,VLOOKUP(H4795,'3-Productie normen'!A:L,VLOOKUP(M4795,'3-Productie normen'!$B$36:$C$42,2,FALSE),FALSE)))</f>
        <v>0</v>
      </c>
      <c r="T4795" s="516">
        <f t="shared" si="523"/>
        <v>0</v>
      </c>
      <c r="U4795" s="55">
        <f t="shared" si="524"/>
        <v>0</v>
      </c>
      <c r="V4795" s="527"/>
      <c r="X4795" s="529">
        <f t="shared" si="522"/>
        <v>0</v>
      </c>
    </row>
    <row r="4796" spans="1:24" ht="14.1" customHeight="1">
      <c r="A4796" s="460">
        <v>4796</v>
      </c>
      <c r="B4796" s="467" t="s">
        <v>249</v>
      </c>
      <c r="C4796" s="466" t="s">
        <v>429</v>
      </c>
      <c r="D4796" s="473" t="s">
        <v>524</v>
      </c>
      <c r="E4796" s="475">
        <v>0</v>
      </c>
      <c r="F4796" s="475" t="s">
        <v>3782</v>
      </c>
      <c r="G4796" s="494" t="s">
        <v>600</v>
      </c>
      <c r="H4796" s="494" t="s">
        <v>4033</v>
      </c>
      <c r="I4796" s="494" t="s">
        <v>3974</v>
      </c>
      <c r="J4796" s="502">
        <v>56.85</v>
      </c>
      <c r="K4796" s="494" t="s">
        <v>4033</v>
      </c>
      <c r="L4796" s="512">
        <f t="shared" si="518"/>
        <v>104</v>
      </c>
      <c r="M4796" s="514">
        <v>104</v>
      </c>
      <c r="N4796" s="514"/>
      <c r="O4796" s="514"/>
      <c r="P4796" s="515" t="e">
        <f t="shared" si="519"/>
        <v>#DIV/0!</v>
      </c>
      <c r="Q4796" s="515">
        <f t="shared" si="520"/>
        <v>0</v>
      </c>
      <c r="R4796" s="515">
        <f t="shared" si="521"/>
        <v>0</v>
      </c>
      <c r="S4796" s="516">
        <f>IF(M4796="nio",0,IF(M4796&gt;0,VLOOKUP(H4796,'3-Productie normen'!A:L,VLOOKUP(M4796,'3-Productie normen'!$B$36:$C$42,2,FALSE),FALSE)))</f>
        <v>0</v>
      </c>
      <c r="T4796" s="516">
        <f t="shared" si="523"/>
        <v>0</v>
      </c>
      <c r="U4796" s="55">
        <f t="shared" si="524"/>
        <v>0</v>
      </c>
      <c r="V4796" s="527"/>
      <c r="X4796" s="529">
        <f t="shared" si="522"/>
        <v>5912.4000000000005</v>
      </c>
    </row>
    <row r="4797" spans="1:24" ht="14.1" customHeight="1">
      <c r="A4797" s="460">
        <v>4797</v>
      </c>
      <c r="B4797" s="467" t="s">
        <v>249</v>
      </c>
      <c r="C4797" s="466" t="s">
        <v>429</v>
      </c>
      <c r="D4797" s="473" t="s">
        <v>524</v>
      </c>
      <c r="E4797" s="475">
        <v>0</v>
      </c>
      <c r="F4797" s="475" t="s">
        <v>3783</v>
      </c>
      <c r="G4797" s="494" t="s">
        <v>625</v>
      </c>
      <c r="H4797" s="491" t="s">
        <v>286</v>
      </c>
      <c r="I4797" s="494" t="s">
        <v>3974</v>
      </c>
      <c r="J4797" s="502">
        <v>27.54</v>
      </c>
      <c r="K4797" s="494" t="s">
        <v>4027</v>
      </c>
      <c r="L4797" s="512">
        <f t="shared" si="518"/>
        <v>0</v>
      </c>
      <c r="M4797" s="513" t="s">
        <v>4037</v>
      </c>
      <c r="N4797" s="514"/>
      <c r="O4797" s="514"/>
      <c r="P4797" s="515">
        <f t="shared" si="519"/>
        <v>0</v>
      </c>
      <c r="Q4797" s="515">
        <f t="shared" si="520"/>
        <v>0</v>
      </c>
      <c r="R4797" s="515">
        <f t="shared" si="521"/>
        <v>0</v>
      </c>
      <c r="S4797" s="516">
        <f>IF(M4797="nio",0,IF(M4797&gt;0,VLOOKUP(H4797,'3-Productie normen'!A:L,VLOOKUP(M4797,'3-Productie normen'!$B$36:$C$42,2,FALSE),FALSE)))</f>
        <v>0</v>
      </c>
      <c r="T4797" s="516">
        <f t="shared" si="523"/>
        <v>0</v>
      </c>
      <c r="U4797" s="55">
        <f t="shared" si="524"/>
        <v>0</v>
      </c>
      <c r="V4797" s="527"/>
      <c r="X4797" s="529">
        <f t="shared" si="522"/>
        <v>0</v>
      </c>
    </row>
    <row r="4798" spans="1:24" ht="14.1" customHeight="1">
      <c r="A4798" s="460">
        <v>4798</v>
      </c>
      <c r="B4798" s="467" t="s">
        <v>249</v>
      </c>
      <c r="C4798" s="466" t="s">
        <v>429</v>
      </c>
      <c r="D4798" s="473" t="s">
        <v>524</v>
      </c>
      <c r="E4798" s="475">
        <v>0</v>
      </c>
      <c r="F4798" s="475" t="s">
        <v>3784</v>
      </c>
      <c r="G4798" s="494" t="s">
        <v>600</v>
      </c>
      <c r="H4798" s="494" t="s">
        <v>4033</v>
      </c>
      <c r="I4798" s="494" t="s">
        <v>3974</v>
      </c>
      <c r="J4798" s="502">
        <v>76.56</v>
      </c>
      <c r="K4798" s="494" t="s">
        <v>4033</v>
      </c>
      <c r="L4798" s="512">
        <f t="shared" si="518"/>
        <v>104</v>
      </c>
      <c r="M4798" s="514">
        <v>104</v>
      </c>
      <c r="N4798" s="514"/>
      <c r="O4798" s="514"/>
      <c r="P4798" s="515" t="e">
        <f t="shared" si="519"/>
        <v>#DIV/0!</v>
      </c>
      <c r="Q4798" s="515">
        <f t="shared" si="520"/>
        <v>0</v>
      </c>
      <c r="R4798" s="515">
        <f t="shared" si="521"/>
        <v>0</v>
      </c>
      <c r="S4798" s="516">
        <f>IF(M4798="nio",0,IF(M4798&gt;0,VLOOKUP(H4798,'3-Productie normen'!A:L,VLOOKUP(M4798,'3-Productie normen'!$B$36:$C$42,2,FALSE),FALSE)))</f>
        <v>0</v>
      </c>
      <c r="T4798" s="516">
        <f t="shared" si="523"/>
        <v>0</v>
      </c>
      <c r="U4798" s="55">
        <f t="shared" si="524"/>
        <v>0</v>
      </c>
      <c r="V4798" s="527"/>
      <c r="X4798" s="529">
        <f t="shared" si="522"/>
        <v>7962.24</v>
      </c>
    </row>
    <row r="4799" spans="1:24" ht="14.1" customHeight="1">
      <c r="A4799" s="460">
        <v>4799</v>
      </c>
      <c r="B4799" s="467" t="s">
        <v>249</v>
      </c>
      <c r="C4799" s="466" t="s">
        <v>429</v>
      </c>
      <c r="D4799" s="473" t="s">
        <v>524</v>
      </c>
      <c r="E4799" s="475">
        <v>0</v>
      </c>
      <c r="F4799" s="475" t="s">
        <v>3785</v>
      </c>
      <c r="G4799" s="494" t="s">
        <v>592</v>
      </c>
      <c r="H4799" s="487" t="s">
        <v>348</v>
      </c>
      <c r="I4799" s="494" t="s">
        <v>3974</v>
      </c>
      <c r="J4799" s="502">
        <v>19.59</v>
      </c>
      <c r="K4799" s="487" t="s">
        <v>348</v>
      </c>
      <c r="L4799" s="512">
        <f t="shared" si="518"/>
        <v>255</v>
      </c>
      <c r="M4799" s="514">
        <v>255</v>
      </c>
      <c r="N4799" s="514"/>
      <c r="O4799" s="514"/>
      <c r="P4799" s="515" t="e">
        <f t="shared" si="519"/>
        <v>#DIV/0!</v>
      </c>
      <c r="Q4799" s="515">
        <f t="shared" si="520"/>
        <v>0</v>
      </c>
      <c r="R4799" s="515">
        <f t="shared" si="521"/>
        <v>0</v>
      </c>
      <c r="S4799" s="516">
        <f>IF(M4799="nio",0,IF(M4799&gt;0,VLOOKUP(H4799,'3-Productie normen'!A:L,VLOOKUP(M4799,'3-Productie normen'!$B$36:$C$42,2,FALSE),FALSE)))</f>
        <v>0</v>
      </c>
      <c r="T4799" s="516">
        <f t="shared" si="523"/>
        <v>0</v>
      </c>
      <c r="U4799" s="55">
        <f t="shared" si="524"/>
        <v>0</v>
      </c>
      <c r="V4799" s="527"/>
      <c r="X4799" s="529">
        <f t="shared" si="522"/>
        <v>4995.45</v>
      </c>
    </row>
    <row r="4800" spans="1:24" ht="14.1" customHeight="1">
      <c r="A4800" s="460">
        <v>4800</v>
      </c>
      <c r="B4800" s="467" t="s">
        <v>249</v>
      </c>
      <c r="C4800" s="466" t="s">
        <v>429</v>
      </c>
      <c r="D4800" s="473" t="s">
        <v>524</v>
      </c>
      <c r="E4800" s="475">
        <v>0</v>
      </c>
      <c r="F4800" s="475" t="s">
        <v>3786</v>
      </c>
      <c r="G4800" s="494" t="s">
        <v>600</v>
      </c>
      <c r="H4800" s="494" t="s">
        <v>4033</v>
      </c>
      <c r="I4800" s="494" t="s">
        <v>3974</v>
      </c>
      <c r="J4800" s="502">
        <v>53.13</v>
      </c>
      <c r="K4800" s="494" t="s">
        <v>4033</v>
      </c>
      <c r="L4800" s="512">
        <f t="shared" si="518"/>
        <v>104</v>
      </c>
      <c r="M4800" s="514">
        <v>104</v>
      </c>
      <c r="N4800" s="514"/>
      <c r="O4800" s="514"/>
      <c r="P4800" s="515" t="e">
        <f t="shared" si="519"/>
        <v>#DIV/0!</v>
      </c>
      <c r="Q4800" s="515">
        <f t="shared" si="520"/>
        <v>0</v>
      </c>
      <c r="R4800" s="515">
        <f t="shared" si="521"/>
        <v>0</v>
      </c>
      <c r="S4800" s="516">
        <f>IF(M4800="nio",0,IF(M4800&gt;0,VLOOKUP(H4800,'3-Productie normen'!A:L,VLOOKUP(M4800,'3-Productie normen'!$B$36:$C$42,2,FALSE),FALSE)))</f>
        <v>0</v>
      </c>
      <c r="T4800" s="516">
        <f t="shared" si="523"/>
        <v>0</v>
      </c>
      <c r="U4800" s="55">
        <f t="shared" si="524"/>
        <v>0</v>
      </c>
      <c r="V4800" s="527"/>
      <c r="X4800" s="529">
        <f t="shared" si="522"/>
        <v>5525.52</v>
      </c>
    </row>
    <row r="4801" spans="1:24" ht="14.1" customHeight="1">
      <c r="A4801" s="567">
        <v>4801</v>
      </c>
      <c r="B4801" s="467" t="s">
        <v>249</v>
      </c>
      <c r="C4801" s="466" t="s">
        <v>429</v>
      </c>
      <c r="D4801" s="473" t="s">
        <v>524</v>
      </c>
      <c r="E4801" s="475">
        <v>0</v>
      </c>
      <c r="F4801" s="475" t="s">
        <v>3787</v>
      </c>
      <c r="G4801" s="494" t="s">
        <v>625</v>
      </c>
      <c r="H4801" s="491" t="s">
        <v>253</v>
      </c>
      <c r="I4801" s="494" t="s">
        <v>3975</v>
      </c>
      <c r="J4801" s="502">
        <v>102.01</v>
      </c>
      <c r="K4801" s="491" t="s">
        <v>253</v>
      </c>
      <c r="L4801" s="512">
        <f t="shared" si="518"/>
        <v>104</v>
      </c>
      <c r="M4801" s="514">
        <v>104</v>
      </c>
      <c r="N4801" s="514"/>
      <c r="O4801" s="514"/>
      <c r="P4801" s="515" t="e">
        <f t="shared" si="519"/>
        <v>#DIV/0!</v>
      </c>
      <c r="Q4801" s="515">
        <f t="shared" si="520"/>
        <v>0</v>
      </c>
      <c r="R4801" s="515">
        <f t="shared" si="521"/>
        <v>0</v>
      </c>
      <c r="S4801" s="516">
        <f>IF(M4801="nio",0,IF(M4801&gt;0,VLOOKUP(H4801,'3-Productie normen'!A:L,VLOOKUP(M4801,'3-Productie normen'!$B$36:$C$42,2,FALSE),FALSE)))</f>
        <v>0</v>
      </c>
      <c r="T4801" s="516">
        <f t="shared" si="523"/>
        <v>0</v>
      </c>
      <c r="U4801" s="55">
        <f t="shared" si="524"/>
        <v>0</v>
      </c>
      <c r="V4801" s="527"/>
      <c r="X4801" s="529">
        <f t="shared" si="522"/>
        <v>10609.04</v>
      </c>
    </row>
    <row r="4802" spans="1:24" ht="14.1" customHeight="1">
      <c r="A4802" s="460">
        <v>4802</v>
      </c>
      <c r="B4802" s="467" t="s">
        <v>249</v>
      </c>
      <c r="C4802" s="466" t="s">
        <v>429</v>
      </c>
      <c r="D4802" s="473" t="s">
        <v>524</v>
      </c>
      <c r="E4802" s="475">
        <v>0</v>
      </c>
      <c r="F4802" s="475" t="s">
        <v>3788</v>
      </c>
      <c r="G4802" s="494" t="s">
        <v>625</v>
      </c>
      <c r="H4802" s="491" t="s">
        <v>286</v>
      </c>
      <c r="I4802" s="494" t="s">
        <v>3974</v>
      </c>
      <c r="J4802" s="502">
        <v>19.920000000000002</v>
      </c>
      <c r="K4802" s="494" t="s">
        <v>4027</v>
      </c>
      <c r="L4802" s="512">
        <f t="shared" si="518"/>
        <v>0</v>
      </c>
      <c r="M4802" s="513" t="s">
        <v>4037</v>
      </c>
      <c r="N4802" s="514"/>
      <c r="O4802" s="514"/>
      <c r="P4802" s="515">
        <f t="shared" si="519"/>
        <v>0</v>
      </c>
      <c r="Q4802" s="515">
        <f t="shared" si="520"/>
        <v>0</v>
      </c>
      <c r="R4802" s="515">
        <f t="shared" si="521"/>
        <v>0</v>
      </c>
      <c r="S4802" s="516">
        <f>IF(M4802="nio",0,IF(M4802&gt;0,VLOOKUP(H4802,'3-Productie normen'!A:L,VLOOKUP(M4802,'3-Productie normen'!$B$36:$C$42,2,FALSE),FALSE)))</f>
        <v>0</v>
      </c>
      <c r="T4802" s="516">
        <f t="shared" si="523"/>
        <v>0</v>
      </c>
      <c r="U4802" s="55">
        <f t="shared" si="524"/>
        <v>0</v>
      </c>
      <c r="V4802" s="527"/>
      <c r="X4802" s="529">
        <f t="shared" si="522"/>
        <v>0</v>
      </c>
    </row>
    <row r="4803" spans="1:24" ht="14.1" customHeight="1">
      <c r="A4803" s="460">
        <v>4803</v>
      </c>
      <c r="B4803" s="467" t="s">
        <v>249</v>
      </c>
      <c r="C4803" s="466" t="s">
        <v>429</v>
      </c>
      <c r="D4803" s="473" t="s">
        <v>524</v>
      </c>
      <c r="E4803" s="475">
        <v>0</v>
      </c>
      <c r="F4803" s="475" t="s">
        <v>3789</v>
      </c>
      <c r="G4803" s="494" t="s">
        <v>625</v>
      </c>
      <c r="H4803" s="494" t="s">
        <v>4026</v>
      </c>
      <c r="I4803" s="494" t="s">
        <v>3974</v>
      </c>
      <c r="J4803" s="502">
        <v>17.420000000000002</v>
      </c>
      <c r="K4803" s="494" t="s">
        <v>4026</v>
      </c>
      <c r="L4803" s="512">
        <f t="shared" si="518"/>
        <v>0</v>
      </c>
      <c r="M4803" s="513" t="s">
        <v>4037</v>
      </c>
      <c r="N4803" s="514"/>
      <c r="O4803" s="514"/>
      <c r="P4803" s="515">
        <f t="shared" si="519"/>
        <v>0</v>
      </c>
      <c r="Q4803" s="515">
        <f t="shared" si="520"/>
        <v>0</v>
      </c>
      <c r="R4803" s="515">
        <f t="shared" si="521"/>
        <v>0</v>
      </c>
      <c r="S4803" s="516">
        <f>IF(M4803="nio",0,IF(M4803&gt;0,VLOOKUP(H4803,'3-Productie normen'!A:L,VLOOKUP(M4803,'3-Productie normen'!$B$36:$C$42,2,FALSE),FALSE)))</f>
        <v>0</v>
      </c>
      <c r="T4803" s="516">
        <f t="shared" si="523"/>
        <v>0</v>
      </c>
      <c r="U4803" s="55">
        <f t="shared" si="524"/>
        <v>0</v>
      </c>
      <c r="V4803" s="527"/>
      <c r="X4803" s="529">
        <f t="shared" si="522"/>
        <v>0</v>
      </c>
    </row>
    <row r="4804" spans="1:24" ht="14.1" customHeight="1">
      <c r="A4804" s="460">
        <v>4804</v>
      </c>
      <c r="B4804" s="467" t="s">
        <v>249</v>
      </c>
      <c r="C4804" s="466" t="s">
        <v>429</v>
      </c>
      <c r="D4804" s="473" t="s">
        <v>524</v>
      </c>
      <c r="E4804" s="475">
        <v>0</v>
      </c>
      <c r="F4804" s="475" t="s">
        <v>3790</v>
      </c>
      <c r="G4804" s="494" t="s">
        <v>625</v>
      </c>
      <c r="H4804" s="491" t="s">
        <v>286</v>
      </c>
      <c r="I4804" s="494" t="s">
        <v>3974</v>
      </c>
      <c r="J4804" s="502">
        <v>14.63</v>
      </c>
      <c r="K4804" s="494" t="s">
        <v>4027</v>
      </c>
      <c r="L4804" s="512">
        <f t="shared" si="518"/>
        <v>0</v>
      </c>
      <c r="M4804" s="513" t="s">
        <v>4037</v>
      </c>
      <c r="N4804" s="514"/>
      <c r="O4804" s="514"/>
      <c r="P4804" s="515">
        <f t="shared" si="519"/>
        <v>0</v>
      </c>
      <c r="Q4804" s="515">
        <f t="shared" si="520"/>
        <v>0</v>
      </c>
      <c r="R4804" s="515">
        <f t="shared" si="521"/>
        <v>0</v>
      </c>
      <c r="S4804" s="516">
        <f>IF(M4804="nio",0,IF(M4804&gt;0,VLOOKUP(H4804,'3-Productie normen'!A:L,VLOOKUP(M4804,'3-Productie normen'!$B$36:$C$42,2,FALSE),FALSE)))</f>
        <v>0</v>
      </c>
      <c r="T4804" s="516">
        <f t="shared" si="523"/>
        <v>0</v>
      </c>
      <c r="U4804" s="55">
        <f t="shared" si="524"/>
        <v>0</v>
      </c>
      <c r="V4804" s="527"/>
      <c r="X4804" s="529">
        <f t="shared" si="522"/>
        <v>0</v>
      </c>
    </row>
    <row r="4805" spans="1:24" ht="14.1" customHeight="1">
      <c r="A4805" s="460">
        <v>4805</v>
      </c>
      <c r="B4805" s="467" t="s">
        <v>249</v>
      </c>
      <c r="C4805" s="466" t="s">
        <v>429</v>
      </c>
      <c r="D4805" s="473" t="s">
        <v>524</v>
      </c>
      <c r="E4805" s="475">
        <v>0</v>
      </c>
      <c r="F4805" s="475" t="s">
        <v>3791</v>
      </c>
      <c r="G4805" s="494" t="s">
        <v>596</v>
      </c>
      <c r="H4805" s="491" t="s">
        <v>286</v>
      </c>
      <c r="I4805" s="494" t="s">
        <v>3974</v>
      </c>
      <c r="J4805" s="502">
        <v>1.08</v>
      </c>
      <c r="K4805" s="494" t="s">
        <v>4027</v>
      </c>
      <c r="L4805" s="512">
        <f t="shared" si="518"/>
        <v>0</v>
      </c>
      <c r="M4805" s="513" t="s">
        <v>4037</v>
      </c>
      <c r="N4805" s="514"/>
      <c r="O4805" s="514"/>
      <c r="P4805" s="515">
        <f t="shared" si="519"/>
        <v>0</v>
      </c>
      <c r="Q4805" s="515">
        <f t="shared" si="520"/>
        <v>0</v>
      </c>
      <c r="R4805" s="515">
        <f t="shared" si="521"/>
        <v>0</v>
      </c>
      <c r="S4805" s="516">
        <f>IF(M4805="nio",0,IF(M4805&gt;0,VLOOKUP(H4805,'3-Productie normen'!A:L,VLOOKUP(M4805,'3-Productie normen'!$B$36:$C$42,2,FALSE),FALSE)))</f>
        <v>0</v>
      </c>
      <c r="T4805" s="516">
        <f t="shared" si="523"/>
        <v>0</v>
      </c>
      <c r="U4805" s="55">
        <f t="shared" si="524"/>
        <v>0</v>
      </c>
      <c r="V4805" s="527"/>
      <c r="X4805" s="529">
        <f t="shared" si="522"/>
        <v>0</v>
      </c>
    </row>
    <row r="4806" spans="1:24" ht="14.1" customHeight="1">
      <c r="A4806" s="460">
        <v>4806</v>
      </c>
      <c r="B4806" s="467" t="s">
        <v>249</v>
      </c>
      <c r="C4806" s="466" t="s">
        <v>429</v>
      </c>
      <c r="D4806" s="473" t="s">
        <v>524</v>
      </c>
      <c r="E4806" s="475">
        <v>0</v>
      </c>
      <c r="F4806" s="475" t="s">
        <v>3792</v>
      </c>
      <c r="G4806" s="494" t="s">
        <v>606</v>
      </c>
      <c r="H4806" s="491" t="s">
        <v>286</v>
      </c>
      <c r="I4806" s="494" t="s">
        <v>3974</v>
      </c>
      <c r="J4806" s="502">
        <v>2.17</v>
      </c>
      <c r="K4806" s="494" t="s">
        <v>4027</v>
      </c>
      <c r="L4806" s="512">
        <f t="shared" si="518"/>
        <v>0</v>
      </c>
      <c r="M4806" s="513" t="s">
        <v>4037</v>
      </c>
      <c r="N4806" s="514"/>
      <c r="O4806" s="514"/>
      <c r="P4806" s="515">
        <f t="shared" si="519"/>
        <v>0</v>
      </c>
      <c r="Q4806" s="515">
        <f t="shared" si="520"/>
        <v>0</v>
      </c>
      <c r="R4806" s="515">
        <f t="shared" si="521"/>
        <v>0</v>
      </c>
      <c r="S4806" s="516">
        <f>IF(M4806="nio",0,IF(M4806&gt;0,VLOOKUP(H4806,'3-Productie normen'!A:L,VLOOKUP(M4806,'3-Productie normen'!$B$36:$C$42,2,FALSE),FALSE)))</f>
        <v>0</v>
      </c>
      <c r="T4806" s="516">
        <f t="shared" si="523"/>
        <v>0</v>
      </c>
      <c r="U4806" s="55">
        <f t="shared" si="524"/>
        <v>0</v>
      </c>
      <c r="V4806" s="527"/>
      <c r="X4806" s="529">
        <f t="shared" si="522"/>
        <v>0</v>
      </c>
    </row>
    <row r="4807" spans="1:24" ht="14.1" customHeight="1">
      <c r="A4807" s="460">
        <v>4807</v>
      </c>
      <c r="B4807" s="467" t="s">
        <v>249</v>
      </c>
      <c r="C4807" s="466" t="s">
        <v>429</v>
      </c>
      <c r="D4807" s="473" t="s">
        <v>524</v>
      </c>
      <c r="E4807" s="475">
        <v>0</v>
      </c>
      <c r="F4807" s="475" t="s">
        <v>3793</v>
      </c>
      <c r="G4807" s="494" t="s">
        <v>606</v>
      </c>
      <c r="H4807" s="491" t="s">
        <v>286</v>
      </c>
      <c r="I4807" s="494" t="s">
        <v>3974</v>
      </c>
      <c r="J4807" s="502">
        <v>2.04</v>
      </c>
      <c r="K4807" s="494" t="s">
        <v>4027</v>
      </c>
      <c r="L4807" s="512">
        <f t="shared" si="518"/>
        <v>0</v>
      </c>
      <c r="M4807" s="513" t="s">
        <v>4037</v>
      </c>
      <c r="N4807" s="514"/>
      <c r="O4807" s="514"/>
      <c r="P4807" s="515">
        <f t="shared" si="519"/>
        <v>0</v>
      </c>
      <c r="Q4807" s="515">
        <f t="shared" si="520"/>
        <v>0</v>
      </c>
      <c r="R4807" s="515">
        <f t="shared" si="521"/>
        <v>0</v>
      </c>
      <c r="S4807" s="516">
        <f>IF(M4807="nio",0,IF(M4807&gt;0,VLOOKUP(H4807,'3-Productie normen'!A:L,VLOOKUP(M4807,'3-Productie normen'!$B$36:$C$42,2,FALSE),FALSE)))</f>
        <v>0</v>
      </c>
      <c r="T4807" s="516">
        <f t="shared" si="523"/>
        <v>0</v>
      </c>
      <c r="U4807" s="55">
        <f t="shared" si="524"/>
        <v>0</v>
      </c>
      <c r="V4807" s="527"/>
      <c r="X4807" s="529">
        <f t="shared" si="522"/>
        <v>0</v>
      </c>
    </row>
    <row r="4808" spans="1:24" ht="14.1" customHeight="1">
      <c r="A4808" s="460">
        <v>4808</v>
      </c>
      <c r="B4808" s="467" t="s">
        <v>249</v>
      </c>
      <c r="C4808" s="466" t="s">
        <v>429</v>
      </c>
      <c r="D4808" s="473" t="s">
        <v>524</v>
      </c>
      <c r="E4808" s="475">
        <v>0</v>
      </c>
      <c r="F4808" s="475" t="s">
        <v>3794</v>
      </c>
      <c r="G4808" s="494" t="s">
        <v>598</v>
      </c>
      <c r="H4808" s="487" t="s">
        <v>17</v>
      </c>
      <c r="I4808" s="494" t="s">
        <v>3977</v>
      </c>
      <c r="J4808" s="502">
        <v>6.22</v>
      </c>
      <c r="K4808" s="494" t="s">
        <v>4030</v>
      </c>
      <c r="L4808" s="512">
        <f t="shared" si="518"/>
        <v>510</v>
      </c>
      <c r="M4808" s="514">
        <v>255</v>
      </c>
      <c r="N4808" s="514">
        <v>255</v>
      </c>
      <c r="O4808" s="514"/>
      <c r="P4808" s="515" t="e">
        <f t="shared" si="519"/>
        <v>#DIV/0!</v>
      </c>
      <c r="Q4808" s="515" t="e">
        <f t="shared" si="520"/>
        <v>#DIV/0!</v>
      </c>
      <c r="R4808" s="515">
        <f t="shared" si="521"/>
        <v>0</v>
      </c>
      <c r="S4808" s="516">
        <f>IF(M4808="nio",0,IF(M4808&gt;0,VLOOKUP(H4808,'3-Productie normen'!A:L,VLOOKUP(M4808,'3-Productie normen'!$B$36:$C$42,2,FALSE),FALSE)))</f>
        <v>0</v>
      </c>
      <c r="T4808" s="516">
        <f t="shared" si="523"/>
        <v>0</v>
      </c>
      <c r="U4808" s="55">
        <f t="shared" si="524"/>
        <v>0</v>
      </c>
      <c r="V4808" s="527"/>
      <c r="X4808" s="529">
        <f t="shared" si="522"/>
        <v>3172.2</v>
      </c>
    </row>
    <row r="4809" spans="1:24" ht="14.1" customHeight="1">
      <c r="A4809" s="567">
        <v>4809</v>
      </c>
      <c r="B4809" s="467" t="s">
        <v>249</v>
      </c>
      <c r="C4809" s="466" t="s">
        <v>429</v>
      </c>
      <c r="D4809" s="473" t="s">
        <v>524</v>
      </c>
      <c r="E4809" s="475">
        <v>0</v>
      </c>
      <c r="F4809" s="475" t="s">
        <v>3795</v>
      </c>
      <c r="G4809" s="494" t="s">
        <v>598</v>
      </c>
      <c r="H4809" s="487" t="s">
        <v>17</v>
      </c>
      <c r="I4809" s="494" t="s">
        <v>3977</v>
      </c>
      <c r="J4809" s="502">
        <v>3.41</v>
      </c>
      <c r="K4809" s="494" t="s">
        <v>4030</v>
      </c>
      <c r="L4809" s="512">
        <f t="shared" si="518"/>
        <v>510</v>
      </c>
      <c r="M4809" s="514">
        <v>255</v>
      </c>
      <c r="N4809" s="514">
        <v>255</v>
      </c>
      <c r="O4809" s="514"/>
      <c r="P4809" s="515" t="e">
        <f t="shared" si="519"/>
        <v>#DIV/0!</v>
      </c>
      <c r="Q4809" s="515" t="e">
        <f t="shared" si="520"/>
        <v>#DIV/0!</v>
      </c>
      <c r="R4809" s="515">
        <f t="shared" si="521"/>
        <v>0</v>
      </c>
      <c r="S4809" s="516">
        <f>IF(M4809="nio",0,IF(M4809&gt;0,VLOOKUP(H4809,'3-Productie normen'!A:L,VLOOKUP(M4809,'3-Productie normen'!$B$36:$C$42,2,FALSE),FALSE)))</f>
        <v>0</v>
      </c>
      <c r="T4809" s="516">
        <f t="shared" si="523"/>
        <v>0</v>
      </c>
      <c r="U4809" s="55">
        <f t="shared" si="524"/>
        <v>0</v>
      </c>
      <c r="V4809" s="527"/>
      <c r="X4809" s="529">
        <f t="shared" si="522"/>
        <v>1739.1000000000001</v>
      </c>
    </row>
    <row r="4810" spans="1:24" ht="14.1" customHeight="1">
      <c r="A4810" s="460">
        <v>4810</v>
      </c>
      <c r="B4810" s="467" t="s">
        <v>249</v>
      </c>
      <c r="C4810" s="466" t="s">
        <v>429</v>
      </c>
      <c r="D4810" s="473" t="s">
        <v>524</v>
      </c>
      <c r="E4810" s="475">
        <v>0</v>
      </c>
      <c r="F4810" s="475" t="s">
        <v>3796</v>
      </c>
      <c r="G4810" s="494" t="s">
        <v>598</v>
      </c>
      <c r="H4810" s="487" t="s">
        <v>17</v>
      </c>
      <c r="I4810" s="494" t="s">
        <v>3977</v>
      </c>
      <c r="J4810" s="502">
        <v>4.24</v>
      </c>
      <c r="K4810" s="494" t="s">
        <v>4030</v>
      </c>
      <c r="L4810" s="512">
        <f t="shared" si="518"/>
        <v>510</v>
      </c>
      <c r="M4810" s="514">
        <v>255</v>
      </c>
      <c r="N4810" s="514">
        <v>255</v>
      </c>
      <c r="O4810" s="514"/>
      <c r="P4810" s="515" t="e">
        <f t="shared" si="519"/>
        <v>#DIV/0!</v>
      </c>
      <c r="Q4810" s="515" t="e">
        <f t="shared" si="520"/>
        <v>#DIV/0!</v>
      </c>
      <c r="R4810" s="515">
        <f t="shared" si="521"/>
        <v>0</v>
      </c>
      <c r="S4810" s="516">
        <f>IF(M4810="nio",0,IF(M4810&gt;0,VLOOKUP(H4810,'3-Productie normen'!A:L,VLOOKUP(M4810,'3-Productie normen'!$B$36:$C$42,2,FALSE),FALSE)))</f>
        <v>0</v>
      </c>
      <c r="T4810" s="516">
        <f t="shared" si="523"/>
        <v>0</v>
      </c>
      <c r="U4810" s="55">
        <f t="shared" si="524"/>
        <v>0</v>
      </c>
      <c r="V4810" s="527"/>
      <c r="X4810" s="529">
        <f t="shared" si="522"/>
        <v>2162.4</v>
      </c>
    </row>
    <row r="4811" spans="1:24" ht="14.1" customHeight="1">
      <c r="A4811" s="460">
        <v>4811</v>
      </c>
      <c r="B4811" s="467" t="s">
        <v>249</v>
      </c>
      <c r="C4811" s="466" t="s">
        <v>430</v>
      </c>
      <c r="D4811" s="473" t="s">
        <v>525</v>
      </c>
      <c r="E4811" s="475">
        <v>0</v>
      </c>
      <c r="F4811" s="475">
        <v>2</v>
      </c>
      <c r="G4811" s="494" t="s">
        <v>606</v>
      </c>
      <c r="H4811" s="491" t="s">
        <v>286</v>
      </c>
      <c r="I4811" s="494" t="s">
        <v>3983</v>
      </c>
      <c r="J4811" s="502">
        <v>13.65</v>
      </c>
      <c r="K4811" s="494" t="s">
        <v>4027</v>
      </c>
      <c r="L4811" s="512">
        <f t="shared" ref="L4811:L4876" si="525">SUM(M4811:O4811)</f>
        <v>0</v>
      </c>
      <c r="M4811" s="513" t="s">
        <v>4037</v>
      </c>
      <c r="N4811" s="514"/>
      <c r="O4811" s="514"/>
      <c r="P4811" s="515">
        <f t="shared" ref="P4811:P4874" si="526">IF(M4811="nio",0,IF(M4811&gt;0,M4811*J4811/S4811,0))</f>
        <v>0</v>
      </c>
      <c r="Q4811" s="515">
        <f t="shared" ref="Q4811:Q4874" si="527">IF(N4811&gt;0,N4811*J4811/T4811,0)</f>
        <v>0</v>
      </c>
      <c r="R4811" s="515">
        <f t="shared" ref="R4811:R4874" si="528">IF(O4811&gt;0,O4811*J4811/U4811,0)</f>
        <v>0</v>
      </c>
      <c r="S4811" s="516">
        <f>IF(M4811="nio",0,IF(M4811&gt;0,VLOOKUP(H4811,'3-Productie normen'!A:L,VLOOKUP(M4811,'3-Productie normen'!$B$36:$C$42,2,FALSE),FALSE)))</f>
        <v>0</v>
      </c>
      <c r="T4811" s="516">
        <f t="shared" si="523"/>
        <v>0</v>
      </c>
      <c r="U4811" s="55">
        <f t="shared" si="524"/>
        <v>0</v>
      </c>
      <c r="V4811" s="527"/>
      <c r="X4811" s="529">
        <f t="shared" ref="X4811:X4874" si="529">L4811*J4811</f>
        <v>0</v>
      </c>
    </row>
    <row r="4812" spans="1:24" ht="14.1" customHeight="1">
      <c r="A4812" s="460">
        <v>4812</v>
      </c>
      <c r="B4812" s="467" t="s">
        <v>249</v>
      </c>
      <c r="C4812" s="466" t="s">
        <v>430</v>
      </c>
      <c r="D4812" s="473" t="s">
        <v>525</v>
      </c>
      <c r="E4812" s="475">
        <v>0</v>
      </c>
      <c r="F4812" s="475">
        <v>3</v>
      </c>
      <c r="G4812" s="494" t="s">
        <v>606</v>
      </c>
      <c r="H4812" s="491" t="s">
        <v>286</v>
      </c>
      <c r="I4812" s="494" t="s">
        <v>3983</v>
      </c>
      <c r="J4812" s="502">
        <v>6.66</v>
      </c>
      <c r="K4812" s="494" t="s">
        <v>4027</v>
      </c>
      <c r="L4812" s="512">
        <f t="shared" si="525"/>
        <v>0</v>
      </c>
      <c r="M4812" s="513" t="s">
        <v>4037</v>
      </c>
      <c r="N4812" s="514"/>
      <c r="O4812" s="514"/>
      <c r="P4812" s="515">
        <f t="shared" si="526"/>
        <v>0</v>
      </c>
      <c r="Q4812" s="515">
        <f t="shared" si="527"/>
        <v>0</v>
      </c>
      <c r="R4812" s="515">
        <f t="shared" si="528"/>
        <v>0</v>
      </c>
      <c r="S4812" s="516">
        <f>IF(M4812="nio",0,IF(M4812&gt;0,VLOOKUP(H4812,'3-Productie normen'!A:L,VLOOKUP(M4812,'3-Productie normen'!$B$36:$C$42,2,FALSE),FALSE)))</f>
        <v>0</v>
      </c>
      <c r="T4812" s="516">
        <f t="shared" si="523"/>
        <v>0</v>
      </c>
      <c r="U4812" s="55">
        <f t="shared" si="524"/>
        <v>0</v>
      </c>
      <c r="V4812" s="527"/>
      <c r="X4812" s="529">
        <f t="shared" si="529"/>
        <v>0</v>
      </c>
    </row>
    <row r="4813" spans="1:24" ht="14.1" customHeight="1">
      <c r="A4813" s="460">
        <v>4813</v>
      </c>
      <c r="B4813" s="467" t="s">
        <v>249</v>
      </c>
      <c r="C4813" s="466" t="s">
        <v>430</v>
      </c>
      <c r="D4813" s="473" t="s">
        <v>525</v>
      </c>
      <c r="E4813" s="475">
        <v>0</v>
      </c>
      <c r="F4813" s="475" t="s">
        <v>3797</v>
      </c>
      <c r="G4813" s="494" t="s">
        <v>529</v>
      </c>
      <c r="H4813" s="491" t="s">
        <v>253</v>
      </c>
      <c r="I4813" s="494" t="s">
        <v>3975</v>
      </c>
      <c r="J4813" s="502">
        <v>37</v>
      </c>
      <c r="K4813" s="491" t="s">
        <v>253</v>
      </c>
      <c r="L4813" s="512">
        <f t="shared" si="525"/>
        <v>104</v>
      </c>
      <c r="M4813" s="514">
        <v>104</v>
      </c>
      <c r="N4813" s="514"/>
      <c r="O4813" s="514"/>
      <c r="P4813" s="515" t="e">
        <f t="shared" si="526"/>
        <v>#DIV/0!</v>
      </c>
      <c r="Q4813" s="515">
        <f t="shared" si="527"/>
        <v>0</v>
      </c>
      <c r="R4813" s="515">
        <f t="shared" si="528"/>
        <v>0</v>
      </c>
      <c r="S4813" s="516">
        <f>IF(M4813="nio",0,IF(M4813&gt;0,VLOOKUP(H4813,'3-Productie normen'!A:L,VLOOKUP(M4813,'3-Productie normen'!$B$36:$C$42,2,FALSE),FALSE)))</f>
        <v>0</v>
      </c>
      <c r="T4813" s="516">
        <f t="shared" si="523"/>
        <v>0</v>
      </c>
      <c r="U4813" s="55">
        <f t="shared" si="524"/>
        <v>0</v>
      </c>
      <c r="V4813" s="527"/>
      <c r="X4813" s="529">
        <f t="shared" si="529"/>
        <v>3848</v>
      </c>
    </row>
    <row r="4814" spans="1:24" ht="14.1" customHeight="1">
      <c r="A4814" s="460">
        <v>4814</v>
      </c>
      <c r="B4814" s="467" t="s">
        <v>249</v>
      </c>
      <c r="C4814" s="466" t="s">
        <v>430</v>
      </c>
      <c r="D4814" s="473" t="s">
        <v>525</v>
      </c>
      <c r="E4814" s="475">
        <v>0</v>
      </c>
      <c r="F4814" s="475" t="s">
        <v>3798</v>
      </c>
      <c r="G4814" s="494" t="s">
        <v>529</v>
      </c>
      <c r="H4814" s="491" t="s">
        <v>253</v>
      </c>
      <c r="I4814" s="494" t="s">
        <v>3975</v>
      </c>
      <c r="J4814" s="502">
        <v>25</v>
      </c>
      <c r="K4814" s="491" t="s">
        <v>253</v>
      </c>
      <c r="L4814" s="512">
        <f t="shared" si="525"/>
        <v>104</v>
      </c>
      <c r="M4814" s="514">
        <v>104</v>
      </c>
      <c r="N4814" s="514"/>
      <c r="O4814" s="514"/>
      <c r="P4814" s="515" t="e">
        <f t="shared" si="526"/>
        <v>#DIV/0!</v>
      </c>
      <c r="Q4814" s="515">
        <f t="shared" si="527"/>
        <v>0</v>
      </c>
      <c r="R4814" s="515">
        <f t="shared" si="528"/>
        <v>0</v>
      </c>
      <c r="S4814" s="516">
        <f>IF(M4814="nio",0,IF(M4814&gt;0,VLOOKUP(H4814,'3-Productie normen'!A:L,VLOOKUP(M4814,'3-Productie normen'!$B$36:$C$42,2,FALSE),FALSE)))</f>
        <v>0</v>
      </c>
      <c r="T4814" s="516">
        <f t="shared" si="523"/>
        <v>0</v>
      </c>
      <c r="U4814" s="55">
        <f t="shared" si="524"/>
        <v>0</v>
      </c>
      <c r="V4814" s="527"/>
      <c r="X4814" s="529">
        <f t="shared" si="529"/>
        <v>2600</v>
      </c>
    </row>
    <row r="4815" spans="1:24" ht="13.8" customHeight="1">
      <c r="A4815" s="460">
        <v>4815</v>
      </c>
      <c r="B4815" s="467" t="s">
        <v>249</v>
      </c>
      <c r="C4815" s="466" t="s">
        <v>430</v>
      </c>
      <c r="D4815" s="473" t="s">
        <v>525</v>
      </c>
      <c r="E4815" s="475">
        <v>0</v>
      </c>
      <c r="F4815" s="475" t="s">
        <v>3799</v>
      </c>
      <c r="G4815" s="494" t="s">
        <v>529</v>
      </c>
      <c r="H4815" s="491" t="s">
        <v>253</v>
      </c>
      <c r="I4815" s="494" t="s">
        <v>3975</v>
      </c>
      <c r="J4815" s="502">
        <v>25</v>
      </c>
      <c r="K4815" s="491" t="s">
        <v>253</v>
      </c>
      <c r="L4815" s="512">
        <f t="shared" si="525"/>
        <v>104</v>
      </c>
      <c r="M4815" s="514">
        <v>104</v>
      </c>
      <c r="N4815" s="514"/>
      <c r="O4815" s="514"/>
      <c r="P4815" s="515" t="e">
        <f t="shared" si="526"/>
        <v>#DIV/0!</v>
      </c>
      <c r="Q4815" s="515">
        <f t="shared" si="527"/>
        <v>0</v>
      </c>
      <c r="R4815" s="515">
        <f t="shared" si="528"/>
        <v>0</v>
      </c>
      <c r="S4815" s="516">
        <f>IF(M4815="nio",0,IF(M4815&gt;0,VLOOKUP(H4815,'3-Productie normen'!A:L,VLOOKUP(M4815,'3-Productie normen'!$B$36:$C$42,2,FALSE),FALSE)))</f>
        <v>0</v>
      </c>
      <c r="T4815" s="516">
        <f t="shared" si="523"/>
        <v>0</v>
      </c>
      <c r="U4815" s="55">
        <f t="shared" si="524"/>
        <v>0</v>
      </c>
      <c r="V4815" s="527"/>
      <c r="X4815" s="529">
        <f t="shared" si="529"/>
        <v>2600</v>
      </c>
    </row>
    <row r="4816" spans="1:24" ht="13.8" customHeight="1">
      <c r="A4816" s="460">
        <v>4816</v>
      </c>
      <c r="B4816" s="467" t="s">
        <v>250</v>
      </c>
      <c r="C4816" s="466" t="s">
        <v>431</v>
      </c>
      <c r="D4816" s="473" t="s">
        <v>526</v>
      </c>
      <c r="E4816" s="475"/>
      <c r="F4816" s="475"/>
      <c r="G4816" s="494" t="s">
        <v>254</v>
      </c>
      <c r="H4816" s="491" t="s">
        <v>254</v>
      </c>
      <c r="I4816" s="494"/>
      <c r="J4816" s="501">
        <v>15</v>
      </c>
      <c r="K4816" s="494"/>
      <c r="L4816" s="512">
        <f>SUM(M4816:O4816)</f>
        <v>255</v>
      </c>
      <c r="M4816" s="513">
        <v>255</v>
      </c>
      <c r="N4816" s="514"/>
      <c r="O4816" s="514"/>
      <c r="P4816" s="515" t="e">
        <f t="shared" si="526"/>
        <v>#DIV/0!</v>
      </c>
      <c r="Q4816" s="515">
        <f t="shared" si="527"/>
        <v>0</v>
      </c>
      <c r="R4816" s="515">
        <f t="shared" si="528"/>
        <v>0</v>
      </c>
      <c r="S4816" s="516">
        <f>IF(M4816="nio",0,IF(M4816&gt;0,VLOOKUP(H4816,'3-Productie normen'!A:L,VLOOKUP(M4816,'3-Productie normen'!$B$36:$C$42,2,FALSE),FALSE)))</f>
        <v>0</v>
      </c>
      <c r="T4816" s="516">
        <f>IF(N4816&gt;0,S4816*$T$8,0)</f>
        <v>0</v>
      </c>
      <c r="U4816" s="55">
        <f>IF((OR(O4816&gt;0,)),S4816*$U$8,0)</f>
        <v>0</v>
      </c>
      <c r="V4816" s="527"/>
      <c r="X4816" s="529">
        <f t="shared" si="529"/>
        <v>3825</v>
      </c>
    </row>
    <row r="4817" spans="1:24" ht="14.1" customHeight="1">
      <c r="A4817" s="567">
        <v>4817</v>
      </c>
      <c r="B4817" s="467" t="s">
        <v>250</v>
      </c>
      <c r="C4817" s="466" t="s">
        <v>431</v>
      </c>
      <c r="D4817" s="473" t="s">
        <v>526</v>
      </c>
      <c r="E4817" s="475"/>
      <c r="F4817" s="475" t="s">
        <v>626</v>
      </c>
      <c r="G4817" s="494" t="s">
        <v>529</v>
      </c>
      <c r="H4817" s="491" t="s">
        <v>286</v>
      </c>
      <c r="I4817" s="494" t="s">
        <v>4125</v>
      </c>
      <c r="J4817" s="502">
        <v>14.65</v>
      </c>
      <c r="K4817" s="494" t="s">
        <v>4027</v>
      </c>
      <c r="L4817" s="512">
        <f t="shared" si="525"/>
        <v>0</v>
      </c>
      <c r="M4817" s="513" t="s">
        <v>4037</v>
      </c>
      <c r="N4817" s="514"/>
      <c r="O4817" s="514"/>
      <c r="P4817" s="515">
        <f t="shared" si="526"/>
        <v>0</v>
      </c>
      <c r="Q4817" s="515">
        <f t="shared" si="527"/>
        <v>0</v>
      </c>
      <c r="R4817" s="515">
        <f t="shared" si="528"/>
        <v>0</v>
      </c>
      <c r="S4817" s="516">
        <f>IF(M4817="nio",0,IF(M4817&gt;0,VLOOKUP(H4817,'3-Productie normen'!A:L,VLOOKUP(M4817,'3-Productie normen'!$B$36:$C$42,2,FALSE),FALSE)))</f>
        <v>0</v>
      </c>
      <c r="T4817" s="516">
        <f t="shared" si="523"/>
        <v>0</v>
      </c>
      <c r="U4817" s="55">
        <f t="shared" si="524"/>
        <v>0</v>
      </c>
      <c r="V4817" s="527"/>
      <c r="X4817" s="529">
        <f t="shared" si="529"/>
        <v>0</v>
      </c>
    </row>
    <row r="4818" spans="1:24" ht="14.1" customHeight="1">
      <c r="A4818" s="460">
        <v>4818</v>
      </c>
      <c r="B4818" s="467" t="s">
        <v>250</v>
      </c>
      <c r="C4818" s="466" t="s">
        <v>431</v>
      </c>
      <c r="D4818" s="473" t="s">
        <v>526</v>
      </c>
      <c r="E4818" s="475"/>
      <c r="F4818" s="475" t="s">
        <v>628</v>
      </c>
      <c r="G4818" s="494" t="s">
        <v>536</v>
      </c>
      <c r="H4818" s="491" t="s">
        <v>4038</v>
      </c>
      <c r="I4818" s="494" t="s">
        <v>3975</v>
      </c>
      <c r="J4818" s="502">
        <v>16.62</v>
      </c>
      <c r="K4818" s="491" t="s">
        <v>4038</v>
      </c>
      <c r="L4818" s="512">
        <f t="shared" si="525"/>
        <v>255</v>
      </c>
      <c r="M4818" s="514">
        <v>255</v>
      </c>
      <c r="N4818" s="514"/>
      <c r="O4818" s="514"/>
      <c r="P4818" s="515" t="e">
        <f t="shared" si="526"/>
        <v>#DIV/0!</v>
      </c>
      <c r="Q4818" s="515">
        <f t="shared" si="527"/>
        <v>0</v>
      </c>
      <c r="R4818" s="515">
        <f t="shared" si="528"/>
        <v>0</v>
      </c>
      <c r="S4818" s="516">
        <f>IF(M4818="nio",0,IF(M4818&gt;0,VLOOKUP(H4818,'3-Productie normen'!A:L,VLOOKUP(M4818,'3-Productie normen'!$B$36:$C$42,2,FALSE),FALSE)))</f>
        <v>0</v>
      </c>
      <c r="T4818" s="516">
        <f t="shared" si="523"/>
        <v>0</v>
      </c>
      <c r="U4818" s="55">
        <f t="shared" si="524"/>
        <v>0</v>
      </c>
      <c r="V4818" s="527"/>
      <c r="X4818" s="529">
        <f t="shared" si="529"/>
        <v>4238.1000000000004</v>
      </c>
    </row>
    <row r="4819" spans="1:24" ht="14.1" customHeight="1">
      <c r="A4819" s="460">
        <v>4819</v>
      </c>
      <c r="B4819" s="467" t="s">
        <v>250</v>
      </c>
      <c r="C4819" s="466" t="s">
        <v>431</v>
      </c>
      <c r="D4819" s="473" t="s">
        <v>526</v>
      </c>
      <c r="E4819" s="475"/>
      <c r="F4819" s="475" t="s">
        <v>629</v>
      </c>
      <c r="G4819" s="494" t="s">
        <v>536</v>
      </c>
      <c r="H4819" s="491" t="s">
        <v>4038</v>
      </c>
      <c r="I4819" s="494" t="s">
        <v>3975</v>
      </c>
      <c r="J4819" s="502">
        <v>50.41</v>
      </c>
      <c r="K4819" s="491" t="s">
        <v>4038</v>
      </c>
      <c r="L4819" s="512">
        <f t="shared" si="525"/>
        <v>255</v>
      </c>
      <c r="M4819" s="514">
        <v>255</v>
      </c>
      <c r="N4819" s="514"/>
      <c r="O4819" s="514"/>
      <c r="P4819" s="515" t="e">
        <f t="shared" si="526"/>
        <v>#DIV/0!</v>
      </c>
      <c r="Q4819" s="515">
        <f t="shared" si="527"/>
        <v>0</v>
      </c>
      <c r="R4819" s="515">
        <f t="shared" si="528"/>
        <v>0</v>
      </c>
      <c r="S4819" s="516">
        <f>IF(M4819="nio",0,IF(M4819&gt;0,VLOOKUP(H4819,'3-Productie normen'!A:L,VLOOKUP(M4819,'3-Productie normen'!$B$36:$C$42,2,FALSE),FALSE)))</f>
        <v>0</v>
      </c>
      <c r="T4819" s="516">
        <f t="shared" si="523"/>
        <v>0</v>
      </c>
      <c r="U4819" s="55">
        <f t="shared" si="524"/>
        <v>0</v>
      </c>
      <c r="V4819" s="527"/>
      <c r="X4819" s="529">
        <f t="shared" si="529"/>
        <v>12854.55</v>
      </c>
    </row>
    <row r="4820" spans="1:24" ht="14.1" customHeight="1">
      <c r="A4820" s="460">
        <v>4820</v>
      </c>
      <c r="B4820" s="467" t="s">
        <v>250</v>
      </c>
      <c r="C4820" s="466" t="s">
        <v>431</v>
      </c>
      <c r="D4820" s="473" t="s">
        <v>526</v>
      </c>
      <c r="E4820" s="475"/>
      <c r="F4820" s="475" t="s">
        <v>630</v>
      </c>
      <c r="G4820" s="494" t="s">
        <v>536</v>
      </c>
      <c r="H4820" s="491" t="s">
        <v>4038</v>
      </c>
      <c r="I4820" s="494" t="s">
        <v>3975</v>
      </c>
      <c r="J4820" s="502">
        <v>63.6</v>
      </c>
      <c r="K4820" s="491" t="s">
        <v>4038</v>
      </c>
      <c r="L4820" s="512">
        <f t="shared" si="525"/>
        <v>255</v>
      </c>
      <c r="M4820" s="514">
        <v>255</v>
      </c>
      <c r="N4820" s="514"/>
      <c r="O4820" s="514"/>
      <c r="P4820" s="515" t="e">
        <f t="shared" si="526"/>
        <v>#DIV/0!</v>
      </c>
      <c r="Q4820" s="515">
        <f t="shared" si="527"/>
        <v>0</v>
      </c>
      <c r="R4820" s="515">
        <f t="shared" si="528"/>
        <v>0</v>
      </c>
      <c r="S4820" s="516">
        <f>IF(M4820="nio",0,IF(M4820&gt;0,VLOOKUP(H4820,'3-Productie normen'!A:L,VLOOKUP(M4820,'3-Productie normen'!$B$36:$C$42,2,FALSE),FALSE)))</f>
        <v>0</v>
      </c>
      <c r="T4820" s="516">
        <f t="shared" si="523"/>
        <v>0</v>
      </c>
      <c r="U4820" s="55">
        <f t="shared" si="524"/>
        <v>0</v>
      </c>
      <c r="V4820" s="527"/>
      <c r="X4820" s="529">
        <f t="shared" si="529"/>
        <v>16218</v>
      </c>
    </row>
    <row r="4821" spans="1:24" ht="14.1" customHeight="1">
      <c r="A4821" s="460">
        <v>4821</v>
      </c>
      <c r="B4821" s="467" t="s">
        <v>250</v>
      </c>
      <c r="C4821" s="466" t="s">
        <v>431</v>
      </c>
      <c r="D4821" s="473" t="s">
        <v>526</v>
      </c>
      <c r="E4821" s="475"/>
      <c r="F4821" s="475" t="s">
        <v>631</v>
      </c>
      <c r="G4821" s="494" t="s">
        <v>536</v>
      </c>
      <c r="H4821" s="491" t="s">
        <v>4038</v>
      </c>
      <c r="I4821" s="494" t="s">
        <v>3975</v>
      </c>
      <c r="J4821" s="502">
        <v>37.57</v>
      </c>
      <c r="K4821" s="491" t="s">
        <v>4038</v>
      </c>
      <c r="L4821" s="512">
        <f t="shared" si="525"/>
        <v>255</v>
      </c>
      <c r="M4821" s="514">
        <v>255</v>
      </c>
      <c r="N4821" s="514"/>
      <c r="O4821" s="514"/>
      <c r="P4821" s="515" t="e">
        <f t="shared" si="526"/>
        <v>#DIV/0!</v>
      </c>
      <c r="Q4821" s="515">
        <f t="shared" si="527"/>
        <v>0</v>
      </c>
      <c r="R4821" s="515">
        <f t="shared" si="528"/>
        <v>0</v>
      </c>
      <c r="S4821" s="516">
        <f>IF(M4821="nio",0,IF(M4821&gt;0,VLOOKUP(H4821,'3-Productie normen'!A:L,VLOOKUP(M4821,'3-Productie normen'!$B$36:$C$42,2,FALSE),FALSE)))</f>
        <v>0</v>
      </c>
      <c r="T4821" s="516">
        <f t="shared" si="523"/>
        <v>0</v>
      </c>
      <c r="U4821" s="55">
        <f t="shared" si="524"/>
        <v>0</v>
      </c>
      <c r="V4821" s="527"/>
      <c r="X4821" s="529">
        <f t="shared" si="529"/>
        <v>9580.35</v>
      </c>
    </row>
    <row r="4822" spans="1:24" ht="14.1" customHeight="1">
      <c r="A4822" s="460">
        <v>4822</v>
      </c>
      <c r="B4822" s="467" t="s">
        <v>250</v>
      </c>
      <c r="C4822" s="466" t="s">
        <v>431</v>
      </c>
      <c r="D4822" s="473" t="s">
        <v>526</v>
      </c>
      <c r="E4822" s="475"/>
      <c r="F4822" s="475" t="s">
        <v>632</v>
      </c>
      <c r="G4822" s="494" t="s">
        <v>529</v>
      </c>
      <c r="H4822" s="491" t="s">
        <v>253</v>
      </c>
      <c r="I4822" s="494" t="s">
        <v>3975</v>
      </c>
      <c r="J4822" s="502">
        <v>51.58</v>
      </c>
      <c r="K4822" s="491" t="s">
        <v>253</v>
      </c>
      <c r="L4822" s="512">
        <f t="shared" si="525"/>
        <v>104</v>
      </c>
      <c r="M4822" s="514">
        <v>104</v>
      </c>
      <c r="N4822" s="514"/>
      <c r="O4822" s="514"/>
      <c r="P4822" s="515" t="e">
        <f t="shared" si="526"/>
        <v>#DIV/0!</v>
      </c>
      <c r="Q4822" s="515">
        <f t="shared" si="527"/>
        <v>0</v>
      </c>
      <c r="R4822" s="515">
        <f t="shared" si="528"/>
        <v>0</v>
      </c>
      <c r="S4822" s="516">
        <f>IF(M4822="nio",0,IF(M4822&gt;0,VLOOKUP(H4822,'3-Productie normen'!A:L,VLOOKUP(M4822,'3-Productie normen'!$B$36:$C$42,2,FALSE),FALSE)))</f>
        <v>0</v>
      </c>
      <c r="T4822" s="516">
        <f t="shared" si="523"/>
        <v>0</v>
      </c>
      <c r="U4822" s="55">
        <f t="shared" si="524"/>
        <v>0</v>
      </c>
      <c r="V4822" s="527"/>
      <c r="X4822" s="529">
        <f t="shared" si="529"/>
        <v>5364.32</v>
      </c>
    </row>
    <row r="4823" spans="1:24" ht="14.1" customHeight="1">
      <c r="A4823" s="460">
        <v>4823</v>
      </c>
      <c r="B4823" s="467" t="s">
        <v>250</v>
      </c>
      <c r="C4823" s="466" t="s">
        <v>431</v>
      </c>
      <c r="D4823" s="473" t="s">
        <v>526</v>
      </c>
      <c r="E4823" s="475"/>
      <c r="F4823" s="475" t="s">
        <v>635</v>
      </c>
      <c r="G4823" s="494" t="s">
        <v>618</v>
      </c>
      <c r="H4823" s="491" t="s">
        <v>286</v>
      </c>
      <c r="I4823" s="494"/>
      <c r="J4823" s="502">
        <v>317.93</v>
      </c>
      <c r="K4823" s="494" t="s">
        <v>4027</v>
      </c>
      <c r="L4823" s="512">
        <f t="shared" si="525"/>
        <v>0</v>
      </c>
      <c r="M4823" s="513" t="s">
        <v>4037</v>
      </c>
      <c r="N4823" s="514"/>
      <c r="O4823" s="514"/>
      <c r="P4823" s="515">
        <f t="shared" si="526"/>
        <v>0</v>
      </c>
      <c r="Q4823" s="515">
        <f t="shared" si="527"/>
        <v>0</v>
      </c>
      <c r="R4823" s="515">
        <f t="shared" si="528"/>
        <v>0</v>
      </c>
      <c r="S4823" s="516">
        <f>IF(M4823="nio",0,IF(M4823&gt;0,VLOOKUP(H4823,'3-Productie normen'!A:L,VLOOKUP(M4823,'3-Productie normen'!$B$36:$C$42,2,FALSE),FALSE)))</f>
        <v>0</v>
      </c>
      <c r="T4823" s="516">
        <f t="shared" si="523"/>
        <v>0</v>
      </c>
      <c r="U4823" s="55">
        <f t="shared" si="524"/>
        <v>0</v>
      </c>
      <c r="V4823" s="527"/>
      <c r="X4823" s="529">
        <f t="shared" si="529"/>
        <v>0</v>
      </c>
    </row>
    <row r="4824" spans="1:24" ht="14.1" customHeight="1">
      <c r="A4824" s="460">
        <v>4824</v>
      </c>
      <c r="B4824" s="467" t="s">
        <v>250</v>
      </c>
      <c r="C4824" s="466" t="s">
        <v>431</v>
      </c>
      <c r="D4824" s="473" t="s">
        <v>526</v>
      </c>
      <c r="E4824" s="475"/>
      <c r="F4824" s="475" t="s">
        <v>636</v>
      </c>
      <c r="G4824" s="494" t="s">
        <v>568</v>
      </c>
      <c r="H4824" s="491" t="s">
        <v>286</v>
      </c>
      <c r="I4824" s="494"/>
      <c r="J4824" s="502">
        <v>17.41</v>
      </c>
      <c r="K4824" s="494" t="s">
        <v>4027</v>
      </c>
      <c r="L4824" s="512">
        <f t="shared" si="525"/>
        <v>0</v>
      </c>
      <c r="M4824" s="513" t="s">
        <v>4037</v>
      </c>
      <c r="N4824" s="514"/>
      <c r="O4824" s="514"/>
      <c r="P4824" s="515">
        <f t="shared" si="526"/>
        <v>0</v>
      </c>
      <c r="Q4824" s="515">
        <f t="shared" si="527"/>
        <v>0</v>
      </c>
      <c r="R4824" s="515">
        <f t="shared" si="528"/>
        <v>0</v>
      </c>
      <c r="S4824" s="516">
        <f>IF(M4824="nio",0,IF(M4824&gt;0,VLOOKUP(H4824,'3-Productie normen'!A:L,VLOOKUP(M4824,'3-Productie normen'!$B$36:$C$42,2,FALSE),FALSE)))</f>
        <v>0</v>
      </c>
      <c r="T4824" s="516">
        <f t="shared" si="523"/>
        <v>0</v>
      </c>
      <c r="U4824" s="55">
        <f t="shared" si="524"/>
        <v>0</v>
      </c>
      <c r="V4824" s="527"/>
      <c r="X4824" s="529">
        <f t="shared" si="529"/>
        <v>0</v>
      </c>
    </row>
    <row r="4825" spans="1:24" ht="14.1" customHeight="1">
      <c r="A4825" s="567">
        <v>4825</v>
      </c>
      <c r="B4825" s="467" t="s">
        <v>250</v>
      </c>
      <c r="C4825" s="466" t="s">
        <v>431</v>
      </c>
      <c r="D4825" s="473" t="s">
        <v>526</v>
      </c>
      <c r="E4825" s="475"/>
      <c r="F4825" s="475" t="s">
        <v>637</v>
      </c>
      <c r="G4825" s="494" t="s">
        <v>568</v>
      </c>
      <c r="H4825" s="491" t="s">
        <v>286</v>
      </c>
      <c r="I4825" s="494"/>
      <c r="J4825" s="502">
        <v>50.49</v>
      </c>
      <c r="K4825" s="494" t="s">
        <v>4027</v>
      </c>
      <c r="L4825" s="512">
        <f t="shared" si="525"/>
        <v>0</v>
      </c>
      <c r="M4825" s="513" t="s">
        <v>4037</v>
      </c>
      <c r="N4825" s="514"/>
      <c r="O4825" s="514"/>
      <c r="P4825" s="515">
        <f t="shared" si="526"/>
        <v>0</v>
      </c>
      <c r="Q4825" s="515">
        <f t="shared" si="527"/>
        <v>0</v>
      </c>
      <c r="R4825" s="515">
        <f t="shared" si="528"/>
        <v>0</v>
      </c>
      <c r="S4825" s="516">
        <f>IF(M4825="nio",0,IF(M4825&gt;0,VLOOKUP(H4825,'3-Productie normen'!A:L,VLOOKUP(M4825,'3-Productie normen'!$B$36:$C$42,2,FALSE),FALSE)))</f>
        <v>0</v>
      </c>
      <c r="T4825" s="516">
        <f t="shared" si="523"/>
        <v>0</v>
      </c>
      <c r="U4825" s="55">
        <f t="shared" si="524"/>
        <v>0</v>
      </c>
      <c r="V4825" s="527"/>
      <c r="X4825" s="529">
        <f t="shared" si="529"/>
        <v>0</v>
      </c>
    </row>
    <row r="4826" spans="1:24" ht="14.1" customHeight="1">
      <c r="A4826" s="460">
        <v>4826</v>
      </c>
      <c r="B4826" s="467" t="s">
        <v>250</v>
      </c>
      <c r="C4826" s="466" t="s">
        <v>431</v>
      </c>
      <c r="D4826" s="473" t="s">
        <v>526</v>
      </c>
      <c r="E4826" s="475"/>
      <c r="F4826" s="475" t="s">
        <v>638</v>
      </c>
      <c r="G4826" s="494" t="s">
        <v>568</v>
      </c>
      <c r="H4826" s="491" t="s">
        <v>286</v>
      </c>
      <c r="I4826" s="494"/>
      <c r="J4826" s="502">
        <v>12.21</v>
      </c>
      <c r="K4826" s="494" t="s">
        <v>4027</v>
      </c>
      <c r="L4826" s="512">
        <f t="shared" si="525"/>
        <v>0</v>
      </c>
      <c r="M4826" s="513" t="s">
        <v>4037</v>
      </c>
      <c r="N4826" s="514"/>
      <c r="O4826" s="514"/>
      <c r="P4826" s="515">
        <f t="shared" si="526"/>
        <v>0</v>
      </c>
      <c r="Q4826" s="515">
        <f t="shared" si="527"/>
        <v>0</v>
      </c>
      <c r="R4826" s="515">
        <f t="shared" si="528"/>
        <v>0</v>
      </c>
      <c r="S4826" s="516">
        <f>IF(M4826="nio",0,IF(M4826&gt;0,VLOOKUP(H4826,'3-Productie normen'!A:L,VLOOKUP(M4826,'3-Productie normen'!$B$36:$C$42,2,FALSE),FALSE)))</f>
        <v>0</v>
      </c>
      <c r="T4826" s="516">
        <f t="shared" si="523"/>
        <v>0</v>
      </c>
      <c r="U4826" s="55">
        <f t="shared" si="524"/>
        <v>0</v>
      </c>
      <c r="V4826" s="527"/>
      <c r="X4826" s="529">
        <f t="shared" si="529"/>
        <v>0</v>
      </c>
    </row>
    <row r="4827" spans="1:24" ht="14.1" customHeight="1">
      <c r="A4827" s="460">
        <v>4827</v>
      </c>
      <c r="B4827" s="467" t="s">
        <v>250</v>
      </c>
      <c r="C4827" s="466" t="s">
        <v>431</v>
      </c>
      <c r="D4827" s="473" t="s">
        <v>526</v>
      </c>
      <c r="E4827" s="475"/>
      <c r="F4827" s="475" t="s">
        <v>612</v>
      </c>
      <c r="G4827" s="494" t="s">
        <v>529</v>
      </c>
      <c r="H4827" s="491" t="s">
        <v>286</v>
      </c>
      <c r="I4827" s="494"/>
      <c r="J4827" s="502">
        <v>12.17</v>
      </c>
      <c r="K4827" s="494" t="s">
        <v>4027</v>
      </c>
      <c r="L4827" s="512">
        <f t="shared" si="525"/>
        <v>0</v>
      </c>
      <c r="M4827" s="513" t="s">
        <v>4037</v>
      </c>
      <c r="N4827" s="514"/>
      <c r="O4827" s="514"/>
      <c r="P4827" s="515">
        <f t="shared" si="526"/>
        <v>0</v>
      </c>
      <c r="Q4827" s="515">
        <f t="shared" si="527"/>
        <v>0</v>
      </c>
      <c r="R4827" s="515">
        <f t="shared" si="528"/>
        <v>0</v>
      </c>
      <c r="S4827" s="516">
        <f>IF(M4827="nio",0,IF(M4827&gt;0,VLOOKUP(H4827,'3-Productie normen'!A:L,VLOOKUP(M4827,'3-Productie normen'!$B$36:$C$42,2,FALSE),FALSE)))</f>
        <v>0</v>
      </c>
      <c r="T4827" s="516">
        <f t="shared" si="523"/>
        <v>0</v>
      </c>
      <c r="U4827" s="55">
        <f t="shared" si="524"/>
        <v>0</v>
      </c>
      <c r="V4827" s="527"/>
      <c r="X4827" s="529">
        <f t="shared" si="529"/>
        <v>0</v>
      </c>
    </row>
    <row r="4828" spans="1:24" ht="14.1" customHeight="1">
      <c r="A4828" s="460">
        <v>4828</v>
      </c>
      <c r="B4828" s="467" t="s">
        <v>250</v>
      </c>
      <c r="C4828" s="466" t="s">
        <v>431</v>
      </c>
      <c r="D4828" s="473" t="s">
        <v>526</v>
      </c>
      <c r="E4828" s="475"/>
      <c r="F4828" s="475" t="s">
        <v>613</v>
      </c>
      <c r="G4828" s="494" t="s">
        <v>2206</v>
      </c>
      <c r="H4828" s="491" t="s">
        <v>286</v>
      </c>
      <c r="I4828" s="494"/>
      <c r="J4828" s="502">
        <v>6.48</v>
      </c>
      <c r="K4828" s="494" t="s">
        <v>4027</v>
      </c>
      <c r="L4828" s="512">
        <f t="shared" si="525"/>
        <v>0</v>
      </c>
      <c r="M4828" s="513" t="s">
        <v>4037</v>
      </c>
      <c r="N4828" s="514"/>
      <c r="O4828" s="514"/>
      <c r="P4828" s="515">
        <f t="shared" si="526"/>
        <v>0</v>
      </c>
      <c r="Q4828" s="515">
        <f t="shared" si="527"/>
        <v>0</v>
      </c>
      <c r="R4828" s="515">
        <f t="shared" si="528"/>
        <v>0</v>
      </c>
      <c r="S4828" s="516">
        <f>IF(M4828="nio",0,IF(M4828&gt;0,VLOOKUP(H4828,'3-Productie normen'!A:L,VLOOKUP(M4828,'3-Productie normen'!$B$36:$C$42,2,FALSE),FALSE)))</f>
        <v>0</v>
      </c>
      <c r="T4828" s="516">
        <f t="shared" si="523"/>
        <v>0</v>
      </c>
      <c r="U4828" s="55">
        <f t="shared" si="524"/>
        <v>0</v>
      </c>
      <c r="V4828" s="527"/>
      <c r="X4828" s="529">
        <f t="shared" si="529"/>
        <v>0</v>
      </c>
    </row>
    <row r="4829" spans="1:24" ht="14.1" customHeight="1">
      <c r="A4829" s="460">
        <v>4829</v>
      </c>
      <c r="B4829" s="467" t="s">
        <v>250</v>
      </c>
      <c r="C4829" s="466" t="s">
        <v>431</v>
      </c>
      <c r="D4829" s="473" t="s">
        <v>526</v>
      </c>
      <c r="E4829" s="475"/>
      <c r="F4829" s="475" t="s">
        <v>3800</v>
      </c>
      <c r="G4829" s="494" t="s">
        <v>2206</v>
      </c>
      <c r="H4829" s="491" t="s">
        <v>286</v>
      </c>
      <c r="I4829" s="494"/>
      <c r="J4829" s="502">
        <v>2.5299999999999998</v>
      </c>
      <c r="K4829" s="494" t="s">
        <v>4027</v>
      </c>
      <c r="L4829" s="512">
        <f t="shared" si="525"/>
        <v>0</v>
      </c>
      <c r="M4829" s="513" t="s">
        <v>4037</v>
      </c>
      <c r="N4829" s="514"/>
      <c r="O4829" s="514"/>
      <c r="P4829" s="515">
        <f t="shared" si="526"/>
        <v>0</v>
      </c>
      <c r="Q4829" s="515">
        <f t="shared" si="527"/>
        <v>0</v>
      </c>
      <c r="R4829" s="515">
        <f t="shared" si="528"/>
        <v>0</v>
      </c>
      <c r="S4829" s="516">
        <f>IF(M4829="nio",0,IF(M4829&gt;0,VLOOKUP(H4829,'3-Productie normen'!A:L,VLOOKUP(M4829,'3-Productie normen'!$B$36:$C$42,2,FALSE),FALSE)))</f>
        <v>0</v>
      </c>
      <c r="T4829" s="516">
        <f t="shared" si="523"/>
        <v>0</v>
      </c>
      <c r="U4829" s="55">
        <f t="shared" si="524"/>
        <v>0</v>
      </c>
      <c r="V4829" s="527"/>
      <c r="X4829" s="529">
        <f t="shared" si="529"/>
        <v>0</v>
      </c>
    </row>
    <row r="4830" spans="1:24" ht="14.1" customHeight="1">
      <c r="A4830" s="460">
        <v>4830</v>
      </c>
      <c r="B4830" s="467" t="s">
        <v>250</v>
      </c>
      <c r="C4830" s="466" t="s">
        <v>431</v>
      </c>
      <c r="D4830" s="473" t="s">
        <v>526</v>
      </c>
      <c r="E4830" s="475"/>
      <c r="F4830" s="475" t="s">
        <v>614</v>
      </c>
      <c r="G4830" s="494" t="s">
        <v>2206</v>
      </c>
      <c r="H4830" s="491" t="s">
        <v>286</v>
      </c>
      <c r="I4830" s="494"/>
      <c r="J4830" s="502">
        <v>12.76</v>
      </c>
      <c r="K4830" s="494" t="s">
        <v>4027</v>
      </c>
      <c r="L4830" s="512">
        <f t="shared" si="525"/>
        <v>0</v>
      </c>
      <c r="M4830" s="513" t="s">
        <v>4037</v>
      </c>
      <c r="N4830" s="514"/>
      <c r="O4830" s="514"/>
      <c r="P4830" s="515">
        <f t="shared" si="526"/>
        <v>0</v>
      </c>
      <c r="Q4830" s="515">
        <f t="shared" si="527"/>
        <v>0</v>
      </c>
      <c r="R4830" s="515">
        <f t="shared" si="528"/>
        <v>0</v>
      </c>
      <c r="S4830" s="516">
        <f>IF(M4830="nio",0,IF(M4830&gt;0,VLOOKUP(H4830,'3-Productie normen'!A:L,VLOOKUP(M4830,'3-Productie normen'!$B$36:$C$42,2,FALSE),FALSE)))</f>
        <v>0</v>
      </c>
      <c r="T4830" s="516">
        <f t="shared" ref="T4830:T4894" si="530">IF(N4830&gt;0,S4830*$T$8,0)</f>
        <v>0</v>
      </c>
      <c r="U4830" s="55">
        <f t="shared" ref="U4830:U4894" si="531">IF((OR(O4830&gt;0,)),S4830*$U$8,0)</f>
        <v>0</v>
      </c>
      <c r="V4830" s="527"/>
      <c r="X4830" s="529">
        <f t="shared" si="529"/>
        <v>0</v>
      </c>
    </row>
    <row r="4831" spans="1:24" ht="14.1" customHeight="1">
      <c r="A4831" s="460">
        <v>4831</v>
      </c>
      <c r="B4831" s="467" t="s">
        <v>250</v>
      </c>
      <c r="C4831" s="466" t="s">
        <v>431</v>
      </c>
      <c r="D4831" s="473" t="s">
        <v>526</v>
      </c>
      <c r="E4831" s="475"/>
      <c r="F4831" s="475" t="s">
        <v>917</v>
      </c>
      <c r="G4831" s="494" t="s">
        <v>2206</v>
      </c>
      <c r="H4831" s="491" t="s">
        <v>286</v>
      </c>
      <c r="I4831" s="494"/>
      <c r="J4831" s="502">
        <v>5.21</v>
      </c>
      <c r="K4831" s="494" t="s">
        <v>4027</v>
      </c>
      <c r="L4831" s="512">
        <f t="shared" si="525"/>
        <v>0</v>
      </c>
      <c r="M4831" s="513" t="s">
        <v>4037</v>
      </c>
      <c r="N4831" s="514"/>
      <c r="O4831" s="514"/>
      <c r="P4831" s="515">
        <f t="shared" si="526"/>
        <v>0</v>
      </c>
      <c r="Q4831" s="515">
        <f t="shared" si="527"/>
        <v>0</v>
      </c>
      <c r="R4831" s="515">
        <f t="shared" si="528"/>
        <v>0</v>
      </c>
      <c r="S4831" s="516">
        <f>IF(M4831="nio",0,IF(M4831&gt;0,VLOOKUP(H4831,'3-Productie normen'!A:L,VLOOKUP(M4831,'3-Productie normen'!$B$36:$C$42,2,FALSE),FALSE)))</f>
        <v>0</v>
      </c>
      <c r="T4831" s="516">
        <f t="shared" si="530"/>
        <v>0</v>
      </c>
      <c r="U4831" s="55">
        <f t="shared" si="531"/>
        <v>0</v>
      </c>
      <c r="V4831" s="527"/>
      <c r="X4831" s="529">
        <f t="shared" si="529"/>
        <v>0</v>
      </c>
    </row>
    <row r="4832" spans="1:24" ht="14.1" customHeight="1">
      <c r="A4832" s="460">
        <v>4832</v>
      </c>
      <c r="B4832" s="467" t="s">
        <v>250</v>
      </c>
      <c r="C4832" s="466" t="s">
        <v>431</v>
      </c>
      <c r="D4832" s="473" t="s">
        <v>526</v>
      </c>
      <c r="E4832" s="475"/>
      <c r="F4832" s="475" t="s">
        <v>918</v>
      </c>
      <c r="G4832" s="494" t="s">
        <v>2206</v>
      </c>
      <c r="H4832" s="491" t="s">
        <v>286</v>
      </c>
      <c r="I4832" s="494"/>
      <c r="J4832" s="502">
        <v>7.45</v>
      </c>
      <c r="K4832" s="494" t="s">
        <v>4027</v>
      </c>
      <c r="L4832" s="512">
        <f t="shared" si="525"/>
        <v>0</v>
      </c>
      <c r="M4832" s="513" t="s">
        <v>4037</v>
      </c>
      <c r="N4832" s="514"/>
      <c r="O4832" s="514"/>
      <c r="P4832" s="515">
        <f t="shared" si="526"/>
        <v>0</v>
      </c>
      <c r="Q4832" s="515">
        <f t="shared" si="527"/>
        <v>0</v>
      </c>
      <c r="R4832" s="515">
        <f t="shared" si="528"/>
        <v>0</v>
      </c>
      <c r="S4832" s="516">
        <f>IF(M4832="nio",0,IF(M4832&gt;0,VLOOKUP(H4832,'3-Productie normen'!A:L,VLOOKUP(M4832,'3-Productie normen'!$B$36:$C$42,2,FALSE),FALSE)))</f>
        <v>0</v>
      </c>
      <c r="T4832" s="516">
        <f t="shared" si="530"/>
        <v>0</v>
      </c>
      <c r="U4832" s="55">
        <f t="shared" si="531"/>
        <v>0</v>
      </c>
      <c r="V4832" s="527"/>
      <c r="X4832" s="529">
        <f t="shared" si="529"/>
        <v>0</v>
      </c>
    </row>
    <row r="4833" spans="1:24" ht="14.1" customHeight="1">
      <c r="A4833" s="567">
        <v>4833</v>
      </c>
      <c r="B4833" s="467" t="s">
        <v>250</v>
      </c>
      <c r="C4833" s="466" t="s">
        <v>431</v>
      </c>
      <c r="D4833" s="473" t="s">
        <v>526</v>
      </c>
      <c r="E4833" s="475"/>
      <c r="F4833" s="475" t="s">
        <v>923</v>
      </c>
      <c r="G4833" s="494" t="s">
        <v>2206</v>
      </c>
      <c r="H4833" s="491" t="s">
        <v>286</v>
      </c>
      <c r="I4833" s="494"/>
      <c r="J4833" s="502">
        <v>517.83000000000004</v>
      </c>
      <c r="K4833" s="494" t="s">
        <v>4027</v>
      </c>
      <c r="L4833" s="512">
        <f t="shared" si="525"/>
        <v>0</v>
      </c>
      <c r="M4833" s="513" t="s">
        <v>4037</v>
      </c>
      <c r="N4833" s="514"/>
      <c r="O4833" s="514"/>
      <c r="P4833" s="515">
        <f t="shared" si="526"/>
        <v>0</v>
      </c>
      <c r="Q4833" s="515">
        <f t="shared" si="527"/>
        <v>0</v>
      </c>
      <c r="R4833" s="515">
        <f t="shared" si="528"/>
        <v>0</v>
      </c>
      <c r="S4833" s="516">
        <f>IF(M4833="nio",0,IF(M4833&gt;0,VLOOKUP(H4833,'3-Productie normen'!A:L,VLOOKUP(M4833,'3-Productie normen'!$B$36:$C$42,2,FALSE),FALSE)))</f>
        <v>0</v>
      </c>
      <c r="T4833" s="516">
        <f t="shared" si="530"/>
        <v>0</v>
      </c>
      <c r="U4833" s="55">
        <f t="shared" si="531"/>
        <v>0</v>
      </c>
      <c r="V4833" s="527"/>
      <c r="X4833" s="529">
        <f t="shared" si="529"/>
        <v>0</v>
      </c>
    </row>
    <row r="4834" spans="1:24" ht="14.1" customHeight="1">
      <c r="A4834" s="460">
        <v>4834</v>
      </c>
      <c r="B4834" s="467" t="s">
        <v>250</v>
      </c>
      <c r="C4834" s="466" t="s">
        <v>431</v>
      </c>
      <c r="D4834" s="473" t="s">
        <v>526</v>
      </c>
      <c r="E4834" s="475"/>
      <c r="F4834" s="475" t="s">
        <v>3801</v>
      </c>
      <c r="G4834" s="494" t="s">
        <v>536</v>
      </c>
      <c r="H4834" s="491" t="s">
        <v>286</v>
      </c>
      <c r="I4834" s="494"/>
      <c r="J4834" s="502">
        <v>30.03</v>
      </c>
      <c r="K4834" s="494" t="s">
        <v>4027</v>
      </c>
      <c r="L4834" s="512">
        <f t="shared" si="525"/>
        <v>0</v>
      </c>
      <c r="M4834" s="513" t="s">
        <v>4037</v>
      </c>
      <c r="N4834" s="514"/>
      <c r="O4834" s="514"/>
      <c r="P4834" s="515">
        <f t="shared" si="526"/>
        <v>0</v>
      </c>
      <c r="Q4834" s="515">
        <f t="shared" si="527"/>
        <v>0</v>
      </c>
      <c r="R4834" s="515">
        <f t="shared" si="528"/>
        <v>0</v>
      </c>
      <c r="S4834" s="516">
        <f>IF(M4834="nio",0,IF(M4834&gt;0,VLOOKUP(H4834,'3-Productie normen'!A:L,VLOOKUP(M4834,'3-Productie normen'!$B$36:$C$42,2,FALSE),FALSE)))</f>
        <v>0</v>
      </c>
      <c r="T4834" s="516">
        <f t="shared" si="530"/>
        <v>0</v>
      </c>
      <c r="U4834" s="55">
        <f t="shared" si="531"/>
        <v>0</v>
      </c>
      <c r="V4834" s="527"/>
      <c r="X4834" s="529">
        <f t="shared" si="529"/>
        <v>0</v>
      </c>
    </row>
    <row r="4835" spans="1:24" ht="14.1" customHeight="1">
      <c r="A4835" s="460">
        <v>4835</v>
      </c>
      <c r="B4835" s="467" t="s">
        <v>250</v>
      </c>
      <c r="C4835" s="466" t="s">
        <v>431</v>
      </c>
      <c r="D4835" s="473" t="s">
        <v>526</v>
      </c>
      <c r="E4835" s="475"/>
      <c r="F4835" s="475" t="s">
        <v>3802</v>
      </c>
      <c r="G4835" s="494" t="s">
        <v>3230</v>
      </c>
      <c r="H4835" s="491" t="s">
        <v>286</v>
      </c>
      <c r="I4835" s="494"/>
      <c r="J4835" s="502">
        <v>16.97</v>
      </c>
      <c r="K4835" s="494" t="s">
        <v>4027</v>
      </c>
      <c r="L4835" s="512">
        <f t="shared" si="525"/>
        <v>0</v>
      </c>
      <c r="M4835" s="513" t="s">
        <v>4037</v>
      </c>
      <c r="N4835" s="514"/>
      <c r="O4835" s="514"/>
      <c r="P4835" s="515">
        <f t="shared" si="526"/>
        <v>0</v>
      </c>
      <c r="Q4835" s="515">
        <f t="shared" si="527"/>
        <v>0</v>
      </c>
      <c r="R4835" s="515">
        <f t="shared" si="528"/>
        <v>0</v>
      </c>
      <c r="S4835" s="516">
        <f>IF(M4835="nio",0,IF(M4835&gt;0,VLOOKUP(H4835,'3-Productie normen'!A:L,VLOOKUP(M4835,'3-Productie normen'!$B$36:$C$42,2,FALSE),FALSE)))</f>
        <v>0</v>
      </c>
      <c r="T4835" s="516">
        <f t="shared" si="530"/>
        <v>0</v>
      </c>
      <c r="U4835" s="55">
        <f t="shared" si="531"/>
        <v>0</v>
      </c>
      <c r="V4835" s="527"/>
      <c r="X4835" s="529">
        <f t="shared" si="529"/>
        <v>0</v>
      </c>
    </row>
    <row r="4836" spans="1:24" ht="14.1" customHeight="1">
      <c r="A4836" s="460">
        <v>4836</v>
      </c>
      <c r="B4836" s="467" t="s">
        <v>250</v>
      </c>
      <c r="C4836" s="466" t="s">
        <v>431</v>
      </c>
      <c r="D4836" s="473" t="s">
        <v>526</v>
      </c>
      <c r="E4836" s="475"/>
      <c r="F4836" s="475" t="s">
        <v>616</v>
      </c>
      <c r="G4836" s="494" t="s">
        <v>536</v>
      </c>
      <c r="H4836" s="491" t="s">
        <v>286</v>
      </c>
      <c r="I4836" s="494"/>
      <c r="J4836" s="502">
        <v>137.46</v>
      </c>
      <c r="K4836" s="494" t="s">
        <v>4027</v>
      </c>
      <c r="L4836" s="512">
        <f t="shared" si="525"/>
        <v>0</v>
      </c>
      <c r="M4836" s="513" t="s">
        <v>4037</v>
      </c>
      <c r="N4836" s="514"/>
      <c r="O4836" s="514"/>
      <c r="P4836" s="515">
        <f t="shared" si="526"/>
        <v>0</v>
      </c>
      <c r="Q4836" s="515">
        <f t="shared" si="527"/>
        <v>0</v>
      </c>
      <c r="R4836" s="515">
        <f t="shared" si="528"/>
        <v>0</v>
      </c>
      <c r="S4836" s="516">
        <f>IF(M4836="nio",0,IF(M4836&gt;0,VLOOKUP(H4836,'3-Productie normen'!A:L,VLOOKUP(M4836,'3-Productie normen'!$B$36:$C$42,2,FALSE),FALSE)))</f>
        <v>0</v>
      </c>
      <c r="T4836" s="516">
        <f t="shared" si="530"/>
        <v>0</v>
      </c>
      <c r="U4836" s="55">
        <f t="shared" si="531"/>
        <v>0</v>
      </c>
      <c r="V4836" s="527"/>
      <c r="X4836" s="529">
        <f t="shared" si="529"/>
        <v>0</v>
      </c>
    </row>
    <row r="4837" spans="1:24" ht="14.1" customHeight="1">
      <c r="A4837" s="460">
        <v>4837</v>
      </c>
      <c r="B4837" s="467" t="s">
        <v>250</v>
      </c>
      <c r="C4837" s="466" t="s">
        <v>431</v>
      </c>
      <c r="D4837" s="473" t="s">
        <v>526</v>
      </c>
      <c r="E4837" s="475"/>
      <c r="F4837" s="475" t="s">
        <v>3803</v>
      </c>
      <c r="G4837" s="494" t="s">
        <v>559</v>
      </c>
      <c r="H4837" s="491" t="s">
        <v>286</v>
      </c>
      <c r="I4837" s="494"/>
      <c r="J4837" s="502">
        <v>4.97</v>
      </c>
      <c r="K4837" s="494" t="s">
        <v>4027</v>
      </c>
      <c r="L4837" s="512">
        <f t="shared" si="525"/>
        <v>0</v>
      </c>
      <c r="M4837" s="513" t="s">
        <v>4037</v>
      </c>
      <c r="N4837" s="514"/>
      <c r="O4837" s="514"/>
      <c r="P4837" s="515">
        <f t="shared" si="526"/>
        <v>0</v>
      </c>
      <c r="Q4837" s="515">
        <f t="shared" si="527"/>
        <v>0</v>
      </c>
      <c r="R4837" s="515">
        <f t="shared" si="528"/>
        <v>0</v>
      </c>
      <c r="S4837" s="516">
        <f>IF(M4837="nio",0,IF(M4837&gt;0,VLOOKUP(H4837,'3-Productie normen'!A:L,VLOOKUP(M4837,'3-Productie normen'!$B$36:$C$42,2,FALSE),FALSE)))</f>
        <v>0</v>
      </c>
      <c r="T4837" s="516">
        <f t="shared" si="530"/>
        <v>0</v>
      </c>
      <c r="U4837" s="55">
        <f t="shared" si="531"/>
        <v>0</v>
      </c>
      <c r="V4837" s="527"/>
      <c r="X4837" s="529">
        <f t="shared" si="529"/>
        <v>0</v>
      </c>
    </row>
    <row r="4838" spans="1:24" ht="14.1" customHeight="1">
      <c r="A4838" s="460">
        <v>4838</v>
      </c>
      <c r="B4838" s="467" t="s">
        <v>250</v>
      </c>
      <c r="C4838" s="466" t="s">
        <v>431</v>
      </c>
      <c r="D4838" s="473" t="s">
        <v>526</v>
      </c>
      <c r="E4838" s="475"/>
      <c r="F4838" s="475" t="s">
        <v>3804</v>
      </c>
      <c r="G4838" s="494" t="s">
        <v>559</v>
      </c>
      <c r="H4838" s="491" t="s">
        <v>286</v>
      </c>
      <c r="I4838" s="494"/>
      <c r="J4838" s="502">
        <v>16.87</v>
      </c>
      <c r="K4838" s="494" t="s">
        <v>4027</v>
      </c>
      <c r="L4838" s="512">
        <f t="shared" si="525"/>
        <v>0</v>
      </c>
      <c r="M4838" s="513" t="s">
        <v>4037</v>
      </c>
      <c r="N4838" s="514"/>
      <c r="O4838" s="514"/>
      <c r="P4838" s="515">
        <f t="shared" si="526"/>
        <v>0</v>
      </c>
      <c r="Q4838" s="515">
        <f t="shared" si="527"/>
        <v>0</v>
      </c>
      <c r="R4838" s="515">
        <f t="shared" si="528"/>
        <v>0</v>
      </c>
      <c r="S4838" s="516">
        <f>IF(M4838="nio",0,IF(M4838&gt;0,VLOOKUP(H4838,'3-Productie normen'!A:L,VLOOKUP(M4838,'3-Productie normen'!$B$36:$C$42,2,FALSE),FALSE)))</f>
        <v>0</v>
      </c>
      <c r="T4838" s="516">
        <f t="shared" si="530"/>
        <v>0</v>
      </c>
      <c r="U4838" s="55">
        <f t="shared" si="531"/>
        <v>0</v>
      </c>
      <c r="V4838" s="527"/>
      <c r="X4838" s="529">
        <f t="shared" si="529"/>
        <v>0</v>
      </c>
    </row>
    <row r="4839" spans="1:24" ht="14.1" customHeight="1">
      <c r="A4839" s="460">
        <v>4839</v>
      </c>
      <c r="B4839" s="467" t="s">
        <v>250</v>
      </c>
      <c r="C4839" s="466" t="s">
        <v>431</v>
      </c>
      <c r="D4839" s="473" t="s">
        <v>526</v>
      </c>
      <c r="E4839" s="475"/>
      <c r="F4839" s="475" t="s">
        <v>624</v>
      </c>
      <c r="G4839" s="494" t="s">
        <v>536</v>
      </c>
      <c r="H4839" s="491" t="s">
        <v>286</v>
      </c>
      <c r="I4839" s="494"/>
      <c r="J4839" s="502">
        <v>19.82</v>
      </c>
      <c r="K4839" s="494" t="s">
        <v>4027</v>
      </c>
      <c r="L4839" s="512">
        <f t="shared" si="525"/>
        <v>0</v>
      </c>
      <c r="M4839" s="513" t="s">
        <v>4037</v>
      </c>
      <c r="N4839" s="514"/>
      <c r="O4839" s="514"/>
      <c r="P4839" s="515">
        <f t="shared" si="526"/>
        <v>0</v>
      </c>
      <c r="Q4839" s="515">
        <f t="shared" si="527"/>
        <v>0</v>
      </c>
      <c r="R4839" s="515">
        <f t="shared" si="528"/>
        <v>0</v>
      </c>
      <c r="S4839" s="516">
        <f>IF(M4839="nio",0,IF(M4839&gt;0,VLOOKUP(H4839,'3-Productie normen'!A:L,VLOOKUP(M4839,'3-Productie normen'!$B$36:$C$42,2,FALSE),FALSE)))</f>
        <v>0</v>
      </c>
      <c r="T4839" s="516">
        <f t="shared" si="530"/>
        <v>0</v>
      </c>
      <c r="U4839" s="55">
        <f t="shared" si="531"/>
        <v>0</v>
      </c>
      <c r="V4839" s="527"/>
      <c r="X4839" s="529">
        <f t="shared" si="529"/>
        <v>0</v>
      </c>
    </row>
    <row r="4840" spans="1:24" ht="14.1" customHeight="1">
      <c r="A4840" s="460">
        <v>4840</v>
      </c>
      <c r="B4840" s="467" t="s">
        <v>250</v>
      </c>
      <c r="C4840" s="466" t="s">
        <v>431</v>
      </c>
      <c r="D4840" s="473" t="s">
        <v>526</v>
      </c>
      <c r="E4840" s="475"/>
      <c r="F4840" s="475" t="s">
        <v>924</v>
      </c>
      <c r="G4840" s="494" t="s">
        <v>536</v>
      </c>
      <c r="H4840" s="491" t="s">
        <v>286</v>
      </c>
      <c r="I4840" s="494"/>
      <c r="J4840" s="502">
        <v>49.23</v>
      </c>
      <c r="K4840" s="494" t="s">
        <v>4027</v>
      </c>
      <c r="L4840" s="512">
        <f t="shared" si="525"/>
        <v>0</v>
      </c>
      <c r="M4840" s="513" t="s">
        <v>4037</v>
      </c>
      <c r="N4840" s="514"/>
      <c r="O4840" s="514"/>
      <c r="P4840" s="515">
        <f t="shared" si="526"/>
        <v>0</v>
      </c>
      <c r="Q4840" s="515">
        <f t="shared" si="527"/>
        <v>0</v>
      </c>
      <c r="R4840" s="515">
        <f t="shared" si="528"/>
        <v>0</v>
      </c>
      <c r="S4840" s="516">
        <f>IF(M4840="nio",0,IF(M4840&gt;0,VLOOKUP(H4840,'3-Productie normen'!A:L,VLOOKUP(M4840,'3-Productie normen'!$B$36:$C$42,2,FALSE),FALSE)))</f>
        <v>0</v>
      </c>
      <c r="T4840" s="516">
        <f t="shared" si="530"/>
        <v>0</v>
      </c>
      <c r="U4840" s="55">
        <f t="shared" si="531"/>
        <v>0</v>
      </c>
      <c r="V4840" s="527"/>
      <c r="X4840" s="529">
        <f t="shared" si="529"/>
        <v>0</v>
      </c>
    </row>
    <row r="4841" spans="1:24" ht="14.1" customHeight="1">
      <c r="A4841" s="567">
        <v>4841</v>
      </c>
      <c r="B4841" s="467" t="s">
        <v>250</v>
      </c>
      <c r="C4841" s="466" t="s">
        <v>431</v>
      </c>
      <c r="D4841" s="473" t="s">
        <v>526</v>
      </c>
      <c r="E4841" s="475"/>
      <c r="F4841" s="475" t="s">
        <v>925</v>
      </c>
      <c r="G4841" s="494" t="s">
        <v>536</v>
      </c>
      <c r="H4841" s="491" t="s">
        <v>286</v>
      </c>
      <c r="I4841" s="494"/>
      <c r="J4841" s="502">
        <v>44.6</v>
      </c>
      <c r="K4841" s="494" t="s">
        <v>4027</v>
      </c>
      <c r="L4841" s="512">
        <f t="shared" si="525"/>
        <v>0</v>
      </c>
      <c r="M4841" s="513" t="s">
        <v>4037</v>
      </c>
      <c r="N4841" s="514"/>
      <c r="O4841" s="514"/>
      <c r="P4841" s="515">
        <f t="shared" si="526"/>
        <v>0</v>
      </c>
      <c r="Q4841" s="515">
        <f t="shared" si="527"/>
        <v>0</v>
      </c>
      <c r="R4841" s="515">
        <f t="shared" si="528"/>
        <v>0</v>
      </c>
      <c r="S4841" s="516">
        <f>IF(M4841="nio",0,IF(M4841&gt;0,VLOOKUP(H4841,'3-Productie normen'!A:L,VLOOKUP(M4841,'3-Productie normen'!$B$36:$C$42,2,FALSE),FALSE)))</f>
        <v>0</v>
      </c>
      <c r="T4841" s="516">
        <f t="shared" si="530"/>
        <v>0</v>
      </c>
      <c r="U4841" s="55">
        <f t="shared" si="531"/>
        <v>0</v>
      </c>
      <c r="V4841" s="527"/>
      <c r="X4841" s="529">
        <f t="shared" si="529"/>
        <v>0</v>
      </c>
    </row>
    <row r="4842" spans="1:24" ht="14.1" customHeight="1">
      <c r="A4842" s="460">
        <v>4842</v>
      </c>
      <c r="B4842" s="467" t="s">
        <v>250</v>
      </c>
      <c r="C4842" s="466" t="s">
        <v>431</v>
      </c>
      <c r="D4842" s="473" t="s">
        <v>526</v>
      </c>
      <c r="E4842" s="475"/>
      <c r="F4842" s="475" t="s">
        <v>926</v>
      </c>
      <c r="G4842" s="494" t="s">
        <v>536</v>
      </c>
      <c r="H4842" s="491" t="s">
        <v>286</v>
      </c>
      <c r="I4842" s="494"/>
      <c r="J4842" s="502">
        <v>60.56</v>
      </c>
      <c r="K4842" s="494" t="s">
        <v>4027</v>
      </c>
      <c r="L4842" s="512">
        <f t="shared" si="525"/>
        <v>0</v>
      </c>
      <c r="M4842" s="513" t="s">
        <v>4037</v>
      </c>
      <c r="N4842" s="514"/>
      <c r="O4842" s="514"/>
      <c r="P4842" s="515">
        <f t="shared" si="526"/>
        <v>0</v>
      </c>
      <c r="Q4842" s="515">
        <f t="shared" si="527"/>
        <v>0</v>
      </c>
      <c r="R4842" s="515">
        <f t="shared" si="528"/>
        <v>0</v>
      </c>
      <c r="S4842" s="516">
        <f>IF(M4842="nio",0,IF(M4842&gt;0,VLOOKUP(H4842,'3-Productie normen'!A:L,VLOOKUP(M4842,'3-Productie normen'!$B$36:$C$42,2,FALSE),FALSE)))</f>
        <v>0</v>
      </c>
      <c r="T4842" s="516">
        <f t="shared" si="530"/>
        <v>0</v>
      </c>
      <c r="U4842" s="55">
        <f t="shared" si="531"/>
        <v>0</v>
      </c>
      <c r="V4842" s="527"/>
      <c r="X4842" s="529">
        <f t="shared" si="529"/>
        <v>0</v>
      </c>
    </row>
    <row r="4843" spans="1:24" ht="14.1" customHeight="1">
      <c r="A4843" s="460">
        <v>4843</v>
      </c>
      <c r="B4843" s="467" t="s">
        <v>250</v>
      </c>
      <c r="C4843" s="466" t="s">
        <v>431</v>
      </c>
      <c r="D4843" s="473" t="s">
        <v>526</v>
      </c>
      <c r="E4843" s="475"/>
      <c r="F4843" s="475" t="s">
        <v>3805</v>
      </c>
      <c r="G4843" s="494" t="s">
        <v>559</v>
      </c>
      <c r="H4843" s="491" t="s">
        <v>286</v>
      </c>
      <c r="I4843" s="494"/>
      <c r="J4843" s="502">
        <v>6.01</v>
      </c>
      <c r="K4843" s="494" t="s">
        <v>4027</v>
      </c>
      <c r="L4843" s="512">
        <f t="shared" si="525"/>
        <v>0</v>
      </c>
      <c r="M4843" s="513" t="s">
        <v>4037</v>
      </c>
      <c r="N4843" s="514"/>
      <c r="O4843" s="514"/>
      <c r="P4843" s="515">
        <f t="shared" si="526"/>
        <v>0</v>
      </c>
      <c r="Q4843" s="515">
        <f t="shared" si="527"/>
        <v>0</v>
      </c>
      <c r="R4843" s="515">
        <f t="shared" si="528"/>
        <v>0</v>
      </c>
      <c r="S4843" s="516">
        <f>IF(M4843="nio",0,IF(M4843&gt;0,VLOOKUP(H4843,'3-Productie normen'!A:L,VLOOKUP(M4843,'3-Productie normen'!$B$36:$C$42,2,FALSE),FALSE)))</f>
        <v>0</v>
      </c>
      <c r="T4843" s="516">
        <f t="shared" si="530"/>
        <v>0</v>
      </c>
      <c r="U4843" s="55">
        <f t="shared" si="531"/>
        <v>0</v>
      </c>
      <c r="V4843" s="527"/>
      <c r="X4843" s="529">
        <f t="shared" si="529"/>
        <v>0</v>
      </c>
    </row>
    <row r="4844" spans="1:24" ht="14.1" customHeight="1">
      <c r="A4844" s="460">
        <v>4844</v>
      </c>
      <c r="B4844" s="467" t="s">
        <v>250</v>
      </c>
      <c r="C4844" s="466" t="s">
        <v>431</v>
      </c>
      <c r="D4844" s="473" t="s">
        <v>526</v>
      </c>
      <c r="E4844" s="475"/>
      <c r="F4844" s="475" t="s">
        <v>3806</v>
      </c>
      <c r="G4844" s="494" t="s">
        <v>536</v>
      </c>
      <c r="H4844" s="491" t="s">
        <v>286</v>
      </c>
      <c r="I4844" s="494"/>
      <c r="J4844" s="502">
        <v>16.170000000000002</v>
      </c>
      <c r="K4844" s="494" t="s">
        <v>4027</v>
      </c>
      <c r="L4844" s="512">
        <f t="shared" si="525"/>
        <v>0</v>
      </c>
      <c r="M4844" s="513" t="s">
        <v>4037</v>
      </c>
      <c r="N4844" s="514"/>
      <c r="O4844" s="514"/>
      <c r="P4844" s="515">
        <f t="shared" si="526"/>
        <v>0</v>
      </c>
      <c r="Q4844" s="515">
        <f t="shared" si="527"/>
        <v>0</v>
      </c>
      <c r="R4844" s="515">
        <f t="shared" si="528"/>
        <v>0</v>
      </c>
      <c r="S4844" s="516">
        <f>IF(M4844="nio",0,IF(M4844&gt;0,VLOOKUP(H4844,'3-Productie normen'!A:L,VLOOKUP(M4844,'3-Productie normen'!$B$36:$C$42,2,FALSE),FALSE)))</f>
        <v>0</v>
      </c>
      <c r="T4844" s="516">
        <f t="shared" si="530"/>
        <v>0</v>
      </c>
      <c r="U4844" s="55">
        <f t="shared" si="531"/>
        <v>0</v>
      </c>
      <c r="V4844" s="527"/>
      <c r="X4844" s="529">
        <f t="shared" si="529"/>
        <v>0</v>
      </c>
    </row>
    <row r="4845" spans="1:24" ht="14.1" customHeight="1">
      <c r="A4845" s="460">
        <v>4845</v>
      </c>
      <c r="B4845" s="467" t="s">
        <v>250</v>
      </c>
      <c r="C4845" s="466" t="s">
        <v>431</v>
      </c>
      <c r="D4845" s="473" t="s">
        <v>526</v>
      </c>
      <c r="E4845" s="475"/>
      <c r="F4845" s="475" t="s">
        <v>927</v>
      </c>
      <c r="G4845" s="494" t="s">
        <v>580</v>
      </c>
      <c r="H4845" s="491" t="s">
        <v>286</v>
      </c>
      <c r="I4845" s="494"/>
      <c r="J4845" s="502">
        <v>88.25</v>
      </c>
      <c r="K4845" s="494" t="s">
        <v>4027</v>
      </c>
      <c r="L4845" s="512">
        <f t="shared" si="525"/>
        <v>0</v>
      </c>
      <c r="M4845" s="513" t="s">
        <v>4037</v>
      </c>
      <c r="N4845" s="514"/>
      <c r="O4845" s="514"/>
      <c r="P4845" s="515">
        <f t="shared" si="526"/>
        <v>0</v>
      </c>
      <c r="Q4845" s="515">
        <f t="shared" si="527"/>
        <v>0</v>
      </c>
      <c r="R4845" s="515">
        <f t="shared" si="528"/>
        <v>0</v>
      </c>
      <c r="S4845" s="516">
        <f>IF(M4845="nio",0,IF(M4845&gt;0,VLOOKUP(H4845,'3-Productie normen'!A:L,VLOOKUP(M4845,'3-Productie normen'!$B$36:$C$42,2,FALSE),FALSE)))</f>
        <v>0</v>
      </c>
      <c r="T4845" s="516">
        <f t="shared" si="530"/>
        <v>0</v>
      </c>
      <c r="U4845" s="55">
        <f t="shared" si="531"/>
        <v>0</v>
      </c>
      <c r="V4845" s="527"/>
      <c r="X4845" s="529">
        <f t="shared" si="529"/>
        <v>0</v>
      </c>
    </row>
    <row r="4846" spans="1:24" ht="14.1" customHeight="1">
      <c r="A4846" s="460">
        <v>4846</v>
      </c>
      <c r="B4846" s="467" t="s">
        <v>250</v>
      </c>
      <c r="C4846" s="466" t="s">
        <v>431</v>
      </c>
      <c r="D4846" s="473" t="s">
        <v>526</v>
      </c>
      <c r="E4846" s="475"/>
      <c r="F4846" s="475" t="s">
        <v>2210</v>
      </c>
      <c r="G4846" s="494" t="s">
        <v>536</v>
      </c>
      <c r="H4846" s="491" t="s">
        <v>286</v>
      </c>
      <c r="I4846" s="494"/>
      <c r="J4846" s="502">
        <v>80.84</v>
      </c>
      <c r="K4846" s="494" t="s">
        <v>4027</v>
      </c>
      <c r="L4846" s="512">
        <f t="shared" si="525"/>
        <v>0</v>
      </c>
      <c r="M4846" s="513" t="s">
        <v>4037</v>
      </c>
      <c r="N4846" s="514"/>
      <c r="O4846" s="514"/>
      <c r="P4846" s="515">
        <f t="shared" si="526"/>
        <v>0</v>
      </c>
      <c r="Q4846" s="515">
        <f t="shared" si="527"/>
        <v>0</v>
      </c>
      <c r="R4846" s="515">
        <f t="shared" si="528"/>
        <v>0</v>
      </c>
      <c r="S4846" s="516">
        <f>IF(M4846="nio",0,IF(M4846&gt;0,VLOOKUP(H4846,'3-Productie normen'!A:L,VLOOKUP(M4846,'3-Productie normen'!$B$36:$C$42,2,FALSE),FALSE)))</f>
        <v>0</v>
      </c>
      <c r="T4846" s="516">
        <f t="shared" si="530"/>
        <v>0</v>
      </c>
      <c r="U4846" s="55">
        <f t="shared" si="531"/>
        <v>0</v>
      </c>
      <c r="V4846" s="527"/>
      <c r="X4846" s="529">
        <f t="shared" si="529"/>
        <v>0</v>
      </c>
    </row>
    <row r="4847" spans="1:24" ht="14.1" customHeight="1">
      <c r="A4847" s="460">
        <v>4847</v>
      </c>
      <c r="B4847" s="467" t="s">
        <v>250</v>
      </c>
      <c r="C4847" s="466" t="s">
        <v>431</v>
      </c>
      <c r="D4847" s="473" t="s">
        <v>526</v>
      </c>
      <c r="E4847" s="475"/>
      <c r="F4847" s="475" t="s">
        <v>2213</v>
      </c>
      <c r="G4847" s="494" t="s">
        <v>2512</v>
      </c>
      <c r="H4847" s="556" t="s">
        <v>4026</v>
      </c>
      <c r="I4847" s="494"/>
      <c r="J4847" s="502">
        <v>11.66</v>
      </c>
      <c r="K4847" s="494" t="s">
        <v>4026</v>
      </c>
      <c r="L4847" s="512">
        <f>SUM(M4847:O4847)</f>
        <v>0</v>
      </c>
      <c r="M4847" s="513" t="s">
        <v>4037</v>
      </c>
      <c r="N4847" s="514"/>
      <c r="O4847" s="514"/>
      <c r="P4847" s="515">
        <f t="shared" si="526"/>
        <v>0</v>
      </c>
      <c r="Q4847" s="515">
        <f t="shared" si="527"/>
        <v>0</v>
      </c>
      <c r="R4847" s="515">
        <f t="shared" si="528"/>
        <v>0</v>
      </c>
      <c r="S4847" s="516">
        <f>IF(M4847="nio",0,IF(M4847&gt;0,VLOOKUP(H4847,'3-Productie normen'!A:L,VLOOKUP(M4847,'3-Productie normen'!$B$36:$C$42,2,FALSE),FALSE)))</f>
        <v>0</v>
      </c>
      <c r="T4847" s="516">
        <f t="shared" si="530"/>
        <v>0</v>
      </c>
      <c r="U4847" s="55">
        <f t="shared" si="531"/>
        <v>0</v>
      </c>
      <c r="V4847" s="527"/>
      <c r="X4847" s="529">
        <f t="shared" si="529"/>
        <v>0</v>
      </c>
    </row>
    <row r="4848" spans="1:24" ht="14.1" customHeight="1">
      <c r="A4848" s="460">
        <v>4848</v>
      </c>
      <c r="B4848" s="467" t="s">
        <v>250</v>
      </c>
      <c r="C4848" s="466" t="s">
        <v>431</v>
      </c>
      <c r="D4848" s="473" t="s">
        <v>526</v>
      </c>
      <c r="E4848" s="475"/>
      <c r="F4848" s="475" t="s">
        <v>2214</v>
      </c>
      <c r="G4848" s="494" t="s">
        <v>2206</v>
      </c>
      <c r="H4848" s="494" t="s">
        <v>4026</v>
      </c>
      <c r="I4848" s="494" t="s">
        <v>3976</v>
      </c>
      <c r="J4848" s="502">
        <v>204.4</v>
      </c>
      <c r="K4848" s="494" t="s">
        <v>4026</v>
      </c>
      <c r="L4848" s="512">
        <f t="shared" si="525"/>
        <v>0</v>
      </c>
      <c r="M4848" s="513" t="s">
        <v>4037</v>
      </c>
      <c r="N4848" s="514"/>
      <c r="O4848" s="514"/>
      <c r="P4848" s="515">
        <f t="shared" si="526"/>
        <v>0</v>
      </c>
      <c r="Q4848" s="515">
        <f t="shared" si="527"/>
        <v>0</v>
      </c>
      <c r="R4848" s="515">
        <f t="shared" si="528"/>
        <v>0</v>
      </c>
      <c r="S4848" s="516">
        <f>IF(M4848="nio",0,IF(M4848&gt;0,VLOOKUP(H4848,'3-Productie normen'!A:L,VLOOKUP(M4848,'3-Productie normen'!$B$36:$C$42,2,FALSE),FALSE)))</f>
        <v>0</v>
      </c>
      <c r="T4848" s="516">
        <f t="shared" si="530"/>
        <v>0</v>
      </c>
      <c r="U4848" s="55">
        <f t="shared" si="531"/>
        <v>0</v>
      </c>
      <c r="V4848" s="527"/>
      <c r="X4848" s="529">
        <f t="shared" si="529"/>
        <v>0</v>
      </c>
    </row>
    <row r="4849" spans="1:24" ht="14.1" customHeight="1">
      <c r="A4849" s="567">
        <v>4849</v>
      </c>
      <c r="B4849" s="467" t="s">
        <v>250</v>
      </c>
      <c r="C4849" s="466" t="s">
        <v>431</v>
      </c>
      <c r="D4849" s="473" t="s">
        <v>526</v>
      </c>
      <c r="E4849" s="475"/>
      <c r="F4849" s="475" t="s">
        <v>3807</v>
      </c>
      <c r="G4849" s="494" t="s">
        <v>593</v>
      </c>
      <c r="H4849" s="494" t="s">
        <v>255</v>
      </c>
      <c r="I4849" s="494" t="s">
        <v>3983</v>
      </c>
      <c r="J4849" s="502">
        <v>58.42</v>
      </c>
      <c r="K4849" s="494" t="s">
        <v>255</v>
      </c>
      <c r="L4849" s="512">
        <f t="shared" si="525"/>
        <v>104</v>
      </c>
      <c r="M4849" s="514">
        <v>104</v>
      </c>
      <c r="N4849" s="514"/>
      <c r="O4849" s="514"/>
      <c r="P4849" s="515" t="e">
        <f t="shared" si="526"/>
        <v>#DIV/0!</v>
      </c>
      <c r="Q4849" s="515">
        <f t="shared" si="527"/>
        <v>0</v>
      </c>
      <c r="R4849" s="515">
        <f t="shared" si="528"/>
        <v>0</v>
      </c>
      <c r="S4849" s="516">
        <f>IF(M4849="nio",0,IF(M4849&gt;0,VLOOKUP(H4849,'3-Productie normen'!A:L,VLOOKUP(M4849,'3-Productie normen'!$B$36:$C$42,2,FALSE),FALSE)))</f>
        <v>0</v>
      </c>
      <c r="T4849" s="516">
        <f t="shared" si="530"/>
        <v>0</v>
      </c>
      <c r="U4849" s="55">
        <f t="shared" si="531"/>
        <v>0</v>
      </c>
      <c r="V4849" s="527"/>
      <c r="X4849" s="529">
        <f t="shared" si="529"/>
        <v>6075.68</v>
      </c>
    </row>
    <row r="4850" spans="1:24" ht="14.1" customHeight="1">
      <c r="A4850" s="460">
        <v>4850</v>
      </c>
      <c r="B4850" s="467" t="s">
        <v>250</v>
      </c>
      <c r="C4850" s="466" t="s">
        <v>431</v>
      </c>
      <c r="D4850" s="473" t="s">
        <v>526</v>
      </c>
      <c r="E4850" s="475"/>
      <c r="F4850" s="475" t="s">
        <v>3808</v>
      </c>
      <c r="G4850" s="494" t="s">
        <v>529</v>
      </c>
      <c r="H4850" s="491" t="s">
        <v>253</v>
      </c>
      <c r="I4850" s="494" t="s">
        <v>3983</v>
      </c>
      <c r="J4850" s="502">
        <v>29.76</v>
      </c>
      <c r="K4850" s="491" t="s">
        <v>253</v>
      </c>
      <c r="L4850" s="512">
        <f t="shared" si="525"/>
        <v>104</v>
      </c>
      <c r="M4850" s="514">
        <v>104</v>
      </c>
      <c r="N4850" s="514"/>
      <c r="O4850" s="514"/>
      <c r="P4850" s="515" t="e">
        <f t="shared" si="526"/>
        <v>#DIV/0!</v>
      </c>
      <c r="Q4850" s="515">
        <f t="shared" si="527"/>
        <v>0</v>
      </c>
      <c r="R4850" s="515">
        <f t="shared" si="528"/>
        <v>0</v>
      </c>
      <c r="S4850" s="516">
        <f>IF(M4850="nio",0,IF(M4850&gt;0,VLOOKUP(H4850,'3-Productie normen'!A:L,VLOOKUP(M4850,'3-Productie normen'!$B$36:$C$42,2,FALSE),FALSE)))</f>
        <v>0</v>
      </c>
      <c r="T4850" s="516">
        <f t="shared" si="530"/>
        <v>0</v>
      </c>
      <c r="U4850" s="55">
        <f t="shared" si="531"/>
        <v>0</v>
      </c>
      <c r="V4850" s="527"/>
      <c r="X4850" s="529">
        <f t="shared" si="529"/>
        <v>3095.04</v>
      </c>
    </row>
    <row r="4851" spans="1:24" ht="14.1" customHeight="1">
      <c r="A4851" s="460">
        <v>4851</v>
      </c>
      <c r="B4851" s="467" t="s">
        <v>250</v>
      </c>
      <c r="C4851" s="466" t="s">
        <v>431</v>
      </c>
      <c r="D4851" s="473" t="s">
        <v>526</v>
      </c>
      <c r="E4851" s="475"/>
      <c r="F4851" s="475" t="s">
        <v>3809</v>
      </c>
      <c r="G4851" s="494" t="s">
        <v>2206</v>
      </c>
      <c r="H4851" s="494" t="s">
        <v>4026</v>
      </c>
      <c r="I4851" s="494" t="s">
        <v>3983</v>
      </c>
      <c r="J4851" s="502">
        <v>14.09</v>
      </c>
      <c r="K4851" s="494" t="s">
        <v>4026</v>
      </c>
      <c r="L4851" s="512">
        <f t="shared" si="525"/>
        <v>0</v>
      </c>
      <c r="M4851" s="513" t="s">
        <v>4037</v>
      </c>
      <c r="N4851" s="514"/>
      <c r="O4851" s="514"/>
      <c r="P4851" s="515">
        <f t="shared" si="526"/>
        <v>0</v>
      </c>
      <c r="Q4851" s="515">
        <f t="shared" si="527"/>
        <v>0</v>
      </c>
      <c r="R4851" s="515">
        <f t="shared" si="528"/>
        <v>0</v>
      </c>
      <c r="S4851" s="516">
        <f>IF(M4851="nio",0,IF(M4851&gt;0,VLOOKUP(H4851,'3-Productie normen'!A:L,VLOOKUP(M4851,'3-Productie normen'!$B$36:$C$42,2,FALSE),FALSE)))</f>
        <v>0</v>
      </c>
      <c r="T4851" s="516">
        <f t="shared" si="530"/>
        <v>0</v>
      </c>
      <c r="U4851" s="55">
        <f t="shared" si="531"/>
        <v>0</v>
      </c>
      <c r="V4851" s="527"/>
      <c r="X4851" s="529">
        <f t="shared" si="529"/>
        <v>0</v>
      </c>
    </row>
    <row r="4852" spans="1:24" ht="14.1" customHeight="1">
      <c r="A4852" s="460">
        <v>4852</v>
      </c>
      <c r="B4852" s="467" t="s">
        <v>250</v>
      </c>
      <c r="C4852" s="466" t="s">
        <v>431</v>
      </c>
      <c r="D4852" s="473" t="s">
        <v>526</v>
      </c>
      <c r="E4852" s="475"/>
      <c r="F4852" s="475" t="s">
        <v>3810</v>
      </c>
      <c r="G4852" s="494" t="s">
        <v>2206</v>
      </c>
      <c r="H4852" s="494" t="s">
        <v>4026</v>
      </c>
      <c r="I4852" s="494" t="s">
        <v>3983</v>
      </c>
      <c r="J4852" s="502">
        <v>13.7</v>
      </c>
      <c r="K4852" s="494" t="s">
        <v>4026</v>
      </c>
      <c r="L4852" s="512">
        <f t="shared" si="525"/>
        <v>0</v>
      </c>
      <c r="M4852" s="513" t="s">
        <v>4037</v>
      </c>
      <c r="N4852" s="514"/>
      <c r="O4852" s="514"/>
      <c r="P4852" s="515">
        <f t="shared" si="526"/>
        <v>0</v>
      </c>
      <c r="Q4852" s="515">
        <f t="shared" si="527"/>
        <v>0</v>
      </c>
      <c r="R4852" s="515">
        <f t="shared" si="528"/>
        <v>0</v>
      </c>
      <c r="S4852" s="516">
        <f>IF(M4852="nio",0,IF(M4852&gt;0,VLOOKUP(H4852,'3-Productie normen'!A:L,VLOOKUP(M4852,'3-Productie normen'!$B$36:$C$42,2,FALSE),FALSE)))</f>
        <v>0</v>
      </c>
      <c r="T4852" s="516">
        <f t="shared" si="530"/>
        <v>0</v>
      </c>
      <c r="U4852" s="55">
        <f t="shared" si="531"/>
        <v>0</v>
      </c>
      <c r="V4852" s="527"/>
      <c r="X4852" s="529">
        <f t="shared" si="529"/>
        <v>0</v>
      </c>
    </row>
    <row r="4853" spans="1:24" ht="14.1" customHeight="1">
      <c r="A4853" s="460">
        <v>4853</v>
      </c>
      <c r="B4853" s="467" t="s">
        <v>250</v>
      </c>
      <c r="C4853" s="466" t="s">
        <v>431</v>
      </c>
      <c r="D4853" s="473" t="s">
        <v>526</v>
      </c>
      <c r="E4853" s="475"/>
      <c r="F4853" s="475" t="s">
        <v>2215</v>
      </c>
      <c r="G4853" s="494" t="s">
        <v>2206</v>
      </c>
      <c r="H4853" s="494" t="s">
        <v>4026</v>
      </c>
      <c r="I4853" s="494" t="s">
        <v>3983</v>
      </c>
      <c r="J4853" s="502">
        <v>53.73</v>
      </c>
      <c r="K4853" s="494" t="s">
        <v>4026</v>
      </c>
      <c r="L4853" s="512">
        <f t="shared" si="525"/>
        <v>0</v>
      </c>
      <c r="M4853" s="513" t="s">
        <v>4037</v>
      </c>
      <c r="N4853" s="514"/>
      <c r="O4853" s="514"/>
      <c r="P4853" s="515">
        <f t="shared" si="526"/>
        <v>0</v>
      </c>
      <c r="Q4853" s="515">
        <f t="shared" si="527"/>
        <v>0</v>
      </c>
      <c r="R4853" s="515">
        <f t="shared" si="528"/>
        <v>0</v>
      </c>
      <c r="S4853" s="516">
        <f>IF(M4853="nio",0,IF(M4853&gt;0,VLOOKUP(H4853,'3-Productie normen'!A:L,VLOOKUP(M4853,'3-Productie normen'!$B$36:$C$42,2,FALSE),FALSE)))</f>
        <v>0</v>
      </c>
      <c r="T4853" s="516">
        <f t="shared" si="530"/>
        <v>0</v>
      </c>
      <c r="U4853" s="55">
        <f t="shared" si="531"/>
        <v>0</v>
      </c>
      <c r="V4853" s="527"/>
      <c r="X4853" s="529">
        <f t="shared" si="529"/>
        <v>0</v>
      </c>
    </row>
    <row r="4854" spans="1:24" ht="14.1" customHeight="1">
      <c r="A4854" s="460">
        <v>4854</v>
      </c>
      <c r="B4854" s="467" t="s">
        <v>250</v>
      </c>
      <c r="C4854" s="466" t="s">
        <v>431</v>
      </c>
      <c r="D4854" s="473" t="s">
        <v>526</v>
      </c>
      <c r="E4854" s="475"/>
      <c r="F4854" s="475" t="s">
        <v>2271</v>
      </c>
      <c r="G4854" s="494" t="s">
        <v>593</v>
      </c>
      <c r="H4854" s="494" t="s">
        <v>255</v>
      </c>
      <c r="I4854" s="494" t="s">
        <v>3983</v>
      </c>
      <c r="J4854" s="502">
        <v>312.44</v>
      </c>
      <c r="K4854" s="494" t="s">
        <v>255</v>
      </c>
      <c r="L4854" s="512">
        <f t="shared" si="525"/>
        <v>104</v>
      </c>
      <c r="M4854" s="514">
        <v>104</v>
      </c>
      <c r="N4854" s="514"/>
      <c r="O4854" s="514"/>
      <c r="P4854" s="515" t="e">
        <f t="shared" si="526"/>
        <v>#DIV/0!</v>
      </c>
      <c r="Q4854" s="515">
        <f t="shared" si="527"/>
        <v>0</v>
      </c>
      <c r="R4854" s="515">
        <f t="shared" si="528"/>
        <v>0</v>
      </c>
      <c r="S4854" s="516">
        <f>IF(M4854="nio",0,IF(M4854&gt;0,VLOOKUP(H4854,'3-Productie normen'!A:L,VLOOKUP(M4854,'3-Productie normen'!$B$36:$C$42,2,FALSE),FALSE)))</f>
        <v>0</v>
      </c>
      <c r="T4854" s="516">
        <f t="shared" si="530"/>
        <v>0</v>
      </c>
      <c r="U4854" s="55">
        <f t="shared" si="531"/>
        <v>0</v>
      </c>
      <c r="V4854" s="527"/>
      <c r="X4854" s="529">
        <f t="shared" si="529"/>
        <v>32493.759999999998</v>
      </c>
    </row>
    <row r="4855" spans="1:24" ht="14.1" customHeight="1">
      <c r="A4855" s="460">
        <v>4855</v>
      </c>
      <c r="B4855" s="467" t="s">
        <v>250</v>
      </c>
      <c r="C4855" s="466" t="s">
        <v>431</v>
      </c>
      <c r="D4855" s="473" t="s">
        <v>526</v>
      </c>
      <c r="E4855" s="475"/>
      <c r="F4855" s="475" t="s">
        <v>2888</v>
      </c>
      <c r="G4855" s="494" t="s">
        <v>2206</v>
      </c>
      <c r="H4855" s="494" t="s">
        <v>4026</v>
      </c>
      <c r="I4855" s="494" t="s">
        <v>3983</v>
      </c>
      <c r="J4855" s="502">
        <v>20.6</v>
      </c>
      <c r="K4855" s="494" t="s">
        <v>4026</v>
      </c>
      <c r="L4855" s="512">
        <f t="shared" si="525"/>
        <v>0</v>
      </c>
      <c r="M4855" s="513" t="s">
        <v>4037</v>
      </c>
      <c r="N4855" s="514"/>
      <c r="O4855" s="514"/>
      <c r="P4855" s="515">
        <f t="shared" si="526"/>
        <v>0</v>
      </c>
      <c r="Q4855" s="515">
        <f t="shared" si="527"/>
        <v>0</v>
      </c>
      <c r="R4855" s="515">
        <f t="shared" si="528"/>
        <v>0</v>
      </c>
      <c r="S4855" s="516">
        <f>IF(M4855="nio",0,IF(M4855&gt;0,VLOOKUP(H4855,'3-Productie normen'!A:L,VLOOKUP(M4855,'3-Productie normen'!$B$36:$C$42,2,FALSE),FALSE)))</f>
        <v>0</v>
      </c>
      <c r="T4855" s="516">
        <f t="shared" si="530"/>
        <v>0</v>
      </c>
      <c r="U4855" s="55">
        <f t="shared" si="531"/>
        <v>0</v>
      </c>
      <c r="V4855" s="527"/>
      <c r="X4855" s="529">
        <f t="shared" si="529"/>
        <v>0</v>
      </c>
    </row>
    <row r="4856" spans="1:24" ht="14.1" customHeight="1">
      <c r="A4856" s="460">
        <v>4856</v>
      </c>
      <c r="B4856" s="467" t="s">
        <v>250</v>
      </c>
      <c r="C4856" s="466" t="s">
        <v>431</v>
      </c>
      <c r="D4856" s="473" t="s">
        <v>526</v>
      </c>
      <c r="E4856" s="475"/>
      <c r="F4856" s="475" t="s">
        <v>2272</v>
      </c>
      <c r="G4856" s="494" t="s">
        <v>593</v>
      </c>
      <c r="H4856" s="494" t="s">
        <v>255</v>
      </c>
      <c r="I4856" s="494" t="s">
        <v>3983</v>
      </c>
      <c r="J4856" s="502">
        <v>165.19</v>
      </c>
      <c r="K4856" s="494" t="s">
        <v>255</v>
      </c>
      <c r="L4856" s="512">
        <f t="shared" si="525"/>
        <v>104</v>
      </c>
      <c r="M4856" s="514">
        <v>104</v>
      </c>
      <c r="N4856" s="514"/>
      <c r="O4856" s="514"/>
      <c r="P4856" s="515" t="e">
        <f t="shared" si="526"/>
        <v>#DIV/0!</v>
      </c>
      <c r="Q4856" s="515">
        <f t="shared" si="527"/>
        <v>0</v>
      </c>
      <c r="R4856" s="515">
        <f t="shared" si="528"/>
        <v>0</v>
      </c>
      <c r="S4856" s="516">
        <f>IF(M4856="nio",0,IF(M4856&gt;0,VLOOKUP(H4856,'3-Productie normen'!A:L,VLOOKUP(M4856,'3-Productie normen'!$B$36:$C$42,2,FALSE),FALSE)))</f>
        <v>0</v>
      </c>
      <c r="T4856" s="516">
        <f t="shared" si="530"/>
        <v>0</v>
      </c>
      <c r="U4856" s="55">
        <f t="shared" si="531"/>
        <v>0</v>
      </c>
      <c r="V4856" s="527"/>
      <c r="X4856" s="529">
        <f t="shared" si="529"/>
        <v>17179.759999999998</v>
      </c>
    </row>
    <row r="4857" spans="1:24" ht="14.1" customHeight="1">
      <c r="A4857" s="567">
        <v>4857</v>
      </c>
      <c r="B4857" s="467" t="s">
        <v>250</v>
      </c>
      <c r="C4857" s="466" t="s">
        <v>431</v>
      </c>
      <c r="D4857" s="473" t="s">
        <v>526</v>
      </c>
      <c r="E4857" s="475"/>
      <c r="F4857" s="475" t="s">
        <v>3811</v>
      </c>
      <c r="G4857" s="494" t="s">
        <v>591</v>
      </c>
      <c r="H4857" s="491" t="s">
        <v>253</v>
      </c>
      <c r="I4857" s="494" t="s">
        <v>3983</v>
      </c>
      <c r="J4857" s="502">
        <v>8.68</v>
      </c>
      <c r="K4857" s="491" t="s">
        <v>253</v>
      </c>
      <c r="L4857" s="512">
        <f t="shared" si="525"/>
        <v>104</v>
      </c>
      <c r="M4857" s="514">
        <v>104</v>
      </c>
      <c r="N4857" s="514"/>
      <c r="O4857" s="514"/>
      <c r="P4857" s="515" t="e">
        <f t="shared" si="526"/>
        <v>#DIV/0!</v>
      </c>
      <c r="Q4857" s="515">
        <f t="shared" si="527"/>
        <v>0</v>
      </c>
      <c r="R4857" s="515">
        <f t="shared" si="528"/>
        <v>0</v>
      </c>
      <c r="S4857" s="516">
        <f>IF(M4857="nio",0,IF(M4857&gt;0,VLOOKUP(H4857,'3-Productie normen'!A:L,VLOOKUP(M4857,'3-Productie normen'!$B$36:$C$42,2,FALSE),FALSE)))</f>
        <v>0</v>
      </c>
      <c r="T4857" s="516">
        <f t="shared" si="530"/>
        <v>0</v>
      </c>
      <c r="U4857" s="55">
        <f t="shared" si="531"/>
        <v>0</v>
      </c>
      <c r="V4857" s="527"/>
      <c r="X4857" s="529">
        <f t="shared" si="529"/>
        <v>902.72</v>
      </c>
    </row>
    <row r="4858" spans="1:24" ht="14.1" customHeight="1">
      <c r="A4858" s="460">
        <v>4858</v>
      </c>
      <c r="B4858" s="467" t="s">
        <v>250</v>
      </c>
      <c r="C4858" s="466" t="s">
        <v>431</v>
      </c>
      <c r="D4858" s="473" t="s">
        <v>526</v>
      </c>
      <c r="E4858" s="475"/>
      <c r="F4858" s="475" t="s">
        <v>3812</v>
      </c>
      <c r="G4858" s="494" t="s">
        <v>3813</v>
      </c>
      <c r="H4858" s="494" t="s">
        <v>4026</v>
      </c>
      <c r="I4858" s="494" t="s">
        <v>3983</v>
      </c>
      <c r="J4858" s="502">
        <v>20.73</v>
      </c>
      <c r="K4858" s="494" t="s">
        <v>4026</v>
      </c>
      <c r="L4858" s="512">
        <f t="shared" si="525"/>
        <v>0</v>
      </c>
      <c r="M4858" s="513" t="s">
        <v>4037</v>
      </c>
      <c r="N4858" s="514"/>
      <c r="O4858" s="514"/>
      <c r="P4858" s="515">
        <f t="shared" si="526"/>
        <v>0</v>
      </c>
      <c r="Q4858" s="515">
        <f t="shared" si="527"/>
        <v>0</v>
      </c>
      <c r="R4858" s="515">
        <f t="shared" si="528"/>
        <v>0</v>
      </c>
      <c r="S4858" s="516">
        <f>IF(M4858="nio",0,IF(M4858&gt;0,VLOOKUP(H4858,'3-Productie normen'!A:L,VLOOKUP(M4858,'3-Productie normen'!$B$36:$C$42,2,FALSE),FALSE)))</f>
        <v>0</v>
      </c>
      <c r="T4858" s="516">
        <f t="shared" si="530"/>
        <v>0</v>
      </c>
      <c r="U4858" s="55">
        <f t="shared" si="531"/>
        <v>0</v>
      </c>
      <c r="V4858" s="527"/>
      <c r="X4858" s="529">
        <f t="shared" si="529"/>
        <v>0</v>
      </c>
    </row>
    <row r="4859" spans="1:24" ht="14.1" customHeight="1">
      <c r="A4859" s="460">
        <v>4859</v>
      </c>
      <c r="B4859" s="467" t="s">
        <v>250</v>
      </c>
      <c r="C4859" s="466" t="s">
        <v>431</v>
      </c>
      <c r="D4859" s="473" t="s">
        <v>526</v>
      </c>
      <c r="E4859" s="475"/>
      <c r="F4859" s="475" t="s">
        <v>3814</v>
      </c>
      <c r="G4859" s="494" t="s">
        <v>593</v>
      </c>
      <c r="H4859" s="494" t="s">
        <v>255</v>
      </c>
      <c r="I4859" s="494" t="s">
        <v>3983</v>
      </c>
      <c r="J4859" s="502">
        <v>21.04</v>
      </c>
      <c r="K4859" s="494" t="s">
        <v>255</v>
      </c>
      <c r="L4859" s="512">
        <f t="shared" si="525"/>
        <v>104</v>
      </c>
      <c r="M4859" s="514">
        <v>104</v>
      </c>
      <c r="N4859" s="514"/>
      <c r="O4859" s="514"/>
      <c r="P4859" s="515" t="e">
        <f t="shared" si="526"/>
        <v>#DIV/0!</v>
      </c>
      <c r="Q4859" s="515">
        <f t="shared" si="527"/>
        <v>0</v>
      </c>
      <c r="R4859" s="515">
        <f t="shared" si="528"/>
        <v>0</v>
      </c>
      <c r="S4859" s="516">
        <f>IF(M4859="nio",0,IF(M4859&gt;0,VLOOKUP(H4859,'3-Productie normen'!A:L,VLOOKUP(M4859,'3-Productie normen'!$B$36:$C$42,2,FALSE),FALSE)))</f>
        <v>0</v>
      </c>
      <c r="T4859" s="516">
        <f t="shared" si="530"/>
        <v>0</v>
      </c>
      <c r="U4859" s="55">
        <f t="shared" si="531"/>
        <v>0</v>
      </c>
      <c r="V4859" s="527"/>
      <c r="X4859" s="529">
        <f t="shared" si="529"/>
        <v>2188.16</v>
      </c>
    </row>
    <row r="4860" spans="1:24" ht="14.1" customHeight="1">
      <c r="A4860" s="460">
        <v>4860</v>
      </c>
      <c r="B4860" s="467" t="s">
        <v>250</v>
      </c>
      <c r="C4860" s="466" t="s">
        <v>431</v>
      </c>
      <c r="D4860" s="473" t="s">
        <v>526</v>
      </c>
      <c r="E4860" s="475"/>
      <c r="F4860" s="475" t="s">
        <v>3815</v>
      </c>
      <c r="G4860" s="494" t="s">
        <v>593</v>
      </c>
      <c r="H4860" s="494" t="s">
        <v>255</v>
      </c>
      <c r="I4860" s="494" t="s">
        <v>3983</v>
      </c>
      <c r="J4860" s="502">
        <v>14.51</v>
      </c>
      <c r="K4860" s="494" t="s">
        <v>255</v>
      </c>
      <c r="L4860" s="512">
        <f t="shared" si="525"/>
        <v>104</v>
      </c>
      <c r="M4860" s="514">
        <v>104</v>
      </c>
      <c r="N4860" s="514"/>
      <c r="O4860" s="514"/>
      <c r="P4860" s="515" t="e">
        <f t="shared" si="526"/>
        <v>#DIV/0!</v>
      </c>
      <c r="Q4860" s="515">
        <f t="shared" si="527"/>
        <v>0</v>
      </c>
      <c r="R4860" s="515">
        <f t="shared" si="528"/>
        <v>0</v>
      </c>
      <c r="S4860" s="516">
        <f>IF(M4860="nio",0,IF(M4860&gt;0,VLOOKUP(H4860,'3-Productie normen'!A:L,VLOOKUP(M4860,'3-Productie normen'!$B$36:$C$42,2,FALSE),FALSE)))</f>
        <v>0</v>
      </c>
      <c r="T4860" s="516">
        <f t="shared" si="530"/>
        <v>0</v>
      </c>
      <c r="U4860" s="55">
        <f t="shared" si="531"/>
        <v>0</v>
      </c>
      <c r="V4860" s="527"/>
      <c r="X4860" s="529">
        <f t="shared" si="529"/>
        <v>1509.04</v>
      </c>
    </row>
    <row r="4861" spans="1:24" ht="14.1" customHeight="1">
      <c r="A4861" s="460">
        <v>4861</v>
      </c>
      <c r="B4861" s="467" t="s">
        <v>250</v>
      </c>
      <c r="C4861" s="466" t="s">
        <v>431</v>
      </c>
      <c r="D4861" s="473" t="s">
        <v>526</v>
      </c>
      <c r="E4861" s="475"/>
      <c r="F4861" s="475" t="s">
        <v>3816</v>
      </c>
      <c r="G4861" s="494" t="s">
        <v>593</v>
      </c>
      <c r="H4861" s="494" t="s">
        <v>255</v>
      </c>
      <c r="I4861" s="494" t="s">
        <v>3983</v>
      </c>
      <c r="J4861" s="502">
        <v>14.51</v>
      </c>
      <c r="K4861" s="494" t="s">
        <v>255</v>
      </c>
      <c r="L4861" s="512">
        <f t="shared" si="525"/>
        <v>104</v>
      </c>
      <c r="M4861" s="514">
        <v>104</v>
      </c>
      <c r="N4861" s="514"/>
      <c r="O4861" s="514"/>
      <c r="P4861" s="515" t="e">
        <f t="shared" si="526"/>
        <v>#DIV/0!</v>
      </c>
      <c r="Q4861" s="515">
        <f t="shared" si="527"/>
        <v>0</v>
      </c>
      <c r="R4861" s="515">
        <f t="shared" si="528"/>
        <v>0</v>
      </c>
      <c r="S4861" s="516">
        <f>IF(M4861="nio",0,IF(M4861&gt;0,VLOOKUP(H4861,'3-Productie normen'!A:L,VLOOKUP(M4861,'3-Productie normen'!$B$36:$C$42,2,FALSE),FALSE)))</f>
        <v>0</v>
      </c>
      <c r="T4861" s="516">
        <f t="shared" si="530"/>
        <v>0</v>
      </c>
      <c r="U4861" s="55">
        <f t="shared" si="531"/>
        <v>0</v>
      </c>
      <c r="V4861" s="527"/>
      <c r="X4861" s="529">
        <f t="shared" si="529"/>
        <v>1509.04</v>
      </c>
    </row>
    <row r="4862" spans="1:24" ht="14.1" customHeight="1">
      <c r="A4862" s="460">
        <v>4862</v>
      </c>
      <c r="B4862" s="467" t="s">
        <v>250</v>
      </c>
      <c r="C4862" s="466" t="s">
        <v>431</v>
      </c>
      <c r="D4862" s="473" t="s">
        <v>526</v>
      </c>
      <c r="E4862" s="475"/>
      <c r="F4862" s="475" t="s">
        <v>4126</v>
      </c>
      <c r="G4862" s="494" t="s">
        <v>593</v>
      </c>
      <c r="H4862" s="494" t="s">
        <v>255</v>
      </c>
      <c r="I4862" s="494" t="s">
        <v>3983</v>
      </c>
      <c r="J4862" s="502">
        <v>68.400000000000006</v>
      </c>
      <c r="K4862" s="494" t="s">
        <v>255</v>
      </c>
      <c r="L4862" s="512">
        <f>SUM(M4862:O4862)</f>
        <v>104</v>
      </c>
      <c r="M4862" s="514">
        <v>104</v>
      </c>
      <c r="N4862" s="514"/>
      <c r="O4862" s="514"/>
      <c r="P4862" s="515" t="e">
        <f t="shared" si="526"/>
        <v>#DIV/0!</v>
      </c>
      <c r="Q4862" s="515">
        <f t="shared" si="527"/>
        <v>0</v>
      </c>
      <c r="R4862" s="515">
        <f t="shared" si="528"/>
        <v>0</v>
      </c>
      <c r="S4862" s="516">
        <f>IF(M4862="nio",0,IF(M4862&gt;0,VLOOKUP(H4862,'3-Productie normen'!A:L,VLOOKUP(M4862,'3-Productie normen'!$B$36:$C$42,2,FALSE),FALSE)))</f>
        <v>0</v>
      </c>
      <c r="T4862" s="516">
        <f>IF(N4862&gt;0,S4862*$T$8,0)</f>
        <v>0</v>
      </c>
      <c r="U4862" s="55">
        <f>IF((OR(O4862&gt;0,)),S4862*$U$8,0)</f>
        <v>0</v>
      </c>
      <c r="V4862" s="527"/>
      <c r="X4862" s="529">
        <f t="shared" si="529"/>
        <v>7113.6</v>
      </c>
    </row>
    <row r="4863" spans="1:24" ht="14.1" customHeight="1">
      <c r="A4863" s="460">
        <v>4863</v>
      </c>
      <c r="B4863" s="467" t="s">
        <v>250</v>
      </c>
      <c r="C4863" s="466" t="s">
        <v>431</v>
      </c>
      <c r="D4863" s="473" t="s">
        <v>526</v>
      </c>
      <c r="E4863" s="475"/>
      <c r="F4863" s="475" t="s">
        <v>2313</v>
      </c>
      <c r="G4863" s="494" t="s">
        <v>593</v>
      </c>
      <c r="H4863" s="491" t="s">
        <v>286</v>
      </c>
      <c r="I4863" s="494" t="s">
        <v>3983</v>
      </c>
      <c r="J4863" s="502">
        <v>188.11</v>
      </c>
      <c r="K4863" s="494" t="s">
        <v>4027</v>
      </c>
      <c r="L4863" s="512">
        <f t="shared" si="525"/>
        <v>0</v>
      </c>
      <c r="M4863" s="513" t="s">
        <v>4037</v>
      </c>
      <c r="N4863" s="514"/>
      <c r="O4863" s="514"/>
      <c r="P4863" s="515">
        <f t="shared" si="526"/>
        <v>0</v>
      </c>
      <c r="Q4863" s="515">
        <f t="shared" si="527"/>
        <v>0</v>
      </c>
      <c r="R4863" s="515">
        <f t="shared" si="528"/>
        <v>0</v>
      </c>
      <c r="S4863" s="516">
        <f>IF(M4863="nio",0,IF(M4863&gt;0,VLOOKUP(H4863,'3-Productie normen'!A:L,VLOOKUP(M4863,'3-Productie normen'!$B$36:$C$42,2,FALSE),FALSE)))</f>
        <v>0</v>
      </c>
      <c r="T4863" s="516">
        <f t="shared" si="530"/>
        <v>0</v>
      </c>
      <c r="U4863" s="55">
        <f t="shared" si="531"/>
        <v>0</v>
      </c>
      <c r="V4863" s="527"/>
      <c r="X4863" s="529">
        <f t="shared" si="529"/>
        <v>0</v>
      </c>
    </row>
    <row r="4864" spans="1:24" ht="14.1" customHeight="1">
      <c r="A4864" s="460">
        <v>4864</v>
      </c>
      <c r="B4864" s="467" t="s">
        <v>250</v>
      </c>
      <c r="C4864" s="466" t="s">
        <v>431</v>
      </c>
      <c r="D4864" s="473" t="s">
        <v>526</v>
      </c>
      <c r="E4864" s="475"/>
      <c r="F4864" s="475" t="s">
        <v>2314</v>
      </c>
      <c r="G4864" s="494" t="s">
        <v>2206</v>
      </c>
      <c r="H4864" s="491" t="s">
        <v>286</v>
      </c>
      <c r="I4864" s="494"/>
      <c r="J4864" s="502">
        <v>214.51</v>
      </c>
      <c r="K4864" s="494" t="s">
        <v>4027</v>
      </c>
      <c r="L4864" s="512">
        <f t="shared" si="525"/>
        <v>0</v>
      </c>
      <c r="M4864" s="513" t="s">
        <v>4037</v>
      </c>
      <c r="N4864" s="514"/>
      <c r="O4864" s="514"/>
      <c r="P4864" s="515">
        <f t="shared" si="526"/>
        <v>0</v>
      </c>
      <c r="Q4864" s="515">
        <f t="shared" si="527"/>
        <v>0</v>
      </c>
      <c r="R4864" s="515">
        <f t="shared" si="528"/>
        <v>0</v>
      </c>
      <c r="S4864" s="516">
        <f>IF(M4864="nio",0,IF(M4864&gt;0,VLOOKUP(H4864,'3-Productie normen'!A:L,VLOOKUP(M4864,'3-Productie normen'!$B$36:$C$42,2,FALSE),FALSE)))</f>
        <v>0</v>
      </c>
      <c r="T4864" s="516">
        <f t="shared" si="530"/>
        <v>0</v>
      </c>
      <c r="U4864" s="55">
        <f t="shared" si="531"/>
        <v>0</v>
      </c>
      <c r="V4864" s="527"/>
      <c r="X4864" s="529">
        <f t="shared" si="529"/>
        <v>0</v>
      </c>
    </row>
    <row r="4865" spans="1:24" ht="14.1" customHeight="1">
      <c r="A4865" s="567">
        <v>4865</v>
      </c>
      <c r="B4865" s="467" t="s">
        <v>250</v>
      </c>
      <c r="C4865" s="466" t="s">
        <v>431</v>
      </c>
      <c r="D4865" s="473" t="s">
        <v>526</v>
      </c>
      <c r="E4865" s="475"/>
      <c r="F4865" s="475" t="s">
        <v>2315</v>
      </c>
      <c r="G4865" s="494" t="s">
        <v>2206</v>
      </c>
      <c r="H4865" s="491" t="s">
        <v>286</v>
      </c>
      <c r="I4865" s="494"/>
      <c r="J4865" s="502">
        <v>8.07</v>
      </c>
      <c r="K4865" s="494" t="s">
        <v>4027</v>
      </c>
      <c r="L4865" s="512">
        <f t="shared" si="525"/>
        <v>0</v>
      </c>
      <c r="M4865" s="513" t="s">
        <v>4037</v>
      </c>
      <c r="N4865" s="514"/>
      <c r="O4865" s="514"/>
      <c r="P4865" s="515">
        <f t="shared" si="526"/>
        <v>0</v>
      </c>
      <c r="Q4865" s="515">
        <f t="shared" si="527"/>
        <v>0</v>
      </c>
      <c r="R4865" s="515">
        <f t="shared" si="528"/>
        <v>0</v>
      </c>
      <c r="S4865" s="516">
        <f>IF(M4865="nio",0,IF(M4865&gt;0,VLOOKUP(H4865,'3-Productie normen'!A:L,VLOOKUP(M4865,'3-Productie normen'!$B$36:$C$42,2,FALSE),FALSE)))</f>
        <v>0</v>
      </c>
      <c r="T4865" s="516">
        <f t="shared" si="530"/>
        <v>0</v>
      </c>
      <c r="U4865" s="55">
        <f t="shared" si="531"/>
        <v>0</v>
      </c>
      <c r="V4865" s="527"/>
      <c r="X4865" s="529">
        <f t="shared" si="529"/>
        <v>0</v>
      </c>
    </row>
    <row r="4866" spans="1:24" ht="14.1" customHeight="1">
      <c r="A4866" s="460">
        <v>4866</v>
      </c>
      <c r="B4866" s="467" t="s">
        <v>250</v>
      </c>
      <c r="C4866" s="466" t="s">
        <v>431</v>
      </c>
      <c r="D4866" s="473" t="s">
        <v>526</v>
      </c>
      <c r="E4866" s="475"/>
      <c r="F4866" s="475" t="s">
        <v>2316</v>
      </c>
      <c r="G4866" s="494" t="s">
        <v>2206</v>
      </c>
      <c r="H4866" s="491" t="s">
        <v>286</v>
      </c>
      <c r="I4866" s="494"/>
      <c r="J4866" s="502">
        <v>84.6</v>
      </c>
      <c r="K4866" s="494" t="s">
        <v>4027</v>
      </c>
      <c r="L4866" s="512">
        <f t="shared" si="525"/>
        <v>0</v>
      </c>
      <c r="M4866" s="513" t="s">
        <v>4037</v>
      </c>
      <c r="N4866" s="514"/>
      <c r="O4866" s="514"/>
      <c r="P4866" s="515">
        <f t="shared" si="526"/>
        <v>0</v>
      </c>
      <c r="Q4866" s="515">
        <f t="shared" si="527"/>
        <v>0</v>
      </c>
      <c r="R4866" s="515">
        <f t="shared" si="528"/>
        <v>0</v>
      </c>
      <c r="S4866" s="516">
        <f>IF(M4866="nio",0,IF(M4866&gt;0,VLOOKUP(H4866,'3-Productie normen'!A:L,VLOOKUP(M4866,'3-Productie normen'!$B$36:$C$42,2,FALSE),FALSE)))</f>
        <v>0</v>
      </c>
      <c r="T4866" s="516">
        <f t="shared" si="530"/>
        <v>0</v>
      </c>
      <c r="U4866" s="55">
        <f t="shared" si="531"/>
        <v>0</v>
      </c>
      <c r="V4866" s="527"/>
      <c r="X4866" s="529">
        <f t="shared" si="529"/>
        <v>0</v>
      </c>
    </row>
    <row r="4867" spans="1:24" ht="14.1" customHeight="1">
      <c r="A4867" s="460">
        <v>4867</v>
      </c>
      <c r="B4867" s="467" t="s">
        <v>250</v>
      </c>
      <c r="C4867" s="466" t="s">
        <v>431</v>
      </c>
      <c r="D4867" s="473" t="s">
        <v>526</v>
      </c>
      <c r="E4867" s="475"/>
      <c r="F4867" s="475" t="s">
        <v>3010</v>
      </c>
      <c r="G4867" s="494" t="s">
        <v>529</v>
      </c>
      <c r="H4867" s="491" t="s">
        <v>286</v>
      </c>
      <c r="I4867" s="494"/>
      <c r="J4867" s="502">
        <v>27.48</v>
      </c>
      <c r="K4867" s="494" t="s">
        <v>4027</v>
      </c>
      <c r="L4867" s="512">
        <f t="shared" si="525"/>
        <v>0</v>
      </c>
      <c r="M4867" s="513" t="s">
        <v>4037</v>
      </c>
      <c r="N4867" s="514"/>
      <c r="O4867" s="514"/>
      <c r="P4867" s="515">
        <f t="shared" si="526"/>
        <v>0</v>
      </c>
      <c r="Q4867" s="515">
        <f t="shared" si="527"/>
        <v>0</v>
      </c>
      <c r="R4867" s="515">
        <f t="shared" si="528"/>
        <v>0</v>
      </c>
      <c r="S4867" s="516">
        <f>IF(M4867="nio",0,IF(M4867&gt;0,VLOOKUP(H4867,'3-Productie normen'!A:L,VLOOKUP(M4867,'3-Productie normen'!$B$36:$C$42,2,FALSE),FALSE)))</f>
        <v>0</v>
      </c>
      <c r="T4867" s="516">
        <f t="shared" si="530"/>
        <v>0</v>
      </c>
      <c r="U4867" s="55">
        <f t="shared" si="531"/>
        <v>0</v>
      </c>
      <c r="V4867" s="527"/>
      <c r="X4867" s="529">
        <f t="shared" si="529"/>
        <v>0</v>
      </c>
    </row>
    <row r="4868" spans="1:24" ht="14.1" customHeight="1">
      <c r="A4868" s="460">
        <v>4868</v>
      </c>
      <c r="B4868" s="467" t="s">
        <v>250</v>
      </c>
      <c r="C4868" s="466" t="s">
        <v>431</v>
      </c>
      <c r="D4868" s="473" t="s">
        <v>526</v>
      </c>
      <c r="E4868" s="475"/>
      <c r="F4868" s="475" t="s">
        <v>2317</v>
      </c>
      <c r="G4868" s="494" t="s">
        <v>2255</v>
      </c>
      <c r="H4868" s="491" t="s">
        <v>286</v>
      </c>
      <c r="I4868" s="494"/>
      <c r="J4868" s="502">
        <v>213.84</v>
      </c>
      <c r="K4868" s="494" t="s">
        <v>4027</v>
      </c>
      <c r="L4868" s="512">
        <f t="shared" si="525"/>
        <v>0</v>
      </c>
      <c r="M4868" s="513" t="s">
        <v>4037</v>
      </c>
      <c r="N4868" s="514"/>
      <c r="O4868" s="514"/>
      <c r="P4868" s="515">
        <f t="shared" si="526"/>
        <v>0</v>
      </c>
      <c r="Q4868" s="515">
        <f t="shared" si="527"/>
        <v>0</v>
      </c>
      <c r="R4868" s="515">
        <f t="shared" si="528"/>
        <v>0</v>
      </c>
      <c r="S4868" s="516">
        <f>IF(M4868="nio",0,IF(M4868&gt;0,VLOOKUP(H4868,'3-Productie normen'!A:L,VLOOKUP(M4868,'3-Productie normen'!$B$36:$C$42,2,FALSE),FALSE)))</f>
        <v>0</v>
      </c>
      <c r="T4868" s="516">
        <f t="shared" si="530"/>
        <v>0</v>
      </c>
      <c r="U4868" s="55">
        <f t="shared" si="531"/>
        <v>0</v>
      </c>
      <c r="V4868" s="527"/>
      <c r="X4868" s="529">
        <f t="shared" si="529"/>
        <v>0</v>
      </c>
    </row>
    <row r="4869" spans="1:24" ht="14.1" customHeight="1">
      <c r="A4869" s="460">
        <v>4869</v>
      </c>
      <c r="B4869" s="467" t="s">
        <v>250</v>
      </c>
      <c r="C4869" s="466" t="s">
        <v>431</v>
      </c>
      <c r="D4869" s="473" t="s">
        <v>526</v>
      </c>
      <c r="E4869" s="475"/>
      <c r="F4869" s="475" t="s">
        <v>3086</v>
      </c>
      <c r="G4869" s="494" t="s">
        <v>529</v>
      </c>
      <c r="H4869" s="491" t="s">
        <v>286</v>
      </c>
      <c r="I4869" s="494"/>
      <c r="J4869" s="502">
        <v>12.68</v>
      </c>
      <c r="K4869" s="494" t="s">
        <v>4027</v>
      </c>
      <c r="L4869" s="512">
        <f t="shared" si="525"/>
        <v>0</v>
      </c>
      <c r="M4869" s="513" t="s">
        <v>4037</v>
      </c>
      <c r="N4869" s="514"/>
      <c r="O4869" s="514"/>
      <c r="P4869" s="515">
        <f t="shared" si="526"/>
        <v>0</v>
      </c>
      <c r="Q4869" s="515">
        <f t="shared" si="527"/>
        <v>0</v>
      </c>
      <c r="R4869" s="515">
        <f t="shared" si="528"/>
        <v>0</v>
      </c>
      <c r="S4869" s="516">
        <f>IF(M4869="nio",0,IF(M4869&gt;0,VLOOKUP(H4869,'3-Productie normen'!A:L,VLOOKUP(M4869,'3-Productie normen'!$B$36:$C$42,2,FALSE),FALSE)))</f>
        <v>0</v>
      </c>
      <c r="T4869" s="516">
        <f t="shared" si="530"/>
        <v>0</v>
      </c>
      <c r="U4869" s="55">
        <f t="shared" si="531"/>
        <v>0</v>
      </c>
      <c r="V4869" s="527"/>
      <c r="X4869" s="529">
        <f t="shared" si="529"/>
        <v>0</v>
      </c>
    </row>
    <row r="4870" spans="1:24" ht="14.1" customHeight="1">
      <c r="A4870" s="460">
        <v>4870</v>
      </c>
      <c r="B4870" s="467" t="s">
        <v>250</v>
      </c>
      <c r="C4870" s="466" t="s">
        <v>431</v>
      </c>
      <c r="D4870" s="473" t="s">
        <v>526</v>
      </c>
      <c r="E4870" s="475"/>
      <c r="F4870" s="475" t="s">
        <v>2318</v>
      </c>
      <c r="G4870" s="494" t="s">
        <v>2255</v>
      </c>
      <c r="H4870" s="491" t="s">
        <v>286</v>
      </c>
      <c r="I4870" s="494"/>
      <c r="J4870" s="502">
        <v>57.08</v>
      </c>
      <c r="K4870" s="494" t="s">
        <v>4027</v>
      </c>
      <c r="L4870" s="512">
        <f t="shared" si="525"/>
        <v>0</v>
      </c>
      <c r="M4870" s="513" t="s">
        <v>4037</v>
      </c>
      <c r="N4870" s="514"/>
      <c r="O4870" s="514"/>
      <c r="P4870" s="515">
        <f t="shared" si="526"/>
        <v>0</v>
      </c>
      <c r="Q4870" s="515">
        <f t="shared" si="527"/>
        <v>0</v>
      </c>
      <c r="R4870" s="515">
        <f t="shared" si="528"/>
        <v>0</v>
      </c>
      <c r="S4870" s="516">
        <f>IF(M4870="nio",0,IF(M4870&gt;0,VLOOKUP(H4870,'3-Productie normen'!A:L,VLOOKUP(M4870,'3-Productie normen'!$B$36:$C$42,2,FALSE),FALSE)))</f>
        <v>0</v>
      </c>
      <c r="T4870" s="516">
        <f t="shared" si="530"/>
        <v>0</v>
      </c>
      <c r="U4870" s="55">
        <f t="shared" si="531"/>
        <v>0</v>
      </c>
      <c r="V4870" s="527"/>
      <c r="X4870" s="529">
        <f t="shared" si="529"/>
        <v>0</v>
      </c>
    </row>
    <row r="4871" spans="1:24" ht="14.1" customHeight="1">
      <c r="A4871" s="460">
        <v>4871</v>
      </c>
      <c r="B4871" s="467" t="s">
        <v>250</v>
      </c>
      <c r="C4871" s="466" t="s">
        <v>431</v>
      </c>
      <c r="D4871" s="473" t="s">
        <v>526</v>
      </c>
      <c r="E4871" s="475"/>
      <c r="F4871" s="475" t="s">
        <v>2319</v>
      </c>
      <c r="G4871" s="494" t="s">
        <v>2206</v>
      </c>
      <c r="H4871" s="491" t="s">
        <v>286</v>
      </c>
      <c r="I4871" s="494"/>
      <c r="J4871" s="502">
        <v>8.06</v>
      </c>
      <c r="K4871" s="494" t="s">
        <v>4027</v>
      </c>
      <c r="L4871" s="512">
        <f t="shared" si="525"/>
        <v>0</v>
      </c>
      <c r="M4871" s="513" t="s">
        <v>4037</v>
      </c>
      <c r="N4871" s="514"/>
      <c r="O4871" s="514"/>
      <c r="P4871" s="515">
        <f t="shared" si="526"/>
        <v>0</v>
      </c>
      <c r="Q4871" s="515">
        <f t="shared" si="527"/>
        <v>0</v>
      </c>
      <c r="R4871" s="515">
        <f t="shared" si="528"/>
        <v>0</v>
      </c>
      <c r="S4871" s="516">
        <f>IF(M4871="nio",0,IF(M4871&gt;0,VLOOKUP(H4871,'3-Productie normen'!A:L,VLOOKUP(M4871,'3-Productie normen'!$B$36:$C$42,2,FALSE),FALSE)))</f>
        <v>0</v>
      </c>
      <c r="T4871" s="516">
        <f t="shared" si="530"/>
        <v>0</v>
      </c>
      <c r="U4871" s="55">
        <f t="shared" si="531"/>
        <v>0</v>
      </c>
      <c r="V4871" s="527"/>
      <c r="X4871" s="529">
        <f t="shared" si="529"/>
        <v>0</v>
      </c>
    </row>
    <row r="4872" spans="1:24" ht="14.1" customHeight="1">
      <c r="A4872" s="460">
        <v>4872</v>
      </c>
      <c r="B4872" s="467" t="s">
        <v>250</v>
      </c>
      <c r="C4872" s="466" t="s">
        <v>431</v>
      </c>
      <c r="D4872" s="473" t="s">
        <v>526</v>
      </c>
      <c r="E4872" s="475"/>
      <c r="F4872" s="475" t="s">
        <v>3817</v>
      </c>
      <c r="G4872" s="494" t="s">
        <v>580</v>
      </c>
      <c r="H4872" s="491" t="s">
        <v>286</v>
      </c>
      <c r="I4872" s="494"/>
      <c r="J4872" s="502">
        <v>2.83</v>
      </c>
      <c r="K4872" s="494" t="s">
        <v>4027</v>
      </c>
      <c r="L4872" s="512">
        <f t="shared" si="525"/>
        <v>0</v>
      </c>
      <c r="M4872" s="513" t="s">
        <v>4037</v>
      </c>
      <c r="N4872" s="514"/>
      <c r="O4872" s="514"/>
      <c r="P4872" s="515">
        <f t="shared" si="526"/>
        <v>0</v>
      </c>
      <c r="Q4872" s="515">
        <f t="shared" si="527"/>
        <v>0</v>
      </c>
      <c r="R4872" s="515">
        <f t="shared" si="528"/>
        <v>0</v>
      </c>
      <c r="S4872" s="516">
        <f>IF(M4872="nio",0,IF(M4872&gt;0,VLOOKUP(H4872,'3-Productie normen'!A:L,VLOOKUP(M4872,'3-Productie normen'!$B$36:$C$42,2,FALSE),FALSE)))</f>
        <v>0</v>
      </c>
      <c r="T4872" s="516">
        <f t="shared" si="530"/>
        <v>0</v>
      </c>
      <c r="U4872" s="55">
        <f t="shared" si="531"/>
        <v>0</v>
      </c>
      <c r="V4872" s="527"/>
      <c r="X4872" s="529">
        <f t="shared" si="529"/>
        <v>0</v>
      </c>
    </row>
    <row r="4873" spans="1:24" ht="14.1" customHeight="1">
      <c r="A4873" s="567">
        <v>4873</v>
      </c>
      <c r="B4873" s="467" t="s">
        <v>250</v>
      </c>
      <c r="C4873" s="466" t="s">
        <v>431</v>
      </c>
      <c r="D4873" s="473" t="s">
        <v>526</v>
      </c>
      <c r="E4873" s="475"/>
      <c r="F4873" s="475" t="s">
        <v>3818</v>
      </c>
      <c r="G4873" s="494" t="s">
        <v>2206</v>
      </c>
      <c r="H4873" s="491" t="s">
        <v>286</v>
      </c>
      <c r="I4873" s="494"/>
      <c r="J4873" s="502">
        <v>240.89</v>
      </c>
      <c r="K4873" s="494" t="s">
        <v>4027</v>
      </c>
      <c r="L4873" s="512">
        <f t="shared" si="525"/>
        <v>0</v>
      </c>
      <c r="M4873" s="513" t="s">
        <v>4037</v>
      </c>
      <c r="N4873" s="514"/>
      <c r="O4873" s="514"/>
      <c r="P4873" s="515">
        <f t="shared" si="526"/>
        <v>0</v>
      </c>
      <c r="Q4873" s="515">
        <f t="shared" si="527"/>
        <v>0</v>
      </c>
      <c r="R4873" s="515">
        <f t="shared" si="528"/>
        <v>0</v>
      </c>
      <c r="S4873" s="516">
        <f>IF(M4873="nio",0,IF(M4873&gt;0,VLOOKUP(H4873,'3-Productie normen'!A:L,VLOOKUP(M4873,'3-Productie normen'!$B$36:$C$42,2,FALSE),FALSE)))</f>
        <v>0</v>
      </c>
      <c r="T4873" s="516">
        <f t="shared" si="530"/>
        <v>0</v>
      </c>
      <c r="U4873" s="55">
        <f t="shared" si="531"/>
        <v>0</v>
      </c>
      <c r="V4873" s="527"/>
      <c r="X4873" s="529">
        <f t="shared" si="529"/>
        <v>0</v>
      </c>
    </row>
    <row r="4874" spans="1:24" ht="14.1" customHeight="1">
      <c r="A4874" s="460">
        <v>4874</v>
      </c>
      <c r="B4874" s="467" t="s">
        <v>250</v>
      </c>
      <c r="C4874" s="466" t="s">
        <v>431</v>
      </c>
      <c r="D4874" s="473" t="s">
        <v>526</v>
      </c>
      <c r="E4874" s="475"/>
      <c r="F4874" s="475" t="s">
        <v>3819</v>
      </c>
      <c r="G4874" s="494" t="s">
        <v>582</v>
      </c>
      <c r="H4874" s="491" t="s">
        <v>286</v>
      </c>
      <c r="I4874" s="494"/>
      <c r="J4874" s="502">
        <v>528.38</v>
      </c>
      <c r="K4874" s="494" t="s">
        <v>4027</v>
      </c>
      <c r="L4874" s="512">
        <f t="shared" si="525"/>
        <v>0</v>
      </c>
      <c r="M4874" s="513" t="s">
        <v>4037</v>
      </c>
      <c r="N4874" s="514"/>
      <c r="O4874" s="514"/>
      <c r="P4874" s="515">
        <f t="shared" si="526"/>
        <v>0</v>
      </c>
      <c r="Q4874" s="515">
        <f t="shared" si="527"/>
        <v>0</v>
      </c>
      <c r="R4874" s="515">
        <f t="shared" si="528"/>
        <v>0</v>
      </c>
      <c r="S4874" s="516">
        <f>IF(M4874="nio",0,IF(M4874&gt;0,VLOOKUP(H4874,'3-Productie normen'!A:L,VLOOKUP(M4874,'3-Productie normen'!$B$36:$C$42,2,FALSE),FALSE)))</f>
        <v>0</v>
      </c>
      <c r="T4874" s="516">
        <f t="shared" si="530"/>
        <v>0</v>
      </c>
      <c r="U4874" s="55">
        <f t="shared" si="531"/>
        <v>0</v>
      </c>
      <c r="V4874" s="527"/>
      <c r="X4874" s="529">
        <f t="shared" si="529"/>
        <v>0</v>
      </c>
    </row>
    <row r="4875" spans="1:24" ht="14.1" customHeight="1">
      <c r="A4875" s="460">
        <v>4875</v>
      </c>
      <c r="B4875" s="467" t="s">
        <v>250</v>
      </c>
      <c r="C4875" s="466" t="s">
        <v>431</v>
      </c>
      <c r="D4875" s="473" t="s">
        <v>526</v>
      </c>
      <c r="E4875" s="475"/>
      <c r="F4875" s="475" t="s">
        <v>3820</v>
      </c>
      <c r="G4875" s="494" t="s">
        <v>582</v>
      </c>
      <c r="H4875" s="494" t="s">
        <v>4033</v>
      </c>
      <c r="I4875" s="494" t="s">
        <v>3975</v>
      </c>
      <c r="J4875" s="502">
        <v>39.19</v>
      </c>
      <c r="K4875" s="494" t="s">
        <v>4033</v>
      </c>
      <c r="L4875" s="512">
        <f t="shared" si="525"/>
        <v>104</v>
      </c>
      <c r="M4875" s="514">
        <v>104</v>
      </c>
      <c r="N4875" s="514"/>
      <c r="O4875" s="514"/>
      <c r="P4875" s="515" t="e">
        <f t="shared" ref="P4875:P4938" si="532">IF(M4875="nio",0,IF(M4875&gt;0,M4875*J4875/S4875,0))</f>
        <v>#DIV/0!</v>
      </c>
      <c r="Q4875" s="515">
        <f t="shared" ref="Q4875:Q4938" si="533">IF(N4875&gt;0,N4875*J4875/T4875,0)</f>
        <v>0</v>
      </c>
      <c r="R4875" s="515">
        <f t="shared" ref="R4875:R4938" si="534">IF(O4875&gt;0,O4875*J4875/U4875,0)</f>
        <v>0</v>
      </c>
      <c r="S4875" s="516">
        <f>IF(M4875="nio",0,IF(M4875&gt;0,VLOOKUP(H4875,'3-Productie normen'!A:L,VLOOKUP(M4875,'3-Productie normen'!$B$36:$C$42,2,FALSE),FALSE)))</f>
        <v>0</v>
      </c>
      <c r="T4875" s="516">
        <f t="shared" si="530"/>
        <v>0</v>
      </c>
      <c r="U4875" s="55">
        <f t="shared" si="531"/>
        <v>0</v>
      </c>
      <c r="V4875" s="527"/>
      <c r="X4875" s="529">
        <f t="shared" ref="X4875:X4938" si="535">L4875*J4875</f>
        <v>4075.7599999999998</v>
      </c>
    </row>
    <row r="4876" spans="1:24" ht="14.1" customHeight="1">
      <c r="A4876" s="460">
        <v>4876</v>
      </c>
      <c r="B4876" s="467" t="s">
        <v>250</v>
      </c>
      <c r="C4876" s="466" t="s">
        <v>431</v>
      </c>
      <c r="D4876" s="473" t="s">
        <v>526</v>
      </c>
      <c r="E4876" s="475"/>
      <c r="F4876" s="475" t="s">
        <v>3821</v>
      </c>
      <c r="G4876" s="494" t="s">
        <v>582</v>
      </c>
      <c r="H4876" s="491" t="s">
        <v>286</v>
      </c>
      <c r="I4876" s="494"/>
      <c r="J4876" s="502">
        <v>31.43</v>
      </c>
      <c r="K4876" s="494" t="s">
        <v>4027</v>
      </c>
      <c r="L4876" s="512">
        <f t="shared" si="525"/>
        <v>0</v>
      </c>
      <c r="M4876" s="513" t="s">
        <v>4037</v>
      </c>
      <c r="N4876" s="514"/>
      <c r="O4876" s="514"/>
      <c r="P4876" s="515">
        <f t="shared" si="532"/>
        <v>0</v>
      </c>
      <c r="Q4876" s="515">
        <f t="shared" si="533"/>
        <v>0</v>
      </c>
      <c r="R4876" s="515">
        <f t="shared" si="534"/>
        <v>0</v>
      </c>
      <c r="S4876" s="516">
        <f>IF(M4876="nio",0,IF(M4876&gt;0,VLOOKUP(H4876,'3-Productie normen'!A:L,VLOOKUP(M4876,'3-Productie normen'!$B$36:$C$42,2,FALSE),FALSE)))</f>
        <v>0</v>
      </c>
      <c r="T4876" s="516">
        <f t="shared" si="530"/>
        <v>0</v>
      </c>
      <c r="U4876" s="55">
        <f t="shared" si="531"/>
        <v>0</v>
      </c>
      <c r="V4876" s="527"/>
      <c r="X4876" s="529">
        <f t="shared" si="535"/>
        <v>0</v>
      </c>
    </row>
    <row r="4877" spans="1:24" ht="14.1" customHeight="1">
      <c r="A4877" s="460">
        <v>4877</v>
      </c>
      <c r="B4877" s="467" t="s">
        <v>250</v>
      </c>
      <c r="C4877" s="466" t="s">
        <v>431</v>
      </c>
      <c r="D4877" s="473" t="s">
        <v>526</v>
      </c>
      <c r="E4877" s="475"/>
      <c r="F4877" s="475" t="s">
        <v>3822</v>
      </c>
      <c r="G4877" s="494" t="s">
        <v>582</v>
      </c>
      <c r="H4877" s="491" t="s">
        <v>286</v>
      </c>
      <c r="I4877" s="494"/>
      <c r="J4877" s="502">
        <v>16.559999999999999</v>
      </c>
      <c r="K4877" s="494" t="s">
        <v>4027</v>
      </c>
      <c r="L4877" s="512">
        <f t="shared" ref="L4877:L4940" si="536">SUM(M4877:O4877)</f>
        <v>0</v>
      </c>
      <c r="M4877" s="513" t="s">
        <v>4037</v>
      </c>
      <c r="N4877" s="514"/>
      <c r="O4877" s="514"/>
      <c r="P4877" s="515">
        <f t="shared" si="532"/>
        <v>0</v>
      </c>
      <c r="Q4877" s="515">
        <f t="shared" si="533"/>
        <v>0</v>
      </c>
      <c r="R4877" s="515">
        <f t="shared" si="534"/>
        <v>0</v>
      </c>
      <c r="S4877" s="516">
        <f>IF(M4877="nio",0,IF(M4877&gt;0,VLOOKUP(H4877,'3-Productie normen'!A:L,VLOOKUP(M4877,'3-Productie normen'!$B$36:$C$42,2,FALSE),FALSE)))</f>
        <v>0</v>
      </c>
      <c r="T4877" s="516">
        <f t="shared" si="530"/>
        <v>0</v>
      </c>
      <c r="U4877" s="55">
        <f t="shared" si="531"/>
        <v>0</v>
      </c>
      <c r="V4877" s="527"/>
      <c r="X4877" s="529">
        <f t="shared" si="535"/>
        <v>0</v>
      </c>
    </row>
    <row r="4878" spans="1:24" ht="14.1" customHeight="1">
      <c r="A4878" s="460">
        <v>4878</v>
      </c>
      <c r="B4878" s="467" t="s">
        <v>250</v>
      </c>
      <c r="C4878" s="466" t="s">
        <v>431</v>
      </c>
      <c r="D4878" s="473" t="s">
        <v>526</v>
      </c>
      <c r="E4878" s="475"/>
      <c r="F4878" s="475" t="s">
        <v>3823</v>
      </c>
      <c r="G4878" s="494" t="s">
        <v>582</v>
      </c>
      <c r="H4878" s="491" t="s">
        <v>286</v>
      </c>
      <c r="I4878" s="494"/>
      <c r="J4878" s="502">
        <v>54.59</v>
      </c>
      <c r="K4878" s="494" t="s">
        <v>4027</v>
      </c>
      <c r="L4878" s="512">
        <f t="shared" si="536"/>
        <v>0</v>
      </c>
      <c r="M4878" s="513" t="s">
        <v>4037</v>
      </c>
      <c r="N4878" s="514"/>
      <c r="O4878" s="514"/>
      <c r="P4878" s="515">
        <f t="shared" si="532"/>
        <v>0</v>
      </c>
      <c r="Q4878" s="515">
        <f t="shared" si="533"/>
        <v>0</v>
      </c>
      <c r="R4878" s="515">
        <f t="shared" si="534"/>
        <v>0</v>
      </c>
      <c r="S4878" s="516">
        <f>IF(M4878="nio",0,IF(M4878&gt;0,VLOOKUP(H4878,'3-Productie normen'!A:L,VLOOKUP(M4878,'3-Productie normen'!$B$36:$C$42,2,FALSE),FALSE)))</f>
        <v>0</v>
      </c>
      <c r="T4878" s="516">
        <f t="shared" si="530"/>
        <v>0</v>
      </c>
      <c r="U4878" s="55">
        <f t="shared" si="531"/>
        <v>0</v>
      </c>
      <c r="V4878" s="527"/>
      <c r="X4878" s="529">
        <f t="shared" si="535"/>
        <v>0</v>
      </c>
    </row>
    <row r="4879" spans="1:24" ht="14.1" customHeight="1">
      <c r="A4879" s="460">
        <v>4879</v>
      </c>
      <c r="B4879" s="467" t="s">
        <v>250</v>
      </c>
      <c r="C4879" s="466" t="s">
        <v>431</v>
      </c>
      <c r="D4879" s="473" t="s">
        <v>526</v>
      </c>
      <c r="E4879" s="475"/>
      <c r="F4879" s="475" t="s">
        <v>3824</v>
      </c>
      <c r="G4879" s="494" t="s">
        <v>582</v>
      </c>
      <c r="H4879" s="491" t="s">
        <v>286</v>
      </c>
      <c r="I4879" s="494"/>
      <c r="J4879" s="502">
        <v>34.83</v>
      </c>
      <c r="K4879" s="494" t="s">
        <v>4027</v>
      </c>
      <c r="L4879" s="512">
        <f t="shared" si="536"/>
        <v>0</v>
      </c>
      <c r="M4879" s="513" t="s">
        <v>4037</v>
      </c>
      <c r="N4879" s="514"/>
      <c r="O4879" s="514"/>
      <c r="P4879" s="515">
        <f t="shared" si="532"/>
        <v>0</v>
      </c>
      <c r="Q4879" s="515">
        <f t="shared" si="533"/>
        <v>0</v>
      </c>
      <c r="R4879" s="515">
        <f t="shared" si="534"/>
        <v>0</v>
      </c>
      <c r="S4879" s="516">
        <f>IF(M4879="nio",0,IF(M4879&gt;0,VLOOKUP(H4879,'3-Productie normen'!A:L,VLOOKUP(M4879,'3-Productie normen'!$B$36:$C$42,2,FALSE),FALSE)))</f>
        <v>0</v>
      </c>
      <c r="T4879" s="516">
        <f t="shared" si="530"/>
        <v>0</v>
      </c>
      <c r="U4879" s="55">
        <f t="shared" si="531"/>
        <v>0</v>
      </c>
      <c r="V4879" s="527"/>
      <c r="X4879" s="529">
        <f t="shared" si="535"/>
        <v>0</v>
      </c>
    </row>
    <row r="4880" spans="1:24" ht="14.1" customHeight="1">
      <c r="A4880" s="460">
        <v>4880</v>
      </c>
      <c r="B4880" s="467" t="s">
        <v>250</v>
      </c>
      <c r="C4880" s="466" t="s">
        <v>431</v>
      </c>
      <c r="D4880" s="473" t="s">
        <v>526</v>
      </c>
      <c r="E4880" s="475"/>
      <c r="F4880" s="475" t="s">
        <v>3825</v>
      </c>
      <c r="G4880" s="494" t="s">
        <v>582</v>
      </c>
      <c r="H4880" s="491" t="s">
        <v>286</v>
      </c>
      <c r="I4880" s="494"/>
      <c r="J4880" s="502">
        <v>46.04</v>
      </c>
      <c r="K4880" s="494" t="s">
        <v>4027</v>
      </c>
      <c r="L4880" s="512">
        <f t="shared" si="536"/>
        <v>0</v>
      </c>
      <c r="M4880" s="513" t="s">
        <v>4037</v>
      </c>
      <c r="N4880" s="514"/>
      <c r="O4880" s="514"/>
      <c r="P4880" s="515">
        <f t="shared" si="532"/>
        <v>0</v>
      </c>
      <c r="Q4880" s="515">
        <f t="shared" si="533"/>
        <v>0</v>
      </c>
      <c r="R4880" s="515">
        <f t="shared" si="534"/>
        <v>0</v>
      </c>
      <c r="S4880" s="516">
        <f>IF(M4880="nio",0,IF(M4880&gt;0,VLOOKUP(H4880,'3-Productie normen'!A:L,VLOOKUP(M4880,'3-Productie normen'!$B$36:$C$42,2,FALSE),FALSE)))</f>
        <v>0</v>
      </c>
      <c r="T4880" s="516">
        <f t="shared" si="530"/>
        <v>0</v>
      </c>
      <c r="U4880" s="55">
        <f t="shared" si="531"/>
        <v>0</v>
      </c>
      <c r="V4880" s="527"/>
      <c r="X4880" s="529">
        <f t="shared" si="535"/>
        <v>0</v>
      </c>
    </row>
    <row r="4881" spans="1:24" ht="14.1" customHeight="1">
      <c r="A4881" s="567">
        <v>4881</v>
      </c>
      <c r="B4881" s="467" t="s">
        <v>250</v>
      </c>
      <c r="C4881" s="466" t="s">
        <v>431</v>
      </c>
      <c r="D4881" s="473" t="s">
        <v>526</v>
      </c>
      <c r="E4881" s="475"/>
      <c r="F4881" s="475" t="s">
        <v>3826</v>
      </c>
      <c r="G4881" s="494" t="s">
        <v>582</v>
      </c>
      <c r="H4881" s="491" t="s">
        <v>286</v>
      </c>
      <c r="I4881" s="494"/>
      <c r="J4881" s="502">
        <v>116.14</v>
      </c>
      <c r="K4881" s="494" t="s">
        <v>4027</v>
      </c>
      <c r="L4881" s="512">
        <f t="shared" si="536"/>
        <v>0</v>
      </c>
      <c r="M4881" s="513" t="s">
        <v>4037</v>
      </c>
      <c r="N4881" s="514"/>
      <c r="O4881" s="514"/>
      <c r="P4881" s="515">
        <f t="shared" si="532"/>
        <v>0</v>
      </c>
      <c r="Q4881" s="515">
        <f t="shared" si="533"/>
        <v>0</v>
      </c>
      <c r="R4881" s="515">
        <f t="shared" si="534"/>
        <v>0</v>
      </c>
      <c r="S4881" s="516">
        <f>IF(M4881="nio",0,IF(M4881&gt;0,VLOOKUP(H4881,'3-Productie normen'!A:L,VLOOKUP(M4881,'3-Productie normen'!$B$36:$C$42,2,FALSE),FALSE)))</f>
        <v>0</v>
      </c>
      <c r="T4881" s="516">
        <f t="shared" si="530"/>
        <v>0</v>
      </c>
      <c r="U4881" s="55">
        <f t="shared" si="531"/>
        <v>0</v>
      </c>
      <c r="V4881" s="527"/>
      <c r="X4881" s="529">
        <f t="shared" si="535"/>
        <v>0</v>
      </c>
    </row>
    <row r="4882" spans="1:24" ht="14.1" customHeight="1">
      <c r="A4882" s="460">
        <v>4882</v>
      </c>
      <c r="B4882" s="467" t="s">
        <v>250</v>
      </c>
      <c r="C4882" s="466" t="s">
        <v>431</v>
      </c>
      <c r="D4882" s="473" t="s">
        <v>526</v>
      </c>
      <c r="E4882" s="475"/>
      <c r="F4882" s="475" t="s">
        <v>3827</v>
      </c>
      <c r="G4882" s="494" t="s">
        <v>582</v>
      </c>
      <c r="H4882" s="491" t="s">
        <v>286</v>
      </c>
      <c r="I4882" s="494"/>
      <c r="J4882" s="502">
        <v>76.87</v>
      </c>
      <c r="K4882" s="494" t="s">
        <v>4027</v>
      </c>
      <c r="L4882" s="512">
        <f t="shared" si="536"/>
        <v>0</v>
      </c>
      <c r="M4882" s="513" t="s">
        <v>4037</v>
      </c>
      <c r="N4882" s="514"/>
      <c r="O4882" s="514"/>
      <c r="P4882" s="515">
        <f t="shared" si="532"/>
        <v>0</v>
      </c>
      <c r="Q4882" s="515">
        <f t="shared" si="533"/>
        <v>0</v>
      </c>
      <c r="R4882" s="515">
        <f t="shared" si="534"/>
        <v>0</v>
      </c>
      <c r="S4882" s="516">
        <f>IF(M4882="nio",0,IF(M4882&gt;0,VLOOKUP(H4882,'3-Productie normen'!A:L,VLOOKUP(M4882,'3-Productie normen'!$B$36:$C$42,2,FALSE),FALSE)))</f>
        <v>0</v>
      </c>
      <c r="T4882" s="516">
        <f t="shared" si="530"/>
        <v>0</v>
      </c>
      <c r="U4882" s="55">
        <f t="shared" si="531"/>
        <v>0</v>
      </c>
      <c r="V4882" s="527"/>
      <c r="X4882" s="529">
        <f t="shared" si="535"/>
        <v>0</v>
      </c>
    </row>
    <row r="4883" spans="1:24" ht="14.1" customHeight="1">
      <c r="A4883" s="460">
        <v>4883</v>
      </c>
      <c r="B4883" s="467" t="s">
        <v>250</v>
      </c>
      <c r="C4883" s="466" t="s">
        <v>431</v>
      </c>
      <c r="D4883" s="473" t="s">
        <v>526</v>
      </c>
      <c r="E4883" s="475"/>
      <c r="F4883" s="475" t="s">
        <v>3828</v>
      </c>
      <c r="G4883" s="494" t="s">
        <v>582</v>
      </c>
      <c r="H4883" s="491" t="s">
        <v>286</v>
      </c>
      <c r="I4883" s="494"/>
      <c r="J4883" s="502">
        <v>40.229999999999997</v>
      </c>
      <c r="K4883" s="494" t="s">
        <v>4027</v>
      </c>
      <c r="L4883" s="512">
        <f t="shared" si="536"/>
        <v>0</v>
      </c>
      <c r="M4883" s="513" t="s">
        <v>4037</v>
      </c>
      <c r="N4883" s="514"/>
      <c r="O4883" s="514"/>
      <c r="P4883" s="515">
        <f t="shared" si="532"/>
        <v>0</v>
      </c>
      <c r="Q4883" s="515">
        <f t="shared" si="533"/>
        <v>0</v>
      </c>
      <c r="R4883" s="515">
        <f t="shared" si="534"/>
        <v>0</v>
      </c>
      <c r="S4883" s="516">
        <f>IF(M4883="nio",0,IF(M4883&gt;0,VLOOKUP(H4883,'3-Productie normen'!A:L,VLOOKUP(M4883,'3-Productie normen'!$B$36:$C$42,2,FALSE),FALSE)))</f>
        <v>0</v>
      </c>
      <c r="T4883" s="516">
        <f t="shared" si="530"/>
        <v>0</v>
      </c>
      <c r="U4883" s="55">
        <f t="shared" si="531"/>
        <v>0</v>
      </c>
      <c r="V4883" s="527"/>
      <c r="X4883" s="529">
        <f t="shared" si="535"/>
        <v>0</v>
      </c>
    </row>
    <row r="4884" spans="1:24" ht="14.1" customHeight="1">
      <c r="A4884" s="460">
        <v>4884</v>
      </c>
      <c r="B4884" s="467" t="s">
        <v>250</v>
      </c>
      <c r="C4884" s="466" t="s">
        <v>431</v>
      </c>
      <c r="D4884" s="473" t="s">
        <v>526</v>
      </c>
      <c r="E4884" s="475"/>
      <c r="F4884" s="475" t="s">
        <v>3829</v>
      </c>
      <c r="G4884" s="494" t="s">
        <v>582</v>
      </c>
      <c r="H4884" s="491" t="s">
        <v>286</v>
      </c>
      <c r="I4884" s="494"/>
      <c r="J4884" s="502">
        <v>3.93</v>
      </c>
      <c r="K4884" s="494" t="s">
        <v>4027</v>
      </c>
      <c r="L4884" s="512">
        <f t="shared" si="536"/>
        <v>0</v>
      </c>
      <c r="M4884" s="513" t="s">
        <v>4037</v>
      </c>
      <c r="N4884" s="514"/>
      <c r="O4884" s="514"/>
      <c r="P4884" s="515">
        <f t="shared" si="532"/>
        <v>0</v>
      </c>
      <c r="Q4884" s="515">
        <f t="shared" si="533"/>
        <v>0</v>
      </c>
      <c r="R4884" s="515">
        <f t="shared" si="534"/>
        <v>0</v>
      </c>
      <c r="S4884" s="516">
        <f>IF(M4884="nio",0,IF(M4884&gt;0,VLOOKUP(H4884,'3-Productie normen'!A:L,VLOOKUP(M4884,'3-Productie normen'!$B$36:$C$42,2,FALSE),FALSE)))</f>
        <v>0</v>
      </c>
      <c r="T4884" s="516">
        <f t="shared" si="530"/>
        <v>0</v>
      </c>
      <c r="U4884" s="55">
        <f t="shared" si="531"/>
        <v>0</v>
      </c>
      <c r="V4884" s="527"/>
      <c r="X4884" s="529">
        <f t="shared" si="535"/>
        <v>0</v>
      </c>
    </row>
    <row r="4885" spans="1:24" ht="14.1" customHeight="1">
      <c r="A4885" s="460">
        <v>4885</v>
      </c>
      <c r="B4885" s="467" t="s">
        <v>250</v>
      </c>
      <c r="C4885" s="466" t="s">
        <v>431</v>
      </c>
      <c r="D4885" s="473" t="s">
        <v>526</v>
      </c>
      <c r="E4885" s="475"/>
      <c r="F4885" s="475" t="s">
        <v>3830</v>
      </c>
      <c r="G4885" s="494" t="s">
        <v>2206</v>
      </c>
      <c r="H4885" s="491" t="s">
        <v>286</v>
      </c>
      <c r="I4885" s="494"/>
      <c r="J4885" s="502">
        <v>60.13</v>
      </c>
      <c r="K4885" s="494" t="s">
        <v>4027</v>
      </c>
      <c r="L4885" s="512">
        <f t="shared" si="536"/>
        <v>0</v>
      </c>
      <c r="M4885" s="513" t="s">
        <v>4037</v>
      </c>
      <c r="N4885" s="514"/>
      <c r="O4885" s="514"/>
      <c r="P4885" s="515">
        <f t="shared" si="532"/>
        <v>0</v>
      </c>
      <c r="Q4885" s="515">
        <f t="shared" si="533"/>
        <v>0</v>
      </c>
      <c r="R4885" s="515">
        <f t="shared" si="534"/>
        <v>0</v>
      </c>
      <c r="S4885" s="516">
        <f>IF(M4885="nio",0,IF(M4885&gt;0,VLOOKUP(H4885,'3-Productie normen'!A:L,VLOOKUP(M4885,'3-Productie normen'!$B$36:$C$42,2,FALSE),FALSE)))</f>
        <v>0</v>
      </c>
      <c r="T4885" s="516">
        <f t="shared" si="530"/>
        <v>0</v>
      </c>
      <c r="U4885" s="55">
        <f t="shared" si="531"/>
        <v>0</v>
      </c>
      <c r="V4885" s="527"/>
      <c r="X4885" s="529">
        <f t="shared" si="535"/>
        <v>0</v>
      </c>
    </row>
    <row r="4886" spans="1:24" ht="14.1" customHeight="1">
      <c r="A4886" s="460">
        <v>4886</v>
      </c>
      <c r="B4886" s="467" t="s">
        <v>250</v>
      </c>
      <c r="C4886" s="466" t="s">
        <v>431</v>
      </c>
      <c r="D4886" s="473" t="s">
        <v>526</v>
      </c>
      <c r="E4886" s="475"/>
      <c r="F4886" s="475" t="s">
        <v>3831</v>
      </c>
      <c r="G4886" s="494" t="s">
        <v>916</v>
      </c>
      <c r="H4886" s="491" t="s">
        <v>286</v>
      </c>
      <c r="I4886" s="494"/>
      <c r="J4886" s="502">
        <v>55.41</v>
      </c>
      <c r="K4886" s="494" t="s">
        <v>4027</v>
      </c>
      <c r="L4886" s="512">
        <f t="shared" si="536"/>
        <v>0</v>
      </c>
      <c r="M4886" s="513" t="s">
        <v>4037</v>
      </c>
      <c r="N4886" s="514"/>
      <c r="O4886" s="514"/>
      <c r="P4886" s="515">
        <f t="shared" si="532"/>
        <v>0</v>
      </c>
      <c r="Q4886" s="515">
        <f t="shared" si="533"/>
        <v>0</v>
      </c>
      <c r="R4886" s="515">
        <f t="shared" si="534"/>
        <v>0</v>
      </c>
      <c r="S4886" s="516">
        <f>IF(M4886="nio",0,IF(M4886&gt;0,VLOOKUP(H4886,'3-Productie normen'!A:L,VLOOKUP(M4886,'3-Productie normen'!$B$36:$C$42,2,FALSE),FALSE)))</f>
        <v>0</v>
      </c>
      <c r="T4886" s="516">
        <f t="shared" si="530"/>
        <v>0</v>
      </c>
      <c r="U4886" s="55">
        <f t="shared" si="531"/>
        <v>0</v>
      </c>
      <c r="V4886" s="527"/>
      <c r="X4886" s="529">
        <f t="shared" si="535"/>
        <v>0</v>
      </c>
    </row>
    <row r="4887" spans="1:24" ht="14.1" customHeight="1">
      <c r="A4887" s="460">
        <v>4887</v>
      </c>
      <c r="B4887" s="467" t="s">
        <v>250</v>
      </c>
      <c r="C4887" s="466" t="s">
        <v>431</v>
      </c>
      <c r="D4887" s="473" t="s">
        <v>526</v>
      </c>
      <c r="E4887" s="475"/>
      <c r="F4887" s="475" t="s">
        <v>3832</v>
      </c>
      <c r="G4887" s="494" t="s">
        <v>561</v>
      </c>
      <c r="H4887" s="491" t="s">
        <v>286</v>
      </c>
      <c r="I4887" s="494"/>
      <c r="J4887" s="502">
        <v>5.52</v>
      </c>
      <c r="K4887" s="494" t="s">
        <v>4027</v>
      </c>
      <c r="L4887" s="512">
        <f t="shared" si="536"/>
        <v>0</v>
      </c>
      <c r="M4887" s="513" t="s">
        <v>4037</v>
      </c>
      <c r="N4887" s="514"/>
      <c r="O4887" s="514"/>
      <c r="P4887" s="515">
        <f t="shared" si="532"/>
        <v>0</v>
      </c>
      <c r="Q4887" s="515">
        <f t="shared" si="533"/>
        <v>0</v>
      </c>
      <c r="R4887" s="515">
        <f t="shared" si="534"/>
        <v>0</v>
      </c>
      <c r="S4887" s="516">
        <f>IF(M4887="nio",0,IF(M4887&gt;0,VLOOKUP(H4887,'3-Productie normen'!A:L,VLOOKUP(M4887,'3-Productie normen'!$B$36:$C$42,2,FALSE),FALSE)))</f>
        <v>0</v>
      </c>
      <c r="T4887" s="516">
        <f t="shared" si="530"/>
        <v>0</v>
      </c>
      <c r="U4887" s="55">
        <f t="shared" si="531"/>
        <v>0</v>
      </c>
      <c r="V4887" s="527"/>
      <c r="X4887" s="529">
        <f t="shared" si="535"/>
        <v>0</v>
      </c>
    </row>
    <row r="4888" spans="1:24" ht="14.1" customHeight="1">
      <c r="A4888" s="460">
        <v>4888</v>
      </c>
      <c r="B4888" s="467" t="s">
        <v>250</v>
      </c>
      <c r="C4888" s="466" t="s">
        <v>431</v>
      </c>
      <c r="D4888" s="473" t="s">
        <v>526</v>
      </c>
      <c r="E4888" s="475"/>
      <c r="F4888" s="475" t="s">
        <v>3833</v>
      </c>
      <c r="G4888" s="494" t="s">
        <v>568</v>
      </c>
      <c r="H4888" s="487" t="s">
        <v>17</v>
      </c>
      <c r="I4888" s="494" t="s">
        <v>4012</v>
      </c>
      <c r="J4888" s="502">
        <v>10.99</v>
      </c>
      <c r="K4888" s="494" t="s">
        <v>4028</v>
      </c>
      <c r="L4888" s="512">
        <f t="shared" si="536"/>
        <v>510</v>
      </c>
      <c r="M4888" s="514">
        <v>255</v>
      </c>
      <c r="N4888" s="514">
        <v>255</v>
      </c>
      <c r="O4888" s="514"/>
      <c r="P4888" s="515" t="e">
        <f t="shared" si="532"/>
        <v>#DIV/0!</v>
      </c>
      <c r="Q4888" s="515" t="e">
        <f t="shared" si="533"/>
        <v>#DIV/0!</v>
      </c>
      <c r="R4888" s="515">
        <f t="shared" si="534"/>
        <v>0</v>
      </c>
      <c r="S4888" s="516">
        <f>IF(M4888="nio",0,IF(M4888&gt;0,VLOOKUP(H4888,'3-Productie normen'!A:L,VLOOKUP(M4888,'3-Productie normen'!$B$36:$C$42,2,FALSE),FALSE)))</f>
        <v>0</v>
      </c>
      <c r="T4888" s="516">
        <f t="shared" si="530"/>
        <v>0</v>
      </c>
      <c r="U4888" s="55">
        <f t="shared" si="531"/>
        <v>0</v>
      </c>
      <c r="V4888" s="527"/>
      <c r="X4888" s="529">
        <f t="shared" si="535"/>
        <v>5604.9000000000005</v>
      </c>
    </row>
    <row r="4889" spans="1:24" ht="14.1" customHeight="1">
      <c r="A4889" s="567">
        <v>4889</v>
      </c>
      <c r="B4889" s="467" t="s">
        <v>250</v>
      </c>
      <c r="C4889" s="466" t="s">
        <v>431</v>
      </c>
      <c r="D4889" s="473" t="s">
        <v>526</v>
      </c>
      <c r="E4889" s="475"/>
      <c r="F4889" s="475" t="s">
        <v>3834</v>
      </c>
      <c r="G4889" s="494" t="s">
        <v>568</v>
      </c>
      <c r="H4889" s="487" t="s">
        <v>17</v>
      </c>
      <c r="I4889" s="494" t="s">
        <v>4012</v>
      </c>
      <c r="J4889" s="502">
        <v>6.17</v>
      </c>
      <c r="K4889" s="494" t="s">
        <v>4028</v>
      </c>
      <c r="L4889" s="512">
        <f t="shared" si="536"/>
        <v>510</v>
      </c>
      <c r="M4889" s="514">
        <v>255</v>
      </c>
      <c r="N4889" s="514">
        <v>255</v>
      </c>
      <c r="O4889" s="514"/>
      <c r="P4889" s="515" t="e">
        <f t="shared" si="532"/>
        <v>#DIV/0!</v>
      </c>
      <c r="Q4889" s="515" t="e">
        <f t="shared" si="533"/>
        <v>#DIV/0!</v>
      </c>
      <c r="R4889" s="515">
        <f t="shared" si="534"/>
        <v>0</v>
      </c>
      <c r="S4889" s="516">
        <f>IF(M4889="nio",0,IF(M4889&gt;0,VLOOKUP(H4889,'3-Productie normen'!A:L,VLOOKUP(M4889,'3-Productie normen'!$B$36:$C$42,2,FALSE),FALSE)))</f>
        <v>0</v>
      </c>
      <c r="T4889" s="516">
        <f t="shared" si="530"/>
        <v>0</v>
      </c>
      <c r="U4889" s="55">
        <f t="shared" si="531"/>
        <v>0</v>
      </c>
      <c r="V4889" s="527"/>
      <c r="X4889" s="529">
        <f t="shared" si="535"/>
        <v>3146.7</v>
      </c>
    </row>
    <row r="4890" spans="1:24" ht="14.1" customHeight="1">
      <c r="A4890" s="460">
        <v>4890</v>
      </c>
      <c r="B4890" s="467" t="s">
        <v>250</v>
      </c>
      <c r="C4890" s="466" t="s">
        <v>431</v>
      </c>
      <c r="D4890" s="473" t="s">
        <v>526</v>
      </c>
      <c r="E4890" s="475"/>
      <c r="F4890" s="475" t="s">
        <v>3835</v>
      </c>
      <c r="G4890" s="494" t="s">
        <v>568</v>
      </c>
      <c r="H4890" s="487" t="s">
        <v>17</v>
      </c>
      <c r="I4890" s="494" t="s">
        <v>4012</v>
      </c>
      <c r="J4890" s="502">
        <v>6.17</v>
      </c>
      <c r="K4890" s="494" t="s">
        <v>4028</v>
      </c>
      <c r="L4890" s="512">
        <f t="shared" si="536"/>
        <v>510</v>
      </c>
      <c r="M4890" s="514">
        <v>255</v>
      </c>
      <c r="N4890" s="514">
        <v>255</v>
      </c>
      <c r="O4890" s="514"/>
      <c r="P4890" s="515" t="e">
        <f t="shared" si="532"/>
        <v>#DIV/0!</v>
      </c>
      <c r="Q4890" s="515" t="e">
        <f t="shared" si="533"/>
        <v>#DIV/0!</v>
      </c>
      <c r="R4890" s="515">
        <f t="shared" si="534"/>
        <v>0</v>
      </c>
      <c r="S4890" s="516">
        <f>IF(M4890="nio",0,IF(M4890&gt;0,VLOOKUP(H4890,'3-Productie normen'!A:L,VLOOKUP(M4890,'3-Productie normen'!$B$36:$C$42,2,FALSE),FALSE)))</f>
        <v>0</v>
      </c>
      <c r="T4890" s="516">
        <f t="shared" si="530"/>
        <v>0</v>
      </c>
      <c r="U4890" s="55">
        <f t="shared" si="531"/>
        <v>0</v>
      </c>
      <c r="V4890" s="527"/>
      <c r="X4890" s="529">
        <f t="shared" si="535"/>
        <v>3146.7</v>
      </c>
    </row>
    <row r="4891" spans="1:24" ht="14.1" customHeight="1">
      <c r="A4891" s="460">
        <v>4891</v>
      </c>
      <c r="B4891" s="467" t="s">
        <v>250</v>
      </c>
      <c r="C4891" s="466" t="s">
        <v>431</v>
      </c>
      <c r="D4891" s="473" t="s">
        <v>526</v>
      </c>
      <c r="E4891" s="475"/>
      <c r="F4891" s="475" t="s">
        <v>3836</v>
      </c>
      <c r="G4891" s="494" t="s">
        <v>568</v>
      </c>
      <c r="H4891" s="487" t="s">
        <v>17</v>
      </c>
      <c r="I4891" s="494" t="s">
        <v>4012</v>
      </c>
      <c r="J4891" s="502">
        <v>6.17</v>
      </c>
      <c r="K4891" s="494" t="s">
        <v>4028</v>
      </c>
      <c r="L4891" s="512">
        <f t="shared" si="536"/>
        <v>510</v>
      </c>
      <c r="M4891" s="514">
        <v>255</v>
      </c>
      <c r="N4891" s="514">
        <v>255</v>
      </c>
      <c r="O4891" s="514"/>
      <c r="P4891" s="515" t="e">
        <f t="shared" si="532"/>
        <v>#DIV/0!</v>
      </c>
      <c r="Q4891" s="515" t="e">
        <f t="shared" si="533"/>
        <v>#DIV/0!</v>
      </c>
      <c r="R4891" s="515">
        <f t="shared" si="534"/>
        <v>0</v>
      </c>
      <c r="S4891" s="516">
        <f>IF(M4891="nio",0,IF(M4891&gt;0,VLOOKUP(H4891,'3-Productie normen'!A:L,VLOOKUP(M4891,'3-Productie normen'!$B$36:$C$42,2,FALSE),FALSE)))</f>
        <v>0</v>
      </c>
      <c r="T4891" s="516">
        <f t="shared" si="530"/>
        <v>0</v>
      </c>
      <c r="U4891" s="55">
        <f t="shared" si="531"/>
        <v>0</v>
      </c>
      <c r="V4891" s="527"/>
      <c r="X4891" s="529">
        <f t="shared" si="535"/>
        <v>3146.7</v>
      </c>
    </row>
    <row r="4892" spans="1:24" ht="14.1" customHeight="1">
      <c r="A4892" s="460">
        <v>4892</v>
      </c>
      <c r="B4892" s="467" t="s">
        <v>250</v>
      </c>
      <c r="C4892" s="466" t="s">
        <v>431</v>
      </c>
      <c r="D4892" s="473" t="s">
        <v>526</v>
      </c>
      <c r="E4892" s="475"/>
      <c r="F4892" s="475" t="s">
        <v>3837</v>
      </c>
      <c r="G4892" s="494" t="s">
        <v>568</v>
      </c>
      <c r="H4892" s="487" t="s">
        <v>17</v>
      </c>
      <c r="I4892" s="494" t="s">
        <v>4012</v>
      </c>
      <c r="J4892" s="502">
        <v>6.17</v>
      </c>
      <c r="K4892" s="494" t="s">
        <v>4028</v>
      </c>
      <c r="L4892" s="512">
        <f t="shared" si="536"/>
        <v>510</v>
      </c>
      <c r="M4892" s="514">
        <v>255</v>
      </c>
      <c r="N4892" s="514">
        <v>255</v>
      </c>
      <c r="O4892" s="514"/>
      <c r="P4892" s="515" t="e">
        <f t="shared" si="532"/>
        <v>#DIV/0!</v>
      </c>
      <c r="Q4892" s="515" t="e">
        <f t="shared" si="533"/>
        <v>#DIV/0!</v>
      </c>
      <c r="R4892" s="515">
        <f t="shared" si="534"/>
        <v>0</v>
      </c>
      <c r="S4892" s="516">
        <f>IF(M4892="nio",0,IF(M4892&gt;0,VLOOKUP(H4892,'3-Productie normen'!A:L,VLOOKUP(M4892,'3-Productie normen'!$B$36:$C$42,2,FALSE),FALSE)))</f>
        <v>0</v>
      </c>
      <c r="T4892" s="516">
        <f t="shared" si="530"/>
        <v>0</v>
      </c>
      <c r="U4892" s="55">
        <f t="shared" si="531"/>
        <v>0</v>
      </c>
      <c r="V4892" s="527"/>
      <c r="X4892" s="529">
        <f t="shared" si="535"/>
        <v>3146.7</v>
      </c>
    </row>
    <row r="4893" spans="1:24" ht="14.1" customHeight="1">
      <c r="A4893" s="460">
        <v>4893</v>
      </c>
      <c r="B4893" s="467" t="s">
        <v>250</v>
      </c>
      <c r="C4893" s="466" t="s">
        <v>431</v>
      </c>
      <c r="D4893" s="473" t="s">
        <v>526</v>
      </c>
      <c r="E4893" s="475"/>
      <c r="F4893" s="475" t="s">
        <v>3838</v>
      </c>
      <c r="G4893" s="494" t="s">
        <v>568</v>
      </c>
      <c r="H4893" s="487" t="s">
        <v>17</v>
      </c>
      <c r="I4893" s="494" t="s">
        <v>4012</v>
      </c>
      <c r="J4893" s="502">
        <v>13.78</v>
      </c>
      <c r="K4893" s="494" t="s">
        <v>4028</v>
      </c>
      <c r="L4893" s="512">
        <f t="shared" si="536"/>
        <v>510</v>
      </c>
      <c r="M4893" s="514">
        <v>255</v>
      </c>
      <c r="N4893" s="514">
        <v>255</v>
      </c>
      <c r="O4893" s="514"/>
      <c r="P4893" s="515" t="e">
        <f t="shared" si="532"/>
        <v>#DIV/0!</v>
      </c>
      <c r="Q4893" s="515" t="e">
        <f t="shared" si="533"/>
        <v>#DIV/0!</v>
      </c>
      <c r="R4893" s="515">
        <f t="shared" si="534"/>
        <v>0</v>
      </c>
      <c r="S4893" s="516">
        <f>IF(M4893="nio",0,IF(M4893&gt;0,VLOOKUP(H4893,'3-Productie normen'!A:L,VLOOKUP(M4893,'3-Productie normen'!$B$36:$C$42,2,FALSE),FALSE)))</f>
        <v>0</v>
      </c>
      <c r="T4893" s="516">
        <f t="shared" si="530"/>
        <v>0</v>
      </c>
      <c r="U4893" s="55">
        <f t="shared" si="531"/>
        <v>0</v>
      </c>
      <c r="V4893" s="527"/>
      <c r="X4893" s="529">
        <f t="shared" si="535"/>
        <v>7027.7999999999993</v>
      </c>
    </row>
    <row r="4894" spans="1:24" ht="14.1" customHeight="1">
      <c r="A4894" s="460">
        <v>4894</v>
      </c>
      <c r="B4894" s="467" t="s">
        <v>250</v>
      </c>
      <c r="C4894" s="466" t="s">
        <v>431</v>
      </c>
      <c r="D4894" s="473" t="s">
        <v>526</v>
      </c>
      <c r="E4894" s="475"/>
      <c r="F4894" s="475" t="s">
        <v>3839</v>
      </c>
      <c r="G4894" s="494" t="s">
        <v>568</v>
      </c>
      <c r="H4894" s="487" t="s">
        <v>17</v>
      </c>
      <c r="I4894" s="494" t="s">
        <v>4012</v>
      </c>
      <c r="J4894" s="502">
        <v>6.17</v>
      </c>
      <c r="K4894" s="494" t="s">
        <v>4028</v>
      </c>
      <c r="L4894" s="512">
        <f t="shared" si="536"/>
        <v>510</v>
      </c>
      <c r="M4894" s="514">
        <v>255</v>
      </c>
      <c r="N4894" s="514">
        <v>255</v>
      </c>
      <c r="O4894" s="514"/>
      <c r="P4894" s="515" t="e">
        <f t="shared" si="532"/>
        <v>#DIV/0!</v>
      </c>
      <c r="Q4894" s="515" t="e">
        <f t="shared" si="533"/>
        <v>#DIV/0!</v>
      </c>
      <c r="R4894" s="515">
        <f t="shared" si="534"/>
        <v>0</v>
      </c>
      <c r="S4894" s="516">
        <f>IF(M4894="nio",0,IF(M4894&gt;0,VLOOKUP(H4894,'3-Productie normen'!A:L,VLOOKUP(M4894,'3-Productie normen'!$B$36:$C$42,2,FALSE),FALSE)))</f>
        <v>0</v>
      </c>
      <c r="T4894" s="516">
        <f t="shared" si="530"/>
        <v>0</v>
      </c>
      <c r="U4894" s="55">
        <f t="shared" si="531"/>
        <v>0</v>
      </c>
      <c r="V4894" s="527"/>
      <c r="X4894" s="529">
        <f t="shared" si="535"/>
        <v>3146.7</v>
      </c>
    </row>
    <row r="4895" spans="1:24" ht="14.1" customHeight="1">
      <c r="A4895" s="460">
        <v>4895</v>
      </c>
      <c r="B4895" s="467" t="s">
        <v>250</v>
      </c>
      <c r="C4895" s="466" t="s">
        <v>431</v>
      </c>
      <c r="D4895" s="473" t="s">
        <v>526</v>
      </c>
      <c r="E4895" s="475"/>
      <c r="F4895" s="475" t="s">
        <v>3840</v>
      </c>
      <c r="G4895" s="494" t="s">
        <v>568</v>
      </c>
      <c r="H4895" s="487" t="s">
        <v>17</v>
      </c>
      <c r="I4895" s="494" t="s">
        <v>4012</v>
      </c>
      <c r="J4895" s="502">
        <v>6.17</v>
      </c>
      <c r="K4895" s="494" t="s">
        <v>4028</v>
      </c>
      <c r="L4895" s="512">
        <f t="shared" si="536"/>
        <v>510</v>
      </c>
      <c r="M4895" s="514">
        <v>255</v>
      </c>
      <c r="N4895" s="514">
        <v>255</v>
      </c>
      <c r="O4895" s="514"/>
      <c r="P4895" s="515" t="e">
        <f t="shared" si="532"/>
        <v>#DIV/0!</v>
      </c>
      <c r="Q4895" s="515" t="e">
        <f t="shared" si="533"/>
        <v>#DIV/0!</v>
      </c>
      <c r="R4895" s="515">
        <f t="shared" si="534"/>
        <v>0</v>
      </c>
      <c r="S4895" s="516">
        <f>IF(M4895="nio",0,IF(M4895&gt;0,VLOOKUP(H4895,'3-Productie normen'!A:L,VLOOKUP(M4895,'3-Productie normen'!$B$36:$C$42,2,FALSE),FALSE)))</f>
        <v>0</v>
      </c>
      <c r="T4895" s="516">
        <f t="shared" ref="T4895:T4958" si="537">IF(N4895&gt;0,S4895*$T$8,0)</f>
        <v>0</v>
      </c>
      <c r="U4895" s="55">
        <f t="shared" ref="U4895:U4958" si="538">IF((OR(O4895&gt;0,)),S4895*$U$8,0)</f>
        <v>0</v>
      </c>
      <c r="V4895" s="527"/>
      <c r="X4895" s="529">
        <f t="shared" si="535"/>
        <v>3146.7</v>
      </c>
    </row>
    <row r="4896" spans="1:24" ht="14.1" customHeight="1">
      <c r="A4896" s="460">
        <v>4896</v>
      </c>
      <c r="B4896" s="467" t="s">
        <v>250</v>
      </c>
      <c r="C4896" s="466" t="s">
        <v>431</v>
      </c>
      <c r="D4896" s="473" t="s">
        <v>526</v>
      </c>
      <c r="E4896" s="475"/>
      <c r="F4896" s="475" t="s">
        <v>3841</v>
      </c>
      <c r="G4896" s="494" t="s">
        <v>568</v>
      </c>
      <c r="H4896" s="487" t="s">
        <v>17</v>
      </c>
      <c r="I4896" s="494" t="s">
        <v>4012</v>
      </c>
      <c r="J4896" s="502">
        <v>4.8600000000000003</v>
      </c>
      <c r="K4896" s="494" t="s">
        <v>4028</v>
      </c>
      <c r="L4896" s="512">
        <f t="shared" si="536"/>
        <v>510</v>
      </c>
      <c r="M4896" s="514">
        <v>255</v>
      </c>
      <c r="N4896" s="514">
        <v>255</v>
      </c>
      <c r="O4896" s="514"/>
      <c r="P4896" s="515" t="e">
        <f t="shared" si="532"/>
        <v>#DIV/0!</v>
      </c>
      <c r="Q4896" s="515" t="e">
        <f t="shared" si="533"/>
        <v>#DIV/0!</v>
      </c>
      <c r="R4896" s="515">
        <f t="shared" si="534"/>
        <v>0</v>
      </c>
      <c r="S4896" s="516">
        <f>IF(M4896="nio",0,IF(M4896&gt;0,VLOOKUP(H4896,'3-Productie normen'!A:L,VLOOKUP(M4896,'3-Productie normen'!$B$36:$C$42,2,FALSE),FALSE)))</f>
        <v>0</v>
      </c>
      <c r="T4896" s="516">
        <f t="shared" si="537"/>
        <v>0</v>
      </c>
      <c r="U4896" s="55">
        <f t="shared" si="538"/>
        <v>0</v>
      </c>
      <c r="V4896" s="527"/>
      <c r="X4896" s="529">
        <f t="shared" si="535"/>
        <v>2478.6000000000004</v>
      </c>
    </row>
    <row r="4897" spans="1:24" ht="14.1" customHeight="1">
      <c r="A4897" s="567">
        <v>4897</v>
      </c>
      <c r="B4897" s="467" t="s">
        <v>250</v>
      </c>
      <c r="C4897" s="466" t="s">
        <v>431</v>
      </c>
      <c r="D4897" s="473" t="s">
        <v>526</v>
      </c>
      <c r="E4897" s="475"/>
      <c r="F4897" s="475" t="s">
        <v>3842</v>
      </c>
      <c r="G4897" s="494" t="s">
        <v>568</v>
      </c>
      <c r="H4897" s="487" t="s">
        <v>17</v>
      </c>
      <c r="I4897" s="494" t="s">
        <v>4012</v>
      </c>
      <c r="J4897" s="502">
        <v>8.3699999999999992</v>
      </c>
      <c r="K4897" s="494" t="s">
        <v>4028</v>
      </c>
      <c r="L4897" s="512">
        <f t="shared" si="536"/>
        <v>510</v>
      </c>
      <c r="M4897" s="514">
        <v>255</v>
      </c>
      <c r="N4897" s="514">
        <v>255</v>
      </c>
      <c r="O4897" s="514"/>
      <c r="P4897" s="515" t="e">
        <f t="shared" si="532"/>
        <v>#DIV/0!</v>
      </c>
      <c r="Q4897" s="515" t="e">
        <f t="shared" si="533"/>
        <v>#DIV/0!</v>
      </c>
      <c r="R4897" s="515">
        <f t="shared" si="534"/>
        <v>0</v>
      </c>
      <c r="S4897" s="516">
        <f>IF(M4897="nio",0,IF(M4897&gt;0,VLOOKUP(H4897,'3-Productie normen'!A:L,VLOOKUP(M4897,'3-Productie normen'!$B$36:$C$42,2,FALSE),FALSE)))</f>
        <v>0</v>
      </c>
      <c r="T4897" s="516">
        <f t="shared" si="537"/>
        <v>0</v>
      </c>
      <c r="U4897" s="55">
        <f t="shared" si="538"/>
        <v>0</v>
      </c>
      <c r="V4897" s="527"/>
      <c r="X4897" s="529">
        <f t="shared" si="535"/>
        <v>4268.7</v>
      </c>
    </row>
    <row r="4898" spans="1:24" ht="14.1" customHeight="1">
      <c r="A4898" s="460">
        <v>4898</v>
      </c>
      <c r="B4898" s="467" t="s">
        <v>250</v>
      </c>
      <c r="C4898" s="466" t="s">
        <v>431</v>
      </c>
      <c r="D4898" s="473" t="s">
        <v>526</v>
      </c>
      <c r="E4898" s="475"/>
      <c r="F4898" s="475" t="s">
        <v>3843</v>
      </c>
      <c r="G4898" s="494" t="s">
        <v>568</v>
      </c>
      <c r="H4898" s="487" t="s">
        <v>17</v>
      </c>
      <c r="I4898" s="494" t="s">
        <v>4012</v>
      </c>
      <c r="J4898" s="502">
        <v>8.3800000000000008</v>
      </c>
      <c r="K4898" s="494" t="s">
        <v>4028</v>
      </c>
      <c r="L4898" s="512">
        <f t="shared" si="536"/>
        <v>510</v>
      </c>
      <c r="M4898" s="514">
        <v>255</v>
      </c>
      <c r="N4898" s="514">
        <v>255</v>
      </c>
      <c r="O4898" s="514"/>
      <c r="P4898" s="515" t="e">
        <f t="shared" si="532"/>
        <v>#DIV/0!</v>
      </c>
      <c r="Q4898" s="515" t="e">
        <f t="shared" si="533"/>
        <v>#DIV/0!</v>
      </c>
      <c r="R4898" s="515">
        <f t="shared" si="534"/>
        <v>0</v>
      </c>
      <c r="S4898" s="516">
        <f>IF(M4898="nio",0,IF(M4898&gt;0,VLOOKUP(H4898,'3-Productie normen'!A:L,VLOOKUP(M4898,'3-Productie normen'!$B$36:$C$42,2,FALSE),FALSE)))</f>
        <v>0</v>
      </c>
      <c r="T4898" s="516">
        <f t="shared" si="537"/>
        <v>0</v>
      </c>
      <c r="U4898" s="55">
        <f t="shared" si="538"/>
        <v>0</v>
      </c>
      <c r="V4898" s="527"/>
      <c r="X4898" s="529">
        <f t="shared" si="535"/>
        <v>4273.8</v>
      </c>
    </row>
    <row r="4899" spans="1:24" ht="14.1" customHeight="1">
      <c r="A4899" s="460">
        <v>4899</v>
      </c>
      <c r="B4899" s="467" t="s">
        <v>250</v>
      </c>
      <c r="C4899" s="466" t="s">
        <v>431</v>
      </c>
      <c r="D4899" s="473" t="s">
        <v>526</v>
      </c>
      <c r="E4899" s="475"/>
      <c r="F4899" s="475" t="s">
        <v>3844</v>
      </c>
      <c r="G4899" s="494" t="s">
        <v>568</v>
      </c>
      <c r="H4899" s="487" t="s">
        <v>17</v>
      </c>
      <c r="I4899" s="494" t="s">
        <v>4012</v>
      </c>
      <c r="J4899" s="502">
        <v>1.35</v>
      </c>
      <c r="K4899" s="494" t="s">
        <v>4028</v>
      </c>
      <c r="L4899" s="512">
        <f t="shared" si="536"/>
        <v>510</v>
      </c>
      <c r="M4899" s="514">
        <v>255</v>
      </c>
      <c r="N4899" s="514">
        <v>255</v>
      </c>
      <c r="O4899" s="514"/>
      <c r="P4899" s="515" t="e">
        <f t="shared" si="532"/>
        <v>#DIV/0!</v>
      </c>
      <c r="Q4899" s="515" t="e">
        <f t="shared" si="533"/>
        <v>#DIV/0!</v>
      </c>
      <c r="R4899" s="515">
        <f t="shared" si="534"/>
        <v>0</v>
      </c>
      <c r="S4899" s="516">
        <f>IF(M4899="nio",0,IF(M4899&gt;0,VLOOKUP(H4899,'3-Productie normen'!A:L,VLOOKUP(M4899,'3-Productie normen'!$B$36:$C$42,2,FALSE),FALSE)))</f>
        <v>0</v>
      </c>
      <c r="T4899" s="516">
        <f t="shared" si="537"/>
        <v>0</v>
      </c>
      <c r="U4899" s="55">
        <f t="shared" si="538"/>
        <v>0</v>
      </c>
      <c r="V4899" s="527"/>
      <c r="X4899" s="529">
        <f t="shared" si="535"/>
        <v>688.5</v>
      </c>
    </row>
    <row r="4900" spans="1:24" ht="14.1" customHeight="1">
      <c r="A4900" s="460">
        <v>4900</v>
      </c>
      <c r="B4900" s="467" t="s">
        <v>250</v>
      </c>
      <c r="C4900" s="466" t="s">
        <v>431</v>
      </c>
      <c r="D4900" s="473" t="s">
        <v>526</v>
      </c>
      <c r="E4900" s="475"/>
      <c r="F4900" s="475" t="s">
        <v>3845</v>
      </c>
      <c r="G4900" s="494" t="s">
        <v>568</v>
      </c>
      <c r="H4900" s="487" t="s">
        <v>17</v>
      </c>
      <c r="I4900" s="494" t="s">
        <v>4012</v>
      </c>
      <c r="J4900" s="502">
        <v>1.87</v>
      </c>
      <c r="K4900" s="494" t="s">
        <v>4028</v>
      </c>
      <c r="L4900" s="512">
        <f t="shared" si="536"/>
        <v>510</v>
      </c>
      <c r="M4900" s="514">
        <v>255</v>
      </c>
      <c r="N4900" s="514">
        <v>255</v>
      </c>
      <c r="O4900" s="514"/>
      <c r="P4900" s="515" t="e">
        <f t="shared" si="532"/>
        <v>#DIV/0!</v>
      </c>
      <c r="Q4900" s="515" t="e">
        <f t="shared" si="533"/>
        <v>#DIV/0!</v>
      </c>
      <c r="R4900" s="515">
        <f t="shared" si="534"/>
        <v>0</v>
      </c>
      <c r="S4900" s="516">
        <f>IF(M4900="nio",0,IF(M4900&gt;0,VLOOKUP(H4900,'3-Productie normen'!A:L,VLOOKUP(M4900,'3-Productie normen'!$B$36:$C$42,2,FALSE),FALSE)))</f>
        <v>0</v>
      </c>
      <c r="T4900" s="516">
        <f t="shared" si="537"/>
        <v>0</v>
      </c>
      <c r="U4900" s="55">
        <f t="shared" si="538"/>
        <v>0</v>
      </c>
      <c r="V4900" s="527"/>
      <c r="X4900" s="529">
        <f t="shared" si="535"/>
        <v>953.7</v>
      </c>
    </row>
    <row r="4901" spans="1:24" ht="14.1" customHeight="1">
      <c r="A4901" s="460">
        <v>4901</v>
      </c>
      <c r="B4901" s="467" t="s">
        <v>250</v>
      </c>
      <c r="C4901" s="466" t="s">
        <v>431</v>
      </c>
      <c r="D4901" s="473" t="s">
        <v>526</v>
      </c>
      <c r="E4901" s="475"/>
      <c r="F4901" s="475" t="s">
        <v>3846</v>
      </c>
      <c r="G4901" s="494" t="s">
        <v>568</v>
      </c>
      <c r="H4901" s="487" t="s">
        <v>17</v>
      </c>
      <c r="I4901" s="494" t="s">
        <v>4012</v>
      </c>
      <c r="J4901" s="502">
        <v>17.62</v>
      </c>
      <c r="K4901" s="494" t="s">
        <v>4028</v>
      </c>
      <c r="L4901" s="512">
        <f t="shared" si="536"/>
        <v>510</v>
      </c>
      <c r="M4901" s="514">
        <v>255</v>
      </c>
      <c r="N4901" s="514">
        <v>255</v>
      </c>
      <c r="O4901" s="514"/>
      <c r="P4901" s="515" t="e">
        <f t="shared" si="532"/>
        <v>#DIV/0!</v>
      </c>
      <c r="Q4901" s="515" t="e">
        <f t="shared" si="533"/>
        <v>#DIV/0!</v>
      </c>
      <c r="R4901" s="515">
        <f t="shared" si="534"/>
        <v>0</v>
      </c>
      <c r="S4901" s="516">
        <f>IF(M4901="nio",0,IF(M4901&gt;0,VLOOKUP(H4901,'3-Productie normen'!A:L,VLOOKUP(M4901,'3-Productie normen'!$B$36:$C$42,2,FALSE),FALSE)))</f>
        <v>0</v>
      </c>
      <c r="T4901" s="516">
        <f t="shared" si="537"/>
        <v>0</v>
      </c>
      <c r="U4901" s="55">
        <f t="shared" si="538"/>
        <v>0</v>
      </c>
      <c r="V4901" s="527"/>
      <c r="X4901" s="529">
        <f t="shared" si="535"/>
        <v>8986.2000000000007</v>
      </c>
    </row>
    <row r="4902" spans="1:24" ht="14.1" customHeight="1">
      <c r="A4902" s="460">
        <v>4902</v>
      </c>
      <c r="B4902" s="467" t="s">
        <v>250</v>
      </c>
      <c r="C4902" s="466" t="s">
        <v>431</v>
      </c>
      <c r="D4902" s="473" t="s">
        <v>526</v>
      </c>
      <c r="E4902" s="475"/>
      <c r="F4902" s="475" t="s">
        <v>3847</v>
      </c>
      <c r="G4902" s="494" t="s">
        <v>568</v>
      </c>
      <c r="H4902" s="487" t="s">
        <v>17</v>
      </c>
      <c r="I4902" s="494" t="s">
        <v>4012</v>
      </c>
      <c r="J4902" s="502">
        <v>19.649999999999999</v>
      </c>
      <c r="K4902" s="494" t="s">
        <v>4028</v>
      </c>
      <c r="L4902" s="512">
        <f t="shared" si="536"/>
        <v>510</v>
      </c>
      <c r="M4902" s="514">
        <v>255</v>
      </c>
      <c r="N4902" s="514">
        <v>255</v>
      </c>
      <c r="O4902" s="514"/>
      <c r="P4902" s="515" t="e">
        <f t="shared" si="532"/>
        <v>#DIV/0!</v>
      </c>
      <c r="Q4902" s="515" t="e">
        <f t="shared" si="533"/>
        <v>#DIV/0!</v>
      </c>
      <c r="R4902" s="515">
        <f t="shared" si="534"/>
        <v>0</v>
      </c>
      <c r="S4902" s="516">
        <f>IF(M4902="nio",0,IF(M4902&gt;0,VLOOKUP(H4902,'3-Productie normen'!A:L,VLOOKUP(M4902,'3-Productie normen'!$B$36:$C$42,2,FALSE),FALSE)))</f>
        <v>0</v>
      </c>
      <c r="T4902" s="516">
        <f t="shared" si="537"/>
        <v>0</v>
      </c>
      <c r="U4902" s="55">
        <f t="shared" si="538"/>
        <v>0</v>
      </c>
      <c r="V4902" s="527"/>
      <c r="X4902" s="529">
        <f t="shared" si="535"/>
        <v>10021.5</v>
      </c>
    </row>
    <row r="4903" spans="1:24" ht="14.1" customHeight="1">
      <c r="A4903" s="460">
        <v>4903</v>
      </c>
      <c r="B4903" s="467" t="s">
        <v>250</v>
      </c>
      <c r="C4903" s="466" t="s">
        <v>431</v>
      </c>
      <c r="D4903" s="473" t="s">
        <v>526</v>
      </c>
      <c r="E4903" s="475"/>
      <c r="F4903" s="475" t="s">
        <v>3848</v>
      </c>
      <c r="G4903" s="494" t="s">
        <v>568</v>
      </c>
      <c r="H4903" s="487" t="s">
        <v>17</v>
      </c>
      <c r="I4903" s="494" t="s">
        <v>4012</v>
      </c>
      <c r="J4903" s="502">
        <v>16.37</v>
      </c>
      <c r="K4903" s="494" t="s">
        <v>4028</v>
      </c>
      <c r="L4903" s="512">
        <f t="shared" si="536"/>
        <v>510</v>
      </c>
      <c r="M4903" s="514">
        <v>255</v>
      </c>
      <c r="N4903" s="514">
        <v>255</v>
      </c>
      <c r="O4903" s="514"/>
      <c r="P4903" s="515" t="e">
        <f t="shared" si="532"/>
        <v>#DIV/0!</v>
      </c>
      <c r="Q4903" s="515" t="e">
        <f t="shared" si="533"/>
        <v>#DIV/0!</v>
      </c>
      <c r="R4903" s="515">
        <f t="shared" si="534"/>
        <v>0</v>
      </c>
      <c r="S4903" s="516">
        <f>IF(M4903="nio",0,IF(M4903&gt;0,VLOOKUP(H4903,'3-Productie normen'!A:L,VLOOKUP(M4903,'3-Productie normen'!$B$36:$C$42,2,FALSE),FALSE)))</f>
        <v>0</v>
      </c>
      <c r="T4903" s="516">
        <f t="shared" si="537"/>
        <v>0</v>
      </c>
      <c r="U4903" s="55">
        <f t="shared" si="538"/>
        <v>0</v>
      </c>
      <c r="V4903" s="527"/>
      <c r="X4903" s="529">
        <f t="shared" si="535"/>
        <v>8348.7000000000007</v>
      </c>
    </row>
    <row r="4904" spans="1:24" ht="14.1" customHeight="1">
      <c r="A4904" s="460">
        <v>4904</v>
      </c>
      <c r="B4904" s="467" t="s">
        <v>250</v>
      </c>
      <c r="C4904" s="466" t="s">
        <v>431</v>
      </c>
      <c r="D4904" s="473" t="s">
        <v>526</v>
      </c>
      <c r="E4904" s="475"/>
      <c r="F4904" s="475" t="s">
        <v>3849</v>
      </c>
      <c r="G4904" s="494" t="s">
        <v>568</v>
      </c>
      <c r="H4904" s="487" t="s">
        <v>17</v>
      </c>
      <c r="I4904" s="494" t="s">
        <v>4012</v>
      </c>
      <c r="J4904" s="502">
        <v>3.38</v>
      </c>
      <c r="K4904" s="494" t="s">
        <v>4028</v>
      </c>
      <c r="L4904" s="512">
        <f t="shared" si="536"/>
        <v>510</v>
      </c>
      <c r="M4904" s="514">
        <v>255</v>
      </c>
      <c r="N4904" s="514">
        <v>255</v>
      </c>
      <c r="O4904" s="514"/>
      <c r="P4904" s="515" t="e">
        <f t="shared" si="532"/>
        <v>#DIV/0!</v>
      </c>
      <c r="Q4904" s="515" t="e">
        <f t="shared" si="533"/>
        <v>#DIV/0!</v>
      </c>
      <c r="R4904" s="515">
        <f t="shared" si="534"/>
        <v>0</v>
      </c>
      <c r="S4904" s="516">
        <f>IF(M4904="nio",0,IF(M4904&gt;0,VLOOKUP(H4904,'3-Productie normen'!A:L,VLOOKUP(M4904,'3-Productie normen'!$B$36:$C$42,2,FALSE),FALSE)))</f>
        <v>0</v>
      </c>
      <c r="T4904" s="516">
        <f t="shared" si="537"/>
        <v>0</v>
      </c>
      <c r="U4904" s="55">
        <f t="shared" si="538"/>
        <v>0</v>
      </c>
      <c r="V4904" s="527"/>
      <c r="X4904" s="529">
        <f t="shared" si="535"/>
        <v>1723.8</v>
      </c>
    </row>
    <row r="4905" spans="1:24" ht="14.1" customHeight="1">
      <c r="A4905" s="567">
        <v>4905</v>
      </c>
      <c r="B4905" s="467" t="s">
        <v>250</v>
      </c>
      <c r="C4905" s="466" t="s">
        <v>431</v>
      </c>
      <c r="D4905" s="473" t="s">
        <v>526</v>
      </c>
      <c r="E4905" s="475"/>
      <c r="F4905" s="475" t="s">
        <v>3850</v>
      </c>
      <c r="G4905" s="494" t="s">
        <v>568</v>
      </c>
      <c r="H4905" s="487" t="s">
        <v>17</v>
      </c>
      <c r="I4905" s="494" t="s">
        <v>4012</v>
      </c>
      <c r="J4905" s="502">
        <v>6.17</v>
      </c>
      <c r="K4905" s="494" t="s">
        <v>4028</v>
      </c>
      <c r="L4905" s="512">
        <f t="shared" si="536"/>
        <v>510</v>
      </c>
      <c r="M4905" s="514">
        <v>255</v>
      </c>
      <c r="N4905" s="514">
        <v>255</v>
      </c>
      <c r="O4905" s="514"/>
      <c r="P4905" s="515" t="e">
        <f t="shared" si="532"/>
        <v>#DIV/0!</v>
      </c>
      <c r="Q4905" s="515" t="e">
        <f t="shared" si="533"/>
        <v>#DIV/0!</v>
      </c>
      <c r="R4905" s="515">
        <f t="shared" si="534"/>
        <v>0</v>
      </c>
      <c r="S4905" s="516">
        <f>IF(M4905="nio",0,IF(M4905&gt;0,VLOOKUP(H4905,'3-Productie normen'!A:L,VLOOKUP(M4905,'3-Productie normen'!$B$36:$C$42,2,FALSE),FALSE)))</f>
        <v>0</v>
      </c>
      <c r="T4905" s="516">
        <f t="shared" si="537"/>
        <v>0</v>
      </c>
      <c r="U4905" s="55">
        <f t="shared" si="538"/>
        <v>0</v>
      </c>
      <c r="V4905" s="527"/>
      <c r="X4905" s="529">
        <f t="shared" si="535"/>
        <v>3146.7</v>
      </c>
    </row>
    <row r="4906" spans="1:24" ht="14.1" customHeight="1">
      <c r="A4906" s="460">
        <v>4906</v>
      </c>
      <c r="B4906" s="467" t="s">
        <v>250</v>
      </c>
      <c r="C4906" s="466" t="s">
        <v>431</v>
      </c>
      <c r="D4906" s="473" t="s">
        <v>526</v>
      </c>
      <c r="E4906" s="475"/>
      <c r="F4906" s="475" t="s">
        <v>3851</v>
      </c>
      <c r="G4906" s="494" t="s">
        <v>568</v>
      </c>
      <c r="H4906" s="487" t="s">
        <v>17</v>
      </c>
      <c r="I4906" s="494" t="s">
        <v>4012</v>
      </c>
      <c r="J4906" s="502">
        <v>6.17</v>
      </c>
      <c r="K4906" s="494" t="s">
        <v>4028</v>
      </c>
      <c r="L4906" s="512">
        <f t="shared" si="536"/>
        <v>510</v>
      </c>
      <c r="M4906" s="514">
        <v>255</v>
      </c>
      <c r="N4906" s="514">
        <v>255</v>
      </c>
      <c r="O4906" s="514"/>
      <c r="P4906" s="515" t="e">
        <f t="shared" si="532"/>
        <v>#DIV/0!</v>
      </c>
      <c r="Q4906" s="515" t="e">
        <f t="shared" si="533"/>
        <v>#DIV/0!</v>
      </c>
      <c r="R4906" s="515">
        <f t="shared" si="534"/>
        <v>0</v>
      </c>
      <c r="S4906" s="516">
        <f>IF(M4906="nio",0,IF(M4906&gt;0,VLOOKUP(H4906,'3-Productie normen'!A:L,VLOOKUP(M4906,'3-Productie normen'!$B$36:$C$42,2,FALSE),FALSE)))</f>
        <v>0</v>
      </c>
      <c r="T4906" s="516">
        <f t="shared" si="537"/>
        <v>0</v>
      </c>
      <c r="U4906" s="55">
        <f t="shared" si="538"/>
        <v>0</v>
      </c>
      <c r="V4906" s="527"/>
      <c r="X4906" s="529">
        <f t="shared" si="535"/>
        <v>3146.7</v>
      </c>
    </row>
    <row r="4907" spans="1:24" ht="14.1" customHeight="1">
      <c r="A4907" s="460">
        <v>4907</v>
      </c>
      <c r="B4907" s="467" t="s">
        <v>250</v>
      </c>
      <c r="C4907" s="466" t="s">
        <v>431</v>
      </c>
      <c r="D4907" s="473" t="s">
        <v>526</v>
      </c>
      <c r="E4907" s="475"/>
      <c r="F4907" s="475" t="s">
        <v>3852</v>
      </c>
      <c r="G4907" s="494" t="s">
        <v>568</v>
      </c>
      <c r="H4907" s="487" t="s">
        <v>17</v>
      </c>
      <c r="I4907" s="494" t="s">
        <v>4012</v>
      </c>
      <c r="J4907" s="502">
        <v>16.37</v>
      </c>
      <c r="K4907" s="494" t="s">
        <v>4028</v>
      </c>
      <c r="L4907" s="512">
        <f t="shared" si="536"/>
        <v>510</v>
      </c>
      <c r="M4907" s="514">
        <v>255</v>
      </c>
      <c r="N4907" s="514">
        <v>255</v>
      </c>
      <c r="O4907" s="514"/>
      <c r="P4907" s="515" t="e">
        <f t="shared" si="532"/>
        <v>#DIV/0!</v>
      </c>
      <c r="Q4907" s="515" t="e">
        <f t="shared" si="533"/>
        <v>#DIV/0!</v>
      </c>
      <c r="R4907" s="515">
        <f t="shared" si="534"/>
        <v>0</v>
      </c>
      <c r="S4907" s="516">
        <f>IF(M4907="nio",0,IF(M4907&gt;0,VLOOKUP(H4907,'3-Productie normen'!A:L,VLOOKUP(M4907,'3-Productie normen'!$B$36:$C$42,2,FALSE),FALSE)))</f>
        <v>0</v>
      </c>
      <c r="T4907" s="516">
        <f t="shared" si="537"/>
        <v>0</v>
      </c>
      <c r="U4907" s="55">
        <f t="shared" si="538"/>
        <v>0</v>
      </c>
      <c r="V4907" s="527"/>
      <c r="X4907" s="529">
        <f t="shared" si="535"/>
        <v>8348.7000000000007</v>
      </c>
    </row>
    <row r="4908" spans="1:24" ht="14.1" customHeight="1">
      <c r="A4908" s="460">
        <v>4908</v>
      </c>
      <c r="B4908" s="467" t="s">
        <v>250</v>
      </c>
      <c r="C4908" s="466" t="s">
        <v>431</v>
      </c>
      <c r="D4908" s="473" t="s">
        <v>526</v>
      </c>
      <c r="E4908" s="475"/>
      <c r="F4908" s="475" t="s">
        <v>3853</v>
      </c>
      <c r="G4908" s="494" t="s">
        <v>568</v>
      </c>
      <c r="H4908" s="487" t="s">
        <v>17</v>
      </c>
      <c r="I4908" s="494" t="s">
        <v>4012</v>
      </c>
      <c r="J4908" s="502">
        <v>3.38</v>
      </c>
      <c r="K4908" s="494" t="s">
        <v>4028</v>
      </c>
      <c r="L4908" s="512">
        <f t="shared" si="536"/>
        <v>510</v>
      </c>
      <c r="M4908" s="514">
        <v>255</v>
      </c>
      <c r="N4908" s="514">
        <v>255</v>
      </c>
      <c r="O4908" s="514"/>
      <c r="P4908" s="515" t="e">
        <f t="shared" si="532"/>
        <v>#DIV/0!</v>
      </c>
      <c r="Q4908" s="515" t="e">
        <f t="shared" si="533"/>
        <v>#DIV/0!</v>
      </c>
      <c r="R4908" s="515">
        <f t="shared" si="534"/>
        <v>0</v>
      </c>
      <c r="S4908" s="516">
        <f>IF(M4908="nio",0,IF(M4908&gt;0,VLOOKUP(H4908,'3-Productie normen'!A:L,VLOOKUP(M4908,'3-Productie normen'!$B$36:$C$42,2,FALSE),FALSE)))</f>
        <v>0</v>
      </c>
      <c r="T4908" s="516">
        <f t="shared" si="537"/>
        <v>0</v>
      </c>
      <c r="U4908" s="55">
        <f t="shared" si="538"/>
        <v>0</v>
      </c>
      <c r="V4908" s="527"/>
      <c r="X4908" s="529">
        <f t="shared" si="535"/>
        <v>1723.8</v>
      </c>
    </row>
    <row r="4909" spans="1:24" ht="14.1" customHeight="1">
      <c r="A4909" s="460">
        <v>4909</v>
      </c>
      <c r="B4909" s="467" t="s">
        <v>250</v>
      </c>
      <c r="C4909" s="466" t="s">
        <v>431</v>
      </c>
      <c r="D4909" s="473" t="s">
        <v>526</v>
      </c>
      <c r="E4909" s="475"/>
      <c r="F4909" s="475" t="s">
        <v>3854</v>
      </c>
      <c r="G4909" s="494" t="s">
        <v>568</v>
      </c>
      <c r="H4909" s="487" t="s">
        <v>17</v>
      </c>
      <c r="I4909" s="494" t="s">
        <v>4012</v>
      </c>
      <c r="J4909" s="502">
        <v>6.17</v>
      </c>
      <c r="K4909" s="494" t="s">
        <v>4028</v>
      </c>
      <c r="L4909" s="512">
        <f t="shared" si="536"/>
        <v>510</v>
      </c>
      <c r="M4909" s="514">
        <v>255</v>
      </c>
      <c r="N4909" s="514">
        <v>255</v>
      </c>
      <c r="O4909" s="514"/>
      <c r="P4909" s="515" t="e">
        <f t="shared" si="532"/>
        <v>#DIV/0!</v>
      </c>
      <c r="Q4909" s="515" t="e">
        <f t="shared" si="533"/>
        <v>#DIV/0!</v>
      </c>
      <c r="R4909" s="515">
        <f t="shared" si="534"/>
        <v>0</v>
      </c>
      <c r="S4909" s="516">
        <f>IF(M4909="nio",0,IF(M4909&gt;0,VLOOKUP(H4909,'3-Productie normen'!A:L,VLOOKUP(M4909,'3-Productie normen'!$B$36:$C$42,2,FALSE),FALSE)))</f>
        <v>0</v>
      </c>
      <c r="T4909" s="516">
        <f t="shared" si="537"/>
        <v>0</v>
      </c>
      <c r="U4909" s="55">
        <f t="shared" si="538"/>
        <v>0</v>
      </c>
      <c r="V4909" s="527"/>
      <c r="X4909" s="529">
        <f t="shared" si="535"/>
        <v>3146.7</v>
      </c>
    </row>
    <row r="4910" spans="1:24" ht="14.1" customHeight="1">
      <c r="A4910" s="460">
        <v>4910</v>
      </c>
      <c r="B4910" s="467" t="s">
        <v>250</v>
      </c>
      <c r="C4910" s="466" t="s">
        <v>431</v>
      </c>
      <c r="D4910" s="473" t="s">
        <v>526</v>
      </c>
      <c r="E4910" s="477"/>
      <c r="F4910" s="477" t="s">
        <v>3855</v>
      </c>
      <c r="G4910" s="495" t="s">
        <v>568</v>
      </c>
      <c r="H4910" s="487" t="s">
        <v>17</v>
      </c>
      <c r="I4910" s="494" t="s">
        <v>4012</v>
      </c>
      <c r="J4910" s="503">
        <v>6.17</v>
      </c>
      <c r="K4910" s="495" t="s">
        <v>4028</v>
      </c>
      <c r="L4910" s="512">
        <f t="shared" si="536"/>
        <v>510</v>
      </c>
      <c r="M4910" s="514">
        <v>255</v>
      </c>
      <c r="N4910" s="514">
        <v>255</v>
      </c>
      <c r="O4910" s="514"/>
      <c r="P4910" s="515" t="e">
        <f t="shared" si="532"/>
        <v>#DIV/0!</v>
      </c>
      <c r="Q4910" s="515" t="e">
        <f t="shared" si="533"/>
        <v>#DIV/0!</v>
      </c>
      <c r="R4910" s="515">
        <f t="shared" si="534"/>
        <v>0</v>
      </c>
      <c r="S4910" s="516">
        <f>IF(M4910="nio",0,IF(M4910&gt;0,VLOOKUP(H4910,'3-Productie normen'!A:L,VLOOKUP(M4910,'3-Productie normen'!$B$36:$C$42,2,FALSE),FALSE)))</f>
        <v>0</v>
      </c>
      <c r="T4910" s="516">
        <f t="shared" si="537"/>
        <v>0</v>
      </c>
      <c r="U4910" s="55">
        <f t="shared" si="538"/>
        <v>0</v>
      </c>
      <c r="V4910" s="527"/>
      <c r="X4910" s="529">
        <f t="shared" si="535"/>
        <v>3146.7</v>
      </c>
    </row>
    <row r="4911" spans="1:24" ht="14.1" customHeight="1">
      <c r="A4911" s="460">
        <v>4911</v>
      </c>
      <c r="B4911" s="467" t="s">
        <v>250</v>
      </c>
      <c r="C4911" s="466" t="s">
        <v>431</v>
      </c>
      <c r="D4911" s="473" t="s">
        <v>526</v>
      </c>
      <c r="E4911" s="477"/>
      <c r="F4911" s="477" t="s">
        <v>3856</v>
      </c>
      <c r="G4911" s="495" t="s">
        <v>559</v>
      </c>
      <c r="H4911" s="491" t="s">
        <v>286</v>
      </c>
      <c r="I4911" s="495"/>
      <c r="J4911" s="503">
        <v>0.75</v>
      </c>
      <c r="K4911" s="495" t="s">
        <v>4027</v>
      </c>
      <c r="L4911" s="512">
        <f t="shared" si="536"/>
        <v>0</v>
      </c>
      <c r="M4911" s="513" t="s">
        <v>4037</v>
      </c>
      <c r="N4911" s="514"/>
      <c r="O4911" s="514"/>
      <c r="P4911" s="515">
        <f t="shared" si="532"/>
        <v>0</v>
      </c>
      <c r="Q4911" s="515">
        <f t="shared" si="533"/>
        <v>0</v>
      </c>
      <c r="R4911" s="515">
        <f t="shared" si="534"/>
        <v>0</v>
      </c>
      <c r="S4911" s="516">
        <f>IF(M4911="nio",0,IF(M4911&gt;0,VLOOKUP(H4911,'3-Productie normen'!A:L,VLOOKUP(M4911,'3-Productie normen'!$B$36:$C$42,2,FALSE),FALSE)))</f>
        <v>0</v>
      </c>
      <c r="T4911" s="516">
        <f t="shared" si="537"/>
        <v>0</v>
      </c>
      <c r="U4911" s="55">
        <f t="shared" si="538"/>
        <v>0</v>
      </c>
      <c r="V4911" s="527"/>
      <c r="X4911" s="529">
        <f t="shared" si="535"/>
        <v>0</v>
      </c>
    </row>
    <row r="4912" spans="1:24" ht="14.1" customHeight="1">
      <c r="A4912" s="460">
        <v>4912</v>
      </c>
      <c r="B4912" s="467" t="s">
        <v>250</v>
      </c>
      <c r="C4912" s="466" t="s">
        <v>431</v>
      </c>
      <c r="D4912" s="473" t="s">
        <v>526</v>
      </c>
      <c r="E4912" s="477"/>
      <c r="F4912" s="477" t="s">
        <v>3857</v>
      </c>
      <c r="G4912" s="495" t="s">
        <v>559</v>
      </c>
      <c r="H4912" s="491" t="s">
        <v>286</v>
      </c>
      <c r="I4912" s="495"/>
      <c r="J4912" s="503">
        <v>0.32</v>
      </c>
      <c r="K4912" s="495" t="s">
        <v>4027</v>
      </c>
      <c r="L4912" s="512">
        <f t="shared" si="536"/>
        <v>0</v>
      </c>
      <c r="M4912" s="513" t="s">
        <v>4037</v>
      </c>
      <c r="N4912" s="514"/>
      <c r="O4912" s="514"/>
      <c r="P4912" s="515">
        <f t="shared" si="532"/>
        <v>0</v>
      </c>
      <c r="Q4912" s="515">
        <f t="shared" si="533"/>
        <v>0</v>
      </c>
      <c r="R4912" s="515">
        <f t="shared" si="534"/>
        <v>0</v>
      </c>
      <c r="S4912" s="516">
        <f>IF(M4912="nio",0,IF(M4912&gt;0,VLOOKUP(H4912,'3-Productie normen'!A:L,VLOOKUP(M4912,'3-Productie normen'!$B$36:$C$42,2,FALSE),FALSE)))</f>
        <v>0</v>
      </c>
      <c r="T4912" s="516">
        <f t="shared" si="537"/>
        <v>0</v>
      </c>
      <c r="U4912" s="55">
        <f t="shared" si="538"/>
        <v>0</v>
      </c>
      <c r="V4912" s="527"/>
      <c r="X4912" s="529">
        <f t="shared" si="535"/>
        <v>0</v>
      </c>
    </row>
    <row r="4913" spans="1:24" ht="14.1" customHeight="1">
      <c r="A4913" s="567">
        <v>4913</v>
      </c>
      <c r="B4913" s="467" t="s">
        <v>250</v>
      </c>
      <c r="C4913" s="466" t="s">
        <v>431</v>
      </c>
      <c r="D4913" s="473" t="s">
        <v>526</v>
      </c>
      <c r="E4913" s="477"/>
      <c r="F4913" s="477" t="s">
        <v>3858</v>
      </c>
      <c r="G4913" s="495" t="s">
        <v>559</v>
      </c>
      <c r="H4913" s="491" t="s">
        <v>286</v>
      </c>
      <c r="I4913" s="495"/>
      <c r="J4913" s="503">
        <v>4.87</v>
      </c>
      <c r="K4913" s="495" t="s">
        <v>4027</v>
      </c>
      <c r="L4913" s="512">
        <f t="shared" si="536"/>
        <v>0</v>
      </c>
      <c r="M4913" s="513" t="s">
        <v>4037</v>
      </c>
      <c r="N4913" s="514"/>
      <c r="O4913" s="514"/>
      <c r="P4913" s="515">
        <f t="shared" si="532"/>
        <v>0</v>
      </c>
      <c r="Q4913" s="515">
        <f t="shared" si="533"/>
        <v>0</v>
      </c>
      <c r="R4913" s="515">
        <f t="shared" si="534"/>
        <v>0</v>
      </c>
      <c r="S4913" s="516">
        <f>IF(M4913="nio",0,IF(M4913&gt;0,VLOOKUP(H4913,'3-Productie normen'!A:L,VLOOKUP(M4913,'3-Productie normen'!$B$36:$C$42,2,FALSE),FALSE)))</f>
        <v>0</v>
      </c>
      <c r="T4913" s="516">
        <f t="shared" si="537"/>
        <v>0</v>
      </c>
      <c r="U4913" s="55">
        <f t="shared" si="538"/>
        <v>0</v>
      </c>
      <c r="V4913" s="527"/>
      <c r="X4913" s="529">
        <f t="shared" si="535"/>
        <v>0</v>
      </c>
    </row>
    <row r="4914" spans="1:24" ht="14.1" customHeight="1">
      <c r="A4914" s="460">
        <v>4914</v>
      </c>
      <c r="B4914" s="467" t="s">
        <v>250</v>
      </c>
      <c r="C4914" s="466" t="s">
        <v>431</v>
      </c>
      <c r="D4914" s="473" t="s">
        <v>526</v>
      </c>
      <c r="E4914" s="477"/>
      <c r="F4914" s="477" t="s">
        <v>3859</v>
      </c>
      <c r="G4914" s="495" t="s">
        <v>559</v>
      </c>
      <c r="H4914" s="491" t="s">
        <v>286</v>
      </c>
      <c r="I4914" s="495"/>
      <c r="J4914" s="503">
        <v>6.87</v>
      </c>
      <c r="K4914" s="495" t="s">
        <v>4027</v>
      </c>
      <c r="L4914" s="512">
        <f t="shared" si="536"/>
        <v>0</v>
      </c>
      <c r="M4914" s="513" t="s">
        <v>4037</v>
      </c>
      <c r="N4914" s="514"/>
      <c r="O4914" s="514"/>
      <c r="P4914" s="515">
        <f t="shared" si="532"/>
        <v>0</v>
      </c>
      <c r="Q4914" s="515">
        <f t="shared" si="533"/>
        <v>0</v>
      </c>
      <c r="R4914" s="515">
        <f t="shared" si="534"/>
        <v>0</v>
      </c>
      <c r="S4914" s="516">
        <f>IF(M4914="nio",0,IF(M4914&gt;0,VLOOKUP(H4914,'3-Productie normen'!A:L,VLOOKUP(M4914,'3-Productie normen'!$B$36:$C$42,2,FALSE),FALSE)))</f>
        <v>0</v>
      </c>
      <c r="T4914" s="516">
        <f t="shared" si="537"/>
        <v>0</v>
      </c>
      <c r="U4914" s="55">
        <f t="shared" si="538"/>
        <v>0</v>
      </c>
      <c r="V4914" s="527"/>
      <c r="X4914" s="529">
        <f t="shared" si="535"/>
        <v>0</v>
      </c>
    </row>
    <row r="4915" spans="1:24" ht="14.1" customHeight="1">
      <c r="A4915" s="460">
        <v>4915</v>
      </c>
      <c r="B4915" s="467" t="s">
        <v>250</v>
      </c>
      <c r="C4915" s="466" t="s">
        <v>431</v>
      </c>
      <c r="D4915" s="473" t="s">
        <v>526</v>
      </c>
      <c r="E4915" s="477"/>
      <c r="F4915" s="477" t="s">
        <v>3860</v>
      </c>
      <c r="G4915" s="495" t="s">
        <v>559</v>
      </c>
      <c r="H4915" s="491" t="s">
        <v>286</v>
      </c>
      <c r="I4915" s="495"/>
      <c r="J4915" s="503">
        <v>0.48</v>
      </c>
      <c r="K4915" s="495" t="s">
        <v>4027</v>
      </c>
      <c r="L4915" s="512">
        <f t="shared" si="536"/>
        <v>0</v>
      </c>
      <c r="M4915" s="513" t="s">
        <v>4037</v>
      </c>
      <c r="N4915" s="514"/>
      <c r="O4915" s="514"/>
      <c r="P4915" s="515">
        <f t="shared" si="532"/>
        <v>0</v>
      </c>
      <c r="Q4915" s="515">
        <f t="shared" si="533"/>
        <v>0</v>
      </c>
      <c r="R4915" s="515">
        <f t="shared" si="534"/>
        <v>0</v>
      </c>
      <c r="S4915" s="516">
        <f>IF(M4915="nio",0,IF(M4915&gt;0,VLOOKUP(H4915,'3-Productie normen'!A:L,VLOOKUP(M4915,'3-Productie normen'!$B$36:$C$42,2,FALSE),FALSE)))</f>
        <v>0</v>
      </c>
      <c r="T4915" s="516">
        <f t="shared" si="537"/>
        <v>0</v>
      </c>
      <c r="U4915" s="55">
        <f t="shared" si="538"/>
        <v>0</v>
      </c>
      <c r="V4915" s="527"/>
      <c r="X4915" s="529">
        <f t="shared" si="535"/>
        <v>0</v>
      </c>
    </row>
    <row r="4916" spans="1:24" ht="14.1" customHeight="1">
      <c r="A4916" s="460">
        <v>4916</v>
      </c>
      <c r="B4916" s="467" t="s">
        <v>250</v>
      </c>
      <c r="C4916" s="466" t="s">
        <v>431</v>
      </c>
      <c r="D4916" s="473" t="s">
        <v>526</v>
      </c>
      <c r="E4916" s="477"/>
      <c r="F4916" s="477" t="s">
        <v>3861</v>
      </c>
      <c r="G4916" s="495" t="s">
        <v>559</v>
      </c>
      <c r="H4916" s="491" t="s">
        <v>286</v>
      </c>
      <c r="I4916" s="495"/>
      <c r="J4916" s="503">
        <v>2.35</v>
      </c>
      <c r="K4916" s="495" t="s">
        <v>4027</v>
      </c>
      <c r="L4916" s="512">
        <f t="shared" si="536"/>
        <v>0</v>
      </c>
      <c r="M4916" s="513" t="s">
        <v>4037</v>
      </c>
      <c r="N4916" s="514"/>
      <c r="O4916" s="514"/>
      <c r="P4916" s="515">
        <f t="shared" si="532"/>
        <v>0</v>
      </c>
      <c r="Q4916" s="515">
        <f t="shared" si="533"/>
        <v>0</v>
      </c>
      <c r="R4916" s="515">
        <f t="shared" si="534"/>
        <v>0</v>
      </c>
      <c r="S4916" s="516">
        <f>IF(M4916="nio",0,IF(M4916&gt;0,VLOOKUP(H4916,'3-Productie normen'!A:L,VLOOKUP(M4916,'3-Productie normen'!$B$36:$C$42,2,FALSE),FALSE)))</f>
        <v>0</v>
      </c>
      <c r="T4916" s="516">
        <f t="shared" si="537"/>
        <v>0</v>
      </c>
      <c r="U4916" s="55">
        <f t="shared" si="538"/>
        <v>0</v>
      </c>
      <c r="V4916" s="527"/>
      <c r="X4916" s="529">
        <f t="shared" si="535"/>
        <v>0</v>
      </c>
    </row>
    <row r="4917" spans="1:24" ht="14.1" customHeight="1">
      <c r="A4917" s="460">
        <v>4917</v>
      </c>
      <c r="B4917" s="467" t="s">
        <v>250</v>
      </c>
      <c r="C4917" s="466" t="s">
        <v>431</v>
      </c>
      <c r="D4917" s="473" t="s">
        <v>526</v>
      </c>
      <c r="E4917" s="477"/>
      <c r="F4917" s="477" t="s">
        <v>3862</v>
      </c>
      <c r="G4917" s="495" t="s">
        <v>559</v>
      </c>
      <c r="H4917" s="491" t="s">
        <v>286</v>
      </c>
      <c r="I4917" s="495"/>
      <c r="J4917" s="503">
        <v>9.76</v>
      </c>
      <c r="K4917" s="495" t="s">
        <v>4027</v>
      </c>
      <c r="L4917" s="512">
        <f t="shared" si="536"/>
        <v>0</v>
      </c>
      <c r="M4917" s="513" t="s">
        <v>4037</v>
      </c>
      <c r="N4917" s="514"/>
      <c r="O4917" s="514"/>
      <c r="P4917" s="515">
        <f t="shared" si="532"/>
        <v>0</v>
      </c>
      <c r="Q4917" s="515">
        <f t="shared" si="533"/>
        <v>0</v>
      </c>
      <c r="R4917" s="515">
        <f t="shared" si="534"/>
        <v>0</v>
      </c>
      <c r="S4917" s="516">
        <f>IF(M4917="nio",0,IF(M4917&gt;0,VLOOKUP(H4917,'3-Productie normen'!A:L,VLOOKUP(M4917,'3-Productie normen'!$B$36:$C$42,2,FALSE),FALSE)))</f>
        <v>0</v>
      </c>
      <c r="T4917" s="516">
        <f t="shared" si="537"/>
        <v>0</v>
      </c>
      <c r="U4917" s="55">
        <f t="shared" si="538"/>
        <v>0</v>
      </c>
      <c r="V4917" s="527"/>
      <c r="X4917" s="529">
        <f t="shared" si="535"/>
        <v>0</v>
      </c>
    </row>
    <row r="4918" spans="1:24" ht="14.1" customHeight="1">
      <c r="A4918" s="460">
        <v>4918</v>
      </c>
      <c r="B4918" s="467" t="s">
        <v>250</v>
      </c>
      <c r="C4918" s="466" t="s">
        <v>431</v>
      </c>
      <c r="D4918" s="473" t="s">
        <v>526</v>
      </c>
      <c r="E4918" s="477"/>
      <c r="F4918" s="477" t="s">
        <v>3863</v>
      </c>
      <c r="G4918" s="495" t="s">
        <v>559</v>
      </c>
      <c r="H4918" s="491" t="s">
        <v>286</v>
      </c>
      <c r="I4918" s="495"/>
      <c r="J4918" s="503">
        <v>5.48</v>
      </c>
      <c r="K4918" s="495" t="s">
        <v>4027</v>
      </c>
      <c r="L4918" s="512">
        <f t="shared" si="536"/>
        <v>0</v>
      </c>
      <c r="M4918" s="513" t="s">
        <v>4037</v>
      </c>
      <c r="N4918" s="514"/>
      <c r="O4918" s="514"/>
      <c r="P4918" s="515">
        <f t="shared" si="532"/>
        <v>0</v>
      </c>
      <c r="Q4918" s="515">
        <f t="shared" si="533"/>
        <v>0</v>
      </c>
      <c r="R4918" s="515">
        <f t="shared" si="534"/>
        <v>0</v>
      </c>
      <c r="S4918" s="516">
        <f>IF(M4918="nio",0,IF(M4918&gt;0,VLOOKUP(H4918,'3-Productie normen'!A:L,VLOOKUP(M4918,'3-Productie normen'!$B$36:$C$42,2,FALSE),FALSE)))</f>
        <v>0</v>
      </c>
      <c r="T4918" s="516">
        <f t="shared" si="537"/>
        <v>0</v>
      </c>
      <c r="U4918" s="55">
        <f t="shared" si="538"/>
        <v>0</v>
      </c>
      <c r="V4918" s="527"/>
      <c r="X4918" s="529">
        <f t="shared" si="535"/>
        <v>0</v>
      </c>
    </row>
    <row r="4919" spans="1:24" ht="14.1" customHeight="1">
      <c r="A4919" s="460">
        <v>4919</v>
      </c>
      <c r="B4919" s="467" t="s">
        <v>250</v>
      </c>
      <c r="C4919" s="466" t="s">
        <v>431</v>
      </c>
      <c r="D4919" s="473" t="s">
        <v>526</v>
      </c>
      <c r="E4919" s="477"/>
      <c r="F4919" s="477" t="s">
        <v>3864</v>
      </c>
      <c r="G4919" s="495" t="s">
        <v>559</v>
      </c>
      <c r="H4919" s="491" t="s">
        <v>286</v>
      </c>
      <c r="I4919" s="495"/>
      <c r="J4919" s="503">
        <v>16.07</v>
      </c>
      <c r="K4919" s="495" t="s">
        <v>4027</v>
      </c>
      <c r="L4919" s="512">
        <f t="shared" si="536"/>
        <v>0</v>
      </c>
      <c r="M4919" s="513" t="s">
        <v>4037</v>
      </c>
      <c r="N4919" s="514"/>
      <c r="O4919" s="514"/>
      <c r="P4919" s="515">
        <f t="shared" si="532"/>
        <v>0</v>
      </c>
      <c r="Q4919" s="515">
        <f t="shared" si="533"/>
        <v>0</v>
      </c>
      <c r="R4919" s="515">
        <f t="shared" si="534"/>
        <v>0</v>
      </c>
      <c r="S4919" s="516">
        <f>IF(M4919="nio",0,IF(M4919&gt;0,VLOOKUP(H4919,'3-Productie normen'!A:L,VLOOKUP(M4919,'3-Productie normen'!$B$36:$C$42,2,FALSE),FALSE)))</f>
        <v>0</v>
      </c>
      <c r="T4919" s="516">
        <f t="shared" si="537"/>
        <v>0</v>
      </c>
      <c r="U4919" s="55">
        <f t="shared" si="538"/>
        <v>0</v>
      </c>
      <c r="V4919" s="527"/>
      <c r="X4919" s="529">
        <f t="shared" si="535"/>
        <v>0</v>
      </c>
    </row>
    <row r="4920" spans="1:24" ht="14.1" customHeight="1">
      <c r="A4920" s="460">
        <v>4920</v>
      </c>
      <c r="B4920" s="467" t="s">
        <v>250</v>
      </c>
      <c r="C4920" s="466" t="s">
        <v>431</v>
      </c>
      <c r="D4920" s="473" t="s">
        <v>526</v>
      </c>
      <c r="E4920" s="477"/>
      <c r="F4920" s="477" t="s">
        <v>3865</v>
      </c>
      <c r="G4920" s="495" t="s">
        <v>559</v>
      </c>
      <c r="H4920" s="491" t="s">
        <v>286</v>
      </c>
      <c r="I4920" s="495"/>
      <c r="J4920" s="503">
        <v>17.27</v>
      </c>
      <c r="K4920" s="495" t="s">
        <v>4027</v>
      </c>
      <c r="L4920" s="512">
        <f t="shared" si="536"/>
        <v>0</v>
      </c>
      <c r="M4920" s="513" t="s">
        <v>4037</v>
      </c>
      <c r="N4920" s="514"/>
      <c r="O4920" s="514"/>
      <c r="P4920" s="515">
        <f t="shared" si="532"/>
        <v>0</v>
      </c>
      <c r="Q4920" s="515">
        <f t="shared" si="533"/>
        <v>0</v>
      </c>
      <c r="R4920" s="515">
        <f t="shared" si="534"/>
        <v>0</v>
      </c>
      <c r="S4920" s="516">
        <f>IF(M4920="nio",0,IF(M4920&gt;0,VLOOKUP(H4920,'3-Productie normen'!A:L,VLOOKUP(M4920,'3-Productie normen'!$B$36:$C$42,2,FALSE),FALSE)))</f>
        <v>0</v>
      </c>
      <c r="T4920" s="516">
        <f t="shared" si="537"/>
        <v>0</v>
      </c>
      <c r="U4920" s="55">
        <f t="shared" si="538"/>
        <v>0</v>
      </c>
      <c r="V4920" s="527"/>
      <c r="X4920" s="529">
        <f t="shared" si="535"/>
        <v>0</v>
      </c>
    </row>
    <row r="4921" spans="1:24" ht="14.1" customHeight="1">
      <c r="A4921" s="567">
        <v>4921</v>
      </c>
      <c r="B4921" s="467" t="s">
        <v>250</v>
      </c>
      <c r="C4921" s="466" t="s">
        <v>431</v>
      </c>
      <c r="D4921" s="473" t="s">
        <v>526</v>
      </c>
      <c r="E4921" s="477"/>
      <c r="F4921" s="477" t="s">
        <v>3866</v>
      </c>
      <c r="G4921" s="495" t="s">
        <v>559</v>
      </c>
      <c r="H4921" s="491" t="s">
        <v>286</v>
      </c>
      <c r="I4921" s="495"/>
      <c r="J4921" s="503">
        <v>17.18</v>
      </c>
      <c r="K4921" s="495" t="s">
        <v>4027</v>
      </c>
      <c r="L4921" s="512">
        <f t="shared" si="536"/>
        <v>0</v>
      </c>
      <c r="M4921" s="513" t="s">
        <v>4037</v>
      </c>
      <c r="N4921" s="514"/>
      <c r="O4921" s="514"/>
      <c r="P4921" s="515">
        <f t="shared" si="532"/>
        <v>0</v>
      </c>
      <c r="Q4921" s="515">
        <f t="shared" si="533"/>
        <v>0</v>
      </c>
      <c r="R4921" s="515">
        <f t="shared" si="534"/>
        <v>0</v>
      </c>
      <c r="S4921" s="516">
        <f>IF(M4921="nio",0,IF(M4921&gt;0,VLOOKUP(H4921,'3-Productie normen'!A:L,VLOOKUP(M4921,'3-Productie normen'!$B$36:$C$42,2,FALSE),FALSE)))</f>
        <v>0</v>
      </c>
      <c r="T4921" s="516">
        <f t="shared" si="537"/>
        <v>0</v>
      </c>
      <c r="U4921" s="55">
        <f t="shared" si="538"/>
        <v>0</v>
      </c>
      <c r="V4921" s="527"/>
      <c r="X4921" s="529">
        <f t="shared" si="535"/>
        <v>0</v>
      </c>
    </row>
    <row r="4922" spans="1:24" ht="14.1" customHeight="1">
      <c r="A4922" s="460">
        <v>4922</v>
      </c>
      <c r="B4922" s="467" t="s">
        <v>250</v>
      </c>
      <c r="C4922" s="466" t="s">
        <v>431</v>
      </c>
      <c r="D4922" s="473" t="s">
        <v>526</v>
      </c>
      <c r="E4922" s="477"/>
      <c r="F4922" s="477" t="s">
        <v>3867</v>
      </c>
      <c r="G4922" s="495" t="s">
        <v>559</v>
      </c>
      <c r="H4922" s="491" t="s">
        <v>286</v>
      </c>
      <c r="I4922" s="495"/>
      <c r="J4922" s="503">
        <v>112.91</v>
      </c>
      <c r="K4922" s="495" t="s">
        <v>4027</v>
      </c>
      <c r="L4922" s="512">
        <f t="shared" si="536"/>
        <v>0</v>
      </c>
      <c r="M4922" s="513" t="s">
        <v>4037</v>
      </c>
      <c r="N4922" s="514"/>
      <c r="O4922" s="514"/>
      <c r="P4922" s="515">
        <f t="shared" si="532"/>
        <v>0</v>
      </c>
      <c r="Q4922" s="515">
        <f t="shared" si="533"/>
        <v>0</v>
      </c>
      <c r="R4922" s="515">
        <f t="shared" si="534"/>
        <v>0</v>
      </c>
      <c r="S4922" s="516">
        <f>IF(M4922="nio",0,IF(M4922&gt;0,VLOOKUP(H4922,'3-Productie normen'!A:L,VLOOKUP(M4922,'3-Productie normen'!$B$36:$C$42,2,FALSE),FALSE)))</f>
        <v>0</v>
      </c>
      <c r="T4922" s="516">
        <f t="shared" si="537"/>
        <v>0</v>
      </c>
      <c r="U4922" s="55">
        <f t="shared" si="538"/>
        <v>0</v>
      </c>
      <c r="V4922" s="527"/>
      <c r="X4922" s="529">
        <f t="shared" si="535"/>
        <v>0</v>
      </c>
    </row>
    <row r="4923" spans="1:24" ht="14.1" customHeight="1">
      <c r="A4923" s="460">
        <v>4923</v>
      </c>
      <c r="B4923" s="467" t="s">
        <v>250</v>
      </c>
      <c r="C4923" s="466" t="s">
        <v>431</v>
      </c>
      <c r="D4923" s="473" t="s">
        <v>526</v>
      </c>
      <c r="E4923" s="477"/>
      <c r="F4923" s="477" t="s">
        <v>3868</v>
      </c>
      <c r="G4923" s="495" t="s">
        <v>559</v>
      </c>
      <c r="H4923" s="491" t="s">
        <v>286</v>
      </c>
      <c r="I4923" s="495"/>
      <c r="J4923" s="503">
        <v>9.56</v>
      </c>
      <c r="K4923" s="495" t="s">
        <v>4027</v>
      </c>
      <c r="L4923" s="512">
        <f t="shared" si="536"/>
        <v>0</v>
      </c>
      <c r="M4923" s="513" t="s">
        <v>4037</v>
      </c>
      <c r="N4923" s="514"/>
      <c r="O4923" s="514"/>
      <c r="P4923" s="515">
        <f t="shared" si="532"/>
        <v>0</v>
      </c>
      <c r="Q4923" s="515">
        <f t="shared" si="533"/>
        <v>0</v>
      </c>
      <c r="R4923" s="515">
        <f t="shared" si="534"/>
        <v>0</v>
      </c>
      <c r="S4923" s="516">
        <f>IF(M4923="nio",0,IF(M4923&gt;0,VLOOKUP(H4923,'3-Productie normen'!A:L,VLOOKUP(M4923,'3-Productie normen'!$B$36:$C$42,2,FALSE),FALSE)))</f>
        <v>0</v>
      </c>
      <c r="T4923" s="516">
        <f t="shared" si="537"/>
        <v>0</v>
      </c>
      <c r="U4923" s="55">
        <f t="shared" si="538"/>
        <v>0</v>
      </c>
      <c r="V4923" s="527"/>
      <c r="X4923" s="529">
        <f t="shared" si="535"/>
        <v>0</v>
      </c>
    </row>
    <row r="4924" spans="1:24" ht="14.1" customHeight="1">
      <c r="A4924" s="460">
        <v>4924</v>
      </c>
      <c r="B4924" s="467" t="s">
        <v>250</v>
      </c>
      <c r="C4924" s="466" t="s">
        <v>431</v>
      </c>
      <c r="D4924" s="473" t="s">
        <v>526</v>
      </c>
      <c r="E4924" s="477"/>
      <c r="F4924" s="477" t="s">
        <v>3869</v>
      </c>
      <c r="G4924" s="495" t="s">
        <v>566</v>
      </c>
      <c r="H4924" s="491" t="s">
        <v>286</v>
      </c>
      <c r="I4924" s="495"/>
      <c r="J4924" s="503">
        <v>16.989999999999998</v>
      </c>
      <c r="K4924" s="495" t="s">
        <v>4027</v>
      </c>
      <c r="L4924" s="512">
        <f t="shared" si="536"/>
        <v>0</v>
      </c>
      <c r="M4924" s="513" t="s">
        <v>4037</v>
      </c>
      <c r="N4924" s="514"/>
      <c r="O4924" s="514"/>
      <c r="P4924" s="515">
        <f t="shared" si="532"/>
        <v>0</v>
      </c>
      <c r="Q4924" s="515">
        <f t="shared" si="533"/>
        <v>0</v>
      </c>
      <c r="R4924" s="515">
        <f t="shared" si="534"/>
        <v>0</v>
      </c>
      <c r="S4924" s="516">
        <f>IF(M4924="nio",0,IF(M4924&gt;0,VLOOKUP(H4924,'3-Productie normen'!A:L,VLOOKUP(M4924,'3-Productie normen'!$B$36:$C$42,2,FALSE),FALSE)))</f>
        <v>0</v>
      </c>
      <c r="T4924" s="516">
        <f t="shared" si="537"/>
        <v>0</v>
      </c>
      <c r="U4924" s="55">
        <f t="shared" si="538"/>
        <v>0</v>
      </c>
      <c r="V4924" s="527"/>
      <c r="X4924" s="529">
        <f t="shared" si="535"/>
        <v>0</v>
      </c>
    </row>
    <row r="4925" spans="1:24" ht="14.1" customHeight="1">
      <c r="A4925" s="460">
        <v>4925</v>
      </c>
      <c r="B4925" s="467" t="s">
        <v>250</v>
      </c>
      <c r="C4925" s="466" t="s">
        <v>431</v>
      </c>
      <c r="D4925" s="473" t="s">
        <v>526</v>
      </c>
      <c r="E4925" s="477"/>
      <c r="F4925" s="477" t="s">
        <v>3870</v>
      </c>
      <c r="G4925" s="495" t="s">
        <v>566</v>
      </c>
      <c r="H4925" s="491" t="s">
        <v>286</v>
      </c>
      <c r="I4925" s="495"/>
      <c r="J4925" s="503">
        <v>32.06</v>
      </c>
      <c r="K4925" s="495" t="s">
        <v>4027</v>
      </c>
      <c r="L4925" s="512">
        <f t="shared" si="536"/>
        <v>0</v>
      </c>
      <c r="M4925" s="513" t="s">
        <v>4037</v>
      </c>
      <c r="N4925" s="514"/>
      <c r="O4925" s="514"/>
      <c r="P4925" s="515">
        <f t="shared" si="532"/>
        <v>0</v>
      </c>
      <c r="Q4925" s="515">
        <f t="shared" si="533"/>
        <v>0</v>
      </c>
      <c r="R4925" s="515">
        <f t="shared" si="534"/>
        <v>0</v>
      </c>
      <c r="S4925" s="516">
        <f>IF(M4925="nio",0,IF(M4925&gt;0,VLOOKUP(H4925,'3-Productie normen'!A:L,VLOOKUP(M4925,'3-Productie normen'!$B$36:$C$42,2,FALSE),FALSE)))</f>
        <v>0</v>
      </c>
      <c r="T4925" s="516">
        <f t="shared" si="537"/>
        <v>0</v>
      </c>
      <c r="U4925" s="55">
        <f t="shared" si="538"/>
        <v>0</v>
      </c>
      <c r="V4925" s="527"/>
      <c r="X4925" s="529">
        <f t="shared" si="535"/>
        <v>0</v>
      </c>
    </row>
    <row r="4926" spans="1:24" ht="14.1" customHeight="1">
      <c r="A4926" s="460">
        <v>4926</v>
      </c>
      <c r="B4926" s="467" t="s">
        <v>250</v>
      </c>
      <c r="C4926" s="466" t="s">
        <v>431</v>
      </c>
      <c r="D4926" s="473" t="s">
        <v>526</v>
      </c>
      <c r="E4926" s="477"/>
      <c r="F4926" s="477" t="s">
        <v>3871</v>
      </c>
      <c r="G4926" s="495" t="s">
        <v>566</v>
      </c>
      <c r="H4926" s="491" t="s">
        <v>286</v>
      </c>
      <c r="I4926" s="495"/>
      <c r="J4926" s="503">
        <v>32.729999999999997</v>
      </c>
      <c r="K4926" s="495" t="s">
        <v>4027</v>
      </c>
      <c r="L4926" s="512">
        <f t="shared" si="536"/>
        <v>0</v>
      </c>
      <c r="M4926" s="513" t="s">
        <v>4037</v>
      </c>
      <c r="N4926" s="514"/>
      <c r="O4926" s="514"/>
      <c r="P4926" s="515">
        <f t="shared" si="532"/>
        <v>0</v>
      </c>
      <c r="Q4926" s="515">
        <f t="shared" si="533"/>
        <v>0</v>
      </c>
      <c r="R4926" s="515">
        <f t="shared" si="534"/>
        <v>0</v>
      </c>
      <c r="S4926" s="516">
        <f>IF(M4926="nio",0,IF(M4926&gt;0,VLOOKUP(H4926,'3-Productie normen'!A:L,VLOOKUP(M4926,'3-Productie normen'!$B$36:$C$42,2,FALSE),FALSE)))</f>
        <v>0</v>
      </c>
      <c r="T4926" s="516">
        <f t="shared" si="537"/>
        <v>0</v>
      </c>
      <c r="U4926" s="55">
        <f t="shared" si="538"/>
        <v>0</v>
      </c>
      <c r="V4926" s="527"/>
      <c r="X4926" s="529">
        <f t="shared" si="535"/>
        <v>0</v>
      </c>
    </row>
    <row r="4927" spans="1:24" ht="14.1" customHeight="1">
      <c r="A4927" s="460">
        <v>4927</v>
      </c>
      <c r="B4927" s="467" t="s">
        <v>250</v>
      </c>
      <c r="C4927" s="466" t="s">
        <v>431</v>
      </c>
      <c r="D4927" s="473" t="s">
        <v>526</v>
      </c>
      <c r="E4927" s="477"/>
      <c r="F4927" s="477" t="s">
        <v>3872</v>
      </c>
      <c r="G4927" s="495" t="s">
        <v>566</v>
      </c>
      <c r="H4927" s="491" t="s">
        <v>286</v>
      </c>
      <c r="I4927" s="495"/>
      <c r="J4927" s="503">
        <v>8.7899999999999991</v>
      </c>
      <c r="K4927" s="495" t="s">
        <v>4027</v>
      </c>
      <c r="L4927" s="512">
        <f t="shared" si="536"/>
        <v>0</v>
      </c>
      <c r="M4927" s="513" t="s">
        <v>4037</v>
      </c>
      <c r="N4927" s="514"/>
      <c r="O4927" s="514"/>
      <c r="P4927" s="515">
        <f t="shared" si="532"/>
        <v>0</v>
      </c>
      <c r="Q4927" s="515">
        <f t="shared" si="533"/>
        <v>0</v>
      </c>
      <c r="R4927" s="515">
        <f t="shared" si="534"/>
        <v>0</v>
      </c>
      <c r="S4927" s="516">
        <f>IF(M4927="nio",0,IF(M4927&gt;0,VLOOKUP(H4927,'3-Productie normen'!A:L,VLOOKUP(M4927,'3-Productie normen'!$B$36:$C$42,2,FALSE),FALSE)))</f>
        <v>0</v>
      </c>
      <c r="T4927" s="516">
        <f t="shared" si="537"/>
        <v>0</v>
      </c>
      <c r="U4927" s="55">
        <f t="shared" si="538"/>
        <v>0</v>
      </c>
      <c r="V4927" s="527"/>
      <c r="X4927" s="529">
        <f t="shared" si="535"/>
        <v>0</v>
      </c>
    </row>
    <row r="4928" spans="1:24" ht="14.1" customHeight="1">
      <c r="A4928" s="460">
        <v>4928</v>
      </c>
      <c r="B4928" s="467" t="s">
        <v>250</v>
      </c>
      <c r="C4928" s="466" t="s">
        <v>431</v>
      </c>
      <c r="D4928" s="473" t="s">
        <v>526</v>
      </c>
      <c r="E4928" s="477"/>
      <c r="F4928" s="477" t="s">
        <v>3873</v>
      </c>
      <c r="G4928" s="495" t="s">
        <v>566</v>
      </c>
      <c r="H4928" s="491" t="s">
        <v>286</v>
      </c>
      <c r="I4928" s="495"/>
      <c r="J4928" s="503">
        <v>18.3</v>
      </c>
      <c r="K4928" s="495" t="s">
        <v>4027</v>
      </c>
      <c r="L4928" s="512">
        <f t="shared" si="536"/>
        <v>0</v>
      </c>
      <c r="M4928" s="513" t="s">
        <v>4037</v>
      </c>
      <c r="N4928" s="514"/>
      <c r="O4928" s="514"/>
      <c r="P4928" s="515">
        <f t="shared" si="532"/>
        <v>0</v>
      </c>
      <c r="Q4928" s="515">
        <f t="shared" si="533"/>
        <v>0</v>
      </c>
      <c r="R4928" s="515">
        <f t="shared" si="534"/>
        <v>0</v>
      </c>
      <c r="S4928" s="516">
        <f>IF(M4928="nio",0,IF(M4928&gt;0,VLOOKUP(H4928,'3-Productie normen'!A:L,VLOOKUP(M4928,'3-Productie normen'!$B$36:$C$42,2,FALSE),FALSE)))</f>
        <v>0</v>
      </c>
      <c r="T4928" s="516">
        <f t="shared" si="537"/>
        <v>0</v>
      </c>
      <c r="U4928" s="55">
        <f t="shared" si="538"/>
        <v>0</v>
      </c>
      <c r="V4928" s="527"/>
      <c r="X4928" s="529">
        <f t="shared" si="535"/>
        <v>0</v>
      </c>
    </row>
    <row r="4929" spans="1:24" ht="14.1" customHeight="1">
      <c r="A4929" s="567">
        <v>4929</v>
      </c>
      <c r="B4929" s="467" t="s">
        <v>250</v>
      </c>
      <c r="C4929" s="466" t="s">
        <v>431</v>
      </c>
      <c r="D4929" s="473" t="s">
        <v>526</v>
      </c>
      <c r="E4929" s="477"/>
      <c r="F4929" s="477" t="s">
        <v>3874</v>
      </c>
      <c r="G4929" s="495" t="s">
        <v>566</v>
      </c>
      <c r="H4929" s="491" t="s">
        <v>286</v>
      </c>
      <c r="I4929" s="495"/>
      <c r="J4929" s="503">
        <v>28.11</v>
      </c>
      <c r="K4929" s="495" t="s">
        <v>4027</v>
      </c>
      <c r="L4929" s="512">
        <f t="shared" si="536"/>
        <v>0</v>
      </c>
      <c r="M4929" s="513" t="s">
        <v>4037</v>
      </c>
      <c r="N4929" s="514"/>
      <c r="O4929" s="514"/>
      <c r="P4929" s="515">
        <f t="shared" si="532"/>
        <v>0</v>
      </c>
      <c r="Q4929" s="515">
        <f t="shared" si="533"/>
        <v>0</v>
      </c>
      <c r="R4929" s="515">
        <f t="shared" si="534"/>
        <v>0</v>
      </c>
      <c r="S4929" s="516">
        <f>IF(M4929="nio",0,IF(M4929&gt;0,VLOOKUP(H4929,'3-Productie normen'!A:L,VLOOKUP(M4929,'3-Productie normen'!$B$36:$C$42,2,FALSE),FALSE)))</f>
        <v>0</v>
      </c>
      <c r="T4929" s="516">
        <f t="shared" si="537"/>
        <v>0</v>
      </c>
      <c r="U4929" s="55">
        <f t="shared" si="538"/>
        <v>0</v>
      </c>
      <c r="V4929" s="527"/>
      <c r="X4929" s="529">
        <f t="shared" si="535"/>
        <v>0</v>
      </c>
    </row>
    <row r="4930" spans="1:24" ht="14.1" customHeight="1">
      <c r="A4930" s="460">
        <v>4930</v>
      </c>
      <c r="B4930" s="467" t="s">
        <v>250</v>
      </c>
      <c r="C4930" s="466" t="s">
        <v>431</v>
      </c>
      <c r="D4930" s="473" t="s">
        <v>526</v>
      </c>
      <c r="E4930" s="477"/>
      <c r="F4930" s="477" t="s">
        <v>3875</v>
      </c>
      <c r="G4930" s="495" t="s">
        <v>566</v>
      </c>
      <c r="H4930" s="491" t="s">
        <v>286</v>
      </c>
      <c r="I4930" s="495"/>
      <c r="J4930" s="503">
        <v>8.75</v>
      </c>
      <c r="K4930" s="495" t="s">
        <v>4027</v>
      </c>
      <c r="L4930" s="512">
        <f t="shared" si="536"/>
        <v>0</v>
      </c>
      <c r="M4930" s="513" t="s">
        <v>4037</v>
      </c>
      <c r="N4930" s="514"/>
      <c r="O4930" s="514"/>
      <c r="P4930" s="515">
        <f t="shared" si="532"/>
        <v>0</v>
      </c>
      <c r="Q4930" s="515">
        <f t="shared" si="533"/>
        <v>0</v>
      </c>
      <c r="R4930" s="515">
        <f t="shared" si="534"/>
        <v>0</v>
      </c>
      <c r="S4930" s="516">
        <f>IF(M4930="nio",0,IF(M4930&gt;0,VLOOKUP(H4930,'3-Productie normen'!A:L,VLOOKUP(M4930,'3-Productie normen'!$B$36:$C$42,2,FALSE),FALSE)))</f>
        <v>0</v>
      </c>
      <c r="T4930" s="516">
        <f t="shared" si="537"/>
        <v>0</v>
      </c>
      <c r="U4930" s="55">
        <f t="shared" si="538"/>
        <v>0</v>
      </c>
      <c r="V4930" s="527"/>
      <c r="X4930" s="529">
        <f t="shared" si="535"/>
        <v>0</v>
      </c>
    </row>
    <row r="4931" spans="1:24" ht="14.1" customHeight="1">
      <c r="A4931" s="460">
        <v>4931</v>
      </c>
      <c r="B4931" s="467" t="s">
        <v>250</v>
      </c>
      <c r="C4931" s="466" t="s">
        <v>431</v>
      </c>
      <c r="D4931" s="473" t="s">
        <v>526</v>
      </c>
      <c r="E4931" s="477"/>
      <c r="F4931" s="477" t="s">
        <v>3876</v>
      </c>
      <c r="G4931" s="495" t="s">
        <v>2206</v>
      </c>
      <c r="H4931" s="491" t="s">
        <v>286</v>
      </c>
      <c r="I4931" s="495"/>
      <c r="J4931" s="503">
        <v>7.14</v>
      </c>
      <c r="K4931" s="495" t="s">
        <v>4027</v>
      </c>
      <c r="L4931" s="512">
        <f t="shared" si="536"/>
        <v>0</v>
      </c>
      <c r="M4931" s="513" t="s">
        <v>4037</v>
      </c>
      <c r="N4931" s="514"/>
      <c r="O4931" s="514"/>
      <c r="P4931" s="515">
        <f t="shared" si="532"/>
        <v>0</v>
      </c>
      <c r="Q4931" s="515">
        <f t="shared" si="533"/>
        <v>0</v>
      </c>
      <c r="R4931" s="515">
        <f t="shared" si="534"/>
        <v>0</v>
      </c>
      <c r="S4931" s="516">
        <f>IF(M4931="nio",0,IF(M4931&gt;0,VLOOKUP(H4931,'3-Productie normen'!A:L,VLOOKUP(M4931,'3-Productie normen'!$B$36:$C$42,2,FALSE),FALSE)))</f>
        <v>0</v>
      </c>
      <c r="T4931" s="516">
        <f t="shared" si="537"/>
        <v>0</v>
      </c>
      <c r="U4931" s="55">
        <f t="shared" si="538"/>
        <v>0</v>
      </c>
      <c r="V4931" s="527"/>
      <c r="X4931" s="529">
        <f t="shared" si="535"/>
        <v>0</v>
      </c>
    </row>
    <row r="4932" spans="1:24" ht="14.1" customHeight="1">
      <c r="A4932" s="460">
        <v>4932</v>
      </c>
      <c r="B4932" s="467" t="s">
        <v>250</v>
      </c>
      <c r="C4932" s="466" t="s">
        <v>431</v>
      </c>
      <c r="D4932" s="473" t="s">
        <v>526</v>
      </c>
      <c r="E4932" s="475"/>
      <c r="F4932" s="475" t="s">
        <v>3877</v>
      </c>
      <c r="G4932" s="494" t="s">
        <v>2206</v>
      </c>
      <c r="H4932" s="491" t="s">
        <v>286</v>
      </c>
      <c r="I4932" s="494"/>
      <c r="J4932" s="502">
        <v>1.86</v>
      </c>
      <c r="K4932" s="494" t="s">
        <v>4027</v>
      </c>
      <c r="L4932" s="512">
        <f t="shared" si="536"/>
        <v>0</v>
      </c>
      <c r="M4932" s="513" t="s">
        <v>4037</v>
      </c>
      <c r="N4932" s="514"/>
      <c r="O4932" s="514"/>
      <c r="P4932" s="515">
        <f t="shared" si="532"/>
        <v>0</v>
      </c>
      <c r="Q4932" s="515">
        <f t="shared" si="533"/>
        <v>0</v>
      </c>
      <c r="R4932" s="515">
        <f t="shared" si="534"/>
        <v>0</v>
      </c>
      <c r="S4932" s="516">
        <f>IF(M4932="nio",0,IF(M4932&gt;0,VLOOKUP(H4932,'3-Productie normen'!A:L,VLOOKUP(M4932,'3-Productie normen'!$B$36:$C$42,2,FALSE),FALSE)))</f>
        <v>0</v>
      </c>
      <c r="T4932" s="516">
        <f t="shared" si="537"/>
        <v>0</v>
      </c>
      <c r="U4932" s="55">
        <f t="shared" si="538"/>
        <v>0</v>
      </c>
      <c r="V4932" s="527"/>
      <c r="X4932" s="529">
        <f t="shared" si="535"/>
        <v>0</v>
      </c>
    </row>
    <row r="4933" spans="1:24" ht="14.1" customHeight="1">
      <c r="A4933" s="460">
        <v>4933</v>
      </c>
      <c r="B4933" s="467" t="s">
        <v>250</v>
      </c>
      <c r="C4933" s="466" t="s">
        <v>431</v>
      </c>
      <c r="D4933" s="473" t="s">
        <v>526</v>
      </c>
      <c r="E4933" s="475"/>
      <c r="F4933" s="475" t="s">
        <v>3878</v>
      </c>
      <c r="G4933" s="494" t="s">
        <v>2206</v>
      </c>
      <c r="H4933" s="491" t="s">
        <v>286</v>
      </c>
      <c r="I4933" s="494"/>
      <c r="J4933" s="502">
        <v>2.13</v>
      </c>
      <c r="K4933" s="494" t="s">
        <v>4027</v>
      </c>
      <c r="L4933" s="512">
        <f t="shared" si="536"/>
        <v>0</v>
      </c>
      <c r="M4933" s="513" t="s">
        <v>4037</v>
      </c>
      <c r="N4933" s="514"/>
      <c r="O4933" s="514"/>
      <c r="P4933" s="515">
        <f t="shared" si="532"/>
        <v>0</v>
      </c>
      <c r="Q4933" s="515">
        <f t="shared" si="533"/>
        <v>0</v>
      </c>
      <c r="R4933" s="515">
        <f t="shared" si="534"/>
        <v>0</v>
      </c>
      <c r="S4933" s="516">
        <f>IF(M4933="nio",0,IF(M4933&gt;0,VLOOKUP(H4933,'3-Productie normen'!A:L,VLOOKUP(M4933,'3-Productie normen'!$B$36:$C$42,2,FALSE),FALSE)))</f>
        <v>0</v>
      </c>
      <c r="T4933" s="516">
        <f t="shared" si="537"/>
        <v>0</v>
      </c>
      <c r="U4933" s="55">
        <f t="shared" si="538"/>
        <v>0</v>
      </c>
      <c r="V4933" s="527"/>
      <c r="X4933" s="529">
        <f t="shared" si="535"/>
        <v>0</v>
      </c>
    </row>
    <row r="4934" spans="1:24" ht="14.1" customHeight="1">
      <c r="A4934" s="460">
        <v>4934</v>
      </c>
      <c r="B4934" s="467" t="s">
        <v>250</v>
      </c>
      <c r="C4934" s="466" t="s">
        <v>431</v>
      </c>
      <c r="D4934" s="473" t="s">
        <v>526</v>
      </c>
      <c r="E4934" s="475"/>
      <c r="F4934" s="475" t="s">
        <v>642</v>
      </c>
      <c r="G4934" s="494" t="s">
        <v>529</v>
      </c>
      <c r="H4934" s="491" t="s">
        <v>253</v>
      </c>
      <c r="I4934" s="494" t="s">
        <v>3993</v>
      </c>
      <c r="J4934" s="502">
        <v>237.48</v>
      </c>
      <c r="K4934" s="491" t="s">
        <v>253</v>
      </c>
      <c r="L4934" s="512">
        <f t="shared" si="536"/>
        <v>104</v>
      </c>
      <c r="M4934" s="514">
        <v>104</v>
      </c>
      <c r="N4934" s="514"/>
      <c r="O4934" s="514"/>
      <c r="P4934" s="515" t="e">
        <f t="shared" si="532"/>
        <v>#DIV/0!</v>
      </c>
      <c r="Q4934" s="515">
        <f t="shared" si="533"/>
        <v>0</v>
      </c>
      <c r="R4934" s="515">
        <f t="shared" si="534"/>
        <v>0</v>
      </c>
      <c r="S4934" s="516">
        <f>IF(M4934="nio",0,IF(M4934&gt;0,VLOOKUP(H4934,'3-Productie normen'!A:L,VLOOKUP(M4934,'3-Productie normen'!$B$36:$C$42,2,FALSE),FALSE)))</f>
        <v>0</v>
      </c>
      <c r="T4934" s="516">
        <f t="shared" si="537"/>
        <v>0</v>
      </c>
      <c r="U4934" s="55">
        <f t="shared" si="538"/>
        <v>0</v>
      </c>
      <c r="V4934" s="527"/>
      <c r="X4934" s="529">
        <f t="shared" si="535"/>
        <v>24697.919999999998</v>
      </c>
    </row>
    <row r="4935" spans="1:24" ht="14.1" customHeight="1">
      <c r="A4935" s="460">
        <v>4935</v>
      </c>
      <c r="B4935" s="467" t="s">
        <v>250</v>
      </c>
      <c r="C4935" s="466" t="s">
        <v>431</v>
      </c>
      <c r="D4935" s="473" t="s">
        <v>526</v>
      </c>
      <c r="E4935" s="475"/>
      <c r="F4935" s="475" t="s">
        <v>928</v>
      </c>
      <c r="G4935" s="494" t="s">
        <v>2206</v>
      </c>
      <c r="H4935" s="494" t="s">
        <v>4026</v>
      </c>
      <c r="I4935" s="494" t="s">
        <v>3993</v>
      </c>
      <c r="J4935" s="502">
        <v>5.92</v>
      </c>
      <c r="K4935" s="494" t="s">
        <v>4026</v>
      </c>
      <c r="L4935" s="512">
        <f t="shared" si="536"/>
        <v>0</v>
      </c>
      <c r="M4935" s="513" t="s">
        <v>4037</v>
      </c>
      <c r="N4935" s="514"/>
      <c r="O4935" s="514"/>
      <c r="P4935" s="515">
        <f t="shared" si="532"/>
        <v>0</v>
      </c>
      <c r="Q4935" s="515">
        <f t="shared" si="533"/>
        <v>0</v>
      </c>
      <c r="R4935" s="515">
        <f t="shared" si="534"/>
        <v>0</v>
      </c>
      <c r="S4935" s="516">
        <f>IF(M4935="nio",0,IF(M4935&gt;0,VLOOKUP(H4935,'3-Productie normen'!A:L,VLOOKUP(M4935,'3-Productie normen'!$B$36:$C$42,2,FALSE),FALSE)))</f>
        <v>0</v>
      </c>
      <c r="T4935" s="516">
        <f t="shared" si="537"/>
        <v>0</v>
      </c>
      <c r="U4935" s="55">
        <f t="shared" si="538"/>
        <v>0</v>
      </c>
      <c r="V4935" s="527"/>
      <c r="X4935" s="529">
        <f t="shared" si="535"/>
        <v>0</v>
      </c>
    </row>
    <row r="4936" spans="1:24" ht="14.1" customHeight="1">
      <c r="A4936" s="460">
        <v>4936</v>
      </c>
      <c r="B4936" s="467" t="s">
        <v>250</v>
      </c>
      <c r="C4936" s="466" t="s">
        <v>431</v>
      </c>
      <c r="D4936" s="473" t="s">
        <v>526</v>
      </c>
      <c r="E4936" s="475"/>
      <c r="F4936" s="475" t="s">
        <v>930</v>
      </c>
      <c r="G4936" s="494" t="s">
        <v>589</v>
      </c>
      <c r="H4936" s="491" t="s">
        <v>253</v>
      </c>
      <c r="I4936" s="494" t="s">
        <v>3993</v>
      </c>
      <c r="J4936" s="502">
        <v>12.2</v>
      </c>
      <c r="K4936" s="491" t="s">
        <v>253</v>
      </c>
      <c r="L4936" s="512">
        <f t="shared" si="536"/>
        <v>104</v>
      </c>
      <c r="M4936" s="514">
        <v>104</v>
      </c>
      <c r="N4936" s="514"/>
      <c r="O4936" s="514"/>
      <c r="P4936" s="515" t="e">
        <f t="shared" si="532"/>
        <v>#DIV/0!</v>
      </c>
      <c r="Q4936" s="515">
        <f t="shared" si="533"/>
        <v>0</v>
      </c>
      <c r="R4936" s="515">
        <f t="shared" si="534"/>
        <v>0</v>
      </c>
      <c r="S4936" s="516">
        <f>IF(M4936="nio",0,IF(M4936&gt;0,VLOOKUP(H4936,'3-Productie normen'!A:L,VLOOKUP(M4936,'3-Productie normen'!$B$36:$C$42,2,FALSE),FALSE)))</f>
        <v>0</v>
      </c>
      <c r="T4936" s="516">
        <f t="shared" si="537"/>
        <v>0</v>
      </c>
      <c r="U4936" s="55">
        <f t="shared" si="538"/>
        <v>0</v>
      </c>
      <c r="V4936" s="527"/>
      <c r="X4936" s="529">
        <f t="shared" si="535"/>
        <v>1268.8</v>
      </c>
    </row>
    <row r="4937" spans="1:24" ht="14.1" customHeight="1">
      <c r="A4937" s="567">
        <v>4937</v>
      </c>
      <c r="B4937" s="467" t="s">
        <v>250</v>
      </c>
      <c r="C4937" s="466" t="s">
        <v>431</v>
      </c>
      <c r="D4937" s="473" t="s">
        <v>526</v>
      </c>
      <c r="E4937" s="475"/>
      <c r="F4937" s="475" t="s">
        <v>931</v>
      </c>
      <c r="G4937" s="494" t="s">
        <v>529</v>
      </c>
      <c r="H4937" s="491" t="s">
        <v>253</v>
      </c>
      <c r="I4937" s="494" t="s">
        <v>3993</v>
      </c>
      <c r="J4937" s="502">
        <v>12.41</v>
      </c>
      <c r="K4937" s="491" t="s">
        <v>253</v>
      </c>
      <c r="L4937" s="512">
        <f t="shared" si="536"/>
        <v>104</v>
      </c>
      <c r="M4937" s="514">
        <v>104</v>
      </c>
      <c r="N4937" s="514"/>
      <c r="O4937" s="514"/>
      <c r="P4937" s="515" t="e">
        <f t="shared" si="532"/>
        <v>#DIV/0!</v>
      </c>
      <c r="Q4937" s="515">
        <f t="shared" si="533"/>
        <v>0</v>
      </c>
      <c r="R4937" s="515">
        <f t="shared" si="534"/>
        <v>0</v>
      </c>
      <c r="S4937" s="516">
        <f>IF(M4937="nio",0,IF(M4937&gt;0,VLOOKUP(H4937,'3-Productie normen'!A:L,VLOOKUP(M4937,'3-Productie normen'!$B$36:$C$42,2,FALSE),FALSE)))</f>
        <v>0</v>
      </c>
      <c r="T4937" s="516">
        <f t="shared" si="537"/>
        <v>0</v>
      </c>
      <c r="U4937" s="55">
        <f t="shared" si="538"/>
        <v>0</v>
      </c>
      <c r="V4937" s="527"/>
      <c r="X4937" s="529">
        <f t="shared" si="535"/>
        <v>1290.6400000000001</v>
      </c>
    </row>
    <row r="4938" spans="1:24" ht="14.1" customHeight="1">
      <c r="A4938" s="460">
        <v>4938</v>
      </c>
      <c r="B4938" s="467" t="s">
        <v>250</v>
      </c>
      <c r="C4938" s="466" t="s">
        <v>431</v>
      </c>
      <c r="D4938" s="473" t="s">
        <v>526</v>
      </c>
      <c r="E4938" s="475"/>
      <c r="F4938" s="475" t="s">
        <v>932</v>
      </c>
      <c r="G4938" s="494" t="s">
        <v>536</v>
      </c>
      <c r="H4938" s="491" t="s">
        <v>4038</v>
      </c>
      <c r="I4938" s="494" t="s">
        <v>3993</v>
      </c>
      <c r="J4938" s="502">
        <v>13.43</v>
      </c>
      <c r="K4938" s="491" t="s">
        <v>4038</v>
      </c>
      <c r="L4938" s="512">
        <f t="shared" si="536"/>
        <v>255</v>
      </c>
      <c r="M4938" s="514">
        <v>255</v>
      </c>
      <c r="N4938" s="514"/>
      <c r="O4938" s="514"/>
      <c r="P4938" s="515" t="e">
        <f t="shared" si="532"/>
        <v>#DIV/0!</v>
      </c>
      <c r="Q4938" s="515">
        <f t="shared" si="533"/>
        <v>0</v>
      </c>
      <c r="R4938" s="515">
        <f t="shared" si="534"/>
        <v>0</v>
      </c>
      <c r="S4938" s="516">
        <f>IF(M4938="nio",0,IF(M4938&gt;0,VLOOKUP(H4938,'3-Productie normen'!A:L,VLOOKUP(M4938,'3-Productie normen'!$B$36:$C$42,2,FALSE),FALSE)))</f>
        <v>0</v>
      </c>
      <c r="T4938" s="516">
        <f t="shared" si="537"/>
        <v>0</v>
      </c>
      <c r="U4938" s="55">
        <f t="shared" si="538"/>
        <v>0</v>
      </c>
      <c r="V4938" s="527"/>
      <c r="X4938" s="529">
        <f t="shared" si="535"/>
        <v>3424.65</v>
      </c>
    </row>
    <row r="4939" spans="1:24" ht="14.1" customHeight="1">
      <c r="A4939" s="460">
        <v>4939</v>
      </c>
      <c r="B4939" s="467" t="s">
        <v>250</v>
      </c>
      <c r="C4939" s="466" t="s">
        <v>431</v>
      </c>
      <c r="D4939" s="473" t="s">
        <v>526</v>
      </c>
      <c r="E4939" s="475"/>
      <c r="F4939" s="475" t="s">
        <v>933</v>
      </c>
      <c r="G4939" s="494" t="s">
        <v>529</v>
      </c>
      <c r="H4939" s="491" t="s">
        <v>253</v>
      </c>
      <c r="I4939" s="494" t="s">
        <v>3993</v>
      </c>
      <c r="J4939" s="502">
        <v>220.55</v>
      </c>
      <c r="K4939" s="491" t="s">
        <v>253</v>
      </c>
      <c r="L4939" s="512">
        <f t="shared" si="536"/>
        <v>104</v>
      </c>
      <c r="M4939" s="514">
        <v>104</v>
      </c>
      <c r="N4939" s="514"/>
      <c r="O4939" s="514"/>
      <c r="P4939" s="515" t="e">
        <f t="shared" ref="P4939:P5002" si="539">IF(M4939="nio",0,IF(M4939&gt;0,M4939*J4939/S4939,0))</f>
        <v>#DIV/0!</v>
      </c>
      <c r="Q4939" s="515">
        <f t="shared" ref="Q4939:Q5002" si="540">IF(N4939&gt;0,N4939*J4939/T4939,0)</f>
        <v>0</v>
      </c>
      <c r="R4939" s="515">
        <f t="shared" ref="R4939:R5002" si="541">IF(O4939&gt;0,O4939*J4939/U4939,0)</f>
        <v>0</v>
      </c>
      <c r="S4939" s="516">
        <f>IF(M4939="nio",0,IF(M4939&gt;0,VLOOKUP(H4939,'3-Productie normen'!A:L,VLOOKUP(M4939,'3-Productie normen'!$B$36:$C$42,2,FALSE),FALSE)))</f>
        <v>0</v>
      </c>
      <c r="T4939" s="516">
        <f t="shared" si="537"/>
        <v>0</v>
      </c>
      <c r="U4939" s="55">
        <f t="shared" si="538"/>
        <v>0</v>
      </c>
      <c r="V4939" s="527"/>
      <c r="X4939" s="529">
        <f t="shared" ref="X4939:X5002" si="542">L4939*J4939</f>
        <v>22937.200000000001</v>
      </c>
    </row>
    <row r="4940" spans="1:24" ht="14.1" customHeight="1">
      <c r="A4940" s="460">
        <v>4940</v>
      </c>
      <c r="B4940" s="467" t="s">
        <v>250</v>
      </c>
      <c r="C4940" s="466" t="s">
        <v>431</v>
      </c>
      <c r="D4940" s="473" t="s">
        <v>526</v>
      </c>
      <c r="E4940" s="475"/>
      <c r="F4940" s="475" t="s">
        <v>934</v>
      </c>
      <c r="G4940" s="494" t="s">
        <v>529</v>
      </c>
      <c r="H4940" s="491" t="s">
        <v>253</v>
      </c>
      <c r="I4940" s="494" t="s">
        <v>3993</v>
      </c>
      <c r="J4940" s="502">
        <v>12.41</v>
      </c>
      <c r="K4940" s="491" t="s">
        <v>253</v>
      </c>
      <c r="L4940" s="512">
        <f t="shared" si="536"/>
        <v>104</v>
      </c>
      <c r="M4940" s="514">
        <v>104</v>
      </c>
      <c r="N4940" s="514"/>
      <c r="O4940" s="514"/>
      <c r="P4940" s="515" t="e">
        <f t="shared" si="539"/>
        <v>#DIV/0!</v>
      </c>
      <c r="Q4940" s="515">
        <f t="shared" si="540"/>
        <v>0</v>
      </c>
      <c r="R4940" s="515">
        <f t="shared" si="541"/>
        <v>0</v>
      </c>
      <c r="S4940" s="516">
        <f>IF(M4940="nio",0,IF(M4940&gt;0,VLOOKUP(H4940,'3-Productie normen'!A:L,VLOOKUP(M4940,'3-Productie normen'!$B$36:$C$42,2,FALSE),FALSE)))</f>
        <v>0</v>
      </c>
      <c r="T4940" s="516">
        <f t="shared" si="537"/>
        <v>0</v>
      </c>
      <c r="U4940" s="55">
        <f t="shared" si="538"/>
        <v>0</v>
      </c>
      <c r="V4940" s="527"/>
      <c r="X4940" s="529">
        <f t="shared" si="542"/>
        <v>1290.6400000000001</v>
      </c>
    </row>
    <row r="4941" spans="1:24" ht="14.1" customHeight="1">
      <c r="A4941" s="460">
        <v>4941</v>
      </c>
      <c r="B4941" s="467" t="s">
        <v>250</v>
      </c>
      <c r="C4941" s="466" t="s">
        <v>431</v>
      </c>
      <c r="D4941" s="473" t="s">
        <v>526</v>
      </c>
      <c r="E4941" s="475"/>
      <c r="F4941" s="475" t="s">
        <v>935</v>
      </c>
      <c r="G4941" s="494" t="s">
        <v>536</v>
      </c>
      <c r="H4941" s="491" t="s">
        <v>4038</v>
      </c>
      <c r="I4941" s="494" t="s">
        <v>3993</v>
      </c>
      <c r="J4941" s="502">
        <v>13.53</v>
      </c>
      <c r="K4941" s="491" t="s">
        <v>4038</v>
      </c>
      <c r="L4941" s="512">
        <f t="shared" ref="L4941:L5004" si="543">SUM(M4941:O4941)</f>
        <v>255</v>
      </c>
      <c r="M4941" s="514">
        <v>255</v>
      </c>
      <c r="N4941" s="514"/>
      <c r="O4941" s="514"/>
      <c r="P4941" s="515" t="e">
        <f t="shared" si="539"/>
        <v>#DIV/0!</v>
      </c>
      <c r="Q4941" s="515">
        <f t="shared" si="540"/>
        <v>0</v>
      </c>
      <c r="R4941" s="515">
        <f t="shared" si="541"/>
        <v>0</v>
      </c>
      <c r="S4941" s="516">
        <f>IF(M4941="nio",0,IF(M4941&gt;0,VLOOKUP(H4941,'3-Productie normen'!A:L,VLOOKUP(M4941,'3-Productie normen'!$B$36:$C$42,2,FALSE),FALSE)))</f>
        <v>0</v>
      </c>
      <c r="T4941" s="516">
        <f t="shared" si="537"/>
        <v>0</v>
      </c>
      <c r="U4941" s="55">
        <f t="shared" si="538"/>
        <v>0</v>
      </c>
      <c r="V4941" s="527"/>
      <c r="X4941" s="529">
        <f t="shared" si="542"/>
        <v>3450.1499999999996</v>
      </c>
    </row>
    <row r="4942" spans="1:24" ht="14.1" customHeight="1">
      <c r="A4942" s="460">
        <v>4942</v>
      </c>
      <c r="B4942" s="467" t="s">
        <v>250</v>
      </c>
      <c r="C4942" s="466" t="s">
        <v>431</v>
      </c>
      <c r="D4942" s="473" t="s">
        <v>526</v>
      </c>
      <c r="E4942" s="475"/>
      <c r="F4942" s="475" t="s">
        <v>936</v>
      </c>
      <c r="G4942" s="494" t="s">
        <v>536</v>
      </c>
      <c r="H4942" s="491" t="s">
        <v>4038</v>
      </c>
      <c r="I4942" s="494" t="s">
        <v>3993</v>
      </c>
      <c r="J4942" s="502">
        <v>12.16</v>
      </c>
      <c r="K4942" s="491" t="s">
        <v>4038</v>
      </c>
      <c r="L4942" s="512">
        <f t="shared" si="543"/>
        <v>255</v>
      </c>
      <c r="M4942" s="514">
        <v>255</v>
      </c>
      <c r="N4942" s="514"/>
      <c r="O4942" s="514"/>
      <c r="P4942" s="515" t="e">
        <f t="shared" si="539"/>
        <v>#DIV/0!</v>
      </c>
      <c r="Q4942" s="515">
        <f t="shared" si="540"/>
        <v>0</v>
      </c>
      <c r="R4942" s="515">
        <f t="shared" si="541"/>
        <v>0</v>
      </c>
      <c r="S4942" s="516">
        <f>IF(M4942="nio",0,IF(M4942&gt;0,VLOOKUP(H4942,'3-Productie normen'!A:L,VLOOKUP(M4942,'3-Productie normen'!$B$36:$C$42,2,FALSE),FALSE)))</f>
        <v>0</v>
      </c>
      <c r="T4942" s="516">
        <f t="shared" si="537"/>
        <v>0</v>
      </c>
      <c r="U4942" s="55">
        <f t="shared" si="538"/>
        <v>0</v>
      </c>
      <c r="V4942" s="527"/>
      <c r="X4942" s="529">
        <f t="shared" si="542"/>
        <v>3100.8</v>
      </c>
    </row>
    <row r="4943" spans="1:24" ht="14.1" customHeight="1">
      <c r="A4943" s="460">
        <v>4943</v>
      </c>
      <c r="B4943" s="467" t="s">
        <v>250</v>
      </c>
      <c r="C4943" s="466" t="s">
        <v>431</v>
      </c>
      <c r="D4943" s="473" t="s">
        <v>526</v>
      </c>
      <c r="E4943" s="475"/>
      <c r="F4943" s="475" t="s">
        <v>3879</v>
      </c>
      <c r="G4943" s="494" t="s">
        <v>529</v>
      </c>
      <c r="H4943" s="491" t="s">
        <v>253</v>
      </c>
      <c r="I4943" s="494" t="s">
        <v>3993</v>
      </c>
      <c r="J4943" s="502">
        <v>7.36</v>
      </c>
      <c r="K4943" s="491" t="s">
        <v>253</v>
      </c>
      <c r="L4943" s="512">
        <f t="shared" si="543"/>
        <v>104</v>
      </c>
      <c r="M4943" s="514">
        <v>104</v>
      </c>
      <c r="N4943" s="514"/>
      <c r="O4943" s="514"/>
      <c r="P4943" s="515" t="e">
        <f t="shared" si="539"/>
        <v>#DIV/0!</v>
      </c>
      <c r="Q4943" s="515">
        <f t="shared" si="540"/>
        <v>0</v>
      </c>
      <c r="R4943" s="515">
        <f t="shared" si="541"/>
        <v>0</v>
      </c>
      <c r="S4943" s="516">
        <f>IF(M4943="nio",0,IF(M4943&gt;0,VLOOKUP(H4943,'3-Productie normen'!A:L,VLOOKUP(M4943,'3-Productie normen'!$B$36:$C$42,2,FALSE),FALSE)))</f>
        <v>0</v>
      </c>
      <c r="T4943" s="516">
        <f t="shared" si="537"/>
        <v>0</v>
      </c>
      <c r="U4943" s="55">
        <f t="shared" si="538"/>
        <v>0</v>
      </c>
      <c r="V4943" s="527"/>
      <c r="X4943" s="529">
        <f t="shared" si="542"/>
        <v>765.44</v>
      </c>
    </row>
    <row r="4944" spans="1:24" ht="14.1" customHeight="1">
      <c r="A4944" s="460">
        <v>4944</v>
      </c>
      <c r="B4944" s="467" t="s">
        <v>250</v>
      </c>
      <c r="C4944" s="466" t="s">
        <v>431</v>
      </c>
      <c r="D4944" s="473" t="s">
        <v>526</v>
      </c>
      <c r="E4944" s="475"/>
      <c r="F4944" s="475" t="s">
        <v>937</v>
      </c>
      <c r="G4944" s="494" t="s">
        <v>536</v>
      </c>
      <c r="H4944" s="491" t="s">
        <v>4038</v>
      </c>
      <c r="I4944" s="494" t="s">
        <v>3993</v>
      </c>
      <c r="J4944" s="502">
        <v>13.41</v>
      </c>
      <c r="K4944" s="491" t="s">
        <v>4038</v>
      </c>
      <c r="L4944" s="512">
        <f t="shared" si="543"/>
        <v>255</v>
      </c>
      <c r="M4944" s="514">
        <v>255</v>
      </c>
      <c r="N4944" s="514"/>
      <c r="O4944" s="514"/>
      <c r="P4944" s="515" t="e">
        <f t="shared" si="539"/>
        <v>#DIV/0!</v>
      </c>
      <c r="Q4944" s="515">
        <f t="shared" si="540"/>
        <v>0</v>
      </c>
      <c r="R4944" s="515">
        <f t="shared" si="541"/>
        <v>0</v>
      </c>
      <c r="S4944" s="516">
        <f>IF(M4944="nio",0,IF(M4944&gt;0,VLOOKUP(H4944,'3-Productie normen'!A:L,VLOOKUP(M4944,'3-Productie normen'!$B$36:$C$42,2,FALSE),FALSE)))</f>
        <v>0</v>
      </c>
      <c r="T4944" s="516">
        <f t="shared" si="537"/>
        <v>0</v>
      </c>
      <c r="U4944" s="55">
        <f t="shared" si="538"/>
        <v>0</v>
      </c>
      <c r="V4944" s="527"/>
      <c r="X4944" s="529">
        <f t="shared" si="542"/>
        <v>3419.55</v>
      </c>
    </row>
    <row r="4945" spans="1:24" ht="14.1" customHeight="1">
      <c r="A4945" s="567">
        <v>4945</v>
      </c>
      <c r="B4945" s="467" t="s">
        <v>250</v>
      </c>
      <c r="C4945" s="466" t="s">
        <v>431</v>
      </c>
      <c r="D4945" s="473" t="s">
        <v>526</v>
      </c>
      <c r="E4945" s="475"/>
      <c r="F4945" s="475" t="s">
        <v>619</v>
      </c>
      <c r="G4945" s="494" t="s">
        <v>592</v>
      </c>
      <c r="H4945" s="487" t="s">
        <v>348</v>
      </c>
      <c r="I4945" s="494" t="s">
        <v>4012</v>
      </c>
      <c r="J4945" s="502">
        <v>113.42</v>
      </c>
      <c r="K4945" s="487" t="s">
        <v>348</v>
      </c>
      <c r="L4945" s="512">
        <f t="shared" si="543"/>
        <v>255</v>
      </c>
      <c r="M4945" s="514">
        <v>255</v>
      </c>
      <c r="N4945" s="514"/>
      <c r="O4945" s="514"/>
      <c r="P4945" s="515" t="e">
        <f t="shared" si="539"/>
        <v>#DIV/0!</v>
      </c>
      <c r="Q4945" s="515">
        <f t="shared" si="540"/>
        <v>0</v>
      </c>
      <c r="R4945" s="515">
        <f t="shared" si="541"/>
        <v>0</v>
      </c>
      <c r="S4945" s="516">
        <f>IF(M4945="nio",0,IF(M4945&gt;0,VLOOKUP(H4945,'3-Productie normen'!A:L,VLOOKUP(M4945,'3-Productie normen'!$B$36:$C$42,2,FALSE),FALSE)))</f>
        <v>0</v>
      </c>
      <c r="T4945" s="516">
        <f t="shared" si="537"/>
        <v>0</v>
      </c>
      <c r="U4945" s="55">
        <f t="shared" si="538"/>
        <v>0</v>
      </c>
      <c r="V4945" s="527"/>
      <c r="X4945" s="529">
        <f t="shared" si="542"/>
        <v>28922.100000000002</v>
      </c>
    </row>
    <row r="4946" spans="1:24" ht="14.1" customHeight="1">
      <c r="A4946" s="460">
        <v>4946</v>
      </c>
      <c r="B4946" s="467" t="s">
        <v>250</v>
      </c>
      <c r="C4946" s="466" t="s">
        <v>431</v>
      </c>
      <c r="D4946" s="473" t="s">
        <v>526</v>
      </c>
      <c r="E4946" s="475"/>
      <c r="F4946" s="475" t="s">
        <v>2289</v>
      </c>
      <c r="G4946" s="494" t="s">
        <v>536</v>
      </c>
      <c r="H4946" s="491" t="s">
        <v>4038</v>
      </c>
      <c r="I4946" s="494" t="s">
        <v>3993</v>
      </c>
      <c r="J4946" s="502">
        <v>20.58</v>
      </c>
      <c r="K4946" s="491" t="s">
        <v>4038</v>
      </c>
      <c r="L4946" s="512">
        <f t="shared" si="543"/>
        <v>255</v>
      </c>
      <c r="M4946" s="514">
        <v>255</v>
      </c>
      <c r="N4946" s="514"/>
      <c r="O4946" s="514"/>
      <c r="P4946" s="515" t="e">
        <f t="shared" si="539"/>
        <v>#DIV/0!</v>
      </c>
      <c r="Q4946" s="515">
        <f t="shared" si="540"/>
        <v>0</v>
      </c>
      <c r="R4946" s="515">
        <f t="shared" si="541"/>
        <v>0</v>
      </c>
      <c r="S4946" s="516">
        <f>IF(M4946="nio",0,IF(M4946&gt;0,VLOOKUP(H4946,'3-Productie normen'!A:L,VLOOKUP(M4946,'3-Productie normen'!$B$36:$C$42,2,FALSE),FALSE)))</f>
        <v>0</v>
      </c>
      <c r="T4946" s="516">
        <f t="shared" si="537"/>
        <v>0</v>
      </c>
      <c r="U4946" s="55">
        <f t="shared" si="538"/>
        <v>0</v>
      </c>
      <c r="V4946" s="527"/>
      <c r="X4946" s="529">
        <f t="shared" si="542"/>
        <v>5247.9</v>
      </c>
    </row>
    <row r="4947" spans="1:24" ht="14.1" customHeight="1">
      <c r="A4947" s="460">
        <v>4947</v>
      </c>
      <c r="B4947" s="467" t="s">
        <v>250</v>
      </c>
      <c r="C4947" s="466" t="s">
        <v>431</v>
      </c>
      <c r="D4947" s="473" t="s">
        <v>526</v>
      </c>
      <c r="E4947" s="475"/>
      <c r="F4947" s="475" t="s">
        <v>620</v>
      </c>
      <c r="G4947" s="494" t="s">
        <v>536</v>
      </c>
      <c r="H4947" s="491" t="s">
        <v>4038</v>
      </c>
      <c r="I4947" s="494" t="s">
        <v>3993</v>
      </c>
      <c r="J4947" s="502">
        <v>13.59</v>
      </c>
      <c r="K4947" s="491" t="s">
        <v>4038</v>
      </c>
      <c r="L4947" s="512">
        <f t="shared" si="543"/>
        <v>255</v>
      </c>
      <c r="M4947" s="514">
        <v>255</v>
      </c>
      <c r="N4947" s="514"/>
      <c r="O4947" s="514"/>
      <c r="P4947" s="515" t="e">
        <f t="shared" si="539"/>
        <v>#DIV/0!</v>
      </c>
      <c r="Q4947" s="515">
        <f t="shared" si="540"/>
        <v>0</v>
      </c>
      <c r="R4947" s="515">
        <f t="shared" si="541"/>
        <v>0</v>
      </c>
      <c r="S4947" s="516">
        <f>IF(M4947="nio",0,IF(M4947&gt;0,VLOOKUP(H4947,'3-Productie normen'!A:L,VLOOKUP(M4947,'3-Productie normen'!$B$36:$C$42,2,FALSE),FALSE)))</f>
        <v>0</v>
      </c>
      <c r="T4947" s="516">
        <f t="shared" si="537"/>
        <v>0</v>
      </c>
      <c r="U4947" s="55">
        <f t="shared" si="538"/>
        <v>0</v>
      </c>
      <c r="V4947" s="527"/>
      <c r="X4947" s="529">
        <f t="shared" si="542"/>
        <v>3465.45</v>
      </c>
    </row>
    <row r="4948" spans="1:24" ht="14.1" customHeight="1">
      <c r="A4948" s="460">
        <v>4948</v>
      </c>
      <c r="B4948" s="467" t="s">
        <v>250</v>
      </c>
      <c r="C4948" s="466" t="s">
        <v>431</v>
      </c>
      <c r="D4948" s="473" t="s">
        <v>526</v>
      </c>
      <c r="E4948" s="475"/>
      <c r="F4948" s="475" t="s">
        <v>2288</v>
      </c>
      <c r="G4948" s="494" t="s">
        <v>529</v>
      </c>
      <c r="H4948" s="491" t="s">
        <v>253</v>
      </c>
      <c r="I4948" s="494" t="s">
        <v>3993</v>
      </c>
      <c r="J4948" s="502">
        <v>12.31</v>
      </c>
      <c r="K4948" s="491" t="s">
        <v>253</v>
      </c>
      <c r="L4948" s="512">
        <f t="shared" si="543"/>
        <v>104</v>
      </c>
      <c r="M4948" s="514">
        <v>104</v>
      </c>
      <c r="N4948" s="514"/>
      <c r="O4948" s="514"/>
      <c r="P4948" s="515" t="e">
        <f t="shared" si="539"/>
        <v>#DIV/0!</v>
      </c>
      <c r="Q4948" s="515">
        <f t="shared" si="540"/>
        <v>0</v>
      </c>
      <c r="R4948" s="515">
        <f t="shared" si="541"/>
        <v>0</v>
      </c>
      <c r="S4948" s="516">
        <f>IF(M4948="nio",0,IF(M4948&gt;0,VLOOKUP(H4948,'3-Productie normen'!A:L,VLOOKUP(M4948,'3-Productie normen'!$B$36:$C$42,2,FALSE),FALSE)))</f>
        <v>0</v>
      </c>
      <c r="T4948" s="516">
        <f t="shared" si="537"/>
        <v>0</v>
      </c>
      <c r="U4948" s="55">
        <f t="shared" si="538"/>
        <v>0</v>
      </c>
      <c r="V4948" s="527"/>
      <c r="X4948" s="529">
        <f t="shared" si="542"/>
        <v>1280.24</v>
      </c>
    </row>
    <row r="4949" spans="1:24" ht="14.1" customHeight="1">
      <c r="A4949" s="460">
        <v>4949</v>
      </c>
      <c r="B4949" s="467" t="s">
        <v>250</v>
      </c>
      <c r="C4949" s="466" t="s">
        <v>431</v>
      </c>
      <c r="D4949" s="473" t="s">
        <v>526</v>
      </c>
      <c r="E4949" s="475"/>
      <c r="F4949" s="475" t="s">
        <v>621</v>
      </c>
      <c r="G4949" s="494" t="s">
        <v>529</v>
      </c>
      <c r="H4949" s="491" t="s">
        <v>253</v>
      </c>
      <c r="I4949" s="494" t="s">
        <v>3993</v>
      </c>
      <c r="J4949" s="502">
        <v>109.79</v>
      </c>
      <c r="K4949" s="491" t="s">
        <v>253</v>
      </c>
      <c r="L4949" s="512">
        <f t="shared" si="543"/>
        <v>104</v>
      </c>
      <c r="M4949" s="514">
        <v>104</v>
      </c>
      <c r="N4949" s="514"/>
      <c r="O4949" s="514"/>
      <c r="P4949" s="515" t="e">
        <f t="shared" si="539"/>
        <v>#DIV/0!</v>
      </c>
      <c r="Q4949" s="515">
        <f t="shared" si="540"/>
        <v>0</v>
      </c>
      <c r="R4949" s="515">
        <f t="shared" si="541"/>
        <v>0</v>
      </c>
      <c r="S4949" s="516">
        <f>IF(M4949="nio",0,IF(M4949&gt;0,VLOOKUP(H4949,'3-Productie normen'!A:L,VLOOKUP(M4949,'3-Productie normen'!$B$36:$C$42,2,FALSE),FALSE)))</f>
        <v>0</v>
      </c>
      <c r="T4949" s="516">
        <f t="shared" si="537"/>
        <v>0</v>
      </c>
      <c r="U4949" s="55">
        <f t="shared" si="538"/>
        <v>0</v>
      </c>
      <c r="V4949" s="527"/>
      <c r="X4949" s="529">
        <f t="shared" si="542"/>
        <v>11418.16</v>
      </c>
    </row>
    <row r="4950" spans="1:24" ht="14.1" customHeight="1">
      <c r="A4950" s="460">
        <v>4950</v>
      </c>
      <c r="B4950" s="467" t="s">
        <v>250</v>
      </c>
      <c r="C4950" s="466" t="s">
        <v>431</v>
      </c>
      <c r="D4950" s="473" t="s">
        <v>526</v>
      </c>
      <c r="E4950" s="475"/>
      <c r="F4950" s="475" t="s">
        <v>622</v>
      </c>
      <c r="G4950" s="494" t="s">
        <v>529</v>
      </c>
      <c r="H4950" s="491" t="s">
        <v>253</v>
      </c>
      <c r="I4950" s="494" t="s">
        <v>3993</v>
      </c>
      <c r="J4950" s="502">
        <v>296.94</v>
      </c>
      <c r="K4950" s="491" t="s">
        <v>253</v>
      </c>
      <c r="L4950" s="512">
        <f t="shared" si="543"/>
        <v>104</v>
      </c>
      <c r="M4950" s="514">
        <v>104</v>
      </c>
      <c r="N4950" s="514"/>
      <c r="O4950" s="514"/>
      <c r="P4950" s="515" t="e">
        <f t="shared" si="539"/>
        <v>#DIV/0!</v>
      </c>
      <c r="Q4950" s="515">
        <f t="shared" si="540"/>
        <v>0</v>
      </c>
      <c r="R4950" s="515">
        <f t="shared" si="541"/>
        <v>0</v>
      </c>
      <c r="S4950" s="516">
        <f>IF(M4950="nio",0,IF(M4950&gt;0,VLOOKUP(H4950,'3-Productie normen'!A:L,VLOOKUP(M4950,'3-Productie normen'!$B$36:$C$42,2,FALSE),FALSE)))</f>
        <v>0</v>
      </c>
      <c r="T4950" s="516">
        <f t="shared" si="537"/>
        <v>0</v>
      </c>
      <c r="U4950" s="55">
        <f t="shared" si="538"/>
        <v>0</v>
      </c>
      <c r="V4950" s="527"/>
      <c r="X4950" s="529">
        <f t="shared" si="542"/>
        <v>30881.759999999998</v>
      </c>
    </row>
    <row r="4951" spans="1:24" ht="14.1" customHeight="1">
      <c r="A4951" s="460">
        <v>4951</v>
      </c>
      <c r="B4951" s="467" t="s">
        <v>250</v>
      </c>
      <c r="C4951" s="466" t="s">
        <v>431</v>
      </c>
      <c r="D4951" s="473" t="s">
        <v>526</v>
      </c>
      <c r="E4951" s="475"/>
      <c r="F4951" s="475" t="s">
        <v>623</v>
      </c>
      <c r="G4951" s="494" t="s">
        <v>589</v>
      </c>
      <c r="H4951" s="491" t="s">
        <v>253</v>
      </c>
      <c r="I4951" s="494" t="s">
        <v>3993</v>
      </c>
      <c r="J4951" s="502">
        <v>12.16</v>
      </c>
      <c r="K4951" s="491" t="s">
        <v>253</v>
      </c>
      <c r="L4951" s="512">
        <f t="shared" si="543"/>
        <v>104</v>
      </c>
      <c r="M4951" s="514">
        <v>104</v>
      </c>
      <c r="N4951" s="514"/>
      <c r="O4951" s="514"/>
      <c r="P4951" s="515" t="e">
        <f t="shared" si="539"/>
        <v>#DIV/0!</v>
      </c>
      <c r="Q4951" s="515">
        <f t="shared" si="540"/>
        <v>0</v>
      </c>
      <c r="R4951" s="515">
        <f t="shared" si="541"/>
        <v>0</v>
      </c>
      <c r="S4951" s="516">
        <f>IF(M4951="nio",0,IF(M4951&gt;0,VLOOKUP(H4951,'3-Productie normen'!A:L,VLOOKUP(M4951,'3-Productie normen'!$B$36:$C$42,2,FALSE),FALSE)))</f>
        <v>0</v>
      </c>
      <c r="T4951" s="516">
        <f t="shared" si="537"/>
        <v>0</v>
      </c>
      <c r="U4951" s="55">
        <f t="shared" si="538"/>
        <v>0</v>
      </c>
      <c r="V4951" s="527"/>
      <c r="X4951" s="529">
        <f t="shared" si="542"/>
        <v>1264.6400000000001</v>
      </c>
    </row>
    <row r="4952" spans="1:24" ht="14.1" customHeight="1">
      <c r="A4952" s="460">
        <v>4952</v>
      </c>
      <c r="B4952" s="467" t="s">
        <v>250</v>
      </c>
      <c r="C4952" s="466" t="s">
        <v>431</v>
      </c>
      <c r="D4952" s="473" t="s">
        <v>526</v>
      </c>
      <c r="E4952" s="475"/>
      <c r="F4952" s="475" t="s">
        <v>2287</v>
      </c>
      <c r="G4952" s="494" t="s">
        <v>529</v>
      </c>
      <c r="H4952" s="491" t="s">
        <v>253</v>
      </c>
      <c r="I4952" s="494" t="s">
        <v>3993</v>
      </c>
      <c r="J4952" s="502">
        <v>6.54</v>
      </c>
      <c r="K4952" s="491" t="s">
        <v>253</v>
      </c>
      <c r="L4952" s="512">
        <f t="shared" si="543"/>
        <v>104</v>
      </c>
      <c r="M4952" s="514">
        <v>104</v>
      </c>
      <c r="N4952" s="514"/>
      <c r="O4952" s="514"/>
      <c r="P4952" s="515" t="e">
        <f t="shared" si="539"/>
        <v>#DIV/0!</v>
      </c>
      <c r="Q4952" s="515">
        <f t="shared" si="540"/>
        <v>0</v>
      </c>
      <c r="R4952" s="515">
        <f t="shared" si="541"/>
        <v>0</v>
      </c>
      <c r="S4952" s="516">
        <f>IF(M4952="nio",0,IF(M4952&gt;0,VLOOKUP(H4952,'3-Productie normen'!A:L,VLOOKUP(M4952,'3-Productie normen'!$B$36:$C$42,2,FALSE),FALSE)))</f>
        <v>0</v>
      </c>
      <c r="T4952" s="516">
        <f t="shared" si="537"/>
        <v>0</v>
      </c>
      <c r="U4952" s="55">
        <f t="shared" si="538"/>
        <v>0</v>
      </c>
      <c r="V4952" s="527"/>
      <c r="X4952" s="529">
        <f t="shared" si="542"/>
        <v>680.16</v>
      </c>
    </row>
    <row r="4953" spans="1:24" ht="14.1" customHeight="1">
      <c r="A4953" s="567">
        <v>4953</v>
      </c>
      <c r="B4953" s="467" t="s">
        <v>250</v>
      </c>
      <c r="C4953" s="466" t="s">
        <v>431</v>
      </c>
      <c r="D4953" s="473" t="s">
        <v>526</v>
      </c>
      <c r="E4953" s="475"/>
      <c r="F4953" s="475" t="s">
        <v>2285</v>
      </c>
      <c r="G4953" s="494" t="s">
        <v>529</v>
      </c>
      <c r="H4953" s="491" t="s">
        <v>253</v>
      </c>
      <c r="I4953" s="494" t="s">
        <v>3993</v>
      </c>
      <c r="J4953" s="502">
        <v>6.58</v>
      </c>
      <c r="K4953" s="491" t="s">
        <v>253</v>
      </c>
      <c r="L4953" s="512">
        <f t="shared" si="543"/>
        <v>104</v>
      </c>
      <c r="M4953" s="514">
        <v>104</v>
      </c>
      <c r="N4953" s="514"/>
      <c r="O4953" s="514"/>
      <c r="P4953" s="515" t="e">
        <f t="shared" si="539"/>
        <v>#DIV/0!</v>
      </c>
      <c r="Q4953" s="515">
        <f t="shared" si="540"/>
        <v>0</v>
      </c>
      <c r="R4953" s="515">
        <f t="shared" si="541"/>
        <v>0</v>
      </c>
      <c r="S4953" s="516">
        <f>IF(M4953="nio",0,IF(M4953&gt;0,VLOOKUP(H4953,'3-Productie normen'!A:L,VLOOKUP(M4953,'3-Productie normen'!$B$36:$C$42,2,FALSE),FALSE)))</f>
        <v>0</v>
      </c>
      <c r="T4953" s="516">
        <f t="shared" si="537"/>
        <v>0</v>
      </c>
      <c r="U4953" s="55">
        <f t="shared" si="538"/>
        <v>0</v>
      </c>
      <c r="V4953" s="527"/>
      <c r="X4953" s="529">
        <f t="shared" si="542"/>
        <v>684.32</v>
      </c>
    </row>
    <row r="4954" spans="1:24" ht="14.1" customHeight="1">
      <c r="A4954" s="460">
        <v>4954</v>
      </c>
      <c r="B4954" s="467" t="s">
        <v>250</v>
      </c>
      <c r="C4954" s="466" t="s">
        <v>431</v>
      </c>
      <c r="D4954" s="473" t="s">
        <v>526</v>
      </c>
      <c r="E4954" s="475"/>
      <c r="F4954" s="475" t="s">
        <v>2284</v>
      </c>
      <c r="G4954" s="494" t="s">
        <v>529</v>
      </c>
      <c r="H4954" s="491" t="s">
        <v>253</v>
      </c>
      <c r="I4954" s="494" t="s">
        <v>3993</v>
      </c>
      <c r="J4954" s="502">
        <v>12.41</v>
      </c>
      <c r="K4954" s="491" t="s">
        <v>253</v>
      </c>
      <c r="L4954" s="512">
        <f t="shared" si="543"/>
        <v>104</v>
      </c>
      <c r="M4954" s="514">
        <v>104</v>
      </c>
      <c r="N4954" s="514"/>
      <c r="O4954" s="514"/>
      <c r="P4954" s="515" t="e">
        <f t="shared" si="539"/>
        <v>#DIV/0!</v>
      </c>
      <c r="Q4954" s="515">
        <f t="shared" si="540"/>
        <v>0</v>
      </c>
      <c r="R4954" s="515">
        <f t="shared" si="541"/>
        <v>0</v>
      </c>
      <c r="S4954" s="516">
        <f>IF(M4954="nio",0,IF(M4954&gt;0,VLOOKUP(H4954,'3-Productie normen'!A:L,VLOOKUP(M4954,'3-Productie normen'!$B$36:$C$42,2,FALSE),FALSE)))</f>
        <v>0</v>
      </c>
      <c r="T4954" s="516">
        <f t="shared" si="537"/>
        <v>0</v>
      </c>
      <c r="U4954" s="55">
        <f t="shared" si="538"/>
        <v>0</v>
      </c>
      <c r="V4954" s="527"/>
      <c r="X4954" s="529">
        <f t="shared" si="542"/>
        <v>1290.6400000000001</v>
      </c>
    </row>
    <row r="4955" spans="1:24" ht="14.1" customHeight="1">
      <c r="A4955" s="460">
        <v>4955</v>
      </c>
      <c r="B4955" s="467" t="s">
        <v>250</v>
      </c>
      <c r="C4955" s="466" t="s">
        <v>431</v>
      </c>
      <c r="D4955" s="473" t="s">
        <v>526</v>
      </c>
      <c r="E4955" s="475"/>
      <c r="F4955" s="475" t="s">
        <v>2304</v>
      </c>
      <c r="G4955" s="494" t="s">
        <v>536</v>
      </c>
      <c r="H4955" s="491" t="s">
        <v>4038</v>
      </c>
      <c r="I4955" s="494" t="s">
        <v>3993</v>
      </c>
      <c r="J4955" s="502">
        <v>20.239999999999998</v>
      </c>
      <c r="K4955" s="491" t="s">
        <v>4038</v>
      </c>
      <c r="L4955" s="512">
        <f t="shared" si="543"/>
        <v>255</v>
      </c>
      <c r="M4955" s="514">
        <v>255</v>
      </c>
      <c r="N4955" s="514"/>
      <c r="O4955" s="514"/>
      <c r="P4955" s="515" t="e">
        <f t="shared" si="539"/>
        <v>#DIV/0!</v>
      </c>
      <c r="Q4955" s="515">
        <f t="shared" si="540"/>
        <v>0</v>
      </c>
      <c r="R4955" s="515">
        <f t="shared" si="541"/>
        <v>0</v>
      </c>
      <c r="S4955" s="516">
        <f>IF(M4955="nio",0,IF(M4955&gt;0,VLOOKUP(H4955,'3-Productie normen'!A:L,VLOOKUP(M4955,'3-Productie normen'!$B$36:$C$42,2,FALSE),FALSE)))</f>
        <v>0</v>
      </c>
      <c r="T4955" s="516">
        <f t="shared" si="537"/>
        <v>0</v>
      </c>
      <c r="U4955" s="55">
        <f t="shared" si="538"/>
        <v>0</v>
      </c>
      <c r="V4955" s="527"/>
      <c r="X4955" s="529">
        <f t="shared" si="542"/>
        <v>5161.2</v>
      </c>
    </row>
    <row r="4956" spans="1:24" ht="14.1" customHeight="1">
      <c r="A4956" s="460">
        <v>4956</v>
      </c>
      <c r="B4956" s="467" t="s">
        <v>250</v>
      </c>
      <c r="C4956" s="466" t="s">
        <v>431</v>
      </c>
      <c r="D4956" s="473" t="s">
        <v>526</v>
      </c>
      <c r="E4956" s="475"/>
      <c r="F4956" s="475" t="s">
        <v>2303</v>
      </c>
      <c r="G4956" s="494" t="s">
        <v>529</v>
      </c>
      <c r="H4956" s="491" t="s">
        <v>253</v>
      </c>
      <c r="I4956" s="494" t="s">
        <v>3993</v>
      </c>
      <c r="J4956" s="502">
        <v>7.28</v>
      </c>
      <c r="K4956" s="491" t="s">
        <v>253</v>
      </c>
      <c r="L4956" s="512">
        <f t="shared" si="543"/>
        <v>104</v>
      </c>
      <c r="M4956" s="514">
        <v>104</v>
      </c>
      <c r="N4956" s="514"/>
      <c r="O4956" s="514"/>
      <c r="P4956" s="515" t="e">
        <f t="shared" si="539"/>
        <v>#DIV/0!</v>
      </c>
      <c r="Q4956" s="515">
        <f t="shared" si="540"/>
        <v>0</v>
      </c>
      <c r="R4956" s="515">
        <f t="shared" si="541"/>
        <v>0</v>
      </c>
      <c r="S4956" s="516">
        <f>IF(M4956="nio",0,IF(M4956&gt;0,VLOOKUP(H4956,'3-Productie normen'!A:L,VLOOKUP(M4956,'3-Productie normen'!$B$36:$C$42,2,FALSE),FALSE)))</f>
        <v>0</v>
      </c>
      <c r="T4956" s="516">
        <f t="shared" si="537"/>
        <v>0</v>
      </c>
      <c r="U4956" s="55">
        <f t="shared" si="538"/>
        <v>0</v>
      </c>
      <c r="V4956" s="527"/>
      <c r="X4956" s="529">
        <f t="shared" si="542"/>
        <v>757.12</v>
      </c>
    </row>
    <row r="4957" spans="1:24" ht="14.1" customHeight="1">
      <c r="A4957" s="460">
        <v>4957</v>
      </c>
      <c r="B4957" s="467" t="s">
        <v>250</v>
      </c>
      <c r="C4957" s="466" t="s">
        <v>431</v>
      </c>
      <c r="D4957" s="473" t="s">
        <v>526</v>
      </c>
      <c r="E4957" s="475"/>
      <c r="F4957" s="475" t="s">
        <v>2302</v>
      </c>
      <c r="G4957" s="494" t="s">
        <v>529</v>
      </c>
      <c r="H4957" s="491" t="s">
        <v>253</v>
      </c>
      <c r="I4957" s="494" t="s">
        <v>3993</v>
      </c>
      <c r="J4957" s="502">
        <v>13.44</v>
      </c>
      <c r="K4957" s="491" t="s">
        <v>253</v>
      </c>
      <c r="L4957" s="512">
        <f t="shared" si="543"/>
        <v>104</v>
      </c>
      <c r="M4957" s="514">
        <v>104</v>
      </c>
      <c r="N4957" s="514"/>
      <c r="O4957" s="514"/>
      <c r="P4957" s="515" t="e">
        <f t="shared" si="539"/>
        <v>#DIV/0!</v>
      </c>
      <c r="Q4957" s="515">
        <f t="shared" si="540"/>
        <v>0</v>
      </c>
      <c r="R4957" s="515">
        <f t="shared" si="541"/>
        <v>0</v>
      </c>
      <c r="S4957" s="516">
        <f>IF(M4957="nio",0,IF(M4957&gt;0,VLOOKUP(H4957,'3-Productie normen'!A:L,VLOOKUP(M4957,'3-Productie normen'!$B$36:$C$42,2,FALSE),FALSE)))</f>
        <v>0</v>
      </c>
      <c r="T4957" s="516">
        <f t="shared" si="537"/>
        <v>0</v>
      </c>
      <c r="U4957" s="55">
        <f t="shared" si="538"/>
        <v>0</v>
      </c>
      <c r="V4957" s="527"/>
      <c r="X4957" s="529">
        <f t="shared" si="542"/>
        <v>1397.76</v>
      </c>
    </row>
    <row r="4958" spans="1:24" ht="14.1" customHeight="1">
      <c r="A4958" s="460">
        <v>4958</v>
      </c>
      <c r="B4958" s="467" t="s">
        <v>250</v>
      </c>
      <c r="C4958" s="466" t="s">
        <v>431</v>
      </c>
      <c r="D4958" s="473" t="s">
        <v>526</v>
      </c>
      <c r="E4958" s="475"/>
      <c r="F4958" s="475" t="s">
        <v>2286</v>
      </c>
      <c r="G4958" s="494" t="s">
        <v>1045</v>
      </c>
      <c r="H4958" s="491" t="s">
        <v>253</v>
      </c>
      <c r="I4958" s="494" t="s">
        <v>3993</v>
      </c>
      <c r="J4958" s="502">
        <v>17.95</v>
      </c>
      <c r="K4958" s="491" t="s">
        <v>253</v>
      </c>
      <c r="L4958" s="512">
        <f t="shared" si="543"/>
        <v>104</v>
      </c>
      <c r="M4958" s="514">
        <v>104</v>
      </c>
      <c r="N4958" s="514"/>
      <c r="O4958" s="514"/>
      <c r="P4958" s="515" t="e">
        <f t="shared" si="539"/>
        <v>#DIV/0!</v>
      </c>
      <c r="Q4958" s="515">
        <f t="shared" si="540"/>
        <v>0</v>
      </c>
      <c r="R4958" s="515">
        <f t="shared" si="541"/>
        <v>0</v>
      </c>
      <c r="S4958" s="516">
        <f>IF(M4958="nio",0,IF(M4958&gt;0,VLOOKUP(H4958,'3-Productie normen'!A:L,VLOOKUP(M4958,'3-Productie normen'!$B$36:$C$42,2,FALSE),FALSE)))</f>
        <v>0</v>
      </c>
      <c r="T4958" s="516">
        <f t="shared" si="537"/>
        <v>0</v>
      </c>
      <c r="U4958" s="55">
        <f t="shared" si="538"/>
        <v>0</v>
      </c>
      <c r="V4958" s="527"/>
      <c r="X4958" s="529">
        <f t="shared" si="542"/>
        <v>1866.8</v>
      </c>
    </row>
    <row r="4959" spans="1:24" ht="14.1" customHeight="1">
      <c r="A4959" s="460">
        <v>4959</v>
      </c>
      <c r="B4959" s="467" t="s">
        <v>250</v>
      </c>
      <c r="C4959" s="466" t="s">
        <v>431</v>
      </c>
      <c r="D4959" s="473" t="s">
        <v>526</v>
      </c>
      <c r="E4959" s="475"/>
      <c r="F4959" s="475" t="s">
        <v>2283</v>
      </c>
      <c r="G4959" s="494" t="s">
        <v>536</v>
      </c>
      <c r="H4959" s="491" t="s">
        <v>4038</v>
      </c>
      <c r="I4959" s="494" t="s">
        <v>3993</v>
      </c>
      <c r="J4959" s="502">
        <v>13.42</v>
      </c>
      <c r="K4959" s="491" t="s">
        <v>4038</v>
      </c>
      <c r="L4959" s="512">
        <f t="shared" si="543"/>
        <v>255</v>
      </c>
      <c r="M4959" s="514">
        <v>255</v>
      </c>
      <c r="N4959" s="514"/>
      <c r="O4959" s="514"/>
      <c r="P4959" s="515" t="e">
        <f t="shared" si="539"/>
        <v>#DIV/0!</v>
      </c>
      <c r="Q4959" s="515">
        <f t="shared" si="540"/>
        <v>0</v>
      </c>
      <c r="R4959" s="515">
        <f t="shared" si="541"/>
        <v>0</v>
      </c>
      <c r="S4959" s="516">
        <f>IF(M4959="nio",0,IF(M4959&gt;0,VLOOKUP(H4959,'3-Productie normen'!A:L,VLOOKUP(M4959,'3-Productie normen'!$B$36:$C$42,2,FALSE),FALSE)))</f>
        <v>0</v>
      </c>
      <c r="T4959" s="516">
        <f t="shared" ref="T4959:T5022" si="544">IF(N4959&gt;0,S4959*$T$8,0)</f>
        <v>0</v>
      </c>
      <c r="U4959" s="55">
        <f t="shared" ref="U4959:U5022" si="545">IF((OR(O4959&gt;0,)),S4959*$U$8,0)</f>
        <v>0</v>
      </c>
      <c r="V4959" s="527"/>
      <c r="X4959" s="529">
        <f t="shared" si="542"/>
        <v>3422.1</v>
      </c>
    </row>
    <row r="4960" spans="1:24" ht="14.1" customHeight="1">
      <c r="A4960" s="460">
        <v>4960</v>
      </c>
      <c r="B4960" s="467" t="s">
        <v>250</v>
      </c>
      <c r="C4960" s="466" t="s">
        <v>431</v>
      </c>
      <c r="D4960" s="473" t="s">
        <v>526</v>
      </c>
      <c r="E4960" s="475"/>
      <c r="F4960" s="475" t="s">
        <v>2282</v>
      </c>
      <c r="G4960" s="494" t="s">
        <v>592</v>
      </c>
      <c r="H4960" s="487" t="s">
        <v>348</v>
      </c>
      <c r="I4960" s="494" t="s">
        <v>4012</v>
      </c>
      <c r="J4960" s="502">
        <v>134.22</v>
      </c>
      <c r="K4960" s="487" t="s">
        <v>348</v>
      </c>
      <c r="L4960" s="512">
        <f t="shared" si="543"/>
        <v>255</v>
      </c>
      <c r="M4960" s="514">
        <v>255</v>
      </c>
      <c r="N4960" s="514"/>
      <c r="O4960" s="514"/>
      <c r="P4960" s="515" t="e">
        <f t="shared" si="539"/>
        <v>#DIV/0!</v>
      </c>
      <c r="Q4960" s="515">
        <f t="shared" si="540"/>
        <v>0</v>
      </c>
      <c r="R4960" s="515">
        <f t="shared" si="541"/>
        <v>0</v>
      </c>
      <c r="S4960" s="516">
        <f>IF(M4960="nio",0,IF(M4960&gt;0,VLOOKUP(H4960,'3-Productie normen'!A:L,VLOOKUP(M4960,'3-Productie normen'!$B$36:$C$42,2,FALSE),FALSE)))</f>
        <v>0</v>
      </c>
      <c r="T4960" s="516">
        <f t="shared" si="544"/>
        <v>0</v>
      </c>
      <c r="U4960" s="55">
        <f t="shared" si="545"/>
        <v>0</v>
      </c>
      <c r="V4960" s="527"/>
      <c r="X4960" s="529">
        <f t="shared" si="542"/>
        <v>34226.1</v>
      </c>
    </row>
    <row r="4961" spans="1:24" ht="14.1" customHeight="1">
      <c r="A4961" s="567">
        <v>4961</v>
      </c>
      <c r="B4961" s="467" t="s">
        <v>250</v>
      </c>
      <c r="C4961" s="466" t="s">
        <v>431</v>
      </c>
      <c r="D4961" s="473" t="s">
        <v>526</v>
      </c>
      <c r="E4961" s="475"/>
      <c r="F4961" s="475" t="s">
        <v>2903</v>
      </c>
      <c r="G4961" s="494" t="s">
        <v>529</v>
      </c>
      <c r="H4961" s="491" t="s">
        <v>253</v>
      </c>
      <c r="I4961" s="494" t="s">
        <v>3993</v>
      </c>
      <c r="J4961" s="502">
        <v>89.63</v>
      </c>
      <c r="K4961" s="491" t="s">
        <v>253</v>
      </c>
      <c r="L4961" s="512">
        <f t="shared" si="543"/>
        <v>104</v>
      </c>
      <c r="M4961" s="514">
        <v>104</v>
      </c>
      <c r="N4961" s="514"/>
      <c r="O4961" s="514"/>
      <c r="P4961" s="515" t="e">
        <f t="shared" si="539"/>
        <v>#DIV/0!</v>
      </c>
      <c r="Q4961" s="515">
        <f t="shared" si="540"/>
        <v>0</v>
      </c>
      <c r="R4961" s="515">
        <f t="shared" si="541"/>
        <v>0</v>
      </c>
      <c r="S4961" s="516">
        <f>IF(M4961="nio",0,IF(M4961&gt;0,VLOOKUP(H4961,'3-Productie normen'!A:L,VLOOKUP(M4961,'3-Productie normen'!$B$36:$C$42,2,FALSE),FALSE)))</f>
        <v>0</v>
      </c>
      <c r="T4961" s="516">
        <f t="shared" si="544"/>
        <v>0</v>
      </c>
      <c r="U4961" s="55">
        <f t="shared" si="545"/>
        <v>0</v>
      </c>
      <c r="V4961" s="527"/>
      <c r="X4961" s="529">
        <f t="shared" si="542"/>
        <v>9321.52</v>
      </c>
    </row>
    <row r="4962" spans="1:24" ht="14.1" customHeight="1">
      <c r="A4962" s="460">
        <v>4962</v>
      </c>
      <c r="B4962" s="467" t="s">
        <v>250</v>
      </c>
      <c r="C4962" s="466" t="s">
        <v>431</v>
      </c>
      <c r="D4962" s="473" t="s">
        <v>526</v>
      </c>
      <c r="E4962" s="475"/>
      <c r="F4962" s="475" t="s">
        <v>3088</v>
      </c>
      <c r="G4962" s="494" t="s">
        <v>529</v>
      </c>
      <c r="H4962" s="491" t="s">
        <v>253</v>
      </c>
      <c r="I4962" s="494" t="s">
        <v>3993</v>
      </c>
      <c r="J4962" s="502">
        <v>12.41</v>
      </c>
      <c r="K4962" s="491" t="s">
        <v>253</v>
      </c>
      <c r="L4962" s="512">
        <f t="shared" si="543"/>
        <v>104</v>
      </c>
      <c r="M4962" s="514">
        <v>104</v>
      </c>
      <c r="N4962" s="514"/>
      <c r="O4962" s="514"/>
      <c r="P4962" s="515" t="e">
        <f t="shared" si="539"/>
        <v>#DIV/0!</v>
      </c>
      <c r="Q4962" s="515">
        <f t="shared" si="540"/>
        <v>0</v>
      </c>
      <c r="R4962" s="515">
        <f t="shared" si="541"/>
        <v>0</v>
      </c>
      <c r="S4962" s="516">
        <f>IF(M4962="nio",0,IF(M4962&gt;0,VLOOKUP(H4962,'3-Productie normen'!A:L,VLOOKUP(M4962,'3-Productie normen'!$B$36:$C$42,2,FALSE),FALSE)))</f>
        <v>0</v>
      </c>
      <c r="T4962" s="516">
        <f t="shared" si="544"/>
        <v>0</v>
      </c>
      <c r="U4962" s="55">
        <f t="shared" si="545"/>
        <v>0</v>
      </c>
      <c r="V4962" s="527"/>
      <c r="X4962" s="529">
        <f t="shared" si="542"/>
        <v>1290.6400000000001</v>
      </c>
    </row>
    <row r="4963" spans="1:24" ht="14.1" customHeight="1">
      <c r="A4963" s="460">
        <v>4963</v>
      </c>
      <c r="B4963" s="467" t="s">
        <v>250</v>
      </c>
      <c r="C4963" s="466" t="s">
        <v>431</v>
      </c>
      <c r="D4963" s="473" t="s">
        <v>526</v>
      </c>
      <c r="E4963" s="475"/>
      <c r="F4963" s="475" t="s">
        <v>2905</v>
      </c>
      <c r="G4963" s="494" t="s">
        <v>529</v>
      </c>
      <c r="H4963" s="491" t="s">
        <v>253</v>
      </c>
      <c r="I4963" s="494" t="s">
        <v>3993</v>
      </c>
      <c r="J4963" s="502">
        <v>13.44</v>
      </c>
      <c r="K4963" s="491" t="s">
        <v>253</v>
      </c>
      <c r="L4963" s="512">
        <f t="shared" si="543"/>
        <v>104</v>
      </c>
      <c r="M4963" s="514">
        <v>104</v>
      </c>
      <c r="N4963" s="514"/>
      <c r="O4963" s="514"/>
      <c r="P4963" s="515" t="e">
        <f t="shared" si="539"/>
        <v>#DIV/0!</v>
      </c>
      <c r="Q4963" s="515">
        <f t="shared" si="540"/>
        <v>0</v>
      </c>
      <c r="R4963" s="515">
        <f t="shared" si="541"/>
        <v>0</v>
      </c>
      <c r="S4963" s="516">
        <f>IF(M4963="nio",0,IF(M4963&gt;0,VLOOKUP(H4963,'3-Productie normen'!A:L,VLOOKUP(M4963,'3-Productie normen'!$B$36:$C$42,2,FALSE),FALSE)))</f>
        <v>0</v>
      </c>
      <c r="T4963" s="516">
        <f t="shared" si="544"/>
        <v>0</v>
      </c>
      <c r="U4963" s="55">
        <f t="shared" si="545"/>
        <v>0</v>
      </c>
      <c r="V4963" s="527"/>
      <c r="X4963" s="529">
        <f t="shared" si="542"/>
        <v>1397.76</v>
      </c>
    </row>
    <row r="4964" spans="1:24" ht="14.1" customHeight="1">
      <c r="A4964" s="460">
        <v>4964</v>
      </c>
      <c r="B4964" s="467" t="s">
        <v>250</v>
      </c>
      <c r="C4964" s="466" t="s">
        <v>431</v>
      </c>
      <c r="D4964" s="473" t="s">
        <v>526</v>
      </c>
      <c r="E4964" s="475"/>
      <c r="F4964" s="475" t="s">
        <v>3089</v>
      </c>
      <c r="G4964" s="494" t="s">
        <v>529</v>
      </c>
      <c r="H4964" s="491" t="s">
        <v>253</v>
      </c>
      <c r="I4964" s="494" t="s">
        <v>3993</v>
      </c>
      <c r="J4964" s="502">
        <v>138.78</v>
      </c>
      <c r="K4964" s="491" t="s">
        <v>253</v>
      </c>
      <c r="L4964" s="512">
        <f t="shared" si="543"/>
        <v>104</v>
      </c>
      <c r="M4964" s="514">
        <v>104</v>
      </c>
      <c r="N4964" s="514"/>
      <c r="O4964" s="514"/>
      <c r="P4964" s="515" t="e">
        <f t="shared" si="539"/>
        <v>#DIV/0!</v>
      </c>
      <c r="Q4964" s="515">
        <f t="shared" si="540"/>
        <v>0</v>
      </c>
      <c r="R4964" s="515">
        <f t="shared" si="541"/>
        <v>0</v>
      </c>
      <c r="S4964" s="516">
        <f>IF(M4964="nio",0,IF(M4964&gt;0,VLOOKUP(H4964,'3-Productie normen'!A:L,VLOOKUP(M4964,'3-Productie normen'!$B$36:$C$42,2,FALSE),FALSE)))</f>
        <v>0</v>
      </c>
      <c r="T4964" s="516">
        <f t="shared" si="544"/>
        <v>0</v>
      </c>
      <c r="U4964" s="55">
        <f t="shared" si="545"/>
        <v>0</v>
      </c>
      <c r="V4964" s="527"/>
      <c r="X4964" s="529">
        <f t="shared" si="542"/>
        <v>14433.12</v>
      </c>
    </row>
    <row r="4965" spans="1:24" ht="14.1" customHeight="1">
      <c r="A4965" s="460">
        <v>4965</v>
      </c>
      <c r="B4965" s="467" t="s">
        <v>250</v>
      </c>
      <c r="C4965" s="466" t="s">
        <v>431</v>
      </c>
      <c r="D4965" s="473" t="s">
        <v>526</v>
      </c>
      <c r="E4965" s="475"/>
      <c r="F4965" s="475" t="s">
        <v>2906</v>
      </c>
      <c r="G4965" s="494" t="s">
        <v>529</v>
      </c>
      <c r="H4965" s="491" t="s">
        <v>253</v>
      </c>
      <c r="I4965" s="494" t="s">
        <v>3993</v>
      </c>
      <c r="J4965" s="502">
        <v>13.47</v>
      </c>
      <c r="K4965" s="491" t="s">
        <v>253</v>
      </c>
      <c r="L4965" s="512">
        <f t="shared" si="543"/>
        <v>104</v>
      </c>
      <c r="M4965" s="514">
        <v>104</v>
      </c>
      <c r="N4965" s="514"/>
      <c r="O4965" s="514"/>
      <c r="P4965" s="515" t="e">
        <f t="shared" si="539"/>
        <v>#DIV/0!</v>
      </c>
      <c r="Q4965" s="515">
        <f t="shared" si="540"/>
        <v>0</v>
      </c>
      <c r="R4965" s="515">
        <f t="shared" si="541"/>
        <v>0</v>
      </c>
      <c r="S4965" s="516">
        <f>IF(M4965="nio",0,IF(M4965&gt;0,VLOOKUP(H4965,'3-Productie normen'!A:L,VLOOKUP(M4965,'3-Productie normen'!$B$36:$C$42,2,FALSE),FALSE)))</f>
        <v>0</v>
      </c>
      <c r="T4965" s="516">
        <f t="shared" si="544"/>
        <v>0</v>
      </c>
      <c r="U4965" s="55">
        <f t="shared" si="545"/>
        <v>0</v>
      </c>
      <c r="V4965" s="527"/>
      <c r="X4965" s="529">
        <f t="shared" si="542"/>
        <v>1400.88</v>
      </c>
    </row>
    <row r="4966" spans="1:24" ht="14.1" customHeight="1">
      <c r="A4966" s="460">
        <v>4966</v>
      </c>
      <c r="B4966" s="467" t="s">
        <v>250</v>
      </c>
      <c r="C4966" s="466" t="s">
        <v>431</v>
      </c>
      <c r="D4966" s="473" t="s">
        <v>526</v>
      </c>
      <c r="E4966" s="475"/>
      <c r="F4966" s="475" t="s">
        <v>3023</v>
      </c>
      <c r="G4966" s="494" t="s">
        <v>529</v>
      </c>
      <c r="H4966" s="491" t="s">
        <v>253</v>
      </c>
      <c r="I4966" s="494" t="s">
        <v>3993</v>
      </c>
      <c r="J4966" s="502">
        <v>12.41</v>
      </c>
      <c r="K4966" s="491" t="s">
        <v>253</v>
      </c>
      <c r="L4966" s="512">
        <f t="shared" si="543"/>
        <v>104</v>
      </c>
      <c r="M4966" s="514">
        <v>104</v>
      </c>
      <c r="N4966" s="514"/>
      <c r="O4966" s="514"/>
      <c r="P4966" s="515" t="e">
        <f t="shared" si="539"/>
        <v>#DIV/0!</v>
      </c>
      <c r="Q4966" s="515">
        <f t="shared" si="540"/>
        <v>0</v>
      </c>
      <c r="R4966" s="515">
        <f t="shared" si="541"/>
        <v>0</v>
      </c>
      <c r="S4966" s="516">
        <f>IF(M4966="nio",0,IF(M4966&gt;0,VLOOKUP(H4966,'3-Productie normen'!A:L,VLOOKUP(M4966,'3-Productie normen'!$B$36:$C$42,2,FALSE),FALSE)))</f>
        <v>0</v>
      </c>
      <c r="T4966" s="516">
        <f t="shared" si="544"/>
        <v>0</v>
      </c>
      <c r="U4966" s="55">
        <f t="shared" si="545"/>
        <v>0</v>
      </c>
      <c r="V4966" s="527"/>
      <c r="X4966" s="529">
        <f t="shared" si="542"/>
        <v>1290.6400000000001</v>
      </c>
    </row>
    <row r="4967" spans="1:24" ht="14.1" customHeight="1">
      <c r="A4967" s="460">
        <v>4967</v>
      </c>
      <c r="B4967" s="467" t="s">
        <v>250</v>
      </c>
      <c r="C4967" s="466" t="s">
        <v>431</v>
      </c>
      <c r="D4967" s="473" t="s">
        <v>526</v>
      </c>
      <c r="E4967" s="475"/>
      <c r="F4967" s="475" t="s">
        <v>3880</v>
      </c>
      <c r="G4967" s="494" t="s">
        <v>529</v>
      </c>
      <c r="H4967" s="491" t="s">
        <v>253</v>
      </c>
      <c r="I4967" s="494" t="s">
        <v>3993</v>
      </c>
      <c r="J4967" s="502">
        <v>13.48</v>
      </c>
      <c r="K4967" s="491" t="s">
        <v>253</v>
      </c>
      <c r="L4967" s="512">
        <f t="shared" si="543"/>
        <v>104</v>
      </c>
      <c r="M4967" s="514">
        <v>104</v>
      </c>
      <c r="N4967" s="514"/>
      <c r="O4967" s="514"/>
      <c r="P4967" s="515" t="e">
        <f t="shared" si="539"/>
        <v>#DIV/0!</v>
      </c>
      <c r="Q4967" s="515">
        <f t="shared" si="540"/>
        <v>0</v>
      </c>
      <c r="R4967" s="515">
        <f t="shared" si="541"/>
        <v>0</v>
      </c>
      <c r="S4967" s="516">
        <f>IF(M4967="nio",0,IF(M4967&gt;0,VLOOKUP(H4967,'3-Productie normen'!A:L,VLOOKUP(M4967,'3-Productie normen'!$B$36:$C$42,2,FALSE),FALSE)))</f>
        <v>0</v>
      </c>
      <c r="T4967" s="516">
        <f t="shared" si="544"/>
        <v>0</v>
      </c>
      <c r="U4967" s="55">
        <f t="shared" si="545"/>
        <v>0</v>
      </c>
      <c r="V4967" s="527"/>
      <c r="X4967" s="529">
        <f t="shared" si="542"/>
        <v>1401.92</v>
      </c>
    </row>
    <row r="4968" spans="1:24" ht="14.1" customHeight="1">
      <c r="A4968" s="460">
        <v>4968</v>
      </c>
      <c r="B4968" s="467" t="s">
        <v>250</v>
      </c>
      <c r="C4968" s="466" t="s">
        <v>431</v>
      </c>
      <c r="D4968" s="473" t="s">
        <v>526</v>
      </c>
      <c r="E4968" s="475"/>
      <c r="F4968" s="475" t="s">
        <v>3881</v>
      </c>
      <c r="G4968" s="494" t="s">
        <v>529</v>
      </c>
      <c r="H4968" s="491" t="s">
        <v>253</v>
      </c>
      <c r="I4968" s="494" t="s">
        <v>3993</v>
      </c>
      <c r="J4968" s="502">
        <v>167.76</v>
      </c>
      <c r="K4968" s="491" t="s">
        <v>253</v>
      </c>
      <c r="L4968" s="512">
        <f t="shared" si="543"/>
        <v>104</v>
      </c>
      <c r="M4968" s="514">
        <v>104</v>
      </c>
      <c r="N4968" s="514"/>
      <c r="O4968" s="514"/>
      <c r="P4968" s="515" t="e">
        <f t="shared" si="539"/>
        <v>#DIV/0!</v>
      </c>
      <c r="Q4968" s="515">
        <f t="shared" si="540"/>
        <v>0</v>
      </c>
      <c r="R4968" s="515">
        <f t="shared" si="541"/>
        <v>0</v>
      </c>
      <c r="S4968" s="516">
        <f>IF(M4968="nio",0,IF(M4968&gt;0,VLOOKUP(H4968,'3-Productie normen'!A:L,VLOOKUP(M4968,'3-Productie normen'!$B$36:$C$42,2,FALSE),FALSE)))</f>
        <v>0</v>
      </c>
      <c r="T4968" s="516">
        <f t="shared" si="544"/>
        <v>0</v>
      </c>
      <c r="U4968" s="55">
        <f t="shared" si="545"/>
        <v>0</v>
      </c>
      <c r="V4968" s="527"/>
      <c r="X4968" s="529">
        <f t="shared" si="542"/>
        <v>17447.04</v>
      </c>
    </row>
    <row r="4969" spans="1:24" ht="14.1" customHeight="1">
      <c r="A4969" s="567">
        <v>4969</v>
      </c>
      <c r="B4969" s="467" t="s">
        <v>250</v>
      </c>
      <c r="C4969" s="466" t="s">
        <v>431</v>
      </c>
      <c r="D4969" s="473" t="s">
        <v>526</v>
      </c>
      <c r="E4969" s="475"/>
      <c r="F4969" s="475" t="s">
        <v>3882</v>
      </c>
      <c r="G4969" s="494" t="s">
        <v>529</v>
      </c>
      <c r="H4969" s="491" t="s">
        <v>253</v>
      </c>
      <c r="I4969" s="494" t="s">
        <v>3993</v>
      </c>
      <c r="J4969" s="502">
        <v>6.57</v>
      </c>
      <c r="K4969" s="491" t="s">
        <v>253</v>
      </c>
      <c r="L4969" s="512">
        <f t="shared" si="543"/>
        <v>104</v>
      </c>
      <c r="M4969" s="514">
        <v>104</v>
      </c>
      <c r="N4969" s="514"/>
      <c r="O4969" s="514"/>
      <c r="P4969" s="515" t="e">
        <f t="shared" si="539"/>
        <v>#DIV/0!</v>
      </c>
      <c r="Q4969" s="515">
        <f t="shared" si="540"/>
        <v>0</v>
      </c>
      <c r="R4969" s="515">
        <f t="shared" si="541"/>
        <v>0</v>
      </c>
      <c r="S4969" s="516">
        <f>IF(M4969="nio",0,IF(M4969&gt;0,VLOOKUP(H4969,'3-Productie normen'!A:L,VLOOKUP(M4969,'3-Productie normen'!$B$36:$C$42,2,FALSE),FALSE)))</f>
        <v>0</v>
      </c>
      <c r="T4969" s="516">
        <f t="shared" si="544"/>
        <v>0</v>
      </c>
      <c r="U4969" s="55">
        <f t="shared" si="545"/>
        <v>0</v>
      </c>
      <c r="V4969" s="527"/>
      <c r="X4969" s="529">
        <f t="shared" si="542"/>
        <v>683.28</v>
      </c>
    </row>
    <row r="4970" spans="1:24" ht="14.1" customHeight="1">
      <c r="A4970" s="460">
        <v>4970</v>
      </c>
      <c r="B4970" s="467" t="s">
        <v>250</v>
      </c>
      <c r="C4970" s="466" t="s">
        <v>431</v>
      </c>
      <c r="D4970" s="473" t="s">
        <v>526</v>
      </c>
      <c r="E4970" s="475"/>
      <c r="F4970" s="475" t="s">
        <v>3883</v>
      </c>
      <c r="G4970" s="494" t="s">
        <v>529</v>
      </c>
      <c r="H4970" s="491" t="s">
        <v>253</v>
      </c>
      <c r="I4970" s="494" t="s">
        <v>3993</v>
      </c>
      <c r="J4970" s="502">
        <v>6.48</v>
      </c>
      <c r="K4970" s="491" t="s">
        <v>253</v>
      </c>
      <c r="L4970" s="512">
        <f t="shared" si="543"/>
        <v>104</v>
      </c>
      <c r="M4970" s="514">
        <v>104</v>
      </c>
      <c r="N4970" s="514"/>
      <c r="O4970" s="514"/>
      <c r="P4970" s="515" t="e">
        <f t="shared" si="539"/>
        <v>#DIV/0!</v>
      </c>
      <c r="Q4970" s="515">
        <f t="shared" si="540"/>
        <v>0</v>
      </c>
      <c r="R4970" s="515">
        <f t="shared" si="541"/>
        <v>0</v>
      </c>
      <c r="S4970" s="516">
        <f>IF(M4970="nio",0,IF(M4970&gt;0,VLOOKUP(H4970,'3-Productie normen'!A:L,VLOOKUP(M4970,'3-Productie normen'!$B$36:$C$42,2,FALSE),FALSE)))</f>
        <v>0</v>
      </c>
      <c r="T4970" s="516">
        <f t="shared" si="544"/>
        <v>0</v>
      </c>
      <c r="U4970" s="55">
        <f t="shared" si="545"/>
        <v>0</v>
      </c>
      <c r="V4970" s="527"/>
      <c r="X4970" s="529">
        <f t="shared" si="542"/>
        <v>673.92000000000007</v>
      </c>
    </row>
    <row r="4971" spans="1:24" ht="14.1" customHeight="1">
      <c r="A4971" s="460">
        <v>4971</v>
      </c>
      <c r="B4971" s="467" t="s">
        <v>250</v>
      </c>
      <c r="C4971" s="466" t="s">
        <v>431</v>
      </c>
      <c r="D4971" s="473" t="s">
        <v>526</v>
      </c>
      <c r="E4971" s="475"/>
      <c r="F4971" s="475" t="s">
        <v>3884</v>
      </c>
      <c r="G4971" s="494" t="s">
        <v>589</v>
      </c>
      <c r="H4971" s="491" t="s">
        <v>253</v>
      </c>
      <c r="I4971" s="494" t="s">
        <v>3993</v>
      </c>
      <c r="J4971" s="502">
        <v>12.15</v>
      </c>
      <c r="K4971" s="491" t="s">
        <v>253</v>
      </c>
      <c r="L4971" s="512">
        <f t="shared" si="543"/>
        <v>104</v>
      </c>
      <c r="M4971" s="514">
        <v>104</v>
      </c>
      <c r="N4971" s="514"/>
      <c r="O4971" s="514"/>
      <c r="P4971" s="515" t="e">
        <f t="shared" si="539"/>
        <v>#DIV/0!</v>
      </c>
      <c r="Q4971" s="515">
        <f t="shared" si="540"/>
        <v>0</v>
      </c>
      <c r="R4971" s="515">
        <f t="shared" si="541"/>
        <v>0</v>
      </c>
      <c r="S4971" s="516">
        <f>IF(M4971="nio",0,IF(M4971&gt;0,VLOOKUP(H4971,'3-Productie normen'!A:L,VLOOKUP(M4971,'3-Productie normen'!$B$36:$C$42,2,FALSE),FALSE)))</f>
        <v>0</v>
      </c>
      <c r="T4971" s="516">
        <f t="shared" si="544"/>
        <v>0</v>
      </c>
      <c r="U4971" s="55">
        <f t="shared" si="545"/>
        <v>0</v>
      </c>
      <c r="V4971" s="527"/>
      <c r="X4971" s="529">
        <f t="shared" si="542"/>
        <v>1263.6000000000001</v>
      </c>
    </row>
    <row r="4972" spans="1:24" ht="14.1" customHeight="1">
      <c r="A4972" s="460">
        <v>4972</v>
      </c>
      <c r="B4972" s="467" t="s">
        <v>250</v>
      </c>
      <c r="C4972" s="466" t="s">
        <v>431</v>
      </c>
      <c r="D4972" s="473" t="s">
        <v>526</v>
      </c>
      <c r="E4972" s="475"/>
      <c r="F4972" s="475" t="s">
        <v>3885</v>
      </c>
      <c r="G4972" s="494" t="s">
        <v>529</v>
      </c>
      <c r="H4972" s="491" t="s">
        <v>253</v>
      </c>
      <c r="I4972" s="494" t="s">
        <v>3993</v>
      </c>
      <c r="J4972" s="502">
        <v>12.41</v>
      </c>
      <c r="K4972" s="491" t="s">
        <v>253</v>
      </c>
      <c r="L4972" s="512">
        <f t="shared" si="543"/>
        <v>104</v>
      </c>
      <c r="M4972" s="514">
        <v>104</v>
      </c>
      <c r="N4972" s="514"/>
      <c r="O4972" s="514"/>
      <c r="P4972" s="515" t="e">
        <f t="shared" si="539"/>
        <v>#DIV/0!</v>
      </c>
      <c r="Q4972" s="515">
        <f t="shared" si="540"/>
        <v>0</v>
      </c>
      <c r="R4972" s="515">
        <f t="shared" si="541"/>
        <v>0</v>
      </c>
      <c r="S4972" s="516">
        <f>IF(M4972="nio",0,IF(M4972&gt;0,VLOOKUP(H4972,'3-Productie normen'!A:L,VLOOKUP(M4972,'3-Productie normen'!$B$36:$C$42,2,FALSE),FALSE)))</f>
        <v>0</v>
      </c>
      <c r="T4972" s="516">
        <f t="shared" si="544"/>
        <v>0</v>
      </c>
      <c r="U4972" s="55">
        <f t="shared" si="545"/>
        <v>0</v>
      </c>
      <c r="V4972" s="527"/>
      <c r="X4972" s="529">
        <f t="shared" si="542"/>
        <v>1290.6400000000001</v>
      </c>
    </row>
    <row r="4973" spans="1:24" ht="14.1" customHeight="1">
      <c r="A4973" s="460">
        <v>4973</v>
      </c>
      <c r="B4973" s="467" t="s">
        <v>250</v>
      </c>
      <c r="C4973" s="466" t="s">
        <v>431</v>
      </c>
      <c r="D4973" s="473" t="s">
        <v>526</v>
      </c>
      <c r="E4973" s="475"/>
      <c r="F4973" s="475" t="s">
        <v>3029</v>
      </c>
      <c r="G4973" s="494" t="s">
        <v>529</v>
      </c>
      <c r="H4973" s="491" t="s">
        <v>253</v>
      </c>
      <c r="I4973" s="494" t="s">
        <v>3993</v>
      </c>
      <c r="J4973" s="502">
        <v>27.39</v>
      </c>
      <c r="K4973" s="491" t="s">
        <v>253</v>
      </c>
      <c r="L4973" s="512">
        <f t="shared" si="543"/>
        <v>104</v>
      </c>
      <c r="M4973" s="514">
        <v>104</v>
      </c>
      <c r="N4973" s="514"/>
      <c r="O4973" s="514"/>
      <c r="P4973" s="515" t="e">
        <f t="shared" si="539"/>
        <v>#DIV/0!</v>
      </c>
      <c r="Q4973" s="515">
        <f t="shared" si="540"/>
        <v>0</v>
      </c>
      <c r="R4973" s="515">
        <f t="shared" si="541"/>
        <v>0</v>
      </c>
      <c r="S4973" s="516">
        <f>IF(M4973="nio",0,IF(M4973&gt;0,VLOOKUP(H4973,'3-Productie normen'!A:L,VLOOKUP(M4973,'3-Productie normen'!$B$36:$C$42,2,FALSE),FALSE)))</f>
        <v>0</v>
      </c>
      <c r="T4973" s="516">
        <f t="shared" si="544"/>
        <v>0</v>
      </c>
      <c r="U4973" s="55">
        <f t="shared" si="545"/>
        <v>0</v>
      </c>
      <c r="V4973" s="527"/>
      <c r="X4973" s="529">
        <f t="shared" si="542"/>
        <v>2848.56</v>
      </c>
    </row>
    <row r="4974" spans="1:24" ht="14.1" customHeight="1">
      <c r="A4974" s="460">
        <v>4974</v>
      </c>
      <c r="B4974" s="467" t="s">
        <v>250</v>
      </c>
      <c r="C4974" s="466" t="s">
        <v>431</v>
      </c>
      <c r="D4974" s="473" t="s">
        <v>526</v>
      </c>
      <c r="E4974" s="475"/>
      <c r="F4974" s="475" t="s">
        <v>3030</v>
      </c>
      <c r="G4974" s="494" t="s">
        <v>529</v>
      </c>
      <c r="H4974" s="491" t="s">
        <v>253</v>
      </c>
      <c r="I4974" s="494" t="s">
        <v>3993</v>
      </c>
      <c r="J4974" s="502">
        <v>7.49</v>
      </c>
      <c r="K4974" s="491" t="s">
        <v>253</v>
      </c>
      <c r="L4974" s="512">
        <f t="shared" si="543"/>
        <v>104</v>
      </c>
      <c r="M4974" s="514">
        <v>104</v>
      </c>
      <c r="N4974" s="514"/>
      <c r="O4974" s="514"/>
      <c r="P4974" s="515" t="e">
        <f t="shared" si="539"/>
        <v>#DIV/0!</v>
      </c>
      <c r="Q4974" s="515">
        <f t="shared" si="540"/>
        <v>0</v>
      </c>
      <c r="R4974" s="515">
        <f t="shared" si="541"/>
        <v>0</v>
      </c>
      <c r="S4974" s="516">
        <f>IF(M4974="nio",0,IF(M4974&gt;0,VLOOKUP(H4974,'3-Productie normen'!A:L,VLOOKUP(M4974,'3-Productie normen'!$B$36:$C$42,2,FALSE),FALSE)))</f>
        <v>0</v>
      </c>
      <c r="T4974" s="516">
        <f t="shared" si="544"/>
        <v>0</v>
      </c>
      <c r="U4974" s="55">
        <f t="shared" si="545"/>
        <v>0</v>
      </c>
      <c r="V4974" s="527"/>
      <c r="X4974" s="529">
        <f t="shared" si="542"/>
        <v>778.96</v>
      </c>
    </row>
    <row r="4975" spans="1:24" ht="14.1" customHeight="1">
      <c r="A4975" s="460">
        <v>4975</v>
      </c>
      <c r="B4975" s="467" t="s">
        <v>250</v>
      </c>
      <c r="C4975" s="466" t="s">
        <v>431</v>
      </c>
      <c r="D4975" s="473" t="s">
        <v>526</v>
      </c>
      <c r="E4975" s="475"/>
      <c r="F4975" s="475" t="s">
        <v>3886</v>
      </c>
      <c r="G4975" s="494" t="s">
        <v>529</v>
      </c>
      <c r="H4975" s="491" t="s">
        <v>253</v>
      </c>
      <c r="I4975" s="494" t="s">
        <v>3993</v>
      </c>
      <c r="J4975" s="502">
        <v>5.99</v>
      </c>
      <c r="K4975" s="491" t="s">
        <v>253</v>
      </c>
      <c r="L4975" s="512">
        <f t="shared" si="543"/>
        <v>104</v>
      </c>
      <c r="M4975" s="514">
        <v>104</v>
      </c>
      <c r="N4975" s="514"/>
      <c r="O4975" s="514"/>
      <c r="P4975" s="515" t="e">
        <f t="shared" si="539"/>
        <v>#DIV/0!</v>
      </c>
      <c r="Q4975" s="515">
        <f t="shared" si="540"/>
        <v>0</v>
      </c>
      <c r="R4975" s="515">
        <f t="shared" si="541"/>
        <v>0</v>
      </c>
      <c r="S4975" s="516">
        <f>IF(M4975="nio",0,IF(M4975&gt;0,VLOOKUP(H4975,'3-Productie normen'!A:L,VLOOKUP(M4975,'3-Productie normen'!$B$36:$C$42,2,FALSE),FALSE)))</f>
        <v>0</v>
      </c>
      <c r="T4975" s="516">
        <f t="shared" si="544"/>
        <v>0</v>
      </c>
      <c r="U4975" s="55">
        <f t="shared" si="545"/>
        <v>0</v>
      </c>
      <c r="V4975" s="527"/>
      <c r="X4975" s="529">
        <f t="shared" si="542"/>
        <v>622.96</v>
      </c>
    </row>
    <row r="4976" spans="1:24" ht="14.1" customHeight="1">
      <c r="A4976" s="460">
        <v>4976</v>
      </c>
      <c r="B4976" s="467" t="s">
        <v>250</v>
      </c>
      <c r="C4976" s="466" t="s">
        <v>431</v>
      </c>
      <c r="D4976" s="473" t="s">
        <v>526</v>
      </c>
      <c r="E4976" s="475"/>
      <c r="F4976" s="475" t="s">
        <v>3887</v>
      </c>
      <c r="G4976" s="494" t="s">
        <v>529</v>
      </c>
      <c r="H4976" s="491" t="s">
        <v>253</v>
      </c>
      <c r="I4976" s="494" t="s">
        <v>3993</v>
      </c>
      <c r="J4976" s="502">
        <v>224.77</v>
      </c>
      <c r="K4976" s="491" t="s">
        <v>253</v>
      </c>
      <c r="L4976" s="512">
        <f t="shared" si="543"/>
        <v>104</v>
      </c>
      <c r="M4976" s="514">
        <v>104</v>
      </c>
      <c r="N4976" s="514"/>
      <c r="O4976" s="514"/>
      <c r="P4976" s="515" t="e">
        <f t="shared" si="539"/>
        <v>#DIV/0!</v>
      </c>
      <c r="Q4976" s="515">
        <f t="shared" si="540"/>
        <v>0</v>
      </c>
      <c r="R4976" s="515">
        <f t="shared" si="541"/>
        <v>0</v>
      </c>
      <c r="S4976" s="516">
        <f>IF(M4976="nio",0,IF(M4976&gt;0,VLOOKUP(H4976,'3-Productie normen'!A:L,VLOOKUP(M4976,'3-Productie normen'!$B$36:$C$42,2,FALSE),FALSE)))</f>
        <v>0</v>
      </c>
      <c r="T4976" s="516">
        <f t="shared" si="544"/>
        <v>0</v>
      </c>
      <c r="U4976" s="55">
        <f t="shared" si="545"/>
        <v>0</v>
      </c>
      <c r="V4976" s="527"/>
      <c r="X4976" s="529">
        <f t="shared" si="542"/>
        <v>23376.080000000002</v>
      </c>
    </row>
    <row r="4977" spans="1:24" ht="14.1" customHeight="1">
      <c r="A4977" s="567">
        <v>4977</v>
      </c>
      <c r="B4977" s="467" t="s">
        <v>250</v>
      </c>
      <c r="C4977" s="466" t="s">
        <v>431</v>
      </c>
      <c r="D4977" s="473" t="s">
        <v>526</v>
      </c>
      <c r="E4977" s="475"/>
      <c r="F4977" s="475" t="s">
        <v>3888</v>
      </c>
      <c r="G4977" s="494" t="s">
        <v>529</v>
      </c>
      <c r="H4977" s="491" t="s">
        <v>253</v>
      </c>
      <c r="I4977" s="494" t="s">
        <v>3993</v>
      </c>
      <c r="J4977" s="502">
        <v>5.89</v>
      </c>
      <c r="K4977" s="491" t="s">
        <v>253</v>
      </c>
      <c r="L4977" s="512">
        <f t="shared" si="543"/>
        <v>104</v>
      </c>
      <c r="M4977" s="514">
        <v>104</v>
      </c>
      <c r="N4977" s="514"/>
      <c r="O4977" s="514"/>
      <c r="P4977" s="515" t="e">
        <f t="shared" si="539"/>
        <v>#DIV/0!</v>
      </c>
      <c r="Q4977" s="515">
        <f t="shared" si="540"/>
        <v>0</v>
      </c>
      <c r="R4977" s="515">
        <f t="shared" si="541"/>
        <v>0</v>
      </c>
      <c r="S4977" s="516">
        <f>IF(M4977="nio",0,IF(M4977&gt;0,VLOOKUP(H4977,'3-Productie normen'!A:L,VLOOKUP(M4977,'3-Productie normen'!$B$36:$C$42,2,FALSE),FALSE)))</f>
        <v>0</v>
      </c>
      <c r="T4977" s="516">
        <f t="shared" si="544"/>
        <v>0</v>
      </c>
      <c r="U4977" s="55">
        <f t="shared" si="545"/>
        <v>0</v>
      </c>
      <c r="V4977" s="527"/>
      <c r="X4977" s="529">
        <f t="shared" si="542"/>
        <v>612.55999999999995</v>
      </c>
    </row>
    <row r="4978" spans="1:24" ht="14.1" customHeight="1">
      <c r="A4978" s="460">
        <v>4978</v>
      </c>
      <c r="B4978" s="467" t="s">
        <v>250</v>
      </c>
      <c r="C4978" s="466" t="s">
        <v>431</v>
      </c>
      <c r="D4978" s="473" t="s">
        <v>526</v>
      </c>
      <c r="E4978" s="475"/>
      <c r="F4978" s="475" t="s">
        <v>3889</v>
      </c>
      <c r="G4978" s="494" t="s">
        <v>529</v>
      </c>
      <c r="H4978" s="491" t="s">
        <v>253</v>
      </c>
      <c r="I4978" s="494" t="s">
        <v>3993</v>
      </c>
      <c r="J4978" s="502">
        <v>259.14</v>
      </c>
      <c r="K4978" s="491" t="s">
        <v>253</v>
      </c>
      <c r="L4978" s="512">
        <f t="shared" si="543"/>
        <v>104</v>
      </c>
      <c r="M4978" s="514">
        <v>104</v>
      </c>
      <c r="N4978" s="514"/>
      <c r="O4978" s="514"/>
      <c r="P4978" s="515" t="e">
        <f t="shared" si="539"/>
        <v>#DIV/0!</v>
      </c>
      <c r="Q4978" s="515">
        <f t="shared" si="540"/>
        <v>0</v>
      </c>
      <c r="R4978" s="515">
        <f t="shared" si="541"/>
        <v>0</v>
      </c>
      <c r="S4978" s="516">
        <f>IF(M4978="nio",0,IF(M4978&gt;0,VLOOKUP(H4978,'3-Productie normen'!A:L,VLOOKUP(M4978,'3-Productie normen'!$B$36:$C$42,2,FALSE),FALSE)))</f>
        <v>0</v>
      </c>
      <c r="T4978" s="516">
        <f t="shared" si="544"/>
        <v>0</v>
      </c>
      <c r="U4978" s="55">
        <f t="shared" si="545"/>
        <v>0</v>
      </c>
      <c r="V4978" s="527"/>
      <c r="X4978" s="529">
        <f t="shared" si="542"/>
        <v>26950.559999999998</v>
      </c>
    </row>
    <row r="4979" spans="1:24" ht="14.1" customHeight="1">
      <c r="A4979" s="460">
        <v>4979</v>
      </c>
      <c r="B4979" s="467" t="s">
        <v>250</v>
      </c>
      <c r="C4979" s="466" t="s">
        <v>431</v>
      </c>
      <c r="D4979" s="473" t="s">
        <v>526</v>
      </c>
      <c r="E4979" s="475"/>
      <c r="F4979" s="475" t="s">
        <v>3890</v>
      </c>
      <c r="G4979" s="494" t="s">
        <v>589</v>
      </c>
      <c r="H4979" s="491" t="s">
        <v>253</v>
      </c>
      <c r="I4979" s="494" t="s">
        <v>3993</v>
      </c>
      <c r="J4979" s="502">
        <v>11.93</v>
      </c>
      <c r="K4979" s="491" t="s">
        <v>253</v>
      </c>
      <c r="L4979" s="512">
        <f t="shared" si="543"/>
        <v>104</v>
      </c>
      <c r="M4979" s="514">
        <v>104</v>
      </c>
      <c r="N4979" s="514"/>
      <c r="O4979" s="514"/>
      <c r="P4979" s="515" t="e">
        <f t="shared" si="539"/>
        <v>#DIV/0!</v>
      </c>
      <c r="Q4979" s="515">
        <f t="shared" si="540"/>
        <v>0</v>
      </c>
      <c r="R4979" s="515">
        <f t="shared" si="541"/>
        <v>0</v>
      </c>
      <c r="S4979" s="516">
        <f>IF(M4979="nio",0,IF(M4979&gt;0,VLOOKUP(H4979,'3-Productie normen'!A:L,VLOOKUP(M4979,'3-Productie normen'!$B$36:$C$42,2,FALSE),FALSE)))</f>
        <v>0</v>
      </c>
      <c r="T4979" s="516">
        <f t="shared" si="544"/>
        <v>0</v>
      </c>
      <c r="U4979" s="55">
        <f t="shared" si="545"/>
        <v>0</v>
      </c>
      <c r="V4979" s="527"/>
      <c r="X4979" s="529">
        <f t="shared" si="542"/>
        <v>1240.72</v>
      </c>
    </row>
    <row r="4980" spans="1:24" ht="14.1" customHeight="1">
      <c r="A4980" s="460">
        <v>4980</v>
      </c>
      <c r="B4980" s="467" t="s">
        <v>250</v>
      </c>
      <c r="C4980" s="466" t="s">
        <v>431</v>
      </c>
      <c r="D4980" s="473" t="s">
        <v>526</v>
      </c>
      <c r="E4980" s="475"/>
      <c r="F4980" s="475" t="s">
        <v>3891</v>
      </c>
      <c r="G4980" s="494" t="s">
        <v>529</v>
      </c>
      <c r="H4980" s="491" t="s">
        <v>253</v>
      </c>
      <c r="I4980" s="494" t="s">
        <v>3993</v>
      </c>
      <c r="J4980" s="502">
        <v>12.41</v>
      </c>
      <c r="K4980" s="491" t="s">
        <v>253</v>
      </c>
      <c r="L4980" s="512">
        <f t="shared" si="543"/>
        <v>104</v>
      </c>
      <c r="M4980" s="514">
        <v>104</v>
      </c>
      <c r="N4980" s="514"/>
      <c r="O4980" s="514"/>
      <c r="P4980" s="515" t="e">
        <f t="shared" si="539"/>
        <v>#DIV/0!</v>
      </c>
      <c r="Q4980" s="515">
        <f t="shared" si="540"/>
        <v>0</v>
      </c>
      <c r="R4980" s="515">
        <f t="shared" si="541"/>
        <v>0</v>
      </c>
      <c r="S4980" s="516">
        <f>IF(M4980="nio",0,IF(M4980&gt;0,VLOOKUP(H4980,'3-Productie normen'!A:L,VLOOKUP(M4980,'3-Productie normen'!$B$36:$C$42,2,FALSE),FALSE)))</f>
        <v>0</v>
      </c>
      <c r="T4980" s="516">
        <f t="shared" si="544"/>
        <v>0</v>
      </c>
      <c r="U4980" s="55">
        <f t="shared" si="545"/>
        <v>0</v>
      </c>
      <c r="V4980" s="527"/>
      <c r="X4980" s="529">
        <f t="shared" si="542"/>
        <v>1290.6400000000001</v>
      </c>
    </row>
    <row r="4981" spans="1:24" ht="14.1" customHeight="1">
      <c r="A4981" s="460">
        <v>4981</v>
      </c>
      <c r="B4981" s="467" t="s">
        <v>250</v>
      </c>
      <c r="C4981" s="466" t="s">
        <v>431</v>
      </c>
      <c r="D4981" s="473" t="s">
        <v>526</v>
      </c>
      <c r="E4981" s="475"/>
      <c r="F4981" s="475" t="s">
        <v>3171</v>
      </c>
      <c r="G4981" s="494" t="s">
        <v>589</v>
      </c>
      <c r="H4981" s="491" t="s">
        <v>253</v>
      </c>
      <c r="I4981" s="494" t="s">
        <v>3993</v>
      </c>
      <c r="J4981" s="502">
        <v>11.94</v>
      </c>
      <c r="K4981" s="491" t="s">
        <v>253</v>
      </c>
      <c r="L4981" s="512">
        <f t="shared" si="543"/>
        <v>104</v>
      </c>
      <c r="M4981" s="514">
        <v>104</v>
      </c>
      <c r="N4981" s="514"/>
      <c r="O4981" s="514"/>
      <c r="P4981" s="515" t="e">
        <f t="shared" si="539"/>
        <v>#DIV/0!</v>
      </c>
      <c r="Q4981" s="515">
        <f t="shared" si="540"/>
        <v>0</v>
      </c>
      <c r="R4981" s="515">
        <f t="shared" si="541"/>
        <v>0</v>
      </c>
      <c r="S4981" s="516">
        <f>IF(M4981="nio",0,IF(M4981&gt;0,VLOOKUP(H4981,'3-Productie normen'!A:L,VLOOKUP(M4981,'3-Productie normen'!$B$36:$C$42,2,FALSE),FALSE)))</f>
        <v>0</v>
      </c>
      <c r="T4981" s="516">
        <f t="shared" si="544"/>
        <v>0</v>
      </c>
      <c r="U4981" s="55">
        <f t="shared" si="545"/>
        <v>0</v>
      </c>
      <c r="V4981" s="527"/>
      <c r="X4981" s="529">
        <f t="shared" si="542"/>
        <v>1241.76</v>
      </c>
    </row>
    <row r="4982" spans="1:24" ht="14.1" customHeight="1">
      <c r="A4982" s="460">
        <v>4982</v>
      </c>
      <c r="B4982" s="467" t="s">
        <v>250</v>
      </c>
      <c r="C4982" s="466" t="s">
        <v>431</v>
      </c>
      <c r="D4982" s="473" t="s">
        <v>526</v>
      </c>
      <c r="E4982" s="475"/>
      <c r="F4982" s="475" t="s">
        <v>3172</v>
      </c>
      <c r="G4982" s="494" t="s">
        <v>529</v>
      </c>
      <c r="H4982" s="491" t="s">
        <v>253</v>
      </c>
      <c r="I4982" s="494" t="s">
        <v>3993</v>
      </c>
      <c r="J4982" s="502">
        <v>12.41</v>
      </c>
      <c r="K4982" s="491" t="s">
        <v>253</v>
      </c>
      <c r="L4982" s="512">
        <f t="shared" si="543"/>
        <v>104</v>
      </c>
      <c r="M4982" s="514">
        <v>104</v>
      </c>
      <c r="N4982" s="514"/>
      <c r="O4982" s="514"/>
      <c r="P4982" s="515" t="e">
        <f t="shared" si="539"/>
        <v>#DIV/0!</v>
      </c>
      <c r="Q4982" s="515">
        <f t="shared" si="540"/>
        <v>0</v>
      </c>
      <c r="R4982" s="515">
        <f t="shared" si="541"/>
        <v>0</v>
      </c>
      <c r="S4982" s="516">
        <f>IF(M4982="nio",0,IF(M4982&gt;0,VLOOKUP(H4982,'3-Productie normen'!A:L,VLOOKUP(M4982,'3-Productie normen'!$B$36:$C$42,2,FALSE),FALSE)))</f>
        <v>0</v>
      </c>
      <c r="T4982" s="516">
        <f t="shared" si="544"/>
        <v>0</v>
      </c>
      <c r="U4982" s="55">
        <f t="shared" si="545"/>
        <v>0</v>
      </c>
      <c r="V4982" s="527"/>
      <c r="X4982" s="529">
        <f t="shared" si="542"/>
        <v>1290.6400000000001</v>
      </c>
    </row>
    <row r="4983" spans="1:24" ht="14.1" customHeight="1">
      <c r="A4983" s="460">
        <v>4983</v>
      </c>
      <c r="B4983" s="467" t="s">
        <v>250</v>
      </c>
      <c r="C4983" s="466" t="s">
        <v>431</v>
      </c>
      <c r="D4983" s="473" t="s">
        <v>526</v>
      </c>
      <c r="E4983" s="475"/>
      <c r="F4983" s="475" t="s">
        <v>3892</v>
      </c>
      <c r="G4983" s="494" t="s">
        <v>582</v>
      </c>
      <c r="H4983" s="494" t="s">
        <v>4033</v>
      </c>
      <c r="I4983" s="494" t="s">
        <v>3993</v>
      </c>
      <c r="J4983" s="502">
        <v>21.41</v>
      </c>
      <c r="K4983" s="494" t="s">
        <v>4033</v>
      </c>
      <c r="L4983" s="512">
        <f t="shared" si="543"/>
        <v>104</v>
      </c>
      <c r="M4983" s="514">
        <v>104</v>
      </c>
      <c r="N4983" s="514"/>
      <c r="O4983" s="514"/>
      <c r="P4983" s="515" t="e">
        <f t="shared" si="539"/>
        <v>#DIV/0!</v>
      </c>
      <c r="Q4983" s="515">
        <f t="shared" si="540"/>
        <v>0</v>
      </c>
      <c r="R4983" s="515">
        <f t="shared" si="541"/>
        <v>0</v>
      </c>
      <c r="S4983" s="516">
        <f>IF(M4983="nio",0,IF(M4983&gt;0,VLOOKUP(H4983,'3-Productie normen'!A:L,VLOOKUP(M4983,'3-Productie normen'!$B$36:$C$42,2,FALSE),FALSE)))</f>
        <v>0</v>
      </c>
      <c r="T4983" s="516">
        <f t="shared" si="544"/>
        <v>0</v>
      </c>
      <c r="U4983" s="55">
        <f t="shared" si="545"/>
        <v>0</v>
      </c>
      <c r="V4983" s="527"/>
      <c r="X4983" s="529">
        <f t="shared" si="542"/>
        <v>2226.64</v>
      </c>
    </row>
    <row r="4984" spans="1:24" ht="14.1" customHeight="1">
      <c r="A4984" s="460">
        <v>4984</v>
      </c>
      <c r="B4984" s="467" t="s">
        <v>250</v>
      </c>
      <c r="C4984" s="466" t="s">
        <v>431</v>
      </c>
      <c r="D4984" s="473" t="s">
        <v>526</v>
      </c>
      <c r="E4984" s="475"/>
      <c r="F4984" s="475" t="s">
        <v>3893</v>
      </c>
      <c r="G4984" s="494" t="s">
        <v>2206</v>
      </c>
      <c r="H4984" s="494" t="s">
        <v>4026</v>
      </c>
      <c r="I4984" s="494" t="s">
        <v>3993</v>
      </c>
      <c r="J4984" s="502">
        <v>13.69</v>
      </c>
      <c r="K4984" s="494" t="s">
        <v>4026</v>
      </c>
      <c r="L4984" s="512">
        <f t="shared" si="543"/>
        <v>0</v>
      </c>
      <c r="M4984" s="513" t="s">
        <v>4037</v>
      </c>
      <c r="N4984" s="514"/>
      <c r="O4984" s="514"/>
      <c r="P4984" s="515">
        <f t="shared" si="539"/>
        <v>0</v>
      </c>
      <c r="Q4984" s="515">
        <f t="shared" si="540"/>
        <v>0</v>
      </c>
      <c r="R4984" s="515">
        <f t="shared" si="541"/>
        <v>0</v>
      </c>
      <c r="S4984" s="516">
        <f>IF(M4984="nio",0,IF(M4984&gt;0,VLOOKUP(H4984,'3-Productie normen'!A:L,VLOOKUP(M4984,'3-Productie normen'!$B$36:$C$42,2,FALSE),FALSE)))</f>
        <v>0</v>
      </c>
      <c r="T4984" s="516">
        <f t="shared" si="544"/>
        <v>0</v>
      </c>
      <c r="U4984" s="55">
        <f t="shared" si="545"/>
        <v>0</v>
      </c>
      <c r="V4984" s="527"/>
      <c r="X4984" s="529">
        <f t="shared" si="542"/>
        <v>0</v>
      </c>
    </row>
    <row r="4985" spans="1:24" ht="14.1" customHeight="1">
      <c r="A4985" s="567">
        <v>4985</v>
      </c>
      <c r="B4985" s="467" t="s">
        <v>250</v>
      </c>
      <c r="C4985" s="466" t="s">
        <v>431</v>
      </c>
      <c r="D4985" s="473" t="s">
        <v>526</v>
      </c>
      <c r="E4985" s="475"/>
      <c r="F4985" s="475" t="s">
        <v>3894</v>
      </c>
      <c r="G4985" s="494" t="s">
        <v>529</v>
      </c>
      <c r="H4985" s="491" t="s">
        <v>253</v>
      </c>
      <c r="I4985" s="494" t="s">
        <v>3993</v>
      </c>
      <c r="J4985" s="502">
        <v>256</v>
      </c>
      <c r="K4985" s="491" t="s">
        <v>253</v>
      </c>
      <c r="L4985" s="512">
        <f t="shared" si="543"/>
        <v>104</v>
      </c>
      <c r="M4985" s="514">
        <v>104</v>
      </c>
      <c r="N4985" s="514"/>
      <c r="O4985" s="514"/>
      <c r="P4985" s="515" t="e">
        <f t="shared" si="539"/>
        <v>#DIV/0!</v>
      </c>
      <c r="Q4985" s="515">
        <f t="shared" si="540"/>
        <v>0</v>
      </c>
      <c r="R4985" s="515">
        <f t="shared" si="541"/>
        <v>0</v>
      </c>
      <c r="S4985" s="516">
        <f>IF(M4985="nio",0,IF(M4985&gt;0,VLOOKUP(H4985,'3-Productie normen'!A:L,VLOOKUP(M4985,'3-Productie normen'!$B$36:$C$42,2,FALSE),FALSE)))</f>
        <v>0</v>
      </c>
      <c r="T4985" s="516">
        <f t="shared" si="544"/>
        <v>0</v>
      </c>
      <c r="U4985" s="55">
        <f t="shared" si="545"/>
        <v>0</v>
      </c>
      <c r="V4985" s="527"/>
      <c r="X4985" s="529">
        <f t="shared" si="542"/>
        <v>26624</v>
      </c>
    </row>
    <row r="4986" spans="1:24" ht="14.1" customHeight="1">
      <c r="A4986" s="460">
        <v>4986</v>
      </c>
      <c r="B4986" s="467" t="s">
        <v>250</v>
      </c>
      <c r="C4986" s="466" t="s">
        <v>431</v>
      </c>
      <c r="D4986" s="473" t="s">
        <v>526</v>
      </c>
      <c r="E4986" s="475"/>
      <c r="F4986" s="475" t="s">
        <v>3895</v>
      </c>
      <c r="G4986" s="494" t="s">
        <v>536</v>
      </c>
      <c r="H4986" s="491" t="s">
        <v>4038</v>
      </c>
      <c r="I4986" s="494" t="s">
        <v>3993</v>
      </c>
      <c r="J4986" s="502">
        <v>42.65</v>
      </c>
      <c r="K4986" s="491" t="s">
        <v>4038</v>
      </c>
      <c r="L4986" s="512">
        <f t="shared" si="543"/>
        <v>255</v>
      </c>
      <c r="M4986" s="514">
        <v>255</v>
      </c>
      <c r="N4986" s="514"/>
      <c r="O4986" s="514"/>
      <c r="P4986" s="515" t="e">
        <f t="shared" si="539"/>
        <v>#DIV/0!</v>
      </c>
      <c r="Q4986" s="515">
        <f t="shared" si="540"/>
        <v>0</v>
      </c>
      <c r="R4986" s="515">
        <f t="shared" si="541"/>
        <v>0</v>
      </c>
      <c r="S4986" s="516">
        <f>IF(M4986="nio",0,IF(M4986&gt;0,VLOOKUP(H4986,'3-Productie normen'!A:L,VLOOKUP(M4986,'3-Productie normen'!$B$36:$C$42,2,FALSE),FALSE)))</f>
        <v>0</v>
      </c>
      <c r="T4986" s="516">
        <f t="shared" si="544"/>
        <v>0</v>
      </c>
      <c r="U4986" s="55">
        <f t="shared" si="545"/>
        <v>0</v>
      </c>
      <c r="V4986" s="527"/>
      <c r="X4986" s="529">
        <f t="shared" si="542"/>
        <v>10875.75</v>
      </c>
    </row>
    <row r="4987" spans="1:24" ht="14.1" customHeight="1">
      <c r="A4987" s="460">
        <v>4987</v>
      </c>
      <c r="B4987" s="467" t="s">
        <v>250</v>
      </c>
      <c r="C4987" s="466" t="s">
        <v>431</v>
      </c>
      <c r="D4987" s="473" t="s">
        <v>526</v>
      </c>
      <c r="E4987" s="475"/>
      <c r="F4987" s="475" t="s">
        <v>3896</v>
      </c>
      <c r="G4987" s="494" t="s">
        <v>536</v>
      </c>
      <c r="H4987" s="491" t="s">
        <v>4038</v>
      </c>
      <c r="I4987" s="494" t="s">
        <v>3993</v>
      </c>
      <c r="J4987" s="502">
        <v>19.09</v>
      </c>
      <c r="K4987" s="491" t="s">
        <v>4038</v>
      </c>
      <c r="L4987" s="512">
        <f t="shared" si="543"/>
        <v>255</v>
      </c>
      <c r="M4987" s="514">
        <v>255</v>
      </c>
      <c r="N4987" s="514"/>
      <c r="O4987" s="514"/>
      <c r="P4987" s="515" t="e">
        <f t="shared" si="539"/>
        <v>#DIV/0!</v>
      </c>
      <c r="Q4987" s="515">
        <f t="shared" si="540"/>
        <v>0</v>
      </c>
      <c r="R4987" s="515">
        <f t="shared" si="541"/>
        <v>0</v>
      </c>
      <c r="S4987" s="516">
        <f>IF(M4987="nio",0,IF(M4987&gt;0,VLOOKUP(H4987,'3-Productie normen'!A:L,VLOOKUP(M4987,'3-Productie normen'!$B$36:$C$42,2,FALSE),FALSE)))</f>
        <v>0</v>
      </c>
      <c r="T4987" s="516">
        <f t="shared" si="544"/>
        <v>0</v>
      </c>
      <c r="U4987" s="55">
        <f t="shared" si="545"/>
        <v>0</v>
      </c>
      <c r="V4987" s="527"/>
      <c r="X4987" s="529">
        <f t="shared" si="542"/>
        <v>4867.95</v>
      </c>
    </row>
    <row r="4988" spans="1:24" ht="14.1" customHeight="1">
      <c r="A4988" s="460">
        <v>4988</v>
      </c>
      <c r="B4988" s="467" t="s">
        <v>250</v>
      </c>
      <c r="C4988" s="466" t="s">
        <v>431</v>
      </c>
      <c r="D4988" s="473" t="s">
        <v>526</v>
      </c>
      <c r="E4988" s="475"/>
      <c r="F4988" s="475" t="s">
        <v>3897</v>
      </c>
      <c r="G4988" s="494" t="s">
        <v>536</v>
      </c>
      <c r="H4988" s="491" t="s">
        <v>4038</v>
      </c>
      <c r="I4988" s="494" t="s">
        <v>3993</v>
      </c>
      <c r="J4988" s="502">
        <v>19.25</v>
      </c>
      <c r="K4988" s="491" t="s">
        <v>4038</v>
      </c>
      <c r="L4988" s="512">
        <f t="shared" si="543"/>
        <v>255</v>
      </c>
      <c r="M4988" s="514">
        <v>255</v>
      </c>
      <c r="N4988" s="514"/>
      <c r="O4988" s="514"/>
      <c r="P4988" s="515" t="e">
        <f t="shared" si="539"/>
        <v>#DIV/0!</v>
      </c>
      <c r="Q4988" s="515">
        <f t="shared" si="540"/>
        <v>0</v>
      </c>
      <c r="R4988" s="515">
        <f t="shared" si="541"/>
        <v>0</v>
      </c>
      <c r="S4988" s="516">
        <f>IF(M4988="nio",0,IF(M4988&gt;0,VLOOKUP(H4988,'3-Productie normen'!A:L,VLOOKUP(M4988,'3-Productie normen'!$B$36:$C$42,2,FALSE),FALSE)))</f>
        <v>0</v>
      </c>
      <c r="T4988" s="516">
        <f t="shared" si="544"/>
        <v>0</v>
      </c>
      <c r="U4988" s="55">
        <f t="shared" si="545"/>
        <v>0</v>
      </c>
      <c r="V4988" s="527"/>
      <c r="X4988" s="529">
        <f t="shared" si="542"/>
        <v>4908.75</v>
      </c>
    </row>
    <row r="4989" spans="1:24" ht="14.1" customHeight="1">
      <c r="A4989" s="460">
        <v>4989</v>
      </c>
      <c r="B4989" s="467" t="s">
        <v>250</v>
      </c>
      <c r="C4989" s="466" t="s">
        <v>431</v>
      </c>
      <c r="D4989" s="473" t="s">
        <v>526</v>
      </c>
      <c r="E4989" s="475"/>
      <c r="F4989" s="475" t="s">
        <v>3177</v>
      </c>
      <c r="G4989" s="494" t="s">
        <v>536</v>
      </c>
      <c r="H4989" s="491" t="s">
        <v>4038</v>
      </c>
      <c r="I4989" s="494" t="s">
        <v>3993</v>
      </c>
      <c r="J4989" s="502">
        <v>19.25</v>
      </c>
      <c r="K4989" s="491" t="s">
        <v>4038</v>
      </c>
      <c r="L4989" s="512">
        <f t="shared" si="543"/>
        <v>255</v>
      </c>
      <c r="M4989" s="514">
        <v>255</v>
      </c>
      <c r="N4989" s="514"/>
      <c r="O4989" s="514"/>
      <c r="P4989" s="515" t="e">
        <f t="shared" si="539"/>
        <v>#DIV/0!</v>
      </c>
      <c r="Q4989" s="515">
        <f t="shared" si="540"/>
        <v>0</v>
      </c>
      <c r="R4989" s="515">
        <f t="shared" si="541"/>
        <v>0</v>
      </c>
      <c r="S4989" s="516">
        <f>IF(M4989="nio",0,IF(M4989&gt;0,VLOOKUP(H4989,'3-Productie normen'!A:L,VLOOKUP(M4989,'3-Productie normen'!$B$36:$C$42,2,FALSE),FALSE)))</f>
        <v>0</v>
      </c>
      <c r="T4989" s="516">
        <f t="shared" si="544"/>
        <v>0</v>
      </c>
      <c r="U4989" s="55">
        <f t="shared" si="545"/>
        <v>0</v>
      </c>
      <c r="V4989" s="527"/>
      <c r="X4989" s="529">
        <f t="shared" si="542"/>
        <v>4908.75</v>
      </c>
    </row>
    <row r="4990" spans="1:24" ht="14.1" customHeight="1">
      <c r="A4990" s="460">
        <v>4990</v>
      </c>
      <c r="B4990" s="467" t="s">
        <v>250</v>
      </c>
      <c r="C4990" s="466" t="s">
        <v>431</v>
      </c>
      <c r="D4990" s="473" t="s">
        <v>526</v>
      </c>
      <c r="E4990" s="475"/>
      <c r="F4990" s="475" t="s">
        <v>3898</v>
      </c>
      <c r="G4990" s="494" t="s">
        <v>529</v>
      </c>
      <c r="H4990" s="491" t="s">
        <v>253</v>
      </c>
      <c r="I4990" s="494" t="s">
        <v>3993</v>
      </c>
      <c r="J4990" s="502">
        <v>12.41</v>
      </c>
      <c r="K4990" s="491" t="s">
        <v>253</v>
      </c>
      <c r="L4990" s="512">
        <f t="shared" si="543"/>
        <v>104</v>
      </c>
      <c r="M4990" s="514">
        <v>104</v>
      </c>
      <c r="N4990" s="514"/>
      <c r="O4990" s="514"/>
      <c r="P4990" s="515" t="e">
        <f t="shared" si="539"/>
        <v>#DIV/0!</v>
      </c>
      <c r="Q4990" s="515">
        <f t="shared" si="540"/>
        <v>0</v>
      </c>
      <c r="R4990" s="515">
        <f t="shared" si="541"/>
        <v>0</v>
      </c>
      <c r="S4990" s="516">
        <f>IF(M4990="nio",0,IF(M4990&gt;0,VLOOKUP(H4990,'3-Productie normen'!A:L,VLOOKUP(M4990,'3-Productie normen'!$B$36:$C$42,2,FALSE),FALSE)))</f>
        <v>0</v>
      </c>
      <c r="T4990" s="516">
        <f t="shared" si="544"/>
        <v>0</v>
      </c>
      <c r="U4990" s="55">
        <f t="shared" si="545"/>
        <v>0</v>
      </c>
      <c r="V4990" s="527"/>
      <c r="X4990" s="529">
        <f t="shared" si="542"/>
        <v>1290.6400000000001</v>
      </c>
    </row>
    <row r="4991" spans="1:24" ht="14.1" customHeight="1">
      <c r="A4991" s="460">
        <v>4991</v>
      </c>
      <c r="B4991" s="467" t="s">
        <v>250</v>
      </c>
      <c r="C4991" s="466" t="s">
        <v>431</v>
      </c>
      <c r="D4991" s="473" t="s">
        <v>526</v>
      </c>
      <c r="E4991" s="475"/>
      <c r="F4991" s="475" t="s">
        <v>3899</v>
      </c>
      <c r="G4991" s="494" t="s">
        <v>1045</v>
      </c>
      <c r="H4991" s="491" t="s">
        <v>253</v>
      </c>
      <c r="I4991" s="494" t="s">
        <v>3993</v>
      </c>
      <c r="J4991" s="502">
        <v>19.54</v>
      </c>
      <c r="K4991" s="491" t="s">
        <v>253</v>
      </c>
      <c r="L4991" s="512">
        <f t="shared" si="543"/>
        <v>104</v>
      </c>
      <c r="M4991" s="514">
        <v>104</v>
      </c>
      <c r="N4991" s="514"/>
      <c r="O4991" s="514"/>
      <c r="P4991" s="515" t="e">
        <f t="shared" si="539"/>
        <v>#DIV/0!</v>
      </c>
      <c r="Q4991" s="515">
        <f t="shared" si="540"/>
        <v>0</v>
      </c>
      <c r="R4991" s="515">
        <f t="shared" si="541"/>
        <v>0</v>
      </c>
      <c r="S4991" s="516">
        <f>IF(M4991="nio",0,IF(M4991&gt;0,VLOOKUP(H4991,'3-Productie normen'!A:L,VLOOKUP(M4991,'3-Productie normen'!$B$36:$C$42,2,FALSE),FALSE)))</f>
        <v>0</v>
      </c>
      <c r="T4991" s="516">
        <f t="shared" si="544"/>
        <v>0</v>
      </c>
      <c r="U4991" s="55">
        <f t="shared" si="545"/>
        <v>0</v>
      </c>
      <c r="V4991" s="527"/>
      <c r="X4991" s="529">
        <f t="shared" si="542"/>
        <v>2032.1599999999999</v>
      </c>
    </row>
    <row r="4992" spans="1:24" ht="14.1" customHeight="1">
      <c r="A4992" s="460">
        <v>4992</v>
      </c>
      <c r="B4992" s="467" t="s">
        <v>250</v>
      </c>
      <c r="C4992" s="466" t="s">
        <v>431</v>
      </c>
      <c r="D4992" s="473" t="s">
        <v>526</v>
      </c>
      <c r="E4992" s="475"/>
      <c r="F4992" s="475" t="s">
        <v>3178</v>
      </c>
      <c r="G4992" s="494" t="s">
        <v>529</v>
      </c>
      <c r="H4992" s="491" t="s">
        <v>253</v>
      </c>
      <c r="I4992" s="494" t="s">
        <v>3993</v>
      </c>
      <c r="J4992" s="502">
        <v>327.87</v>
      </c>
      <c r="K4992" s="491" t="s">
        <v>253</v>
      </c>
      <c r="L4992" s="512">
        <f t="shared" si="543"/>
        <v>104</v>
      </c>
      <c r="M4992" s="514">
        <v>104</v>
      </c>
      <c r="N4992" s="514"/>
      <c r="O4992" s="514"/>
      <c r="P4992" s="515" t="e">
        <f t="shared" si="539"/>
        <v>#DIV/0!</v>
      </c>
      <c r="Q4992" s="515">
        <f t="shared" si="540"/>
        <v>0</v>
      </c>
      <c r="R4992" s="515">
        <f t="shared" si="541"/>
        <v>0</v>
      </c>
      <c r="S4992" s="516">
        <f>IF(M4992="nio",0,IF(M4992&gt;0,VLOOKUP(H4992,'3-Productie normen'!A:L,VLOOKUP(M4992,'3-Productie normen'!$B$36:$C$42,2,FALSE),FALSE)))</f>
        <v>0</v>
      </c>
      <c r="T4992" s="516">
        <f t="shared" si="544"/>
        <v>0</v>
      </c>
      <c r="U4992" s="55">
        <f t="shared" si="545"/>
        <v>0</v>
      </c>
      <c r="V4992" s="527"/>
      <c r="X4992" s="529">
        <f t="shared" si="542"/>
        <v>34098.480000000003</v>
      </c>
    </row>
    <row r="4993" spans="1:24" ht="14.1" customHeight="1">
      <c r="A4993" s="567">
        <v>4993</v>
      </c>
      <c r="B4993" s="467" t="s">
        <v>250</v>
      </c>
      <c r="C4993" s="466" t="s">
        <v>431</v>
      </c>
      <c r="D4993" s="473" t="s">
        <v>526</v>
      </c>
      <c r="E4993" s="475"/>
      <c r="F4993" s="475" t="s">
        <v>3180</v>
      </c>
      <c r="G4993" s="494" t="s">
        <v>592</v>
      </c>
      <c r="H4993" s="487" t="s">
        <v>348</v>
      </c>
      <c r="I4993" s="494" t="s">
        <v>4012</v>
      </c>
      <c r="J4993" s="502">
        <v>101.84</v>
      </c>
      <c r="K4993" s="487" t="s">
        <v>348</v>
      </c>
      <c r="L4993" s="512">
        <f t="shared" si="543"/>
        <v>255</v>
      </c>
      <c r="M4993" s="514">
        <v>255</v>
      </c>
      <c r="N4993" s="514"/>
      <c r="O4993" s="514"/>
      <c r="P4993" s="515" t="e">
        <f t="shared" si="539"/>
        <v>#DIV/0!</v>
      </c>
      <c r="Q4993" s="515">
        <f t="shared" si="540"/>
        <v>0</v>
      </c>
      <c r="R4993" s="515">
        <f t="shared" si="541"/>
        <v>0</v>
      </c>
      <c r="S4993" s="516">
        <f>IF(M4993="nio",0,IF(M4993&gt;0,VLOOKUP(H4993,'3-Productie normen'!A:L,VLOOKUP(M4993,'3-Productie normen'!$B$36:$C$42,2,FALSE),FALSE)))</f>
        <v>0</v>
      </c>
      <c r="T4993" s="516">
        <f t="shared" si="544"/>
        <v>0</v>
      </c>
      <c r="U4993" s="55">
        <f t="shared" si="545"/>
        <v>0</v>
      </c>
      <c r="V4993" s="527"/>
      <c r="X4993" s="529">
        <f t="shared" si="542"/>
        <v>25969.200000000001</v>
      </c>
    </row>
    <row r="4994" spans="1:24" ht="14.1" customHeight="1">
      <c r="A4994" s="460">
        <v>4994</v>
      </c>
      <c r="B4994" s="467" t="s">
        <v>250</v>
      </c>
      <c r="C4994" s="466" t="s">
        <v>431</v>
      </c>
      <c r="D4994" s="473" t="s">
        <v>526</v>
      </c>
      <c r="E4994" s="475"/>
      <c r="F4994" s="475" t="s">
        <v>3181</v>
      </c>
      <c r="G4994" s="494" t="s">
        <v>529</v>
      </c>
      <c r="H4994" s="491" t="s">
        <v>253</v>
      </c>
      <c r="I4994" s="494" t="s">
        <v>3993</v>
      </c>
      <c r="J4994" s="502">
        <v>12.41</v>
      </c>
      <c r="K4994" s="491" t="s">
        <v>253</v>
      </c>
      <c r="L4994" s="512">
        <f t="shared" si="543"/>
        <v>104</v>
      </c>
      <c r="M4994" s="514">
        <v>104</v>
      </c>
      <c r="N4994" s="514"/>
      <c r="O4994" s="514"/>
      <c r="P4994" s="515" t="e">
        <f t="shared" si="539"/>
        <v>#DIV/0!</v>
      </c>
      <c r="Q4994" s="515">
        <f t="shared" si="540"/>
        <v>0</v>
      </c>
      <c r="R4994" s="515">
        <f t="shared" si="541"/>
        <v>0</v>
      </c>
      <c r="S4994" s="516">
        <f>IF(M4994="nio",0,IF(M4994&gt;0,VLOOKUP(H4994,'3-Productie normen'!A:L,VLOOKUP(M4994,'3-Productie normen'!$B$36:$C$42,2,FALSE),FALSE)))</f>
        <v>0</v>
      </c>
      <c r="T4994" s="516">
        <f t="shared" si="544"/>
        <v>0</v>
      </c>
      <c r="U4994" s="55">
        <f t="shared" si="545"/>
        <v>0</v>
      </c>
      <c r="V4994" s="527"/>
      <c r="X4994" s="529">
        <f t="shared" si="542"/>
        <v>1290.6400000000001</v>
      </c>
    </row>
    <row r="4995" spans="1:24" ht="14.1" customHeight="1">
      <c r="A4995" s="460">
        <v>4995</v>
      </c>
      <c r="B4995" s="467" t="s">
        <v>250</v>
      </c>
      <c r="C4995" s="466" t="s">
        <v>431</v>
      </c>
      <c r="D4995" s="473" t="s">
        <v>526</v>
      </c>
      <c r="E4995" s="475"/>
      <c r="F4995" s="475" t="s">
        <v>3182</v>
      </c>
      <c r="G4995" s="494" t="s">
        <v>529</v>
      </c>
      <c r="H4995" s="491" t="s">
        <v>253</v>
      </c>
      <c r="I4995" s="494" t="s">
        <v>3993</v>
      </c>
      <c r="J4995" s="502">
        <v>12.41</v>
      </c>
      <c r="K4995" s="491" t="s">
        <v>253</v>
      </c>
      <c r="L4995" s="512">
        <f t="shared" si="543"/>
        <v>104</v>
      </c>
      <c r="M4995" s="514">
        <v>104</v>
      </c>
      <c r="N4995" s="514"/>
      <c r="O4995" s="514"/>
      <c r="P4995" s="515" t="e">
        <f t="shared" si="539"/>
        <v>#DIV/0!</v>
      </c>
      <c r="Q4995" s="515">
        <f t="shared" si="540"/>
        <v>0</v>
      </c>
      <c r="R4995" s="515">
        <f t="shared" si="541"/>
        <v>0</v>
      </c>
      <c r="S4995" s="516">
        <f>IF(M4995="nio",0,IF(M4995&gt;0,VLOOKUP(H4995,'3-Productie normen'!A:L,VLOOKUP(M4995,'3-Productie normen'!$B$36:$C$42,2,FALSE),FALSE)))</f>
        <v>0</v>
      </c>
      <c r="T4995" s="516">
        <f t="shared" si="544"/>
        <v>0</v>
      </c>
      <c r="U4995" s="55">
        <f t="shared" si="545"/>
        <v>0</v>
      </c>
      <c r="V4995" s="527"/>
      <c r="X4995" s="529">
        <f t="shared" si="542"/>
        <v>1290.6400000000001</v>
      </c>
    </row>
    <row r="4996" spans="1:24" ht="14.1" customHeight="1">
      <c r="A4996" s="460">
        <v>4996</v>
      </c>
      <c r="B4996" s="467" t="s">
        <v>250</v>
      </c>
      <c r="C4996" s="466" t="s">
        <v>431</v>
      </c>
      <c r="D4996" s="473" t="s">
        <v>526</v>
      </c>
      <c r="E4996" s="475"/>
      <c r="F4996" s="475" t="s">
        <v>3900</v>
      </c>
      <c r="G4996" s="494" t="s">
        <v>582</v>
      </c>
      <c r="H4996" s="491" t="s">
        <v>286</v>
      </c>
      <c r="I4996" s="494"/>
      <c r="J4996" s="502">
        <v>1861.89</v>
      </c>
      <c r="K4996" s="494" t="s">
        <v>4027</v>
      </c>
      <c r="L4996" s="512">
        <f t="shared" si="543"/>
        <v>0</v>
      </c>
      <c r="M4996" s="513" t="s">
        <v>4037</v>
      </c>
      <c r="N4996" s="514"/>
      <c r="O4996" s="514"/>
      <c r="P4996" s="515">
        <f t="shared" si="539"/>
        <v>0</v>
      </c>
      <c r="Q4996" s="515">
        <f t="shared" si="540"/>
        <v>0</v>
      </c>
      <c r="R4996" s="515">
        <f t="shared" si="541"/>
        <v>0</v>
      </c>
      <c r="S4996" s="516">
        <f>IF(M4996="nio",0,IF(M4996&gt;0,VLOOKUP(H4996,'3-Productie normen'!A:L,VLOOKUP(M4996,'3-Productie normen'!$B$36:$C$42,2,FALSE),FALSE)))</f>
        <v>0</v>
      </c>
      <c r="T4996" s="516">
        <f t="shared" si="544"/>
        <v>0</v>
      </c>
      <c r="U4996" s="55">
        <f t="shared" si="545"/>
        <v>0</v>
      </c>
      <c r="V4996" s="527"/>
      <c r="X4996" s="529">
        <f t="shared" si="542"/>
        <v>0</v>
      </c>
    </row>
    <row r="4997" spans="1:24" ht="14.1" customHeight="1">
      <c r="A4997" s="460">
        <v>4997</v>
      </c>
      <c r="B4997" s="467" t="s">
        <v>250</v>
      </c>
      <c r="C4997" s="466" t="s">
        <v>431</v>
      </c>
      <c r="D4997" s="473" t="s">
        <v>526</v>
      </c>
      <c r="E4997" s="475"/>
      <c r="F4997" s="475" t="s">
        <v>3901</v>
      </c>
      <c r="G4997" s="494" t="s">
        <v>582</v>
      </c>
      <c r="H4997" s="494" t="s">
        <v>4033</v>
      </c>
      <c r="I4997" s="494" t="s">
        <v>3993</v>
      </c>
      <c r="J4997" s="502">
        <v>19.73</v>
      </c>
      <c r="K4997" s="494" t="s">
        <v>4033</v>
      </c>
      <c r="L4997" s="512">
        <f t="shared" si="543"/>
        <v>104</v>
      </c>
      <c r="M4997" s="514">
        <v>104</v>
      </c>
      <c r="N4997" s="514"/>
      <c r="O4997" s="514"/>
      <c r="P4997" s="515" t="e">
        <f t="shared" si="539"/>
        <v>#DIV/0!</v>
      </c>
      <c r="Q4997" s="515">
        <f t="shared" si="540"/>
        <v>0</v>
      </c>
      <c r="R4997" s="515">
        <f t="shared" si="541"/>
        <v>0</v>
      </c>
      <c r="S4997" s="516">
        <f>IF(M4997="nio",0,IF(M4997&gt;0,VLOOKUP(H4997,'3-Productie normen'!A:L,VLOOKUP(M4997,'3-Productie normen'!$B$36:$C$42,2,FALSE),FALSE)))</f>
        <v>0</v>
      </c>
      <c r="T4997" s="516">
        <f t="shared" si="544"/>
        <v>0</v>
      </c>
      <c r="U4997" s="55">
        <f t="shared" si="545"/>
        <v>0</v>
      </c>
      <c r="V4997" s="527"/>
      <c r="X4997" s="529">
        <f t="shared" si="542"/>
        <v>2051.92</v>
      </c>
    </row>
    <row r="4998" spans="1:24" ht="14.1" customHeight="1">
      <c r="A4998" s="460">
        <v>4998</v>
      </c>
      <c r="B4998" s="467" t="s">
        <v>250</v>
      </c>
      <c r="C4998" s="466" t="s">
        <v>431</v>
      </c>
      <c r="D4998" s="473" t="s">
        <v>526</v>
      </c>
      <c r="E4998" s="475"/>
      <c r="F4998" s="475" t="s">
        <v>3902</v>
      </c>
      <c r="G4998" s="494" t="s">
        <v>582</v>
      </c>
      <c r="H4998" s="494" t="s">
        <v>4033</v>
      </c>
      <c r="I4998" s="494" t="s">
        <v>3993</v>
      </c>
      <c r="J4998" s="502">
        <v>13.36</v>
      </c>
      <c r="K4998" s="494" t="s">
        <v>4033</v>
      </c>
      <c r="L4998" s="512">
        <f t="shared" si="543"/>
        <v>104</v>
      </c>
      <c r="M4998" s="514">
        <v>104</v>
      </c>
      <c r="N4998" s="514"/>
      <c r="O4998" s="514"/>
      <c r="P4998" s="515" t="e">
        <f t="shared" si="539"/>
        <v>#DIV/0!</v>
      </c>
      <c r="Q4998" s="515">
        <f t="shared" si="540"/>
        <v>0</v>
      </c>
      <c r="R4998" s="515">
        <f t="shared" si="541"/>
        <v>0</v>
      </c>
      <c r="S4998" s="516">
        <f>IF(M4998="nio",0,IF(M4998&gt;0,VLOOKUP(H4998,'3-Productie normen'!A:L,VLOOKUP(M4998,'3-Productie normen'!$B$36:$C$42,2,FALSE),FALSE)))</f>
        <v>0</v>
      </c>
      <c r="T4998" s="516">
        <f t="shared" si="544"/>
        <v>0</v>
      </c>
      <c r="U4998" s="55">
        <f t="shared" si="545"/>
        <v>0</v>
      </c>
      <c r="V4998" s="527"/>
      <c r="X4998" s="529">
        <f t="shared" si="542"/>
        <v>1389.44</v>
      </c>
    </row>
    <row r="4999" spans="1:24" ht="14.1" customHeight="1">
      <c r="A4999" s="460">
        <v>4999</v>
      </c>
      <c r="B4999" s="467" t="s">
        <v>250</v>
      </c>
      <c r="C4999" s="466" t="s">
        <v>431</v>
      </c>
      <c r="D4999" s="473" t="s">
        <v>526</v>
      </c>
      <c r="E4999" s="475"/>
      <c r="F4999" s="475" t="s">
        <v>3903</v>
      </c>
      <c r="G4999" s="494" t="s">
        <v>582</v>
      </c>
      <c r="H4999" s="494" t="s">
        <v>4033</v>
      </c>
      <c r="I4999" s="494" t="s">
        <v>3993</v>
      </c>
      <c r="J4999" s="502">
        <v>13.37</v>
      </c>
      <c r="K4999" s="494" t="s">
        <v>4033</v>
      </c>
      <c r="L4999" s="512">
        <f t="shared" si="543"/>
        <v>104</v>
      </c>
      <c r="M4999" s="514">
        <v>104</v>
      </c>
      <c r="N4999" s="514"/>
      <c r="O4999" s="514"/>
      <c r="P4999" s="515" t="e">
        <f t="shared" si="539"/>
        <v>#DIV/0!</v>
      </c>
      <c r="Q4999" s="515">
        <f t="shared" si="540"/>
        <v>0</v>
      </c>
      <c r="R4999" s="515">
        <f t="shared" si="541"/>
        <v>0</v>
      </c>
      <c r="S4999" s="516">
        <f>IF(M4999="nio",0,IF(M4999&gt;0,VLOOKUP(H4999,'3-Productie normen'!A:L,VLOOKUP(M4999,'3-Productie normen'!$B$36:$C$42,2,FALSE),FALSE)))</f>
        <v>0</v>
      </c>
      <c r="T4999" s="516">
        <f t="shared" si="544"/>
        <v>0</v>
      </c>
      <c r="U4999" s="55">
        <f t="shared" si="545"/>
        <v>0</v>
      </c>
      <c r="V4999" s="527"/>
      <c r="X4999" s="529">
        <f t="shared" si="542"/>
        <v>1390.48</v>
      </c>
    </row>
    <row r="5000" spans="1:24" ht="14.1" customHeight="1">
      <c r="A5000" s="460">
        <v>5000</v>
      </c>
      <c r="B5000" s="467" t="s">
        <v>250</v>
      </c>
      <c r="C5000" s="466" t="s">
        <v>431</v>
      </c>
      <c r="D5000" s="473" t="s">
        <v>526</v>
      </c>
      <c r="E5000" s="475"/>
      <c r="F5000" s="475" t="s">
        <v>3904</v>
      </c>
      <c r="G5000" s="494" t="s">
        <v>582</v>
      </c>
      <c r="H5000" s="494" t="s">
        <v>4033</v>
      </c>
      <c r="I5000" s="494" t="s">
        <v>3993</v>
      </c>
      <c r="J5000" s="502">
        <v>3.49</v>
      </c>
      <c r="K5000" s="494" t="s">
        <v>4033</v>
      </c>
      <c r="L5000" s="512">
        <f t="shared" si="543"/>
        <v>104</v>
      </c>
      <c r="M5000" s="514">
        <v>104</v>
      </c>
      <c r="N5000" s="514"/>
      <c r="O5000" s="514"/>
      <c r="P5000" s="515" t="e">
        <f t="shared" si="539"/>
        <v>#DIV/0!</v>
      </c>
      <c r="Q5000" s="515">
        <f t="shared" si="540"/>
        <v>0</v>
      </c>
      <c r="R5000" s="515">
        <f t="shared" si="541"/>
        <v>0</v>
      </c>
      <c r="S5000" s="516">
        <f>IF(M5000="nio",0,IF(M5000&gt;0,VLOOKUP(H5000,'3-Productie normen'!A:L,VLOOKUP(M5000,'3-Productie normen'!$B$36:$C$42,2,FALSE),FALSE)))</f>
        <v>0</v>
      </c>
      <c r="T5000" s="516">
        <f t="shared" si="544"/>
        <v>0</v>
      </c>
      <c r="U5000" s="55">
        <f t="shared" si="545"/>
        <v>0</v>
      </c>
      <c r="V5000" s="527"/>
      <c r="X5000" s="529">
        <f t="shared" si="542"/>
        <v>362.96000000000004</v>
      </c>
    </row>
    <row r="5001" spans="1:24" ht="14.1" customHeight="1">
      <c r="A5001" s="567">
        <v>5001</v>
      </c>
      <c r="B5001" s="467" t="s">
        <v>250</v>
      </c>
      <c r="C5001" s="466" t="s">
        <v>431</v>
      </c>
      <c r="D5001" s="473" t="s">
        <v>526</v>
      </c>
      <c r="E5001" s="475"/>
      <c r="F5001" s="475" t="s">
        <v>3905</v>
      </c>
      <c r="G5001" s="494" t="s">
        <v>582</v>
      </c>
      <c r="H5001" s="494" t="s">
        <v>4033</v>
      </c>
      <c r="I5001" s="494" t="s">
        <v>3993</v>
      </c>
      <c r="J5001" s="502">
        <v>30.78</v>
      </c>
      <c r="K5001" s="494" t="s">
        <v>4033</v>
      </c>
      <c r="L5001" s="512">
        <f t="shared" si="543"/>
        <v>104</v>
      </c>
      <c r="M5001" s="514">
        <v>104</v>
      </c>
      <c r="N5001" s="514"/>
      <c r="O5001" s="514"/>
      <c r="P5001" s="515" t="e">
        <f t="shared" si="539"/>
        <v>#DIV/0!</v>
      </c>
      <c r="Q5001" s="515">
        <f t="shared" si="540"/>
        <v>0</v>
      </c>
      <c r="R5001" s="515">
        <f t="shared" si="541"/>
        <v>0</v>
      </c>
      <c r="S5001" s="516">
        <f>IF(M5001="nio",0,IF(M5001&gt;0,VLOOKUP(H5001,'3-Productie normen'!A:L,VLOOKUP(M5001,'3-Productie normen'!$B$36:$C$42,2,FALSE),FALSE)))</f>
        <v>0</v>
      </c>
      <c r="T5001" s="516">
        <f t="shared" si="544"/>
        <v>0</v>
      </c>
      <c r="U5001" s="55">
        <f t="shared" si="545"/>
        <v>0</v>
      </c>
      <c r="V5001" s="527"/>
      <c r="X5001" s="529">
        <f t="shared" si="542"/>
        <v>3201.12</v>
      </c>
    </row>
    <row r="5002" spans="1:24" ht="14.1" customHeight="1">
      <c r="A5002" s="460">
        <v>5002</v>
      </c>
      <c r="B5002" s="467" t="s">
        <v>250</v>
      </c>
      <c r="C5002" s="466" t="s">
        <v>431</v>
      </c>
      <c r="D5002" s="473" t="s">
        <v>526</v>
      </c>
      <c r="E5002" s="475"/>
      <c r="F5002" s="475" t="s">
        <v>3906</v>
      </c>
      <c r="G5002" s="494" t="s">
        <v>582</v>
      </c>
      <c r="H5002" s="494" t="s">
        <v>4033</v>
      </c>
      <c r="I5002" s="494" t="s">
        <v>3993</v>
      </c>
      <c r="J5002" s="502">
        <v>19.05</v>
      </c>
      <c r="K5002" s="494" t="s">
        <v>4033</v>
      </c>
      <c r="L5002" s="512">
        <f t="shared" si="543"/>
        <v>104</v>
      </c>
      <c r="M5002" s="514">
        <v>104</v>
      </c>
      <c r="N5002" s="514"/>
      <c r="O5002" s="514"/>
      <c r="P5002" s="515" t="e">
        <f t="shared" si="539"/>
        <v>#DIV/0!</v>
      </c>
      <c r="Q5002" s="515">
        <f t="shared" si="540"/>
        <v>0</v>
      </c>
      <c r="R5002" s="515">
        <f t="shared" si="541"/>
        <v>0</v>
      </c>
      <c r="S5002" s="516">
        <f>IF(M5002="nio",0,IF(M5002&gt;0,VLOOKUP(H5002,'3-Productie normen'!A:L,VLOOKUP(M5002,'3-Productie normen'!$B$36:$C$42,2,FALSE),FALSE)))</f>
        <v>0</v>
      </c>
      <c r="T5002" s="516">
        <f t="shared" si="544"/>
        <v>0</v>
      </c>
      <c r="U5002" s="55">
        <f t="shared" si="545"/>
        <v>0</v>
      </c>
      <c r="V5002" s="527"/>
      <c r="X5002" s="529">
        <f t="shared" si="542"/>
        <v>1981.2</v>
      </c>
    </row>
    <row r="5003" spans="1:24" ht="14.1" customHeight="1">
      <c r="A5003" s="460">
        <v>5003</v>
      </c>
      <c r="B5003" s="467" t="s">
        <v>250</v>
      </c>
      <c r="C5003" s="466" t="s">
        <v>431</v>
      </c>
      <c r="D5003" s="473" t="s">
        <v>526</v>
      </c>
      <c r="E5003" s="475"/>
      <c r="F5003" s="475" t="s">
        <v>3832</v>
      </c>
      <c r="G5003" s="494" t="s">
        <v>561</v>
      </c>
      <c r="H5003" s="491" t="s">
        <v>286</v>
      </c>
      <c r="I5003" s="494"/>
      <c r="J5003" s="502">
        <v>2.88</v>
      </c>
      <c r="K5003" s="494" t="s">
        <v>4027</v>
      </c>
      <c r="L5003" s="512">
        <f t="shared" si="543"/>
        <v>0</v>
      </c>
      <c r="M5003" s="513" t="s">
        <v>4037</v>
      </c>
      <c r="N5003" s="514"/>
      <c r="O5003" s="514"/>
      <c r="P5003" s="515">
        <f t="shared" ref="P5003:P5066" si="546">IF(M5003="nio",0,IF(M5003&gt;0,M5003*J5003/S5003,0))</f>
        <v>0</v>
      </c>
      <c r="Q5003" s="515">
        <f t="shared" ref="Q5003:Q5066" si="547">IF(N5003&gt;0,N5003*J5003/T5003,0)</f>
        <v>0</v>
      </c>
      <c r="R5003" s="515">
        <f t="shared" ref="R5003:R5066" si="548">IF(O5003&gt;0,O5003*J5003/U5003,0)</f>
        <v>0</v>
      </c>
      <c r="S5003" s="516">
        <f>IF(M5003="nio",0,IF(M5003&gt;0,VLOOKUP(H5003,'3-Productie normen'!A:L,VLOOKUP(M5003,'3-Productie normen'!$B$36:$C$42,2,FALSE),FALSE)))</f>
        <v>0</v>
      </c>
      <c r="T5003" s="516">
        <f t="shared" si="544"/>
        <v>0</v>
      </c>
      <c r="U5003" s="55">
        <f t="shared" si="545"/>
        <v>0</v>
      </c>
      <c r="V5003" s="527"/>
      <c r="X5003" s="529">
        <f t="shared" ref="X5003:X5066" si="549">L5003*J5003</f>
        <v>0</v>
      </c>
    </row>
    <row r="5004" spans="1:24" ht="14.1" customHeight="1">
      <c r="A5004" s="460">
        <v>5004</v>
      </c>
      <c r="B5004" s="467" t="s">
        <v>250</v>
      </c>
      <c r="C5004" s="466" t="s">
        <v>431</v>
      </c>
      <c r="D5004" s="473" t="s">
        <v>526</v>
      </c>
      <c r="E5004" s="475"/>
      <c r="F5004" s="475" t="s">
        <v>3907</v>
      </c>
      <c r="G5004" s="494" t="s">
        <v>568</v>
      </c>
      <c r="H5004" s="487" t="s">
        <v>17</v>
      </c>
      <c r="I5004" s="494" t="s">
        <v>4012</v>
      </c>
      <c r="J5004" s="502">
        <v>3.88</v>
      </c>
      <c r="K5004" s="494" t="s">
        <v>4028</v>
      </c>
      <c r="L5004" s="512">
        <f t="shared" si="543"/>
        <v>510</v>
      </c>
      <c r="M5004" s="514">
        <v>255</v>
      </c>
      <c r="N5004" s="514">
        <v>255</v>
      </c>
      <c r="O5004" s="514"/>
      <c r="P5004" s="515" t="e">
        <f t="shared" si="546"/>
        <v>#DIV/0!</v>
      </c>
      <c r="Q5004" s="515" t="e">
        <f t="shared" si="547"/>
        <v>#DIV/0!</v>
      </c>
      <c r="R5004" s="515">
        <f t="shared" si="548"/>
        <v>0</v>
      </c>
      <c r="S5004" s="516">
        <f>IF(M5004="nio",0,IF(M5004&gt;0,VLOOKUP(H5004,'3-Productie normen'!A:L,VLOOKUP(M5004,'3-Productie normen'!$B$36:$C$42,2,FALSE),FALSE)))</f>
        <v>0</v>
      </c>
      <c r="T5004" s="516">
        <f t="shared" si="544"/>
        <v>0</v>
      </c>
      <c r="U5004" s="55">
        <f t="shared" si="545"/>
        <v>0</v>
      </c>
      <c r="V5004" s="527"/>
      <c r="X5004" s="529">
        <f t="shared" si="549"/>
        <v>1978.8</v>
      </c>
    </row>
    <row r="5005" spans="1:24" ht="14.1" customHeight="1">
      <c r="A5005" s="460">
        <v>5005</v>
      </c>
      <c r="B5005" s="467" t="s">
        <v>250</v>
      </c>
      <c r="C5005" s="466" t="s">
        <v>431</v>
      </c>
      <c r="D5005" s="473" t="s">
        <v>526</v>
      </c>
      <c r="E5005" s="475"/>
      <c r="F5005" s="475" t="s">
        <v>3908</v>
      </c>
      <c r="G5005" s="494" t="s">
        <v>568</v>
      </c>
      <c r="H5005" s="487" t="s">
        <v>17</v>
      </c>
      <c r="I5005" s="494" t="s">
        <v>4012</v>
      </c>
      <c r="J5005" s="502">
        <v>1.19</v>
      </c>
      <c r="K5005" s="494" t="s">
        <v>4028</v>
      </c>
      <c r="L5005" s="512">
        <f t="shared" ref="L5005:L5069" si="550">SUM(M5005:O5005)</f>
        <v>510</v>
      </c>
      <c r="M5005" s="514">
        <v>255</v>
      </c>
      <c r="N5005" s="514">
        <v>255</v>
      </c>
      <c r="O5005" s="514"/>
      <c r="P5005" s="515" t="e">
        <f t="shared" si="546"/>
        <v>#DIV/0!</v>
      </c>
      <c r="Q5005" s="515" t="e">
        <f t="shared" si="547"/>
        <v>#DIV/0!</v>
      </c>
      <c r="R5005" s="515">
        <f t="shared" si="548"/>
        <v>0</v>
      </c>
      <c r="S5005" s="516">
        <f>IF(M5005="nio",0,IF(M5005&gt;0,VLOOKUP(H5005,'3-Productie normen'!A:L,VLOOKUP(M5005,'3-Productie normen'!$B$36:$C$42,2,FALSE),FALSE)))</f>
        <v>0</v>
      </c>
      <c r="T5005" s="516">
        <f t="shared" si="544"/>
        <v>0</v>
      </c>
      <c r="U5005" s="55">
        <f t="shared" si="545"/>
        <v>0</v>
      </c>
      <c r="V5005" s="527"/>
      <c r="X5005" s="529">
        <f t="shared" si="549"/>
        <v>606.9</v>
      </c>
    </row>
    <row r="5006" spans="1:24" ht="14.1" customHeight="1">
      <c r="A5006" s="460">
        <v>5006</v>
      </c>
      <c r="B5006" s="467" t="s">
        <v>250</v>
      </c>
      <c r="C5006" s="466" t="s">
        <v>431</v>
      </c>
      <c r="D5006" s="473" t="s">
        <v>526</v>
      </c>
      <c r="E5006" s="475"/>
      <c r="F5006" s="475" t="s">
        <v>3909</v>
      </c>
      <c r="G5006" s="494" t="s">
        <v>568</v>
      </c>
      <c r="H5006" s="487" t="s">
        <v>17</v>
      </c>
      <c r="I5006" s="494" t="s">
        <v>4012</v>
      </c>
      <c r="J5006" s="502">
        <v>1.19</v>
      </c>
      <c r="K5006" s="494" t="s">
        <v>4028</v>
      </c>
      <c r="L5006" s="512">
        <f t="shared" si="550"/>
        <v>510</v>
      </c>
      <c r="M5006" s="514">
        <v>255</v>
      </c>
      <c r="N5006" s="514">
        <v>255</v>
      </c>
      <c r="O5006" s="514"/>
      <c r="P5006" s="515" t="e">
        <f t="shared" si="546"/>
        <v>#DIV/0!</v>
      </c>
      <c r="Q5006" s="515" t="e">
        <f t="shared" si="547"/>
        <v>#DIV/0!</v>
      </c>
      <c r="R5006" s="515">
        <f t="shared" si="548"/>
        <v>0</v>
      </c>
      <c r="S5006" s="516">
        <f>IF(M5006="nio",0,IF(M5006&gt;0,VLOOKUP(H5006,'3-Productie normen'!A:L,VLOOKUP(M5006,'3-Productie normen'!$B$36:$C$42,2,FALSE),FALSE)))</f>
        <v>0</v>
      </c>
      <c r="T5006" s="516">
        <f t="shared" si="544"/>
        <v>0</v>
      </c>
      <c r="U5006" s="55">
        <f t="shared" si="545"/>
        <v>0</v>
      </c>
      <c r="V5006" s="527"/>
      <c r="X5006" s="529">
        <f t="shared" si="549"/>
        <v>606.9</v>
      </c>
    </row>
    <row r="5007" spans="1:24" ht="14.1" customHeight="1">
      <c r="A5007" s="460">
        <v>5007</v>
      </c>
      <c r="B5007" s="467" t="s">
        <v>250</v>
      </c>
      <c r="C5007" s="466" t="s">
        <v>431</v>
      </c>
      <c r="D5007" s="473" t="s">
        <v>526</v>
      </c>
      <c r="E5007" s="475"/>
      <c r="F5007" s="475" t="s">
        <v>3910</v>
      </c>
      <c r="G5007" s="494" t="s">
        <v>568</v>
      </c>
      <c r="H5007" s="487" t="s">
        <v>17</v>
      </c>
      <c r="I5007" s="494" t="s">
        <v>4012</v>
      </c>
      <c r="J5007" s="502">
        <v>3.88</v>
      </c>
      <c r="K5007" s="494" t="s">
        <v>4028</v>
      </c>
      <c r="L5007" s="512">
        <f t="shared" si="550"/>
        <v>510</v>
      </c>
      <c r="M5007" s="514">
        <v>255</v>
      </c>
      <c r="N5007" s="514">
        <v>255</v>
      </c>
      <c r="O5007" s="514"/>
      <c r="P5007" s="515" t="e">
        <f t="shared" si="546"/>
        <v>#DIV/0!</v>
      </c>
      <c r="Q5007" s="515" t="e">
        <f t="shared" si="547"/>
        <v>#DIV/0!</v>
      </c>
      <c r="R5007" s="515">
        <f t="shared" si="548"/>
        <v>0</v>
      </c>
      <c r="S5007" s="516">
        <f>IF(M5007="nio",0,IF(M5007&gt;0,VLOOKUP(H5007,'3-Productie normen'!A:L,VLOOKUP(M5007,'3-Productie normen'!$B$36:$C$42,2,FALSE),FALSE)))</f>
        <v>0</v>
      </c>
      <c r="T5007" s="516">
        <f t="shared" si="544"/>
        <v>0</v>
      </c>
      <c r="U5007" s="55">
        <f t="shared" si="545"/>
        <v>0</v>
      </c>
      <c r="V5007" s="527"/>
      <c r="X5007" s="529">
        <f t="shared" si="549"/>
        <v>1978.8</v>
      </c>
    </row>
    <row r="5008" spans="1:24" ht="14.1" customHeight="1">
      <c r="A5008" s="460">
        <v>5008</v>
      </c>
      <c r="B5008" s="467" t="s">
        <v>250</v>
      </c>
      <c r="C5008" s="466" t="s">
        <v>431</v>
      </c>
      <c r="D5008" s="473" t="s">
        <v>526</v>
      </c>
      <c r="E5008" s="475"/>
      <c r="F5008" s="475" t="s">
        <v>3911</v>
      </c>
      <c r="G5008" s="494" t="s">
        <v>568</v>
      </c>
      <c r="H5008" s="487" t="s">
        <v>17</v>
      </c>
      <c r="I5008" s="494" t="s">
        <v>4012</v>
      </c>
      <c r="J5008" s="502">
        <v>1.19</v>
      </c>
      <c r="K5008" s="494" t="s">
        <v>4028</v>
      </c>
      <c r="L5008" s="512">
        <f t="shared" si="550"/>
        <v>510</v>
      </c>
      <c r="M5008" s="514">
        <v>255</v>
      </c>
      <c r="N5008" s="514">
        <v>255</v>
      </c>
      <c r="O5008" s="514"/>
      <c r="P5008" s="515" t="e">
        <f t="shared" si="546"/>
        <v>#DIV/0!</v>
      </c>
      <c r="Q5008" s="515" t="e">
        <f t="shared" si="547"/>
        <v>#DIV/0!</v>
      </c>
      <c r="R5008" s="515">
        <f t="shared" si="548"/>
        <v>0</v>
      </c>
      <c r="S5008" s="516">
        <f>IF(M5008="nio",0,IF(M5008&gt;0,VLOOKUP(H5008,'3-Productie normen'!A:L,VLOOKUP(M5008,'3-Productie normen'!$B$36:$C$42,2,FALSE),FALSE)))</f>
        <v>0</v>
      </c>
      <c r="T5008" s="516">
        <f t="shared" si="544"/>
        <v>0</v>
      </c>
      <c r="U5008" s="55">
        <f t="shared" si="545"/>
        <v>0</v>
      </c>
      <c r="V5008" s="527"/>
      <c r="X5008" s="529">
        <f t="shared" si="549"/>
        <v>606.9</v>
      </c>
    </row>
    <row r="5009" spans="1:24" ht="14.1" customHeight="1">
      <c r="A5009" s="567">
        <v>5009</v>
      </c>
      <c r="B5009" s="467" t="s">
        <v>250</v>
      </c>
      <c r="C5009" s="466" t="s">
        <v>431</v>
      </c>
      <c r="D5009" s="473" t="s">
        <v>526</v>
      </c>
      <c r="E5009" s="475"/>
      <c r="F5009" s="475" t="s">
        <v>3912</v>
      </c>
      <c r="G5009" s="494" t="s">
        <v>568</v>
      </c>
      <c r="H5009" s="487" t="s">
        <v>17</v>
      </c>
      <c r="I5009" s="494" t="s">
        <v>4012</v>
      </c>
      <c r="J5009" s="502">
        <v>1.19</v>
      </c>
      <c r="K5009" s="494" t="s">
        <v>4028</v>
      </c>
      <c r="L5009" s="512">
        <f t="shared" si="550"/>
        <v>510</v>
      </c>
      <c r="M5009" s="514">
        <v>255</v>
      </c>
      <c r="N5009" s="514">
        <v>255</v>
      </c>
      <c r="O5009" s="514"/>
      <c r="P5009" s="515" t="e">
        <f t="shared" si="546"/>
        <v>#DIV/0!</v>
      </c>
      <c r="Q5009" s="515" t="e">
        <f t="shared" si="547"/>
        <v>#DIV/0!</v>
      </c>
      <c r="R5009" s="515">
        <f t="shared" si="548"/>
        <v>0</v>
      </c>
      <c r="S5009" s="516">
        <f>IF(M5009="nio",0,IF(M5009&gt;0,VLOOKUP(H5009,'3-Productie normen'!A:L,VLOOKUP(M5009,'3-Productie normen'!$B$36:$C$42,2,FALSE),FALSE)))</f>
        <v>0</v>
      </c>
      <c r="T5009" s="516">
        <f t="shared" si="544"/>
        <v>0</v>
      </c>
      <c r="U5009" s="55">
        <f t="shared" si="545"/>
        <v>0</v>
      </c>
      <c r="V5009" s="527"/>
      <c r="X5009" s="529">
        <f t="shared" si="549"/>
        <v>606.9</v>
      </c>
    </row>
    <row r="5010" spans="1:24" ht="14.1" customHeight="1">
      <c r="A5010" s="460">
        <v>5010</v>
      </c>
      <c r="B5010" s="467" t="s">
        <v>250</v>
      </c>
      <c r="C5010" s="466" t="s">
        <v>431</v>
      </c>
      <c r="D5010" s="473" t="s">
        <v>526</v>
      </c>
      <c r="E5010" s="475"/>
      <c r="F5010" s="475" t="s">
        <v>3913</v>
      </c>
      <c r="G5010" s="494" t="s">
        <v>568</v>
      </c>
      <c r="H5010" s="487" t="s">
        <v>17</v>
      </c>
      <c r="I5010" s="494" t="s">
        <v>4012</v>
      </c>
      <c r="J5010" s="502">
        <v>5.8</v>
      </c>
      <c r="K5010" s="494" t="s">
        <v>4028</v>
      </c>
      <c r="L5010" s="512">
        <f t="shared" si="550"/>
        <v>510</v>
      </c>
      <c r="M5010" s="514">
        <v>255</v>
      </c>
      <c r="N5010" s="514">
        <v>255</v>
      </c>
      <c r="O5010" s="514"/>
      <c r="P5010" s="515" t="e">
        <f t="shared" si="546"/>
        <v>#DIV/0!</v>
      </c>
      <c r="Q5010" s="515" t="e">
        <f t="shared" si="547"/>
        <v>#DIV/0!</v>
      </c>
      <c r="R5010" s="515">
        <f t="shared" si="548"/>
        <v>0</v>
      </c>
      <c r="S5010" s="516">
        <f>IF(M5010="nio",0,IF(M5010&gt;0,VLOOKUP(H5010,'3-Productie normen'!A:L,VLOOKUP(M5010,'3-Productie normen'!$B$36:$C$42,2,FALSE),FALSE)))</f>
        <v>0</v>
      </c>
      <c r="T5010" s="516">
        <f t="shared" si="544"/>
        <v>0</v>
      </c>
      <c r="U5010" s="55">
        <f t="shared" si="545"/>
        <v>0</v>
      </c>
      <c r="V5010" s="527"/>
      <c r="X5010" s="529">
        <f t="shared" si="549"/>
        <v>2958</v>
      </c>
    </row>
    <row r="5011" spans="1:24" ht="14.1" customHeight="1">
      <c r="A5011" s="460">
        <v>5011</v>
      </c>
      <c r="B5011" s="467" t="s">
        <v>250</v>
      </c>
      <c r="C5011" s="466" t="s">
        <v>431</v>
      </c>
      <c r="D5011" s="473" t="s">
        <v>526</v>
      </c>
      <c r="E5011" s="475"/>
      <c r="F5011" s="475" t="s">
        <v>3914</v>
      </c>
      <c r="G5011" s="494" t="s">
        <v>568</v>
      </c>
      <c r="H5011" s="487" t="s">
        <v>17</v>
      </c>
      <c r="I5011" s="494" t="s">
        <v>4012</v>
      </c>
      <c r="J5011" s="502">
        <v>3.88</v>
      </c>
      <c r="K5011" s="494" t="s">
        <v>4028</v>
      </c>
      <c r="L5011" s="512">
        <f t="shared" si="550"/>
        <v>510</v>
      </c>
      <c r="M5011" s="514">
        <v>255</v>
      </c>
      <c r="N5011" s="514">
        <v>255</v>
      </c>
      <c r="O5011" s="514"/>
      <c r="P5011" s="515" t="e">
        <f t="shared" si="546"/>
        <v>#DIV/0!</v>
      </c>
      <c r="Q5011" s="515" t="e">
        <f t="shared" si="547"/>
        <v>#DIV/0!</v>
      </c>
      <c r="R5011" s="515">
        <f t="shared" si="548"/>
        <v>0</v>
      </c>
      <c r="S5011" s="516">
        <f>IF(M5011="nio",0,IF(M5011&gt;0,VLOOKUP(H5011,'3-Productie normen'!A:L,VLOOKUP(M5011,'3-Productie normen'!$B$36:$C$42,2,FALSE),FALSE)))</f>
        <v>0</v>
      </c>
      <c r="T5011" s="516">
        <f t="shared" si="544"/>
        <v>0</v>
      </c>
      <c r="U5011" s="55">
        <f t="shared" si="545"/>
        <v>0</v>
      </c>
      <c r="V5011" s="527"/>
      <c r="X5011" s="529">
        <f t="shared" si="549"/>
        <v>1978.8</v>
      </c>
    </row>
    <row r="5012" spans="1:24" ht="14.1" customHeight="1">
      <c r="A5012" s="460">
        <v>5012</v>
      </c>
      <c r="B5012" s="467" t="s">
        <v>250</v>
      </c>
      <c r="C5012" s="466" t="s">
        <v>431</v>
      </c>
      <c r="D5012" s="473" t="s">
        <v>526</v>
      </c>
      <c r="E5012" s="475"/>
      <c r="F5012" s="475" t="s">
        <v>3915</v>
      </c>
      <c r="G5012" s="494" t="s">
        <v>568</v>
      </c>
      <c r="H5012" s="487" t="s">
        <v>17</v>
      </c>
      <c r="I5012" s="494" t="s">
        <v>4012</v>
      </c>
      <c r="J5012" s="502">
        <v>1.19</v>
      </c>
      <c r="K5012" s="494" t="s">
        <v>4028</v>
      </c>
      <c r="L5012" s="512">
        <f t="shared" si="550"/>
        <v>510</v>
      </c>
      <c r="M5012" s="514">
        <v>255</v>
      </c>
      <c r="N5012" s="514">
        <v>255</v>
      </c>
      <c r="O5012" s="514"/>
      <c r="P5012" s="515" t="e">
        <f t="shared" si="546"/>
        <v>#DIV/0!</v>
      </c>
      <c r="Q5012" s="515" t="e">
        <f t="shared" si="547"/>
        <v>#DIV/0!</v>
      </c>
      <c r="R5012" s="515">
        <f t="shared" si="548"/>
        <v>0</v>
      </c>
      <c r="S5012" s="516">
        <f>IF(M5012="nio",0,IF(M5012&gt;0,VLOOKUP(H5012,'3-Productie normen'!A:L,VLOOKUP(M5012,'3-Productie normen'!$B$36:$C$42,2,FALSE),FALSE)))</f>
        <v>0</v>
      </c>
      <c r="T5012" s="516">
        <f t="shared" si="544"/>
        <v>0</v>
      </c>
      <c r="U5012" s="55">
        <f t="shared" si="545"/>
        <v>0</v>
      </c>
      <c r="V5012" s="527"/>
      <c r="X5012" s="529">
        <f t="shared" si="549"/>
        <v>606.9</v>
      </c>
    </row>
    <row r="5013" spans="1:24" ht="14.1" customHeight="1">
      <c r="A5013" s="460">
        <v>5013</v>
      </c>
      <c r="B5013" s="467" t="s">
        <v>250</v>
      </c>
      <c r="C5013" s="466" t="s">
        <v>431</v>
      </c>
      <c r="D5013" s="473" t="s">
        <v>526</v>
      </c>
      <c r="E5013" s="475"/>
      <c r="F5013" s="475" t="s">
        <v>3916</v>
      </c>
      <c r="G5013" s="494" t="s">
        <v>568</v>
      </c>
      <c r="H5013" s="487" t="s">
        <v>17</v>
      </c>
      <c r="I5013" s="494" t="s">
        <v>4012</v>
      </c>
      <c r="J5013" s="502">
        <v>1.19</v>
      </c>
      <c r="K5013" s="494" t="s">
        <v>4028</v>
      </c>
      <c r="L5013" s="512">
        <f t="shared" si="550"/>
        <v>510</v>
      </c>
      <c r="M5013" s="514">
        <v>255</v>
      </c>
      <c r="N5013" s="514">
        <v>255</v>
      </c>
      <c r="O5013" s="514"/>
      <c r="P5013" s="515" t="e">
        <f t="shared" si="546"/>
        <v>#DIV/0!</v>
      </c>
      <c r="Q5013" s="515" t="e">
        <f t="shared" si="547"/>
        <v>#DIV/0!</v>
      </c>
      <c r="R5013" s="515">
        <f t="shared" si="548"/>
        <v>0</v>
      </c>
      <c r="S5013" s="516">
        <f>IF(M5013="nio",0,IF(M5013&gt;0,VLOOKUP(H5013,'3-Productie normen'!A:L,VLOOKUP(M5013,'3-Productie normen'!$B$36:$C$42,2,FALSE),FALSE)))</f>
        <v>0</v>
      </c>
      <c r="T5013" s="516">
        <f t="shared" si="544"/>
        <v>0</v>
      </c>
      <c r="U5013" s="55">
        <f t="shared" si="545"/>
        <v>0</v>
      </c>
      <c r="V5013" s="527"/>
      <c r="X5013" s="529">
        <f t="shared" si="549"/>
        <v>606.9</v>
      </c>
    </row>
    <row r="5014" spans="1:24" ht="14.1" customHeight="1">
      <c r="A5014" s="460">
        <v>5014</v>
      </c>
      <c r="B5014" s="467" t="s">
        <v>250</v>
      </c>
      <c r="C5014" s="466" t="s">
        <v>431</v>
      </c>
      <c r="D5014" s="473" t="s">
        <v>526</v>
      </c>
      <c r="E5014" s="475"/>
      <c r="F5014" s="475" t="s">
        <v>3917</v>
      </c>
      <c r="G5014" s="494" t="s">
        <v>568</v>
      </c>
      <c r="H5014" s="487" t="s">
        <v>17</v>
      </c>
      <c r="I5014" s="494" t="s">
        <v>4012</v>
      </c>
      <c r="J5014" s="502">
        <v>3.88</v>
      </c>
      <c r="K5014" s="494" t="s">
        <v>4028</v>
      </c>
      <c r="L5014" s="512">
        <f t="shared" si="550"/>
        <v>510</v>
      </c>
      <c r="M5014" s="514">
        <v>255</v>
      </c>
      <c r="N5014" s="514">
        <v>255</v>
      </c>
      <c r="O5014" s="514"/>
      <c r="P5014" s="515" t="e">
        <f t="shared" si="546"/>
        <v>#DIV/0!</v>
      </c>
      <c r="Q5014" s="515" t="e">
        <f t="shared" si="547"/>
        <v>#DIV/0!</v>
      </c>
      <c r="R5014" s="515">
        <f t="shared" si="548"/>
        <v>0</v>
      </c>
      <c r="S5014" s="516">
        <f>IF(M5014="nio",0,IF(M5014&gt;0,VLOOKUP(H5014,'3-Productie normen'!A:L,VLOOKUP(M5014,'3-Productie normen'!$B$36:$C$42,2,FALSE),FALSE)))</f>
        <v>0</v>
      </c>
      <c r="T5014" s="516">
        <f t="shared" si="544"/>
        <v>0</v>
      </c>
      <c r="U5014" s="55">
        <f t="shared" si="545"/>
        <v>0</v>
      </c>
      <c r="V5014" s="527"/>
      <c r="X5014" s="529">
        <f t="shared" si="549"/>
        <v>1978.8</v>
      </c>
    </row>
    <row r="5015" spans="1:24" ht="14.1" customHeight="1">
      <c r="A5015" s="460">
        <v>5015</v>
      </c>
      <c r="B5015" s="467" t="s">
        <v>250</v>
      </c>
      <c r="C5015" s="466" t="s">
        <v>431</v>
      </c>
      <c r="D5015" s="473" t="s">
        <v>526</v>
      </c>
      <c r="E5015" s="475"/>
      <c r="F5015" s="475" t="s">
        <v>3918</v>
      </c>
      <c r="G5015" s="494" t="s">
        <v>568</v>
      </c>
      <c r="H5015" s="487" t="s">
        <v>17</v>
      </c>
      <c r="I5015" s="494" t="s">
        <v>4012</v>
      </c>
      <c r="J5015" s="502">
        <v>1.19</v>
      </c>
      <c r="K5015" s="494" t="s">
        <v>4028</v>
      </c>
      <c r="L5015" s="512">
        <f t="shared" si="550"/>
        <v>510</v>
      </c>
      <c r="M5015" s="514">
        <v>255</v>
      </c>
      <c r="N5015" s="514">
        <v>255</v>
      </c>
      <c r="O5015" s="514"/>
      <c r="P5015" s="515" t="e">
        <f t="shared" si="546"/>
        <v>#DIV/0!</v>
      </c>
      <c r="Q5015" s="515" t="e">
        <f t="shared" si="547"/>
        <v>#DIV/0!</v>
      </c>
      <c r="R5015" s="515">
        <f t="shared" si="548"/>
        <v>0</v>
      </c>
      <c r="S5015" s="516">
        <f>IF(M5015="nio",0,IF(M5015&gt;0,VLOOKUP(H5015,'3-Productie normen'!A:L,VLOOKUP(M5015,'3-Productie normen'!$B$36:$C$42,2,FALSE),FALSE)))</f>
        <v>0</v>
      </c>
      <c r="T5015" s="516">
        <f t="shared" si="544"/>
        <v>0</v>
      </c>
      <c r="U5015" s="55">
        <f t="shared" si="545"/>
        <v>0</v>
      </c>
      <c r="V5015" s="527"/>
      <c r="X5015" s="529">
        <f t="shared" si="549"/>
        <v>606.9</v>
      </c>
    </row>
    <row r="5016" spans="1:24" ht="14.1" customHeight="1">
      <c r="A5016" s="460">
        <v>5016</v>
      </c>
      <c r="B5016" s="467" t="s">
        <v>250</v>
      </c>
      <c r="C5016" s="466" t="s">
        <v>431</v>
      </c>
      <c r="D5016" s="473" t="s">
        <v>526</v>
      </c>
      <c r="E5016" s="475"/>
      <c r="F5016" s="475" t="s">
        <v>3919</v>
      </c>
      <c r="G5016" s="494" t="s">
        <v>568</v>
      </c>
      <c r="H5016" s="487" t="s">
        <v>17</v>
      </c>
      <c r="I5016" s="494" t="s">
        <v>4012</v>
      </c>
      <c r="J5016" s="502">
        <v>1.19</v>
      </c>
      <c r="K5016" s="494" t="s">
        <v>4028</v>
      </c>
      <c r="L5016" s="512">
        <f t="shared" si="550"/>
        <v>510</v>
      </c>
      <c r="M5016" s="514">
        <v>255</v>
      </c>
      <c r="N5016" s="514">
        <v>255</v>
      </c>
      <c r="O5016" s="514"/>
      <c r="P5016" s="515" t="e">
        <f t="shared" si="546"/>
        <v>#DIV/0!</v>
      </c>
      <c r="Q5016" s="515" t="e">
        <f t="shared" si="547"/>
        <v>#DIV/0!</v>
      </c>
      <c r="R5016" s="515">
        <f t="shared" si="548"/>
        <v>0</v>
      </c>
      <c r="S5016" s="516">
        <f>IF(M5016="nio",0,IF(M5016&gt;0,VLOOKUP(H5016,'3-Productie normen'!A:L,VLOOKUP(M5016,'3-Productie normen'!$B$36:$C$42,2,FALSE),FALSE)))</f>
        <v>0</v>
      </c>
      <c r="T5016" s="516">
        <f t="shared" si="544"/>
        <v>0</v>
      </c>
      <c r="U5016" s="55">
        <f t="shared" si="545"/>
        <v>0</v>
      </c>
      <c r="V5016" s="527"/>
      <c r="X5016" s="529">
        <f t="shared" si="549"/>
        <v>606.9</v>
      </c>
    </row>
    <row r="5017" spans="1:24" ht="14.1" customHeight="1">
      <c r="A5017" s="567">
        <v>5017</v>
      </c>
      <c r="B5017" s="467" t="s">
        <v>250</v>
      </c>
      <c r="C5017" s="466" t="s">
        <v>431</v>
      </c>
      <c r="D5017" s="473" t="s">
        <v>526</v>
      </c>
      <c r="E5017" s="475"/>
      <c r="F5017" s="475" t="s">
        <v>3920</v>
      </c>
      <c r="G5017" s="494" t="s">
        <v>568</v>
      </c>
      <c r="H5017" s="487" t="s">
        <v>17</v>
      </c>
      <c r="I5017" s="494" t="s">
        <v>4012</v>
      </c>
      <c r="J5017" s="502">
        <v>3.88</v>
      </c>
      <c r="K5017" s="494" t="s">
        <v>4028</v>
      </c>
      <c r="L5017" s="512">
        <f t="shared" si="550"/>
        <v>510</v>
      </c>
      <c r="M5017" s="514">
        <v>255</v>
      </c>
      <c r="N5017" s="514">
        <v>255</v>
      </c>
      <c r="O5017" s="514"/>
      <c r="P5017" s="515" t="e">
        <f t="shared" si="546"/>
        <v>#DIV/0!</v>
      </c>
      <c r="Q5017" s="515" t="e">
        <f t="shared" si="547"/>
        <v>#DIV/0!</v>
      </c>
      <c r="R5017" s="515">
        <f t="shared" si="548"/>
        <v>0</v>
      </c>
      <c r="S5017" s="516">
        <f>IF(M5017="nio",0,IF(M5017&gt;0,VLOOKUP(H5017,'3-Productie normen'!A:L,VLOOKUP(M5017,'3-Productie normen'!$B$36:$C$42,2,FALSE),FALSE)))</f>
        <v>0</v>
      </c>
      <c r="T5017" s="516">
        <f t="shared" si="544"/>
        <v>0</v>
      </c>
      <c r="U5017" s="55">
        <f t="shared" si="545"/>
        <v>0</v>
      </c>
      <c r="V5017" s="527"/>
      <c r="X5017" s="529">
        <f t="shared" si="549"/>
        <v>1978.8</v>
      </c>
    </row>
    <row r="5018" spans="1:24" ht="14.1" customHeight="1">
      <c r="A5018" s="460">
        <v>5018</v>
      </c>
      <c r="B5018" s="467" t="s">
        <v>250</v>
      </c>
      <c r="C5018" s="466" t="s">
        <v>431</v>
      </c>
      <c r="D5018" s="473" t="s">
        <v>526</v>
      </c>
      <c r="E5018" s="475"/>
      <c r="F5018" s="475" t="s">
        <v>3921</v>
      </c>
      <c r="G5018" s="494" t="s">
        <v>568</v>
      </c>
      <c r="H5018" s="487" t="s">
        <v>17</v>
      </c>
      <c r="I5018" s="494" t="s">
        <v>4012</v>
      </c>
      <c r="J5018" s="502">
        <v>1.19</v>
      </c>
      <c r="K5018" s="494" t="s">
        <v>4028</v>
      </c>
      <c r="L5018" s="512">
        <f t="shared" si="550"/>
        <v>510</v>
      </c>
      <c r="M5018" s="514">
        <v>255</v>
      </c>
      <c r="N5018" s="514">
        <v>255</v>
      </c>
      <c r="O5018" s="514"/>
      <c r="P5018" s="515" t="e">
        <f t="shared" si="546"/>
        <v>#DIV/0!</v>
      </c>
      <c r="Q5018" s="515" t="e">
        <f t="shared" si="547"/>
        <v>#DIV/0!</v>
      </c>
      <c r="R5018" s="515">
        <f t="shared" si="548"/>
        <v>0</v>
      </c>
      <c r="S5018" s="516">
        <f>IF(M5018="nio",0,IF(M5018&gt;0,VLOOKUP(H5018,'3-Productie normen'!A:L,VLOOKUP(M5018,'3-Productie normen'!$B$36:$C$42,2,FALSE),FALSE)))</f>
        <v>0</v>
      </c>
      <c r="T5018" s="516">
        <f t="shared" si="544"/>
        <v>0</v>
      </c>
      <c r="U5018" s="55">
        <f t="shared" si="545"/>
        <v>0</v>
      </c>
      <c r="V5018" s="527"/>
      <c r="X5018" s="529">
        <f t="shared" si="549"/>
        <v>606.9</v>
      </c>
    </row>
    <row r="5019" spans="1:24" ht="14.1" customHeight="1">
      <c r="A5019" s="460">
        <v>5019</v>
      </c>
      <c r="B5019" s="467" t="s">
        <v>250</v>
      </c>
      <c r="C5019" s="466" t="s">
        <v>431</v>
      </c>
      <c r="D5019" s="473" t="s">
        <v>526</v>
      </c>
      <c r="E5019" s="475"/>
      <c r="F5019" s="475" t="s">
        <v>3922</v>
      </c>
      <c r="G5019" s="494" t="s">
        <v>568</v>
      </c>
      <c r="H5019" s="487" t="s">
        <v>17</v>
      </c>
      <c r="I5019" s="494" t="s">
        <v>4012</v>
      </c>
      <c r="J5019" s="502">
        <v>1.19</v>
      </c>
      <c r="K5019" s="494" t="s">
        <v>4028</v>
      </c>
      <c r="L5019" s="512">
        <f t="shared" si="550"/>
        <v>510</v>
      </c>
      <c r="M5019" s="514">
        <v>255</v>
      </c>
      <c r="N5019" s="514">
        <v>255</v>
      </c>
      <c r="O5019" s="514"/>
      <c r="P5019" s="515" t="e">
        <f t="shared" si="546"/>
        <v>#DIV/0!</v>
      </c>
      <c r="Q5019" s="515" t="e">
        <f t="shared" si="547"/>
        <v>#DIV/0!</v>
      </c>
      <c r="R5019" s="515">
        <f t="shared" si="548"/>
        <v>0</v>
      </c>
      <c r="S5019" s="516">
        <f>IF(M5019="nio",0,IF(M5019&gt;0,VLOOKUP(H5019,'3-Productie normen'!A:L,VLOOKUP(M5019,'3-Productie normen'!$B$36:$C$42,2,FALSE),FALSE)))</f>
        <v>0</v>
      </c>
      <c r="T5019" s="516">
        <f t="shared" si="544"/>
        <v>0</v>
      </c>
      <c r="U5019" s="55">
        <f t="shared" si="545"/>
        <v>0</v>
      </c>
      <c r="V5019" s="527"/>
      <c r="X5019" s="529">
        <f t="shared" si="549"/>
        <v>606.9</v>
      </c>
    </row>
    <row r="5020" spans="1:24" ht="14.1" customHeight="1">
      <c r="A5020" s="460">
        <v>5020</v>
      </c>
      <c r="B5020" s="467" t="s">
        <v>250</v>
      </c>
      <c r="C5020" s="466" t="s">
        <v>431</v>
      </c>
      <c r="D5020" s="473" t="s">
        <v>526</v>
      </c>
      <c r="E5020" s="475"/>
      <c r="F5020" s="475" t="s">
        <v>3923</v>
      </c>
      <c r="G5020" s="494" t="s">
        <v>568</v>
      </c>
      <c r="H5020" s="487" t="s">
        <v>17</v>
      </c>
      <c r="I5020" s="494" t="s">
        <v>4012</v>
      </c>
      <c r="J5020" s="502">
        <v>3.88</v>
      </c>
      <c r="K5020" s="494" t="s">
        <v>4028</v>
      </c>
      <c r="L5020" s="512">
        <f t="shared" si="550"/>
        <v>510</v>
      </c>
      <c r="M5020" s="514">
        <v>255</v>
      </c>
      <c r="N5020" s="514">
        <v>255</v>
      </c>
      <c r="O5020" s="514"/>
      <c r="P5020" s="515" t="e">
        <f t="shared" si="546"/>
        <v>#DIV/0!</v>
      </c>
      <c r="Q5020" s="515" t="e">
        <f t="shared" si="547"/>
        <v>#DIV/0!</v>
      </c>
      <c r="R5020" s="515">
        <f t="shared" si="548"/>
        <v>0</v>
      </c>
      <c r="S5020" s="516">
        <f>IF(M5020="nio",0,IF(M5020&gt;0,VLOOKUP(H5020,'3-Productie normen'!A:L,VLOOKUP(M5020,'3-Productie normen'!$B$36:$C$42,2,FALSE),FALSE)))</f>
        <v>0</v>
      </c>
      <c r="T5020" s="516">
        <f t="shared" si="544"/>
        <v>0</v>
      </c>
      <c r="U5020" s="55">
        <f t="shared" si="545"/>
        <v>0</v>
      </c>
      <c r="V5020" s="527"/>
      <c r="X5020" s="529">
        <f t="shared" si="549"/>
        <v>1978.8</v>
      </c>
    </row>
    <row r="5021" spans="1:24" ht="14.1" customHeight="1">
      <c r="A5021" s="460">
        <v>5021</v>
      </c>
      <c r="B5021" s="467" t="s">
        <v>250</v>
      </c>
      <c r="C5021" s="466" t="s">
        <v>431</v>
      </c>
      <c r="D5021" s="473" t="s">
        <v>526</v>
      </c>
      <c r="E5021" s="475"/>
      <c r="F5021" s="475" t="s">
        <v>3924</v>
      </c>
      <c r="G5021" s="494" t="s">
        <v>568</v>
      </c>
      <c r="H5021" s="487" t="s">
        <v>17</v>
      </c>
      <c r="I5021" s="494" t="s">
        <v>4012</v>
      </c>
      <c r="J5021" s="502">
        <v>1.19</v>
      </c>
      <c r="K5021" s="494" t="s">
        <v>4028</v>
      </c>
      <c r="L5021" s="512">
        <f t="shared" si="550"/>
        <v>510</v>
      </c>
      <c r="M5021" s="514">
        <v>255</v>
      </c>
      <c r="N5021" s="514">
        <v>255</v>
      </c>
      <c r="O5021" s="514"/>
      <c r="P5021" s="515" t="e">
        <f t="shared" si="546"/>
        <v>#DIV/0!</v>
      </c>
      <c r="Q5021" s="515" t="e">
        <f t="shared" si="547"/>
        <v>#DIV/0!</v>
      </c>
      <c r="R5021" s="515">
        <f t="shared" si="548"/>
        <v>0</v>
      </c>
      <c r="S5021" s="516">
        <f>IF(M5021="nio",0,IF(M5021&gt;0,VLOOKUP(H5021,'3-Productie normen'!A:L,VLOOKUP(M5021,'3-Productie normen'!$B$36:$C$42,2,FALSE),FALSE)))</f>
        <v>0</v>
      </c>
      <c r="T5021" s="516">
        <f t="shared" si="544"/>
        <v>0</v>
      </c>
      <c r="U5021" s="55">
        <f t="shared" si="545"/>
        <v>0</v>
      </c>
      <c r="V5021" s="527"/>
      <c r="X5021" s="529">
        <f t="shared" si="549"/>
        <v>606.9</v>
      </c>
    </row>
    <row r="5022" spans="1:24" ht="14.1" customHeight="1">
      <c r="A5022" s="460">
        <v>5022</v>
      </c>
      <c r="B5022" s="467" t="s">
        <v>250</v>
      </c>
      <c r="C5022" s="466" t="s">
        <v>431</v>
      </c>
      <c r="D5022" s="473" t="s">
        <v>526</v>
      </c>
      <c r="E5022" s="475"/>
      <c r="F5022" s="475" t="s">
        <v>3925</v>
      </c>
      <c r="G5022" s="494" t="s">
        <v>568</v>
      </c>
      <c r="H5022" s="487" t="s">
        <v>17</v>
      </c>
      <c r="I5022" s="494" t="s">
        <v>4012</v>
      </c>
      <c r="J5022" s="502">
        <v>1.19</v>
      </c>
      <c r="K5022" s="494" t="s">
        <v>4028</v>
      </c>
      <c r="L5022" s="512">
        <f t="shared" si="550"/>
        <v>510</v>
      </c>
      <c r="M5022" s="514">
        <v>255</v>
      </c>
      <c r="N5022" s="514">
        <v>255</v>
      </c>
      <c r="O5022" s="514"/>
      <c r="P5022" s="515" t="e">
        <f t="shared" si="546"/>
        <v>#DIV/0!</v>
      </c>
      <c r="Q5022" s="515" t="e">
        <f t="shared" si="547"/>
        <v>#DIV/0!</v>
      </c>
      <c r="R5022" s="515">
        <f t="shared" si="548"/>
        <v>0</v>
      </c>
      <c r="S5022" s="516">
        <f>IF(M5022="nio",0,IF(M5022&gt;0,VLOOKUP(H5022,'3-Productie normen'!A:L,VLOOKUP(M5022,'3-Productie normen'!$B$36:$C$42,2,FALSE),FALSE)))</f>
        <v>0</v>
      </c>
      <c r="T5022" s="516">
        <f t="shared" si="544"/>
        <v>0</v>
      </c>
      <c r="U5022" s="55">
        <f t="shared" si="545"/>
        <v>0</v>
      </c>
      <c r="V5022" s="527"/>
      <c r="X5022" s="529">
        <f t="shared" si="549"/>
        <v>606.9</v>
      </c>
    </row>
    <row r="5023" spans="1:24" ht="14.1" customHeight="1">
      <c r="A5023" s="460">
        <v>5023</v>
      </c>
      <c r="B5023" s="467" t="s">
        <v>250</v>
      </c>
      <c r="C5023" s="466" t="s">
        <v>431</v>
      </c>
      <c r="D5023" s="473" t="s">
        <v>526</v>
      </c>
      <c r="E5023" s="475"/>
      <c r="F5023" s="475" t="s">
        <v>3926</v>
      </c>
      <c r="G5023" s="494" t="s">
        <v>568</v>
      </c>
      <c r="H5023" s="487" t="s">
        <v>17</v>
      </c>
      <c r="I5023" s="494" t="s">
        <v>4012</v>
      </c>
      <c r="J5023" s="502">
        <v>3.88</v>
      </c>
      <c r="K5023" s="494" t="s">
        <v>4028</v>
      </c>
      <c r="L5023" s="512">
        <f t="shared" si="550"/>
        <v>510</v>
      </c>
      <c r="M5023" s="514">
        <v>255</v>
      </c>
      <c r="N5023" s="514">
        <v>255</v>
      </c>
      <c r="O5023" s="514"/>
      <c r="P5023" s="515" t="e">
        <f t="shared" si="546"/>
        <v>#DIV/0!</v>
      </c>
      <c r="Q5023" s="515" t="e">
        <f t="shared" si="547"/>
        <v>#DIV/0!</v>
      </c>
      <c r="R5023" s="515">
        <f t="shared" si="548"/>
        <v>0</v>
      </c>
      <c r="S5023" s="516">
        <f>IF(M5023="nio",0,IF(M5023&gt;0,VLOOKUP(H5023,'3-Productie normen'!A:L,VLOOKUP(M5023,'3-Productie normen'!$B$36:$C$42,2,FALSE),FALSE)))</f>
        <v>0</v>
      </c>
      <c r="T5023" s="516">
        <f t="shared" ref="T5023:T5087" si="551">IF(N5023&gt;0,S5023*$T$8,0)</f>
        <v>0</v>
      </c>
      <c r="U5023" s="55">
        <f t="shared" ref="U5023:U5090" si="552">IF((OR(O5023&gt;0,)),S5023*$U$8,0)</f>
        <v>0</v>
      </c>
      <c r="V5023" s="527"/>
      <c r="X5023" s="529">
        <f t="shared" si="549"/>
        <v>1978.8</v>
      </c>
    </row>
    <row r="5024" spans="1:24" ht="14.1" customHeight="1">
      <c r="A5024" s="460">
        <v>5024</v>
      </c>
      <c r="B5024" s="467" t="s">
        <v>250</v>
      </c>
      <c r="C5024" s="466" t="s">
        <v>431</v>
      </c>
      <c r="D5024" s="473" t="s">
        <v>526</v>
      </c>
      <c r="E5024" s="475"/>
      <c r="F5024" s="475" t="s">
        <v>3927</v>
      </c>
      <c r="G5024" s="494" t="s">
        <v>568</v>
      </c>
      <c r="H5024" s="487" t="s">
        <v>17</v>
      </c>
      <c r="I5024" s="494" t="s">
        <v>4012</v>
      </c>
      <c r="J5024" s="502">
        <v>1.19</v>
      </c>
      <c r="K5024" s="494" t="s">
        <v>4028</v>
      </c>
      <c r="L5024" s="512">
        <f t="shared" si="550"/>
        <v>510</v>
      </c>
      <c r="M5024" s="514">
        <v>255</v>
      </c>
      <c r="N5024" s="514">
        <v>255</v>
      </c>
      <c r="O5024" s="514"/>
      <c r="P5024" s="515" t="e">
        <f t="shared" si="546"/>
        <v>#DIV/0!</v>
      </c>
      <c r="Q5024" s="515" t="e">
        <f t="shared" si="547"/>
        <v>#DIV/0!</v>
      </c>
      <c r="R5024" s="515">
        <f t="shared" si="548"/>
        <v>0</v>
      </c>
      <c r="S5024" s="516">
        <f>IF(M5024="nio",0,IF(M5024&gt;0,VLOOKUP(H5024,'3-Productie normen'!A:L,VLOOKUP(M5024,'3-Productie normen'!$B$36:$C$42,2,FALSE),FALSE)))</f>
        <v>0</v>
      </c>
      <c r="T5024" s="516">
        <f t="shared" si="551"/>
        <v>0</v>
      </c>
      <c r="U5024" s="55">
        <f t="shared" si="552"/>
        <v>0</v>
      </c>
      <c r="V5024" s="527"/>
      <c r="X5024" s="529">
        <f t="shared" si="549"/>
        <v>606.9</v>
      </c>
    </row>
    <row r="5025" spans="1:24" ht="14.1" customHeight="1">
      <c r="A5025" s="567">
        <v>5025</v>
      </c>
      <c r="B5025" s="467" t="s">
        <v>250</v>
      </c>
      <c r="C5025" s="466" t="s">
        <v>431</v>
      </c>
      <c r="D5025" s="473" t="s">
        <v>526</v>
      </c>
      <c r="E5025" s="475"/>
      <c r="F5025" s="475" t="s">
        <v>3928</v>
      </c>
      <c r="G5025" s="494" t="s">
        <v>568</v>
      </c>
      <c r="H5025" s="487" t="s">
        <v>17</v>
      </c>
      <c r="I5025" s="494" t="s">
        <v>4012</v>
      </c>
      <c r="J5025" s="502">
        <v>1.19</v>
      </c>
      <c r="K5025" s="494" t="s">
        <v>4028</v>
      </c>
      <c r="L5025" s="512">
        <f t="shared" si="550"/>
        <v>510</v>
      </c>
      <c r="M5025" s="514">
        <v>255</v>
      </c>
      <c r="N5025" s="514">
        <v>255</v>
      </c>
      <c r="O5025" s="514"/>
      <c r="P5025" s="515" t="e">
        <f t="shared" si="546"/>
        <v>#DIV/0!</v>
      </c>
      <c r="Q5025" s="515" t="e">
        <f t="shared" si="547"/>
        <v>#DIV/0!</v>
      </c>
      <c r="R5025" s="515">
        <f t="shared" si="548"/>
        <v>0</v>
      </c>
      <c r="S5025" s="516">
        <f>IF(M5025="nio",0,IF(M5025&gt;0,VLOOKUP(H5025,'3-Productie normen'!A:L,VLOOKUP(M5025,'3-Productie normen'!$B$36:$C$42,2,FALSE),FALSE)))</f>
        <v>0</v>
      </c>
      <c r="T5025" s="516">
        <f t="shared" si="551"/>
        <v>0</v>
      </c>
      <c r="U5025" s="55">
        <f t="shared" si="552"/>
        <v>0</v>
      </c>
      <c r="V5025" s="527"/>
      <c r="X5025" s="529">
        <f t="shared" si="549"/>
        <v>606.9</v>
      </c>
    </row>
    <row r="5026" spans="1:24" ht="14.1" customHeight="1">
      <c r="A5026" s="460">
        <v>5026</v>
      </c>
      <c r="B5026" s="467" t="s">
        <v>250</v>
      </c>
      <c r="C5026" s="466" t="s">
        <v>431</v>
      </c>
      <c r="D5026" s="473" t="s">
        <v>526</v>
      </c>
      <c r="E5026" s="475"/>
      <c r="F5026" s="475" t="s">
        <v>3929</v>
      </c>
      <c r="G5026" s="494" t="s">
        <v>568</v>
      </c>
      <c r="H5026" s="487" t="s">
        <v>17</v>
      </c>
      <c r="I5026" s="494" t="s">
        <v>4012</v>
      </c>
      <c r="J5026" s="502">
        <v>3.88</v>
      </c>
      <c r="K5026" s="494" t="s">
        <v>4028</v>
      </c>
      <c r="L5026" s="512">
        <f t="shared" si="550"/>
        <v>510</v>
      </c>
      <c r="M5026" s="514">
        <v>255</v>
      </c>
      <c r="N5026" s="514">
        <v>255</v>
      </c>
      <c r="O5026" s="514"/>
      <c r="P5026" s="515" t="e">
        <f t="shared" si="546"/>
        <v>#DIV/0!</v>
      </c>
      <c r="Q5026" s="515" t="e">
        <f t="shared" si="547"/>
        <v>#DIV/0!</v>
      </c>
      <c r="R5026" s="515">
        <f t="shared" si="548"/>
        <v>0</v>
      </c>
      <c r="S5026" s="516">
        <f>IF(M5026="nio",0,IF(M5026&gt;0,VLOOKUP(H5026,'3-Productie normen'!A:L,VLOOKUP(M5026,'3-Productie normen'!$B$36:$C$42,2,FALSE),FALSE)))</f>
        <v>0</v>
      </c>
      <c r="T5026" s="516">
        <f t="shared" si="551"/>
        <v>0</v>
      </c>
      <c r="U5026" s="55">
        <f t="shared" si="552"/>
        <v>0</v>
      </c>
      <c r="V5026" s="527"/>
      <c r="X5026" s="529">
        <f t="shared" si="549"/>
        <v>1978.8</v>
      </c>
    </row>
    <row r="5027" spans="1:24" ht="14.1" customHeight="1">
      <c r="A5027" s="460">
        <v>5027</v>
      </c>
      <c r="B5027" s="467" t="s">
        <v>250</v>
      </c>
      <c r="C5027" s="466" t="s">
        <v>431</v>
      </c>
      <c r="D5027" s="473" t="s">
        <v>526</v>
      </c>
      <c r="E5027" s="475"/>
      <c r="F5027" s="475" t="s">
        <v>3930</v>
      </c>
      <c r="G5027" s="494" t="s">
        <v>568</v>
      </c>
      <c r="H5027" s="487" t="s">
        <v>17</v>
      </c>
      <c r="I5027" s="494" t="s">
        <v>4012</v>
      </c>
      <c r="J5027" s="502">
        <v>1.19</v>
      </c>
      <c r="K5027" s="494" t="s">
        <v>4028</v>
      </c>
      <c r="L5027" s="512">
        <f t="shared" si="550"/>
        <v>510</v>
      </c>
      <c r="M5027" s="514">
        <v>255</v>
      </c>
      <c r="N5027" s="514">
        <v>255</v>
      </c>
      <c r="O5027" s="514"/>
      <c r="P5027" s="515" t="e">
        <f t="shared" si="546"/>
        <v>#DIV/0!</v>
      </c>
      <c r="Q5027" s="515" t="e">
        <f t="shared" si="547"/>
        <v>#DIV/0!</v>
      </c>
      <c r="R5027" s="515">
        <f t="shared" si="548"/>
        <v>0</v>
      </c>
      <c r="S5027" s="516">
        <f>IF(M5027="nio",0,IF(M5027&gt;0,VLOOKUP(H5027,'3-Productie normen'!A:L,VLOOKUP(M5027,'3-Productie normen'!$B$36:$C$42,2,FALSE),FALSE)))</f>
        <v>0</v>
      </c>
      <c r="T5027" s="516">
        <f t="shared" si="551"/>
        <v>0</v>
      </c>
      <c r="U5027" s="55">
        <f t="shared" si="552"/>
        <v>0</v>
      </c>
      <c r="V5027" s="527"/>
      <c r="X5027" s="529">
        <f t="shared" si="549"/>
        <v>606.9</v>
      </c>
    </row>
    <row r="5028" spans="1:24" ht="14.1" customHeight="1">
      <c r="A5028" s="460">
        <v>5028</v>
      </c>
      <c r="B5028" s="467" t="s">
        <v>250</v>
      </c>
      <c r="C5028" s="466" t="s">
        <v>431</v>
      </c>
      <c r="D5028" s="473" t="s">
        <v>526</v>
      </c>
      <c r="E5028" s="475"/>
      <c r="F5028" s="475" t="s">
        <v>3931</v>
      </c>
      <c r="G5028" s="494" t="s">
        <v>568</v>
      </c>
      <c r="H5028" s="487" t="s">
        <v>17</v>
      </c>
      <c r="I5028" s="494" t="s">
        <v>4012</v>
      </c>
      <c r="J5028" s="502">
        <v>1.19</v>
      </c>
      <c r="K5028" s="494" t="s">
        <v>4028</v>
      </c>
      <c r="L5028" s="512">
        <f t="shared" si="550"/>
        <v>510</v>
      </c>
      <c r="M5028" s="514">
        <v>255</v>
      </c>
      <c r="N5028" s="514">
        <v>255</v>
      </c>
      <c r="O5028" s="514"/>
      <c r="P5028" s="515" t="e">
        <f t="shared" si="546"/>
        <v>#DIV/0!</v>
      </c>
      <c r="Q5028" s="515" t="e">
        <f t="shared" si="547"/>
        <v>#DIV/0!</v>
      </c>
      <c r="R5028" s="515">
        <f t="shared" si="548"/>
        <v>0</v>
      </c>
      <c r="S5028" s="516">
        <f>IF(M5028="nio",0,IF(M5028&gt;0,VLOOKUP(H5028,'3-Productie normen'!A:L,VLOOKUP(M5028,'3-Productie normen'!$B$36:$C$42,2,FALSE),FALSE)))</f>
        <v>0</v>
      </c>
      <c r="T5028" s="516">
        <f t="shared" si="551"/>
        <v>0</v>
      </c>
      <c r="U5028" s="55">
        <f t="shared" si="552"/>
        <v>0</v>
      </c>
      <c r="V5028" s="527"/>
      <c r="X5028" s="529">
        <f t="shared" si="549"/>
        <v>606.9</v>
      </c>
    </row>
    <row r="5029" spans="1:24" ht="14.1" customHeight="1">
      <c r="A5029" s="460">
        <v>5029</v>
      </c>
      <c r="B5029" s="467" t="s">
        <v>250</v>
      </c>
      <c r="C5029" s="466" t="s">
        <v>431</v>
      </c>
      <c r="D5029" s="473" t="s">
        <v>526</v>
      </c>
      <c r="E5029" s="475"/>
      <c r="F5029" s="475" t="s">
        <v>3932</v>
      </c>
      <c r="G5029" s="494" t="s">
        <v>559</v>
      </c>
      <c r="H5029" s="494" t="s">
        <v>4026</v>
      </c>
      <c r="I5029" s="494" t="s">
        <v>3983</v>
      </c>
      <c r="J5029" s="502">
        <v>0.95</v>
      </c>
      <c r="K5029" s="494" t="s">
        <v>4026</v>
      </c>
      <c r="L5029" s="512">
        <f t="shared" si="550"/>
        <v>0</v>
      </c>
      <c r="M5029" s="513" t="s">
        <v>4037</v>
      </c>
      <c r="N5029" s="514"/>
      <c r="O5029" s="514"/>
      <c r="P5029" s="515">
        <f t="shared" si="546"/>
        <v>0</v>
      </c>
      <c r="Q5029" s="515">
        <f t="shared" si="547"/>
        <v>0</v>
      </c>
      <c r="R5029" s="515">
        <f t="shared" si="548"/>
        <v>0</v>
      </c>
      <c r="S5029" s="516">
        <f>IF(M5029="nio",0,IF(M5029&gt;0,VLOOKUP(H5029,'3-Productie normen'!A:L,VLOOKUP(M5029,'3-Productie normen'!$B$36:$C$42,2,FALSE),FALSE)))</f>
        <v>0</v>
      </c>
      <c r="T5029" s="516">
        <f t="shared" si="551"/>
        <v>0</v>
      </c>
      <c r="U5029" s="55">
        <f t="shared" si="552"/>
        <v>0</v>
      </c>
      <c r="V5029" s="527"/>
      <c r="X5029" s="529">
        <f t="shared" si="549"/>
        <v>0</v>
      </c>
    </row>
    <row r="5030" spans="1:24" ht="14.1" customHeight="1">
      <c r="A5030" s="460">
        <v>5030</v>
      </c>
      <c r="B5030" s="467" t="s">
        <v>250</v>
      </c>
      <c r="C5030" s="466" t="s">
        <v>431</v>
      </c>
      <c r="D5030" s="473" t="s">
        <v>526</v>
      </c>
      <c r="E5030" s="475"/>
      <c r="F5030" s="475" t="s">
        <v>3933</v>
      </c>
      <c r="G5030" s="494" t="s">
        <v>559</v>
      </c>
      <c r="H5030" s="494" t="s">
        <v>4026</v>
      </c>
      <c r="I5030" s="494" t="s">
        <v>3983</v>
      </c>
      <c r="J5030" s="502">
        <v>0.95</v>
      </c>
      <c r="K5030" s="494" t="s">
        <v>4026</v>
      </c>
      <c r="L5030" s="512">
        <f t="shared" si="550"/>
        <v>0</v>
      </c>
      <c r="M5030" s="513" t="s">
        <v>4037</v>
      </c>
      <c r="N5030" s="514"/>
      <c r="O5030" s="514"/>
      <c r="P5030" s="515">
        <f t="shared" si="546"/>
        <v>0</v>
      </c>
      <c r="Q5030" s="515">
        <f t="shared" si="547"/>
        <v>0</v>
      </c>
      <c r="R5030" s="515">
        <f t="shared" si="548"/>
        <v>0</v>
      </c>
      <c r="S5030" s="516">
        <f>IF(M5030="nio",0,IF(M5030&gt;0,VLOOKUP(H5030,'3-Productie normen'!A:L,VLOOKUP(M5030,'3-Productie normen'!$B$36:$C$42,2,FALSE),FALSE)))</f>
        <v>0</v>
      </c>
      <c r="T5030" s="516">
        <f t="shared" si="551"/>
        <v>0</v>
      </c>
      <c r="U5030" s="55">
        <f t="shared" si="552"/>
        <v>0</v>
      </c>
      <c r="V5030" s="527"/>
      <c r="X5030" s="529">
        <f t="shared" si="549"/>
        <v>0</v>
      </c>
    </row>
    <row r="5031" spans="1:24" ht="14.1" customHeight="1">
      <c r="A5031" s="460">
        <v>5031</v>
      </c>
      <c r="B5031" s="467" t="s">
        <v>250</v>
      </c>
      <c r="C5031" s="466" t="s">
        <v>431</v>
      </c>
      <c r="D5031" s="473" t="s">
        <v>526</v>
      </c>
      <c r="E5031" s="475"/>
      <c r="F5031" s="475" t="s">
        <v>3934</v>
      </c>
      <c r="G5031" s="494" t="s">
        <v>559</v>
      </c>
      <c r="H5031" s="494" t="s">
        <v>4026</v>
      </c>
      <c r="I5031" s="494" t="s">
        <v>3983</v>
      </c>
      <c r="J5031" s="502">
        <v>9.14</v>
      </c>
      <c r="K5031" s="494" t="s">
        <v>4026</v>
      </c>
      <c r="L5031" s="512">
        <f t="shared" si="550"/>
        <v>0</v>
      </c>
      <c r="M5031" s="513" t="s">
        <v>4037</v>
      </c>
      <c r="N5031" s="514"/>
      <c r="O5031" s="514"/>
      <c r="P5031" s="515">
        <f t="shared" si="546"/>
        <v>0</v>
      </c>
      <c r="Q5031" s="515">
        <f t="shared" si="547"/>
        <v>0</v>
      </c>
      <c r="R5031" s="515">
        <f t="shared" si="548"/>
        <v>0</v>
      </c>
      <c r="S5031" s="516">
        <f>IF(M5031="nio",0,IF(M5031&gt;0,VLOOKUP(H5031,'3-Productie normen'!A:L,VLOOKUP(M5031,'3-Productie normen'!$B$36:$C$42,2,FALSE),FALSE)))</f>
        <v>0</v>
      </c>
      <c r="T5031" s="516">
        <f t="shared" si="551"/>
        <v>0</v>
      </c>
      <c r="U5031" s="55">
        <f t="shared" si="552"/>
        <v>0</v>
      </c>
      <c r="V5031" s="527"/>
      <c r="X5031" s="529">
        <f t="shared" si="549"/>
        <v>0</v>
      </c>
    </row>
    <row r="5032" spans="1:24" ht="14.1" customHeight="1">
      <c r="A5032" s="460">
        <v>5032</v>
      </c>
      <c r="B5032" s="467" t="s">
        <v>250</v>
      </c>
      <c r="C5032" s="466" t="s">
        <v>431</v>
      </c>
      <c r="D5032" s="473" t="s">
        <v>526</v>
      </c>
      <c r="E5032" s="475"/>
      <c r="F5032" s="475" t="s">
        <v>3935</v>
      </c>
      <c r="G5032" s="494" t="s">
        <v>559</v>
      </c>
      <c r="H5032" s="494" t="s">
        <v>4026</v>
      </c>
      <c r="I5032" s="494" t="s">
        <v>3983</v>
      </c>
      <c r="J5032" s="502">
        <v>0.95</v>
      </c>
      <c r="K5032" s="494" t="s">
        <v>4026</v>
      </c>
      <c r="L5032" s="512">
        <f t="shared" si="550"/>
        <v>0</v>
      </c>
      <c r="M5032" s="513" t="s">
        <v>4037</v>
      </c>
      <c r="N5032" s="514"/>
      <c r="O5032" s="514"/>
      <c r="P5032" s="515">
        <f t="shared" si="546"/>
        <v>0</v>
      </c>
      <c r="Q5032" s="515">
        <f t="shared" si="547"/>
        <v>0</v>
      </c>
      <c r="R5032" s="515">
        <f t="shared" si="548"/>
        <v>0</v>
      </c>
      <c r="S5032" s="516">
        <f>IF(M5032="nio",0,IF(M5032&gt;0,VLOOKUP(H5032,'3-Productie normen'!A:L,VLOOKUP(M5032,'3-Productie normen'!$B$36:$C$42,2,FALSE),FALSE)))</f>
        <v>0</v>
      </c>
      <c r="T5032" s="516">
        <f t="shared" si="551"/>
        <v>0</v>
      </c>
      <c r="U5032" s="55">
        <f t="shared" si="552"/>
        <v>0</v>
      </c>
      <c r="V5032" s="527"/>
      <c r="X5032" s="529">
        <f t="shared" si="549"/>
        <v>0</v>
      </c>
    </row>
    <row r="5033" spans="1:24" ht="14.1" customHeight="1">
      <c r="A5033" s="567">
        <v>5033</v>
      </c>
      <c r="B5033" s="467" t="s">
        <v>250</v>
      </c>
      <c r="C5033" s="466" t="s">
        <v>431</v>
      </c>
      <c r="D5033" s="473" t="s">
        <v>526</v>
      </c>
      <c r="E5033" s="475"/>
      <c r="F5033" s="475" t="s">
        <v>3936</v>
      </c>
      <c r="G5033" s="494" t="s">
        <v>559</v>
      </c>
      <c r="H5033" s="494" t="s">
        <v>4026</v>
      </c>
      <c r="I5033" s="494" t="s">
        <v>3983</v>
      </c>
      <c r="J5033" s="502">
        <v>0.95</v>
      </c>
      <c r="K5033" s="494" t="s">
        <v>4026</v>
      </c>
      <c r="L5033" s="512">
        <f t="shared" si="550"/>
        <v>0</v>
      </c>
      <c r="M5033" s="513" t="s">
        <v>4037</v>
      </c>
      <c r="N5033" s="514"/>
      <c r="O5033" s="514"/>
      <c r="P5033" s="515">
        <f t="shared" si="546"/>
        <v>0</v>
      </c>
      <c r="Q5033" s="515">
        <f t="shared" si="547"/>
        <v>0</v>
      </c>
      <c r="R5033" s="515">
        <f t="shared" si="548"/>
        <v>0</v>
      </c>
      <c r="S5033" s="516">
        <f>IF(M5033="nio",0,IF(M5033&gt;0,VLOOKUP(H5033,'3-Productie normen'!A:L,VLOOKUP(M5033,'3-Productie normen'!$B$36:$C$42,2,FALSE),FALSE)))</f>
        <v>0</v>
      </c>
      <c r="T5033" s="516">
        <f t="shared" si="551"/>
        <v>0</v>
      </c>
      <c r="U5033" s="55">
        <f t="shared" si="552"/>
        <v>0</v>
      </c>
      <c r="V5033" s="527"/>
      <c r="X5033" s="529">
        <f t="shared" si="549"/>
        <v>0</v>
      </c>
    </row>
    <row r="5034" spans="1:24" ht="14.1" customHeight="1">
      <c r="A5034" s="460">
        <v>5034</v>
      </c>
      <c r="B5034" s="467" t="s">
        <v>250</v>
      </c>
      <c r="C5034" s="466" t="s">
        <v>431</v>
      </c>
      <c r="D5034" s="473" t="s">
        <v>526</v>
      </c>
      <c r="E5034" s="475"/>
      <c r="F5034" s="475" t="s">
        <v>3937</v>
      </c>
      <c r="G5034" s="494" t="s">
        <v>559</v>
      </c>
      <c r="H5034" s="494" t="s">
        <v>4026</v>
      </c>
      <c r="I5034" s="494" t="s">
        <v>3983</v>
      </c>
      <c r="J5034" s="502">
        <v>0.9</v>
      </c>
      <c r="K5034" s="494" t="s">
        <v>4026</v>
      </c>
      <c r="L5034" s="512">
        <f t="shared" si="550"/>
        <v>0</v>
      </c>
      <c r="M5034" s="513" t="s">
        <v>4037</v>
      </c>
      <c r="N5034" s="514"/>
      <c r="O5034" s="514"/>
      <c r="P5034" s="515">
        <f t="shared" si="546"/>
        <v>0</v>
      </c>
      <c r="Q5034" s="515">
        <f t="shared" si="547"/>
        <v>0</v>
      </c>
      <c r="R5034" s="515">
        <f t="shared" si="548"/>
        <v>0</v>
      </c>
      <c r="S5034" s="516">
        <f>IF(M5034="nio",0,IF(M5034&gt;0,VLOOKUP(H5034,'3-Productie normen'!A:L,VLOOKUP(M5034,'3-Productie normen'!$B$36:$C$42,2,FALSE),FALSE)))</f>
        <v>0</v>
      </c>
      <c r="T5034" s="516">
        <f t="shared" si="551"/>
        <v>0</v>
      </c>
      <c r="U5034" s="55">
        <f t="shared" si="552"/>
        <v>0</v>
      </c>
      <c r="V5034" s="527"/>
      <c r="X5034" s="529">
        <f t="shared" si="549"/>
        <v>0</v>
      </c>
    </row>
    <row r="5035" spans="1:24" ht="14.1" customHeight="1">
      <c r="A5035" s="460">
        <v>5035</v>
      </c>
      <c r="B5035" s="467" t="s">
        <v>250</v>
      </c>
      <c r="C5035" s="466" t="s">
        <v>431</v>
      </c>
      <c r="D5035" s="473" t="s">
        <v>526</v>
      </c>
      <c r="E5035" s="475"/>
      <c r="F5035" s="475" t="s">
        <v>3938</v>
      </c>
      <c r="G5035" s="494" t="s">
        <v>559</v>
      </c>
      <c r="H5035" s="494" t="s">
        <v>4026</v>
      </c>
      <c r="I5035" s="494" t="s">
        <v>3983</v>
      </c>
      <c r="J5035" s="502">
        <v>10.38</v>
      </c>
      <c r="K5035" s="494" t="s">
        <v>4026</v>
      </c>
      <c r="L5035" s="512">
        <f t="shared" si="550"/>
        <v>0</v>
      </c>
      <c r="M5035" s="513" t="s">
        <v>4037</v>
      </c>
      <c r="N5035" s="514"/>
      <c r="O5035" s="514"/>
      <c r="P5035" s="515">
        <f t="shared" si="546"/>
        <v>0</v>
      </c>
      <c r="Q5035" s="515">
        <f t="shared" si="547"/>
        <v>0</v>
      </c>
      <c r="R5035" s="515">
        <f t="shared" si="548"/>
        <v>0</v>
      </c>
      <c r="S5035" s="516">
        <f>IF(M5035="nio",0,IF(M5035&gt;0,VLOOKUP(H5035,'3-Productie normen'!A:L,VLOOKUP(M5035,'3-Productie normen'!$B$36:$C$42,2,FALSE),FALSE)))</f>
        <v>0</v>
      </c>
      <c r="T5035" s="516">
        <f t="shared" si="551"/>
        <v>0</v>
      </c>
      <c r="U5035" s="55">
        <f t="shared" si="552"/>
        <v>0</v>
      </c>
      <c r="V5035" s="527"/>
      <c r="X5035" s="529">
        <f t="shared" si="549"/>
        <v>0</v>
      </c>
    </row>
    <row r="5036" spans="1:24" ht="14.1" customHeight="1">
      <c r="A5036" s="460">
        <v>5036</v>
      </c>
      <c r="B5036" s="467" t="s">
        <v>250</v>
      </c>
      <c r="C5036" s="466" t="s">
        <v>431</v>
      </c>
      <c r="D5036" s="473" t="s">
        <v>526</v>
      </c>
      <c r="E5036" s="475"/>
      <c r="F5036" s="475" t="s">
        <v>3939</v>
      </c>
      <c r="G5036" s="494" t="s">
        <v>559</v>
      </c>
      <c r="H5036" s="494" t="s">
        <v>4026</v>
      </c>
      <c r="I5036" s="494" t="s">
        <v>3983</v>
      </c>
      <c r="J5036" s="502">
        <v>0.95</v>
      </c>
      <c r="K5036" s="494" t="s">
        <v>4026</v>
      </c>
      <c r="L5036" s="512">
        <f t="shared" si="550"/>
        <v>0</v>
      </c>
      <c r="M5036" s="513" t="s">
        <v>4037</v>
      </c>
      <c r="N5036" s="514"/>
      <c r="O5036" s="514"/>
      <c r="P5036" s="515">
        <f t="shared" si="546"/>
        <v>0</v>
      </c>
      <c r="Q5036" s="515">
        <f t="shared" si="547"/>
        <v>0</v>
      </c>
      <c r="R5036" s="515">
        <f t="shared" si="548"/>
        <v>0</v>
      </c>
      <c r="S5036" s="516">
        <f>IF(M5036="nio",0,IF(M5036&gt;0,VLOOKUP(H5036,'3-Productie normen'!A:L,VLOOKUP(M5036,'3-Productie normen'!$B$36:$C$42,2,FALSE),FALSE)))</f>
        <v>0</v>
      </c>
      <c r="T5036" s="516">
        <f t="shared" si="551"/>
        <v>0</v>
      </c>
      <c r="U5036" s="55">
        <f t="shared" si="552"/>
        <v>0</v>
      </c>
      <c r="V5036" s="527"/>
      <c r="X5036" s="529">
        <f t="shared" si="549"/>
        <v>0</v>
      </c>
    </row>
    <row r="5037" spans="1:24" ht="14.1" customHeight="1">
      <c r="A5037" s="460">
        <v>5037</v>
      </c>
      <c r="B5037" s="467" t="s">
        <v>250</v>
      </c>
      <c r="C5037" s="466" t="s">
        <v>431</v>
      </c>
      <c r="D5037" s="473" t="s">
        <v>526</v>
      </c>
      <c r="E5037" s="475"/>
      <c r="F5037" s="475" t="s">
        <v>3940</v>
      </c>
      <c r="G5037" s="494" t="s">
        <v>559</v>
      </c>
      <c r="H5037" s="494" t="s">
        <v>4026</v>
      </c>
      <c r="I5037" s="494" t="s">
        <v>3983</v>
      </c>
      <c r="J5037" s="502">
        <v>0.95</v>
      </c>
      <c r="K5037" s="494" t="s">
        <v>4026</v>
      </c>
      <c r="L5037" s="512">
        <f t="shared" si="550"/>
        <v>0</v>
      </c>
      <c r="M5037" s="513" t="s">
        <v>4037</v>
      </c>
      <c r="N5037" s="514"/>
      <c r="O5037" s="514"/>
      <c r="P5037" s="515">
        <f t="shared" si="546"/>
        <v>0</v>
      </c>
      <c r="Q5037" s="515">
        <f t="shared" si="547"/>
        <v>0</v>
      </c>
      <c r="R5037" s="515">
        <f t="shared" si="548"/>
        <v>0</v>
      </c>
      <c r="S5037" s="516">
        <f>IF(M5037="nio",0,IF(M5037&gt;0,VLOOKUP(H5037,'3-Productie normen'!A:L,VLOOKUP(M5037,'3-Productie normen'!$B$36:$C$42,2,FALSE),FALSE)))</f>
        <v>0</v>
      </c>
      <c r="T5037" s="516">
        <f t="shared" si="551"/>
        <v>0</v>
      </c>
      <c r="U5037" s="55">
        <f t="shared" si="552"/>
        <v>0</v>
      </c>
      <c r="V5037" s="527"/>
      <c r="X5037" s="529">
        <f t="shared" si="549"/>
        <v>0</v>
      </c>
    </row>
    <row r="5038" spans="1:24" ht="14.1" customHeight="1">
      <c r="A5038" s="460">
        <v>5038</v>
      </c>
      <c r="B5038" s="467" t="s">
        <v>250</v>
      </c>
      <c r="C5038" s="466" t="s">
        <v>431</v>
      </c>
      <c r="D5038" s="473" t="s">
        <v>526</v>
      </c>
      <c r="E5038" s="475"/>
      <c r="F5038" s="475" t="s">
        <v>3941</v>
      </c>
      <c r="G5038" s="494" t="s">
        <v>559</v>
      </c>
      <c r="H5038" s="494" t="s">
        <v>4026</v>
      </c>
      <c r="I5038" s="494" t="s">
        <v>3983</v>
      </c>
      <c r="J5038" s="502">
        <v>1.49</v>
      </c>
      <c r="K5038" s="494" t="s">
        <v>4026</v>
      </c>
      <c r="L5038" s="512">
        <f t="shared" si="550"/>
        <v>0</v>
      </c>
      <c r="M5038" s="513" t="s">
        <v>4037</v>
      </c>
      <c r="N5038" s="514"/>
      <c r="O5038" s="514"/>
      <c r="P5038" s="515">
        <f t="shared" si="546"/>
        <v>0</v>
      </c>
      <c r="Q5038" s="515">
        <f t="shared" si="547"/>
        <v>0</v>
      </c>
      <c r="R5038" s="515">
        <f t="shared" si="548"/>
        <v>0</v>
      </c>
      <c r="S5038" s="516">
        <f>IF(M5038="nio",0,IF(M5038&gt;0,VLOOKUP(H5038,'3-Productie normen'!A:L,VLOOKUP(M5038,'3-Productie normen'!$B$36:$C$42,2,FALSE),FALSE)))</f>
        <v>0</v>
      </c>
      <c r="T5038" s="516">
        <f t="shared" si="551"/>
        <v>0</v>
      </c>
      <c r="U5038" s="55">
        <f t="shared" si="552"/>
        <v>0</v>
      </c>
      <c r="V5038" s="527"/>
      <c r="X5038" s="529">
        <f t="shared" si="549"/>
        <v>0</v>
      </c>
    </row>
    <row r="5039" spans="1:24" ht="14.1" customHeight="1">
      <c r="A5039" s="460">
        <v>5039</v>
      </c>
      <c r="B5039" s="467" t="s">
        <v>250</v>
      </c>
      <c r="C5039" s="466" t="s">
        <v>431</v>
      </c>
      <c r="D5039" s="473" t="s">
        <v>526</v>
      </c>
      <c r="E5039" s="475"/>
      <c r="F5039" s="475" t="s">
        <v>3942</v>
      </c>
      <c r="G5039" s="494" t="s">
        <v>559</v>
      </c>
      <c r="H5039" s="494" t="s">
        <v>4026</v>
      </c>
      <c r="I5039" s="494" t="s">
        <v>3983</v>
      </c>
      <c r="J5039" s="502">
        <v>9.66</v>
      </c>
      <c r="K5039" s="494" t="s">
        <v>4026</v>
      </c>
      <c r="L5039" s="512">
        <f t="shared" si="550"/>
        <v>0</v>
      </c>
      <c r="M5039" s="513" t="s">
        <v>4037</v>
      </c>
      <c r="N5039" s="514"/>
      <c r="O5039" s="514"/>
      <c r="P5039" s="515">
        <f t="shared" si="546"/>
        <v>0</v>
      </c>
      <c r="Q5039" s="515">
        <f t="shared" si="547"/>
        <v>0</v>
      </c>
      <c r="R5039" s="515">
        <f t="shared" si="548"/>
        <v>0</v>
      </c>
      <c r="S5039" s="516">
        <f>IF(M5039="nio",0,IF(M5039&gt;0,VLOOKUP(H5039,'3-Productie normen'!A:L,VLOOKUP(M5039,'3-Productie normen'!$B$36:$C$42,2,FALSE),FALSE)))</f>
        <v>0</v>
      </c>
      <c r="T5039" s="516">
        <f t="shared" si="551"/>
        <v>0</v>
      </c>
      <c r="U5039" s="55">
        <f t="shared" si="552"/>
        <v>0</v>
      </c>
      <c r="V5039" s="527"/>
      <c r="X5039" s="529">
        <f t="shared" si="549"/>
        <v>0</v>
      </c>
    </row>
    <row r="5040" spans="1:24" ht="14.1" customHeight="1">
      <c r="A5040" s="460">
        <v>5040</v>
      </c>
      <c r="B5040" s="467" t="s">
        <v>250</v>
      </c>
      <c r="C5040" s="466" t="s">
        <v>431</v>
      </c>
      <c r="D5040" s="473" t="s">
        <v>526</v>
      </c>
      <c r="E5040" s="475"/>
      <c r="F5040" s="475" t="s">
        <v>3943</v>
      </c>
      <c r="G5040" s="494" t="s">
        <v>559</v>
      </c>
      <c r="H5040" s="494" t="s">
        <v>4026</v>
      </c>
      <c r="I5040" s="494" t="s">
        <v>3983</v>
      </c>
      <c r="J5040" s="502">
        <v>0.95</v>
      </c>
      <c r="K5040" s="494" t="s">
        <v>4026</v>
      </c>
      <c r="L5040" s="512">
        <f t="shared" si="550"/>
        <v>0</v>
      </c>
      <c r="M5040" s="513" t="s">
        <v>4037</v>
      </c>
      <c r="N5040" s="514"/>
      <c r="O5040" s="514"/>
      <c r="P5040" s="515">
        <f t="shared" si="546"/>
        <v>0</v>
      </c>
      <c r="Q5040" s="515">
        <f t="shared" si="547"/>
        <v>0</v>
      </c>
      <c r="R5040" s="515">
        <f t="shared" si="548"/>
        <v>0</v>
      </c>
      <c r="S5040" s="516">
        <f>IF(M5040="nio",0,IF(M5040&gt;0,VLOOKUP(H5040,'3-Productie normen'!A:L,VLOOKUP(M5040,'3-Productie normen'!$B$36:$C$42,2,FALSE),FALSE)))</f>
        <v>0</v>
      </c>
      <c r="T5040" s="516">
        <f t="shared" si="551"/>
        <v>0</v>
      </c>
      <c r="U5040" s="55">
        <f t="shared" si="552"/>
        <v>0</v>
      </c>
      <c r="V5040" s="527"/>
      <c r="X5040" s="529">
        <f t="shared" si="549"/>
        <v>0</v>
      </c>
    </row>
    <row r="5041" spans="1:24" ht="14.1" customHeight="1">
      <c r="A5041" s="567">
        <v>5041</v>
      </c>
      <c r="B5041" s="467" t="s">
        <v>250</v>
      </c>
      <c r="C5041" s="466" t="s">
        <v>431</v>
      </c>
      <c r="D5041" s="473" t="s">
        <v>526</v>
      </c>
      <c r="E5041" s="475"/>
      <c r="F5041" s="475" t="s">
        <v>3944</v>
      </c>
      <c r="G5041" s="494" t="s">
        <v>559</v>
      </c>
      <c r="H5041" s="494" t="s">
        <v>4026</v>
      </c>
      <c r="I5041" s="494"/>
      <c r="J5041" s="502">
        <v>0.95</v>
      </c>
      <c r="K5041" s="494" t="s">
        <v>4026</v>
      </c>
      <c r="L5041" s="512">
        <f t="shared" si="550"/>
        <v>0</v>
      </c>
      <c r="M5041" s="513" t="s">
        <v>4037</v>
      </c>
      <c r="N5041" s="514"/>
      <c r="O5041" s="514"/>
      <c r="P5041" s="515">
        <f t="shared" si="546"/>
        <v>0</v>
      </c>
      <c r="Q5041" s="515">
        <f t="shared" si="547"/>
        <v>0</v>
      </c>
      <c r="R5041" s="515">
        <f t="shared" si="548"/>
        <v>0</v>
      </c>
      <c r="S5041" s="516">
        <f>IF(M5041="nio",0,IF(M5041&gt;0,VLOOKUP(H5041,'3-Productie normen'!A:L,VLOOKUP(M5041,'3-Productie normen'!$B$36:$C$42,2,FALSE),FALSE)))</f>
        <v>0</v>
      </c>
      <c r="T5041" s="516">
        <f t="shared" si="551"/>
        <v>0</v>
      </c>
      <c r="U5041" s="55">
        <f t="shared" si="552"/>
        <v>0</v>
      </c>
      <c r="V5041" s="527"/>
      <c r="X5041" s="529">
        <f t="shared" si="549"/>
        <v>0</v>
      </c>
    </row>
    <row r="5042" spans="1:24" ht="14.1" customHeight="1">
      <c r="A5042" s="460">
        <v>5042</v>
      </c>
      <c r="B5042" s="467" t="s">
        <v>250</v>
      </c>
      <c r="C5042" s="466" t="s">
        <v>431</v>
      </c>
      <c r="D5042" s="473" t="s">
        <v>526</v>
      </c>
      <c r="E5042" s="475"/>
      <c r="F5042" s="475" t="s">
        <v>3945</v>
      </c>
      <c r="G5042" s="494" t="s">
        <v>559</v>
      </c>
      <c r="H5042" s="494" t="s">
        <v>4026</v>
      </c>
      <c r="I5042" s="494"/>
      <c r="J5042" s="502">
        <v>2.2799999999999998</v>
      </c>
      <c r="K5042" s="494" t="s">
        <v>4026</v>
      </c>
      <c r="L5042" s="512">
        <f t="shared" si="550"/>
        <v>0</v>
      </c>
      <c r="M5042" s="513" t="s">
        <v>4037</v>
      </c>
      <c r="N5042" s="514"/>
      <c r="O5042" s="514"/>
      <c r="P5042" s="515">
        <f t="shared" si="546"/>
        <v>0</v>
      </c>
      <c r="Q5042" s="515">
        <f t="shared" si="547"/>
        <v>0</v>
      </c>
      <c r="R5042" s="515">
        <f t="shared" si="548"/>
        <v>0</v>
      </c>
      <c r="S5042" s="516">
        <f>IF(M5042="nio",0,IF(M5042&gt;0,VLOOKUP(H5042,'3-Productie normen'!A:L,VLOOKUP(M5042,'3-Productie normen'!$B$36:$C$42,2,FALSE),FALSE)))</f>
        <v>0</v>
      </c>
      <c r="T5042" s="516">
        <f t="shared" si="551"/>
        <v>0</v>
      </c>
      <c r="U5042" s="55">
        <f t="shared" si="552"/>
        <v>0</v>
      </c>
      <c r="V5042" s="527"/>
      <c r="X5042" s="529">
        <f t="shared" si="549"/>
        <v>0</v>
      </c>
    </row>
    <row r="5043" spans="1:24" ht="14.1" customHeight="1">
      <c r="A5043" s="460">
        <v>5043</v>
      </c>
      <c r="B5043" s="467" t="s">
        <v>250</v>
      </c>
      <c r="C5043" s="466" t="s">
        <v>431</v>
      </c>
      <c r="D5043" s="473" t="s">
        <v>526</v>
      </c>
      <c r="E5043" s="475"/>
      <c r="F5043" s="475" t="s">
        <v>3946</v>
      </c>
      <c r="G5043" s="494" t="s">
        <v>559</v>
      </c>
      <c r="H5043" s="494" t="s">
        <v>4026</v>
      </c>
      <c r="I5043" s="494"/>
      <c r="J5043" s="502">
        <v>111.93</v>
      </c>
      <c r="K5043" s="494" t="s">
        <v>4026</v>
      </c>
      <c r="L5043" s="512">
        <f t="shared" si="550"/>
        <v>0</v>
      </c>
      <c r="M5043" s="513" t="s">
        <v>4037</v>
      </c>
      <c r="N5043" s="514"/>
      <c r="O5043" s="514"/>
      <c r="P5043" s="515">
        <f t="shared" si="546"/>
        <v>0</v>
      </c>
      <c r="Q5043" s="515">
        <f t="shared" si="547"/>
        <v>0</v>
      </c>
      <c r="R5043" s="515">
        <f t="shared" si="548"/>
        <v>0</v>
      </c>
      <c r="S5043" s="516">
        <f>IF(M5043="nio",0,IF(M5043&gt;0,VLOOKUP(H5043,'3-Productie normen'!A:L,VLOOKUP(M5043,'3-Productie normen'!$B$36:$C$42,2,FALSE),FALSE)))</f>
        <v>0</v>
      </c>
      <c r="T5043" s="516">
        <f t="shared" si="551"/>
        <v>0</v>
      </c>
      <c r="U5043" s="55">
        <f t="shared" si="552"/>
        <v>0</v>
      </c>
      <c r="V5043" s="527"/>
      <c r="X5043" s="529">
        <f t="shared" si="549"/>
        <v>0</v>
      </c>
    </row>
    <row r="5044" spans="1:24" ht="14.1" customHeight="1">
      <c r="A5044" s="460">
        <v>5044</v>
      </c>
      <c r="B5044" s="467" t="s">
        <v>250</v>
      </c>
      <c r="C5044" s="466" t="s">
        <v>431</v>
      </c>
      <c r="D5044" s="473" t="s">
        <v>526</v>
      </c>
      <c r="E5044" s="475"/>
      <c r="F5044" s="475" t="s">
        <v>3947</v>
      </c>
      <c r="G5044" s="494" t="s">
        <v>566</v>
      </c>
      <c r="H5044" s="491" t="s">
        <v>286</v>
      </c>
      <c r="I5044" s="494"/>
      <c r="J5044" s="502">
        <v>22.25</v>
      </c>
      <c r="K5044" s="494" t="s">
        <v>4027</v>
      </c>
      <c r="L5044" s="512">
        <f t="shared" si="550"/>
        <v>0</v>
      </c>
      <c r="M5044" s="513" t="s">
        <v>4037</v>
      </c>
      <c r="N5044" s="514"/>
      <c r="O5044" s="514"/>
      <c r="P5044" s="515">
        <f t="shared" si="546"/>
        <v>0</v>
      </c>
      <c r="Q5044" s="515">
        <f t="shared" si="547"/>
        <v>0</v>
      </c>
      <c r="R5044" s="515">
        <f t="shared" si="548"/>
        <v>0</v>
      </c>
      <c r="S5044" s="516">
        <f>IF(M5044="nio",0,IF(M5044&gt;0,VLOOKUP(H5044,'3-Productie normen'!A:L,VLOOKUP(M5044,'3-Productie normen'!$B$36:$C$42,2,FALSE),FALSE)))</f>
        <v>0</v>
      </c>
      <c r="T5044" s="516">
        <f t="shared" si="551"/>
        <v>0</v>
      </c>
      <c r="U5044" s="55">
        <f t="shared" si="552"/>
        <v>0</v>
      </c>
      <c r="V5044" s="527"/>
      <c r="X5044" s="529">
        <f t="shared" si="549"/>
        <v>0</v>
      </c>
    </row>
    <row r="5045" spans="1:24" ht="14.1" customHeight="1">
      <c r="A5045" s="460">
        <v>5045</v>
      </c>
      <c r="B5045" s="467" t="s">
        <v>250</v>
      </c>
      <c r="C5045" s="466" t="s">
        <v>431</v>
      </c>
      <c r="D5045" s="473" t="s">
        <v>526</v>
      </c>
      <c r="E5045" s="475"/>
      <c r="F5045" s="475" t="s">
        <v>3948</v>
      </c>
      <c r="G5045" s="494" t="s">
        <v>566</v>
      </c>
      <c r="H5045" s="491" t="s">
        <v>286</v>
      </c>
      <c r="I5045" s="494"/>
      <c r="J5045" s="502">
        <v>22.18</v>
      </c>
      <c r="K5045" s="494" t="s">
        <v>4027</v>
      </c>
      <c r="L5045" s="512">
        <f t="shared" si="550"/>
        <v>0</v>
      </c>
      <c r="M5045" s="513" t="s">
        <v>4037</v>
      </c>
      <c r="N5045" s="514"/>
      <c r="O5045" s="514"/>
      <c r="P5045" s="515">
        <f t="shared" si="546"/>
        <v>0</v>
      </c>
      <c r="Q5045" s="515">
        <f t="shared" si="547"/>
        <v>0</v>
      </c>
      <c r="R5045" s="515">
        <f t="shared" si="548"/>
        <v>0</v>
      </c>
      <c r="S5045" s="516">
        <f>IF(M5045="nio",0,IF(M5045&gt;0,VLOOKUP(H5045,'3-Productie normen'!A:L,VLOOKUP(M5045,'3-Productie normen'!$B$36:$C$42,2,FALSE),FALSE)))</f>
        <v>0</v>
      </c>
      <c r="T5045" s="516">
        <f t="shared" si="551"/>
        <v>0</v>
      </c>
      <c r="U5045" s="55">
        <f t="shared" si="552"/>
        <v>0</v>
      </c>
      <c r="V5045" s="527"/>
      <c r="X5045" s="529">
        <f t="shared" si="549"/>
        <v>0</v>
      </c>
    </row>
    <row r="5046" spans="1:24" ht="14.1" customHeight="1">
      <c r="A5046" s="460">
        <v>5046</v>
      </c>
      <c r="B5046" s="467" t="s">
        <v>250</v>
      </c>
      <c r="C5046" s="466" t="s">
        <v>431</v>
      </c>
      <c r="D5046" s="473" t="s">
        <v>526</v>
      </c>
      <c r="E5046" s="475"/>
      <c r="F5046" s="475" t="s">
        <v>3949</v>
      </c>
      <c r="G5046" s="494" t="s">
        <v>566</v>
      </c>
      <c r="H5046" s="491" t="s">
        <v>286</v>
      </c>
      <c r="I5046" s="494"/>
      <c r="J5046" s="502">
        <v>22.3</v>
      </c>
      <c r="K5046" s="494" t="s">
        <v>4027</v>
      </c>
      <c r="L5046" s="512">
        <f t="shared" si="550"/>
        <v>0</v>
      </c>
      <c r="M5046" s="513" t="s">
        <v>4037</v>
      </c>
      <c r="N5046" s="514"/>
      <c r="O5046" s="514"/>
      <c r="P5046" s="515">
        <f t="shared" si="546"/>
        <v>0</v>
      </c>
      <c r="Q5046" s="515">
        <f t="shared" si="547"/>
        <v>0</v>
      </c>
      <c r="R5046" s="515">
        <f t="shared" si="548"/>
        <v>0</v>
      </c>
      <c r="S5046" s="516">
        <f>IF(M5046="nio",0,IF(M5046&gt;0,VLOOKUP(H5046,'3-Productie normen'!A:L,VLOOKUP(M5046,'3-Productie normen'!$B$36:$C$42,2,FALSE),FALSE)))</f>
        <v>0</v>
      </c>
      <c r="T5046" s="516">
        <f t="shared" si="551"/>
        <v>0</v>
      </c>
      <c r="U5046" s="55">
        <f t="shared" si="552"/>
        <v>0</v>
      </c>
      <c r="V5046" s="527"/>
      <c r="X5046" s="529">
        <f t="shared" si="549"/>
        <v>0</v>
      </c>
    </row>
    <row r="5047" spans="1:24" ht="14.1" customHeight="1">
      <c r="A5047" s="460">
        <v>5047</v>
      </c>
      <c r="B5047" s="467" t="s">
        <v>250</v>
      </c>
      <c r="C5047" s="466" t="s">
        <v>431</v>
      </c>
      <c r="D5047" s="473" t="s">
        <v>526</v>
      </c>
      <c r="E5047" s="475"/>
      <c r="F5047" s="475" t="s">
        <v>3950</v>
      </c>
      <c r="G5047" s="494" t="s">
        <v>566</v>
      </c>
      <c r="H5047" s="492" t="s">
        <v>216</v>
      </c>
      <c r="I5047" s="494" t="s">
        <v>3974</v>
      </c>
      <c r="J5047" s="502">
        <v>17.18</v>
      </c>
      <c r="K5047" s="505" t="s">
        <v>216</v>
      </c>
      <c r="L5047" s="512">
        <f t="shared" si="550"/>
        <v>104</v>
      </c>
      <c r="M5047" s="514">
        <v>104</v>
      </c>
      <c r="N5047" s="514"/>
      <c r="O5047" s="514"/>
      <c r="P5047" s="515" t="e">
        <f t="shared" si="546"/>
        <v>#DIV/0!</v>
      </c>
      <c r="Q5047" s="515">
        <f t="shared" si="547"/>
        <v>0</v>
      </c>
      <c r="R5047" s="515">
        <f t="shared" si="548"/>
        <v>0</v>
      </c>
      <c r="S5047" s="516">
        <f>IF(M5047="nio",0,IF(M5047&gt;0,VLOOKUP(H5047,'3-Productie normen'!A:L,VLOOKUP(M5047,'3-Productie normen'!$B$36:$C$42,2,FALSE),FALSE)))</f>
        <v>0</v>
      </c>
      <c r="T5047" s="516">
        <f t="shared" si="551"/>
        <v>0</v>
      </c>
      <c r="U5047" s="55">
        <f t="shared" si="552"/>
        <v>0</v>
      </c>
      <c r="V5047" s="527"/>
      <c r="X5047" s="529">
        <f t="shared" si="549"/>
        <v>1786.72</v>
      </c>
    </row>
    <row r="5048" spans="1:24" ht="14.1" customHeight="1">
      <c r="A5048" s="460">
        <v>5048</v>
      </c>
      <c r="B5048" s="467" t="s">
        <v>250</v>
      </c>
      <c r="C5048" s="466" t="s">
        <v>431</v>
      </c>
      <c r="D5048" s="473" t="s">
        <v>526</v>
      </c>
      <c r="E5048" s="475"/>
      <c r="F5048" s="475" t="s">
        <v>3209</v>
      </c>
      <c r="G5048" s="494" t="s">
        <v>589</v>
      </c>
      <c r="H5048" s="491" t="s">
        <v>253</v>
      </c>
      <c r="I5048" s="494" t="s">
        <v>3993</v>
      </c>
      <c r="J5048" s="502">
        <v>12.1</v>
      </c>
      <c r="K5048" s="491" t="s">
        <v>253</v>
      </c>
      <c r="L5048" s="512">
        <f t="shared" si="550"/>
        <v>104</v>
      </c>
      <c r="M5048" s="514">
        <v>104</v>
      </c>
      <c r="N5048" s="514"/>
      <c r="O5048" s="514"/>
      <c r="P5048" s="515" t="e">
        <f t="shared" si="546"/>
        <v>#DIV/0!</v>
      </c>
      <c r="Q5048" s="515">
        <f t="shared" si="547"/>
        <v>0</v>
      </c>
      <c r="R5048" s="515">
        <f t="shared" si="548"/>
        <v>0</v>
      </c>
      <c r="S5048" s="516">
        <f>IF(M5048="nio",0,IF(M5048&gt;0,VLOOKUP(H5048,'3-Productie normen'!A:L,VLOOKUP(M5048,'3-Productie normen'!$B$36:$C$42,2,FALSE),FALSE)))</f>
        <v>0</v>
      </c>
      <c r="T5048" s="516">
        <f t="shared" si="551"/>
        <v>0</v>
      </c>
      <c r="U5048" s="55">
        <f t="shared" si="552"/>
        <v>0</v>
      </c>
      <c r="V5048" s="527"/>
      <c r="X5048" s="529">
        <f t="shared" si="549"/>
        <v>1258.3999999999999</v>
      </c>
    </row>
    <row r="5049" spans="1:24" ht="14.1" customHeight="1">
      <c r="A5049" s="567">
        <v>5049</v>
      </c>
      <c r="B5049" s="467" t="s">
        <v>250</v>
      </c>
      <c r="C5049" s="466" t="s">
        <v>431</v>
      </c>
      <c r="D5049" s="473" t="s">
        <v>526</v>
      </c>
      <c r="E5049" s="475"/>
      <c r="F5049" s="475" t="s">
        <v>3951</v>
      </c>
      <c r="G5049" s="494" t="s">
        <v>536</v>
      </c>
      <c r="H5049" s="491" t="s">
        <v>4038</v>
      </c>
      <c r="I5049" s="494" t="s">
        <v>3993</v>
      </c>
      <c r="J5049" s="502">
        <v>18.7</v>
      </c>
      <c r="K5049" s="491" t="s">
        <v>4038</v>
      </c>
      <c r="L5049" s="512">
        <f t="shared" si="550"/>
        <v>255</v>
      </c>
      <c r="M5049" s="514">
        <v>255</v>
      </c>
      <c r="N5049" s="514"/>
      <c r="O5049" s="514"/>
      <c r="P5049" s="515" t="e">
        <f t="shared" si="546"/>
        <v>#DIV/0!</v>
      </c>
      <c r="Q5049" s="515">
        <f t="shared" si="547"/>
        <v>0</v>
      </c>
      <c r="R5049" s="515">
        <f t="shared" si="548"/>
        <v>0</v>
      </c>
      <c r="S5049" s="516">
        <f>IF(M5049="nio",0,IF(M5049&gt;0,VLOOKUP(H5049,'3-Productie normen'!A:L,VLOOKUP(M5049,'3-Productie normen'!$B$36:$C$42,2,FALSE),FALSE)))</f>
        <v>0</v>
      </c>
      <c r="T5049" s="516">
        <f t="shared" si="551"/>
        <v>0</v>
      </c>
      <c r="U5049" s="55">
        <f t="shared" si="552"/>
        <v>0</v>
      </c>
      <c r="V5049" s="527"/>
      <c r="X5049" s="529">
        <f t="shared" si="549"/>
        <v>4768.5</v>
      </c>
    </row>
    <row r="5050" spans="1:24" ht="14.1" customHeight="1">
      <c r="A5050" s="460">
        <v>5050</v>
      </c>
      <c r="B5050" s="467" t="s">
        <v>250</v>
      </c>
      <c r="C5050" s="466" t="s">
        <v>431</v>
      </c>
      <c r="D5050" s="473" t="s">
        <v>526</v>
      </c>
      <c r="E5050" s="475"/>
      <c r="F5050" s="475" t="s">
        <v>3952</v>
      </c>
      <c r="G5050" s="494" t="s">
        <v>529</v>
      </c>
      <c r="H5050" s="491" t="s">
        <v>253</v>
      </c>
      <c r="I5050" s="494" t="s">
        <v>3993</v>
      </c>
      <c r="J5050" s="502">
        <v>12.44</v>
      </c>
      <c r="K5050" s="491" t="s">
        <v>253</v>
      </c>
      <c r="L5050" s="512">
        <f t="shared" si="550"/>
        <v>104</v>
      </c>
      <c r="M5050" s="514">
        <v>104</v>
      </c>
      <c r="N5050" s="514"/>
      <c r="O5050" s="514"/>
      <c r="P5050" s="515" t="e">
        <f t="shared" si="546"/>
        <v>#DIV/0!</v>
      </c>
      <c r="Q5050" s="515">
        <f t="shared" si="547"/>
        <v>0</v>
      </c>
      <c r="R5050" s="515">
        <f t="shared" si="548"/>
        <v>0</v>
      </c>
      <c r="S5050" s="516">
        <f>IF(M5050="nio",0,IF(M5050&gt;0,VLOOKUP(H5050,'3-Productie normen'!A:L,VLOOKUP(M5050,'3-Productie normen'!$B$36:$C$42,2,FALSE),FALSE)))</f>
        <v>0</v>
      </c>
      <c r="T5050" s="516">
        <f t="shared" si="551"/>
        <v>0</v>
      </c>
      <c r="U5050" s="55">
        <f t="shared" si="552"/>
        <v>0</v>
      </c>
      <c r="V5050" s="527"/>
      <c r="X5050" s="529">
        <f t="shared" si="549"/>
        <v>1293.76</v>
      </c>
    </row>
    <row r="5051" spans="1:24" ht="14.1" customHeight="1">
      <c r="A5051" s="460">
        <v>5051</v>
      </c>
      <c r="B5051" s="467" t="s">
        <v>250</v>
      </c>
      <c r="C5051" s="466" t="s">
        <v>431</v>
      </c>
      <c r="D5051" s="473" t="s">
        <v>526</v>
      </c>
      <c r="E5051" s="475"/>
      <c r="F5051" s="475" t="s">
        <v>3211</v>
      </c>
      <c r="G5051" s="494" t="s">
        <v>536</v>
      </c>
      <c r="H5051" s="491" t="s">
        <v>4038</v>
      </c>
      <c r="I5051" s="494" t="s">
        <v>3993</v>
      </c>
      <c r="J5051" s="502">
        <v>18.09</v>
      </c>
      <c r="K5051" s="491" t="s">
        <v>4038</v>
      </c>
      <c r="L5051" s="512">
        <f t="shared" si="550"/>
        <v>255</v>
      </c>
      <c r="M5051" s="514">
        <v>255</v>
      </c>
      <c r="N5051" s="514"/>
      <c r="O5051" s="514"/>
      <c r="P5051" s="515" t="e">
        <f t="shared" si="546"/>
        <v>#DIV/0!</v>
      </c>
      <c r="Q5051" s="515">
        <f t="shared" si="547"/>
        <v>0</v>
      </c>
      <c r="R5051" s="515">
        <f t="shared" si="548"/>
        <v>0</v>
      </c>
      <c r="S5051" s="516">
        <f>IF(M5051="nio",0,IF(M5051&gt;0,VLOOKUP(H5051,'3-Productie normen'!A:L,VLOOKUP(M5051,'3-Productie normen'!$B$36:$C$42,2,FALSE),FALSE)))</f>
        <v>0</v>
      </c>
      <c r="T5051" s="516">
        <f t="shared" si="551"/>
        <v>0</v>
      </c>
      <c r="U5051" s="55">
        <f t="shared" si="552"/>
        <v>0</v>
      </c>
      <c r="V5051" s="527"/>
      <c r="X5051" s="529">
        <f t="shared" si="549"/>
        <v>4612.95</v>
      </c>
    </row>
    <row r="5052" spans="1:24" ht="14.1" customHeight="1">
      <c r="A5052" s="460">
        <v>5052</v>
      </c>
      <c r="B5052" s="467" t="s">
        <v>250</v>
      </c>
      <c r="C5052" s="466" t="s">
        <v>431</v>
      </c>
      <c r="D5052" s="473" t="s">
        <v>526</v>
      </c>
      <c r="E5052" s="475"/>
      <c r="F5052" s="475" t="s">
        <v>3953</v>
      </c>
      <c r="G5052" s="494" t="s">
        <v>529</v>
      </c>
      <c r="H5052" s="491" t="s">
        <v>253</v>
      </c>
      <c r="I5052" s="494" t="s">
        <v>3993</v>
      </c>
      <c r="J5052" s="502">
        <v>257.07</v>
      </c>
      <c r="K5052" s="491" t="s">
        <v>253</v>
      </c>
      <c r="L5052" s="512">
        <f t="shared" si="550"/>
        <v>104</v>
      </c>
      <c r="M5052" s="514">
        <v>104</v>
      </c>
      <c r="N5052" s="514"/>
      <c r="O5052" s="514"/>
      <c r="P5052" s="515" t="e">
        <f t="shared" si="546"/>
        <v>#DIV/0!</v>
      </c>
      <c r="Q5052" s="515">
        <f t="shared" si="547"/>
        <v>0</v>
      </c>
      <c r="R5052" s="515">
        <f t="shared" si="548"/>
        <v>0</v>
      </c>
      <c r="S5052" s="516">
        <f>IF(M5052="nio",0,IF(M5052&gt;0,VLOOKUP(H5052,'3-Productie normen'!A:L,VLOOKUP(M5052,'3-Productie normen'!$B$36:$C$42,2,FALSE),FALSE)))</f>
        <v>0</v>
      </c>
      <c r="T5052" s="516">
        <f t="shared" si="551"/>
        <v>0</v>
      </c>
      <c r="U5052" s="55">
        <f t="shared" si="552"/>
        <v>0</v>
      </c>
      <c r="V5052" s="527"/>
      <c r="X5052" s="529">
        <f t="shared" si="549"/>
        <v>26735.279999999999</v>
      </c>
    </row>
    <row r="5053" spans="1:24" ht="14.1" customHeight="1">
      <c r="A5053" s="460">
        <v>5053</v>
      </c>
      <c r="B5053" s="467" t="s">
        <v>250</v>
      </c>
      <c r="C5053" s="466" t="s">
        <v>431</v>
      </c>
      <c r="D5053" s="473" t="s">
        <v>526</v>
      </c>
      <c r="E5053" s="475"/>
      <c r="F5053" s="475" t="s">
        <v>3954</v>
      </c>
      <c r="G5053" s="494" t="s">
        <v>529</v>
      </c>
      <c r="H5053" s="491" t="s">
        <v>253</v>
      </c>
      <c r="I5053" s="494" t="s">
        <v>3993</v>
      </c>
      <c r="J5053" s="502">
        <v>5.94</v>
      </c>
      <c r="K5053" s="491" t="s">
        <v>253</v>
      </c>
      <c r="L5053" s="512">
        <f t="shared" si="550"/>
        <v>104</v>
      </c>
      <c r="M5053" s="514">
        <v>104</v>
      </c>
      <c r="N5053" s="514"/>
      <c r="O5053" s="514"/>
      <c r="P5053" s="515" t="e">
        <f t="shared" si="546"/>
        <v>#DIV/0!</v>
      </c>
      <c r="Q5053" s="515">
        <f t="shared" si="547"/>
        <v>0</v>
      </c>
      <c r="R5053" s="515">
        <f t="shared" si="548"/>
        <v>0</v>
      </c>
      <c r="S5053" s="516">
        <f>IF(M5053="nio",0,IF(M5053&gt;0,VLOOKUP(H5053,'3-Productie normen'!A:L,VLOOKUP(M5053,'3-Productie normen'!$B$36:$C$42,2,FALSE),FALSE)))</f>
        <v>0</v>
      </c>
      <c r="T5053" s="516">
        <f t="shared" si="551"/>
        <v>0</v>
      </c>
      <c r="U5053" s="55">
        <f t="shared" si="552"/>
        <v>0</v>
      </c>
      <c r="V5053" s="527"/>
      <c r="X5053" s="529">
        <f t="shared" si="549"/>
        <v>617.76</v>
      </c>
    </row>
    <row r="5054" spans="1:24" ht="14.1" customHeight="1">
      <c r="A5054" s="460">
        <v>5054</v>
      </c>
      <c r="B5054" s="467" t="s">
        <v>250</v>
      </c>
      <c r="C5054" s="466" t="s">
        <v>431</v>
      </c>
      <c r="D5054" s="473" t="s">
        <v>526</v>
      </c>
      <c r="E5054" s="475"/>
      <c r="F5054" s="475" t="s">
        <v>3955</v>
      </c>
      <c r="G5054" s="494" t="s">
        <v>529</v>
      </c>
      <c r="H5054" s="491" t="s">
        <v>253</v>
      </c>
      <c r="I5054" s="494" t="s">
        <v>3993</v>
      </c>
      <c r="J5054" s="502">
        <v>12.44</v>
      </c>
      <c r="K5054" s="491" t="s">
        <v>253</v>
      </c>
      <c r="L5054" s="512">
        <f t="shared" si="550"/>
        <v>104</v>
      </c>
      <c r="M5054" s="514">
        <v>104</v>
      </c>
      <c r="N5054" s="514"/>
      <c r="O5054" s="514"/>
      <c r="P5054" s="515" t="e">
        <f t="shared" si="546"/>
        <v>#DIV/0!</v>
      </c>
      <c r="Q5054" s="515">
        <f t="shared" si="547"/>
        <v>0</v>
      </c>
      <c r="R5054" s="515">
        <f t="shared" si="548"/>
        <v>0</v>
      </c>
      <c r="S5054" s="516">
        <f>IF(M5054="nio",0,IF(M5054&gt;0,VLOOKUP(H5054,'3-Productie normen'!A:L,VLOOKUP(M5054,'3-Productie normen'!$B$36:$C$42,2,FALSE),FALSE)))</f>
        <v>0</v>
      </c>
      <c r="T5054" s="516">
        <f t="shared" si="551"/>
        <v>0</v>
      </c>
      <c r="U5054" s="55">
        <f t="shared" si="552"/>
        <v>0</v>
      </c>
      <c r="V5054" s="527"/>
      <c r="X5054" s="529">
        <f t="shared" si="549"/>
        <v>1293.76</v>
      </c>
    </row>
    <row r="5055" spans="1:24" ht="14.1" customHeight="1">
      <c r="A5055" s="460">
        <v>5055</v>
      </c>
      <c r="B5055" s="467" t="s">
        <v>250</v>
      </c>
      <c r="C5055" s="466" t="s">
        <v>431</v>
      </c>
      <c r="D5055" s="473" t="s">
        <v>526</v>
      </c>
      <c r="E5055" s="475"/>
      <c r="F5055" s="475" t="s">
        <v>3956</v>
      </c>
      <c r="G5055" s="494" t="s">
        <v>580</v>
      </c>
      <c r="H5055" s="491" t="s">
        <v>253</v>
      </c>
      <c r="I5055" s="494" t="s">
        <v>3993</v>
      </c>
      <c r="J5055" s="502">
        <v>8.68</v>
      </c>
      <c r="K5055" s="491" t="s">
        <v>253</v>
      </c>
      <c r="L5055" s="512">
        <f t="shared" si="550"/>
        <v>104</v>
      </c>
      <c r="M5055" s="514">
        <v>104</v>
      </c>
      <c r="N5055" s="514"/>
      <c r="O5055" s="514"/>
      <c r="P5055" s="515" t="e">
        <f t="shared" si="546"/>
        <v>#DIV/0!</v>
      </c>
      <c r="Q5055" s="515">
        <f t="shared" si="547"/>
        <v>0</v>
      </c>
      <c r="R5055" s="515">
        <f t="shared" si="548"/>
        <v>0</v>
      </c>
      <c r="S5055" s="516">
        <f>IF(M5055="nio",0,IF(M5055&gt;0,VLOOKUP(H5055,'3-Productie normen'!A:L,VLOOKUP(M5055,'3-Productie normen'!$B$36:$C$42,2,FALSE),FALSE)))</f>
        <v>0</v>
      </c>
      <c r="T5055" s="516">
        <f t="shared" si="551"/>
        <v>0</v>
      </c>
      <c r="U5055" s="55">
        <f t="shared" si="552"/>
        <v>0</v>
      </c>
      <c r="V5055" s="527"/>
      <c r="X5055" s="529">
        <f t="shared" si="549"/>
        <v>902.72</v>
      </c>
    </row>
    <row r="5056" spans="1:24" ht="14.1" customHeight="1">
      <c r="A5056" s="460">
        <v>5056</v>
      </c>
      <c r="B5056" s="467" t="s">
        <v>250</v>
      </c>
      <c r="C5056" s="466" t="s">
        <v>431</v>
      </c>
      <c r="D5056" s="473" t="s">
        <v>526</v>
      </c>
      <c r="E5056" s="475"/>
      <c r="F5056" s="475" t="s">
        <v>3957</v>
      </c>
      <c r="G5056" s="494" t="s">
        <v>529</v>
      </c>
      <c r="H5056" s="491" t="s">
        <v>253</v>
      </c>
      <c r="I5056" s="494" t="s">
        <v>3993</v>
      </c>
      <c r="J5056" s="502">
        <v>12.44</v>
      </c>
      <c r="K5056" s="491" t="s">
        <v>253</v>
      </c>
      <c r="L5056" s="512">
        <f t="shared" si="550"/>
        <v>104</v>
      </c>
      <c r="M5056" s="514">
        <v>104</v>
      </c>
      <c r="N5056" s="514"/>
      <c r="O5056" s="514"/>
      <c r="P5056" s="515" t="e">
        <f t="shared" si="546"/>
        <v>#DIV/0!</v>
      </c>
      <c r="Q5056" s="515">
        <f t="shared" si="547"/>
        <v>0</v>
      </c>
      <c r="R5056" s="515">
        <f t="shared" si="548"/>
        <v>0</v>
      </c>
      <c r="S5056" s="516">
        <f>IF(M5056="nio",0,IF(M5056&gt;0,VLOOKUP(H5056,'3-Productie normen'!A:L,VLOOKUP(M5056,'3-Productie normen'!$B$36:$C$42,2,FALSE),FALSE)))</f>
        <v>0</v>
      </c>
      <c r="T5056" s="516">
        <f t="shared" si="551"/>
        <v>0</v>
      </c>
      <c r="U5056" s="55">
        <f t="shared" si="552"/>
        <v>0</v>
      </c>
      <c r="V5056" s="527"/>
      <c r="X5056" s="529">
        <f t="shared" si="549"/>
        <v>1293.76</v>
      </c>
    </row>
    <row r="5057" spans="1:24" ht="14.1" customHeight="1">
      <c r="A5057" s="567">
        <v>5057</v>
      </c>
      <c r="B5057" s="467" t="s">
        <v>250</v>
      </c>
      <c r="C5057" s="466" t="s">
        <v>431</v>
      </c>
      <c r="D5057" s="473" t="s">
        <v>526</v>
      </c>
      <c r="E5057" s="475"/>
      <c r="F5057" s="475" t="s">
        <v>3213</v>
      </c>
      <c r="G5057" s="494" t="s">
        <v>592</v>
      </c>
      <c r="H5057" s="487" t="s">
        <v>348</v>
      </c>
      <c r="I5057" s="494" t="s">
        <v>4012</v>
      </c>
      <c r="J5057" s="502">
        <v>86.79</v>
      </c>
      <c r="K5057" s="487" t="s">
        <v>348</v>
      </c>
      <c r="L5057" s="512">
        <f t="shared" si="550"/>
        <v>255</v>
      </c>
      <c r="M5057" s="514">
        <v>255</v>
      </c>
      <c r="N5057" s="514"/>
      <c r="O5057" s="514"/>
      <c r="P5057" s="515" t="e">
        <f t="shared" si="546"/>
        <v>#DIV/0!</v>
      </c>
      <c r="Q5057" s="515">
        <f t="shared" si="547"/>
        <v>0</v>
      </c>
      <c r="R5057" s="515">
        <f t="shared" si="548"/>
        <v>0</v>
      </c>
      <c r="S5057" s="516">
        <f>IF(M5057="nio",0,IF(M5057&gt;0,VLOOKUP(H5057,'3-Productie normen'!A:L,VLOOKUP(M5057,'3-Productie normen'!$B$36:$C$42,2,FALSE),FALSE)))</f>
        <v>0</v>
      </c>
      <c r="T5057" s="516">
        <f t="shared" si="551"/>
        <v>0</v>
      </c>
      <c r="U5057" s="55">
        <f t="shared" si="552"/>
        <v>0</v>
      </c>
      <c r="V5057" s="527"/>
      <c r="X5057" s="529">
        <f t="shared" si="549"/>
        <v>22131.45</v>
      </c>
    </row>
    <row r="5058" spans="1:24" ht="14.1" customHeight="1">
      <c r="A5058" s="460">
        <v>5058</v>
      </c>
      <c r="B5058" s="467" t="s">
        <v>250</v>
      </c>
      <c r="C5058" s="466" t="s">
        <v>431</v>
      </c>
      <c r="D5058" s="473" t="s">
        <v>526</v>
      </c>
      <c r="E5058" s="475"/>
      <c r="F5058" s="475" t="s">
        <v>3958</v>
      </c>
      <c r="G5058" s="494" t="s">
        <v>529</v>
      </c>
      <c r="H5058" s="491" t="s">
        <v>253</v>
      </c>
      <c r="I5058" s="494" t="s">
        <v>3993</v>
      </c>
      <c r="J5058" s="502">
        <v>5.94</v>
      </c>
      <c r="K5058" s="491" t="s">
        <v>253</v>
      </c>
      <c r="L5058" s="512">
        <f t="shared" si="550"/>
        <v>104</v>
      </c>
      <c r="M5058" s="514">
        <v>104</v>
      </c>
      <c r="N5058" s="514"/>
      <c r="O5058" s="514"/>
      <c r="P5058" s="515" t="e">
        <f t="shared" si="546"/>
        <v>#DIV/0!</v>
      </c>
      <c r="Q5058" s="515">
        <f t="shared" si="547"/>
        <v>0</v>
      </c>
      <c r="R5058" s="515">
        <f t="shared" si="548"/>
        <v>0</v>
      </c>
      <c r="S5058" s="516">
        <f>IF(M5058="nio",0,IF(M5058&gt;0,VLOOKUP(H5058,'3-Productie normen'!A:L,VLOOKUP(M5058,'3-Productie normen'!$B$36:$C$42,2,FALSE),FALSE)))</f>
        <v>0</v>
      </c>
      <c r="T5058" s="516">
        <f t="shared" si="551"/>
        <v>0</v>
      </c>
      <c r="U5058" s="55">
        <f t="shared" si="552"/>
        <v>0</v>
      </c>
      <c r="V5058" s="527"/>
      <c r="X5058" s="529">
        <f t="shared" si="549"/>
        <v>617.76</v>
      </c>
    </row>
    <row r="5059" spans="1:24" ht="14.1" customHeight="1">
      <c r="A5059" s="460">
        <v>5059</v>
      </c>
      <c r="B5059" s="467" t="s">
        <v>250</v>
      </c>
      <c r="C5059" s="466" t="s">
        <v>431</v>
      </c>
      <c r="D5059" s="473" t="s">
        <v>526</v>
      </c>
      <c r="E5059" s="475"/>
      <c r="F5059" s="475" t="s">
        <v>3959</v>
      </c>
      <c r="G5059" s="494" t="s">
        <v>529</v>
      </c>
      <c r="H5059" s="491" t="s">
        <v>253</v>
      </c>
      <c r="I5059" s="494" t="s">
        <v>3993</v>
      </c>
      <c r="J5059" s="502">
        <v>249.25</v>
      </c>
      <c r="K5059" s="491" t="s">
        <v>253</v>
      </c>
      <c r="L5059" s="512">
        <f t="shared" si="550"/>
        <v>104</v>
      </c>
      <c r="M5059" s="514">
        <v>104</v>
      </c>
      <c r="N5059" s="514"/>
      <c r="O5059" s="514"/>
      <c r="P5059" s="515" t="e">
        <f t="shared" si="546"/>
        <v>#DIV/0!</v>
      </c>
      <c r="Q5059" s="515">
        <f t="shared" si="547"/>
        <v>0</v>
      </c>
      <c r="R5059" s="515">
        <f t="shared" si="548"/>
        <v>0</v>
      </c>
      <c r="S5059" s="516">
        <f>IF(M5059="nio",0,IF(M5059&gt;0,VLOOKUP(H5059,'3-Productie normen'!A:L,VLOOKUP(M5059,'3-Productie normen'!$B$36:$C$42,2,FALSE),FALSE)))</f>
        <v>0</v>
      </c>
      <c r="T5059" s="516">
        <f t="shared" si="551"/>
        <v>0</v>
      </c>
      <c r="U5059" s="55">
        <f t="shared" si="552"/>
        <v>0</v>
      </c>
      <c r="V5059" s="527"/>
      <c r="X5059" s="529">
        <f t="shared" si="549"/>
        <v>25922</v>
      </c>
    </row>
    <row r="5060" spans="1:24" ht="14.1" customHeight="1">
      <c r="A5060" s="460">
        <v>5060</v>
      </c>
      <c r="B5060" s="467" t="s">
        <v>250</v>
      </c>
      <c r="C5060" s="466" t="s">
        <v>431</v>
      </c>
      <c r="D5060" s="473" t="s">
        <v>526</v>
      </c>
      <c r="E5060" s="475"/>
      <c r="F5060" s="475" t="s">
        <v>3960</v>
      </c>
      <c r="G5060" s="494" t="s">
        <v>582</v>
      </c>
      <c r="H5060" s="494" t="s">
        <v>4033</v>
      </c>
      <c r="I5060" s="494" t="s">
        <v>3993</v>
      </c>
      <c r="J5060" s="502">
        <v>8.99</v>
      </c>
      <c r="K5060" s="494" t="s">
        <v>4033</v>
      </c>
      <c r="L5060" s="512">
        <f t="shared" si="550"/>
        <v>104</v>
      </c>
      <c r="M5060" s="514">
        <v>104</v>
      </c>
      <c r="N5060" s="514"/>
      <c r="O5060" s="514"/>
      <c r="P5060" s="515" t="e">
        <f t="shared" si="546"/>
        <v>#DIV/0!</v>
      </c>
      <c r="Q5060" s="515">
        <f t="shared" si="547"/>
        <v>0</v>
      </c>
      <c r="R5060" s="515">
        <f t="shared" si="548"/>
        <v>0</v>
      </c>
      <c r="S5060" s="516">
        <f>IF(M5060="nio",0,IF(M5060&gt;0,VLOOKUP(H5060,'3-Productie normen'!A:L,VLOOKUP(M5060,'3-Productie normen'!$B$36:$C$42,2,FALSE),FALSE)))</f>
        <v>0</v>
      </c>
      <c r="T5060" s="516">
        <f t="shared" si="551"/>
        <v>0</v>
      </c>
      <c r="U5060" s="55">
        <f t="shared" si="552"/>
        <v>0</v>
      </c>
      <c r="V5060" s="527"/>
      <c r="X5060" s="529">
        <f t="shared" si="549"/>
        <v>934.96</v>
      </c>
    </row>
    <row r="5061" spans="1:24" ht="14.1" customHeight="1">
      <c r="A5061" s="460">
        <v>5061</v>
      </c>
      <c r="B5061" s="467" t="s">
        <v>250</v>
      </c>
      <c r="C5061" s="466" t="s">
        <v>431</v>
      </c>
      <c r="D5061" s="473" t="s">
        <v>526</v>
      </c>
      <c r="E5061" s="475"/>
      <c r="F5061" s="475" t="s">
        <v>3961</v>
      </c>
      <c r="G5061" s="494" t="s">
        <v>582</v>
      </c>
      <c r="H5061" s="494" t="s">
        <v>4033</v>
      </c>
      <c r="I5061" s="494" t="s">
        <v>3993</v>
      </c>
      <c r="J5061" s="502">
        <v>72.38</v>
      </c>
      <c r="K5061" s="494" t="s">
        <v>4033</v>
      </c>
      <c r="L5061" s="512">
        <f t="shared" si="550"/>
        <v>104</v>
      </c>
      <c r="M5061" s="514">
        <v>104</v>
      </c>
      <c r="N5061" s="514"/>
      <c r="O5061" s="514"/>
      <c r="P5061" s="515" t="e">
        <f t="shared" si="546"/>
        <v>#DIV/0!</v>
      </c>
      <c r="Q5061" s="515">
        <f t="shared" si="547"/>
        <v>0</v>
      </c>
      <c r="R5061" s="515">
        <f t="shared" si="548"/>
        <v>0</v>
      </c>
      <c r="S5061" s="516">
        <f>IF(M5061="nio",0,IF(M5061&gt;0,VLOOKUP(H5061,'3-Productie normen'!A:L,VLOOKUP(M5061,'3-Productie normen'!$B$36:$C$42,2,FALSE),FALSE)))</f>
        <v>0</v>
      </c>
      <c r="T5061" s="516">
        <f t="shared" si="551"/>
        <v>0</v>
      </c>
      <c r="U5061" s="55">
        <f t="shared" si="552"/>
        <v>0</v>
      </c>
      <c r="V5061" s="527"/>
      <c r="X5061" s="529">
        <f t="shared" si="549"/>
        <v>7527.5199999999995</v>
      </c>
    </row>
    <row r="5062" spans="1:24" ht="14.1" customHeight="1">
      <c r="A5062" s="460">
        <v>5062</v>
      </c>
      <c r="B5062" s="467" t="s">
        <v>250</v>
      </c>
      <c r="C5062" s="466" t="s">
        <v>431</v>
      </c>
      <c r="D5062" s="473" t="s">
        <v>526</v>
      </c>
      <c r="E5062" s="475"/>
      <c r="F5062" s="475" t="s">
        <v>3962</v>
      </c>
      <c r="G5062" s="494" t="s">
        <v>582</v>
      </c>
      <c r="H5062" s="494" t="s">
        <v>4033</v>
      </c>
      <c r="I5062" s="494" t="s">
        <v>3993</v>
      </c>
      <c r="J5062" s="502">
        <v>9.24</v>
      </c>
      <c r="K5062" s="494" t="s">
        <v>4033</v>
      </c>
      <c r="L5062" s="512">
        <f t="shared" si="550"/>
        <v>104</v>
      </c>
      <c r="M5062" s="514">
        <v>104</v>
      </c>
      <c r="N5062" s="514"/>
      <c r="O5062" s="514"/>
      <c r="P5062" s="515" t="e">
        <f t="shared" si="546"/>
        <v>#DIV/0!</v>
      </c>
      <c r="Q5062" s="515">
        <f t="shared" si="547"/>
        <v>0</v>
      </c>
      <c r="R5062" s="515">
        <f t="shared" si="548"/>
        <v>0</v>
      </c>
      <c r="S5062" s="516">
        <f>IF(M5062="nio",0,IF(M5062&gt;0,VLOOKUP(H5062,'3-Productie normen'!A:L,VLOOKUP(M5062,'3-Productie normen'!$B$36:$C$42,2,FALSE),FALSE)))</f>
        <v>0</v>
      </c>
      <c r="T5062" s="516">
        <f t="shared" si="551"/>
        <v>0</v>
      </c>
      <c r="U5062" s="55">
        <f t="shared" si="552"/>
        <v>0</v>
      </c>
      <c r="V5062" s="527"/>
      <c r="X5062" s="529">
        <f t="shared" si="549"/>
        <v>960.96</v>
      </c>
    </row>
    <row r="5063" spans="1:24" ht="14.1" customHeight="1">
      <c r="A5063" s="460">
        <v>5063</v>
      </c>
      <c r="B5063" s="467" t="s">
        <v>250</v>
      </c>
      <c r="C5063" s="466" t="s">
        <v>431</v>
      </c>
      <c r="D5063" s="473" t="s">
        <v>526</v>
      </c>
      <c r="E5063" s="475"/>
      <c r="F5063" s="475" t="s">
        <v>3963</v>
      </c>
      <c r="G5063" s="494" t="s">
        <v>559</v>
      </c>
      <c r="H5063" s="494" t="s">
        <v>4026</v>
      </c>
      <c r="I5063" s="494" t="s">
        <v>3993</v>
      </c>
      <c r="J5063" s="502">
        <v>2.27</v>
      </c>
      <c r="K5063" s="494" t="s">
        <v>4026</v>
      </c>
      <c r="L5063" s="512">
        <f t="shared" si="550"/>
        <v>0</v>
      </c>
      <c r="M5063" s="513" t="s">
        <v>4037</v>
      </c>
      <c r="N5063" s="514"/>
      <c r="O5063" s="514"/>
      <c r="P5063" s="515">
        <f t="shared" si="546"/>
        <v>0</v>
      </c>
      <c r="Q5063" s="515">
        <f t="shared" si="547"/>
        <v>0</v>
      </c>
      <c r="R5063" s="515">
        <f t="shared" si="548"/>
        <v>0</v>
      </c>
      <c r="S5063" s="516">
        <f>IF(M5063="nio",0,IF(M5063&gt;0,VLOOKUP(H5063,'3-Productie normen'!A:L,VLOOKUP(M5063,'3-Productie normen'!$B$36:$C$42,2,FALSE),FALSE)))</f>
        <v>0</v>
      </c>
      <c r="T5063" s="516">
        <f t="shared" si="551"/>
        <v>0</v>
      </c>
      <c r="U5063" s="55">
        <f t="shared" si="552"/>
        <v>0</v>
      </c>
      <c r="V5063" s="527"/>
      <c r="X5063" s="529">
        <f t="shared" si="549"/>
        <v>0</v>
      </c>
    </row>
    <row r="5064" spans="1:24" ht="13.8" customHeight="1">
      <c r="A5064" s="460">
        <v>5064</v>
      </c>
      <c r="B5064" s="467" t="s">
        <v>250</v>
      </c>
      <c r="C5064" s="466" t="s">
        <v>431</v>
      </c>
      <c r="D5064" s="473" t="s">
        <v>526</v>
      </c>
      <c r="E5064" s="475"/>
      <c r="F5064" s="475" t="s">
        <v>3964</v>
      </c>
      <c r="G5064" s="494" t="s">
        <v>566</v>
      </c>
      <c r="H5064" s="492" t="s">
        <v>216</v>
      </c>
      <c r="I5064" s="494" t="s">
        <v>3974</v>
      </c>
      <c r="J5064" s="502">
        <v>17.77</v>
      </c>
      <c r="K5064" s="505" t="s">
        <v>216</v>
      </c>
      <c r="L5064" s="512">
        <f t="shared" si="550"/>
        <v>104</v>
      </c>
      <c r="M5064" s="514">
        <v>104</v>
      </c>
      <c r="N5064" s="514"/>
      <c r="O5064" s="514"/>
      <c r="P5064" s="515" t="e">
        <f t="shared" si="546"/>
        <v>#DIV/0!</v>
      </c>
      <c r="Q5064" s="515">
        <f t="shared" si="547"/>
        <v>0</v>
      </c>
      <c r="R5064" s="515">
        <f t="shared" si="548"/>
        <v>0</v>
      </c>
      <c r="S5064" s="516">
        <f>IF(M5064="nio",0,IF(M5064&gt;0,VLOOKUP(H5064,'3-Productie normen'!A:L,VLOOKUP(M5064,'3-Productie normen'!$B$36:$C$42,2,FALSE),FALSE)))</f>
        <v>0</v>
      </c>
      <c r="T5064" s="516">
        <f t="shared" si="551"/>
        <v>0</v>
      </c>
      <c r="U5064" s="55">
        <f t="shared" si="552"/>
        <v>0</v>
      </c>
      <c r="V5064" s="527"/>
      <c r="X5064" s="529">
        <f t="shared" si="549"/>
        <v>1848.08</v>
      </c>
    </row>
    <row r="5065" spans="1:24" ht="13.8" customHeight="1">
      <c r="A5065" s="567">
        <v>5065</v>
      </c>
      <c r="B5065" s="466" t="s">
        <v>251</v>
      </c>
      <c r="C5065" s="466" t="s">
        <v>432</v>
      </c>
      <c r="D5065" s="473" t="s">
        <v>527</v>
      </c>
      <c r="E5065" s="475"/>
      <c r="F5065" s="475"/>
      <c r="G5065" s="494" t="s">
        <v>254</v>
      </c>
      <c r="H5065" s="491" t="s">
        <v>254</v>
      </c>
      <c r="I5065" s="494"/>
      <c r="J5065" s="501">
        <v>15</v>
      </c>
      <c r="K5065" s="494"/>
      <c r="L5065" s="512">
        <f t="shared" si="550"/>
        <v>255</v>
      </c>
      <c r="M5065" s="513">
        <v>255</v>
      </c>
      <c r="N5065" s="514"/>
      <c r="O5065" s="514"/>
      <c r="P5065" s="515" t="e">
        <f t="shared" si="546"/>
        <v>#DIV/0!</v>
      </c>
      <c r="Q5065" s="515">
        <f t="shared" si="547"/>
        <v>0</v>
      </c>
      <c r="R5065" s="515">
        <f t="shared" si="548"/>
        <v>0</v>
      </c>
      <c r="S5065" s="516">
        <f>IF(M5065="nio",0,IF(M5065&gt;0,VLOOKUP(H5065,'3-Productie normen'!A:L,VLOOKUP(M5065,'3-Productie normen'!$B$36:$C$42,2,FALSE),FALSE)))</f>
        <v>0</v>
      </c>
      <c r="T5065" s="516">
        <f t="shared" si="551"/>
        <v>0</v>
      </c>
      <c r="U5065" s="55">
        <f t="shared" si="552"/>
        <v>0</v>
      </c>
      <c r="V5065" s="527"/>
      <c r="X5065" s="529">
        <f t="shared" si="549"/>
        <v>3825</v>
      </c>
    </row>
    <row r="5066" spans="1:24" ht="14.1" customHeight="1">
      <c r="A5066" s="460">
        <v>5066</v>
      </c>
      <c r="B5066" s="466" t="s">
        <v>251</v>
      </c>
      <c r="C5066" s="466" t="s">
        <v>432</v>
      </c>
      <c r="D5066" s="473" t="s">
        <v>527</v>
      </c>
      <c r="E5066" s="475">
        <v>0</v>
      </c>
      <c r="F5066" s="475" t="s">
        <v>599</v>
      </c>
      <c r="G5066" s="494" t="s">
        <v>594</v>
      </c>
      <c r="H5066" s="491" t="s">
        <v>286</v>
      </c>
      <c r="I5066" s="494" t="s">
        <v>3983</v>
      </c>
      <c r="J5066" s="502">
        <v>945.34</v>
      </c>
      <c r="K5066" s="494" t="s">
        <v>4027</v>
      </c>
      <c r="L5066" s="512">
        <f t="shared" si="550"/>
        <v>0</v>
      </c>
      <c r="M5066" s="513" t="s">
        <v>4037</v>
      </c>
      <c r="N5066" s="514"/>
      <c r="O5066" s="514"/>
      <c r="P5066" s="515">
        <f t="shared" si="546"/>
        <v>0</v>
      </c>
      <c r="Q5066" s="515">
        <f t="shared" si="547"/>
        <v>0</v>
      </c>
      <c r="R5066" s="515">
        <f t="shared" si="548"/>
        <v>0</v>
      </c>
      <c r="S5066" s="516">
        <f>IF(M5066="nio",0,IF(M5066&gt;0,VLOOKUP(H5066,'3-Productie normen'!A:L,VLOOKUP(M5066,'3-Productie normen'!$B$36:$C$42,2,FALSE),FALSE)))</f>
        <v>0</v>
      </c>
      <c r="T5066" s="516">
        <f t="shared" si="551"/>
        <v>0</v>
      </c>
      <c r="U5066" s="55">
        <f t="shared" si="552"/>
        <v>0</v>
      </c>
      <c r="V5066" s="527"/>
      <c r="X5066" s="529">
        <f t="shared" si="549"/>
        <v>0</v>
      </c>
    </row>
    <row r="5067" spans="1:24" ht="14.1" customHeight="1">
      <c r="A5067" s="460">
        <v>5067</v>
      </c>
      <c r="B5067" s="466" t="s">
        <v>251</v>
      </c>
      <c r="C5067" s="466" t="s">
        <v>432</v>
      </c>
      <c r="D5067" s="473" t="s">
        <v>527</v>
      </c>
      <c r="E5067" s="475">
        <v>0</v>
      </c>
      <c r="F5067" s="475" t="s">
        <v>917</v>
      </c>
      <c r="G5067" s="494" t="s">
        <v>594</v>
      </c>
      <c r="H5067" s="491" t="s">
        <v>286</v>
      </c>
      <c r="I5067" s="494" t="s">
        <v>3983</v>
      </c>
      <c r="J5067" s="502">
        <v>24.04</v>
      </c>
      <c r="K5067" s="494" t="s">
        <v>4027</v>
      </c>
      <c r="L5067" s="512">
        <f t="shared" si="550"/>
        <v>0</v>
      </c>
      <c r="M5067" s="513" t="s">
        <v>4037</v>
      </c>
      <c r="N5067" s="514"/>
      <c r="O5067" s="514"/>
      <c r="P5067" s="515">
        <f t="shared" ref="P5067:P5090" si="553">IF(M5067="nio",0,IF(M5067&gt;0,M5067*J5067/S5067,0))</f>
        <v>0</v>
      </c>
      <c r="Q5067" s="515">
        <f t="shared" ref="Q5067:Q5090" si="554">IF(N5067&gt;0,N5067*J5067/T5067,0)</f>
        <v>0</v>
      </c>
      <c r="R5067" s="515">
        <f t="shared" ref="R5067:R5090" si="555">IF(O5067&gt;0,O5067*J5067/U5067,0)</f>
        <v>0</v>
      </c>
      <c r="S5067" s="516">
        <f>IF(M5067="nio",0,IF(M5067&gt;0,VLOOKUP(H5067,'3-Productie normen'!A:L,VLOOKUP(M5067,'3-Productie normen'!$B$36:$C$42,2,FALSE),FALSE)))</f>
        <v>0</v>
      </c>
      <c r="T5067" s="516">
        <f t="shared" si="551"/>
        <v>0</v>
      </c>
      <c r="U5067" s="55">
        <f t="shared" si="552"/>
        <v>0</v>
      </c>
      <c r="V5067" s="527"/>
      <c r="X5067" s="529">
        <f t="shared" ref="X5067:X5090" si="556">L5067*J5067</f>
        <v>0</v>
      </c>
    </row>
    <row r="5068" spans="1:24" ht="14.1" customHeight="1">
      <c r="A5068" s="460">
        <v>5068</v>
      </c>
      <c r="B5068" s="466" t="s">
        <v>251</v>
      </c>
      <c r="C5068" s="466" t="s">
        <v>432</v>
      </c>
      <c r="D5068" s="473" t="s">
        <v>527</v>
      </c>
      <c r="E5068" s="475">
        <v>0</v>
      </c>
      <c r="F5068" s="475" t="s">
        <v>918</v>
      </c>
      <c r="G5068" s="494" t="s">
        <v>594</v>
      </c>
      <c r="H5068" s="491" t="s">
        <v>286</v>
      </c>
      <c r="I5068" s="494" t="s">
        <v>3977</v>
      </c>
      <c r="J5068" s="502">
        <v>20.59</v>
      </c>
      <c r="K5068" s="494" t="s">
        <v>4027</v>
      </c>
      <c r="L5068" s="512">
        <f t="shared" si="550"/>
        <v>0</v>
      </c>
      <c r="M5068" s="513" t="s">
        <v>4037</v>
      </c>
      <c r="N5068" s="514"/>
      <c r="O5068" s="514"/>
      <c r="P5068" s="515">
        <f t="shared" si="553"/>
        <v>0</v>
      </c>
      <c r="Q5068" s="515">
        <f t="shared" si="554"/>
        <v>0</v>
      </c>
      <c r="R5068" s="515">
        <f t="shared" si="555"/>
        <v>0</v>
      </c>
      <c r="S5068" s="516">
        <f>IF(M5068="nio",0,IF(M5068&gt;0,VLOOKUP(H5068,'3-Productie normen'!A:L,VLOOKUP(M5068,'3-Productie normen'!$B$36:$C$42,2,FALSE),FALSE)))</f>
        <v>0</v>
      </c>
      <c r="T5068" s="516">
        <f t="shared" si="551"/>
        <v>0</v>
      </c>
      <c r="U5068" s="55">
        <f t="shared" si="552"/>
        <v>0</v>
      </c>
      <c r="V5068" s="527"/>
      <c r="X5068" s="529">
        <f t="shared" si="556"/>
        <v>0</v>
      </c>
    </row>
    <row r="5069" spans="1:24" ht="14.1" customHeight="1">
      <c r="A5069" s="460">
        <v>5069</v>
      </c>
      <c r="B5069" s="466" t="s">
        <v>251</v>
      </c>
      <c r="C5069" s="466" t="s">
        <v>432</v>
      </c>
      <c r="D5069" s="473" t="s">
        <v>527</v>
      </c>
      <c r="E5069" s="475">
        <v>0</v>
      </c>
      <c r="F5069" s="475" t="s">
        <v>919</v>
      </c>
      <c r="G5069" s="494" t="s">
        <v>600</v>
      </c>
      <c r="H5069" s="494" t="s">
        <v>4033</v>
      </c>
      <c r="I5069" s="494" t="s">
        <v>3983</v>
      </c>
      <c r="J5069" s="502">
        <v>18.61</v>
      </c>
      <c r="K5069" s="494" t="s">
        <v>4033</v>
      </c>
      <c r="L5069" s="512">
        <f t="shared" si="550"/>
        <v>104</v>
      </c>
      <c r="M5069" s="514">
        <v>104</v>
      </c>
      <c r="N5069" s="514"/>
      <c r="O5069" s="514"/>
      <c r="P5069" s="515" t="e">
        <f t="shared" si="553"/>
        <v>#DIV/0!</v>
      </c>
      <c r="Q5069" s="515">
        <f t="shared" si="554"/>
        <v>0</v>
      </c>
      <c r="R5069" s="515">
        <f t="shared" si="555"/>
        <v>0</v>
      </c>
      <c r="S5069" s="516">
        <f>IF(M5069="nio",0,IF(M5069&gt;0,VLOOKUP(H5069,'3-Productie normen'!A:L,VLOOKUP(M5069,'3-Productie normen'!$B$36:$C$42,2,FALSE),FALSE)))</f>
        <v>0</v>
      </c>
      <c r="T5069" s="516">
        <f t="shared" si="551"/>
        <v>0</v>
      </c>
      <c r="U5069" s="55">
        <f t="shared" si="552"/>
        <v>0</v>
      </c>
      <c r="V5069" s="527"/>
      <c r="X5069" s="529">
        <f t="shared" si="556"/>
        <v>1935.44</v>
      </c>
    </row>
    <row r="5070" spans="1:24" ht="14.1" customHeight="1">
      <c r="A5070" s="460">
        <v>5070</v>
      </c>
      <c r="B5070" s="466" t="s">
        <v>251</v>
      </c>
      <c r="C5070" s="466" t="s">
        <v>432</v>
      </c>
      <c r="D5070" s="473" t="s">
        <v>527</v>
      </c>
      <c r="E5070" s="475">
        <v>0</v>
      </c>
      <c r="F5070" s="475" t="s">
        <v>920</v>
      </c>
      <c r="G5070" s="494" t="s">
        <v>596</v>
      </c>
      <c r="H5070" s="494" t="s">
        <v>4026</v>
      </c>
      <c r="I5070" s="494" t="s">
        <v>3983</v>
      </c>
      <c r="J5070" s="502">
        <v>2.0699999999999998</v>
      </c>
      <c r="K5070" s="494" t="s">
        <v>4026</v>
      </c>
      <c r="L5070" s="512">
        <f t="shared" ref="L5070:L5090" si="557">SUM(M5070:O5070)</f>
        <v>0</v>
      </c>
      <c r="M5070" s="513" t="s">
        <v>4037</v>
      </c>
      <c r="N5070" s="514"/>
      <c r="O5070" s="514"/>
      <c r="P5070" s="515">
        <f t="shared" si="553"/>
        <v>0</v>
      </c>
      <c r="Q5070" s="515">
        <f t="shared" si="554"/>
        <v>0</v>
      </c>
      <c r="R5070" s="515">
        <f t="shared" si="555"/>
        <v>0</v>
      </c>
      <c r="S5070" s="516">
        <f>IF(M5070="nio",0,IF(M5070&gt;0,VLOOKUP(H5070,'3-Productie normen'!A:L,VLOOKUP(M5070,'3-Productie normen'!$B$36:$C$42,2,FALSE),FALSE)))</f>
        <v>0</v>
      </c>
      <c r="T5070" s="516">
        <f t="shared" si="551"/>
        <v>0</v>
      </c>
      <c r="U5070" s="55">
        <f t="shared" si="552"/>
        <v>0</v>
      </c>
      <c r="V5070" s="527"/>
      <c r="X5070" s="529">
        <f t="shared" si="556"/>
        <v>0</v>
      </c>
    </row>
    <row r="5071" spans="1:24" ht="14.1" customHeight="1">
      <c r="A5071" s="460">
        <v>5071</v>
      </c>
      <c r="B5071" s="466" t="s">
        <v>251</v>
      </c>
      <c r="C5071" s="466" t="s">
        <v>432</v>
      </c>
      <c r="D5071" s="473" t="s">
        <v>527</v>
      </c>
      <c r="E5071" s="475">
        <v>0</v>
      </c>
      <c r="F5071" s="475" t="s">
        <v>921</v>
      </c>
      <c r="G5071" s="494" t="s">
        <v>600</v>
      </c>
      <c r="H5071" s="494" t="s">
        <v>4033</v>
      </c>
      <c r="I5071" s="494" t="s">
        <v>3983</v>
      </c>
      <c r="J5071" s="502">
        <v>1.69</v>
      </c>
      <c r="K5071" s="494" t="s">
        <v>4033</v>
      </c>
      <c r="L5071" s="512">
        <f t="shared" si="557"/>
        <v>104</v>
      </c>
      <c r="M5071" s="514">
        <v>104</v>
      </c>
      <c r="N5071" s="514"/>
      <c r="O5071" s="514"/>
      <c r="P5071" s="515" t="e">
        <f t="shared" si="553"/>
        <v>#DIV/0!</v>
      </c>
      <c r="Q5071" s="515">
        <f t="shared" si="554"/>
        <v>0</v>
      </c>
      <c r="R5071" s="515">
        <f t="shared" si="555"/>
        <v>0</v>
      </c>
      <c r="S5071" s="516">
        <f>IF(M5071="nio",0,IF(M5071&gt;0,VLOOKUP(H5071,'3-Productie normen'!A:L,VLOOKUP(M5071,'3-Productie normen'!$B$36:$C$42,2,FALSE),FALSE)))</f>
        <v>0</v>
      </c>
      <c r="T5071" s="516">
        <f t="shared" si="551"/>
        <v>0</v>
      </c>
      <c r="U5071" s="55">
        <f t="shared" si="552"/>
        <v>0</v>
      </c>
      <c r="V5071" s="527"/>
      <c r="X5071" s="529">
        <f t="shared" si="556"/>
        <v>175.76</v>
      </c>
    </row>
    <row r="5072" spans="1:24" ht="14.1" customHeight="1">
      <c r="A5072" s="460">
        <v>5072</v>
      </c>
      <c r="B5072" s="466" t="s">
        <v>251</v>
      </c>
      <c r="C5072" s="466" t="s">
        <v>432</v>
      </c>
      <c r="D5072" s="473" t="s">
        <v>527</v>
      </c>
      <c r="E5072" s="475">
        <v>0</v>
      </c>
      <c r="F5072" s="475" t="s">
        <v>922</v>
      </c>
      <c r="G5072" s="494" t="s">
        <v>606</v>
      </c>
      <c r="H5072" s="494" t="s">
        <v>4026</v>
      </c>
      <c r="I5072" s="494" t="s">
        <v>3983</v>
      </c>
      <c r="J5072" s="502">
        <v>1.2</v>
      </c>
      <c r="K5072" s="494" t="s">
        <v>4026</v>
      </c>
      <c r="L5072" s="512">
        <f t="shared" si="557"/>
        <v>0</v>
      </c>
      <c r="M5072" s="513" t="s">
        <v>4037</v>
      </c>
      <c r="N5072" s="514"/>
      <c r="O5072" s="514"/>
      <c r="P5072" s="515">
        <f t="shared" si="553"/>
        <v>0</v>
      </c>
      <c r="Q5072" s="515">
        <f t="shared" si="554"/>
        <v>0</v>
      </c>
      <c r="R5072" s="515">
        <f t="shared" si="555"/>
        <v>0</v>
      </c>
      <c r="S5072" s="516">
        <f>IF(M5072="nio",0,IF(M5072&gt;0,VLOOKUP(H5072,'3-Productie normen'!A:L,VLOOKUP(M5072,'3-Productie normen'!$B$36:$C$42,2,FALSE),FALSE)))</f>
        <v>0</v>
      </c>
      <c r="T5072" s="516">
        <f t="shared" si="551"/>
        <v>0</v>
      </c>
      <c r="U5072" s="55">
        <f t="shared" si="552"/>
        <v>0</v>
      </c>
      <c r="V5072" s="527"/>
      <c r="X5072" s="529">
        <f t="shared" si="556"/>
        <v>0</v>
      </c>
    </row>
    <row r="5073" spans="1:24" ht="14.1" customHeight="1">
      <c r="A5073" s="567">
        <v>5073</v>
      </c>
      <c r="B5073" s="466" t="s">
        <v>251</v>
      </c>
      <c r="C5073" s="466" t="s">
        <v>432</v>
      </c>
      <c r="D5073" s="473" t="s">
        <v>527</v>
      </c>
      <c r="E5073" s="475">
        <v>0</v>
      </c>
      <c r="F5073" s="475" t="s">
        <v>601</v>
      </c>
      <c r="G5073" s="494" t="s">
        <v>594</v>
      </c>
      <c r="H5073" s="491" t="s">
        <v>286</v>
      </c>
      <c r="I5073" s="494" t="s">
        <v>3983</v>
      </c>
      <c r="J5073" s="502">
        <v>944.19</v>
      </c>
      <c r="K5073" s="494" t="s">
        <v>4027</v>
      </c>
      <c r="L5073" s="512">
        <f t="shared" si="557"/>
        <v>0</v>
      </c>
      <c r="M5073" s="513" t="s">
        <v>4037</v>
      </c>
      <c r="N5073" s="514"/>
      <c r="O5073" s="514"/>
      <c r="P5073" s="515">
        <f t="shared" si="553"/>
        <v>0</v>
      </c>
      <c r="Q5073" s="515">
        <f t="shared" si="554"/>
        <v>0</v>
      </c>
      <c r="R5073" s="515">
        <f t="shared" si="555"/>
        <v>0</v>
      </c>
      <c r="S5073" s="516">
        <f>IF(M5073="nio",0,IF(M5073&gt;0,VLOOKUP(H5073,'3-Productie normen'!A:L,VLOOKUP(M5073,'3-Productie normen'!$B$36:$C$42,2,FALSE),FALSE)))</f>
        <v>0</v>
      </c>
      <c r="T5073" s="516">
        <f t="shared" si="551"/>
        <v>0</v>
      </c>
      <c r="U5073" s="55">
        <f t="shared" si="552"/>
        <v>0</v>
      </c>
      <c r="V5073" s="527"/>
      <c r="X5073" s="529">
        <f t="shared" si="556"/>
        <v>0</v>
      </c>
    </row>
    <row r="5074" spans="1:24" ht="14.1" customHeight="1">
      <c r="A5074" s="460">
        <v>5074</v>
      </c>
      <c r="B5074" s="466" t="s">
        <v>251</v>
      </c>
      <c r="C5074" s="466" t="s">
        <v>432</v>
      </c>
      <c r="D5074" s="473" t="s">
        <v>527</v>
      </c>
      <c r="E5074" s="475">
        <v>0</v>
      </c>
      <c r="F5074" s="475" t="s">
        <v>602</v>
      </c>
      <c r="G5074" s="494" t="s">
        <v>594</v>
      </c>
      <c r="H5074" s="491" t="s">
        <v>286</v>
      </c>
      <c r="I5074" s="494" t="s">
        <v>3983</v>
      </c>
      <c r="J5074" s="502">
        <v>186.09</v>
      </c>
      <c r="K5074" s="494" t="s">
        <v>4027</v>
      </c>
      <c r="L5074" s="512">
        <f t="shared" si="557"/>
        <v>0</v>
      </c>
      <c r="M5074" s="513" t="s">
        <v>4037</v>
      </c>
      <c r="N5074" s="514"/>
      <c r="O5074" s="514"/>
      <c r="P5074" s="515">
        <f t="shared" si="553"/>
        <v>0</v>
      </c>
      <c r="Q5074" s="515">
        <f t="shared" si="554"/>
        <v>0</v>
      </c>
      <c r="R5074" s="515">
        <f t="shared" si="555"/>
        <v>0</v>
      </c>
      <c r="S5074" s="516">
        <f>IF(M5074="nio",0,IF(M5074&gt;0,VLOOKUP(H5074,'3-Productie normen'!A:L,VLOOKUP(M5074,'3-Productie normen'!$B$36:$C$42,2,FALSE),FALSE)))</f>
        <v>0</v>
      </c>
      <c r="T5074" s="516">
        <f t="shared" si="551"/>
        <v>0</v>
      </c>
      <c r="U5074" s="55">
        <f t="shared" si="552"/>
        <v>0</v>
      </c>
      <c r="V5074" s="527"/>
      <c r="X5074" s="529">
        <f t="shared" si="556"/>
        <v>0</v>
      </c>
    </row>
    <row r="5075" spans="1:24" ht="14.1" customHeight="1">
      <c r="A5075" s="460">
        <v>5075</v>
      </c>
      <c r="B5075" s="466" t="s">
        <v>251</v>
      </c>
      <c r="C5075" s="466" t="s">
        <v>432</v>
      </c>
      <c r="D5075" s="473" t="s">
        <v>527</v>
      </c>
      <c r="E5075" s="475">
        <v>0</v>
      </c>
      <c r="F5075" s="475" t="s">
        <v>603</v>
      </c>
      <c r="G5075" s="494" t="s">
        <v>594</v>
      </c>
      <c r="H5075" s="494" t="s">
        <v>4026</v>
      </c>
      <c r="I5075" s="494" t="s">
        <v>3983</v>
      </c>
      <c r="J5075" s="502">
        <v>53.9</v>
      </c>
      <c r="K5075" s="494" t="s">
        <v>4026</v>
      </c>
      <c r="L5075" s="512">
        <f t="shared" si="557"/>
        <v>0</v>
      </c>
      <c r="M5075" s="513" t="s">
        <v>4037</v>
      </c>
      <c r="N5075" s="514"/>
      <c r="O5075" s="514"/>
      <c r="P5075" s="515">
        <f t="shared" si="553"/>
        <v>0</v>
      </c>
      <c r="Q5075" s="515">
        <f t="shared" si="554"/>
        <v>0</v>
      </c>
      <c r="R5075" s="515">
        <f t="shared" si="555"/>
        <v>0</v>
      </c>
      <c r="S5075" s="516">
        <f>IF(M5075="nio",0,IF(M5075&gt;0,VLOOKUP(H5075,'3-Productie normen'!A:L,VLOOKUP(M5075,'3-Productie normen'!$B$36:$C$42,2,FALSE),FALSE)))</f>
        <v>0</v>
      </c>
      <c r="T5075" s="516">
        <f t="shared" si="551"/>
        <v>0</v>
      </c>
      <c r="U5075" s="55">
        <f t="shared" si="552"/>
        <v>0</v>
      </c>
      <c r="V5075" s="527"/>
      <c r="X5075" s="529">
        <f t="shared" si="556"/>
        <v>0</v>
      </c>
    </row>
    <row r="5076" spans="1:24" ht="14.1" customHeight="1">
      <c r="A5076" s="460">
        <v>5076</v>
      </c>
      <c r="B5076" s="466" t="s">
        <v>251</v>
      </c>
      <c r="C5076" s="466" t="s">
        <v>432</v>
      </c>
      <c r="D5076" s="473" t="s">
        <v>527</v>
      </c>
      <c r="E5076" s="475">
        <v>0</v>
      </c>
      <c r="F5076" s="475" t="s">
        <v>3965</v>
      </c>
      <c r="G5076" s="494" t="s">
        <v>594</v>
      </c>
      <c r="H5076" s="494" t="s">
        <v>4026</v>
      </c>
      <c r="I5076" s="494" t="s">
        <v>3983</v>
      </c>
      <c r="J5076" s="502">
        <v>309.48</v>
      </c>
      <c r="K5076" s="494" t="s">
        <v>4026</v>
      </c>
      <c r="L5076" s="512">
        <f t="shared" si="557"/>
        <v>0</v>
      </c>
      <c r="M5076" s="513" t="s">
        <v>4037</v>
      </c>
      <c r="N5076" s="514"/>
      <c r="O5076" s="514"/>
      <c r="P5076" s="515">
        <f t="shared" si="553"/>
        <v>0</v>
      </c>
      <c r="Q5076" s="515">
        <f t="shared" si="554"/>
        <v>0</v>
      </c>
      <c r="R5076" s="515">
        <f t="shared" si="555"/>
        <v>0</v>
      </c>
      <c r="S5076" s="516">
        <f>IF(M5076="nio",0,IF(M5076&gt;0,VLOOKUP(H5076,'3-Productie normen'!A:L,VLOOKUP(M5076,'3-Productie normen'!$B$36:$C$42,2,FALSE),FALSE)))</f>
        <v>0</v>
      </c>
      <c r="T5076" s="516">
        <f t="shared" si="551"/>
        <v>0</v>
      </c>
      <c r="U5076" s="55">
        <f t="shared" si="552"/>
        <v>0</v>
      </c>
      <c r="V5076" s="527"/>
      <c r="X5076" s="529">
        <f t="shared" si="556"/>
        <v>0</v>
      </c>
    </row>
    <row r="5077" spans="1:24" ht="14.1" customHeight="1">
      <c r="A5077" s="460">
        <v>5077</v>
      </c>
      <c r="B5077" s="466" t="s">
        <v>251</v>
      </c>
      <c r="C5077" s="466" t="s">
        <v>432</v>
      </c>
      <c r="D5077" s="473" t="s">
        <v>527</v>
      </c>
      <c r="E5077" s="475">
        <v>0</v>
      </c>
      <c r="F5077" s="475" t="s">
        <v>2889</v>
      </c>
      <c r="G5077" s="494" t="s">
        <v>529</v>
      </c>
      <c r="H5077" s="491" t="s">
        <v>253</v>
      </c>
      <c r="I5077" s="494" t="s">
        <v>3974</v>
      </c>
      <c r="J5077" s="502">
        <v>11.64</v>
      </c>
      <c r="K5077" s="491" t="s">
        <v>253</v>
      </c>
      <c r="L5077" s="512">
        <f t="shared" si="557"/>
        <v>104</v>
      </c>
      <c r="M5077" s="514">
        <v>104</v>
      </c>
      <c r="N5077" s="514"/>
      <c r="O5077" s="514"/>
      <c r="P5077" s="515" t="e">
        <f t="shared" si="553"/>
        <v>#DIV/0!</v>
      </c>
      <c r="Q5077" s="515">
        <f t="shared" si="554"/>
        <v>0</v>
      </c>
      <c r="R5077" s="515">
        <f t="shared" si="555"/>
        <v>0</v>
      </c>
      <c r="S5077" s="516">
        <f>IF(M5077="nio",0,IF(M5077&gt;0,VLOOKUP(H5077,'3-Productie normen'!A:L,VLOOKUP(M5077,'3-Productie normen'!$B$36:$C$42,2,FALSE),FALSE)))</f>
        <v>0</v>
      </c>
      <c r="T5077" s="516">
        <f t="shared" si="551"/>
        <v>0</v>
      </c>
      <c r="U5077" s="55">
        <f t="shared" si="552"/>
        <v>0</v>
      </c>
      <c r="V5077" s="527"/>
      <c r="X5077" s="529">
        <f t="shared" si="556"/>
        <v>1210.56</v>
      </c>
    </row>
    <row r="5078" spans="1:24" ht="14.1" customHeight="1">
      <c r="A5078" s="460">
        <v>5078</v>
      </c>
      <c r="B5078" s="466" t="s">
        <v>251</v>
      </c>
      <c r="C5078" s="466" t="s">
        <v>432</v>
      </c>
      <c r="D5078" s="473" t="s">
        <v>527</v>
      </c>
      <c r="E5078" s="475">
        <v>0</v>
      </c>
      <c r="F5078" s="475" t="s">
        <v>2890</v>
      </c>
      <c r="G5078" s="494" t="s">
        <v>600</v>
      </c>
      <c r="H5078" s="487" t="s">
        <v>4033</v>
      </c>
      <c r="I5078" s="494" t="s">
        <v>3986</v>
      </c>
      <c r="J5078" s="502">
        <v>90.65</v>
      </c>
      <c r="K5078" s="487" t="s">
        <v>348</v>
      </c>
      <c r="L5078" s="512">
        <f t="shared" si="557"/>
        <v>104</v>
      </c>
      <c r="M5078" s="514">
        <v>104</v>
      </c>
      <c r="N5078" s="514"/>
      <c r="O5078" s="514"/>
      <c r="P5078" s="515" t="e">
        <f t="shared" si="553"/>
        <v>#DIV/0!</v>
      </c>
      <c r="Q5078" s="515">
        <f t="shared" si="554"/>
        <v>0</v>
      </c>
      <c r="R5078" s="515">
        <f t="shared" si="555"/>
        <v>0</v>
      </c>
      <c r="S5078" s="516">
        <f>IF(M5078="nio",0,IF(M5078&gt;0,VLOOKUP(H5078,'3-Productie normen'!A:L,VLOOKUP(M5078,'3-Productie normen'!$B$36:$C$42,2,FALSE),FALSE)))</f>
        <v>0</v>
      </c>
      <c r="T5078" s="516">
        <f t="shared" si="551"/>
        <v>0</v>
      </c>
      <c r="U5078" s="55">
        <f t="shared" si="552"/>
        <v>0</v>
      </c>
      <c r="V5078" s="527"/>
      <c r="X5078" s="529">
        <f t="shared" si="556"/>
        <v>9427.6</v>
      </c>
    </row>
    <row r="5079" spans="1:24" ht="14.1" customHeight="1">
      <c r="A5079" s="460">
        <v>5079</v>
      </c>
      <c r="B5079" s="466" t="s">
        <v>251</v>
      </c>
      <c r="C5079" s="466" t="s">
        <v>432</v>
      </c>
      <c r="D5079" s="473" t="s">
        <v>527</v>
      </c>
      <c r="E5079" s="475">
        <v>0</v>
      </c>
      <c r="F5079" s="475" t="s">
        <v>3966</v>
      </c>
      <c r="G5079" s="494" t="s">
        <v>592</v>
      </c>
      <c r="H5079" s="494" t="s">
        <v>4026</v>
      </c>
      <c r="I5079" s="494" t="s">
        <v>3979</v>
      </c>
      <c r="J5079" s="502">
        <v>12.75</v>
      </c>
      <c r="K5079" s="494" t="s">
        <v>4026</v>
      </c>
      <c r="L5079" s="512">
        <f t="shared" si="557"/>
        <v>0</v>
      </c>
      <c r="M5079" s="513" t="s">
        <v>4037</v>
      </c>
      <c r="N5079" s="514"/>
      <c r="O5079" s="514"/>
      <c r="P5079" s="515">
        <f t="shared" si="553"/>
        <v>0</v>
      </c>
      <c r="Q5079" s="515">
        <f t="shared" si="554"/>
        <v>0</v>
      </c>
      <c r="R5079" s="515">
        <f t="shared" si="555"/>
        <v>0</v>
      </c>
      <c r="S5079" s="516">
        <f>IF(M5079="nio",0,IF(M5079&gt;0,VLOOKUP(H5079,'3-Productie normen'!A:L,VLOOKUP(M5079,'3-Productie normen'!$B$36:$C$42,2,FALSE),FALSE)))</f>
        <v>0</v>
      </c>
      <c r="T5079" s="516">
        <f t="shared" si="551"/>
        <v>0</v>
      </c>
      <c r="U5079" s="55">
        <f t="shared" si="552"/>
        <v>0</v>
      </c>
      <c r="V5079" s="527"/>
      <c r="X5079" s="529">
        <f t="shared" si="556"/>
        <v>0</v>
      </c>
    </row>
    <row r="5080" spans="1:24" ht="14.1" customHeight="1">
      <c r="A5080" s="460">
        <v>5080</v>
      </c>
      <c r="B5080" s="466" t="s">
        <v>251</v>
      </c>
      <c r="C5080" s="466" t="s">
        <v>432</v>
      </c>
      <c r="D5080" s="473" t="s">
        <v>527</v>
      </c>
      <c r="E5080" s="475">
        <v>0</v>
      </c>
      <c r="F5080" s="475" t="s">
        <v>3967</v>
      </c>
      <c r="G5080" s="494" t="s">
        <v>625</v>
      </c>
      <c r="H5080" s="491" t="s">
        <v>286</v>
      </c>
      <c r="I5080" s="494" t="s">
        <v>3983</v>
      </c>
      <c r="J5080" s="502">
        <v>12.68</v>
      </c>
      <c r="K5080" s="494" t="s">
        <v>4027</v>
      </c>
      <c r="L5080" s="512">
        <f t="shared" si="557"/>
        <v>0</v>
      </c>
      <c r="M5080" s="513" t="s">
        <v>4037</v>
      </c>
      <c r="N5080" s="514"/>
      <c r="O5080" s="514"/>
      <c r="P5080" s="515">
        <f t="shared" si="553"/>
        <v>0</v>
      </c>
      <c r="Q5080" s="515">
        <f t="shared" si="554"/>
        <v>0</v>
      </c>
      <c r="R5080" s="515">
        <f t="shared" si="555"/>
        <v>0</v>
      </c>
      <c r="S5080" s="516">
        <f>IF(M5080="nio",0,IF(M5080&gt;0,VLOOKUP(H5080,'3-Productie normen'!A:L,VLOOKUP(M5080,'3-Productie normen'!$B$36:$C$42,2,FALSE),FALSE)))</f>
        <v>0</v>
      </c>
      <c r="T5080" s="516">
        <f t="shared" si="551"/>
        <v>0</v>
      </c>
      <c r="U5080" s="55">
        <f t="shared" si="552"/>
        <v>0</v>
      </c>
      <c r="V5080" s="527"/>
      <c r="X5080" s="529">
        <f t="shared" si="556"/>
        <v>0</v>
      </c>
    </row>
    <row r="5081" spans="1:24" ht="14.1" customHeight="1">
      <c r="A5081" s="567">
        <v>5081</v>
      </c>
      <c r="B5081" s="466" t="s">
        <v>251</v>
      </c>
      <c r="C5081" s="466" t="s">
        <v>432</v>
      </c>
      <c r="D5081" s="473" t="s">
        <v>527</v>
      </c>
      <c r="E5081" s="475">
        <v>0</v>
      </c>
      <c r="F5081" s="475" t="s">
        <v>3968</v>
      </c>
      <c r="G5081" s="494" t="s">
        <v>625</v>
      </c>
      <c r="H5081" s="491" t="s">
        <v>286</v>
      </c>
      <c r="I5081" s="494" t="s">
        <v>3983</v>
      </c>
      <c r="J5081" s="502">
        <v>1.84</v>
      </c>
      <c r="K5081" s="494" t="s">
        <v>4027</v>
      </c>
      <c r="L5081" s="512">
        <f t="shared" si="557"/>
        <v>0</v>
      </c>
      <c r="M5081" s="513" t="s">
        <v>4037</v>
      </c>
      <c r="N5081" s="514"/>
      <c r="O5081" s="514"/>
      <c r="P5081" s="515">
        <f t="shared" si="553"/>
        <v>0</v>
      </c>
      <c r="Q5081" s="515">
        <f t="shared" si="554"/>
        <v>0</v>
      </c>
      <c r="R5081" s="515">
        <f t="shared" si="555"/>
        <v>0</v>
      </c>
      <c r="S5081" s="516">
        <f>IF(M5081="nio",0,IF(M5081&gt;0,VLOOKUP(H5081,'3-Productie normen'!A:L,VLOOKUP(M5081,'3-Productie normen'!$B$36:$C$42,2,FALSE),FALSE)))</f>
        <v>0</v>
      </c>
      <c r="T5081" s="516">
        <f t="shared" si="551"/>
        <v>0</v>
      </c>
      <c r="U5081" s="55">
        <f t="shared" si="552"/>
        <v>0</v>
      </c>
      <c r="V5081" s="527"/>
      <c r="X5081" s="529">
        <f t="shared" si="556"/>
        <v>0</v>
      </c>
    </row>
    <row r="5082" spans="1:24" ht="14.1" customHeight="1">
      <c r="A5082" s="460">
        <v>5082</v>
      </c>
      <c r="B5082" s="466" t="s">
        <v>251</v>
      </c>
      <c r="C5082" s="466" t="s">
        <v>432</v>
      </c>
      <c r="D5082" s="473" t="s">
        <v>527</v>
      </c>
      <c r="E5082" s="475">
        <v>0</v>
      </c>
      <c r="F5082" s="475" t="s">
        <v>3969</v>
      </c>
      <c r="G5082" s="494" t="s">
        <v>625</v>
      </c>
      <c r="H5082" s="491" t="s">
        <v>286</v>
      </c>
      <c r="I5082" s="494" t="s">
        <v>3983</v>
      </c>
      <c r="J5082" s="502">
        <v>1.84</v>
      </c>
      <c r="K5082" s="494" t="s">
        <v>4027</v>
      </c>
      <c r="L5082" s="512">
        <f t="shared" si="557"/>
        <v>0</v>
      </c>
      <c r="M5082" s="513" t="s">
        <v>4037</v>
      </c>
      <c r="N5082" s="514"/>
      <c r="O5082" s="514"/>
      <c r="P5082" s="515">
        <f t="shared" si="553"/>
        <v>0</v>
      </c>
      <c r="Q5082" s="515">
        <f t="shared" si="554"/>
        <v>0</v>
      </c>
      <c r="R5082" s="515">
        <f t="shared" si="555"/>
        <v>0</v>
      </c>
      <c r="S5082" s="516">
        <f>IF(M5082="nio",0,IF(M5082&gt;0,VLOOKUP(H5082,'3-Productie normen'!A:L,VLOOKUP(M5082,'3-Productie normen'!$B$36:$C$42,2,FALSE),FALSE)))</f>
        <v>0</v>
      </c>
      <c r="T5082" s="516">
        <f t="shared" si="551"/>
        <v>0</v>
      </c>
      <c r="U5082" s="55">
        <f t="shared" si="552"/>
        <v>0</v>
      </c>
      <c r="V5082" s="527"/>
      <c r="X5082" s="529">
        <f t="shared" si="556"/>
        <v>0</v>
      </c>
    </row>
    <row r="5083" spans="1:24" ht="14.1" customHeight="1">
      <c r="A5083" s="460">
        <v>5083</v>
      </c>
      <c r="B5083" s="466" t="s">
        <v>251</v>
      </c>
      <c r="C5083" s="466" t="s">
        <v>432</v>
      </c>
      <c r="D5083" s="473" t="s">
        <v>527</v>
      </c>
      <c r="E5083" s="475">
        <v>0</v>
      </c>
      <c r="F5083" s="475" t="s">
        <v>3970</v>
      </c>
      <c r="G5083" s="494" t="s">
        <v>596</v>
      </c>
      <c r="H5083" s="491" t="s">
        <v>286</v>
      </c>
      <c r="I5083" s="494" t="s">
        <v>3977</v>
      </c>
      <c r="J5083" s="502">
        <v>13.68</v>
      </c>
      <c r="K5083" s="494" t="s">
        <v>4027</v>
      </c>
      <c r="L5083" s="512">
        <f t="shared" si="557"/>
        <v>0</v>
      </c>
      <c r="M5083" s="513" t="s">
        <v>4037</v>
      </c>
      <c r="N5083" s="514"/>
      <c r="O5083" s="514"/>
      <c r="P5083" s="515">
        <f t="shared" si="553"/>
        <v>0</v>
      </c>
      <c r="Q5083" s="515">
        <f t="shared" si="554"/>
        <v>0</v>
      </c>
      <c r="R5083" s="515">
        <f t="shared" si="555"/>
        <v>0</v>
      </c>
      <c r="S5083" s="516">
        <f>IF(M5083="nio",0,IF(M5083&gt;0,VLOOKUP(H5083,'3-Productie normen'!A:L,VLOOKUP(M5083,'3-Productie normen'!$B$36:$C$42,2,FALSE),FALSE)))</f>
        <v>0</v>
      </c>
      <c r="T5083" s="516">
        <f t="shared" si="551"/>
        <v>0</v>
      </c>
      <c r="U5083" s="55">
        <f t="shared" si="552"/>
        <v>0</v>
      </c>
      <c r="V5083" s="527"/>
      <c r="X5083" s="529">
        <f t="shared" si="556"/>
        <v>0</v>
      </c>
    </row>
    <row r="5084" spans="1:24" ht="14.1" customHeight="1">
      <c r="A5084" s="460">
        <v>5084</v>
      </c>
      <c r="B5084" s="466" t="s">
        <v>251</v>
      </c>
      <c r="C5084" s="466" t="s">
        <v>432</v>
      </c>
      <c r="D5084" s="473" t="s">
        <v>527</v>
      </c>
      <c r="E5084" s="475">
        <v>0</v>
      </c>
      <c r="F5084" s="475" t="s">
        <v>3971</v>
      </c>
      <c r="G5084" s="494" t="s">
        <v>598</v>
      </c>
      <c r="H5084" s="487" t="s">
        <v>17</v>
      </c>
      <c r="I5084" s="494" t="s">
        <v>3977</v>
      </c>
      <c r="J5084" s="502">
        <v>3.96</v>
      </c>
      <c r="K5084" s="487" t="s">
        <v>17</v>
      </c>
      <c r="L5084" s="512">
        <f t="shared" si="557"/>
        <v>255</v>
      </c>
      <c r="M5084" s="514">
        <v>255</v>
      </c>
      <c r="N5084" s="514"/>
      <c r="O5084" s="514"/>
      <c r="P5084" s="515" t="e">
        <f t="shared" si="553"/>
        <v>#DIV/0!</v>
      </c>
      <c r="Q5084" s="515">
        <f t="shared" si="554"/>
        <v>0</v>
      </c>
      <c r="R5084" s="515">
        <f t="shared" si="555"/>
        <v>0</v>
      </c>
      <c r="S5084" s="516">
        <f>IF(M5084="nio",0,IF(M5084&gt;0,VLOOKUP(H5084,'3-Productie normen'!A:L,VLOOKUP(M5084,'3-Productie normen'!$B$36:$C$42,2,FALSE),FALSE)))</f>
        <v>0</v>
      </c>
      <c r="T5084" s="516">
        <f t="shared" si="551"/>
        <v>0</v>
      </c>
      <c r="U5084" s="55">
        <f t="shared" si="552"/>
        <v>0</v>
      </c>
      <c r="V5084" s="527"/>
      <c r="X5084" s="529">
        <f t="shared" si="556"/>
        <v>1009.8</v>
      </c>
    </row>
    <row r="5085" spans="1:24" ht="14.1" customHeight="1">
      <c r="A5085" s="460">
        <v>5085</v>
      </c>
      <c r="B5085" s="466" t="s">
        <v>251</v>
      </c>
      <c r="C5085" s="466" t="s">
        <v>432</v>
      </c>
      <c r="D5085" s="473" t="s">
        <v>527</v>
      </c>
      <c r="E5085" s="475">
        <v>0</v>
      </c>
      <c r="F5085" s="475" t="s">
        <v>3972</v>
      </c>
      <c r="G5085" s="494" t="s">
        <v>598</v>
      </c>
      <c r="H5085" s="487" t="s">
        <v>17</v>
      </c>
      <c r="I5085" s="494" t="s">
        <v>3977</v>
      </c>
      <c r="J5085" s="502">
        <v>1.48</v>
      </c>
      <c r="K5085" s="487" t="s">
        <v>17</v>
      </c>
      <c r="L5085" s="512">
        <f t="shared" si="557"/>
        <v>255</v>
      </c>
      <c r="M5085" s="514">
        <v>255</v>
      </c>
      <c r="N5085" s="514"/>
      <c r="O5085" s="514"/>
      <c r="P5085" s="515" t="e">
        <f t="shared" si="553"/>
        <v>#DIV/0!</v>
      </c>
      <c r="Q5085" s="515">
        <f t="shared" si="554"/>
        <v>0</v>
      </c>
      <c r="R5085" s="515">
        <f t="shared" si="555"/>
        <v>0</v>
      </c>
      <c r="S5085" s="516">
        <f>IF(M5085="nio",0,IF(M5085&gt;0,VLOOKUP(H5085,'3-Productie normen'!A:L,VLOOKUP(M5085,'3-Productie normen'!$B$36:$C$42,2,FALSE),FALSE)))</f>
        <v>0</v>
      </c>
      <c r="T5085" s="516">
        <f t="shared" si="551"/>
        <v>0</v>
      </c>
      <c r="U5085" s="55">
        <f t="shared" si="552"/>
        <v>0</v>
      </c>
      <c r="V5085" s="527"/>
      <c r="X5085" s="529">
        <f t="shared" si="556"/>
        <v>377.4</v>
      </c>
    </row>
    <row r="5086" spans="1:24" ht="14.1" customHeight="1">
      <c r="A5086" s="460">
        <v>5086</v>
      </c>
      <c r="B5086" s="466" t="s">
        <v>251</v>
      </c>
      <c r="C5086" s="466" t="s">
        <v>432</v>
      </c>
      <c r="D5086" s="473" t="s">
        <v>527</v>
      </c>
      <c r="E5086" s="475">
        <v>0</v>
      </c>
      <c r="F5086" s="475" t="s">
        <v>3973</v>
      </c>
      <c r="G5086" s="494" t="s">
        <v>594</v>
      </c>
      <c r="H5086" s="491" t="s">
        <v>286</v>
      </c>
      <c r="I5086" s="494" t="s">
        <v>3983</v>
      </c>
      <c r="J5086" s="502">
        <v>2.4300000000000002</v>
      </c>
      <c r="K5086" s="494" t="s">
        <v>4027</v>
      </c>
      <c r="L5086" s="512">
        <f t="shared" si="557"/>
        <v>0</v>
      </c>
      <c r="M5086" s="513" t="s">
        <v>4037</v>
      </c>
      <c r="N5086" s="514"/>
      <c r="O5086" s="514"/>
      <c r="P5086" s="515">
        <f t="shared" si="553"/>
        <v>0</v>
      </c>
      <c r="Q5086" s="515">
        <f t="shared" si="554"/>
        <v>0</v>
      </c>
      <c r="R5086" s="515">
        <f t="shared" si="555"/>
        <v>0</v>
      </c>
      <c r="S5086" s="516">
        <f>IF(M5086="nio",0,IF(M5086&gt;0,VLOOKUP(H5086,'3-Productie normen'!A:L,VLOOKUP(M5086,'3-Productie normen'!$B$36:$C$42,2,FALSE),FALSE)))</f>
        <v>0</v>
      </c>
      <c r="T5086" s="516">
        <f t="shared" si="551"/>
        <v>0</v>
      </c>
      <c r="U5086" s="55">
        <f t="shared" si="552"/>
        <v>0</v>
      </c>
      <c r="V5086" s="527"/>
      <c r="X5086" s="529">
        <f t="shared" si="556"/>
        <v>0</v>
      </c>
    </row>
    <row r="5087" spans="1:24" ht="14.1" customHeight="1">
      <c r="A5087" s="460">
        <v>5087</v>
      </c>
      <c r="B5087" s="466" t="s">
        <v>251</v>
      </c>
      <c r="C5087" s="466" t="s">
        <v>432</v>
      </c>
      <c r="D5087" s="473" t="s">
        <v>527</v>
      </c>
      <c r="E5087" s="475">
        <v>1</v>
      </c>
      <c r="F5087" s="475" t="s">
        <v>607</v>
      </c>
      <c r="G5087" s="494" t="s">
        <v>594</v>
      </c>
      <c r="H5087" s="491" t="s">
        <v>286</v>
      </c>
      <c r="I5087" s="494" t="s">
        <v>3978</v>
      </c>
      <c r="J5087" s="502">
        <v>11.22</v>
      </c>
      <c r="K5087" s="494" t="s">
        <v>4027</v>
      </c>
      <c r="L5087" s="512">
        <f t="shared" si="557"/>
        <v>0</v>
      </c>
      <c r="M5087" s="513" t="s">
        <v>4037</v>
      </c>
      <c r="N5087" s="514"/>
      <c r="O5087" s="514"/>
      <c r="P5087" s="515">
        <f t="shared" si="553"/>
        <v>0</v>
      </c>
      <c r="Q5087" s="515">
        <f t="shared" si="554"/>
        <v>0</v>
      </c>
      <c r="R5087" s="515">
        <f t="shared" si="555"/>
        <v>0</v>
      </c>
      <c r="S5087" s="516">
        <f>IF(M5087="nio",0,IF(M5087&gt;0,VLOOKUP(H5087,'3-Productie normen'!A:L,VLOOKUP(M5087,'3-Productie normen'!$B$36:$C$42,2,FALSE),FALSE)))</f>
        <v>0</v>
      </c>
      <c r="T5087" s="516">
        <f t="shared" si="551"/>
        <v>0</v>
      </c>
      <c r="U5087" s="55">
        <f t="shared" si="552"/>
        <v>0</v>
      </c>
      <c r="V5087" s="527"/>
      <c r="X5087" s="529">
        <f t="shared" si="556"/>
        <v>0</v>
      </c>
    </row>
    <row r="5088" spans="1:24" ht="14.1" customHeight="1">
      <c r="A5088" s="460">
        <v>5088</v>
      </c>
      <c r="B5088" s="466" t="s">
        <v>251</v>
      </c>
      <c r="C5088" s="466" t="s">
        <v>432</v>
      </c>
      <c r="D5088" s="473" t="s">
        <v>527</v>
      </c>
      <c r="E5088" s="475">
        <v>1</v>
      </c>
      <c r="F5088" s="475" t="s">
        <v>608</v>
      </c>
      <c r="G5088" s="494" t="s">
        <v>594</v>
      </c>
      <c r="H5088" s="491" t="s">
        <v>286</v>
      </c>
      <c r="I5088" s="494" t="s">
        <v>3978</v>
      </c>
      <c r="J5088" s="502">
        <v>99.28</v>
      </c>
      <c r="K5088" s="494" t="s">
        <v>4027</v>
      </c>
      <c r="L5088" s="512">
        <f t="shared" si="557"/>
        <v>0</v>
      </c>
      <c r="M5088" s="513" t="s">
        <v>4037</v>
      </c>
      <c r="N5088" s="514"/>
      <c r="O5088" s="514"/>
      <c r="P5088" s="515">
        <f t="shared" si="553"/>
        <v>0</v>
      </c>
      <c r="Q5088" s="515">
        <f t="shared" si="554"/>
        <v>0</v>
      </c>
      <c r="R5088" s="515">
        <f t="shared" si="555"/>
        <v>0</v>
      </c>
      <c r="S5088" s="516">
        <f>IF(M5088="nio",0,IF(M5088&gt;0,VLOOKUP(H5088,'3-Productie normen'!A:L,VLOOKUP(M5088,'3-Productie normen'!$B$36:$C$42,2,FALSE),FALSE)))</f>
        <v>0</v>
      </c>
      <c r="T5088" s="516">
        <f>IF(N5088&gt;0,S5088*$T$8,0)</f>
        <v>0</v>
      </c>
      <c r="U5088" s="55">
        <f t="shared" si="552"/>
        <v>0</v>
      </c>
      <c r="V5088" s="527"/>
      <c r="X5088" s="529">
        <f t="shared" si="556"/>
        <v>0</v>
      </c>
    </row>
    <row r="5089" spans="1:25" ht="14.1" customHeight="1">
      <c r="A5089" s="567">
        <v>5089</v>
      </c>
      <c r="B5089" s="466" t="s">
        <v>251</v>
      </c>
      <c r="C5089" s="466" t="s">
        <v>432</v>
      </c>
      <c r="D5089" s="473" t="s">
        <v>527</v>
      </c>
      <c r="E5089" s="475">
        <v>1</v>
      </c>
      <c r="F5089" s="475" t="s">
        <v>609</v>
      </c>
      <c r="G5089" s="494" t="s">
        <v>594</v>
      </c>
      <c r="H5089" s="491" t="s">
        <v>286</v>
      </c>
      <c r="I5089" s="494" t="s">
        <v>3978</v>
      </c>
      <c r="J5089" s="502">
        <v>944.71</v>
      </c>
      <c r="K5089" s="494" t="s">
        <v>4027</v>
      </c>
      <c r="L5089" s="512">
        <f t="shared" si="557"/>
        <v>0</v>
      </c>
      <c r="M5089" s="513" t="s">
        <v>4037</v>
      </c>
      <c r="N5089" s="514"/>
      <c r="O5089" s="514"/>
      <c r="P5089" s="515">
        <f t="shared" si="553"/>
        <v>0</v>
      </c>
      <c r="Q5089" s="515">
        <f t="shared" si="554"/>
        <v>0</v>
      </c>
      <c r="R5089" s="515">
        <f t="shared" si="555"/>
        <v>0</v>
      </c>
      <c r="S5089" s="516">
        <f>IF(M5089="nio",0,IF(M5089&gt;0,VLOOKUP(H5089,'3-Productie normen'!A:L,VLOOKUP(M5089,'3-Productie normen'!$B$36:$C$42,2,FALSE),FALSE)))</f>
        <v>0</v>
      </c>
      <c r="T5089" s="516">
        <f>IF(N5089&gt;0,S5089*$T$8,0)</f>
        <v>0</v>
      </c>
      <c r="U5089" s="55">
        <f t="shared" si="552"/>
        <v>0</v>
      </c>
      <c r="V5089" s="527"/>
      <c r="X5089" s="529">
        <f t="shared" si="556"/>
        <v>0</v>
      </c>
    </row>
    <row r="5090" spans="1:25" ht="14.1" customHeight="1">
      <c r="A5090" s="460">
        <v>5090</v>
      </c>
      <c r="B5090" s="466" t="s">
        <v>251</v>
      </c>
      <c r="C5090" s="466" t="s">
        <v>432</v>
      </c>
      <c r="D5090" s="473" t="s">
        <v>527</v>
      </c>
      <c r="E5090" s="475">
        <v>1</v>
      </c>
      <c r="F5090" s="475" t="s">
        <v>610</v>
      </c>
      <c r="G5090" s="494" t="s">
        <v>594</v>
      </c>
      <c r="H5090" s="491" t="s">
        <v>286</v>
      </c>
      <c r="I5090" s="494" t="s">
        <v>3978</v>
      </c>
      <c r="J5090" s="502">
        <v>944.73</v>
      </c>
      <c r="K5090" s="494" t="s">
        <v>4027</v>
      </c>
      <c r="L5090" s="512">
        <f t="shared" si="557"/>
        <v>0</v>
      </c>
      <c r="M5090" s="513" t="s">
        <v>4037</v>
      </c>
      <c r="N5090" s="514"/>
      <c r="O5090" s="514"/>
      <c r="P5090" s="515">
        <f t="shared" si="553"/>
        <v>0</v>
      </c>
      <c r="Q5090" s="515">
        <f t="shared" si="554"/>
        <v>0</v>
      </c>
      <c r="R5090" s="515">
        <f t="shared" si="555"/>
        <v>0</v>
      </c>
      <c r="S5090" s="516">
        <f>IF(M5090="nio",0,IF(M5090&gt;0,VLOOKUP(H5090,'3-Productie normen'!A:L,VLOOKUP(M5090,'3-Productie normen'!$B$36:$C$42,2,FALSE),FALSE)))</f>
        <v>0</v>
      </c>
      <c r="T5090" s="516">
        <f>IF(N5090&gt;0,S5090*$T$8,0)</f>
        <v>0</v>
      </c>
      <c r="U5090" s="55">
        <f t="shared" si="552"/>
        <v>0</v>
      </c>
      <c r="V5090" s="527"/>
      <c r="X5090" s="529">
        <f t="shared" si="556"/>
        <v>0</v>
      </c>
    </row>
    <row r="5091" spans="1:25" ht="14.1" customHeight="1">
      <c r="B5091" s="468"/>
      <c r="C5091" s="468"/>
      <c r="D5091" s="485"/>
      <c r="E5091" s="478"/>
      <c r="F5091" s="486"/>
      <c r="G5091" s="496"/>
      <c r="H5091" s="496"/>
      <c r="I5091" s="497"/>
      <c r="J5091" s="504"/>
      <c r="K5091" s="496"/>
      <c r="L5091" s="517"/>
      <c r="M5091" s="518"/>
      <c r="N5091" s="518"/>
      <c r="O5091" s="518"/>
      <c r="P5091" s="519"/>
      <c r="Q5091" s="519"/>
      <c r="R5091" s="520"/>
      <c r="S5091" s="520"/>
      <c r="T5091" s="520"/>
      <c r="U5091" s="59"/>
      <c r="V5091" s="528"/>
      <c r="W5091" s="60"/>
      <c r="X5091" s="526"/>
      <c r="Y5091" s="60"/>
    </row>
    <row r="5092" spans="1:25" ht="14.1" customHeight="1">
      <c r="B5092" s="10"/>
      <c r="C5092" s="10"/>
      <c r="D5092" s="480"/>
      <c r="E5092" s="479"/>
      <c r="F5092" s="481"/>
      <c r="G5092" s="498"/>
      <c r="H5092" s="498"/>
      <c r="K5092" s="498"/>
      <c r="L5092" s="521"/>
      <c r="M5092" s="522"/>
      <c r="N5092" s="522"/>
      <c r="O5092" s="522"/>
      <c r="P5092" s="523"/>
      <c r="Q5092" s="523"/>
      <c r="R5092" s="524"/>
      <c r="S5092" s="524"/>
      <c r="T5092" s="524"/>
      <c r="U5092" s="59"/>
      <c r="V5092" s="528"/>
      <c r="W5092" s="60"/>
      <c r="X5092" s="526"/>
      <c r="Y5092" s="60"/>
    </row>
    <row r="5093" spans="1:25" ht="14.1" customHeight="1">
      <c r="B5093" s="10"/>
      <c r="C5093" s="10"/>
      <c r="D5093" s="480"/>
      <c r="E5093" s="479"/>
      <c r="F5093" s="481"/>
      <c r="G5093" s="498"/>
      <c r="H5093" s="498"/>
      <c r="K5093" s="498"/>
      <c r="L5093" s="521"/>
      <c r="M5093" s="522"/>
      <c r="N5093" s="522"/>
      <c r="O5093" s="522"/>
      <c r="P5093" s="523"/>
      <c r="Q5093" s="523"/>
      <c r="R5093" s="524"/>
      <c r="S5093" s="524"/>
      <c r="T5093" s="524"/>
      <c r="U5093" s="59"/>
      <c r="V5093" s="528"/>
      <c r="W5093" s="60"/>
      <c r="X5093" s="526"/>
      <c r="Y5093" s="60"/>
    </row>
    <row r="5094" spans="1:25" ht="14.1" customHeight="1">
      <c r="B5094" s="10"/>
      <c r="C5094" s="10"/>
      <c r="D5094" s="480"/>
      <c r="E5094" s="479"/>
      <c r="F5094" s="481"/>
      <c r="G5094" s="498"/>
      <c r="H5094" s="498"/>
      <c r="K5094" s="498"/>
      <c r="L5094" s="521"/>
      <c r="M5094" s="522"/>
      <c r="N5094" s="522"/>
      <c r="O5094" s="522"/>
      <c r="P5094" s="523"/>
      <c r="Q5094" s="523"/>
      <c r="R5094" s="524"/>
      <c r="S5094" s="524"/>
      <c r="T5094" s="524"/>
      <c r="U5094" s="59"/>
      <c r="V5094" s="528"/>
      <c r="W5094" s="60"/>
      <c r="X5094" s="526"/>
      <c r="Y5094" s="60"/>
    </row>
    <row r="5095" spans="1:25" ht="14.1" customHeight="1">
      <c r="B5095" s="10"/>
      <c r="C5095" s="10"/>
      <c r="D5095" s="480"/>
      <c r="E5095" s="479"/>
      <c r="F5095" s="481"/>
      <c r="G5095" s="498"/>
      <c r="H5095" s="498"/>
      <c r="K5095" s="498"/>
      <c r="L5095" s="521"/>
      <c r="M5095" s="522"/>
      <c r="N5095" s="522"/>
      <c r="O5095" s="522"/>
      <c r="P5095" s="523"/>
      <c r="Q5095" s="523"/>
      <c r="R5095" s="524"/>
      <c r="S5095" s="524"/>
      <c r="T5095" s="524"/>
      <c r="U5095" s="59"/>
      <c r="V5095" s="528"/>
      <c r="W5095" s="60"/>
      <c r="X5095" s="526"/>
      <c r="Y5095" s="60"/>
    </row>
    <row r="5096" spans="1:25" ht="14.1" customHeight="1">
      <c r="B5096" s="10"/>
      <c r="C5096" s="10"/>
      <c r="D5096" s="480"/>
      <c r="E5096" s="479"/>
      <c r="F5096" s="481"/>
      <c r="G5096" s="498"/>
      <c r="H5096" s="498"/>
      <c r="K5096" s="498"/>
      <c r="L5096" s="521"/>
      <c r="M5096" s="522"/>
      <c r="N5096" s="522"/>
      <c r="O5096" s="522"/>
      <c r="P5096" s="523"/>
      <c r="Q5096" s="523"/>
      <c r="R5096" s="524"/>
      <c r="S5096" s="524"/>
      <c r="T5096" s="524"/>
      <c r="U5096" s="59"/>
      <c r="V5096" s="528"/>
    </row>
    <row r="5097" spans="1:25" ht="14.1" customHeight="1">
      <c r="B5097" s="10"/>
      <c r="C5097" s="10"/>
      <c r="D5097" s="480"/>
      <c r="E5097" s="479"/>
      <c r="F5097" s="481"/>
      <c r="G5097" s="498"/>
      <c r="H5097" s="498"/>
      <c r="K5097" s="498"/>
      <c r="L5097" s="521"/>
      <c r="M5097" s="522"/>
      <c r="N5097" s="522"/>
      <c r="O5097" s="522"/>
      <c r="P5097" s="523"/>
      <c r="Q5097" s="523"/>
      <c r="R5097" s="524"/>
      <c r="S5097" s="524"/>
      <c r="T5097" s="524"/>
      <c r="U5097" s="59"/>
      <c r="V5097" s="528"/>
    </row>
    <row r="5098" spans="1:25" ht="14.1" customHeight="1">
      <c r="B5098" s="10"/>
      <c r="C5098" s="10"/>
      <c r="D5098" s="480"/>
      <c r="E5098" s="479"/>
      <c r="F5098" s="481"/>
      <c r="G5098" s="498"/>
      <c r="H5098" s="498"/>
      <c r="K5098" s="498"/>
      <c r="L5098" s="521"/>
      <c r="M5098" s="522"/>
      <c r="N5098" s="522"/>
      <c r="O5098" s="522"/>
      <c r="P5098" s="523"/>
      <c r="Q5098" s="523"/>
      <c r="R5098" s="524"/>
      <c r="S5098" s="524"/>
      <c r="T5098" s="524"/>
      <c r="U5098" s="59"/>
      <c r="V5098" s="528"/>
    </row>
    <row r="5099" spans="1:25" ht="14.1" customHeight="1">
      <c r="B5099" s="10"/>
      <c r="C5099" s="10"/>
      <c r="D5099" s="480"/>
      <c r="E5099" s="479"/>
      <c r="F5099" s="481"/>
      <c r="G5099" s="498"/>
      <c r="H5099" s="498"/>
      <c r="K5099" s="498"/>
      <c r="L5099" s="521"/>
      <c r="M5099" s="522"/>
      <c r="N5099" s="522"/>
      <c r="O5099" s="522"/>
      <c r="P5099" s="523"/>
      <c r="Q5099" s="523"/>
      <c r="R5099" s="524"/>
      <c r="S5099" s="524"/>
      <c r="T5099" s="524"/>
      <c r="U5099" s="59"/>
      <c r="V5099" s="528"/>
    </row>
    <row r="5100" spans="1:25" ht="14.1" customHeight="1">
      <c r="B5100" s="10"/>
      <c r="C5100" s="10"/>
      <c r="D5100" s="480"/>
      <c r="E5100" s="479"/>
      <c r="F5100" s="481"/>
      <c r="G5100" s="498"/>
      <c r="H5100" s="498"/>
      <c r="K5100" s="498"/>
      <c r="L5100" s="521"/>
      <c r="M5100" s="522"/>
      <c r="N5100" s="522"/>
      <c r="O5100" s="522"/>
      <c r="P5100" s="523"/>
      <c r="Q5100" s="523"/>
      <c r="R5100" s="524"/>
      <c r="S5100" s="524"/>
      <c r="T5100" s="524"/>
      <c r="U5100" s="59"/>
      <c r="V5100" s="528"/>
    </row>
    <row r="5101" spans="1:25" ht="14.1" customHeight="1">
      <c r="B5101" s="10"/>
      <c r="C5101" s="10"/>
      <c r="D5101" s="480"/>
      <c r="E5101" s="479"/>
      <c r="F5101" s="481"/>
      <c r="G5101" s="498"/>
      <c r="H5101" s="498"/>
      <c r="K5101" s="498"/>
      <c r="L5101" s="521"/>
      <c r="M5101" s="522"/>
      <c r="N5101" s="522"/>
      <c r="O5101" s="522"/>
      <c r="P5101" s="523"/>
      <c r="Q5101" s="523"/>
      <c r="R5101" s="524"/>
      <c r="S5101" s="524"/>
      <c r="T5101" s="524"/>
      <c r="U5101" s="59"/>
      <c r="V5101" s="528"/>
    </row>
    <row r="5102" spans="1:25" ht="14.1" customHeight="1">
      <c r="B5102" s="10"/>
      <c r="C5102" s="10"/>
      <c r="D5102" s="480"/>
      <c r="E5102" s="479"/>
      <c r="F5102" s="481"/>
      <c r="G5102" s="498"/>
      <c r="H5102" s="498"/>
      <c r="K5102" s="498"/>
      <c r="L5102" s="521"/>
      <c r="M5102" s="522"/>
      <c r="N5102" s="522"/>
      <c r="O5102" s="522"/>
      <c r="P5102" s="523"/>
      <c r="Q5102" s="523"/>
      <c r="R5102" s="524"/>
      <c r="S5102" s="524"/>
      <c r="T5102" s="524"/>
      <c r="U5102" s="59"/>
      <c r="V5102" s="528"/>
    </row>
    <row r="5103" spans="1:25" ht="14.1" customHeight="1">
      <c r="B5103" s="10"/>
      <c r="C5103" s="10"/>
      <c r="D5103" s="480"/>
      <c r="E5103" s="479"/>
      <c r="F5103" s="481"/>
      <c r="G5103" s="498"/>
      <c r="H5103" s="498"/>
      <c r="K5103" s="498"/>
      <c r="L5103" s="521"/>
      <c r="M5103" s="522"/>
      <c r="N5103" s="522"/>
      <c r="O5103" s="522"/>
      <c r="P5103" s="523"/>
      <c r="Q5103" s="523"/>
      <c r="R5103" s="524"/>
      <c r="S5103" s="524"/>
      <c r="T5103" s="524"/>
      <c r="U5103" s="59"/>
      <c r="V5103" s="528"/>
    </row>
    <row r="5104" spans="1:25" ht="14.1" customHeight="1">
      <c r="B5104" s="10"/>
      <c r="C5104" s="10"/>
      <c r="D5104" s="480"/>
      <c r="E5104" s="479"/>
      <c r="F5104" s="481"/>
      <c r="G5104" s="498"/>
      <c r="H5104" s="498"/>
      <c r="K5104" s="498"/>
      <c r="L5104" s="521"/>
      <c r="M5104" s="522"/>
      <c r="N5104" s="522"/>
      <c r="O5104" s="522"/>
      <c r="P5104" s="523"/>
      <c r="Q5104" s="523"/>
      <c r="R5104" s="524"/>
      <c r="S5104" s="524"/>
      <c r="T5104" s="524"/>
      <c r="U5104" s="59"/>
      <c r="V5104" s="528"/>
    </row>
    <row r="5105" spans="2:22" ht="14.1" customHeight="1">
      <c r="B5105" s="10"/>
      <c r="C5105" s="10"/>
      <c r="D5105" s="480"/>
      <c r="E5105" s="479"/>
      <c r="F5105" s="481"/>
      <c r="G5105" s="498"/>
      <c r="H5105" s="498"/>
      <c r="K5105" s="498"/>
      <c r="L5105" s="521"/>
      <c r="M5105" s="522"/>
      <c r="N5105" s="522"/>
      <c r="O5105" s="522"/>
      <c r="P5105" s="523"/>
      <c r="Q5105" s="523"/>
      <c r="R5105" s="524"/>
      <c r="S5105" s="524"/>
      <c r="T5105" s="524"/>
      <c r="U5105" s="59"/>
      <c r="V5105" s="528"/>
    </row>
    <row r="5106" spans="2:22" ht="14.1" customHeight="1">
      <c r="B5106" s="10"/>
      <c r="C5106" s="10"/>
      <c r="D5106" s="480"/>
      <c r="E5106" s="479"/>
      <c r="F5106" s="481"/>
      <c r="G5106" s="498"/>
      <c r="H5106" s="498"/>
      <c r="K5106" s="498"/>
      <c r="L5106" s="521"/>
      <c r="M5106" s="522"/>
      <c r="N5106" s="522"/>
      <c r="O5106" s="522"/>
      <c r="P5106" s="523"/>
      <c r="Q5106" s="523"/>
      <c r="R5106" s="524"/>
      <c r="S5106" s="524"/>
      <c r="T5106" s="524"/>
      <c r="U5106" s="59"/>
      <c r="V5106" s="528"/>
    </row>
    <row r="5107" spans="2:22" ht="14.1" customHeight="1">
      <c r="B5107" s="10"/>
      <c r="C5107" s="10"/>
      <c r="D5107" s="480"/>
      <c r="E5107" s="479"/>
      <c r="F5107" s="481"/>
      <c r="G5107" s="498"/>
      <c r="H5107" s="498"/>
      <c r="K5107" s="498"/>
      <c r="L5107" s="521"/>
      <c r="M5107" s="522"/>
      <c r="N5107" s="522"/>
      <c r="O5107" s="522"/>
      <c r="P5107" s="523"/>
      <c r="Q5107" s="523"/>
      <c r="R5107" s="524"/>
      <c r="S5107" s="524"/>
      <c r="T5107" s="524"/>
      <c r="U5107" s="59"/>
      <c r="V5107" s="528"/>
    </row>
    <row r="5108" spans="2:22" ht="14.1" customHeight="1">
      <c r="B5108" s="10"/>
      <c r="C5108" s="10"/>
      <c r="D5108" s="480"/>
      <c r="E5108" s="479"/>
      <c r="F5108" s="481"/>
      <c r="G5108" s="498"/>
      <c r="H5108" s="498"/>
      <c r="K5108" s="498"/>
      <c r="L5108" s="521"/>
      <c r="M5108" s="522"/>
      <c r="N5108" s="522"/>
      <c r="O5108" s="522"/>
      <c r="P5108" s="523"/>
      <c r="Q5108" s="523"/>
      <c r="R5108" s="524"/>
      <c r="S5108" s="524"/>
      <c r="T5108" s="524"/>
      <c r="U5108" s="59"/>
      <c r="V5108" s="528"/>
    </row>
    <row r="5109" spans="2:22" ht="14.1" customHeight="1">
      <c r="B5109" s="10"/>
      <c r="C5109" s="10"/>
      <c r="D5109" s="480"/>
      <c r="E5109" s="479"/>
      <c r="F5109" s="481"/>
      <c r="G5109" s="498"/>
      <c r="H5109" s="498"/>
      <c r="K5109" s="498"/>
      <c r="L5109" s="521"/>
      <c r="M5109" s="522"/>
      <c r="N5109" s="522"/>
      <c r="O5109" s="522"/>
      <c r="P5109" s="523"/>
      <c r="Q5109" s="523"/>
      <c r="R5109" s="524"/>
      <c r="S5109" s="524"/>
      <c r="T5109" s="524"/>
      <c r="U5109" s="59"/>
      <c r="V5109" s="528"/>
    </row>
    <row r="5110" spans="2:22" ht="14.1" customHeight="1">
      <c r="B5110" s="10"/>
      <c r="C5110" s="10"/>
      <c r="D5110" s="480"/>
      <c r="E5110" s="479"/>
      <c r="F5110" s="481"/>
      <c r="G5110" s="498"/>
      <c r="H5110" s="498"/>
      <c r="K5110" s="498"/>
      <c r="L5110" s="521"/>
      <c r="M5110" s="522"/>
      <c r="N5110" s="521"/>
      <c r="O5110" s="522"/>
      <c r="P5110" s="523"/>
      <c r="Q5110" s="523"/>
      <c r="R5110" s="524"/>
      <c r="S5110" s="524"/>
      <c r="T5110" s="524"/>
      <c r="U5110" s="59"/>
      <c r="V5110" s="528"/>
    </row>
    <row r="5111" spans="2:22" ht="14.1" customHeight="1">
      <c r="B5111" s="10"/>
      <c r="C5111" s="10"/>
      <c r="D5111" s="480"/>
      <c r="E5111" s="479"/>
      <c r="F5111" s="481"/>
      <c r="G5111" s="498"/>
      <c r="H5111" s="498"/>
      <c r="K5111" s="498"/>
      <c r="L5111" s="521"/>
      <c r="M5111" s="522"/>
      <c r="N5111" s="522"/>
      <c r="O5111" s="522"/>
      <c r="P5111" s="523"/>
      <c r="Q5111" s="523"/>
      <c r="R5111" s="524"/>
      <c r="S5111" s="524"/>
      <c r="T5111" s="524"/>
      <c r="U5111" s="59"/>
      <c r="V5111" s="528"/>
    </row>
    <row r="5112" spans="2:22" ht="14.1" customHeight="1">
      <c r="B5112" s="10"/>
      <c r="C5112" s="10"/>
      <c r="D5112" s="480"/>
      <c r="E5112" s="479"/>
      <c r="F5112" s="481"/>
      <c r="G5112" s="498"/>
      <c r="H5112" s="498"/>
      <c r="K5112" s="498"/>
      <c r="L5112" s="521"/>
      <c r="M5112" s="522"/>
      <c r="N5112" s="522"/>
      <c r="O5112" s="522"/>
      <c r="P5112" s="523"/>
      <c r="Q5112" s="523"/>
      <c r="R5112" s="524"/>
      <c r="S5112" s="524"/>
      <c r="T5112" s="524"/>
      <c r="U5112" s="59"/>
      <c r="V5112" s="528"/>
    </row>
    <row r="5113" spans="2:22" ht="14.1" customHeight="1">
      <c r="B5113" s="10"/>
      <c r="C5113" s="10"/>
      <c r="D5113" s="480"/>
      <c r="E5113" s="479"/>
      <c r="F5113" s="481"/>
      <c r="G5113" s="498"/>
      <c r="H5113" s="498"/>
      <c r="K5113" s="498"/>
      <c r="L5113" s="521"/>
      <c r="M5113" s="522"/>
      <c r="N5113" s="522"/>
      <c r="O5113" s="522"/>
      <c r="P5113" s="523"/>
      <c r="Q5113" s="523"/>
      <c r="R5113" s="524"/>
      <c r="S5113" s="524"/>
      <c r="T5113" s="524"/>
      <c r="U5113" s="59"/>
      <c r="V5113" s="528"/>
    </row>
    <row r="5114" spans="2:22" ht="14.1" customHeight="1">
      <c r="B5114" s="10"/>
      <c r="C5114" s="10"/>
      <c r="D5114" s="480"/>
      <c r="E5114" s="479"/>
      <c r="F5114" s="481"/>
      <c r="G5114" s="498"/>
      <c r="H5114" s="498"/>
      <c r="K5114" s="498"/>
      <c r="L5114" s="521"/>
      <c r="M5114" s="522"/>
      <c r="N5114" s="522"/>
      <c r="O5114" s="522"/>
      <c r="P5114" s="523"/>
      <c r="Q5114" s="523"/>
      <c r="R5114" s="524"/>
      <c r="S5114" s="524"/>
      <c r="T5114" s="524"/>
      <c r="U5114" s="59"/>
      <c r="V5114" s="528"/>
    </row>
    <row r="5115" spans="2:22" ht="14.1" customHeight="1">
      <c r="B5115" s="10"/>
      <c r="C5115" s="10"/>
      <c r="D5115" s="480"/>
      <c r="E5115" s="479"/>
      <c r="F5115" s="481"/>
      <c r="G5115" s="498"/>
      <c r="H5115" s="498"/>
      <c r="K5115" s="498"/>
      <c r="L5115" s="521"/>
      <c r="M5115" s="522"/>
      <c r="N5115" s="522"/>
      <c r="O5115" s="522"/>
      <c r="P5115" s="523"/>
      <c r="Q5115" s="523"/>
      <c r="R5115" s="524"/>
      <c r="S5115" s="524"/>
      <c r="T5115" s="524"/>
      <c r="U5115" s="59"/>
      <c r="V5115" s="528"/>
    </row>
    <row r="5116" spans="2:22" ht="14.1" customHeight="1">
      <c r="B5116" s="10"/>
      <c r="C5116" s="10"/>
      <c r="D5116" s="480"/>
      <c r="E5116" s="479"/>
      <c r="F5116" s="481"/>
      <c r="G5116" s="498"/>
      <c r="H5116" s="498"/>
      <c r="K5116" s="498"/>
      <c r="L5116" s="521"/>
      <c r="M5116" s="522"/>
      <c r="N5116" s="522"/>
      <c r="O5116" s="522"/>
      <c r="P5116" s="523"/>
      <c r="Q5116" s="523"/>
      <c r="R5116" s="524"/>
      <c r="S5116" s="524"/>
      <c r="T5116" s="524"/>
      <c r="U5116" s="59"/>
      <c r="V5116" s="528"/>
    </row>
    <row r="5117" spans="2:22" ht="14.1" customHeight="1">
      <c r="B5117" s="10"/>
      <c r="C5117" s="10"/>
      <c r="D5117" s="480"/>
      <c r="E5117" s="479"/>
      <c r="F5117" s="481"/>
      <c r="G5117" s="498"/>
      <c r="H5117" s="498"/>
      <c r="K5117" s="498"/>
      <c r="L5117" s="521"/>
      <c r="M5117" s="522"/>
      <c r="N5117" s="522"/>
      <c r="O5117" s="522"/>
      <c r="P5117" s="523"/>
      <c r="Q5117" s="523"/>
      <c r="R5117" s="524"/>
      <c r="S5117" s="524"/>
      <c r="T5117" s="524"/>
      <c r="U5117" s="59"/>
      <c r="V5117" s="528"/>
    </row>
    <row r="5118" spans="2:22" ht="14.1" customHeight="1">
      <c r="B5118" s="10"/>
      <c r="C5118" s="10"/>
      <c r="D5118" s="480"/>
      <c r="E5118" s="479"/>
      <c r="F5118" s="481"/>
      <c r="G5118" s="498"/>
      <c r="H5118" s="498"/>
      <c r="K5118" s="498"/>
      <c r="L5118" s="521"/>
      <c r="M5118" s="522"/>
      <c r="N5118" s="522"/>
      <c r="O5118" s="522"/>
      <c r="P5118" s="523"/>
      <c r="Q5118" s="523"/>
      <c r="R5118" s="524"/>
      <c r="S5118" s="524"/>
      <c r="T5118" s="524"/>
      <c r="U5118" s="59"/>
      <c r="V5118" s="528"/>
    </row>
    <row r="5119" spans="2:22" ht="14.1" customHeight="1">
      <c r="B5119" s="10"/>
      <c r="C5119" s="10"/>
      <c r="D5119" s="480"/>
      <c r="E5119" s="479"/>
      <c r="F5119" s="481"/>
      <c r="G5119" s="498"/>
      <c r="H5119" s="498"/>
      <c r="K5119" s="498"/>
      <c r="L5119" s="521"/>
      <c r="M5119" s="522"/>
      <c r="N5119" s="522"/>
      <c r="O5119" s="522"/>
      <c r="P5119" s="523"/>
      <c r="Q5119" s="523"/>
      <c r="R5119" s="524"/>
      <c r="S5119" s="524"/>
      <c r="T5119" s="524"/>
      <c r="U5119" s="59"/>
      <c r="V5119" s="528"/>
    </row>
    <row r="5120" spans="2:22" ht="14.1" customHeight="1">
      <c r="B5120" s="10"/>
      <c r="C5120" s="10"/>
      <c r="D5120" s="480"/>
      <c r="E5120" s="479"/>
      <c r="F5120" s="481"/>
      <c r="G5120" s="498"/>
      <c r="H5120" s="498"/>
      <c r="K5120" s="498"/>
      <c r="L5120" s="521"/>
      <c r="M5120" s="522"/>
      <c r="N5120" s="522"/>
      <c r="O5120" s="522"/>
      <c r="P5120" s="523"/>
      <c r="Q5120" s="523"/>
      <c r="R5120" s="524"/>
      <c r="S5120" s="524"/>
      <c r="T5120" s="524"/>
      <c r="U5120" s="59"/>
      <c r="V5120" s="528"/>
    </row>
    <row r="5121" spans="2:22" ht="14.1" customHeight="1">
      <c r="B5121" s="10"/>
      <c r="C5121" s="10"/>
      <c r="D5121" s="480"/>
      <c r="E5121" s="479"/>
      <c r="F5121" s="481"/>
      <c r="G5121" s="498"/>
      <c r="H5121" s="498"/>
      <c r="K5121" s="498"/>
      <c r="L5121" s="521"/>
      <c r="M5121" s="522"/>
      <c r="N5121" s="522"/>
      <c r="O5121" s="522"/>
      <c r="P5121" s="523"/>
      <c r="Q5121" s="523"/>
      <c r="R5121" s="524"/>
      <c r="S5121" s="524"/>
      <c r="T5121" s="524"/>
      <c r="U5121" s="59"/>
      <c r="V5121" s="528"/>
    </row>
    <row r="5122" spans="2:22" ht="14.1" customHeight="1">
      <c r="B5122" s="10"/>
      <c r="C5122" s="10"/>
      <c r="D5122" s="480"/>
      <c r="E5122" s="479"/>
      <c r="F5122" s="481"/>
      <c r="G5122" s="498"/>
      <c r="H5122" s="498"/>
      <c r="K5122" s="498"/>
      <c r="L5122" s="521"/>
      <c r="M5122" s="522"/>
      <c r="N5122" s="522"/>
      <c r="O5122" s="522"/>
      <c r="P5122" s="523"/>
      <c r="Q5122" s="523"/>
      <c r="R5122" s="524"/>
      <c r="S5122" s="524"/>
      <c r="T5122" s="524"/>
      <c r="U5122" s="59"/>
      <c r="V5122" s="528"/>
    </row>
    <row r="5123" spans="2:22" ht="14.1" customHeight="1">
      <c r="B5123" s="10"/>
      <c r="C5123" s="10"/>
      <c r="D5123" s="480"/>
      <c r="E5123" s="479"/>
      <c r="F5123" s="481"/>
      <c r="G5123" s="498"/>
      <c r="H5123" s="498"/>
      <c r="K5123" s="498"/>
      <c r="L5123" s="521"/>
      <c r="M5123" s="522"/>
      <c r="N5123" s="522"/>
      <c r="O5123" s="522"/>
      <c r="P5123" s="523"/>
      <c r="Q5123" s="523"/>
      <c r="R5123" s="524"/>
      <c r="S5123" s="524"/>
      <c r="T5123" s="524"/>
      <c r="U5123" s="59"/>
      <c r="V5123" s="528"/>
    </row>
    <row r="5124" spans="2:22" ht="14.1" customHeight="1">
      <c r="B5124" s="10"/>
      <c r="C5124" s="10"/>
      <c r="D5124" s="480"/>
      <c r="E5124" s="479"/>
      <c r="F5124" s="481"/>
      <c r="G5124" s="498"/>
      <c r="H5124" s="498"/>
      <c r="K5124" s="498"/>
      <c r="L5124" s="521"/>
      <c r="M5124" s="522"/>
      <c r="N5124" s="522"/>
      <c r="O5124" s="522"/>
      <c r="P5124" s="523"/>
      <c r="Q5124" s="523"/>
      <c r="R5124" s="524"/>
      <c r="S5124" s="524"/>
      <c r="T5124" s="524"/>
      <c r="U5124" s="59"/>
      <c r="V5124" s="528"/>
    </row>
    <row r="5125" spans="2:22" ht="14.1" customHeight="1">
      <c r="B5125" s="10"/>
      <c r="C5125" s="10"/>
      <c r="D5125" s="480"/>
      <c r="E5125" s="479"/>
      <c r="F5125" s="481"/>
      <c r="G5125" s="498"/>
      <c r="H5125" s="498"/>
      <c r="K5125" s="498"/>
      <c r="L5125" s="521"/>
      <c r="M5125" s="522"/>
      <c r="N5125" s="522"/>
      <c r="O5125" s="522"/>
      <c r="P5125" s="523"/>
      <c r="Q5125" s="523"/>
      <c r="R5125" s="524"/>
      <c r="S5125" s="524"/>
      <c r="T5125" s="524"/>
      <c r="U5125" s="59"/>
      <c r="V5125" s="528"/>
    </row>
    <row r="5126" spans="2:22" ht="14.1" customHeight="1">
      <c r="B5126" s="10"/>
      <c r="C5126" s="10"/>
      <c r="D5126" s="480"/>
      <c r="E5126" s="479"/>
      <c r="F5126" s="481"/>
      <c r="G5126" s="498"/>
      <c r="H5126" s="498"/>
      <c r="K5126" s="498"/>
      <c r="L5126" s="521"/>
      <c r="M5126" s="522"/>
      <c r="N5126" s="522"/>
      <c r="O5126" s="522"/>
      <c r="P5126" s="523"/>
      <c r="Q5126" s="523"/>
      <c r="R5126" s="524"/>
      <c r="S5126" s="524"/>
      <c r="T5126" s="524"/>
      <c r="U5126" s="59"/>
      <c r="V5126" s="528"/>
    </row>
    <row r="5127" spans="2:22" ht="14.1" customHeight="1">
      <c r="B5127" s="10"/>
      <c r="C5127" s="10"/>
      <c r="D5127" s="480"/>
      <c r="E5127" s="479"/>
      <c r="F5127" s="481"/>
      <c r="G5127" s="498"/>
      <c r="H5127" s="498"/>
      <c r="K5127" s="498"/>
      <c r="L5127" s="521"/>
      <c r="M5127" s="522"/>
      <c r="N5127" s="522"/>
      <c r="O5127" s="522"/>
      <c r="P5127" s="523"/>
      <c r="Q5127" s="523"/>
      <c r="R5127" s="524"/>
      <c r="S5127" s="524"/>
      <c r="T5127" s="524"/>
      <c r="U5127" s="59"/>
      <c r="V5127" s="528"/>
    </row>
    <row r="5128" spans="2:22" ht="14.1" customHeight="1">
      <c r="B5128" s="10"/>
      <c r="C5128" s="10"/>
      <c r="D5128" s="480"/>
      <c r="E5128" s="479"/>
      <c r="F5128" s="481"/>
      <c r="G5128" s="498"/>
      <c r="H5128" s="498"/>
      <c r="K5128" s="498"/>
      <c r="L5128" s="521"/>
      <c r="M5128" s="522"/>
      <c r="N5128" s="522"/>
      <c r="O5128" s="522"/>
      <c r="P5128" s="523"/>
      <c r="Q5128" s="523"/>
      <c r="R5128" s="524"/>
      <c r="S5128" s="524"/>
      <c r="T5128" s="524"/>
      <c r="U5128" s="59"/>
      <c r="V5128" s="528"/>
    </row>
    <row r="5129" spans="2:22" ht="14.1" customHeight="1">
      <c r="B5129" s="10"/>
      <c r="C5129" s="10"/>
      <c r="D5129" s="480"/>
      <c r="E5129" s="479"/>
      <c r="F5129" s="481"/>
      <c r="G5129" s="498"/>
      <c r="H5129" s="498"/>
      <c r="K5129" s="498"/>
      <c r="L5129" s="521"/>
      <c r="M5129" s="522"/>
      <c r="N5129" s="522"/>
      <c r="O5129" s="522"/>
      <c r="P5129" s="523"/>
      <c r="Q5129" s="523"/>
      <c r="R5129" s="524"/>
      <c r="S5129" s="524"/>
      <c r="T5129" s="524"/>
      <c r="U5129" s="59"/>
      <c r="V5129" s="528"/>
    </row>
    <row r="5130" spans="2:22" ht="14.1" customHeight="1">
      <c r="B5130" s="10"/>
      <c r="C5130" s="10"/>
      <c r="D5130" s="480"/>
      <c r="E5130" s="479"/>
      <c r="F5130" s="481"/>
      <c r="G5130" s="498"/>
      <c r="H5130" s="498"/>
      <c r="K5130" s="498"/>
      <c r="L5130" s="521"/>
      <c r="M5130" s="522"/>
      <c r="N5130" s="522"/>
      <c r="O5130" s="522"/>
      <c r="P5130" s="523"/>
      <c r="Q5130" s="523"/>
      <c r="R5130" s="524"/>
      <c r="S5130" s="524"/>
      <c r="T5130" s="524"/>
      <c r="U5130" s="59"/>
      <c r="V5130" s="528"/>
    </row>
    <row r="5131" spans="2:22" ht="14.1" customHeight="1">
      <c r="B5131" s="10"/>
      <c r="C5131" s="10"/>
      <c r="D5131" s="480"/>
      <c r="E5131" s="479"/>
      <c r="F5131" s="481"/>
      <c r="G5131" s="498"/>
      <c r="H5131" s="498"/>
      <c r="K5131" s="498"/>
      <c r="L5131" s="521"/>
      <c r="M5131" s="522"/>
      <c r="N5131" s="522"/>
      <c r="O5131" s="522"/>
      <c r="P5131" s="523"/>
      <c r="Q5131" s="523"/>
      <c r="R5131" s="524"/>
      <c r="S5131" s="524"/>
      <c r="T5131" s="524"/>
      <c r="U5131" s="59"/>
      <c r="V5131" s="528"/>
    </row>
    <row r="5132" spans="2:22" ht="14.1" customHeight="1">
      <c r="B5132" s="10"/>
      <c r="C5132" s="10"/>
      <c r="D5132" s="480"/>
      <c r="E5132" s="479"/>
      <c r="F5132" s="481"/>
      <c r="G5132" s="498"/>
      <c r="H5132" s="498"/>
      <c r="K5132" s="498"/>
      <c r="L5132" s="521"/>
      <c r="M5132" s="522"/>
      <c r="N5132" s="522"/>
      <c r="O5132" s="522"/>
      <c r="P5132" s="523"/>
      <c r="Q5132" s="523"/>
      <c r="R5132" s="524"/>
      <c r="S5132" s="524"/>
      <c r="T5132" s="524"/>
      <c r="U5132" s="59"/>
      <c r="V5132" s="528"/>
    </row>
    <row r="5133" spans="2:22" ht="14.1" customHeight="1">
      <c r="B5133" s="10"/>
      <c r="C5133" s="10"/>
      <c r="D5133" s="480"/>
      <c r="E5133" s="479"/>
      <c r="F5133" s="481"/>
      <c r="G5133" s="498"/>
      <c r="H5133" s="498"/>
      <c r="K5133" s="498"/>
      <c r="L5133" s="521"/>
      <c r="M5133" s="522"/>
      <c r="N5133" s="522"/>
      <c r="O5133" s="522"/>
      <c r="P5133" s="523"/>
      <c r="Q5133" s="523"/>
      <c r="R5133" s="524"/>
      <c r="S5133" s="524"/>
      <c r="T5133" s="524"/>
      <c r="U5133" s="59"/>
      <c r="V5133" s="528"/>
    </row>
    <row r="5134" spans="2:22" ht="14.1" customHeight="1">
      <c r="B5134" s="10"/>
      <c r="C5134" s="10"/>
      <c r="D5134" s="480"/>
      <c r="E5134" s="479"/>
      <c r="F5134" s="481"/>
      <c r="G5134" s="498"/>
      <c r="H5134" s="498"/>
      <c r="K5134" s="498"/>
      <c r="L5134" s="521"/>
      <c r="M5134" s="522"/>
      <c r="N5134" s="522"/>
      <c r="O5134" s="522"/>
      <c r="P5134" s="523"/>
      <c r="Q5134" s="523"/>
      <c r="R5134" s="524"/>
      <c r="S5134" s="524"/>
      <c r="T5134" s="524"/>
      <c r="U5134" s="59"/>
      <c r="V5134" s="528"/>
    </row>
    <row r="5135" spans="2:22" ht="14.1" customHeight="1">
      <c r="B5135" s="10"/>
      <c r="C5135" s="10"/>
      <c r="D5135" s="480"/>
      <c r="E5135" s="479"/>
      <c r="F5135" s="481"/>
      <c r="G5135" s="498"/>
      <c r="H5135" s="498"/>
      <c r="K5135" s="498"/>
      <c r="L5135" s="521"/>
      <c r="M5135" s="522"/>
      <c r="N5135" s="522"/>
      <c r="O5135" s="522"/>
      <c r="P5135" s="523"/>
      <c r="Q5135" s="523"/>
      <c r="R5135" s="524"/>
      <c r="S5135" s="524"/>
      <c r="T5135" s="524"/>
      <c r="U5135" s="59"/>
      <c r="V5135" s="528"/>
    </row>
    <row r="5136" spans="2:22" ht="14.1" customHeight="1">
      <c r="B5136" s="10"/>
      <c r="C5136" s="10"/>
      <c r="D5136" s="480"/>
      <c r="E5136" s="479"/>
      <c r="F5136" s="481"/>
      <c r="G5136" s="498"/>
      <c r="H5136" s="498"/>
      <c r="K5136" s="498"/>
      <c r="L5136" s="521"/>
      <c r="M5136" s="522"/>
      <c r="N5136" s="522"/>
      <c r="O5136" s="522"/>
      <c r="P5136" s="523"/>
      <c r="Q5136" s="523"/>
      <c r="R5136" s="524"/>
      <c r="S5136" s="524"/>
      <c r="T5136" s="524"/>
      <c r="U5136" s="59"/>
      <c r="V5136" s="528"/>
    </row>
    <row r="5137" spans="2:22" ht="14.1" customHeight="1">
      <c r="B5137" s="10"/>
      <c r="C5137" s="10"/>
      <c r="D5137" s="480"/>
      <c r="E5137" s="479"/>
      <c r="F5137" s="481"/>
      <c r="G5137" s="498"/>
      <c r="H5137" s="498"/>
      <c r="K5137" s="498"/>
      <c r="L5137" s="521"/>
      <c r="M5137" s="522"/>
      <c r="N5137" s="522"/>
      <c r="O5137" s="522"/>
      <c r="P5137" s="523"/>
      <c r="Q5137" s="523"/>
      <c r="R5137" s="524"/>
      <c r="S5137" s="524"/>
      <c r="T5137" s="524"/>
      <c r="U5137" s="59"/>
      <c r="V5137" s="528"/>
    </row>
    <row r="5138" spans="2:22" ht="14.1" customHeight="1">
      <c r="B5138" s="10"/>
      <c r="C5138" s="10"/>
      <c r="D5138" s="480"/>
      <c r="E5138" s="479"/>
      <c r="F5138" s="481"/>
      <c r="G5138" s="498"/>
      <c r="H5138" s="498"/>
      <c r="K5138" s="498"/>
      <c r="L5138" s="521"/>
      <c r="M5138" s="522"/>
      <c r="N5138" s="522"/>
      <c r="O5138" s="522"/>
      <c r="P5138" s="523"/>
      <c r="Q5138" s="523"/>
      <c r="R5138" s="524"/>
      <c r="S5138" s="524"/>
      <c r="T5138" s="524"/>
      <c r="U5138" s="59"/>
      <c r="V5138" s="528"/>
    </row>
    <row r="5139" spans="2:22" ht="14.1" customHeight="1">
      <c r="B5139" s="10"/>
      <c r="C5139" s="10"/>
      <c r="D5139" s="480"/>
      <c r="E5139" s="479"/>
      <c r="F5139" s="481"/>
      <c r="G5139" s="498"/>
      <c r="H5139" s="498"/>
      <c r="K5139" s="498"/>
      <c r="L5139" s="521"/>
      <c r="M5139" s="522"/>
      <c r="N5139" s="522"/>
      <c r="O5139" s="522"/>
      <c r="P5139" s="523"/>
      <c r="Q5139" s="523"/>
      <c r="R5139" s="524"/>
      <c r="S5139" s="524"/>
      <c r="T5139" s="524"/>
      <c r="U5139" s="59"/>
      <c r="V5139" s="528"/>
    </row>
    <row r="5140" spans="2:22" ht="14.1" customHeight="1">
      <c r="B5140" s="10"/>
      <c r="C5140" s="10"/>
      <c r="D5140" s="480"/>
      <c r="E5140" s="479"/>
      <c r="F5140" s="481"/>
      <c r="G5140" s="498"/>
      <c r="H5140" s="498"/>
      <c r="K5140" s="498"/>
      <c r="L5140" s="521"/>
      <c r="M5140" s="522"/>
      <c r="N5140" s="522"/>
      <c r="O5140" s="522"/>
      <c r="P5140" s="523"/>
      <c r="Q5140" s="523"/>
      <c r="R5140" s="524"/>
      <c r="S5140" s="524"/>
      <c r="T5140" s="524"/>
      <c r="U5140" s="59"/>
      <c r="V5140" s="528"/>
    </row>
    <row r="5141" spans="2:22" ht="14.1" customHeight="1">
      <c r="B5141" s="10"/>
      <c r="C5141" s="10"/>
      <c r="D5141" s="480"/>
      <c r="E5141" s="479"/>
      <c r="F5141" s="481"/>
      <c r="G5141" s="498"/>
      <c r="H5141" s="498"/>
      <c r="K5141" s="498"/>
      <c r="L5141" s="521"/>
      <c r="M5141" s="522"/>
      <c r="N5141" s="522"/>
      <c r="O5141" s="522"/>
      <c r="P5141" s="523"/>
      <c r="Q5141" s="523"/>
      <c r="R5141" s="524"/>
      <c r="S5141" s="524"/>
      <c r="T5141" s="524"/>
      <c r="U5141" s="59"/>
      <c r="V5141" s="528"/>
    </row>
    <row r="5142" spans="2:22" ht="14.1" customHeight="1">
      <c r="B5142" s="10"/>
      <c r="C5142" s="10"/>
      <c r="D5142" s="480"/>
      <c r="E5142" s="479"/>
      <c r="F5142" s="481"/>
      <c r="G5142" s="498"/>
      <c r="H5142" s="498"/>
      <c r="K5142" s="498"/>
      <c r="L5142" s="521"/>
      <c r="M5142" s="522"/>
      <c r="N5142" s="522"/>
      <c r="O5142" s="522"/>
      <c r="P5142" s="523"/>
      <c r="Q5142" s="523"/>
      <c r="R5142" s="524"/>
      <c r="S5142" s="524"/>
      <c r="T5142" s="524"/>
      <c r="U5142" s="59"/>
      <c r="V5142" s="528"/>
    </row>
    <row r="5143" spans="2:22" ht="14.1" customHeight="1">
      <c r="B5143" s="10"/>
      <c r="C5143" s="10"/>
      <c r="D5143" s="480"/>
      <c r="E5143" s="479"/>
      <c r="F5143" s="481"/>
      <c r="G5143" s="498"/>
      <c r="H5143" s="498"/>
      <c r="K5143" s="498"/>
      <c r="L5143" s="521"/>
      <c r="M5143" s="522"/>
      <c r="N5143" s="522"/>
      <c r="O5143" s="522"/>
      <c r="P5143" s="523"/>
      <c r="Q5143" s="523"/>
      <c r="R5143" s="524"/>
      <c r="S5143" s="524"/>
      <c r="T5143" s="524"/>
      <c r="U5143" s="59"/>
      <c r="V5143" s="528"/>
    </row>
    <row r="5144" spans="2:22" ht="14.1" customHeight="1">
      <c r="B5144" s="10"/>
      <c r="C5144" s="10"/>
      <c r="D5144" s="480"/>
      <c r="E5144" s="479"/>
      <c r="F5144" s="481"/>
      <c r="G5144" s="498"/>
      <c r="H5144" s="498"/>
      <c r="K5144" s="498"/>
      <c r="L5144" s="521"/>
      <c r="M5144" s="522"/>
      <c r="N5144" s="522"/>
      <c r="O5144" s="522"/>
      <c r="P5144" s="523"/>
      <c r="Q5144" s="523"/>
      <c r="R5144" s="524"/>
      <c r="S5144" s="524"/>
      <c r="T5144" s="524"/>
      <c r="U5144" s="59"/>
      <c r="V5144" s="528"/>
    </row>
    <row r="5145" spans="2:22" ht="14.1" customHeight="1">
      <c r="B5145" s="10"/>
      <c r="C5145" s="10"/>
      <c r="D5145" s="480"/>
      <c r="E5145" s="479"/>
      <c r="F5145" s="481"/>
      <c r="G5145" s="498"/>
      <c r="H5145" s="498"/>
      <c r="K5145" s="498"/>
      <c r="L5145" s="521"/>
      <c r="M5145" s="522"/>
      <c r="N5145" s="522"/>
      <c r="O5145" s="522"/>
      <c r="P5145" s="523"/>
      <c r="Q5145" s="523"/>
      <c r="R5145" s="524"/>
      <c r="S5145" s="524"/>
      <c r="T5145" s="524"/>
      <c r="U5145" s="59"/>
      <c r="V5145" s="528"/>
    </row>
    <row r="5146" spans="2:22" ht="14.1" customHeight="1">
      <c r="B5146" s="10"/>
      <c r="C5146" s="10"/>
      <c r="D5146" s="480"/>
      <c r="E5146" s="479"/>
      <c r="F5146" s="481"/>
      <c r="G5146" s="498"/>
      <c r="H5146" s="498"/>
      <c r="K5146" s="498"/>
      <c r="L5146" s="521"/>
      <c r="M5146" s="522"/>
      <c r="N5146" s="522"/>
      <c r="O5146" s="522"/>
      <c r="P5146" s="523"/>
      <c r="Q5146" s="523"/>
      <c r="R5146" s="524"/>
      <c r="S5146" s="524"/>
      <c r="T5146" s="524"/>
      <c r="U5146" s="59"/>
      <c r="V5146" s="528"/>
    </row>
    <row r="5147" spans="2:22" ht="14.1" customHeight="1">
      <c r="B5147" s="10"/>
      <c r="C5147" s="10"/>
      <c r="D5147" s="480"/>
      <c r="E5147" s="479"/>
      <c r="F5147" s="481"/>
      <c r="G5147" s="498"/>
      <c r="H5147" s="498"/>
      <c r="K5147" s="498"/>
      <c r="L5147" s="521"/>
      <c r="M5147" s="522"/>
      <c r="N5147" s="522"/>
      <c r="O5147" s="522"/>
      <c r="P5147" s="523"/>
      <c r="Q5147" s="523"/>
      <c r="R5147" s="524"/>
      <c r="S5147" s="524"/>
      <c r="T5147" s="524"/>
      <c r="U5147" s="59"/>
      <c r="V5147" s="528"/>
    </row>
    <row r="5148" spans="2:22" ht="14.1" customHeight="1">
      <c r="B5148" s="10"/>
      <c r="C5148" s="10"/>
      <c r="D5148" s="480"/>
      <c r="E5148" s="479"/>
      <c r="F5148" s="481"/>
      <c r="G5148" s="498"/>
      <c r="H5148" s="498"/>
      <c r="K5148" s="498"/>
      <c r="L5148" s="521"/>
      <c r="M5148" s="522"/>
      <c r="N5148" s="522"/>
      <c r="O5148" s="522"/>
      <c r="P5148" s="523"/>
      <c r="Q5148" s="523"/>
      <c r="R5148" s="524"/>
      <c r="S5148" s="524"/>
      <c r="T5148" s="524"/>
      <c r="U5148" s="59"/>
      <c r="V5148" s="528"/>
    </row>
    <row r="5149" spans="2:22" ht="14.1" customHeight="1">
      <c r="B5149" s="10"/>
      <c r="C5149" s="10"/>
      <c r="D5149" s="480"/>
      <c r="E5149" s="479"/>
      <c r="F5149" s="481"/>
      <c r="G5149" s="498"/>
      <c r="H5149" s="498"/>
      <c r="K5149" s="498"/>
      <c r="L5149" s="521"/>
      <c r="M5149" s="522"/>
      <c r="N5149" s="522"/>
      <c r="O5149" s="522"/>
      <c r="P5149" s="523"/>
      <c r="Q5149" s="523"/>
      <c r="R5149" s="524"/>
      <c r="S5149" s="524"/>
      <c r="T5149" s="524"/>
      <c r="U5149" s="59"/>
      <c r="V5149" s="528"/>
    </row>
    <row r="5150" spans="2:22" ht="14.1" customHeight="1">
      <c r="B5150" s="10"/>
      <c r="C5150" s="10"/>
      <c r="D5150" s="480"/>
      <c r="E5150" s="479"/>
      <c r="F5150" s="481"/>
      <c r="G5150" s="498"/>
      <c r="H5150" s="498"/>
      <c r="K5150" s="498"/>
      <c r="L5150" s="521"/>
      <c r="M5150" s="522"/>
      <c r="N5150" s="522"/>
      <c r="O5150" s="522"/>
      <c r="P5150" s="523"/>
      <c r="Q5150" s="523"/>
      <c r="R5150" s="524"/>
      <c r="S5150" s="524"/>
      <c r="T5150" s="524"/>
      <c r="U5150" s="59"/>
      <c r="V5150" s="528"/>
    </row>
    <row r="5151" spans="2:22" ht="14.1" customHeight="1">
      <c r="B5151" s="10"/>
      <c r="C5151" s="10"/>
      <c r="D5151" s="480"/>
      <c r="E5151" s="479"/>
      <c r="F5151" s="481"/>
      <c r="G5151" s="498"/>
      <c r="H5151" s="498"/>
      <c r="K5151" s="498"/>
      <c r="L5151" s="521"/>
      <c r="M5151" s="522"/>
      <c r="N5151" s="522"/>
      <c r="O5151" s="522"/>
      <c r="P5151" s="523"/>
      <c r="Q5151" s="523"/>
      <c r="R5151" s="524"/>
      <c r="S5151" s="524"/>
      <c r="T5151" s="524"/>
      <c r="U5151" s="59"/>
      <c r="V5151" s="528"/>
    </row>
    <row r="5152" spans="2:22" ht="14.1" customHeight="1">
      <c r="B5152" s="10"/>
      <c r="C5152" s="10"/>
      <c r="D5152" s="480"/>
      <c r="E5152" s="479"/>
      <c r="F5152" s="481"/>
      <c r="G5152" s="498"/>
      <c r="H5152" s="498"/>
      <c r="K5152" s="498"/>
      <c r="L5152" s="521"/>
      <c r="M5152" s="522"/>
      <c r="N5152" s="522"/>
      <c r="O5152" s="522"/>
      <c r="P5152" s="523"/>
      <c r="Q5152" s="523"/>
      <c r="R5152" s="524"/>
      <c r="S5152" s="524"/>
      <c r="T5152" s="524"/>
      <c r="U5152" s="59"/>
      <c r="V5152" s="528"/>
    </row>
    <row r="5153" spans="2:22" ht="14.1" customHeight="1">
      <c r="B5153" s="10"/>
      <c r="C5153" s="10"/>
      <c r="D5153" s="480"/>
      <c r="E5153" s="479"/>
      <c r="F5153" s="481"/>
      <c r="G5153" s="498"/>
      <c r="H5153" s="498"/>
      <c r="K5153" s="498"/>
      <c r="L5153" s="521"/>
      <c r="M5153" s="522"/>
      <c r="N5153" s="522"/>
      <c r="O5153" s="522"/>
      <c r="P5153" s="523"/>
      <c r="Q5153" s="523"/>
      <c r="R5153" s="524"/>
      <c r="S5153" s="524"/>
      <c r="T5153" s="524"/>
      <c r="U5153" s="59"/>
      <c r="V5153" s="528"/>
    </row>
    <row r="5154" spans="2:22" ht="14.1" customHeight="1">
      <c r="B5154" s="10"/>
      <c r="C5154" s="10"/>
      <c r="D5154" s="480"/>
      <c r="E5154" s="479"/>
      <c r="F5154" s="481"/>
      <c r="G5154" s="498"/>
      <c r="H5154" s="498"/>
      <c r="K5154" s="498"/>
      <c r="L5154" s="521"/>
      <c r="M5154" s="522"/>
      <c r="N5154" s="522"/>
      <c r="O5154" s="522"/>
      <c r="P5154" s="523"/>
      <c r="Q5154" s="523"/>
      <c r="R5154" s="524"/>
      <c r="S5154" s="524"/>
      <c r="T5154" s="524"/>
      <c r="U5154" s="59"/>
      <c r="V5154" s="528"/>
    </row>
    <row r="5155" spans="2:22" ht="14.1" customHeight="1">
      <c r="B5155" s="10"/>
      <c r="C5155" s="10"/>
      <c r="D5155" s="480"/>
      <c r="E5155" s="479"/>
      <c r="F5155" s="481"/>
      <c r="G5155" s="498"/>
      <c r="H5155" s="498"/>
      <c r="K5155" s="498"/>
      <c r="L5155" s="521"/>
      <c r="M5155" s="522"/>
      <c r="N5155" s="522"/>
      <c r="O5155" s="522"/>
      <c r="P5155" s="523"/>
      <c r="Q5155" s="523"/>
      <c r="R5155" s="524"/>
      <c r="S5155" s="524"/>
      <c r="T5155" s="524"/>
      <c r="U5155" s="59"/>
      <c r="V5155" s="528"/>
    </row>
    <row r="5156" spans="2:22" ht="14.1" customHeight="1">
      <c r="B5156" s="10"/>
      <c r="C5156" s="10"/>
      <c r="D5156" s="480"/>
      <c r="E5156" s="479"/>
      <c r="F5156" s="481"/>
      <c r="G5156" s="498"/>
      <c r="H5156" s="498"/>
      <c r="K5156" s="498"/>
      <c r="L5156" s="521"/>
      <c r="M5156" s="522"/>
      <c r="N5156" s="522"/>
      <c r="O5156" s="522"/>
      <c r="P5156" s="523"/>
      <c r="Q5156" s="523"/>
      <c r="R5156" s="524"/>
      <c r="S5156" s="524"/>
      <c r="T5156" s="524"/>
      <c r="U5156" s="59"/>
      <c r="V5156" s="528"/>
    </row>
    <row r="5157" spans="2:22" ht="14.1" customHeight="1">
      <c r="B5157" s="10"/>
      <c r="C5157" s="10"/>
      <c r="D5157" s="480"/>
      <c r="E5157" s="479"/>
      <c r="F5157" s="481"/>
      <c r="G5157" s="498"/>
      <c r="H5157" s="498"/>
      <c r="K5157" s="498"/>
      <c r="L5157" s="521"/>
      <c r="M5157" s="522"/>
      <c r="N5157" s="522"/>
      <c r="O5157" s="522"/>
      <c r="P5157" s="523"/>
      <c r="Q5157" s="523"/>
      <c r="R5157" s="524"/>
      <c r="S5157" s="524"/>
      <c r="T5157" s="524"/>
      <c r="U5157" s="59"/>
      <c r="V5157" s="528"/>
    </row>
    <row r="5158" spans="2:22" ht="14.1" customHeight="1">
      <c r="B5158" s="10"/>
      <c r="C5158" s="10"/>
      <c r="D5158" s="480"/>
      <c r="E5158" s="479"/>
      <c r="F5158" s="481"/>
      <c r="G5158" s="498"/>
      <c r="H5158" s="498"/>
      <c r="K5158" s="498"/>
      <c r="L5158" s="521"/>
      <c r="M5158" s="522"/>
      <c r="N5158" s="522"/>
      <c r="O5158" s="522"/>
      <c r="P5158" s="523"/>
      <c r="Q5158" s="523"/>
      <c r="R5158" s="524"/>
      <c r="S5158" s="524"/>
      <c r="T5158" s="524"/>
      <c r="U5158" s="59"/>
      <c r="V5158" s="528"/>
    </row>
    <row r="5159" spans="2:22" ht="14.1" customHeight="1">
      <c r="B5159" s="10"/>
      <c r="C5159" s="10"/>
      <c r="D5159" s="480"/>
      <c r="E5159" s="479"/>
      <c r="F5159" s="481"/>
      <c r="G5159" s="498"/>
      <c r="H5159" s="498"/>
      <c r="K5159" s="498"/>
      <c r="L5159" s="521"/>
      <c r="M5159" s="522"/>
      <c r="N5159" s="522"/>
      <c r="O5159" s="522"/>
      <c r="P5159" s="523"/>
      <c r="Q5159" s="523"/>
      <c r="R5159" s="524"/>
      <c r="S5159" s="524"/>
      <c r="T5159" s="524"/>
      <c r="U5159" s="59"/>
      <c r="V5159" s="528"/>
    </row>
    <row r="5160" spans="2:22" ht="14.1" customHeight="1">
      <c r="B5160" s="10"/>
      <c r="C5160" s="10"/>
      <c r="D5160" s="480"/>
      <c r="E5160" s="479"/>
      <c r="F5160" s="481"/>
      <c r="G5160" s="498"/>
      <c r="H5160" s="498"/>
      <c r="K5160" s="498"/>
      <c r="L5160" s="521"/>
      <c r="M5160" s="522"/>
      <c r="N5160" s="522"/>
      <c r="O5160" s="522"/>
      <c r="P5160" s="523"/>
      <c r="Q5160" s="523"/>
      <c r="R5160" s="524"/>
      <c r="S5160" s="524"/>
      <c r="T5160" s="524"/>
      <c r="U5160" s="59"/>
      <c r="V5160" s="528"/>
    </row>
    <row r="5161" spans="2:22" ht="14.1" customHeight="1">
      <c r="B5161" s="10"/>
      <c r="C5161" s="10"/>
      <c r="D5161" s="480"/>
      <c r="E5161" s="479"/>
      <c r="F5161" s="481"/>
      <c r="G5161" s="498"/>
      <c r="H5161" s="498"/>
      <c r="K5161" s="498"/>
      <c r="L5161" s="521"/>
      <c r="M5161" s="522"/>
      <c r="N5161" s="522"/>
      <c r="O5161" s="522"/>
      <c r="P5161" s="523"/>
      <c r="Q5161" s="523"/>
      <c r="R5161" s="524"/>
      <c r="S5161" s="524"/>
      <c r="T5161" s="524"/>
      <c r="U5161" s="59"/>
      <c r="V5161" s="528"/>
    </row>
    <row r="5162" spans="2:22" ht="14.1" customHeight="1">
      <c r="B5162" s="10"/>
      <c r="C5162" s="10"/>
      <c r="D5162" s="480"/>
      <c r="E5162" s="479"/>
      <c r="F5162" s="481"/>
      <c r="G5162" s="498"/>
      <c r="H5162" s="498"/>
      <c r="K5162" s="498"/>
      <c r="L5162" s="521"/>
      <c r="M5162" s="522"/>
      <c r="N5162" s="522"/>
      <c r="O5162" s="522"/>
      <c r="P5162" s="523"/>
      <c r="Q5162" s="523"/>
      <c r="R5162" s="524"/>
      <c r="S5162" s="524"/>
      <c r="T5162" s="524"/>
      <c r="U5162" s="59"/>
      <c r="V5162" s="528"/>
    </row>
    <row r="5163" spans="2:22" ht="14.1" customHeight="1">
      <c r="B5163" s="10"/>
      <c r="C5163" s="10"/>
      <c r="D5163" s="480"/>
      <c r="E5163" s="479"/>
      <c r="F5163" s="481"/>
      <c r="G5163" s="498"/>
      <c r="H5163" s="498"/>
      <c r="K5163" s="498"/>
      <c r="L5163" s="521"/>
      <c r="M5163" s="522"/>
      <c r="N5163" s="522"/>
      <c r="O5163" s="522"/>
      <c r="P5163" s="523"/>
      <c r="Q5163" s="523"/>
      <c r="R5163" s="524"/>
      <c r="S5163" s="524"/>
      <c r="T5163" s="524"/>
      <c r="U5163" s="59"/>
      <c r="V5163" s="528"/>
    </row>
    <row r="5164" spans="2:22" ht="14.1" customHeight="1">
      <c r="B5164" s="10"/>
      <c r="C5164" s="10"/>
      <c r="D5164" s="480"/>
      <c r="E5164" s="479"/>
      <c r="F5164" s="481"/>
      <c r="G5164" s="498"/>
      <c r="H5164" s="498"/>
      <c r="K5164" s="498"/>
      <c r="L5164" s="521"/>
      <c r="M5164" s="522"/>
      <c r="N5164" s="522"/>
      <c r="O5164" s="522"/>
      <c r="P5164" s="523"/>
      <c r="Q5164" s="523"/>
      <c r="R5164" s="524"/>
      <c r="S5164" s="524"/>
      <c r="T5164" s="524"/>
      <c r="U5164" s="59"/>
      <c r="V5164" s="528"/>
    </row>
    <row r="5165" spans="2:22" ht="14.1" customHeight="1">
      <c r="B5165" s="10"/>
      <c r="C5165" s="10"/>
      <c r="D5165" s="480"/>
      <c r="E5165" s="479"/>
      <c r="F5165" s="481"/>
      <c r="G5165" s="498"/>
      <c r="H5165" s="498"/>
      <c r="K5165" s="498"/>
      <c r="L5165" s="521"/>
      <c r="M5165" s="522"/>
      <c r="N5165" s="522"/>
      <c r="O5165" s="522"/>
      <c r="P5165" s="523"/>
      <c r="Q5165" s="523"/>
      <c r="R5165" s="524"/>
      <c r="S5165" s="524"/>
      <c r="T5165" s="524"/>
      <c r="U5165" s="59"/>
      <c r="V5165" s="528"/>
    </row>
    <row r="5166" spans="2:22" ht="14.1" customHeight="1">
      <c r="B5166" s="10"/>
      <c r="C5166" s="10"/>
      <c r="D5166" s="480"/>
      <c r="E5166" s="479"/>
      <c r="F5166" s="481"/>
      <c r="G5166" s="498"/>
      <c r="H5166" s="498"/>
      <c r="K5166" s="498"/>
      <c r="L5166" s="521"/>
      <c r="M5166" s="522"/>
      <c r="N5166" s="522"/>
      <c r="O5166" s="522"/>
      <c r="P5166" s="523"/>
      <c r="Q5166" s="523"/>
      <c r="R5166" s="524"/>
      <c r="S5166" s="524"/>
      <c r="T5166" s="524"/>
      <c r="U5166" s="59"/>
      <c r="V5166" s="528"/>
    </row>
    <row r="5167" spans="2:22" ht="14.1" customHeight="1">
      <c r="B5167" s="10"/>
      <c r="C5167" s="10"/>
      <c r="D5167" s="480"/>
      <c r="E5167" s="479"/>
      <c r="F5167" s="481"/>
      <c r="G5167" s="498"/>
      <c r="H5167" s="498"/>
      <c r="K5167" s="498"/>
      <c r="L5167" s="521"/>
      <c r="M5167" s="522"/>
      <c r="N5167" s="522"/>
      <c r="O5167" s="522"/>
      <c r="P5167" s="523"/>
      <c r="Q5167" s="523"/>
      <c r="R5167" s="524"/>
      <c r="S5167" s="524"/>
      <c r="T5167" s="524"/>
      <c r="U5167" s="59"/>
      <c r="V5167" s="528"/>
    </row>
    <row r="5168" spans="2:22" ht="14.1" customHeight="1">
      <c r="B5168" s="10"/>
      <c r="C5168" s="10"/>
      <c r="D5168" s="480"/>
      <c r="E5168" s="479"/>
      <c r="F5168" s="481"/>
      <c r="G5168" s="498"/>
      <c r="H5168" s="498"/>
      <c r="K5168" s="498"/>
      <c r="L5168" s="521"/>
      <c r="M5168" s="522"/>
      <c r="N5168" s="522"/>
      <c r="O5168" s="522"/>
      <c r="P5168" s="523"/>
      <c r="Q5168" s="523"/>
      <c r="R5168" s="524"/>
      <c r="S5168" s="524"/>
      <c r="T5168" s="524"/>
      <c r="U5168" s="59"/>
      <c r="V5168" s="528"/>
    </row>
    <row r="5169" spans="2:22" ht="14.1" customHeight="1">
      <c r="B5169" s="10"/>
      <c r="C5169" s="10"/>
      <c r="D5169" s="480"/>
      <c r="E5169" s="479"/>
      <c r="F5169" s="481"/>
      <c r="G5169" s="498"/>
      <c r="H5169" s="498"/>
      <c r="K5169" s="498"/>
      <c r="L5169" s="521"/>
      <c r="M5169" s="522"/>
      <c r="N5169" s="522"/>
      <c r="O5169" s="522"/>
      <c r="P5169" s="523"/>
      <c r="Q5169" s="523"/>
      <c r="R5169" s="524"/>
      <c r="S5169" s="524"/>
      <c r="T5169" s="524"/>
      <c r="U5169" s="59"/>
      <c r="V5169" s="528"/>
    </row>
    <row r="5170" spans="2:22" ht="14.1" customHeight="1">
      <c r="B5170" s="10"/>
      <c r="C5170" s="10"/>
      <c r="D5170" s="480"/>
      <c r="E5170" s="479"/>
      <c r="F5170" s="481"/>
      <c r="G5170" s="498"/>
      <c r="H5170" s="498"/>
      <c r="K5170" s="498"/>
      <c r="L5170" s="521"/>
      <c r="M5170" s="522"/>
      <c r="N5170" s="522"/>
      <c r="O5170" s="522"/>
      <c r="P5170" s="523"/>
      <c r="Q5170" s="523"/>
      <c r="R5170" s="524"/>
      <c r="S5170" s="524"/>
      <c r="T5170" s="524"/>
      <c r="U5170" s="59"/>
      <c r="V5170" s="528"/>
    </row>
    <row r="5171" spans="2:22" ht="14.1" customHeight="1">
      <c r="B5171" s="10"/>
      <c r="C5171" s="10"/>
      <c r="D5171" s="480"/>
      <c r="E5171" s="479"/>
      <c r="F5171" s="481"/>
      <c r="G5171" s="498"/>
      <c r="H5171" s="498"/>
      <c r="K5171" s="498"/>
      <c r="L5171" s="521"/>
      <c r="M5171" s="522"/>
      <c r="N5171" s="522"/>
      <c r="O5171" s="522"/>
      <c r="P5171" s="523"/>
      <c r="Q5171" s="523"/>
      <c r="R5171" s="524"/>
      <c r="S5171" s="524"/>
      <c r="T5171" s="524"/>
      <c r="U5171" s="59"/>
      <c r="V5171" s="528"/>
    </row>
    <row r="5172" spans="2:22" ht="14.1" customHeight="1">
      <c r="B5172" s="10"/>
      <c r="C5172" s="10"/>
      <c r="D5172" s="480"/>
      <c r="E5172" s="479"/>
      <c r="F5172" s="481"/>
      <c r="G5172" s="498"/>
      <c r="H5172" s="498"/>
      <c r="K5172" s="498"/>
      <c r="L5172" s="521"/>
      <c r="M5172" s="522"/>
      <c r="N5172" s="522"/>
      <c r="O5172" s="522"/>
      <c r="P5172" s="523"/>
      <c r="Q5172" s="523"/>
      <c r="R5172" s="524"/>
      <c r="S5172" s="524"/>
      <c r="T5172" s="524"/>
      <c r="U5172" s="59"/>
      <c r="V5172" s="528"/>
    </row>
    <row r="5173" spans="2:22" ht="14.1" customHeight="1">
      <c r="B5173" s="10"/>
      <c r="C5173" s="10"/>
      <c r="D5173" s="480"/>
      <c r="E5173" s="479"/>
      <c r="F5173" s="481"/>
      <c r="G5173" s="498"/>
      <c r="H5173" s="498"/>
      <c r="K5173" s="498"/>
      <c r="L5173" s="521"/>
      <c r="M5173" s="522"/>
      <c r="N5173" s="522"/>
      <c r="O5173" s="522"/>
      <c r="P5173" s="523"/>
      <c r="Q5173" s="523"/>
      <c r="R5173" s="524"/>
      <c r="S5173" s="524"/>
      <c r="T5173" s="524"/>
      <c r="U5173" s="59"/>
      <c r="V5173" s="528"/>
    </row>
    <row r="5174" spans="2:22" ht="14.1" customHeight="1">
      <c r="B5174" s="10"/>
      <c r="C5174" s="10"/>
      <c r="D5174" s="480"/>
      <c r="E5174" s="479"/>
      <c r="F5174" s="481"/>
      <c r="G5174" s="498"/>
      <c r="H5174" s="498"/>
      <c r="K5174" s="498"/>
      <c r="L5174" s="521"/>
      <c r="M5174" s="522"/>
      <c r="N5174" s="522"/>
      <c r="O5174" s="522"/>
      <c r="P5174" s="523"/>
      <c r="Q5174" s="523"/>
      <c r="R5174" s="524"/>
      <c r="S5174" s="524"/>
      <c r="T5174" s="524"/>
      <c r="U5174" s="59"/>
      <c r="V5174" s="528"/>
    </row>
    <row r="5175" spans="2:22" ht="14.1" customHeight="1">
      <c r="B5175" s="10"/>
      <c r="C5175" s="10"/>
      <c r="D5175" s="480"/>
      <c r="E5175" s="479"/>
      <c r="F5175" s="481"/>
      <c r="G5175" s="498"/>
      <c r="H5175" s="498"/>
      <c r="K5175" s="498"/>
      <c r="L5175" s="521"/>
      <c r="M5175" s="522"/>
      <c r="N5175" s="522"/>
      <c r="O5175" s="522"/>
      <c r="P5175" s="523"/>
      <c r="Q5175" s="523"/>
      <c r="R5175" s="524"/>
      <c r="S5175" s="524"/>
      <c r="T5175" s="524"/>
      <c r="U5175" s="59"/>
      <c r="V5175" s="528"/>
    </row>
    <row r="5176" spans="2:22" ht="14.1" customHeight="1">
      <c r="B5176" s="10"/>
      <c r="C5176" s="10"/>
      <c r="D5176" s="480"/>
      <c r="E5176" s="479"/>
      <c r="F5176" s="481"/>
      <c r="G5176" s="498"/>
      <c r="H5176" s="498"/>
      <c r="K5176" s="498"/>
      <c r="L5176" s="521"/>
      <c r="M5176" s="522"/>
      <c r="N5176" s="522"/>
      <c r="O5176" s="522"/>
      <c r="P5176" s="523"/>
      <c r="Q5176" s="523"/>
      <c r="R5176" s="524"/>
      <c r="S5176" s="524"/>
      <c r="T5176" s="524"/>
      <c r="U5176" s="59"/>
      <c r="V5176" s="528"/>
    </row>
    <row r="5177" spans="2:22" ht="14.1" customHeight="1">
      <c r="B5177" s="10"/>
      <c r="C5177" s="10"/>
      <c r="D5177" s="480"/>
      <c r="E5177" s="479"/>
      <c r="F5177" s="481"/>
      <c r="G5177" s="498"/>
      <c r="H5177" s="498"/>
      <c r="K5177" s="498"/>
      <c r="L5177" s="521"/>
      <c r="M5177" s="522"/>
      <c r="N5177" s="522"/>
      <c r="O5177" s="522"/>
      <c r="P5177" s="523"/>
      <c r="Q5177" s="523"/>
      <c r="R5177" s="524"/>
      <c r="S5177" s="524"/>
      <c r="T5177" s="524"/>
      <c r="U5177" s="59"/>
      <c r="V5177" s="528"/>
    </row>
    <row r="5178" spans="2:22" ht="14.1" customHeight="1">
      <c r="B5178" s="10"/>
      <c r="C5178" s="10"/>
      <c r="D5178" s="480"/>
      <c r="E5178" s="479"/>
      <c r="F5178" s="481"/>
      <c r="G5178" s="498"/>
      <c r="H5178" s="498"/>
      <c r="K5178" s="498"/>
      <c r="L5178" s="521"/>
      <c r="M5178" s="522"/>
      <c r="N5178" s="522"/>
      <c r="O5178" s="522"/>
      <c r="P5178" s="523"/>
      <c r="Q5178" s="523"/>
      <c r="R5178" s="524"/>
      <c r="S5178" s="524"/>
      <c r="T5178" s="524"/>
      <c r="U5178" s="59"/>
      <c r="V5178" s="528"/>
    </row>
    <row r="5179" spans="2:22" ht="14.1" customHeight="1">
      <c r="B5179" s="10"/>
      <c r="C5179" s="10"/>
      <c r="D5179" s="480"/>
      <c r="E5179" s="479"/>
      <c r="F5179" s="481"/>
      <c r="G5179" s="498"/>
      <c r="H5179" s="498"/>
      <c r="K5179" s="498"/>
      <c r="L5179" s="521"/>
      <c r="M5179" s="522"/>
      <c r="N5179" s="522"/>
      <c r="O5179" s="522"/>
      <c r="P5179" s="523"/>
      <c r="Q5179" s="523"/>
      <c r="R5179" s="524"/>
      <c r="S5179" s="524"/>
      <c r="T5179" s="524"/>
      <c r="U5179" s="59"/>
      <c r="V5179" s="528"/>
    </row>
    <row r="5180" spans="2:22" ht="14.1" customHeight="1">
      <c r="B5180" s="10"/>
      <c r="C5180" s="10"/>
      <c r="D5180" s="480"/>
      <c r="E5180" s="479"/>
      <c r="F5180" s="481"/>
      <c r="G5180" s="498"/>
      <c r="H5180" s="498"/>
      <c r="K5180" s="498"/>
      <c r="L5180" s="521"/>
      <c r="M5180" s="522"/>
      <c r="N5180" s="522"/>
      <c r="O5180" s="522"/>
      <c r="P5180" s="523"/>
      <c r="Q5180" s="523"/>
      <c r="R5180" s="524"/>
      <c r="S5180" s="524"/>
      <c r="T5180" s="524"/>
      <c r="U5180" s="59"/>
      <c r="V5180" s="528"/>
    </row>
    <row r="5181" spans="2:22" ht="14.1" customHeight="1">
      <c r="B5181" s="10"/>
      <c r="C5181" s="10"/>
      <c r="D5181" s="480"/>
      <c r="E5181" s="479"/>
      <c r="F5181" s="481"/>
      <c r="G5181" s="498"/>
      <c r="H5181" s="498"/>
      <c r="K5181" s="498"/>
      <c r="L5181" s="521"/>
      <c r="M5181" s="522"/>
      <c r="N5181" s="522"/>
      <c r="O5181" s="522"/>
      <c r="P5181" s="523"/>
      <c r="Q5181" s="523"/>
      <c r="R5181" s="524"/>
      <c r="S5181" s="524"/>
      <c r="T5181" s="524"/>
      <c r="U5181" s="59"/>
      <c r="V5181" s="528"/>
    </row>
    <row r="5182" spans="2:22" ht="14.1" customHeight="1">
      <c r="B5182" s="10"/>
      <c r="C5182" s="10"/>
      <c r="D5182" s="480"/>
      <c r="E5182" s="479"/>
      <c r="F5182" s="481"/>
      <c r="G5182" s="498"/>
      <c r="H5182" s="498"/>
      <c r="K5182" s="498"/>
      <c r="L5182" s="521"/>
      <c r="M5182" s="522"/>
      <c r="N5182" s="522"/>
      <c r="O5182" s="522"/>
      <c r="P5182" s="523"/>
      <c r="Q5182" s="523"/>
      <c r="R5182" s="524"/>
      <c r="S5182" s="524"/>
      <c r="T5182" s="524"/>
      <c r="U5182" s="59"/>
      <c r="V5182" s="528"/>
    </row>
    <row r="5183" spans="2:22" ht="14.1" customHeight="1">
      <c r="B5183" s="10"/>
      <c r="C5183" s="10"/>
      <c r="D5183" s="480"/>
      <c r="E5183" s="479"/>
      <c r="F5183" s="481"/>
      <c r="G5183" s="498"/>
      <c r="H5183" s="498"/>
      <c r="K5183" s="498"/>
      <c r="L5183" s="521"/>
      <c r="M5183" s="522"/>
      <c r="N5183" s="522"/>
      <c r="O5183" s="522"/>
      <c r="P5183" s="523"/>
      <c r="Q5183" s="523"/>
      <c r="R5183" s="524"/>
      <c r="S5183" s="524"/>
      <c r="T5183" s="524"/>
      <c r="U5183" s="59"/>
      <c r="V5183" s="528"/>
    </row>
    <row r="5184" spans="2:22" ht="14.1" customHeight="1">
      <c r="B5184" s="10"/>
      <c r="C5184" s="10"/>
      <c r="D5184" s="480"/>
      <c r="E5184" s="479"/>
      <c r="F5184" s="481"/>
      <c r="G5184" s="498"/>
      <c r="H5184" s="498"/>
      <c r="K5184" s="498"/>
      <c r="L5184" s="521"/>
      <c r="M5184" s="522"/>
      <c r="N5184" s="522"/>
      <c r="O5184" s="522"/>
      <c r="P5184" s="523"/>
      <c r="Q5184" s="523"/>
      <c r="R5184" s="524"/>
      <c r="S5184" s="524"/>
      <c r="T5184" s="524"/>
      <c r="U5184" s="59"/>
      <c r="V5184" s="528"/>
    </row>
    <row r="5185" spans="2:22" ht="14.1" customHeight="1">
      <c r="B5185" s="10"/>
      <c r="C5185" s="10"/>
      <c r="D5185" s="480"/>
      <c r="E5185" s="479"/>
      <c r="F5185" s="481"/>
      <c r="G5185" s="498"/>
      <c r="H5185" s="498"/>
      <c r="K5185" s="498"/>
      <c r="L5185" s="521"/>
      <c r="M5185" s="522"/>
      <c r="N5185" s="522"/>
      <c r="O5185" s="522"/>
      <c r="P5185" s="523"/>
      <c r="Q5185" s="523"/>
      <c r="R5185" s="524"/>
      <c r="S5185" s="524"/>
      <c r="T5185" s="524"/>
      <c r="U5185" s="59"/>
      <c r="V5185" s="528"/>
    </row>
    <row r="5186" spans="2:22" ht="14.1" customHeight="1">
      <c r="B5186" s="10"/>
      <c r="C5186" s="10"/>
      <c r="D5186" s="480"/>
      <c r="E5186" s="479"/>
      <c r="F5186" s="481"/>
      <c r="G5186" s="498"/>
      <c r="H5186" s="498"/>
      <c r="K5186" s="498"/>
      <c r="L5186" s="521"/>
      <c r="M5186" s="522"/>
      <c r="N5186" s="522"/>
      <c r="O5186" s="522"/>
      <c r="P5186" s="523"/>
      <c r="Q5186" s="523"/>
      <c r="R5186" s="524"/>
      <c r="S5186" s="524"/>
      <c r="T5186" s="524"/>
      <c r="U5186" s="59"/>
      <c r="V5186" s="528"/>
    </row>
    <row r="5187" spans="2:22" ht="14.1" customHeight="1">
      <c r="B5187" s="10"/>
      <c r="C5187" s="10"/>
      <c r="D5187" s="480"/>
      <c r="E5187" s="479"/>
      <c r="F5187" s="481"/>
      <c r="G5187" s="498"/>
      <c r="H5187" s="498"/>
      <c r="K5187" s="498"/>
      <c r="L5187" s="521"/>
      <c r="M5187" s="522"/>
      <c r="N5187" s="522"/>
      <c r="O5187" s="522"/>
      <c r="P5187" s="523"/>
      <c r="Q5187" s="523"/>
      <c r="R5187" s="524"/>
      <c r="S5187" s="524"/>
      <c r="T5187" s="524"/>
      <c r="U5187" s="59"/>
      <c r="V5187" s="528"/>
    </row>
    <row r="5188" spans="2:22" ht="14.1" customHeight="1">
      <c r="B5188" s="10"/>
      <c r="C5188" s="10"/>
      <c r="D5188" s="480"/>
      <c r="E5188" s="479"/>
      <c r="F5188" s="481"/>
      <c r="G5188" s="498"/>
      <c r="H5188" s="498"/>
      <c r="K5188" s="498"/>
      <c r="L5188" s="521"/>
      <c r="M5188" s="522"/>
      <c r="N5188" s="522"/>
      <c r="O5188" s="522"/>
      <c r="P5188" s="523"/>
      <c r="Q5188" s="523"/>
      <c r="R5188" s="524"/>
      <c r="S5188" s="524"/>
      <c r="T5188" s="524"/>
      <c r="U5188" s="59"/>
      <c r="V5188" s="528"/>
    </row>
    <row r="5189" spans="2:22" ht="14.1" customHeight="1">
      <c r="B5189" s="10"/>
      <c r="C5189" s="10"/>
      <c r="D5189" s="480"/>
      <c r="E5189" s="479"/>
      <c r="F5189" s="481"/>
      <c r="G5189" s="498"/>
      <c r="H5189" s="498"/>
      <c r="K5189" s="498"/>
      <c r="L5189" s="521"/>
      <c r="M5189" s="522"/>
      <c r="N5189" s="522"/>
      <c r="O5189" s="522"/>
      <c r="P5189" s="523"/>
      <c r="Q5189" s="523"/>
      <c r="R5189" s="524"/>
      <c r="S5189" s="524"/>
      <c r="T5189" s="524"/>
      <c r="U5189" s="59"/>
      <c r="V5189" s="528"/>
    </row>
    <row r="5190" spans="2:22" ht="14.1" customHeight="1">
      <c r="B5190" s="10"/>
      <c r="C5190" s="10"/>
      <c r="D5190" s="480"/>
      <c r="E5190" s="479"/>
      <c r="F5190" s="481"/>
      <c r="G5190" s="498"/>
      <c r="H5190" s="498"/>
      <c r="K5190" s="498"/>
      <c r="L5190" s="521"/>
      <c r="M5190" s="522"/>
      <c r="N5190" s="522"/>
      <c r="O5190" s="522"/>
      <c r="P5190" s="523"/>
      <c r="Q5190" s="523"/>
      <c r="R5190" s="524"/>
      <c r="S5190" s="524"/>
      <c r="T5190" s="524"/>
      <c r="U5190" s="59"/>
      <c r="V5190" s="528"/>
    </row>
    <row r="5191" spans="2:22" ht="14.1" customHeight="1">
      <c r="B5191" s="10"/>
      <c r="C5191" s="10"/>
      <c r="D5191" s="480"/>
      <c r="E5191" s="479"/>
      <c r="F5191" s="481"/>
      <c r="G5191" s="498"/>
      <c r="H5191" s="498"/>
      <c r="K5191" s="498"/>
      <c r="L5191" s="521"/>
      <c r="M5191" s="522"/>
      <c r="N5191" s="522"/>
      <c r="O5191" s="522"/>
      <c r="P5191" s="523"/>
      <c r="Q5191" s="523"/>
      <c r="R5191" s="524"/>
      <c r="S5191" s="524"/>
      <c r="T5191" s="524"/>
      <c r="U5191" s="59"/>
      <c r="V5191" s="528"/>
    </row>
    <row r="5192" spans="2:22" ht="14.1" customHeight="1">
      <c r="B5192" s="10"/>
      <c r="C5192" s="10"/>
      <c r="D5192" s="480"/>
      <c r="E5192" s="479"/>
      <c r="F5192" s="481"/>
      <c r="G5192" s="498"/>
      <c r="H5192" s="498"/>
      <c r="K5192" s="498"/>
      <c r="L5192" s="521"/>
      <c r="M5192" s="522"/>
      <c r="N5192" s="522"/>
      <c r="O5192" s="522"/>
      <c r="P5192" s="523"/>
      <c r="Q5192" s="523"/>
      <c r="R5192" s="524"/>
      <c r="S5192" s="524"/>
      <c r="T5192" s="524"/>
      <c r="U5192" s="59"/>
      <c r="V5192" s="528"/>
    </row>
    <row r="5193" spans="2:22" ht="14.1" customHeight="1">
      <c r="B5193" s="10"/>
      <c r="C5193" s="10"/>
      <c r="D5193" s="480"/>
      <c r="E5193" s="479"/>
      <c r="F5193" s="481"/>
      <c r="G5193" s="498"/>
      <c r="H5193" s="498"/>
      <c r="K5193" s="498"/>
      <c r="L5193" s="521"/>
      <c r="M5193" s="522"/>
      <c r="N5193" s="522"/>
      <c r="O5193" s="522"/>
      <c r="P5193" s="523"/>
      <c r="Q5193" s="523"/>
      <c r="R5193" s="524"/>
      <c r="S5193" s="524"/>
      <c r="T5193" s="524"/>
      <c r="U5193" s="59"/>
      <c r="V5193" s="528"/>
    </row>
    <row r="5194" spans="2:22" ht="14.1" customHeight="1">
      <c r="B5194" s="10"/>
      <c r="C5194" s="10"/>
      <c r="D5194" s="480"/>
      <c r="E5194" s="479"/>
      <c r="F5194" s="481"/>
      <c r="G5194" s="498"/>
      <c r="H5194" s="498"/>
      <c r="K5194" s="498"/>
      <c r="L5194" s="521"/>
      <c r="M5194" s="522"/>
      <c r="N5194" s="522"/>
      <c r="O5194" s="522"/>
      <c r="P5194" s="523"/>
      <c r="Q5194" s="523"/>
      <c r="R5194" s="524"/>
      <c r="S5194" s="524"/>
      <c r="T5194" s="524"/>
      <c r="U5194" s="59"/>
      <c r="V5194" s="528"/>
    </row>
    <row r="5195" spans="2:22" ht="14.1" customHeight="1">
      <c r="B5195" s="10"/>
      <c r="C5195" s="10"/>
      <c r="D5195" s="480"/>
      <c r="E5195" s="479"/>
      <c r="F5195" s="481"/>
      <c r="G5195" s="498"/>
      <c r="H5195" s="498"/>
      <c r="K5195" s="498"/>
      <c r="L5195" s="521"/>
      <c r="M5195" s="522"/>
      <c r="N5195" s="522"/>
      <c r="O5195" s="522"/>
      <c r="P5195" s="523"/>
      <c r="Q5195" s="523"/>
      <c r="R5195" s="524"/>
      <c r="S5195" s="524"/>
      <c r="T5195" s="524"/>
      <c r="U5195" s="59"/>
      <c r="V5195" s="528"/>
    </row>
    <row r="5196" spans="2:22" ht="14.1" customHeight="1">
      <c r="B5196" s="10"/>
      <c r="C5196" s="10"/>
      <c r="D5196" s="480"/>
      <c r="E5196" s="479"/>
      <c r="F5196" s="481"/>
      <c r="G5196" s="498"/>
      <c r="H5196" s="498"/>
      <c r="K5196" s="498"/>
      <c r="L5196" s="521"/>
      <c r="M5196" s="522"/>
      <c r="N5196" s="522"/>
      <c r="O5196" s="522"/>
      <c r="P5196" s="523"/>
      <c r="Q5196" s="523"/>
      <c r="R5196" s="524"/>
      <c r="S5196" s="524"/>
      <c r="T5196" s="524"/>
      <c r="U5196" s="59"/>
      <c r="V5196" s="528"/>
    </row>
    <row r="5197" spans="2:22" ht="14.1" customHeight="1">
      <c r="B5197" s="10"/>
      <c r="C5197" s="10"/>
      <c r="D5197" s="480"/>
      <c r="E5197" s="479"/>
      <c r="F5197" s="481"/>
      <c r="G5197" s="498"/>
      <c r="H5197" s="498"/>
      <c r="K5197" s="498"/>
      <c r="L5197" s="521"/>
      <c r="M5197" s="522"/>
      <c r="N5197" s="522"/>
      <c r="O5197" s="522"/>
      <c r="P5197" s="523"/>
      <c r="Q5197" s="523"/>
      <c r="R5197" s="524"/>
      <c r="S5197" s="524"/>
      <c r="T5197" s="524"/>
      <c r="U5197" s="59"/>
      <c r="V5197" s="528"/>
    </row>
    <row r="5198" spans="2:22" ht="14.1" customHeight="1">
      <c r="B5198" s="10"/>
      <c r="C5198" s="10"/>
      <c r="D5198" s="480"/>
      <c r="E5198" s="479"/>
      <c r="F5198" s="481"/>
      <c r="G5198" s="498"/>
      <c r="H5198" s="498"/>
      <c r="K5198" s="498"/>
      <c r="L5198" s="521"/>
      <c r="M5198" s="522"/>
      <c r="N5198" s="522"/>
      <c r="O5198" s="522"/>
      <c r="P5198" s="523"/>
      <c r="Q5198" s="523"/>
      <c r="R5198" s="524"/>
      <c r="S5198" s="524"/>
      <c r="T5198" s="524"/>
      <c r="U5198" s="59"/>
      <c r="V5198" s="528"/>
    </row>
    <row r="5199" spans="2:22" ht="14.1" customHeight="1">
      <c r="B5199" s="10"/>
      <c r="C5199" s="10"/>
      <c r="D5199" s="480"/>
      <c r="E5199" s="479"/>
      <c r="F5199" s="481"/>
      <c r="G5199" s="498"/>
      <c r="H5199" s="498"/>
      <c r="K5199" s="498"/>
      <c r="L5199" s="521"/>
      <c r="M5199" s="522"/>
      <c r="N5199" s="522"/>
      <c r="O5199" s="522"/>
      <c r="P5199" s="523"/>
      <c r="Q5199" s="523"/>
      <c r="R5199" s="524"/>
      <c r="S5199" s="524"/>
      <c r="T5199" s="524"/>
      <c r="U5199" s="59"/>
      <c r="V5199" s="528"/>
    </row>
    <row r="5200" spans="2:22" ht="14.1" customHeight="1">
      <c r="B5200" s="10"/>
      <c r="C5200" s="10"/>
      <c r="D5200" s="480"/>
      <c r="E5200" s="479"/>
      <c r="F5200" s="481"/>
      <c r="G5200" s="498"/>
      <c r="H5200" s="498"/>
      <c r="K5200" s="498"/>
      <c r="L5200" s="521"/>
      <c r="M5200" s="522"/>
      <c r="N5200" s="522"/>
      <c r="O5200" s="522"/>
      <c r="P5200" s="523"/>
      <c r="Q5200" s="523"/>
      <c r="R5200" s="524"/>
      <c r="S5200" s="524"/>
      <c r="T5200" s="524"/>
      <c r="U5200" s="59"/>
      <c r="V5200" s="528"/>
    </row>
    <row r="5201" spans="2:22" ht="14.1" customHeight="1">
      <c r="B5201" s="10"/>
      <c r="C5201" s="10"/>
      <c r="D5201" s="480"/>
      <c r="E5201" s="479"/>
      <c r="F5201" s="481"/>
      <c r="G5201" s="498"/>
      <c r="H5201" s="498"/>
      <c r="K5201" s="498"/>
      <c r="L5201" s="521"/>
      <c r="M5201" s="522"/>
      <c r="N5201" s="522"/>
      <c r="O5201" s="522"/>
      <c r="P5201" s="523"/>
      <c r="Q5201" s="523"/>
      <c r="R5201" s="524"/>
      <c r="S5201" s="524"/>
      <c r="T5201" s="524"/>
      <c r="U5201" s="59"/>
      <c r="V5201" s="528"/>
    </row>
    <row r="5202" spans="2:22" ht="14.1" customHeight="1">
      <c r="B5202" s="10"/>
      <c r="C5202" s="10"/>
      <c r="D5202" s="480"/>
      <c r="E5202" s="479"/>
      <c r="F5202" s="481"/>
      <c r="G5202" s="498"/>
      <c r="H5202" s="498"/>
      <c r="K5202" s="498"/>
      <c r="L5202" s="521"/>
      <c r="M5202" s="522"/>
      <c r="N5202" s="522"/>
      <c r="O5202" s="522"/>
      <c r="P5202" s="523"/>
      <c r="Q5202" s="523"/>
      <c r="R5202" s="524"/>
      <c r="S5202" s="524"/>
      <c r="T5202" s="524"/>
      <c r="U5202" s="59"/>
      <c r="V5202" s="528"/>
    </row>
    <row r="5203" spans="2:22" ht="14.1" customHeight="1">
      <c r="B5203" s="10"/>
      <c r="C5203" s="10"/>
      <c r="D5203" s="480"/>
      <c r="E5203" s="479"/>
      <c r="F5203" s="481"/>
      <c r="G5203" s="498"/>
      <c r="H5203" s="498"/>
      <c r="K5203" s="498"/>
      <c r="L5203" s="521"/>
      <c r="M5203" s="522"/>
      <c r="N5203" s="522"/>
      <c r="O5203" s="522"/>
      <c r="P5203" s="523"/>
      <c r="Q5203" s="523"/>
      <c r="R5203" s="524"/>
      <c r="S5203" s="524"/>
      <c r="T5203" s="524"/>
      <c r="U5203" s="59"/>
      <c r="V5203" s="528"/>
    </row>
    <row r="5204" spans="2:22" ht="14.1" customHeight="1">
      <c r="B5204" s="10"/>
      <c r="C5204" s="10"/>
      <c r="D5204" s="480"/>
      <c r="E5204" s="479"/>
      <c r="F5204" s="481"/>
      <c r="G5204" s="498"/>
      <c r="H5204" s="498"/>
      <c r="K5204" s="498"/>
      <c r="L5204" s="521"/>
      <c r="M5204" s="522"/>
      <c r="N5204" s="522"/>
      <c r="O5204" s="522"/>
      <c r="P5204" s="523"/>
      <c r="Q5204" s="523"/>
      <c r="R5204" s="524"/>
      <c r="S5204" s="524"/>
      <c r="T5204" s="524"/>
      <c r="U5204" s="59"/>
      <c r="V5204" s="528"/>
    </row>
    <row r="5205" spans="2:22" ht="14.1" customHeight="1">
      <c r="B5205" s="10"/>
      <c r="C5205" s="10"/>
      <c r="D5205" s="480"/>
      <c r="E5205" s="479"/>
      <c r="F5205" s="481"/>
      <c r="G5205" s="498"/>
      <c r="H5205" s="498"/>
      <c r="K5205" s="498"/>
      <c r="L5205" s="521"/>
      <c r="M5205" s="522"/>
      <c r="N5205" s="522"/>
      <c r="O5205" s="522"/>
      <c r="P5205" s="523"/>
      <c r="Q5205" s="523"/>
      <c r="R5205" s="524"/>
      <c r="S5205" s="524"/>
      <c r="T5205" s="524"/>
      <c r="U5205" s="59"/>
      <c r="V5205" s="528"/>
    </row>
    <row r="5206" spans="2:22" ht="14.1" customHeight="1">
      <c r="B5206" s="10"/>
      <c r="C5206" s="10"/>
      <c r="D5206" s="480"/>
      <c r="E5206" s="479"/>
      <c r="F5206" s="481"/>
      <c r="G5206" s="498"/>
      <c r="H5206" s="498"/>
      <c r="K5206" s="498"/>
      <c r="L5206" s="521"/>
      <c r="M5206" s="522"/>
      <c r="N5206" s="522"/>
      <c r="O5206" s="522"/>
      <c r="P5206" s="523"/>
      <c r="Q5206" s="523"/>
      <c r="R5206" s="524"/>
      <c r="S5206" s="524"/>
      <c r="T5206" s="524"/>
      <c r="U5206" s="59"/>
      <c r="V5206" s="528"/>
    </row>
    <row r="5207" spans="2:22" ht="14.1" customHeight="1">
      <c r="B5207" s="10"/>
      <c r="C5207" s="10"/>
      <c r="D5207" s="480"/>
      <c r="E5207" s="479"/>
      <c r="F5207" s="481"/>
      <c r="G5207" s="498"/>
      <c r="H5207" s="498"/>
      <c r="K5207" s="498"/>
      <c r="L5207" s="521"/>
      <c r="M5207" s="522"/>
      <c r="N5207" s="522"/>
      <c r="O5207" s="522"/>
      <c r="P5207" s="523"/>
      <c r="Q5207" s="523"/>
      <c r="R5207" s="524"/>
      <c r="S5207" s="524"/>
      <c r="T5207" s="524"/>
      <c r="U5207" s="59"/>
      <c r="V5207" s="528"/>
    </row>
    <row r="5208" spans="2:22" ht="14.1" customHeight="1">
      <c r="B5208" s="10"/>
      <c r="C5208" s="10"/>
      <c r="D5208" s="480"/>
      <c r="E5208" s="479"/>
      <c r="F5208" s="481"/>
      <c r="G5208" s="498"/>
      <c r="H5208" s="498"/>
      <c r="K5208" s="498"/>
      <c r="L5208" s="521"/>
      <c r="M5208" s="522"/>
      <c r="N5208" s="522"/>
      <c r="O5208" s="522"/>
      <c r="P5208" s="523"/>
      <c r="Q5208" s="523"/>
      <c r="R5208" s="524"/>
      <c r="S5208" s="524"/>
      <c r="T5208" s="524"/>
      <c r="U5208" s="59"/>
      <c r="V5208" s="528"/>
    </row>
    <row r="5209" spans="2:22" ht="14.1" customHeight="1">
      <c r="B5209" s="10"/>
      <c r="C5209" s="10"/>
      <c r="D5209" s="480"/>
      <c r="E5209" s="479"/>
      <c r="F5209" s="481"/>
      <c r="G5209" s="498"/>
      <c r="H5209" s="498"/>
      <c r="K5209" s="498"/>
      <c r="L5209" s="521"/>
      <c r="M5209" s="522"/>
      <c r="N5209" s="522"/>
      <c r="O5209" s="522"/>
      <c r="P5209" s="523"/>
      <c r="Q5209" s="523"/>
      <c r="R5209" s="524"/>
      <c r="S5209" s="524"/>
      <c r="T5209" s="524"/>
      <c r="U5209" s="59"/>
      <c r="V5209" s="528"/>
    </row>
    <row r="5210" spans="2:22" ht="14.1" customHeight="1">
      <c r="B5210" s="10"/>
      <c r="C5210" s="10"/>
      <c r="D5210" s="480"/>
      <c r="E5210" s="479"/>
      <c r="F5210" s="481"/>
      <c r="G5210" s="498"/>
      <c r="H5210" s="498"/>
      <c r="K5210" s="498"/>
      <c r="L5210" s="521"/>
      <c r="M5210" s="522"/>
      <c r="N5210" s="522"/>
      <c r="O5210" s="522"/>
      <c r="P5210" s="523"/>
      <c r="Q5210" s="523"/>
      <c r="R5210" s="524"/>
      <c r="S5210" s="524"/>
      <c r="T5210" s="524"/>
      <c r="U5210" s="59"/>
      <c r="V5210" s="528"/>
    </row>
    <row r="5211" spans="2:22" ht="14.1" customHeight="1">
      <c r="B5211" s="10"/>
      <c r="C5211" s="10"/>
      <c r="D5211" s="480"/>
      <c r="E5211" s="479"/>
      <c r="F5211" s="481"/>
      <c r="G5211" s="498"/>
      <c r="H5211" s="498"/>
      <c r="K5211" s="498"/>
      <c r="L5211" s="521"/>
      <c r="M5211" s="522"/>
      <c r="N5211" s="522"/>
      <c r="O5211" s="522"/>
      <c r="P5211" s="523"/>
      <c r="Q5211" s="523"/>
      <c r="R5211" s="524"/>
      <c r="S5211" s="524"/>
      <c r="T5211" s="524"/>
      <c r="U5211" s="59"/>
      <c r="V5211" s="528"/>
    </row>
    <row r="5212" spans="2:22" ht="14.1" customHeight="1">
      <c r="B5212" s="10"/>
      <c r="C5212" s="10"/>
      <c r="D5212" s="480"/>
      <c r="E5212" s="479"/>
      <c r="F5212" s="481"/>
      <c r="G5212" s="498"/>
      <c r="H5212" s="498"/>
      <c r="K5212" s="498"/>
      <c r="L5212" s="521"/>
      <c r="M5212" s="522"/>
      <c r="N5212" s="522"/>
      <c r="O5212" s="522"/>
      <c r="P5212" s="523"/>
      <c r="Q5212" s="523"/>
      <c r="R5212" s="524"/>
      <c r="S5212" s="524"/>
      <c r="T5212" s="524"/>
      <c r="U5212" s="59"/>
      <c r="V5212" s="528"/>
    </row>
    <row r="5213" spans="2:22" ht="14.1" customHeight="1">
      <c r="B5213" s="10"/>
      <c r="C5213" s="10"/>
      <c r="D5213" s="480"/>
      <c r="E5213" s="479"/>
      <c r="F5213" s="481"/>
      <c r="G5213" s="498"/>
      <c r="H5213" s="498"/>
      <c r="K5213" s="498"/>
      <c r="L5213" s="521"/>
      <c r="M5213" s="522"/>
      <c r="N5213" s="522"/>
      <c r="O5213" s="522"/>
      <c r="P5213" s="523"/>
      <c r="Q5213" s="523"/>
      <c r="R5213" s="524"/>
      <c r="S5213" s="524"/>
      <c r="T5213" s="524"/>
      <c r="U5213" s="59"/>
      <c r="V5213" s="528"/>
    </row>
    <row r="5214" spans="2:22" ht="14.1" customHeight="1">
      <c r="B5214" s="10"/>
      <c r="C5214" s="10"/>
      <c r="D5214" s="480"/>
      <c r="E5214" s="479"/>
      <c r="F5214" s="481"/>
      <c r="G5214" s="498"/>
      <c r="H5214" s="498"/>
      <c r="K5214" s="498"/>
      <c r="L5214" s="521"/>
      <c r="M5214" s="522"/>
      <c r="N5214" s="522"/>
      <c r="O5214" s="522"/>
      <c r="P5214" s="523"/>
      <c r="Q5214" s="523"/>
      <c r="R5214" s="524"/>
      <c r="S5214" s="524"/>
      <c r="T5214" s="524"/>
      <c r="U5214" s="59"/>
      <c r="V5214" s="528"/>
    </row>
    <row r="5215" spans="2:22" ht="14.1" customHeight="1">
      <c r="B5215" s="10"/>
      <c r="C5215" s="10"/>
      <c r="D5215" s="480"/>
      <c r="E5215" s="479"/>
      <c r="F5215" s="481"/>
      <c r="G5215" s="498"/>
      <c r="H5215" s="498"/>
      <c r="K5215" s="498"/>
      <c r="L5215" s="521"/>
      <c r="M5215" s="522"/>
      <c r="N5215" s="522"/>
      <c r="O5215" s="522"/>
      <c r="P5215" s="523"/>
      <c r="Q5215" s="523"/>
      <c r="R5215" s="524"/>
      <c r="S5215" s="524"/>
      <c r="T5215" s="524"/>
      <c r="U5215" s="59"/>
      <c r="V5215" s="528"/>
    </row>
    <row r="5216" spans="2:22" ht="14.1" customHeight="1">
      <c r="B5216" s="10"/>
      <c r="C5216" s="10"/>
      <c r="D5216" s="480"/>
      <c r="E5216" s="479"/>
      <c r="F5216" s="481"/>
      <c r="G5216" s="498"/>
      <c r="H5216" s="498"/>
      <c r="K5216" s="498"/>
      <c r="L5216" s="521"/>
      <c r="M5216" s="522"/>
      <c r="N5216" s="522"/>
      <c r="O5216" s="522"/>
      <c r="P5216" s="523"/>
      <c r="Q5216" s="523"/>
      <c r="R5216" s="524"/>
      <c r="S5216" s="524"/>
      <c r="T5216" s="524"/>
      <c r="U5216" s="59"/>
      <c r="V5216" s="528"/>
    </row>
    <row r="5217" spans="2:22" ht="14.1" customHeight="1">
      <c r="B5217" s="10"/>
      <c r="C5217" s="10"/>
      <c r="D5217" s="480"/>
      <c r="E5217" s="479"/>
      <c r="F5217" s="481"/>
      <c r="G5217" s="498"/>
      <c r="H5217" s="498"/>
      <c r="K5217" s="498"/>
      <c r="L5217" s="521"/>
      <c r="M5217" s="522"/>
      <c r="N5217" s="522"/>
      <c r="O5217" s="522"/>
      <c r="P5217" s="523"/>
      <c r="Q5217" s="523"/>
      <c r="R5217" s="524"/>
      <c r="S5217" s="524"/>
      <c r="T5217" s="524"/>
      <c r="U5217" s="59"/>
      <c r="V5217" s="528"/>
    </row>
    <row r="5218" spans="2:22" ht="14.1" customHeight="1">
      <c r="B5218" s="10"/>
      <c r="C5218" s="10"/>
      <c r="D5218" s="480"/>
      <c r="E5218" s="479"/>
      <c r="F5218" s="481"/>
      <c r="G5218" s="498"/>
      <c r="H5218" s="498"/>
      <c r="K5218" s="498"/>
      <c r="L5218" s="521"/>
      <c r="M5218" s="522"/>
      <c r="N5218" s="522"/>
      <c r="O5218" s="522"/>
      <c r="P5218" s="523"/>
      <c r="Q5218" s="523"/>
      <c r="R5218" s="524"/>
      <c r="S5218" s="524"/>
      <c r="T5218" s="524"/>
      <c r="U5218" s="59"/>
      <c r="V5218" s="528"/>
    </row>
    <row r="5219" spans="2:22" ht="14.1" customHeight="1">
      <c r="B5219" s="10"/>
      <c r="C5219" s="10"/>
      <c r="D5219" s="480"/>
      <c r="E5219" s="479"/>
      <c r="F5219" s="481"/>
      <c r="G5219" s="498"/>
      <c r="H5219" s="498"/>
      <c r="K5219" s="498"/>
      <c r="L5219" s="521"/>
      <c r="M5219" s="522"/>
      <c r="N5219" s="522"/>
      <c r="O5219" s="522"/>
      <c r="P5219" s="523"/>
      <c r="Q5219" s="523"/>
      <c r="R5219" s="524"/>
      <c r="S5219" s="524"/>
      <c r="T5219" s="524"/>
      <c r="U5219" s="59"/>
      <c r="V5219" s="528"/>
    </row>
    <row r="5220" spans="2:22" ht="14.1" customHeight="1">
      <c r="B5220" s="10"/>
      <c r="C5220" s="10"/>
      <c r="D5220" s="480"/>
      <c r="E5220" s="479"/>
      <c r="F5220" s="481"/>
      <c r="G5220" s="498"/>
      <c r="H5220" s="498"/>
      <c r="K5220" s="498"/>
      <c r="L5220" s="521"/>
      <c r="M5220" s="522"/>
      <c r="N5220" s="522"/>
      <c r="O5220" s="522"/>
      <c r="P5220" s="523"/>
      <c r="Q5220" s="523"/>
      <c r="R5220" s="524"/>
      <c r="S5220" s="524"/>
      <c r="T5220" s="524"/>
      <c r="U5220" s="59"/>
      <c r="V5220" s="528"/>
    </row>
    <row r="5221" spans="2:22" ht="14.1" customHeight="1">
      <c r="B5221" s="10"/>
      <c r="C5221" s="10"/>
      <c r="D5221" s="480"/>
      <c r="E5221" s="479"/>
      <c r="F5221" s="481"/>
      <c r="G5221" s="498"/>
      <c r="H5221" s="498"/>
      <c r="K5221" s="498"/>
      <c r="L5221" s="521"/>
      <c r="M5221" s="522"/>
      <c r="N5221" s="522"/>
      <c r="O5221" s="522"/>
      <c r="P5221" s="523"/>
      <c r="Q5221" s="523"/>
      <c r="R5221" s="524"/>
      <c r="S5221" s="524"/>
      <c r="T5221" s="524"/>
      <c r="U5221" s="59"/>
      <c r="V5221" s="528"/>
    </row>
    <row r="5222" spans="2:22" ht="14.1" customHeight="1">
      <c r="B5222" s="10"/>
      <c r="C5222" s="10"/>
      <c r="D5222" s="480"/>
      <c r="E5222" s="479"/>
      <c r="F5222" s="481"/>
      <c r="G5222" s="498"/>
      <c r="H5222" s="498"/>
      <c r="K5222" s="498"/>
      <c r="L5222" s="521"/>
      <c r="M5222" s="522"/>
      <c r="N5222" s="522"/>
      <c r="O5222" s="522"/>
      <c r="P5222" s="523"/>
      <c r="Q5222" s="523"/>
      <c r="R5222" s="524"/>
      <c r="S5222" s="524"/>
      <c r="T5222" s="524"/>
      <c r="U5222" s="59"/>
      <c r="V5222" s="528"/>
    </row>
    <row r="5223" spans="2:22" ht="14.1" customHeight="1">
      <c r="B5223" s="10"/>
      <c r="C5223" s="10"/>
      <c r="D5223" s="480"/>
      <c r="E5223" s="479"/>
      <c r="F5223" s="481"/>
      <c r="G5223" s="498"/>
      <c r="H5223" s="498"/>
      <c r="K5223" s="498"/>
      <c r="L5223" s="521"/>
      <c r="M5223" s="522"/>
      <c r="N5223" s="522"/>
      <c r="O5223" s="522"/>
      <c r="P5223" s="523"/>
      <c r="Q5223" s="523"/>
      <c r="R5223" s="524"/>
      <c r="S5223" s="524"/>
      <c r="T5223" s="524"/>
      <c r="U5223" s="59"/>
      <c r="V5223" s="528"/>
    </row>
    <row r="5224" spans="2:22" ht="14.1" customHeight="1">
      <c r="B5224" s="10"/>
      <c r="C5224" s="10"/>
      <c r="D5224" s="480"/>
      <c r="E5224" s="479"/>
      <c r="F5224" s="481"/>
      <c r="G5224" s="498"/>
      <c r="H5224" s="498"/>
      <c r="K5224" s="498"/>
      <c r="L5224" s="521"/>
      <c r="M5224" s="522"/>
      <c r="N5224" s="522"/>
      <c r="O5224" s="522"/>
      <c r="P5224" s="523"/>
      <c r="Q5224" s="523"/>
      <c r="R5224" s="524"/>
      <c r="S5224" s="524"/>
      <c r="T5224" s="524"/>
      <c r="U5224" s="59"/>
      <c r="V5224" s="528"/>
    </row>
    <row r="5225" spans="2:22" ht="14.1" customHeight="1">
      <c r="B5225" s="10"/>
      <c r="C5225" s="10"/>
      <c r="D5225" s="480"/>
      <c r="E5225" s="479"/>
      <c r="F5225" s="481"/>
      <c r="G5225" s="498"/>
      <c r="H5225" s="498"/>
      <c r="K5225" s="498"/>
      <c r="L5225" s="521"/>
      <c r="M5225" s="522"/>
      <c r="N5225" s="522"/>
      <c r="O5225" s="522"/>
      <c r="P5225" s="523"/>
      <c r="Q5225" s="523"/>
      <c r="R5225" s="524"/>
      <c r="S5225" s="524"/>
      <c r="T5225" s="524"/>
      <c r="U5225" s="59"/>
      <c r="V5225" s="528"/>
    </row>
    <row r="5226" spans="2:22" ht="14.1" customHeight="1">
      <c r="B5226" s="10"/>
      <c r="C5226" s="10"/>
      <c r="D5226" s="480"/>
      <c r="E5226" s="479"/>
      <c r="F5226" s="481"/>
      <c r="G5226" s="498"/>
      <c r="H5226" s="498"/>
      <c r="K5226" s="498"/>
      <c r="L5226" s="521"/>
      <c r="M5226" s="522"/>
      <c r="N5226" s="522"/>
      <c r="O5226" s="522"/>
      <c r="P5226" s="523"/>
      <c r="Q5226" s="523"/>
      <c r="R5226" s="524"/>
      <c r="S5226" s="524"/>
      <c r="T5226" s="524"/>
      <c r="U5226" s="59"/>
      <c r="V5226" s="528"/>
    </row>
    <row r="5227" spans="2:22" ht="14.1" customHeight="1">
      <c r="B5227" s="10"/>
      <c r="C5227" s="10"/>
      <c r="D5227" s="480"/>
      <c r="E5227" s="479"/>
      <c r="F5227" s="481"/>
      <c r="G5227" s="498"/>
      <c r="H5227" s="498"/>
      <c r="K5227" s="498"/>
      <c r="L5227" s="521"/>
      <c r="M5227" s="522"/>
      <c r="N5227" s="522"/>
      <c r="O5227" s="522"/>
      <c r="P5227" s="523"/>
      <c r="Q5227" s="523"/>
      <c r="R5227" s="524"/>
      <c r="S5227" s="524"/>
      <c r="T5227" s="524"/>
      <c r="U5227" s="59"/>
      <c r="V5227" s="528"/>
    </row>
    <row r="5228" spans="2:22" ht="14.1" customHeight="1">
      <c r="B5228" s="10"/>
      <c r="C5228" s="10"/>
      <c r="D5228" s="480"/>
      <c r="E5228" s="479"/>
      <c r="F5228" s="481"/>
      <c r="G5228" s="498"/>
      <c r="H5228" s="498"/>
      <c r="K5228" s="498"/>
      <c r="L5228" s="521"/>
      <c r="M5228" s="522"/>
      <c r="N5228" s="522"/>
      <c r="O5228" s="522"/>
      <c r="P5228" s="523"/>
      <c r="Q5228" s="523"/>
      <c r="R5228" s="524"/>
      <c r="S5228" s="524"/>
      <c r="T5228" s="524"/>
      <c r="U5228" s="59"/>
      <c r="V5228" s="528"/>
    </row>
    <row r="5229" spans="2:22" ht="14.1" customHeight="1">
      <c r="B5229" s="10"/>
      <c r="C5229" s="10"/>
      <c r="D5229" s="480"/>
      <c r="E5229" s="479"/>
      <c r="F5229" s="481"/>
      <c r="G5229" s="498"/>
      <c r="H5229" s="498"/>
      <c r="K5229" s="498"/>
      <c r="L5229" s="521"/>
      <c r="M5229" s="522"/>
      <c r="N5229" s="522"/>
      <c r="O5229" s="522"/>
      <c r="P5229" s="523"/>
      <c r="Q5229" s="523"/>
      <c r="R5229" s="524"/>
      <c r="S5229" s="524"/>
      <c r="T5229" s="524"/>
      <c r="U5229" s="59"/>
      <c r="V5229" s="528"/>
    </row>
    <row r="5230" spans="2:22" ht="14.1" customHeight="1">
      <c r="B5230" s="10"/>
      <c r="C5230" s="10"/>
      <c r="D5230" s="480"/>
      <c r="E5230" s="479"/>
      <c r="F5230" s="481"/>
      <c r="G5230" s="498"/>
      <c r="H5230" s="498"/>
      <c r="K5230" s="498"/>
      <c r="L5230" s="521"/>
      <c r="M5230" s="522"/>
      <c r="N5230" s="522"/>
      <c r="O5230" s="522"/>
      <c r="P5230" s="523"/>
      <c r="Q5230" s="523"/>
      <c r="R5230" s="524"/>
      <c r="S5230" s="524"/>
      <c r="T5230" s="524"/>
      <c r="U5230" s="59"/>
      <c r="V5230" s="528"/>
    </row>
    <row r="5231" spans="2:22" ht="14.1" customHeight="1">
      <c r="B5231" s="10"/>
      <c r="C5231" s="10"/>
      <c r="D5231" s="480"/>
      <c r="E5231" s="479"/>
      <c r="F5231" s="481"/>
      <c r="G5231" s="498"/>
      <c r="H5231" s="498"/>
      <c r="K5231" s="498"/>
      <c r="L5231" s="521"/>
      <c r="M5231" s="522"/>
      <c r="N5231" s="522"/>
      <c r="O5231" s="522"/>
      <c r="P5231" s="523"/>
      <c r="Q5231" s="523"/>
      <c r="R5231" s="524"/>
      <c r="S5231" s="524"/>
      <c r="T5231" s="524"/>
      <c r="U5231" s="59"/>
      <c r="V5231" s="528"/>
    </row>
    <row r="5232" spans="2:22" ht="14.1" customHeight="1">
      <c r="B5232" s="10"/>
      <c r="C5232" s="10"/>
      <c r="D5232" s="480"/>
      <c r="E5232" s="479"/>
      <c r="F5232" s="481"/>
      <c r="G5232" s="498"/>
      <c r="H5232" s="498"/>
      <c r="K5232" s="498"/>
      <c r="L5232" s="521"/>
      <c r="M5232" s="522"/>
      <c r="N5232" s="522"/>
      <c r="O5232" s="522"/>
      <c r="P5232" s="523"/>
      <c r="Q5232" s="523"/>
      <c r="R5232" s="524"/>
      <c r="S5232" s="524"/>
      <c r="T5232" s="524"/>
      <c r="U5232" s="59"/>
      <c r="V5232" s="528"/>
    </row>
    <row r="5233" spans="2:22" ht="14.1" customHeight="1">
      <c r="B5233" s="10"/>
      <c r="C5233" s="10"/>
      <c r="D5233" s="480"/>
      <c r="E5233" s="479"/>
      <c r="F5233" s="481"/>
      <c r="G5233" s="498"/>
      <c r="H5233" s="498"/>
      <c r="K5233" s="498"/>
      <c r="L5233" s="521"/>
      <c r="M5233" s="522"/>
      <c r="N5233" s="522"/>
      <c r="O5233" s="522"/>
      <c r="P5233" s="523"/>
      <c r="Q5233" s="523"/>
      <c r="R5233" s="524"/>
      <c r="S5233" s="524"/>
      <c r="T5233" s="524"/>
      <c r="U5233" s="59"/>
      <c r="V5233" s="528"/>
    </row>
    <row r="5234" spans="2:22" ht="14.1" customHeight="1">
      <c r="B5234" s="10"/>
      <c r="C5234" s="10"/>
      <c r="D5234" s="480"/>
      <c r="E5234" s="479"/>
      <c r="F5234" s="481"/>
      <c r="G5234" s="498"/>
      <c r="H5234" s="498"/>
      <c r="K5234" s="498"/>
      <c r="L5234" s="521"/>
      <c r="M5234" s="522"/>
      <c r="N5234" s="522"/>
      <c r="O5234" s="522"/>
      <c r="P5234" s="523"/>
      <c r="Q5234" s="523"/>
      <c r="R5234" s="524"/>
      <c r="S5234" s="524"/>
      <c r="T5234" s="524"/>
      <c r="U5234" s="59"/>
      <c r="V5234" s="528"/>
    </row>
    <row r="5235" spans="2:22" ht="14.1" customHeight="1">
      <c r="B5235" s="10"/>
      <c r="C5235" s="10"/>
      <c r="D5235" s="480"/>
      <c r="E5235" s="479"/>
      <c r="F5235" s="481"/>
      <c r="G5235" s="498"/>
      <c r="H5235" s="498"/>
      <c r="K5235" s="498"/>
      <c r="L5235" s="521"/>
      <c r="M5235" s="522"/>
      <c r="N5235" s="522"/>
      <c r="O5235" s="522"/>
      <c r="P5235" s="523"/>
      <c r="Q5235" s="523"/>
      <c r="R5235" s="524"/>
      <c r="S5235" s="524"/>
      <c r="T5235" s="524"/>
      <c r="U5235" s="59"/>
      <c r="V5235" s="528"/>
    </row>
    <row r="5236" spans="2:22" ht="14.1" customHeight="1">
      <c r="B5236" s="10"/>
      <c r="C5236" s="10"/>
      <c r="D5236" s="480"/>
      <c r="E5236" s="479"/>
      <c r="F5236" s="481"/>
      <c r="G5236" s="498"/>
      <c r="H5236" s="498"/>
      <c r="K5236" s="498"/>
      <c r="L5236" s="521"/>
      <c r="M5236" s="522"/>
      <c r="N5236" s="522"/>
      <c r="O5236" s="522"/>
      <c r="P5236" s="523"/>
      <c r="Q5236" s="523"/>
      <c r="R5236" s="524"/>
      <c r="S5236" s="524"/>
      <c r="T5236" s="524"/>
      <c r="U5236" s="59"/>
      <c r="V5236" s="528"/>
    </row>
    <row r="5237" spans="2:22" ht="14.1" customHeight="1">
      <c r="B5237" s="10"/>
      <c r="C5237" s="10"/>
      <c r="D5237" s="480"/>
      <c r="E5237" s="479"/>
      <c r="F5237" s="481"/>
      <c r="G5237" s="498"/>
      <c r="H5237" s="498"/>
      <c r="K5237" s="498"/>
      <c r="L5237" s="521"/>
      <c r="M5237" s="522"/>
      <c r="N5237" s="522"/>
      <c r="O5237" s="522"/>
      <c r="P5237" s="523"/>
      <c r="Q5237" s="523"/>
      <c r="R5237" s="524"/>
      <c r="S5237" s="524"/>
      <c r="T5237" s="524"/>
      <c r="U5237" s="59"/>
      <c r="V5237" s="528"/>
    </row>
    <row r="5238" spans="2:22" ht="14.1" customHeight="1">
      <c r="B5238" s="10"/>
      <c r="C5238" s="10"/>
      <c r="D5238" s="480"/>
      <c r="E5238" s="479"/>
      <c r="F5238" s="481"/>
      <c r="G5238" s="498"/>
      <c r="H5238" s="498"/>
      <c r="K5238" s="498"/>
      <c r="L5238" s="521"/>
      <c r="M5238" s="522"/>
      <c r="N5238" s="522"/>
      <c r="O5238" s="522"/>
      <c r="P5238" s="523"/>
      <c r="Q5238" s="523"/>
      <c r="R5238" s="524"/>
      <c r="S5238" s="524"/>
      <c r="T5238" s="524"/>
      <c r="U5238" s="59"/>
      <c r="V5238" s="528"/>
    </row>
    <row r="5239" spans="2:22" ht="14.1" customHeight="1">
      <c r="B5239" s="10"/>
      <c r="C5239" s="10"/>
      <c r="D5239" s="480"/>
      <c r="E5239" s="479"/>
      <c r="F5239" s="481"/>
      <c r="G5239" s="498"/>
      <c r="H5239" s="498"/>
      <c r="K5239" s="498"/>
      <c r="L5239" s="521"/>
      <c r="M5239" s="522"/>
      <c r="N5239" s="522"/>
      <c r="O5239" s="522"/>
      <c r="P5239" s="523"/>
      <c r="Q5239" s="523"/>
      <c r="R5239" s="524"/>
      <c r="S5239" s="524"/>
      <c r="T5239" s="524"/>
      <c r="U5239" s="59"/>
      <c r="V5239" s="528"/>
    </row>
    <row r="5240" spans="2:22" ht="14.1" customHeight="1">
      <c r="B5240" s="10"/>
      <c r="C5240" s="10"/>
      <c r="D5240" s="480"/>
      <c r="E5240" s="479"/>
      <c r="F5240" s="481"/>
      <c r="G5240" s="498"/>
      <c r="H5240" s="498"/>
      <c r="K5240" s="498"/>
      <c r="L5240" s="521"/>
      <c r="M5240" s="522"/>
      <c r="N5240" s="522"/>
      <c r="O5240" s="522"/>
      <c r="P5240" s="523"/>
      <c r="Q5240" s="523"/>
      <c r="R5240" s="524"/>
      <c r="S5240" s="524"/>
      <c r="T5240" s="524"/>
      <c r="U5240" s="59"/>
      <c r="V5240" s="528"/>
    </row>
    <row r="5241" spans="2:22" ht="14.1" customHeight="1">
      <c r="B5241" s="10"/>
      <c r="C5241" s="10"/>
      <c r="D5241" s="480"/>
      <c r="E5241" s="479"/>
      <c r="F5241" s="481"/>
      <c r="G5241" s="498"/>
      <c r="H5241" s="498"/>
      <c r="K5241" s="498"/>
      <c r="L5241" s="521"/>
      <c r="M5241" s="522"/>
      <c r="N5241" s="522"/>
      <c r="O5241" s="522"/>
      <c r="P5241" s="523"/>
      <c r="Q5241" s="523"/>
      <c r="R5241" s="524"/>
      <c r="S5241" s="524"/>
      <c r="T5241" s="524"/>
      <c r="U5241" s="59"/>
      <c r="V5241" s="528"/>
    </row>
    <row r="5242" spans="2:22" ht="14.1" customHeight="1">
      <c r="B5242" s="10"/>
      <c r="C5242" s="10"/>
      <c r="D5242" s="480"/>
      <c r="E5242" s="479"/>
      <c r="F5242" s="481"/>
      <c r="G5242" s="498"/>
      <c r="H5242" s="498"/>
      <c r="K5242" s="498"/>
      <c r="L5242" s="521"/>
      <c r="M5242" s="522"/>
      <c r="N5242" s="522"/>
      <c r="O5242" s="522"/>
      <c r="P5242" s="523"/>
      <c r="Q5242" s="523"/>
      <c r="R5242" s="524"/>
      <c r="S5242" s="524"/>
      <c r="T5242" s="524"/>
      <c r="U5242" s="59"/>
      <c r="V5242" s="528"/>
    </row>
    <row r="5243" spans="2:22" ht="14.1" customHeight="1">
      <c r="B5243" s="10"/>
      <c r="C5243" s="10"/>
      <c r="D5243" s="480"/>
      <c r="E5243" s="479"/>
      <c r="F5243" s="481"/>
      <c r="G5243" s="498"/>
      <c r="H5243" s="498"/>
      <c r="K5243" s="498"/>
      <c r="L5243" s="521"/>
      <c r="M5243" s="522"/>
      <c r="N5243" s="522"/>
      <c r="O5243" s="522"/>
      <c r="P5243" s="523"/>
      <c r="Q5243" s="523"/>
      <c r="R5243" s="524"/>
      <c r="S5243" s="524"/>
      <c r="T5243" s="524"/>
      <c r="U5243" s="59"/>
      <c r="V5243" s="528"/>
    </row>
    <row r="5244" spans="2:22" ht="14.1" customHeight="1">
      <c r="B5244" s="10"/>
      <c r="C5244" s="10"/>
      <c r="D5244" s="480"/>
      <c r="E5244" s="479"/>
      <c r="F5244" s="481"/>
      <c r="G5244" s="498"/>
      <c r="H5244" s="498"/>
      <c r="K5244" s="498"/>
      <c r="L5244" s="521"/>
      <c r="M5244" s="522"/>
      <c r="N5244" s="522"/>
      <c r="O5244" s="522"/>
      <c r="P5244" s="523"/>
      <c r="Q5244" s="523"/>
      <c r="R5244" s="524"/>
      <c r="S5244" s="524"/>
      <c r="T5244" s="524"/>
      <c r="U5244" s="59"/>
      <c r="V5244" s="528"/>
    </row>
    <row r="5245" spans="2:22" ht="14.1" customHeight="1">
      <c r="B5245" s="10"/>
      <c r="C5245" s="10"/>
      <c r="D5245" s="480"/>
      <c r="E5245" s="479"/>
      <c r="F5245" s="481"/>
      <c r="G5245" s="498"/>
      <c r="H5245" s="498"/>
      <c r="K5245" s="498"/>
      <c r="L5245" s="521"/>
      <c r="M5245" s="522"/>
      <c r="N5245" s="522"/>
      <c r="O5245" s="522"/>
      <c r="P5245" s="523"/>
      <c r="Q5245" s="523"/>
      <c r="R5245" s="524"/>
      <c r="S5245" s="524"/>
      <c r="T5245" s="524"/>
      <c r="U5245" s="59"/>
      <c r="V5245" s="528"/>
    </row>
    <row r="5246" spans="2:22" ht="14.1" customHeight="1">
      <c r="B5246" s="10"/>
      <c r="C5246" s="10"/>
      <c r="D5246" s="480"/>
      <c r="E5246" s="479"/>
      <c r="F5246" s="481"/>
      <c r="G5246" s="498"/>
      <c r="H5246" s="498"/>
      <c r="K5246" s="498"/>
      <c r="L5246" s="521"/>
      <c r="M5246" s="522"/>
      <c r="N5246" s="522"/>
      <c r="O5246" s="522"/>
      <c r="P5246" s="523"/>
      <c r="Q5246" s="523"/>
      <c r="R5246" s="524"/>
      <c r="S5246" s="524"/>
      <c r="T5246" s="524"/>
      <c r="U5246" s="59"/>
      <c r="V5246" s="528"/>
    </row>
    <row r="5247" spans="2:22" ht="14.1" customHeight="1">
      <c r="B5247" s="10"/>
      <c r="C5247" s="10"/>
      <c r="D5247" s="480"/>
      <c r="E5247" s="479"/>
      <c r="F5247" s="481"/>
      <c r="G5247" s="498"/>
      <c r="H5247" s="498"/>
      <c r="K5247" s="498"/>
      <c r="L5247" s="521"/>
      <c r="M5247" s="522"/>
      <c r="N5247" s="522"/>
      <c r="O5247" s="522"/>
      <c r="P5247" s="523"/>
      <c r="Q5247" s="523"/>
      <c r="R5247" s="524"/>
      <c r="S5247" s="524"/>
      <c r="T5247" s="524"/>
      <c r="U5247" s="59"/>
      <c r="V5247" s="528"/>
    </row>
    <row r="5248" spans="2:22" ht="14.1" customHeight="1">
      <c r="B5248" s="10"/>
      <c r="C5248" s="10"/>
      <c r="D5248" s="480"/>
      <c r="E5248" s="479"/>
      <c r="F5248" s="481"/>
      <c r="G5248" s="498"/>
      <c r="H5248" s="498"/>
      <c r="K5248" s="498"/>
      <c r="L5248" s="521"/>
      <c r="M5248" s="522"/>
      <c r="N5248" s="522"/>
      <c r="O5248" s="522"/>
      <c r="P5248" s="523"/>
      <c r="Q5248" s="523"/>
      <c r="R5248" s="524"/>
      <c r="S5248" s="524"/>
      <c r="T5248" s="524"/>
      <c r="U5248" s="59"/>
      <c r="V5248" s="528"/>
    </row>
    <row r="5249" spans="2:22" ht="14.1" customHeight="1">
      <c r="B5249" s="10"/>
      <c r="C5249" s="10"/>
      <c r="D5249" s="480"/>
      <c r="E5249" s="479"/>
      <c r="F5249" s="481"/>
      <c r="G5249" s="498"/>
      <c r="H5249" s="498"/>
      <c r="K5249" s="498"/>
      <c r="L5249" s="521"/>
      <c r="M5249" s="522"/>
      <c r="N5249" s="522"/>
      <c r="O5249" s="522"/>
      <c r="P5249" s="523"/>
      <c r="Q5249" s="523"/>
      <c r="R5249" s="524"/>
      <c r="S5249" s="524"/>
      <c r="T5249" s="524"/>
      <c r="U5249" s="59"/>
      <c r="V5249" s="528"/>
    </row>
    <row r="5250" spans="2:22" ht="14.1" customHeight="1">
      <c r="B5250" s="10"/>
      <c r="C5250" s="10"/>
      <c r="D5250" s="480"/>
      <c r="E5250" s="479"/>
      <c r="F5250" s="481"/>
      <c r="G5250" s="498"/>
      <c r="H5250" s="498"/>
      <c r="K5250" s="498"/>
      <c r="L5250" s="521"/>
      <c r="M5250" s="522"/>
      <c r="N5250" s="522"/>
      <c r="O5250" s="522"/>
      <c r="P5250" s="523"/>
      <c r="Q5250" s="523"/>
      <c r="R5250" s="524"/>
      <c r="S5250" s="524"/>
      <c r="T5250" s="524"/>
      <c r="U5250" s="59"/>
      <c r="V5250" s="528"/>
    </row>
    <row r="5251" spans="2:22" ht="14.1" customHeight="1">
      <c r="B5251" s="10"/>
      <c r="C5251" s="10"/>
      <c r="D5251" s="480"/>
      <c r="E5251" s="479"/>
      <c r="F5251" s="481"/>
      <c r="G5251" s="498"/>
      <c r="H5251" s="498"/>
      <c r="K5251" s="498"/>
      <c r="L5251" s="521"/>
      <c r="M5251" s="522"/>
      <c r="N5251" s="522"/>
      <c r="O5251" s="522"/>
      <c r="P5251" s="523"/>
      <c r="Q5251" s="523"/>
      <c r="R5251" s="524"/>
      <c r="S5251" s="524"/>
      <c r="T5251" s="524"/>
      <c r="U5251" s="59"/>
      <c r="V5251" s="528"/>
    </row>
    <row r="5252" spans="2:22" ht="14.1" customHeight="1">
      <c r="B5252" s="10"/>
      <c r="C5252" s="10"/>
      <c r="D5252" s="480"/>
      <c r="E5252" s="479"/>
      <c r="F5252" s="481"/>
      <c r="G5252" s="498"/>
      <c r="H5252" s="498"/>
      <c r="K5252" s="498"/>
      <c r="L5252" s="521"/>
      <c r="M5252" s="522"/>
      <c r="N5252" s="522"/>
      <c r="O5252" s="522"/>
      <c r="P5252" s="523"/>
      <c r="Q5252" s="523"/>
      <c r="R5252" s="524"/>
      <c r="S5252" s="524"/>
      <c r="T5252" s="524"/>
      <c r="U5252" s="59"/>
      <c r="V5252" s="528"/>
    </row>
    <row r="5253" spans="2:22" ht="14.1" customHeight="1">
      <c r="B5253" s="10"/>
      <c r="C5253" s="10"/>
      <c r="D5253" s="480"/>
      <c r="E5253" s="479"/>
      <c r="F5253" s="481"/>
      <c r="G5253" s="498"/>
      <c r="H5253" s="498"/>
      <c r="K5253" s="498"/>
      <c r="L5253" s="521"/>
      <c r="M5253" s="522"/>
      <c r="N5253" s="522"/>
      <c r="O5253" s="522"/>
      <c r="P5253" s="523"/>
      <c r="Q5253" s="523"/>
      <c r="R5253" s="524"/>
      <c r="S5253" s="524"/>
      <c r="T5253" s="524"/>
      <c r="U5253" s="59"/>
      <c r="V5253" s="528"/>
    </row>
    <row r="5254" spans="2:22" ht="14.1" customHeight="1">
      <c r="B5254" s="10"/>
      <c r="C5254" s="10"/>
      <c r="D5254" s="480"/>
      <c r="E5254" s="479"/>
      <c r="F5254" s="481"/>
      <c r="G5254" s="498"/>
      <c r="H5254" s="498"/>
      <c r="K5254" s="498"/>
      <c r="L5254" s="521"/>
      <c r="M5254" s="522"/>
      <c r="N5254" s="522"/>
      <c r="O5254" s="522"/>
      <c r="P5254" s="523"/>
      <c r="Q5254" s="523"/>
      <c r="R5254" s="524"/>
      <c r="S5254" s="524"/>
      <c r="T5254" s="524"/>
      <c r="U5254" s="59"/>
      <c r="V5254" s="528"/>
    </row>
    <row r="5255" spans="2:22" ht="14.1" customHeight="1">
      <c r="B5255" s="10"/>
      <c r="C5255" s="10"/>
      <c r="D5255" s="480"/>
      <c r="E5255" s="479"/>
      <c r="F5255" s="481"/>
      <c r="G5255" s="498"/>
      <c r="H5255" s="498"/>
      <c r="K5255" s="498"/>
      <c r="L5255" s="521"/>
      <c r="M5255" s="522"/>
      <c r="N5255" s="522"/>
      <c r="O5255" s="522"/>
      <c r="P5255" s="523"/>
      <c r="Q5255" s="523"/>
      <c r="R5255" s="524"/>
      <c r="S5255" s="524"/>
      <c r="T5255" s="524"/>
      <c r="U5255" s="59"/>
      <c r="V5255" s="528"/>
    </row>
    <row r="5256" spans="2:22" ht="14.1" customHeight="1">
      <c r="B5256" s="10"/>
      <c r="C5256" s="10"/>
      <c r="D5256" s="480"/>
      <c r="E5256" s="479"/>
      <c r="F5256" s="481"/>
      <c r="G5256" s="498"/>
      <c r="H5256" s="498"/>
      <c r="K5256" s="498"/>
      <c r="L5256" s="521"/>
      <c r="M5256" s="522"/>
      <c r="N5256" s="522"/>
      <c r="O5256" s="522"/>
      <c r="P5256" s="523"/>
      <c r="Q5256" s="523"/>
      <c r="R5256" s="524"/>
      <c r="S5256" s="524"/>
      <c r="T5256" s="524"/>
      <c r="U5256" s="59"/>
      <c r="V5256" s="528"/>
    </row>
    <row r="5257" spans="2:22" ht="14.1" customHeight="1">
      <c r="B5257" s="10"/>
      <c r="C5257" s="10"/>
      <c r="D5257" s="480"/>
      <c r="E5257" s="479"/>
      <c r="F5257" s="481"/>
      <c r="G5257" s="498"/>
      <c r="H5257" s="498"/>
      <c r="K5257" s="498"/>
      <c r="L5257" s="521"/>
      <c r="M5257" s="522"/>
      <c r="N5257" s="522"/>
      <c r="O5257" s="522"/>
      <c r="P5257" s="523"/>
      <c r="Q5257" s="523"/>
      <c r="R5257" s="524"/>
      <c r="S5257" s="524"/>
      <c r="T5257" s="524"/>
      <c r="U5257" s="59"/>
      <c r="V5257" s="528"/>
    </row>
    <row r="5258" spans="2:22" ht="14.1" customHeight="1">
      <c r="B5258" s="10"/>
      <c r="C5258" s="10"/>
      <c r="D5258" s="480"/>
      <c r="E5258" s="479"/>
      <c r="F5258" s="481"/>
      <c r="G5258" s="498"/>
      <c r="H5258" s="498"/>
      <c r="K5258" s="498"/>
      <c r="L5258" s="521"/>
      <c r="M5258" s="522"/>
      <c r="N5258" s="522"/>
      <c r="O5258" s="522"/>
      <c r="P5258" s="523"/>
      <c r="Q5258" s="523"/>
      <c r="R5258" s="524"/>
      <c r="S5258" s="524"/>
      <c r="T5258" s="524"/>
      <c r="U5258" s="59"/>
      <c r="V5258" s="528"/>
    </row>
    <row r="5259" spans="2:22" ht="14.1" customHeight="1">
      <c r="B5259" s="10"/>
      <c r="C5259" s="10"/>
      <c r="D5259" s="480"/>
      <c r="E5259" s="479"/>
      <c r="F5259" s="481"/>
      <c r="G5259" s="498"/>
      <c r="H5259" s="498"/>
      <c r="K5259" s="498"/>
      <c r="L5259" s="521"/>
      <c r="M5259" s="522"/>
      <c r="N5259" s="522"/>
      <c r="O5259" s="522"/>
      <c r="P5259" s="523"/>
      <c r="Q5259" s="523"/>
      <c r="R5259" s="524"/>
      <c r="S5259" s="524"/>
      <c r="T5259" s="524"/>
      <c r="U5259" s="59"/>
      <c r="V5259" s="528"/>
    </row>
    <row r="5260" spans="2:22" ht="14.1" customHeight="1">
      <c r="B5260" s="10"/>
      <c r="C5260" s="10"/>
      <c r="D5260" s="480"/>
      <c r="E5260" s="479"/>
      <c r="F5260" s="481"/>
      <c r="G5260" s="498"/>
      <c r="H5260" s="498"/>
      <c r="K5260" s="498"/>
      <c r="L5260" s="521"/>
      <c r="M5260" s="522"/>
      <c r="N5260" s="522"/>
      <c r="O5260" s="522"/>
      <c r="P5260" s="523"/>
      <c r="Q5260" s="523"/>
      <c r="R5260" s="524"/>
      <c r="S5260" s="524"/>
      <c r="T5260" s="524"/>
      <c r="U5260" s="59"/>
      <c r="V5260" s="528"/>
    </row>
    <row r="5261" spans="2:22" ht="14.1" customHeight="1">
      <c r="B5261" s="10"/>
      <c r="C5261" s="10"/>
      <c r="D5261" s="480"/>
      <c r="E5261" s="479"/>
      <c r="F5261" s="481"/>
      <c r="G5261" s="498"/>
      <c r="H5261" s="498"/>
      <c r="K5261" s="498"/>
      <c r="L5261" s="521"/>
      <c r="M5261" s="522"/>
      <c r="N5261" s="522"/>
      <c r="O5261" s="522"/>
      <c r="P5261" s="523"/>
      <c r="Q5261" s="523"/>
      <c r="R5261" s="524"/>
      <c r="S5261" s="524"/>
      <c r="T5261" s="524"/>
      <c r="U5261" s="59"/>
      <c r="V5261" s="528"/>
    </row>
    <row r="5262" spans="2:22" ht="14.1" customHeight="1">
      <c r="B5262" s="10"/>
      <c r="C5262" s="10"/>
      <c r="D5262" s="480"/>
      <c r="E5262" s="479"/>
      <c r="F5262" s="481"/>
      <c r="G5262" s="498"/>
      <c r="H5262" s="498"/>
      <c r="K5262" s="498"/>
      <c r="L5262" s="521"/>
      <c r="M5262" s="522"/>
      <c r="N5262" s="522"/>
      <c r="O5262" s="522"/>
      <c r="P5262" s="523"/>
      <c r="Q5262" s="523"/>
      <c r="R5262" s="524"/>
      <c r="S5262" s="524"/>
      <c r="T5262" s="524"/>
      <c r="U5262" s="59"/>
      <c r="V5262" s="528"/>
    </row>
    <row r="5263" spans="2:22" ht="14.1" customHeight="1">
      <c r="B5263" s="10"/>
      <c r="C5263" s="10"/>
      <c r="D5263" s="480"/>
      <c r="E5263" s="479"/>
      <c r="F5263" s="481"/>
      <c r="G5263" s="498"/>
      <c r="H5263" s="498"/>
      <c r="K5263" s="498"/>
      <c r="L5263" s="521"/>
      <c r="M5263" s="522"/>
      <c r="N5263" s="522"/>
      <c r="O5263" s="522"/>
      <c r="P5263" s="523"/>
      <c r="Q5263" s="523"/>
      <c r="R5263" s="524"/>
      <c r="S5263" s="524"/>
      <c r="T5263" s="524"/>
      <c r="U5263" s="59"/>
      <c r="V5263" s="528"/>
    </row>
    <row r="5264" spans="2:22" ht="14.1" customHeight="1">
      <c r="B5264" s="10"/>
      <c r="C5264" s="10"/>
      <c r="D5264" s="480"/>
      <c r="E5264" s="479"/>
      <c r="F5264" s="481"/>
      <c r="G5264" s="498"/>
      <c r="H5264" s="498"/>
      <c r="K5264" s="498"/>
      <c r="L5264" s="521"/>
      <c r="M5264" s="522"/>
      <c r="N5264" s="522"/>
      <c r="O5264" s="522"/>
      <c r="P5264" s="523"/>
      <c r="Q5264" s="523"/>
      <c r="R5264" s="524"/>
      <c r="S5264" s="524"/>
      <c r="T5264" s="524"/>
      <c r="U5264" s="59"/>
      <c r="V5264" s="528"/>
    </row>
    <row r="5265" spans="2:22" ht="14.1" customHeight="1">
      <c r="B5265" s="10"/>
      <c r="C5265" s="10"/>
      <c r="D5265" s="480"/>
      <c r="E5265" s="479"/>
      <c r="F5265" s="481"/>
      <c r="G5265" s="498"/>
      <c r="H5265" s="498"/>
      <c r="K5265" s="498"/>
      <c r="L5265" s="521"/>
      <c r="M5265" s="522"/>
      <c r="N5265" s="522"/>
      <c r="O5265" s="522"/>
      <c r="P5265" s="523"/>
      <c r="Q5265" s="523"/>
      <c r="R5265" s="524"/>
      <c r="S5265" s="524"/>
      <c r="T5265" s="524"/>
      <c r="U5265" s="59"/>
      <c r="V5265" s="528"/>
    </row>
    <row r="5266" spans="2:22" ht="14.1" customHeight="1">
      <c r="B5266" s="10"/>
      <c r="C5266" s="10"/>
      <c r="D5266" s="480"/>
      <c r="E5266" s="479"/>
      <c r="F5266" s="481"/>
      <c r="G5266" s="498"/>
      <c r="H5266" s="498"/>
      <c r="K5266" s="498"/>
      <c r="L5266" s="521"/>
      <c r="M5266" s="522"/>
      <c r="N5266" s="522"/>
      <c r="O5266" s="522"/>
      <c r="P5266" s="523"/>
      <c r="Q5266" s="523"/>
      <c r="R5266" s="524"/>
      <c r="S5266" s="524"/>
      <c r="T5266" s="524"/>
      <c r="U5266" s="59"/>
      <c r="V5266" s="528"/>
    </row>
    <row r="5267" spans="2:22" ht="14.1" customHeight="1">
      <c r="B5267" s="10"/>
      <c r="C5267" s="10"/>
      <c r="D5267" s="480"/>
      <c r="E5267" s="479"/>
      <c r="F5267" s="481"/>
      <c r="G5267" s="498"/>
      <c r="H5267" s="498"/>
      <c r="K5267" s="498"/>
      <c r="L5267" s="521"/>
      <c r="M5267" s="522"/>
      <c r="N5267" s="522"/>
      <c r="O5267" s="522"/>
      <c r="P5267" s="523"/>
      <c r="Q5267" s="523"/>
      <c r="R5267" s="524"/>
      <c r="S5267" s="524"/>
      <c r="T5267" s="524"/>
      <c r="U5267" s="59"/>
      <c r="V5267" s="528"/>
    </row>
    <row r="5268" spans="2:22" ht="14.1" customHeight="1">
      <c r="B5268" s="10"/>
      <c r="C5268" s="10"/>
      <c r="D5268" s="480"/>
      <c r="E5268" s="479"/>
      <c r="F5268" s="481"/>
      <c r="G5268" s="498"/>
      <c r="H5268" s="498"/>
      <c r="K5268" s="498"/>
      <c r="L5268" s="521"/>
      <c r="M5268" s="522"/>
      <c r="N5268" s="522"/>
      <c r="O5268" s="522"/>
      <c r="P5268" s="523"/>
      <c r="Q5268" s="523"/>
      <c r="R5268" s="524"/>
      <c r="S5268" s="524"/>
      <c r="T5268" s="524"/>
      <c r="U5268" s="59"/>
      <c r="V5268" s="528"/>
    </row>
    <row r="5269" spans="2:22" ht="14.1" customHeight="1">
      <c r="B5269" s="10"/>
      <c r="C5269" s="10"/>
      <c r="D5269" s="480"/>
      <c r="E5269" s="479"/>
      <c r="F5269" s="481"/>
      <c r="G5269" s="498"/>
      <c r="H5269" s="498"/>
      <c r="K5269" s="498"/>
      <c r="L5269" s="521"/>
      <c r="M5269" s="522"/>
      <c r="N5269" s="522"/>
      <c r="O5269" s="522"/>
      <c r="P5269" s="523"/>
      <c r="Q5269" s="523"/>
      <c r="R5269" s="524"/>
      <c r="S5269" s="524"/>
      <c r="T5269" s="524"/>
      <c r="U5269" s="59"/>
      <c r="V5269" s="528"/>
    </row>
    <row r="5270" spans="2:22" ht="14.1" customHeight="1">
      <c r="B5270" s="10"/>
      <c r="C5270" s="10"/>
      <c r="D5270" s="480"/>
      <c r="E5270" s="479"/>
      <c r="F5270" s="481"/>
      <c r="G5270" s="498"/>
      <c r="H5270" s="498"/>
      <c r="K5270" s="498"/>
      <c r="L5270" s="521"/>
      <c r="M5270" s="522"/>
      <c r="N5270" s="522"/>
      <c r="O5270" s="522"/>
      <c r="P5270" s="523"/>
      <c r="Q5270" s="523"/>
      <c r="R5270" s="524"/>
      <c r="S5270" s="524"/>
      <c r="T5270" s="524"/>
      <c r="U5270" s="59"/>
      <c r="V5270" s="528"/>
    </row>
    <row r="5271" spans="2:22" ht="14.1" customHeight="1">
      <c r="B5271" s="10"/>
      <c r="C5271" s="10"/>
      <c r="D5271" s="480"/>
      <c r="E5271" s="479"/>
      <c r="F5271" s="481"/>
      <c r="G5271" s="498"/>
      <c r="H5271" s="498"/>
      <c r="K5271" s="498"/>
      <c r="L5271" s="521"/>
      <c r="M5271" s="522"/>
      <c r="N5271" s="522"/>
      <c r="O5271" s="522"/>
      <c r="P5271" s="523"/>
      <c r="Q5271" s="523"/>
      <c r="R5271" s="524"/>
      <c r="S5271" s="524"/>
      <c r="T5271" s="524"/>
      <c r="U5271" s="59"/>
      <c r="V5271" s="528"/>
    </row>
    <row r="5272" spans="2:22" ht="14.1" customHeight="1">
      <c r="B5272" s="10"/>
      <c r="C5272" s="10"/>
      <c r="D5272" s="480"/>
      <c r="E5272" s="479"/>
      <c r="F5272" s="481"/>
      <c r="G5272" s="498"/>
      <c r="H5272" s="498"/>
      <c r="K5272" s="498"/>
      <c r="L5272" s="521"/>
      <c r="M5272" s="522"/>
      <c r="N5272" s="522"/>
      <c r="O5272" s="522"/>
      <c r="P5272" s="523"/>
      <c r="Q5272" s="523"/>
      <c r="R5272" s="524"/>
      <c r="S5272" s="524"/>
      <c r="T5272" s="524"/>
      <c r="U5272" s="59"/>
      <c r="V5272" s="528"/>
    </row>
    <row r="5273" spans="2:22" ht="14.1" customHeight="1">
      <c r="B5273" s="10"/>
      <c r="C5273" s="10"/>
      <c r="D5273" s="480"/>
      <c r="E5273" s="479"/>
      <c r="F5273" s="481"/>
      <c r="G5273" s="498"/>
      <c r="H5273" s="498"/>
      <c r="K5273" s="498"/>
      <c r="L5273" s="521"/>
      <c r="M5273" s="522"/>
      <c r="N5273" s="522"/>
      <c r="O5273" s="522"/>
      <c r="P5273" s="523"/>
      <c r="Q5273" s="523"/>
      <c r="R5273" s="524"/>
      <c r="S5273" s="524"/>
      <c r="T5273" s="524"/>
      <c r="U5273" s="59"/>
      <c r="V5273" s="528"/>
    </row>
    <row r="5274" spans="2:22" ht="14.1" customHeight="1">
      <c r="B5274" s="10"/>
      <c r="C5274" s="10"/>
      <c r="D5274" s="480"/>
      <c r="E5274" s="479"/>
      <c r="F5274" s="481"/>
      <c r="G5274" s="498"/>
      <c r="H5274" s="498"/>
      <c r="K5274" s="498"/>
      <c r="L5274" s="521"/>
      <c r="M5274" s="522"/>
      <c r="N5274" s="522"/>
      <c r="O5274" s="522"/>
      <c r="P5274" s="523"/>
      <c r="Q5274" s="523"/>
      <c r="R5274" s="524"/>
      <c r="S5274" s="524"/>
      <c r="T5274" s="524"/>
      <c r="U5274" s="59"/>
      <c r="V5274" s="528"/>
    </row>
    <row r="5275" spans="2:22" ht="14.1" customHeight="1">
      <c r="B5275" s="10"/>
      <c r="C5275" s="10"/>
      <c r="D5275" s="480"/>
      <c r="E5275" s="479"/>
      <c r="F5275" s="481"/>
      <c r="G5275" s="498"/>
      <c r="H5275" s="498"/>
      <c r="K5275" s="498"/>
      <c r="L5275" s="521"/>
      <c r="M5275" s="522"/>
      <c r="N5275" s="522"/>
      <c r="O5275" s="522"/>
      <c r="P5275" s="523"/>
      <c r="Q5275" s="523"/>
      <c r="R5275" s="524"/>
      <c r="S5275" s="524"/>
      <c r="T5275" s="524"/>
      <c r="U5275" s="59"/>
      <c r="V5275" s="528"/>
    </row>
    <row r="5276" spans="2:22" ht="14.1" customHeight="1">
      <c r="B5276" s="10"/>
      <c r="C5276" s="10"/>
      <c r="D5276" s="480"/>
      <c r="E5276" s="479"/>
      <c r="F5276" s="481"/>
      <c r="G5276" s="498"/>
      <c r="H5276" s="498"/>
      <c r="K5276" s="498"/>
      <c r="L5276" s="521"/>
      <c r="M5276" s="522"/>
      <c r="N5276" s="522"/>
      <c r="O5276" s="522"/>
      <c r="P5276" s="523"/>
      <c r="Q5276" s="523"/>
      <c r="R5276" s="524"/>
      <c r="S5276" s="524"/>
      <c r="T5276" s="524"/>
      <c r="U5276" s="59"/>
      <c r="V5276" s="528"/>
    </row>
    <row r="5277" spans="2:22" ht="14.1" customHeight="1">
      <c r="B5277" s="10"/>
      <c r="C5277" s="10"/>
      <c r="D5277" s="480"/>
      <c r="E5277" s="479"/>
      <c r="F5277" s="481"/>
      <c r="G5277" s="498"/>
      <c r="H5277" s="498"/>
      <c r="K5277" s="498"/>
      <c r="L5277" s="521"/>
      <c r="M5277" s="522"/>
      <c r="N5277" s="522"/>
      <c r="O5277" s="522"/>
      <c r="P5277" s="523"/>
      <c r="Q5277" s="523"/>
      <c r="R5277" s="524"/>
      <c r="S5277" s="524"/>
      <c r="T5277" s="524"/>
      <c r="U5277" s="59"/>
      <c r="V5277" s="528"/>
    </row>
    <row r="5278" spans="2:22" ht="14.1" customHeight="1">
      <c r="B5278" s="10"/>
      <c r="C5278" s="10"/>
      <c r="D5278" s="480"/>
      <c r="E5278" s="479"/>
      <c r="F5278" s="481"/>
      <c r="G5278" s="498"/>
      <c r="H5278" s="498"/>
      <c r="K5278" s="498"/>
      <c r="L5278" s="521"/>
      <c r="M5278" s="522"/>
      <c r="N5278" s="522"/>
      <c r="O5278" s="522"/>
      <c r="P5278" s="523"/>
      <c r="Q5278" s="523"/>
      <c r="R5278" s="524"/>
      <c r="S5278" s="524"/>
      <c r="T5278" s="524"/>
      <c r="U5278" s="59"/>
      <c r="V5278" s="528"/>
    </row>
    <row r="5279" spans="2:22" ht="14.1" customHeight="1">
      <c r="B5279" s="10"/>
      <c r="C5279" s="10"/>
      <c r="D5279" s="480"/>
      <c r="E5279" s="479"/>
      <c r="F5279" s="481"/>
      <c r="G5279" s="498"/>
      <c r="H5279" s="498"/>
      <c r="K5279" s="498"/>
      <c r="L5279" s="521"/>
      <c r="M5279" s="522"/>
      <c r="N5279" s="522"/>
      <c r="O5279" s="522"/>
      <c r="P5279" s="523"/>
      <c r="Q5279" s="523"/>
      <c r="R5279" s="524"/>
      <c r="S5279" s="524"/>
      <c r="T5279" s="524"/>
      <c r="U5279" s="59"/>
      <c r="V5279" s="528"/>
    </row>
    <row r="5280" spans="2:22" ht="14.1" customHeight="1">
      <c r="B5280" s="10"/>
      <c r="C5280" s="10"/>
      <c r="D5280" s="480"/>
      <c r="E5280" s="479"/>
      <c r="F5280" s="481"/>
      <c r="G5280" s="498"/>
      <c r="H5280" s="498"/>
      <c r="K5280" s="498"/>
      <c r="L5280" s="521"/>
      <c r="M5280" s="522"/>
      <c r="N5280" s="522"/>
      <c r="O5280" s="522"/>
      <c r="P5280" s="523"/>
      <c r="Q5280" s="523"/>
      <c r="R5280" s="524"/>
      <c r="S5280" s="524"/>
      <c r="T5280" s="524"/>
      <c r="U5280" s="59"/>
      <c r="V5280" s="528"/>
    </row>
    <row r="5281" spans="2:22" ht="14.1" customHeight="1">
      <c r="B5281" s="10"/>
      <c r="C5281" s="10"/>
      <c r="D5281" s="480"/>
      <c r="E5281" s="479"/>
      <c r="F5281" s="481"/>
      <c r="G5281" s="498"/>
      <c r="H5281" s="498"/>
      <c r="K5281" s="498"/>
      <c r="L5281" s="521"/>
      <c r="M5281" s="522"/>
      <c r="N5281" s="522"/>
      <c r="O5281" s="522"/>
      <c r="P5281" s="523"/>
      <c r="Q5281" s="523"/>
      <c r="R5281" s="524"/>
      <c r="S5281" s="524"/>
      <c r="T5281" s="524"/>
      <c r="U5281" s="59"/>
      <c r="V5281" s="528"/>
    </row>
    <row r="5282" spans="2:22" ht="14.1" customHeight="1">
      <c r="B5282" s="10"/>
      <c r="C5282" s="10"/>
      <c r="D5282" s="480"/>
      <c r="E5282" s="479"/>
      <c r="F5282" s="481"/>
      <c r="G5282" s="498"/>
      <c r="H5282" s="498"/>
      <c r="K5282" s="498"/>
      <c r="L5282" s="521"/>
      <c r="M5282" s="522"/>
      <c r="N5282" s="522"/>
      <c r="O5282" s="522"/>
      <c r="P5282" s="523"/>
      <c r="Q5282" s="523"/>
      <c r="R5282" s="524"/>
      <c r="S5282" s="524"/>
      <c r="T5282" s="524"/>
      <c r="U5282" s="59"/>
      <c r="V5282" s="528"/>
    </row>
    <row r="5283" spans="2:22" ht="14.1" customHeight="1">
      <c r="B5283" s="10"/>
      <c r="C5283" s="10"/>
      <c r="D5283" s="480"/>
      <c r="E5283" s="479"/>
      <c r="F5283" s="481"/>
      <c r="G5283" s="498"/>
      <c r="H5283" s="498"/>
      <c r="K5283" s="498"/>
      <c r="L5283" s="521"/>
      <c r="M5283" s="522"/>
      <c r="N5283" s="522"/>
      <c r="O5283" s="522"/>
      <c r="P5283" s="523"/>
      <c r="Q5283" s="523"/>
      <c r="R5283" s="524"/>
      <c r="S5283" s="524"/>
      <c r="T5283" s="524"/>
      <c r="U5283" s="59"/>
      <c r="V5283" s="528"/>
    </row>
    <row r="5284" spans="2:22" ht="14.1" customHeight="1">
      <c r="B5284" s="10"/>
      <c r="C5284" s="10"/>
      <c r="D5284" s="480"/>
      <c r="E5284" s="479"/>
      <c r="F5284" s="481"/>
      <c r="G5284" s="498"/>
      <c r="H5284" s="498"/>
      <c r="K5284" s="498"/>
      <c r="L5284" s="521"/>
      <c r="M5284" s="522"/>
      <c r="N5284" s="522"/>
      <c r="O5284" s="522"/>
      <c r="P5284" s="523"/>
      <c r="Q5284" s="523"/>
      <c r="R5284" s="524"/>
      <c r="S5284" s="524"/>
      <c r="T5284" s="524"/>
      <c r="U5284" s="59"/>
      <c r="V5284" s="528"/>
    </row>
    <row r="5285" spans="2:22" ht="14.1" customHeight="1">
      <c r="B5285" s="10"/>
      <c r="C5285" s="10"/>
      <c r="D5285" s="480"/>
      <c r="E5285" s="479"/>
      <c r="F5285" s="481"/>
      <c r="G5285" s="498"/>
      <c r="H5285" s="498"/>
      <c r="K5285" s="498"/>
      <c r="L5285" s="521"/>
      <c r="M5285" s="522"/>
      <c r="N5285" s="522"/>
      <c r="O5285" s="522"/>
      <c r="P5285" s="523"/>
      <c r="Q5285" s="523"/>
      <c r="R5285" s="524"/>
      <c r="S5285" s="524"/>
      <c r="T5285" s="524"/>
      <c r="U5285" s="59"/>
      <c r="V5285" s="528"/>
    </row>
    <row r="5286" spans="2:22" ht="14.1" customHeight="1">
      <c r="B5286" s="10"/>
      <c r="C5286" s="10"/>
      <c r="D5286" s="480"/>
      <c r="E5286" s="479"/>
      <c r="F5286" s="481"/>
      <c r="G5286" s="498"/>
      <c r="H5286" s="498"/>
      <c r="K5286" s="498"/>
      <c r="L5286" s="521"/>
      <c r="M5286" s="522"/>
      <c r="N5286" s="522"/>
      <c r="O5286" s="522"/>
      <c r="P5286" s="523"/>
      <c r="Q5286" s="523"/>
      <c r="R5286" s="524"/>
      <c r="S5286" s="524"/>
      <c r="T5286" s="524"/>
      <c r="U5286" s="59"/>
      <c r="V5286" s="528"/>
    </row>
    <row r="5287" spans="2:22" ht="14.1" customHeight="1">
      <c r="B5287" s="10"/>
      <c r="C5287" s="10"/>
      <c r="D5287" s="480"/>
      <c r="E5287" s="479"/>
      <c r="F5287" s="481"/>
      <c r="G5287" s="498"/>
      <c r="H5287" s="498"/>
      <c r="K5287" s="498"/>
      <c r="L5287" s="521"/>
      <c r="M5287" s="522"/>
      <c r="N5287" s="522"/>
      <c r="O5287" s="522"/>
      <c r="P5287" s="523"/>
      <c r="Q5287" s="523"/>
      <c r="R5287" s="524"/>
      <c r="S5287" s="524"/>
      <c r="T5287" s="524"/>
      <c r="U5287" s="59"/>
      <c r="V5287" s="528"/>
    </row>
    <row r="5288" spans="2:22" ht="14.1" customHeight="1">
      <c r="B5288" s="10"/>
      <c r="C5288" s="10"/>
      <c r="D5288" s="480"/>
      <c r="E5288" s="479"/>
      <c r="F5288" s="481"/>
      <c r="G5288" s="498"/>
      <c r="H5288" s="498"/>
      <c r="K5288" s="498"/>
      <c r="L5288" s="521"/>
      <c r="M5288" s="522"/>
      <c r="N5288" s="522"/>
      <c r="O5288" s="522"/>
      <c r="P5288" s="523"/>
      <c r="Q5288" s="523"/>
      <c r="R5288" s="524"/>
      <c r="S5288" s="524"/>
      <c r="T5288" s="524"/>
      <c r="U5288" s="59"/>
      <c r="V5288" s="528"/>
    </row>
    <row r="5289" spans="2:22" ht="14.1" customHeight="1">
      <c r="B5289" s="10"/>
      <c r="C5289" s="10"/>
      <c r="D5289" s="480"/>
      <c r="E5289" s="479"/>
      <c r="F5289" s="481"/>
      <c r="G5289" s="498"/>
      <c r="H5289" s="498"/>
      <c r="K5289" s="498"/>
      <c r="L5289" s="521"/>
      <c r="M5289" s="522"/>
      <c r="N5289" s="522"/>
      <c r="O5289" s="522"/>
      <c r="P5289" s="523"/>
      <c r="Q5289" s="523"/>
      <c r="R5289" s="524"/>
      <c r="S5289" s="524"/>
      <c r="T5289" s="524"/>
      <c r="U5289" s="59"/>
      <c r="V5289" s="528"/>
    </row>
    <row r="5290" spans="2:22" ht="14.1" customHeight="1">
      <c r="B5290" s="10"/>
      <c r="C5290" s="10"/>
      <c r="D5290" s="480"/>
      <c r="E5290" s="479"/>
      <c r="F5290" s="481"/>
      <c r="G5290" s="498"/>
      <c r="H5290" s="498"/>
      <c r="K5290" s="498"/>
      <c r="L5290" s="521"/>
      <c r="M5290" s="522"/>
      <c r="N5290" s="522"/>
      <c r="O5290" s="522"/>
      <c r="P5290" s="523"/>
      <c r="Q5290" s="523"/>
      <c r="R5290" s="524"/>
      <c r="S5290" s="524"/>
      <c r="T5290" s="524"/>
      <c r="U5290" s="59"/>
      <c r="V5290" s="528"/>
    </row>
    <row r="5291" spans="2:22" ht="14.1" customHeight="1">
      <c r="B5291" s="10"/>
      <c r="C5291" s="10"/>
      <c r="D5291" s="480"/>
      <c r="E5291" s="479"/>
      <c r="F5291" s="481"/>
      <c r="G5291" s="498"/>
      <c r="H5291" s="498"/>
      <c r="K5291" s="498"/>
      <c r="L5291" s="521"/>
      <c r="M5291" s="522"/>
      <c r="N5291" s="522"/>
      <c r="O5291" s="522"/>
      <c r="P5291" s="523"/>
      <c r="Q5291" s="523"/>
      <c r="R5291" s="524"/>
      <c r="S5291" s="524"/>
      <c r="T5291" s="524"/>
      <c r="U5291" s="59"/>
      <c r="V5291" s="528"/>
    </row>
    <row r="5292" spans="2:22" ht="14.1" customHeight="1">
      <c r="B5292" s="10"/>
      <c r="C5292" s="10"/>
      <c r="D5292" s="480"/>
      <c r="E5292" s="479"/>
      <c r="F5292" s="481"/>
      <c r="G5292" s="498"/>
      <c r="H5292" s="498"/>
      <c r="K5292" s="498"/>
      <c r="L5292" s="521"/>
      <c r="M5292" s="522"/>
      <c r="N5292" s="522"/>
      <c r="O5292" s="522"/>
      <c r="P5292" s="523"/>
      <c r="Q5292" s="523"/>
      <c r="R5292" s="524"/>
      <c r="S5292" s="524"/>
      <c r="T5292" s="524"/>
      <c r="U5292" s="59"/>
      <c r="V5292" s="528"/>
    </row>
    <row r="5293" spans="2:22" ht="14.1" customHeight="1">
      <c r="B5293" s="10"/>
      <c r="C5293" s="10"/>
      <c r="D5293" s="480"/>
      <c r="E5293" s="479"/>
      <c r="F5293" s="481"/>
      <c r="G5293" s="498"/>
      <c r="H5293" s="498"/>
      <c r="K5293" s="498"/>
      <c r="L5293" s="521"/>
      <c r="M5293" s="522"/>
      <c r="N5293" s="522"/>
      <c r="O5293" s="522"/>
      <c r="P5293" s="523"/>
      <c r="Q5293" s="523"/>
      <c r="R5293" s="524"/>
      <c r="S5293" s="524"/>
      <c r="T5293" s="524"/>
      <c r="U5293" s="59"/>
      <c r="V5293" s="528"/>
    </row>
    <row r="5294" spans="2:22" ht="14.1" customHeight="1">
      <c r="B5294" s="10"/>
      <c r="C5294" s="10"/>
      <c r="D5294" s="480"/>
      <c r="E5294" s="479"/>
      <c r="F5294" s="481"/>
      <c r="G5294" s="498"/>
      <c r="H5294" s="498"/>
      <c r="K5294" s="498"/>
      <c r="L5294" s="521"/>
      <c r="M5294" s="522"/>
      <c r="N5294" s="522"/>
      <c r="O5294" s="522"/>
      <c r="P5294" s="523"/>
      <c r="Q5294" s="523"/>
      <c r="R5294" s="524"/>
      <c r="S5294" s="524"/>
      <c r="T5294" s="524"/>
      <c r="U5294" s="59"/>
      <c r="V5294" s="528"/>
    </row>
    <row r="5295" spans="2:22" ht="14.1" customHeight="1">
      <c r="B5295" s="10"/>
      <c r="C5295" s="10"/>
      <c r="D5295" s="480"/>
      <c r="E5295" s="479"/>
      <c r="F5295" s="481"/>
      <c r="G5295" s="498"/>
      <c r="H5295" s="498"/>
      <c r="K5295" s="498"/>
      <c r="L5295" s="521"/>
      <c r="M5295" s="522"/>
      <c r="N5295" s="522"/>
      <c r="O5295" s="522"/>
      <c r="P5295" s="523"/>
      <c r="Q5295" s="523"/>
      <c r="R5295" s="524"/>
      <c r="S5295" s="524"/>
      <c r="T5295" s="524"/>
      <c r="U5295" s="59"/>
      <c r="V5295" s="528"/>
    </row>
    <row r="5296" spans="2:22" ht="14.1" customHeight="1">
      <c r="B5296" s="10"/>
      <c r="C5296" s="10"/>
      <c r="D5296" s="480"/>
      <c r="E5296" s="479"/>
      <c r="F5296" s="481"/>
      <c r="G5296" s="498"/>
      <c r="H5296" s="498"/>
      <c r="K5296" s="498"/>
      <c r="L5296" s="521"/>
      <c r="M5296" s="522"/>
      <c r="N5296" s="522"/>
      <c r="O5296" s="522"/>
      <c r="P5296" s="523"/>
      <c r="Q5296" s="523"/>
      <c r="R5296" s="524"/>
      <c r="S5296" s="524"/>
      <c r="T5296" s="524"/>
      <c r="U5296" s="59"/>
      <c r="V5296" s="528"/>
    </row>
    <row r="5297" spans="2:22" ht="14.1" customHeight="1">
      <c r="B5297" s="10"/>
      <c r="C5297" s="10"/>
      <c r="D5297" s="480"/>
      <c r="E5297" s="479"/>
      <c r="F5297" s="481"/>
      <c r="G5297" s="498"/>
      <c r="H5297" s="498"/>
      <c r="K5297" s="498"/>
      <c r="L5297" s="521"/>
      <c r="M5297" s="522"/>
      <c r="N5297" s="522"/>
      <c r="O5297" s="522"/>
      <c r="P5297" s="523"/>
      <c r="Q5297" s="523"/>
      <c r="R5297" s="524"/>
      <c r="S5297" s="524"/>
      <c r="T5297" s="524"/>
      <c r="U5297" s="59"/>
      <c r="V5297" s="528"/>
    </row>
    <row r="5298" spans="2:22" ht="14.1" customHeight="1">
      <c r="B5298" s="10"/>
      <c r="C5298" s="10"/>
      <c r="D5298" s="480"/>
      <c r="E5298" s="479"/>
      <c r="F5298" s="481"/>
      <c r="G5298" s="498"/>
      <c r="H5298" s="498"/>
      <c r="K5298" s="498"/>
      <c r="L5298" s="521"/>
      <c r="M5298" s="522"/>
      <c r="N5298" s="522"/>
      <c r="O5298" s="522"/>
      <c r="P5298" s="523"/>
      <c r="Q5298" s="523"/>
      <c r="R5298" s="524"/>
      <c r="S5298" s="524"/>
      <c r="T5298" s="524"/>
      <c r="U5298" s="59"/>
      <c r="V5298" s="528"/>
    </row>
    <row r="5299" spans="2:22" ht="14.1" customHeight="1">
      <c r="B5299" s="10"/>
      <c r="C5299" s="10"/>
      <c r="D5299" s="480"/>
      <c r="E5299" s="479"/>
      <c r="F5299" s="481"/>
      <c r="G5299" s="498"/>
      <c r="H5299" s="498"/>
      <c r="K5299" s="498"/>
      <c r="L5299" s="521"/>
      <c r="M5299" s="522"/>
      <c r="N5299" s="522"/>
      <c r="O5299" s="522"/>
      <c r="P5299" s="523"/>
      <c r="Q5299" s="523"/>
      <c r="R5299" s="524"/>
      <c r="S5299" s="524"/>
      <c r="T5299" s="524"/>
      <c r="U5299" s="59"/>
      <c r="V5299" s="528"/>
    </row>
    <row r="5300" spans="2:22" ht="14.1" customHeight="1">
      <c r="B5300" s="10"/>
      <c r="C5300" s="10"/>
      <c r="D5300" s="480"/>
      <c r="E5300" s="479"/>
      <c r="F5300" s="481"/>
      <c r="G5300" s="498"/>
      <c r="H5300" s="498"/>
      <c r="K5300" s="498"/>
      <c r="L5300" s="521"/>
      <c r="M5300" s="522"/>
      <c r="N5300" s="522"/>
      <c r="O5300" s="522"/>
      <c r="P5300" s="523"/>
      <c r="Q5300" s="523"/>
      <c r="R5300" s="524"/>
      <c r="S5300" s="524"/>
      <c r="T5300" s="524"/>
      <c r="U5300" s="59"/>
      <c r="V5300" s="528"/>
    </row>
    <row r="5301" spans="2:22" ht="14.1" customHeight="1">
      <c r="B5301" s="10"/>
      <c r="C5301" s="10"/>
      <c r="D5301" s="480"/>
      <c r="E5301" s="479"/>
      <c r="F5301" s="481"/>
      <c r="G5301" s="498"/>
      <c r="H5301" s="498"/>
      <c r="K5301" s="498"/>
      <c r="L5301" s="521"/>
      <c r="M5301" s="522"/>
      <c r="N5301" s="522"/>
      <c r="O5301" s="522"/>
      <c r="P5301" s="523"/>
      <c r="Q5301" s="523"/>
      <c r="R5301" s="524"/>
      <c r="S5301" s="524"/>
      <c r="T5301" s="524"/>
      <c r="U5301" s="59"/>
      <c r="V5301" s="528"/>
    </row>
    <row r="5302" spans="2:22" ht="14.1" customHeight="1">
      <c r="B5302" s="10"/>
      <c r="C5302" s="10"/>
      <c r="D5302" s="480"/>
      <c r="E5302" s="479"/>
      <c r="F5302" s="481"/>
      <c r="G5302" s="498"/>
      <c r="H5302" s="498"/>
      <c r="K5302" s="498"/>
      <c r="L5302" s="521"/>
      <c r="M5302" s="522"/>
      <c r="N5302" s="522"/>
      <c r="O5302" s="522"/>
      <c r="P5302" s="523"/>
      <c r="Q5302" s="523"/>
      <c r="R5302" s="524"/>
      <c r="S5302" s="524"/>
      <c r="T5302" s="524"/>
      <c r="U5302" s="59"/>
      <c r="V5302" s="528"/>
    </row>
    <row r="5303" spans="2:22" ht="14.1" customHeight="1">
      <c r="B5303" s="10"/>
      <c r="C5303" s="10"/>
      <c r="D5303" s="480"/>
      <c r="E5303" s="479"/>
      <c r="F5303" s="481"/>
      <c r="G5303" s="498"/>
      <c r="H5303" s="498"/>
      <c r="K5303" s="498"/>
      <c r="L5303" s="521"/>
      <c r="M5303" s="522"/>
      <c r="N5303" s="522"/>
      <c r="O5303" s="522"/>
      <c r="P5303" s="523"/>
      <c r="Q5303" s="523"/>
      <c r="R5303" s="524"/>
      <c r="S5303" s="524"/>
      <c r="T5303" s="524"/>
      <c r="U5303" s="59"/>
      <c r="V5303" s="528"/>
    </row>
    <row r="5304" spans="2:22" ht="14.1" customHeight="1">
      <c r="B5304" s="10"/>
      <c r="C5304" s="10"/>
      <c r="D5304" s="480"/>
      <c r="E5304" s="479"/>
      <c r="F5304" s="481"/>
      <c r="G5304" s="498"/>
      <c r="H5304" s="498"/>
      <c r="K5304" s="498"/>
      <c r="L5304" s="521"/>
      <c r="M5304" s="522"/>
      <c r="N5304" s="522"/>
      <c r="O5304" s="522"/>
      <c r="P5304" s="523"/>
      <c r="Q5304" s="523"/>
      <c r="R5304" s="524"/>
      <c r="S5304" s="524"/>
      <c r="T5304" s="524"/>
      <c r="U5304" s="59"/>
      <c r="V5304" s="528"/>
    </row>
    <row r="5305" spans="2:22" ht="14.1" customHeight="1">
      <c r="B5305" s="10"/>
      <c r="C5305" s="10"/>
      <c r="D5305" s="480"/>
      <c r="E5305" s="479"/>
      <c r="F5305" s="481"/>
      <c r="G5305" s="498"/>
      <c r="H5305" s="498"/>
      <c r="K5305" s="498"/>
      <c r="L5305" s="521"/>
      <c r="M5305" s="522"/>
      <c r="N5305" s="522"/>
      <c r="O5305" s="522"/>
      <c r="P5305" s="523"/>
      <c r="Q5305" s="523"/>
      <c r="R5305" s="524"/>
      <c r="S5305" s="524"/>
      <c r="T5305" s="524"/>
      <c r="U5305" s="59"/>
      <c r="V5305" s="528"/>
    </row>
    <row r="5306" spans="2:22" ht="14.1" customHeight="1">
      <c r="B5306" s="10"/>
      <c r="C5306" s="10"/>
      <c r="D5306" s="480"/>
      <c r="E5306" s="479"/>
      <c r="F5306" s="481"/>
      <c r="G5306" s="498"/>
      <c r="H5306" s="498"/>
      <c r="K5306" s="498"/>
      <c r="L5306" s="521"/>
      <c r="M5306" s="522"/>
      <c r="N5306" s="522"/>
      <c r="O5306" s="522"/>
      <c r="P5306" s="523"/>
      <c r="Q5306" s="523"/>
      <c r="R5306" s="524"/>
      <c r="S5306" s="524"/>
      <c r="T5306" s="524"/>
      <c r="U5306" s="59"/>
      <c r="V5306" s="528"/>
    </row>
    <row r="5307" spans="2:22" ht="14.1" customHeight="1">
      <c r="B5307" s="10"/>
      <c r="C5307" s="10"/>
      <c r="D5307" s="480"/>
      <c r="E5307" s="479"/>
      <c r="F5307" s="481"/>
      <c r="G5307" s="498"/>
      <c r="H5307" s="498"/>
      <c r="K5307" s="498"/>
      <c r="L5307" s="521"/>
      <c r="M5307" s="522"/>
      <c r="N5307" s="522"/>
      <c r="O5307" s="522"/>
      <c r="P5307" s="523"/>
      <c r="Q5307" s="523"/>
      <c r="R5307" s="524"/>
      <c r="S5307" s="524"/>
      <c r="T5307" s="524"/>
      <c r="U5307" s="59"/>
      <c r="V5307" s="528"/>
    </row>
    <row r="5308" spans="2:22" ht="14.1" customHeight="1">
      <c r="B5308" s="10"/>
      <c r="C5308" s="10"/>
      <c r="D5308" s="480"/>
      <c r="E5308" s="479"/>
      <c r="F5308" s="481"/>
      <c r="G5308" s="498"/>
      <c r="H5308" s="498"/>
      <c r="K5308" s="498"/>
      <c r="L5308" s="521"/>
      <c r="M5308" s="522"/>
      <c r="N5308" s="522"/>
      <c r="O5308" s="522"/>
      <c r="P5308" s="523"/>
      <c r="Q5308" s="523"/>
      <c r="R5308" s="524"/>
      <c r="S5308" s="524"/>
      <c r="T5308" s="524"/>
      <c r="U5308" s="59"/>
      <c r="V5308" s="528"/>
    </row>
    <row r="5309" spans="2:22" ht="14.1" customHeight="1">
      <c r="B5309" s="10"/>
      <c r="C5309" s="10"/>
      <c r="D5309" s="480"/>
      <c r="E5309" s="479"/>
      <c r="F5309" s="481"/>
      <c r="G5309" s="498"/>
      <c r="H5309" s="498"/>
      <c r="K5309" s="498"/>
      <c r="L5309" s="521"/>
      <c r="M5309" s="522"/>
      <c r="N5309" s="522"/>
      <c r="O5309" s="522"/>
      <c r="P5309" s="523"/>
      <c r="Q5309" s="523"/>
      <c r="R5309" s="524"/>
      <c r="S5309" s="524"/>
      <c r="T5309" s="524"/>
      <c r="U5309" s="59"/>
      <c r="V5309" s="528"/>
    </row>
    <row r="5310" spans="2:22" ht="14.1" customHeight="1">
      <c r="B5310" s="10"/>
      <c r="C5310" s="10"/>
      <c r="D5310" s="480"/>
      <c r="E5310" s="479"/>
      <c r="F5310" s="481"/>
      <c r="G5310" s="498"/>
      <c r="H5310" s="498"/>
      <c r="K5310" s="498"/>
      <c r="L5310" s="521"/>
      <c r="M5310" s="522"/>
      <c r="N5310" s="522"/>
      <c r="O5310" s="522"/>
      <c r="P5310" s="523"/>
      <c r="Q5310" s="523"/>
      <c r="R5310" s="524"/>
      <c r="S5310" s="524"/>
      <c r="T5310" s="524"/>
      <c r="U5310" s="59"/>
      <c r="V5310" s="528"/>
    </row>
    <row r="5311" spans="2:22" ht="14.1" customHeight="1">
      <c r="B5311" s="10"/>
      <c r="C5311" s="10"/>
      <c r="D5311" s="480"/>
      <c r="E5311" s="479"/>
      <c r="F5311" s="481"/>
      <c r="G5311" s="498"/>
      <c r="H5311" s="498"/>
      <c r="K5311" s="498"/>
      <c r="L5311" s="521"/>
      <c r="M5311" s="522"/>
      <c r="N5311" s="522"/>
      <c r="O5311" s="522"/>
      <c r="P5311" s="523"/>
      <c r="Q5311" s="523"/>
      <c r="R5311" s="524"/>
      <c r="S5311" s="524"/>
      <c r="T5311" s="524"/>
      <c r="U5311" s="59"/>
      <c r="V5311" s="528"/>
    </row>
    <row r="5312" spans="2:22" ht="14.1" customHeight="1">
      <c r="B5312" s="10"/>
      <c r="C5312" s="10"/>
      <c r="D5312" s="480"/>
      <c r="E5312" s="479"/>
      <c r="F5312" s="481"/>
      <c r="G5312" s="498"/>
      <c r="H5312" s="498"/>
      <c r="K5312" s="498"/>
      <c r="L5312" s="521"/>
      <c r="M5312" s="522"/>
      <c r="N5312" s="522"/>
      <c r="O5312" s="522"/>
      <c r="P5312" s="523"/>
      <c r="Q5312" s="523"/>
      <c r="R5312" s="524"/>
      <c r="S5312" s="524"/>
      <c r="T5312" s="524"/>
      <c r="U5312" s="59"/>
      <c r="V5312" s="528"/>
    </row>
    <row r="5313" spans="2:22" ht="14.1" customHeight="1">
      <c r="B5313" s="10"/>
      <c r="C5313" s="10"/>
      <c r="D5313" s="480"/>
      <c r="E5313" s="479"/>
      <c r="F5313" s="481"/>
      <c r="G5313" s="498"/>
      <c r="H5313" s="498"/>
      <c r="K5313" s="498"/>
      <c r="L5313" s="521"/>
      <c r="M5313" s="522"/>
      <c r="N5313" s="522"/>
      <c r="O5313" s="522"/>
      <c r="P5313" s="523"/>
      <c r="Q5313" s="523"/>
      <c r="R5313" s="524"/>
      <c r="S5313" s="524"/>
      <c r="T5313" s="524"/>
      <c r="U5313" s="59"/>
      <c r="V5313" s="528"/>
    </row>
    <row r="5314" spans="2:22" ht="14.1" customHeight="1">
      <c r="B5314" s="10"/>
      <c r="C5314" s="10"/>
      <c r="D5314" s="480"/>
      <c r="E5314" s="479"/>
      <c r="F5314" s="481"/>
      <c r="G5314" s="498"/>
      <c r="H5314" s="498"/>
      <c r="K5314" s="498"/>
      <c r="L5314" s="521"/>
      <c r="M5314" s="522"/>
      <c r="N5314" s="522"/>
      <c r="O5314" s="522"/>
      <c r="P5314" s="523"/>
      <c r="Q5314" s="523"/>
      <c r="R5314" s="524"/>
      <c r="S5314" s="524"/>
      <c r="T5314" s="524"/>
      <c r="U5314" s="59"/>
      <c r="V5314" s="528"/>
    </row>
    <row r="5315" spans="2:22" ht="14.1" customHeight="1">
      <c r="B5315" s="10"/>
      <c r="C5315" s="10"/>
      <c r="D5315" s="480"/>
      <c r="E5315" s="479"/>
      <c r="F5315" s="481"/>
      <c r="G5315" s="498"/>
      <c r="H5315" s="498"/>
      <c r="K5315" s="498"/>
      <c r="L5315" s="521"/>
      <c r="M5315" s="522"/>
      <c r="N5315" s="522"/>
      <c r="O5315" s="522"/>
      <c r="P5315" s="523"/>
      <c r="Q5315" s="523"/>
      <c r="R5315" s="524"/>
      <c r="S5315" s="524"/>
      <c r="T5315" s="524"/>
      <c r="U5315" s="59"/>
      <c r="V5315" s="528"/>
    </row>
    <row r="5316" spans="2:22" ht="14.1" customHeight="1">
      <c r="B5316" s="10"/>
      <c r="C5316" s="10"/>
      <c r="D5316" s="480"/>
      <c r="E5316" s="479"/>
      <c r="F5316" s="481"/>
      <c r="G5316" s="498"/>
      <c r="H5316" s="498"/>
      <c r="K5316" s="498"/>
      <c r="L5316" s="521"/>
      <c r="M5316" s="522"/>
      <c r="N5316" s="522"/>
      <c r="O5316" s="522"/>
      <c r="P5316" s="523"/>
      <c r="Q5316" s="523"/>
      <c r="R5316" s="524"/>
      <c r="S5316" s="524"/>
      <c r="T5316" s="524"/>
      <c r="U5316" s="59"/>
      <c r="V5316" s="528"/>
    </row>
    <row r="5317" spans="2:22" ht="14.1" customHeight="1">
      <c r="B5317" s="10"/>
      <c r="C5317" s="10"/>
      <c r="D5317" s="480"/>
      <c r="E5317" s="479"/>
      <c r="F5317" s="481"/>
      <c r="G5317" s="498"/>
      <c r="H5317" s="498"/>
      <c r="K5317" s="498"/>
      <c r="L5317" s="521"/>
      <c r="M5317" s="522"/>
      <c r="N5317" s="522"/>
      <c r="O5317" s="522"/>
      <c r="P5317" s="523"/>
      <c r="Q5317" s="523"/>
      <c r="R5317" s="524"/>
      <c r="S5317" s="524"/>
      <c r="T5317" s="524"/>
      <c r="U5317" s="59"/>
      <c r="V5317" s="528"/>
    </row>
    <row r="5318" spans="2:22" ht="14.1" customHeight="1">
      <c r="B5318" s="10"/>
      <c r="C5318" s="10"/>
      <c r="D5318" s="480"/>
      <c r="E5318" s="479"/>
      <c r="F5318" s="481"/>
      <c r="G5318" s="498"/>
      <c r="H5318" s="498"/>
      <c r="K5318" s="498"/>
      <c r="L5318" s="521"/>
      <c r="M5318" s="522"/>
      <c r="N5318" s="522"/>
      <c r="O5318" s="522"/>
      <c r="P5318" s="523"/>
      <c r="Q5318" s="523"/>
      <c r="R5318" s="524"/>
      <c r="S5318" s="524"/>
      <c r="T5318" s="524"/>
      <c r="U5318" s="59"/>
      <c r="V5318" s="528"/>
    </row>
    <row r="5319" spans="2:22" ht="14.1" customHeight="1">
      <c r="B5319" s="10"/>
      <c r="C5319" s="10"/>
      <c r="D5319" s="480"/>
      <c r="E5319" s="479"/>
      <c r="F5319" s="481"/>
      <c r="G5319" s="498"/>
      <c r="H5319" s="498"/>
      <c r="K5319" s="498"/>
      <c r="L5319" s="521"/>
      <c r="M5319" s="522"/>
      <c r="N5319" s="522"/>
      <c r="O5319" s="522"/>
      <c r="P5319" s="523"/>
      <c r="Q5319" s="523"/>
      <c r="R5319" s="524"/>
      <c r="S5319" s="524"/>
      <c r="T5319" s="524"/>
      <c r="U5319" s="59"/>
      <c r="V5319" s="528"/>
    </row>
    <row r="5320" spans="2:22" ht="14.1" customHeight="1">
      <c r="B5320" s="10"/>
      <c r="C5320" s="10"/>
      <c r="D5320" s="480"/>
      <c r="E5320" s="479"/>
      <c r="F5320" s="481"/>
      <c r="G5320" s="498"/>
      <c r="H5320" s="498"/>
      <c r="K5320" s="498"/>
      <c r="L5320" s="521"/>
      <c r="M5320" s="522"/>
      <c r="N5320" s="522"/>
      <c r="O5320" s="522"/>
      <c r="P5320" s="523"/>
      <c r="Q5320" s="523"/>
      <c r="R5320" s="524"/>
      <c r="S5320" s="524"/>
      <c r="T5320" s="524"/>
      <c r="U5320" s="59"/>
      <c r="V5320" s="528"/>
    </row>
    <row r="5321" spans="2:22" ht="14.1" customHeight="1">
      <c r="B5321" s="10"/>
      <c r="C5321" s="10"/>
      <c r="D5321" s="480"/>
      <c r="E5321" s="479"/>
      <c r="F5321" s="481"/>
      <c r="G5321" s="498"/>
      <c r="H5321" s="498"/>
      <c r="K5321" s="498"/>
      <c r="L5321" s="521"/>
      <c r="M5321" s="522"/>
      <c r="N5321" s="522"/>
      <c r="O5321" s="522"/>
      <c r="P5321" s="523"/>
      <c r="Q5321" s="523"/>
      <c r="R5321" s="524"/>
      <c r="S5321" s="524"/>
      <c r="T5321" s="524"/>
      <c r="U5321" s="59"/>
      <c r="V5321" s="528"/>
    </row>
    <row r="5322" spans="2:22" ht="14.1" customHeight="1">
      <c r="B5322" s="10"/>
      <c r="C5322" s="10"/>
      <c r="D5322" s="480"/>
      <c r="E5322" s="479"/>
      <c r="F5322" s="481"/>
      <c r="G5322" s="498"/>
      <c r="H5322" s="498"/>
      <c r="K5322" s="498"/>
      <c r="L5322" s="521"/>
      <c r="M5322" s="522"/>
      <c r="N5322" s="522"/>
      <c r="O5322" s="522"/>
      <c r="P5322" s="523"/>
      <c r="Q5322" s="523"/>
      <c r="R5322" s="524"/>
      <c r="S5322" s="524"/>
      <c r="T5322" s="524"/>
      <c r="U5322" s="59"/>
      <c r="V5322" s="528"/>
    </row>
    <row r="5323" spans="2:22" ht="14.1" customHeight="1">
      <c r="B5323" s="10"/>
      <c r="C5323" s="10"/>
      <c r="D5323" s="480"/>
      <c r="E5323" s="479"/>
      <c r="F5323" s="481"/>
      <c r="G5323" s="498"/>
      <c r="H5323" s="498"/>
      <c r="K5323" s="498"/>
      <c r="L5323" s="521"/>
      <c r="M5323" s="522"/>
      <c r="N5323" s="522"/>
      <c r="O5323" s="522"/>
      <c r="P5323" s="523"/>
      <c r="Q5323" s="523"/>
      <c r="R5323" s="524"/>
      <c r="S5323" s="524"/>
      <c r="T5323" s="524"/>
      <c r="U5323" s="59"/>
      <c r="V5323" s="528"/>
    </row>
    <row r="5324" spans="2:22" ht="14.1" customHeight="1">
      <c r="B5324" s="10"/>
      <c r="C5324" s="10"/>
      <c r="D5324" s="480"/>
      <c r="E5324" s="479"/>
      <c r="F5324" s="481"/>
      <c r="G5324" s="498"/>
      <c r="H5324" s="498"/>
      <c r="K5324" s="498"/>
      <c r="L5324" s="521"/>
      <c r="M5324" s="522"/>
      <c r="N5324" s="522"/>
      <c r="O5324" s="522"/>
      <c r="P5324" s="523"/>
      <c r="Q5324" s="523"/>
      <c r="R5324" s="524"/>
      <c r="S5324" s="524"/>
      <c r="T5324" s="524"/>
      <c r="U5324" s="59"/>
      <c r="V5324" s="528"/>
    </row>
    <row r="5325" spans="2:22" ht="14.1" customHeight="1">
      <c r="B5325" s="10"/>
      <c r="C5325" s="10"/>
      <c r="D5325" s="480"/>
      <c r="E5325" s="479"/>
      <c r="F5325" s="481"/>
      <c r="G5325" s="498"/>
      <c r="H5325" s="498"/>
      <c r="K5325" s="498"/>
      <c r="L5325" s="521"/>
      <c r="M5325" s="522"/>
      <c r="N5325" s="522"/>
      <c r="O5325" s="522"/>
      <c r="P5325" s="523"/>
      <c r="Q5325" s="523"/>
      <c r="R5325" s="524"/>
      <c r="S5325" s="524"/>
      <c r="T5325" s="524"/>
      <c r="U5325" s="59"/>
      <c r="V5325" s="528"/>
    </row>
    <row r="5326" spans="2:22" ht="14.1" customHeight="1">
      <c r="B5326" s="10"/>
      <c r="C5326" s="10"/>
      <c r="D5326" s="480"/>
      <c r="E5326" s="479"/>
      <c r="F5326" s="481"/>
      <c r="G5326" s="498"/>
      <c r="H5326" s="498"/>
      <c r="K5326" s="498"/>
      <c r="L5326" s="521"/>
      <c r="M5326" s="522"/>
      <c r="N5326" s="522"/>
      <c r="O5326" s="522"/>
      <c r="P5326" s="523"/>
      <c r="Q5326" s="523"/>
      <c r="R5326" s="524"/>
      <c r="S5326" s="524"/>
      <c r="T5326" s="524"/>
      <c r="U5326" s="59"/>
      <c r="V5326" s="528"/>
    </row>
    <row r="5327" spans="2:22" ht="14.1" customHeight="1">
      <c r="B5327" s="10"/>
      <c r="C5327" s="10"/>
      <c r="D5327" s="480"/>
      <c r="E5327" s="479"/>
      <c r="F5327" s="481"/>
      <c r="G5327" s="498"/>
      <c r="H5327" s="498"/>
      <c r="K5327" s="498"/>
      <c r="L5327" s="521"/>
      <c r="M5327" s="522"/>
      <c r="N5327" s="522"/>
      <c r="O5327" s="522"/>
      <c r="P5327" s="523"/>
      <c r="Q5327" s="523"/>
      <c r="R5327" s="524"/>
      <c r="S5327" s="524"/>
      <c r="T5327" s="524"/>
      <c r="U5327" s="59"/>
      <c r="V5327" s="528"/>
    </row>
    <row r="5328" spans="2:22" ht="14.1" customHeight="1">
      <c r="B5328" s="10"/>
      <c r="C5328" s="10"/>
      <c r="D5328" s="480"/>
      <c r="E5328" s="479"/>
      <c r="F5328" s="481"/>
      <c r="G5328" s="498"/>
      <c r="H5328" s="498"/>
      <c r="K5328" s="498"/>
      <c r="L5328" s="521"/>
      <c r="M5328" s="522"/>
      <c r="N5328" s="522"/>
      <c r="O5328" s="522"/>
      <c r="P5328" s="523"/>
      <c r="Q5328" s="523"/>
      <c r="R5328" s="524"/>
      <c r="S5328" s="524"/>
      <c r="T5328" s="524"/>
      <c r="U5328" s="59"/>
      <c r="V5328" s="528"/>
    </row>
    <row r="5329" spans="2:22" ht="14.1" customHeight="1">
      <c r="B5329" s="10"/>
      <c r="C5329" s="10"/>
      <c r="D5329" s="480"/>
      <c r="E5329" s="479"/>
      <c r="F5329" s="481"/>
      <c r="G5329" s="498"/>
      <c r="H5329" s="498"/>
      <c r="K5329" s="498"/>
      <c r="L5329" s="521"/>
      <c r="M5329" s="522"/>
      <c r="N5329" s="522"/>
      <c r="O5329" s="522"/>
      <c r="P5329" s="523"/>
      <c r="Q5329" s="523"/>
      <c r="R5329" s="524"/>
      <c r="S5329" s="524"/>
      <c r="T5329" s="524"/>
      <c r="U5329" s="59"/>
      <c r="V5329" s="528"/>
    </row>
    <row r="5330" spans="2:22" ht="14.1" customHeight="1">
      <c r="B5330" s="10"/>
      <c r="C5330" s="10"/>
      <c r="D5330" s="480"/>
      <c r="E5330" s="479"/>
      <c r="F5330" s="481"/>
      <c r="G5330" s="498"/>
      <c r="H5330" s="498"/>
      <c r="K5330" s="498"/>
      <c r="L5330" s="521"/>
      <c r="M5330" s="522"/>
      <c r="N5330" s="522"/>
      <c r="O5330" s="522"/>
      <c r="P5330" s="523"/>
      <c r="Q5330" s="523"/>
      <c r="R5330" s="524"/>
      <c r="S5330" s="524"/>
      <c r="T5330" s="524"/>
      <c r="U5330" s="59"/>
      <c r="V5330" s="528"/>
    </row>
    <row r="5331" spans="2:22" ht="14.1" customHeight="1">
      <c r="B5331" s="10"/>
      <c r="C5331" s="10"/>
      <c r="D5331" s="480"/>
      <c r="E5331" s="479"/>
      <c r="F5331" s="481"/>
      <c r="G5331" s="498"/>
      <c r="H5331" s="498"/>
      <c r="K5331" s="498"/>
      <c r="L5331" s="521"/>
      <c r="M5331" s="522"/>
      <c r="N5331" s="522"/>
      <c r="O5331" s="522"/>
      <c r="P5331" s="523"/>
      <c r="Q5331" s="523"/>
      <c r="R5331" s="524"/>
      <c r="S5331" s="524"/>
      <c r="T5331" s="524"/>
      <c r="U5331" s="59"/>
      <c r="V5331" s="528"/>
    </row>
    <row r="5332" spans="2:22" ht="14.1" customHeight="1">
      <c r="B5332" s="10"/>
      <c r="C5332" s="10"/>
      <c r="D5332" s="480"/>
      <c r="E5332" s="479"/>
      <c r="F5332" s="481"/>
      <c r="G5332" s="498"/>
      <c r="H5332" s="498"/>
      <c r="K5332" s="498"/>
      <c r="L5332" s="521"/>
      <c r="M5332" s="522"/>
      <c r="N5332" s="522"/>
      <c r="O5332" s="522"/>
      <c r="P5332" s="523"/>
      <c r="Q5332" s="523"/>
      <c r="R5332" s="524"/>
      <c r="S5332" s="524"/>
      <c r="T5332" s="524"/>
      <c r="U5332" s="59"/>
      <c r="V5332" s="528"/>
    </row>
    <row r="5333" spans="2:22" ht="14.1" customHeight="1">
      <c r="B5333" s="10"/>
      <c r="C5333" s="10"/>
      <c r="D5333" s="480"/>
      <c r="E5333" s="479"/>
      <c r="F5333" s="481"/>
      <c r="G5333" s="498"/>
      <c r="H5333" s="498"/>
      <c r="K5333" s="498"/>
      <c r="L5333" s="521"/>
      <c r="M5333" s="522"/>
      <c r="N5333" s="522"/>
      <c r="O5333" s="522"/>
      <c r="P5333" s="523"/>
      <c r="Q5333" s="523"/>
      <c r="R5333" s="524"/>
      <c r="S5333" s="524"/>
      <c r="T5333" s="524"/>
      <c r="U5333" s="59"/>
      <c r="V5333" s="528"/>
    </row>
    <row r="5334" spans="2:22" ht="14.1" customHeight="1">
      <c r="B5334" s="10"/>
      <c r="C5334" s="10"/>
      <c r="D5334" s="480"/>
      <c r="E5334" s="479"/>
      <c r="F5334" s="481"/>
      <c r="G5334" s="498"/>
      <c r="H5334" s="498"/>
      <c r="K5334" s="498"/>
      <c r="L5334" s="521"/>
      <c r="M5334" s="522"/>
      <c r="N5334" s="522"/>
      <c r="O5334" s="522"/>
      <c r="P5334" s="523"/>
      <c r="Q5334" s="523"/>
      <c r="R5334" s="524"/>
      <c r="S5334" s="524"/>
      <c r="T5334" s="524"/>
      <c r="U5334" s="59"/>
      <c r="V5334" s="528"/>
    </row>
    <row r="5335" spans="2:22" ht="14.1" customHeight="1">
      <c r="B5335" s="10"/>
      <c r="C5335" s="10"/>
      <c r="D5335" s="480"/>
      <c r="E5335" s="479"/>
      <c r="F5335" s="481"/>
      <c r="G5335" s="498"/>
      <c r="H5335" s="498"/>
      <c r="K5335" s="498"/>
      <c r="L5335" s="521"/>
      <c r="M5335" s="522"/>
      <c r="N5335" s="522"/>
      <c r="O5335" s="522"/>
      <c r="P5335" s="523"/>
      <c r="Q5335" s="523"/>
      <c r="R5335" s="524"/>
      <c r="S5335" s="524"/>
      <c r="T5335" s="524"/>
      <c r="U5335" s="59"/>
      <c r="V5335" s="528"/>
    </row>
    <row r="5336" spans="2:22" ht="14.1" customHeight="1">
      <c r="B5336" s="10"/>
      <c r="C5336" s="10"/>
      <c r="D5336" s="480"/>
      <c r="E5336" s="479"/>
      <c r="F5336" s="481"/>
      <c r="G5336" s="498"/>
      <c r="H5336" s="498"/>
      <c r="K5336" s="498"/>
      <c r="L5336" s="521"/>
      <c r="M5336" s="522"/>
      <c r="N5336" s="522"/>
      <c r="O5336" s="522"/>
      <c r="P5336" s="523"/>
      <c r="Q5336" s="523"/>
      <c r="R5336" s="524"/>
      <c r="S5336" s="524"/>
      <c r="T5336" s="524"/>
      <c r="U5336" s="59"/>
      <c r="V5336" s="528"/>
    </row>
    <row r="5337" spans="2:22" ht="14.1" customHeight="1">
      <c r="B5337" s="10"/>
      <c r="C5337" s="10"/>
      <c r="D5337" s="480"/>
      <c r="E5337" s="479"/>
      <c r="F5337" s="481"/>
      <c r="G5337" s="498"/>
      <c r="H5337" s="498"/>
      <c r="K5337" s="498"/>
      <c r="L5337" s="521"/>
      <c r="M5337" s="522"/>
      <c r="N5337" s="522"/>
      <c r="O5337" s="522"/>
      <c r="P5337" s="523"/>
      <c r="Q5337" s="523"/>
      <c r="R5337" s="524"/>
      <c r="S5337" s="524"/>
      <c r="T5337" s="524"/>
      <c r="U5337" s="59"/>
      <c r="V5337" s="528"/>
    </row>
    <row r="5338" spans="2:22" ht="14.1" customHeight="1">
      <c r="B5338" s="10"/>
      <c r="C5338" s="10"/>
      <c r="D5338" s="480"/>
      <c r="E5338" s="479"/>
      <c r="F5338" s="481"/>
      <c r="G5338" s="498"/>
      <c r="H5338" s="498"/>
      <c r="K5338" s="498"/>
      <c r="L5338" s="521"/>
      <c r="M5338" s="522"/>
      <c r="N5338" s="522"/>
      <c r="O5338" s="522"/>
      <c r="P5338" s="523"/>
      <c r="Q5338" s="523"/>
      <c r="R5338" s="524"/>
      <c r="S5338" s="524"/>
      <c r="T5338" s="524"/>
      <c r="U5338" s="59"/>
      <c r="V5338" s="528"/>
    </row>
    <row r="5339" spans="2:22" ht="14.1" customHeight="1">
      <c r="B5339" s="10"/>
      <c r="C5339" s="10"/>
      <c r="D5339" s="480"/>
      <c r="E5339" s="479"/>
      <c r="F5339" s="481"/>
      <c r="G5339" s="498"/>
      <c r="H5339" s="498"/>
      <c r="K5339" s="498"/>
      <c r="L5339" s="521"/>
      <c r="M5339" s="522"/>
      <c r="N5339" s="522"/>
      <c r="O5339" s="522"/>
      <c r="P5339" s="523"/>
      <c r="Q5339" s="523"/>
      <c r="R5339" s="524"/>
      <c r="S5339" s="524"/>
      <c r="T5339" s="524"/>
      <c r="U5339" s="59"/>
      <c r="V5339" s="528"/>
    </row>
    <row r="5340" spans="2:22" ht="14.1" customHeight="1">
      <c r="B5340" s="10"/>
      <c r="C5340" s="10"/>
      <c r="D5340" s="480"/>
      <c r="E5340" s="479"/>
      <c r="F5340" s="481"/>
      <c r="G5340" s="498"/>
      <c r="H5340" s="498"/>
      <c r="K5340" s="498"/>
      <c r="L5340" s="521"/>
      <c r="M5340" s="522"/>
      <c r="N5340" s="522"/>
      <c r="O5340" s="522"/>
      <c r="P5340" s="523"/>
      <c r="Q5340" s="523"/>
      <c r="R5340" s="524"/>
      <c r="S5340" s="524"/>
      <c r="T5340" s="524"/>
      <c r="U5340" s="59"/>
      <c r="V5340" s="528"/>
    </row>
    <row r="5341" spans="2:22" ht="14.1" customHeight="1">
      <c r="B5341" s="10"/>
      <c r="C5341" s="10"/>
      <c r="D5341" s="480"/>
      <c r="E5341" s="479"/>
      <c r="F5341" s="481"/>
      <c r="G5341" s="498"/>
      <c r="H5341" s="498"/>
      <c r="K5341" s="498"/>
      <c r="L5341" s="521"/>
      <c r="M5341" s="522"/>
      <c r="N5341" s="522"/>
      <c r="O5341" s="522"/>
      <c r="P5341" s="523"/>
      <c r="Q5341" s="523"/>
      <c r="R5341" s="524"/>
      <c r="S5341" s="524"/>
      <c r="T5341" s="524"/>
      <c r="U5341" s="59"/>
      <c r="V5341" s="528"/>
    </row>
    <row r="5342" spans="2:22" ht="14.1" customHeight="1">
      <c r="B5342" s="10"/>
      <c r="C5342" s="10"/>
      <c r="D5342" s="480"/>
      <c r="E5342" s="479"/>
      <c r="F5342" s="481"/>
      <c r="G5342" s="498"/>
      <c r="H5342" s="498"/>
      <c r="K5342" s="498"/>
      <c r="L5342" s="521"/>
      <c r="M5342" s="522"/>
      <c r="N5342" s="522"/>
      <c r="O5342" s="522"/>
      <c r="P5342" s="523"/>
      <c r="Q5342" s="523"/>
      <c r="R5342" s="524"/>
      <c r="S5342" s="524"/>
      <c r="T5342" s="524"/>
      <c r="U5342" s="59"/>
      <c r="V5342" s="528"/>
    </row>
    <row r="5343" spans="2:22" ht="14.1" customHeight="1">
      <c r="B5343" s="10"/>
      <c r="C5343" s="10"/>
      <c r="D5343" s="480"/>
      <c r="E5343" s="479"/>
      <c r="F5343" s="481"/>
      <c r="G5343" s="498"/>
      <c r="H5343" s="498"/>
      <c r="K5343" s="498"/>
      <c r="L5343" s="521"/>
      <c r="M5343" s="522"/>
      <c r="N5343" s="522"/>
      <c r="O5343" s="522"/>
      <c r="P5343" s="523"/>
      <c r="Q5343" s="523"/>
      <c r="R5343" s="524"/>
      <c r="S5343" s="524"/>
      <c r="T5343" s="524"/>
      <c r="U5343" s="59"/>
      <c r="V5343" s="528"/>
    </row>
    <row r="5344" spans="2:22" ht="14.1" customHeight="1">
      <c r="B5344" s="10"/>
      <c r="C5344" s="10"/>
      <c r="D5344" s="480"/>
      <c r="E5344" s="479"/>
      <c r="F5344" s="481"/>
      <c r="G5344" s="498"/>
      <c r="H5344" s="498"/>
      <c r="K5344" s="498"/>
      <c r="L5344" s="521"/>
      <c r="M5344" s="522"/>
      <c r="N5344" s="522"/>
      <c r="O5344" s="522"/>
      <c r="P5344" s="523"/>
      <c r="Q5344" s="523"/>
      <c r="R5344" s="524"/>
      <c r="S5344" s="524"/>
      <c r="T5344" s="524"/>
      <c r="U5344" s="59"/>
      <c r="V5344" s="528"/>
    </row>
    <row r="5345" spans="2:22" ht="14.1" customHeight="1">
      <c r="B5345" s="10"/>
      <c r="C5345" s="10"/>
      <c r="D5345" s="480"/>
      <c r="E5345" s="479"/>
      <c r="F5345" s="481"/>
      <c r="G5345" s="498"/>
      <c r="H5345" s="498"/>
      <c r="K5345" s="498"/>
      <c r="L5345" s="521"/>
      <c r="M5345" s="522"/>
      <c r="N5345" s="522"/>
      <c r="O5345" s="522"/>
      <c r="P5345" s="523"/>
      <c r="Q5345" s="523"/>
      <c r="R5345" s="524"/>
      <c r="S5345" s="524"/>
      <c r="T5345" s="524"/>
      <c r="U5345" s="59"/>
      <c r="V5345" s="528"/>
    </row>
    <row r="5346" spans="2:22" ht="14.1" customHeight="1">
      <c r="B5346" s="10"/>
      <c r="C5346" s="10"/>
      <c r="D5346" s="480"/>
      <c r="E5346" s="479"/>
      <c r="F5346" s="481"/>
      <c r="G5346" s="498"/>
      <c r="H5346" s="498"/>
      <c r="K5346" s="498"/>
      <c r="L5346" s="521"/>
      <c r="M5346" s="522"/>
      <c r="N5346" s="522"/>
      <c r="O5346" s="522"/>
      <c r="P5346" s="523"/>
      <c r="Q5346" s="523"/>
      <c r="R5346" s="524"/>
      <c r="S5346" s="524"/>
      <c r="T5346" s="524"/>
      <c r="U5346" s="59"/>
      <c r="V5346" s="528"/>
    </row>
    <row r="5347" spans="2:22" ht="14.1" customHeight="1">
      <c r="B5347" s="10"/>
      <c r="C5347" s="10"/>
      <c r="D5347" s="480"/>
      <c r="E5347" s="479"/>
      <c r="F5347" s="481"/>
      <c r="G5347" s="498"/>
      <c r="H5347" s="498"/>
      <c r="K5347" s="498"/>
      <c r="L5347" s="521"/>
      <c r="M5347" s="522"/>
      <c r="N5347" s="522"/>
      <c r="O5347" s="522"/>
      <c r="P5347" s="523"/>
      <c r="Q5347" s="523"/>
      <c r="R5347" s="524"/>
      <c r="S5347" s="524"/>
      <c r="T5347" s="524"/>
      <c r="U5347" s="59"/>
      <c r="V5347" s="528"/>
    </row>
    <row r="5348" spans="2:22" ht="14.1" customHeight="1">
      <c r="B5348" s="10"/>
      <c r="C5348" s="10"/>
      <c r="D5348" s="480"/>
      <c r="E5348" s="479"/>
      <c r="F5348" s="481"/>
      <c r="G5348" s="498"/>
      <c r="H5348" s="498"/>
      <c r="K5348" s="498"/>
      <c r="L5348" s="521"/>
      <c r="M5348" s="522"/>
      <c r="N5348" s="522"/>
      <c r="O5348" s="522"/>
      <c r="P5348" s="523"/>
      <c r="Q5348" s="523"/>
      <c r="R5348" s="524"/>
      <c r="S5348" s="524"/>
      <c r="T5348" s="524"/>
      <c r="U5348" s="59"/>
      <c r="V5348" s="528"/>
    </row>
    <row r="5349" spans="2:22" ht="14.1" customHeight="1">
      <c r="B5349" s="10"/>
      <c r="C5349" s="10"/>
      <c r="D5349" s="480"/>
      <c r="E5349" s="479"/>
      <c r="F5349" s="481"/>
      <c r="G5349" s="498"/>
      <c r="H5349" s="498"/>
      <c r="K5349" s="498"/>
      <c r="L5349" s="521"/>
      <c r="M5349" s="522"/>
      <c r="N5349" s="522"/>
      <c r="O5349" s="522"/>
      <c r="P5349" s="523"/>
      <c r="Q5349" s="523"/>
      <c r="R5349" s="524"/>
      <c r="S5349" s="524"/>
      <c r="T5349" s="524"/>
      <c r="U5349" s="59"/>
      <c r="V5349" s="528"/>
    </row>
    <row r="5350" spans="2:22" ht="14.1" customHeight="1">
      <c r="B5350" s="10"/>
      <c r="C5350" s="10"/>
      <c r="D5350" s="480"/>
      <c r="E5350" s="479"/>
      <c r="F5350" s="481"/>
      <c r="G5350" s="498"/>
      <c r="H5350" s="498"/>
      <c r="K5350" s="498"/>
      <c r="L5350" s="521"/>
      <c r="M5350" s="522"/>
      <c r="N5350" s="522"/>
      <c r="O5350" s="522"/>
      <c r="P5350" s="523"/>
      <c r="Q5350" s="523"/>
      <c r="R5350" s="524"/>
      <c r="S5350" s="524"/>
      <c r="T5350" s="524"/>
      <c r="U5350" s="59"/>
      <c r="V5350" s="528"/>
    </row>
    <row r="5351" spans="2:22" ht="14.1" customHeight="1">
      <c r="B5351" s="10"/>
      <c r="C5351" s="10"/>
      <c r="D5351" s="480"/>
      <c r="E5351" s="479"/>
      <c r="F5351" s="481"/>
      <c r="G5351" s="498"/>
      <c r="H5351" s="498"/>
      <c r="K5351" s="498"/>
      <c r="L5351" s="521"/>
      <c r="M5351" s="522"/>
      <c r="N5351" s="522"/>
      <c r="O5351" s="522"/>
      <c r="P5351" s="523"/>
      <c r="Q5351" s="523"/>
      <c r="R5351" s="524"/>
      <c r="S5351" s="524"/>
      <c r="T5351" s="524"/>
      <c r="U5351" s="59"/>
      <c r="V5351" s="528"/>
    </row>
    <row r="5352" spans="2:22" ht="14.1" customHeight="1">
      <c r="B5352" s="10"/>
      <c r="C5352" s="10"/>
      <c r="D5352" s="480"/>
      <c r="E5352" s="479"/>
      <c r="F5352" s="481"/>
      <c r="G5352" s="498"/>
      <c r="H5352" s="498"/>
      <c r="K5352" s="498"/>
      <c r="L5352" s="521"/>
      <c r="M5352" s="522"/>
      <c r="N5352" s="522"/>
      <c r="O5352" s="522"/>
      <c r="P5352" s="523"/>
      <c r="Q5352" s="523"/>
      <c r="R5352" s="524"/>
      <c r="S5352" s="524"/>
      <c r="T5352" s="524"/>
      <c r="U5352" s="59"/>
      <c r="V5352" s="528"/>
    </row>
    <row r="5353" spans="2:22" ht="14.1" customHeight="1">
      <c r="B5353" s="10"/>
      <c r="C5353" s="10"/>
      <c r="D5353" s="480"/>
      <c r="E5353" s="479"/>
      <c r="F5353" s="481"/>
      <c r="G5353" s="498"/>
      <c r="H5353" s="498"/>
      <c r="K5353" s="498"/>
      <c r="L5353" s="521"/>
      <c r="M5353" s="522"/>
      <c r="N5353" s="522"/>
      <c r="O5353" s="522"/>
      <c r="P5353" s="523"/>
      <c r="Q5353" s="523"/>
      <c r="R5353" s="524"/>
      <c r="S5353" s="524"/>
      <c r="T5353" s="524"/>
      <c r="U5353" s="59"/>
      <c r="V5353" s="528"/>
    </row>
    <row r="5354" spans="2:22" ht="14.1" customHeight="1">
      <c r="B5354" s="10"/>
      <c r="C5354" s="10"/>
      <c r="D5354" s="480"/>
      <c r="E5354" s="479"/>
      <c r="F5354" s="481"/>
      <c r="G5354" s="498"/>
      <c r="H5354" s="498"/>
      <c r="K5354" s="498"/>
      <c r="L5354" s="521"/>
      <c r="M5354" s="522"/>
      <c r="N5354" s="522"/>
      <c r="O5354" s="522"/>
      <c r="P5354" s="523"/>
      <c r="Q5354" s="523"/>
      <c r="R5354" s="524"/>
      <c r="S5354" s="524"/>
      <c r="T5354" s="524"/>
      <c r="U5354" s="59"/>
      <c r="V5354" s="528"/>
    </row>
    <row r="5355" spans="2:22" ht="14.1" customHeight="1">
      <c r="B5355" s="10"/>
      <c r="C5355" s="10"/>
      <c r="D5355" s="480"/>
      <c r="E5355" s="479"/>
      <c r="F5355" s="481"/>
      <c r="G5355" s="498"/>
      <c r="H5355" s="498"/>
      <c r="K5355" s="498"/>
      <c r="L5355" s="521"/>
      <c r="M5355" s="522"/>
      <c r="N5355" s="522"/>
      <c r="O5355" s="522"/>
      <c r="P5355" s="523"/>
      <c r="Q5355" s="523"/>
      <c r="R5355" s="524"/>
      <c r="S5355" s="524"/>
      <c r="T5355" s="524"/>
      <c r="U5355" s="59"/>
      <c r="V5355" s="528"/>
    </row>
    <row r="5356" spans="2:22" ht="14.1" customHeight="1">
      <c r="B5356" s="10"/>
      <c r="C5356" s="10"/>
      <c r="D5356" s="480"/>
      <c r="E5356" s="479"/>
      <c r="F5356" s="481"/>
      <c r="G5356" s="498"/>
      <c r="H5356" s="498"/>
      <c r="K5356" s="498"/>
      <c r="L5356" s="521"/>
      <c r="M5356" s="522"/>
      <c r="N5356" s="522"/>
      <c r="O5356" s="522"/>
      <c r="P5356" s="523"/>
      <c r="Q5356" s="523"/>
      <c r="R5356" s="524"/>
      <c r="S5356" s="524"/>
      <c r="T5356" s="524"/>
      <c r="U5356" s="59"/>
      <c r="V5356" s="528"/>
    </row>
    <row r="5357" spans="2:22" ht="14.1" customHeight="1">
      <c r="B5357" s="10"/>
      <c r="C5357" s="10"/>
      <c r="D5357" s="480"/>
      <c r="E5357" s="479"/>
      <c r="F5357" s="481"/>
      <c r="G5357" s="498"/>
      <c r="H5357" s="498"/>
      <c r="K5357" s="498"/>
      <c r="L5357" s="521"/>
      <c r="M5357" s="522"/>
      <c r="N5357" s="522"/>
      <c r="O5357" s="522"/>
      <c r="P5357" s="523"/>
      <c r="Q5357" s="523"/>
      <c r="R5357" s="524"/>
      <c r="S5357" s="524"/>
      <c r="T5357" s="524"/>
      <c r="U5357" s="59"/>
      <c r="V5357" s="528"/>
    </row>
    <row r="5358" spans="2:22" ht="14.1" customHeight="1">
      <c r="B5358" s="10"/>
      <c r="C5358" s="10"/>
      <c r="D5358" s="480"/>
      <c r="E5358" s="479"/>
      <c r="F5358" s="481"/>
      <c r="G5358" s="498"/>
      <c r="H5358" s="498"/>
      <c r="K5358" s="498"/>
      <c r="L5358" s="521"/>
      <c r="M5358" s="522"/>
      <c r="N5358" s="522"/>
      <c r="O5358" s="522"/>
      <c r="P5358" s="523"/>
      <c r="Q5358" s="523"/>
      <c r="R5358" s="524"/>
      <c r="S5358" s="524"/>
      <c r="T5358" s="524"/>
      <c r="U5358" s="59"/>
      <c r="V5358" s="528"/>
    </row>
    <row r="5359" spans="2:22" ht="14.1" customHeight="1">
      <c r="B5359" s="10"/>
      <c r="C5359" s="10"/>
      <c r="D5359" s="480"/>
      <c r="E5359" s="479"/>
      <c r="F5359" s="481"/>
      <c r="G5359" s="498"/>
      <c r="H5359" s="498"/>
      <c r="K5359" s="498"/>
      <c r="L5359" s="521"/>
      <c r="M5359" s="522"/>
      <c r="N5359" s="522"/>
      <c r="O5359" s="522"/>
      <c r="P5359" s="523"/>
      <c r="Q5359" s="523"/>
      <c r="R5359" s="524"/>
      <c r="S5359" s="524"/>
      <c r="T5359" s="524"/>
      <c r="U5359" s="59"/>
      <c r="V5359" s="528"/>
    </row>
    <row r="5360" spans="2:22" ht="14.1" customHeight="1">
      <c r="B5360" s="10"/>
      <c r="C5360" s="10"/>
      <c r="D5360" s="480"/>
      <c r="E5360" s="479"/>
      <c r="F5360" s="481"/>
      <c r="G5360" s="498"/>
      <c r="H5360" s="498"/>
      <c r="K5360" s="498"/>
      <c r="L5360" s="521"/>
      <c r="M5360" s="522"/>
      <c r="N5360" s="522"/>
      <c r="O5360" s="522"/>
      <c r="P5360" s="523"/>
      <c r="Q5360" s="523"/>
      <c r="R5360" s="524"/>
      <c r="S5360" s="524"/>
      <c r="T5360" s="524"/>
      <c r="U5360" s="59"/>
      <c r="V5360" s="528"/>
    </row>
    <row r="5361" spans="2:22" ht="14.1" customHeight="1">
      <c r="B5361" s="10"/>
      <c r="C5361" s="10"/>
      <c r="D5361" s="480"/>
      <c r="E5361" s="479"/>
      <c r="F5361" s="481"/>
      <c r="G5361" s="498"/>
      <c r="H5361" s="498"/>
      <c r="K5361" s="498"/>
      <c r="L5361" s="521"/>
      <c r="M5361" s="522"/>
      <c r="N5361" s="522"/>
      <c r="O5361" s="522"/>
      <c r="P5361" s="523"/>
      <c r="Q5361" s="523"/>
      <c r="R5361" s="524"/>
      <c r="S5361" s="524"/>
      <c r="T5361" s="524"/>
      <c r="U5361" s="59"/>
      <c r="V5361" s="528"/>
    </row>
    <row r="5362" spans="2:22" ht="14.1" customHeight="1">
      <c r="B5362" s="10"/>
      <c r="C5362" s="10"/>
      <c r="D5362" s="480"/>
      <c r="E5362" s="479"/>
      <c r="F5362" s="481"/>
      <c r="G5362" s="498"/>
      <c r="H5362" s="498"/>
      <c r="K5362" s="498"/>
      <c r="L5362" s="521"/>
      <c r="M5362" s="522"/>
      <c r="N5362" s="522"/>
      <c r="O5362" s="522"/>
      <c r="P5362" s="523"/>
      <c r="Q5362" s="523"/>
      <c r="R5362" s="524"/>
      <c r="S5362" s="524"/>
      <c r="T5362" s="524"/>
      <c r="U5362" s="59"/>
      <c r="V5362" s="528"/>
    </row>
    <row r="5363" spans="2:22" ht="14.1" customHeight="1">
      <c r="B5363" s="10"/>
      <c r="C5363" s="10"/>
      <c r="D5363" s="480"/>
      <c r="E5363" s="479"/>
      <c r="F5363" s="481"/>
      <c r="G5363" s="498"/>
      <c r="H5363" s="498"/>
      <c r="K5363" s="498"/>
      <c r="L5363" s="521"/>
      <c r="M5363" s="522"/>
      <c r="N5363" s="522"/>
      <c r="O5363" s="522"/>
      <c r="P5363" s="523"/>
      <c r="Q5363" s="523"/>
      <c r="R5363" s="524"/>
      <c r="S5363" s="524"/>
      <c r="T5363" s="524"/>
      <c r="U5363" s="59"/>
      <c r="V5363" s="528"/>
    </row>
    <row r="5364" spans="2:22" ht="14.1" customHeight="1">
      <c r="B5364" s="10"/>
      <c r="C5364" s="10"/>
      <c r="D5364" s="480"/>
      <c r="E5364" s="479"/>
      <c r="F5364" s="481"/>
      <c r="G5364" s="498"/>
      <c r="H5364" s="498"/>
      <c r="K5364" s="498"/>
      <c r="L5364" s="521"/>
      <c r="M5364" s="522"/>
      <c r="N5364" s="522"/>
      <c r="O5364" s="522"/>
      <c r="P5364" s="523"/>
      <c r="Q5364" s="523"/>
      <c r="R5364" s="524"/>
      <c r="S5364" s="524"/>
      <c r="T5364" s="524"/>
      <c r="U5364" s="59"/>
      <c r="V5364" s="528"/>
    </row>
    <row r="5365" spans="2:22" ht="14.1" customHeight="1">
      <c r="B5365" s="10"/>
      <c r="C5365" s="10"/>
      <c r="D5365" s="480"/>
      <c r="E5365" s="479"/>
      <c r="F5365" s="481"/>
      <c r="G5365" s="498"/>
      <c r="H5365" s="498"/>
      <c r="K5365" s="498"/>
      <c r="L5365" s="521"/>
      <c r="M5365" s="522"/>
      <c r="N5365" s="522"/>
      <c r="O5365" s="522"/>
      <c r="P5365" s="523"/>
      <c r="Q5365" s="523"/>
      <c r="R5365" s="524"/>
      <c r="S5365" s="524"/>
      <c r="T5365" s="524"/>
      <c r="U5365" s="59"/>
      <c r="V5365" s="528"/>
    </row>
    <row r="5366" spans="2:22" ht="14.1" customHeight="1">
      <c r="B5366" s="10"/>
      <c r="C5366" s="10"/>
      <c r="D5366" s="480"/>
      <c r="E5366" s="479"/>
      <c r="F5366" s="481"/>
      <c r="G5366" s="498"/>
      <c r="H5366" s="498"/>
      <c r="K5366" s="498"/>
      <c r="L5366" s="521"/>
      <c r="M5366" s="522"/>
      <c r="N5366" s="522"/>
      <c r="O5366" s="522"/>
      <c r="P5366" s="523"/>
      <c r="Q5366" s="523"/>
      <c r="R5366" s="524"/>
      <c r="S5366" s="524"/>
      <c r="T5366" s="524"/>
      <c r="U5366" s="59"/>
      <c r="V5366" s="528"/>
    </row>
    <row r="5367" spans="2:22" ht="14.1" customHeight="1">
      <c r="B5367" s="10"/>
      <c r="C5367" s="10"/>
      <c r="D5367" s="480"/>
      <c r="E5367" s="479"/>
      <c r="F5367" s="481"/>
      <c r="G5367" s="498"/>
      <c r="H5367" s="498"/>
      <c r="K5367" s="498"/>
      <c r="L5367" s="521"/>
      <c r="M5367" s="522"/>
      <c r="N5367" s="522"/>
      <c r="O5367" s="522"/>
      <c r="P5367" s="523"/>
      <c r="Q5367" s="523"/>
      <c r="R5367" s="524"/>
      <c r="S5367" s="524"/>
      <c r="T5367" s="524"/>
      <c r="U5367" s="59"/>
      <c r="V5367" s="528"/>
    </row>
  </sheetData>
  <autoFilter ref="B9:X5109" xr:uid="{00000000-0001-0000-0400-000000000000}"/>
  <mergeCells count="1">
    <mergeCell ref="T6:U7"/>
  </mergeCells>
  <phoneticPr fontId="10"/>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B1" sqref="B1"/>
      <selection pane="bottomLeft" activeCell="B4" sqref="B4"/>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58" t="s">
        <v>23</v>
      </c>
      <c r="B1" s="61"/>
      <c r="C1" s="2"/>
      <c r="D1" s="2"/>
      <c r="E1" s="2"/>
      <c r="F1" s="2"/>
      <c r="G1" s="2"/>
    </row>
    <row r="2" spans="1:8">
      <c r="A2" s="2"/>
      <c r="B2" s="2"/>
      <c r="C2" s="2"/>
      <c r="D2" s="2"/>
      <c r="E2" s="2"/>
      <c r="F2" s="2"/>
      <c r="G2" s="2"/>
    </row>
    <row r="3" spans="1:8" ht="15">
      <c r="A3" s="27" t="str">
        <f>'2-Kosten per locatie'!A3</f>
        <v>Naam opdrachtgever</v>
      </c>
      <c r="B3" s="48" t="str">
        <f>'2-Kosten per locatie'!B3</f>
        <v xml:space="preserve">TNO </v>
      </c>
      <c r="C3" s="2"/>
      <c r="D3" s="2"/>
      <c r="E3" s="297"/>
      <c r="F3" s="2"/>
      <c r="G3" s="2"/>
    </row>
    <row r="4" spans="1:8" ht="15">
      <c r="A4" s="27" t="str">
        <f>'2-Kosten per locatie'!A4</f>
        <v>Calculatie onderdeel</v>
      </c>
      <c r="B4" s="48" t="s">
        <v>4217</v>
      </c>
      <c r="C4" s="62"/>
      <c r="D4" s="63"/>
      <c r="E4" s="5"/>
      <c r="F4" s="5"/>
      <c r="G4" s="5"/>
    </row>
    <row r="5" spans="1:8" ht="15">
      <c r="A5" s="27" t="str">
        <f>'2-Kosten per locatie'!A5</f>
        <v>Referentie nummer</v>
      </c>
      <c r="B5" s="48" t="str">
        <f>'2-Kosten per locatie'!B5</f>
        <v>2022 FPL/INK 125</v>
      </c>
      <c r="C5" s="27"/>
      <c r="D5" s="10"/>
      <c r="E5" s="64"/>
      <c r="F5" s="6"/>
      <c r="G5" s="5"/>
    </row>
    <row r="6" spans="1:8" ht="15">
      <c r="A6" s="27" t="str">
        <f>'2-Kosten per locatie'!A6</f>
        <v>Naam dienstverlener</v>
      </c>
      <c r="B6" s="48">
        <f>'2-Kosten per locatie'!B6</f>
        <v>0</v>
      </c>
      <c r="C6" s="49"/>
      <c r="D6" s="10"/>
      <c r="E6" s="303"/>
      <c r="F6" s="302"/>
      <c r="G6" s="304"/>
      <c r="H6" s="305"/>
    </row>
    <row r="7" spans="1:8" ht="15">
      <c r="A7" s="27" t="str">
        <f>'2-Kosten per locatie'!A7</f>
        <v>Prijspeil</v>
      </c>
      <c r="B7" s="395">
        <f>'2-Kosten per locatie'!B7</f>
        <v>45383</v>
      </c>
      <c r="C7" s="49"/>
      <c r="D7" s="10"/>
      <c r="E7" s="64"/>
      <c r="F7" s="6"/>
      <c r="G7" s="5"/>
    </row>
    <row r="8" spans="1:8" ht="15">
      <c r="A8" s="65"/>
      <c r="B8" s="64"/>
      <c r="C8" s="64"/>
      <c r="D8" s="64"/>
      <c r="E8" s="64"/>
      <c r="F8" s="6"/>
      <c r="G8" s="5"/>
    </row>
    <row r="9" spans="1:8">
      <c r="C9" s="64"/>
      <c r="D9" s="64"/>
      <c r="E9" s="64"/>
      <c r="F9" s="6"/>
      <c r="G9" s="5"/>
    </row>
    <row r="10" spans="1:8" ht="17.399999999999999">
      <c r="A10" s="96" t="s">
        <v>4</v>
      </c>
      <c r="B10" s="97"/>
      <c r="C10" s="98"/>
      <c r="D10" s="64"/>
      <c r="E10" s="64"/>
      <c r="F10" s="6"/>
      <c r="G10" s="5"/>
    </row>
    <row r="11" spans="1:8">
      <c r="A11" s="66"/>
      <c r="B11" s="4"/>
      <c r="C11" s="4"/>
      <c r="D11" s="64"/>
      <c r="E11" s="64"/>
      <c r="F11" s="5"/>
      <c r="G11" s="5"/>
    </row>
    <row r="12" spans="1:8">
      <c r="A12" s="67"/>
      <c r="B12" s="57"/>
      <c r="C12" s="68" t="s">
        <v>36</v>
      </c>
      <c r="D12" s="64"/>
      <c r="E12" s="64"/>
      <c r="F12" s="6"/>
      <c r="G12" s="5"/>
    </row>
    <row r="13" spans="1:8">
      <c r="A13" s="69" t="s">
        <v>76</v>
      </c>
      <c r="B13" s="57"/>
      <c r="C13" s="259"/>
      <c r="D13" s="64"/>
      <c r="E13" s="64"/>
      <c r="F13" s="70"/>
      <c r="G13" s="5"/>
    </row>
    <row r="14" spans="1:8">
      <c r="A14" s="69" t="s">
        <v>160</v>
      </c>
      <c r="B14" s="57"/>
      <c r="C14" s="259"/>
      <c r="D14" s="64"/>
      <c r="E14" s="64"/>
      <c r="F14" s="70"/>
      <c r="G14" s="5"/>
    </row>
    <row r="15" spans="1:8">
      <c r="A15" s="69" t="s">
        <v>77</v>
      </c>
      <c r="B15" s="57"/>
      <c r="C15" s="259"/>
      <c r="D15" s="64"/>
      <c r="E15" s="64"/>
      <c r="F15" s="70"/>
      <c r="G15" s="5"/>
    </row>
    <row r="16" spans="1:8">
      <c r="A16" s="71" t="s">
        <v>9</v>
      </c>
      <c r="B16" s="72"/>
      <c r="C16" s="73">
        <f>SUM(C13:C15)</f>
        <v>0</v>
      </c>
      <c r="D16" s="64"/>
      <c r="E16" s="64"/>
      <c r="F16" s="5"/>
    </row>
    <row r="17" spans="1:7">
      <c r="A17" s="71"/>
      <c r="B17" s="72"/>
      <c r="C17" s="73"/>
      <c r="D17" s="64"/>
      <c r="E17" s="64"/>
      <c r="F17" s="5"/>
    </row>
    <row r="18" spans="1:7">
      <c r="A18" s="650" t="s">
        <v>78</v>
      </c>
      <c r="B18" s="651"/>
      <c r="C18" s="259"/>
      <c r="D18" s="64"/>
      <c r="E18" s="64"/>
      <c r="F18" s="5"/>
    </row>
    <row r="19" spans="1:7">
      <c r="A19" s="309" t="s">
        <v>181</v>
      </c>
      <c r="B19" s="307"/>
      <c r="C19" s="308"/>
      <c r="D19" s="64"/>
      <c r="E19" s="64"/>
      <c r="F19" s="5"/>
    </row>
    <row r="20" spans="1:7">
      <c r="A20" s="650" t="s">
        <v>79</v>
      </c>
      <c r="B20" s="651"/>
      <c r="C20" s="259"/>
      <c r="D20" s="64"/>
      <c r="E20" s="64"/>
      <c r="F20" s="5"/>
    </row>
    <row r="21" spans="1:7">
      <c r="A21" s="650" t="s">
        <v>32</v>
      </c>
      <c r="B21" s="651"/>
      <c r="C21" s="74" t="e">
        <f>C34</f>
        <v>#DIV/0!</v>
      </c>
      <c r="D21" s="64"/>
      <c r="E21" s="64"/>
      <c r="F21" s="5"/>
    </row>
    <row r="22" spans="1:7">
      <c r="A22" s="650" t="s">
        <v>65</v>
      </c>
      <c r="B22" s="651"/>
      <c r="C22" s="259"/>
      <c r="D22" s="64"/>
      <c r="E22" s="64"/>
      <c r="F22" s="5"/>
    </row>
    <row r="23" spans="1:7">
      <c r="A23" s="650" t="s">
        <v>171</v>
      </c>
      <c r="B23" s="651"/>
      <c r="C23" s="259"/>
      <c r="D23" s="64"/>
      <c r="E23" s="64"/>
      <c r="F23" s="5"/>
    </row>
    <row r="24" spans="1:7">
      <c r="A24" s="652" t="s">
        <v>64</v>
      </c>
      <c r="B24" s="653"/>
      <c r="C24" s="75" t="e">
        <f>SUM(C16:C23)</f>
        <v>#DIV/0!</v>
      </c>
      <c r="D24" s="64"/>
      <c r="E24" s="64"/>
      <c r="F24" s="5"/>
    </row>
    <row r="25" spans="1:7">
      <c r="A25" s="76"/>
      <c r="B25" s="63"/>
      <c r="C25" s="8"/>
      <c r="D25" s="64"/>
      <c r="E25" s="64"/>
      <c r="F25" s="9"/>
      <c r="G25" s="5"/>
    </row>
    <row r="26" spans="1:7" ht="17.399999999999999">
      <c r="A26" s="96" t="s">
        <v>58</v>
      </c>
      <c r="B26" s="97"/>
      <c r="C26" s="98"/>
      <c r="D26" s="64"/>
      <c r="E26" s="64"/>
      <c r="F26" s="6"/>
      <c r="G26" s="5"/>
    </row>
    <row r="27" spans="1:7">
      <c r="A27" s="66"/>
      <c r="B27" s="4"/>
      <c r="C27" s="4"/>
      <c r="D27" s="64"/>
      <c r="E27" s="64"/>
      <c r="F27" s="5"/>
      <c r="G27" s="5"/>
    </row>
    <row r="28" spans="1:7">
      <c r="A28" s="4"/>
      <c r="B28" s="4"/>
      <c r="C28" s="77" t="s">
        <v>16</v>
      </c>
      <c r="D28" s="64"/>
      <c r="E28" s="64"/>
      <c r="F28" s="5"/>
      <c r="G28" s="5"/>
    </row>
    <row r="29" spans="1:7">
      <c r="A29" s="69" t="s">
        <v>20</v>
      </c>
      <c r="B29" s="57"/>
      <c r="C29" s="78">
        <f>'6-Opbouw uurtarief productie'!E21</f>
        <v>0</v>
      </c>
      <c r="D29" s="64"/>
      <c r="E29" s="64"/>
      <c r="G29" s="5"/>
    </row>
    <row r="30" spans="1:7">
      <c r="A30" s="69" t="s">
        <v>46</v>
      </c>
      <c r="B30" s="288" t="s">
        <v>164</v>
      </c>
      <c r="C30" s="260"/>
      <c r="D30" s="64"/>
      <c r="E30" s="64"/>
      <c r="F30" s="6"/>
      <c r="G30" s="5"/>
    </row>
    <row r="31" spans="1:7">
      <c r="A31" s="69" t="s">
        <v>41</v>
      </c>
      <c r="B31" s="57"/>
      <c r="C31" s="79">
        <f>C29+C30</f>
        <v>0</v>
      </c>
      <c r="D31" s="64"/>
      <c r="E31" s="64"/>
      <c r="F31" s="6"/>
      <c r="G31" s="5"/>
    </row>
    <row r="32" spans="1:7">
      <c r="A32" s="80" t="s">
        <v>0</v>
      </c>
      <c r="B32" s="81"/>
      <c r="C32" s="261"/>
      <c r="E32" s="82"/>
      <c r="F32" s="6"/>
      <c r="G32" s="5"/>
    </row>
    <row r="33" spans="1:7">
      <c r="A33" s="66"/>
      <c r="B33" s="83"/>
      <c r="C33" s="84"/>
      <c r="E33" s="4"/>
      <c r="F33" s="5"/>
      <c r="G33" s="5"/>
    </row>
    <row r="34" spans="1:7">
      <c r="A34" s="233" t="s">
        <v>42</v>
      </c>
      <c r="B34" s="174"/>
      <c r="C34" s="234" t="e">
        <f>(C31/C29)*C32</f>
        <v>#DIV/0!</v>
      </c>
      <c r="E34" s="85"/>
      <c r="F34" s="6"/>
      <c r="G34" s="86"/>
    </row>
    <row r="35" spans="1:7">
      <c r="A35" s="66"/>
      <c r="B35" s="4"/>
      <c r="C35" s="4"/>
      <c r="E35" s="85"/>
      <c r="F35" s="6"/>
      <c r="G35" s="5"/>
    </row>
    <row r="36" spans="1:7" ht="17.399999999999999">
      <c r="A36" s="99" t="s">
        <v>187</v>
      </c>
      <c r="B36" s="100"/>
      <c r="C36" s="101"/>
      <c r="E36" s="85"/>
      <c r="F36" s="6"/>
      <c r="G36" s="5"/>
    </row>
    <row r="37" spans="1:7">
      <c r="A37" s="76"/>
      <c r="B37" s="63"/>
      <c r="C37" s="8"/>
      <c r="E37" s="85"/>
      <c r="F37" s="6"/>
      <c r="G37" s="5"/>
    </row>
    <row r="38" spans="1:7">
      <c r="A38" s="76"/>
      <c r="B38" s="247" t="s">
        <v>69</v>
      </c>
      <c r="C38" s="8"/>
      <c r="E38" s="85"/>
      <c r="F38" s="6"/>
      <c r="G38" s="5"/>
    </row>
    <row r="39" spans="1:7">
      <c r="A39" s="87" t="s">
        <v>6</v>
      </c>
      <c r="B39" s="312">
        <v>365</v>
      </c>
      <c r="C39" s="8"/>
      <c r="E39" s="85"/>
      <c r="F39" s="6"/>
      <c r="G39" s="11"/>
    </row>
    <row r="40" spans="1:7">
      <c r="A40" s="87" t="s">
        <v>5</v>
      </c>
      <c r="B40" s="312">
        <v>104</v>
      </c>
      <c r="C40" s="8"/>
      <c r="E40" s="85"/>
      <c r="F40" s="6"/>
      <c r="G40" s="11"/>
    </row>
    <row r="41" spans="1:7">
      <c r="A41" s="235" t="s">
        <v>7</v>
      </c>
      <c r="B41" s="236">
        <f>B39-B40</f>
        <v>261</v>
      </c>
      <c r="C41" s="8"/>
      <c r="E41" s="85"/>
      <c r="F41" s="6"/>
      <c r="G41" s="7"/>
    </row>
    <row r="42" spans="1:7">
      <c r="A42" s="88"/>
      <c r="B42" s="39"/>
      <c r="C42" s="8"/>
      <c r="E42" s="85"/>
      <c r="F42" s="6"/>
      <c r="G42" s="7"/>
    </row>
    <row r="43" spans="1:7">
      <c r="A43" s="87" t="s">
        <v>28</v>
      </c>
      <c r="B43" s="262"/>
      <c r="C43" s="8"/>
      <c r="E43" s="85"/>
      <c r="F43" s="6"/>
      <c r="G43" s="7"/>
    </row>
    <row r="44" spans="1:7">
      <c r="A44" s="87" t="s">
        <v>19</v>
      </c>
      <c r="B44" s="262"/>
      <c r="C44" s="8"/>
      <c r="E44" s="85"/>
      <c r="F44" s="6"/>
      <c r="G44" s="7"/>
    </row>
    <row r="45" spans="1:7">
      <c r="A45" s="87" t="s">
        <v>38</v>
      </c>
      <c r="B45" s="262"/>
      <c r="C45" s="8"/>
      <c r="E45" s="85"/>
      <c r="F45" s="6"/>
      <c r="G45" s="7"/>
    </row>
    <row r="46" spans="1:7">
      <c r="A46" s="87" t="s">
        <v>44</v>
      </c>
      <c r="B46" s="262"/>
      <c r="C46" s="8"/>
      <c r="E46" s="85"/>
      <c r="F46" s="6"/>
      <c r="G46" s="7"/>
    </row>
    <row r="47" spans="1:7">
      <c r="A47" s="235" t="s">
        <v>25</v>
      </c>
      <c r="B47" s="236">
        <f>B41-SUM(B43:B46)</f>
        <v>261</v>
      </c>
      <c r="C47" s="8"/>
      <c r="E47" s="85"/>
      <c r="F47" s="6"/>
      <c r="G47" s="7"/>
    </row>
    <row r="48" spans="1:7">
      <c r="A48" s="89"/>
      <c r="B48" s="39"/>
      <c r="C48" s="8"/>
      <c r="E48" s="85"/>
      <c r="F48" s="6"/>
      <c r="G48" s="7"/>
    </row>
    <row r="49" spans="1:7">
      <c r="A49" s="90" t="s">
        <v>59</v>
      </c>
      <c r="B49" s="91">
        <f>IF(B43=0,0,B43/$B$47)</f>
        <v>0</v>
      </c>
      <c r="C49" s="8"/>
      <c r="E49" s="85"/>
      <c r="F49" s="6"/>
      <c r="G49" s="7"/>
    </row>
    <row r="50" spans="1:7">
      <c r="A50" s="90" t="s">
        <v>19</v>
      </c>
      <c r="B50" s="91">
        <f>IF(B44=0,0,B44/$B$47)</f>
        <v>0</v>
      </c>
      <c r="C50" s="8"/>
      <c r="E50" s="85"/>
      <c r="F50" s="6"/>
      <c r="G50" s="7"/>
    </row>
    <row r="51" spans="1:7">
      <c r="A51" s="87" t="s">
        <v>38</v>
      </c>
      <c r="B51" s="91">
        <f>IF(B45=0,0,B45/$B$47)</f>
        <v>0</v>
      </c>
      <c r="C51" s="8"/>
      <c r="E51" s="85"/>
      <c r="F51" s="6"/>
      <c r="G51" s="7"/>
    </row>
    <row r="52" spans="1:7">
      <c r="A52" s="90" t="s">
        <v>44</v>
      </c>
      <c r="B52" s="91">
        <f>IF(B46=0,0,B46/$B$47)</f>
        <v>0</v>
      </c>
      <c r="C52" s="8"/>
      <c r="E52" s="85"/>
      <c r="F52" s="6"/>
      <c r="G52" s="12"/>
    </row>
    <row r="53" spans="1:7">
      <c r="A53" s="235" t="s">
        <v>66</v>
      </c>
      <c r="B53" s="237">
        <f>SUM(B49:B52)</f>
        <v>0</v>
      </c>
      <c r="C53" s="8"/>
      <c r="E53" s="85"/>
      <c r="F53" s="6"/>
      <c r="G53" s="13"/>
    </row>
    <row r="54" spans="1:7">
      <c r="A54" s="14"/>
      <c r="B54" s="14"/>
      <c r="C54" s="14"/>
      <c r="E54" s="85"/>
      <c r="F54" s="6"/>
      <c r="G54" s="2"/>
    </row>
    <row r="55" spans="1:7" ht="31.2" customHeight="1">
      <c r="A55" s="647" t="s">
        <v>188</v>
      </c>
      <c r="B55" s="648"/>
      <c r="C55" s="649"/>
      <c r="E55" s="85"/>
      <c r="F55" s="6"/>
      <c r="G55" s="2"/>
    </row>
    <row r="58" spans="1:7" ht="13.8">
      <c r="A58" s="92"/>
      <c r="B58" s="1"/>
    </row>
    <row r="59" spans="1:7" ht="13.8">
      <c r="A59" s="92"/>
      <c r="B59" s="1"/>
    </row>
    <row r="60" spans="1:7" ht="13.8">
      <c r="A60" s="92"/>
      <c r="B60" s="1"/>
    </row>
    <row r="61" spans="1:7" ht="13.8">
      <c r="A61" s="92"/>
      <c r="B61" s="1"/>
    </row>
    <row r="62" spans="1:7" ht="13.8">
      <c r="A62" s="93"/>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94"/>
    </row>
    <row r="71" spans="1:3" ht="13.8">
      <c r="A71" s="1"/>
      <c r="B71" s="1"/>
    </row>
    <row r="72" spans="1:3" ht="13.8">
      <c r="B72" s="1"/>
    </row>
    <row r="73" spans="1:3" ht="13.8">
      <c r="A73" s="1"/>
      <c r="B73" s="1"/>
      <c r="C73" s="1"/>
    </row>
    <row r="74" spans="1:3" ht="13.8">
      <c r="A74" s="95"/>
      <c r="B74" s="1"/>
      <c r="C74" s="95"/>
    </row>
    <row r="75" spans="1:3" ht="13.8">
      <c r="A75" s="1"/>
      <c r="B75" s="1"/>
      <c r="C75" s="1"/>
    </row>
    <row r="76" spans="1:3" ht="13.8">
      <c r="A76" s="1"/>
      <c r="B76" s="1"/>
      <c r="C76" s="1"/>
    </row>
    <row r="77" spans="1:3" ht="13.8">
      <c r="A77" s="1"/>
      <c r="B77" s="1"/>
      <c r="C77" s="1"/>
    </row>
    <row r="78" spans="1:3" ht="13.8">
      <c r="A78" s="95"/>
      <c r="B78" s="1"/>
      <c r="C78" s="95"/>
    </row>
    <row r="79" spans="1:3" ht="13.8">
      <c r="A79" s="95"/>
      <c r="B79" s="1"/>
      <c r="C79" s="95"/>
    </row>
    <row r="80" spans="1:3" ht="13.8">
      <c r="A80" s="95"/>
      <c r="B80" s="1"/>
      <c r="C80" s="95"/>
    </row>
    <row r="81" spans="1:2" ht="13.8">
      <c r="A81" s="1"/>
      <c r="B81" s="1"/>
    </row>
    <row r="82" spans="1:2" ht="13.8">
      <c r="A82" s="1"/>
      <c r="B82" s="1"/>
    </row>
    <row r="83" spans="1:2" ht="13.8">
      <c r="A83" s="1"/>
      <c r="B83" s="1"/>
    </row>
  </sheetData>
  <dataConsolidate link="1"/>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0" tint="-0.14999847407452621"/>
    <pageSetUpPr fitToPage="1"/>
  </sheetPr>
  <dimension ref="A1:U75"/>
  <sheetViews>
    <sheetView showGridLines="0" showZeros="0" showOutlineSymbols="0" zoomScale="85" zoomScaleNormal="85" zoomScalePageLayoutView="50" workbookViewId="0">
      <pane ySplit="10" topLeftCell="A11" activePane="bottomLeft" state="frozen"/>
      <selection activeCell="B1" sqref="B1"/>
      <selection pane="bottomLeft" activeCell="B6" sqref="B6"/>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21" ht="12.75" customHeight="1">
      <c r="A1" s="258" t="s">
        <v>23</v>
      </c>
      <c r="B1" s="61"/>
      <c r="C1" s="2"/>
      <c r="D1" s="2"/>
      <c r="E1" s="2"/>
      <c r="F1" s="2"/>
      <c r="H1" s="657"/>
      <c r="I1" s="657"/>
      <c r="J1" s="657"/>
      <c r="K1" s="657"/>
      <c r="L1" s="657"/>
      <c r="M1" s="657"/>
      <c r="N1" s="657"/>
    </row>
    <row r="2" spans="1:21">
      <c r="A2" s="102"/>
      <c r="B2" s="103"/>
      <c r="C2" s="104"/>
      <c r="D2" s="103"/>
      <c r="E2" s="105"/>
      <c r="F2" s="106"/>
      <c r="H2" s="657"/>
      <c r="I2" s="657"/>
      <c r="J2" s="657"/>
      <c r="K2" s="657"/>
      <c r="L2" s="657"/>
      <c r="M2" s="657"/>
      <c r="N2" s="657"/>
    </row>
    <row r="3" spans="1:21" ht="14.25" customHeight="1">
      <c r="A3" s="159" t="str">
        <f>'2-Kosten per locatie'!A3</f>
        <v>Naam opdrachtgever</v>
      </c>
      <c r="B3" s="160" t="str">
        <f>'2-Kosten per locatie'!B3</f>
        <v xml:space="preserve">TNO </v>
      </c>
      <c r="C3" s="161"/>
      <c r="D3" s="103"/>
      <c r="E3" s="315"/>
      <c r="F3" s="108"/>
      <c r="H3" s="657"/>
      <c r="I3" s="657"/>
      <c r="J3" s="657"/>
      <c r="K3" s="657"/>
      <c r="L3" s="657"/>
      <c r="M3" s="657"/>
      <c r="N3" s="657"/>
    </row>
    <row r="4" spans="1:21" ht="15.75" customHeight="1">
      <c r="A4" s="159" t="str">
        <f>'2-Kosten per locatie'!A4</f>
        <v>Calculatie onderdeel</v>
      </c>
      <c r="B4" s="162" t="s">
        <v>4218</v>
      </c>
      <c r="C4" s="163"/>
      <c r="D4" s="111"/>
      <c r="E4" s="105"/>
      <c r="F4" s="105"/>
      <c r="H4" s="657"/>
      <c r="I4" s="657"/>
      <c r="J4" s="657"/>
      <c r="K4" s="657"/>
      <c r="L4" s="657"/>
      <c r="M4" s="657"/>
      <c r="N4" s="657"/>
    </row>
    <row r="5" spans="1:21" ht="15">
      <c r="A5" s="159" t="str">
        <f>'2-Kosten per locatie'!A5</f>
        <v>Referentie nummer</v>
      </c>
      <c r="B5" s="160" t="str">
        <f>'2-Kosten per locatie'!B5</f>
        <v>2022 FPL/INK 125</v>
      </c>
      <c r="C5" s="163"/>
      <c r="D5" s="111"/>
      <c r="E5" s="105"/>
      <c r="F5" s="105"/>
      <c r="H5" s="657"/>
      <c r="I5" s="657"/>
      <c r="J5" s="657"/>
      <c r="K5" s="657"/>
      <c r="L5" s="657"/>
      <c r="M5" s="657"/>
      <c r="N5" s="657"/>
    </row>
    <row r="6" spans="1:21" ht="15">
      <c r="A6" s="159" t="str">
        <f>'2-Kosten per locatie'!A6</f>
        <v>Naam dienstverlener</v>
      </c>
      <c r="B6" s="597">
        <f>'2-Kosten per locatie'!B6</f>
        <v>0</v>
      </c>
      <c r="C6" s="163"/>
      <c r="D6" s="111"/>
      <c r="E6" s="105"/>
      <c r="F6" s="105"/>
      <c r="H6" s="112"/>
      <c r="I6" s="112"/>
      <c r="J6" s="112"/>
      <c r="K6" s="112"/>
      <c r="L6" s="112"/>
      <c r="M6" s="112"/>
      <c r="N6" s="112"/>
    </row>
    <row r="7" spans="1:21" ht="15">
      <c r="A7" s="159" t="str">
        <f>'2-Kosten per locatie'!A7</f>
        <v>Prijspeil</v>
      </c>
      <c r="B7" s="396">
        <f>'2-Kosten per locatie'!B7</f>
        <v>45383</v>
      </c>
      <c r="C7" s="163"/>
      <c r="D7" s="111"/>
      <c r="H7" s="112"/>
      <c r="I7" s="112"/>
      <c r="J7" s="112"/>
      <c r="K7" s="112"/>
      <c r="L7" s="112"/>
      <c r="M7" s="112"/>
      <c r="N7" s="112"/>
    </row>
    <row r="8" spans="1:21">
      <c r="C8" s="163"/>
      <c r="D8" s="111"/>
      <c r="J8" s="112"/>
      <c r="K8" s="112"/>
      <c r="L8" s="112"/>
      <c r="M8" s="112"/>
      <c r="N8" s="112"/>
      <c r="O8" s="115"/>
    </row>
    <row r="9" spans="1:21" ht="15">
      <c r="A9" s="107"/>
      <c r="B9" s="109"/>
      <c r="C9" s="110"/>
      <c r="D9" s="111"/>
      <c r="E9" s="316"/>
      <c r="F9" s="113"/>
    </row>
    <row r="10" spans="1:21" s="115" customFormat="1" ht="30.75" customHeight="1">
      <c r="A10" s="164" t="s">
        <v>168</v>
      </c>
      <c r="B10" s="165"/>
      <c r="C10" s="166"/>
      <c r="D10" s="114"/>
      <c r="E10" s="655" t="s">
        <v>169</v>
      </c>
      <c r="F10" s="656"/>
      <c r="H10" s="167" t="s">
        <v>119</v>
      </c>
      <c r="I10" s="658" t="s">
        <v>4071</v>
      </c>
      <c r="J10" s="659"/>
      <c r="K10" s="659"/>
      <c r="L10" s="659"/>
      <c r="M10" s="659"/>
      <c r="N10" s="660"/>
      <c r="P10" s="3"/>
      <c r="Q10" s="3"/>
      <c r="R10" s="3"/>
      <c r="S10" s="3"/>
      <c r="T10" s="3"/>
      <c r="U10" s="3"/>
    </row>
    <row r="11" spans="1:21" ht="30" customHeight="1">
      <c r="A11" s="116"/>
      <c r="B11" s="117" t="s">
        <v>53</v>
      </c>
      <c r="C11" s="118" t="s">
        <v>53</v>
      </c>
      <c r="D11" s="111"/>
      <c r="E11" s="317"/>
      <c r="F11" s="119"/>
      <c r="H11" s="116"/>
      <c r="I11" s="291">
        <v>1</v>
      </c>
      <c r="J11" s="291">
        <v>2</v>
      </c>
      <c r="K11" s="291">
        <v>3</v>
      </c>
      <c r="L11" s="291">
        <v>4</v>
      </c>
      <c r="M11" s="291">
        <v>5</v>
      </c>
      <c r="N11" s="291">
        <v>6</v>
      </c>
    </row>
    <row r="12" spans="1:21">
      <c r="A12" s="116" t="s">
        <v>35</v>
      </c>
      <c r="B12" s="121"/>
      <c r="C12" s="122"/>
      <c r="D12" s="111"/>
      <c r="E12" s="318">
        <f>SUM(I43:N43)</f>
        <v>0</v>
      </c>
      <c r="F12" s="123"/>
      <c r="H12" s="116" t="s">
        <v>120</v>
      </c>
      <c r="I12" s="545"/>
      <c r="J12" s="545"/>
      <c r="K12" s="545"/>
      <c r="L12" s="545"/>
      <c r="M12" s="545"/>
      <c r="N12" s="545"/>
    </row>
    <row r="13" spans="1:21" ht="13.8">
      <c r="A13" s="116" t="s">
        <v>15</v>
      </c>
      <c r="B13" s="124"/>
      <c r="C13" s="125" t="s">
        <v>56</v>
      </c>
      <c r="D13" s="111"/>
      <c r="E13" s="319"/>
      <c r="F13" s="123"/>
      <c r="H13" s="116" t="s">
        <v>112</v>
      </c>
      <c r="I13" s="545"/>
      <c r="J13" s="545"/>
      <c r="K13" s="545"/>
      <c r="L13" s="545"/>
      <c r="M13" s="545"/>
      <c r="N13" s="545"/>
    </row>
    <row r="14" spans="1:21" ht="13.8">
      <c r="A14" s="126" t="s">
        <v>4140</v>
      </c>
      <c r="B14" s="127"/>
      <c r="C14" s="128"/>
      <c r="D14" s="111"/>
      <c r="E14" s="319"/>
      <c r="F14" s="123"/>
      <c r="H14" s="116" t="s">
        <v>113</v>
      </c>
      <c r="I14" s="545"/>
      <c r="J14" s="545"/>
      <c r="K14" s="545"/>
      <c r="L14" s="545"/>
      <c r="M14" s="545"/>
      <c r="N14" s="545"/>
    </row>
    <row r="15" spans="1:21" ht="13.8">
      <c r="A15" s="238" t="s">
        <v>13</v>
      </c>
      <c r="B15" s="239"/>
      <c r="C15" s="240"/>
      <c r="D15" s="241"/>
      <c r="E15" s="320">
        <f>SUM(E12:E14)</f>
        <v>0</v>
      </c>
      <c r="F15" s="123"/>
      <c r="H15" s="116" t="s">
        <v>114</v>
      </c>
      <c r="I15" s="545"/>
      <c r="J15" s="545"/>
      <c r="K15" s="545"/>
      <c r="L15" s="545"/>
      <c r="M15" s="545"/>
      <c r="N15" s="545"/>
    </row>
    <row r="16" spans="1:21" ht="13.8">
      <c r="A16" s="126"/>
      <c r="B16" s="129"/>
      <c r="C16" s="130"/>
      <c r="D16" s="111"/>
      <c r="E16" s="321"/>
      <c r="F16" s="123"/>
      <c r="H16" s="116" t="s">
        <v>115</v>
      </c>
      <c r="I16" s="545"/>
      <c r="J16" s="545"/>
      <c r="K16" s="545"/>
      <c r="L16" s="545"/>
      <c r="M16" s="545"/>
      <c r="N16" s="545"/>
    </row>
    <row r="17" spans="1:21" ht="13.8">
      <c r="A17" s="131" t="s">
        <v>49</v>
      </c>
      <c r="B17" s="132"/>
      <c r="C17" s="263"/>
      <c r="D17" s="111"/>
      <c r="E17" s="322">
        <f>$C17*E15</f>
        <v>0</v>
      </c>
      <c r="F17" s="123"/>
      <c r="H17" s="116" t="s">
        <v>116</v>
      </c>
      <c r="I17" s="545"/>
      <c r="J17" s="545"/>
      <c r="K17" s="545"/>
      <c r="L17" s="545"/>
      <c r="M17" s="545"/>
      <c r="N17" s="545"/>
    </row>
    <row r="18" spans="1:21" ht="13.8">
      <c r="A18" s="131" t="s">
        <v>74</v>
      </c>
      <c r="B18" s="132"/>
      <c r="C18" s="263"/>
      <c r="D18" s="111"/>
      <c r="E18" s="323">
        <f>$C18*E15</f>
        <v>0</v>
      </c>
      <c r="F18" s="123"/>
      <c r="H18" s="116" t="s">
        <v>117</v>
      </c>
      <c r="I18" s="545"/>
      <c r="J18" s="545"/>
      <c r="K18" s="545"/>
      <c r="L18" s="545"/>
      <c r="M18" s="545"/>
      <c r="N18" s="545"/>
    </row>
    <row r="19" spans="1:21" ht="13.8">
      <c r="A19" s="238" t="s">
        <v>45</v>
      </c>
      <c r="B19" s="133"/>
      <c r="C19" s="128"/>
      <c r="D19" s="111"/>
      <c r="E19" s="320">
        <f>SUM(E15:E18)</f>
        <v>0</v>
      </c>
      <c r="F19" s="134">
        <f>IF(E19=0,0,E19/E$47)</f>
        <v>0</v>
      </c>
      <c r="H19" s="116" t="s">
        <v>118</v>
      </c>
      <c r="I19" s="545"/>
      <c r="J19" s="545"/>
      <c r="K19" s="545"/>
      <c r="L19" s="545"/>
      <c r="M19" s="545"/>
      <c r="N19" s="545"/>
    </row>
    <row r="20" spans="1:21" ht="13.8">
      <c r="A20" s="126"/>
      <c r="B20" s="129"/>
      <c r="C20" s="130"/>
      <c r="D20" s="111"/>
      <c r="E20" s="321"/>
      <c r="F20" s="123"/>
    </row>
    <row r="21" spans="1:21" ht="13.8">
      <c r="A21" s="245" t="s">
        <v>50</v>
      </c>
      <c r="B21" s="132"/>
      <c r="C21" s="130"/>
      <c r="D21" s="136"/>
      <c r="E21" s="324">
        <f>E19*0.96</f>
        <v>0</v>
      </c>
      <c r="F21" s="137"/>
      <c r="G21" s="56"/>
      <c r="H21" s="167" t="s">
        <v>119</v>
      </c>
      <c r="I21" s="658" t="s">
        <v>122</v>
      </c>
      <c r="J21" s="659"/>
      <c r="K21" s="659"/>
      <c r="L21" s="659"/>
      <c r="M21" s="659"/>
      <c r="N21" s="660"/>
    </row>
    <row r="22" spans="1:21" s="56" customFormat="1" ht="13.8">
      <c r="A22" s="131" t="s">
        <v>60</v>
      </c>
      <c r="B22" s="132"/>
      <c r="C22" s="138" t="s">
        <v>39</v>
      </c>
      <c r="D22" s="111"/>
      <c r="E22" s="322" t="e">
        <f>E21*'5-Premies en opslagen'!$C24</f>
        <v>#DIV/0!</v>
      </c>
      <c r="F22" s="123"/>
      <c r="G22" s="3"/>
      <c r="H22" s="116"/>
      <c r="I22" s="120">
        <v>1</v>
      </c>
      <c r="J22" s="120">
        <v>2</v>
      </c>
      <c r="K22" s="120">
        <v>3</v>
      </c>
      <c r="L22" s="120">
        <v>4</v>
      </c>
      <c r="M22" s="120">
        <v>5</v>
      </c>
      <c r="N22" s="120">
        <v>6</v>
      </c>
      <c r="P22" s="3"/>
      <c r="Q22" s="3"/>
      <c r="R22" s="3"/>
      <c r="S22" s="3"/>
      <c r="T22" s="3"/>
      <c r="U22" s="3"/>
    </row>
    <row r="23" spans="1:21" ht="14.25" customHeight="1">
      <c r="A23" s="238" t="s">
        <v>57</v>
      </c>
      <c r="B23" s="168"/>
      <c r="C23" s="128"/>
      <c r="D23" s="111"/>
      <c r="E23" s="320" t="e">
        <f>E22+E19</f>
        <v>#DIV/0!</v>
      </c>
      <c r="F23" s="134" t="e">
        <f>IF(E23=0,0,E23/E$47)</f>
        <v>#DIV/0!</v>
      </c>
      <c r="H23" s="116" t="s">
        <v>120</v>
      </c>
      <c r="I23" s="265"/>
      <c r="J23" s="265"/>
      <c r="K23" s="265"/>
      <c r="L23" s="265"/>
      <c r="M23" s="265"/>
      <c r="N23" s="265"/>
    </row>
    <row r="24" spans="1:21" ht="12.75" customHeight="1">
      <c r="A24" s="126"/>
      <c r="B24" s="133"/>
      <c r="C24" s="128"/>
      <c r="D24" s="111"/>
      <c r="E24" s="317"/>
      <c r="F24" s="123"/>
      <c r="H24" s="116" t="s">
        <v>112</v>
      </c>
      <c r="I24" s="265"/>
      <c r="J24" s="265"/>
      <c r="K24" s="265"/>
      <c r="L24" s="265"/>
      <c r="M24" s="265"/>
      <c r="N24" s="265"/>
    </row>
    <row r="25" spans="1:21" ht="12.75" customHeight="1">
      <c r="A25" s="131" t="s">
        <v>31</v>
      </c>
      <c r="B25" s="132"/>
      <c r="C25" s="138" t="s">
        <v>39</v>
      </c>
      <c r="D25" s="111"/>
      <c r="E25" s="322" t="e">
        <f>E23*'5-Premies en opslagen'!$B53</f>
        <v>#DIV/0!</v>
      </c>
      <c r="F25" s="123"/>
      <c r="H25" s="116" t="s">
        <v>113</v>
      </c>
      <c r="I25" s="265"/>
      <c r="J25" s="265"/>
      <c r="K25" s="265"/>
      <c r="L25" s="265"/>
      <c r="M25" s="265"/>
      <c r="N25" s="265"/>
    </row>
    <row r="26" spans="1:21" ht="13.8">
      <c r="A26" s="238" t="s">
        <v>67</v>
      </c>
      <c r="B26" s="133"/>
      <c r="C26" s="128"/>
      <c r="D26" s="111"/>
      <c r="E26" s="320" t="e">
        <f>SUM(E23:E25)</f>
        <v>#DIV/0!</v>
      </c>
      <c r="F26" s="134" t="e">
        <f>IF(E26=0,0,E26/E$47)</f>
        <v>#DIV/0!</v>
      </c>
      <c r="H26" s="116" t="s">
        <v>114</v>
      </c>
      <c r="I26" s="265"/>
      <c r="J26" s="265"/>
      <c r="K26" s="265"/>
      <c r="L26" s="265"/>
      <c r="M26" s="265"/>
      <c r="N26" s="265"/>
    </row>
    <row r="27" spans="1:21" ht="13.8">
      <c r="A27" s="126"/>
      <c r="B27" s="133"/>
      <c r="C27" s="128"/>
      <c r="D27" s="111"/>
      <c r="E27" s="317"/>
      <c r="F27" s="123"/>
      <c r="H27" s="116" t="s">
        <v>115</v>
      </c>
      <c r="I27" s="265"/>
      <c r="J27" s="265"/>
      <c r="K27" s="265"/>
      <c r="L27" s="265"/>
      <c r="M27" s="265"/>
      <c r="N27" s="265"/>
    </row>
    <row r="28" spans="1:21" ht="13.8">
      <c r="A28" s="126" t="s">
        <v>51</v>
      </c>
      <c r="B28" s="139"/>
      <c r="C28" s="125" t="s">
        <v>56</v>
      </c>
      <c r="D28" s="111"/>
      <c r="E28" s="319"/>
      <c r="F28" s="123">
        <v>0</v>
      </c>
      <c r="H28" s="116" t="s">
        <v>116</v>
      </c>
      <c r="I28" s="265"/>
      <c r="J28" s="265"/>
      <c r="K28" s="265"/>
      <c r="L28" s="265"/>
      <c r="M28" s="265"/>
      <c r="N28" s="265"/>
    </row>
    <row r="29" spans="1:21" ht="13.8">
      <c r="A29" s="126" t="s">
        <v>54</v>
      </c>
      <c r="B29" s="140"/>
      <c r="C29" s="125" t="s">
        <v>56</v>
      </c>
      <c r="D29" s="111"/>
      <c r="E29" s="319"/>
      <c r="F29" s="123">
        <v>0</v>
      </c>
      <c r="H29" s="116" t="s">
        <v>117</v>
      </c>
      <c r="I29" s="265"/>
      <c r="J29" s="265"/>
      <c r="K29" s="265"/>
      <c r="L29" s="265"/>
      <c r="M29" s="265"/>
      <c r="N29" s="265"/>
    </row>
    <row r="30" spans="1:21" ht="13.8">
      <c r="A30" s="126" t="s">
        <v>55</v>
      </c>
      <c r="B30" s="133"/>
      <c r="C30" s="128" t="s">
        <v>53</v>
      </c>
      <c r="D30" s="111"/>
      <c r="E30" s="322"/>
      <c r="F30" s="123"/>
      <c r="H30" s="116" t="s">
        <v>118</v>
      </c>
      <c r="I30" s="265"/>
      <c r="J30" s="265"/>
      <c r="K30" s="265"/>
      <c r="L30" s="265"/>
      <c r="M30" s="265"/>
      <c r="N30" s="265"/>
    </row>
    <row r="31" spans="1:21" ht="12.75" customHeight="1">
      <c r="A31" s="264" t="s">
        <v>306</v>
      </c>
      <c r="B31" s="299"/>
      <c r="C31" s="300" t="s">
        <v>53</v>
      </c>
      <c r="D31" s="111"/>
      <c r="E31" s="319"/>
      <c r="F31" s="123"/>
      <c r="H31" s="142" t="s">
        <v>121</v>
      </c>
      <c r="I31" s="283">
        <f t="shared" ref="I31:N31" si="0">SUM(I23:I30)</f>
        <v>0</v>
      </c>
      <c r="J31" s="283">
        <f t="shared" si="0"/>
        <v>0</v>
      </c>
      <c r="K31" s="283">
        <f t="shared" si="0"/>
        <v>0</v>
      </c>
      <c r="L31" s="283">
        <f t="shared" si="0"/>
        <v>0</v>
      </c>
      <c r="M31" s="283">
        <f t="shared" si="0"/>
        <v>0</v>
      </c>
      <c r="N31" s="283">
        <f t="shared" si="0"/>
        <v>0</v>
      </c>
      <c r="O31" s="169">
        <f>SUM(I31:N31)</f>
        <v>0</v>
      </c>
    </row>
    <row r="32" spans="1:21" ht="12.75" customHeight="1">
      <c r="A32" s="238" t="s">
        <v>47</v>
      </c>
      <c r="B32" s="133"/>
      <c r="C32" s="128"/>
      <c r="D32" s="111"/>
      <c r="E32" s="320" t="e">
        <f>SUM(E26:E31)</f>
        <v>#DIV/0!</v>
      </c>
      <c r="F32" s="134" t="e">
        <f>IF(E32=0,0,E32/E$47)</f>
        <v>#DIV/0!</v>
      </c>
      <c r="H32" s="56"/>
      <c r="I32" s="56"/>
      <c r="J32" s="56"/>
      <c r="K32" s="56"/>
      <c r="L32" s="56"/>
      <c r="M32" s="56"/>
      <c r="N32" s="56"/>
    </row>
    <row r="33" spans="1:15" ht="12.75" customHeight="1">
      <c r="A33" s="126"/>
      <c r="B33" s="133"/>
      <c r="C33" s="128"/>
      <c r="D33" s="111"/>
      <c r="E33" s="317"/>
      <c r="F33" s="123"/>
      <c r="H33" s="289" t="s">
        <v>119</v>
      </c>
      <c r="I33" s="654" t="s">
        <v>123</v>
      </c>
      <c r="J33" s="654"/>
      <c r="K33" s="654"/>
      <c r="L33" s="654"/>
      <c r="M33" s="654"/>
      <c r="N33" s="654"/>
    </row>
    <row r="34" spans="1:15" ht="12.75" customHeight="1">
      <c r="A34" s="126" t="s">
        <v>68</v>
      </c>
      <c r="B34" s="133"/>
      <c r="C34" s="141"/>
      <c r="D34" s="111"/>
      <c r="E34" s="319"/>
      <c r="F34" s="310" t="e">
        <f t="shared" ref="F34:F42" si="1">E34/$E$47</f>
        <v>#DIV/0!</v>
      </c>
      <c r="H34" s="290"/>
      <c r="I34" s="291">
        <v>1</v>
      </c>
      <c r="J34" s="291">
        <v>2</v>
      </c>
      <c r="K34" s="291">
        <v>3</v>
      </c>
      <c r="L34" s="291">
        <v>4</v>
      </c>
      <c r="M34" s="291">
        <v>5</v>
      </c>
      <c r="N34" s="291">
        <v>6</v>
      </c>
    </row>
    <row r="35" spans="1:15" ht="12.75" customHeight="1">
      <c r="A35" s="126" t="s">
        <v>30</v>
      </c>
      <c r="B35" s="133"/>
      <c r="C35" s="141"/>
      <c r="D35" s="111"/>
      <c r="E35" s="319"/>
      <c r="F35" s="310" t="e">
        <f t="shared" si="1"/>
        <v>#DIV/0!</v>
      </c>
      <c r="H35" s="290" t="s">
        <v>120</v>
      </c>
      <c r="I35" s="292">
        <f t="shared" ref="I35:N35" si="2">I23*I12</f>
        <v>0</v>
      </c>
      <c r="J35" s="292">
        <f t="shared" si="2"/>
        <v>0</v>
      </c>
      <c r="K35" s="292">
        <f t="shared" si="2"/>
        <v>0</v>
      </c>
      <c r="L35" s="292">
        <f t="shared" si="2"/>
        <v>0</v>
      </c>
      <c r="M35" s="292">
        <f t="shared" si="2"/>
        <v>0</v>
      </c>
      <c r="N35" s="293">
        <f t="shared" si="2"/>
        <v>0</v>
      </c>
    </row>
    <row r="36" spans="1:15" ht="14.25" customHeight="1">
      <c r="A36" s="126" t="s">
        <v>22</v>
      </c>
      <c r="B36" s="133"/>
      <c r="C36" s="141"/>
      <c r="D36" s="111"/>
      <c r="E36" s="319"/>
      <c r="F36" s="310" t="e">
        <f t="shared" si="1"/>
        <v>#DIV/0!</v>
      </c>
      <c r="H36" s="290" t="s">
        <v>112</v>
      </c>
      <c r="I36" s="292">
        <f t="shared" ref="I36:N36" si="3">I24*I13</f>
        <v>0</v>
      </c>
      <c r="J36" s="292">
        <f t="shared" si="3"/>
        <v>0</v>
      </c>
      <c r="K36" s="292">
        <f t="shared" si="3"/>
        <v>0</v>
      </c>
      <c r="L36" s="292">
        <f t="shared" si="3"/>
        <v>0</v>
      </c>
      <c r="M36" s="292">
        <f t="shared" si="3"/>
        <v>0</v>
      </c>
      <c r="N36" s="293">
        <f t="shared" si="3"/>
        <v>0</v>
      </c>
    </row>
    <row r="37" spans="1:15" ht="13.8">
      <c r="A37" s="126" t="s">
        <v>3</v>
      </c>
      <c r="B37" s="133"/>
      <c r="C37" s="143"/>
      <c r="D37" s="111"/>
      <c r="E37" s="319"/>
      <c r="F37" s="310" t="e">
        <f t="shared" si="1"/>
        <v>#DIV/0!</v>
      </c>
      <c r="H37" s="290" t="s">
        <v>113</v>
      </c>
      <c r="I37" s="292">
        <f t="shared" ref="I37:N37" si="4">I25*I14</f>
        <v>0</v>
      </c>
      <c r="J37" s="292">
        <f t="shared" si="4"/>
        <v>0</v>
      </c>
      <c r="K37" s="292">
        <f t="shared" si="4"/>
        <v>0</v>
      </c>
      <c r="L37" s="292">
        <f t="shared" si="4"/>
        <v>0</v>
      </c>
      <c r="M37" s="292">
        <f t="shared" si="4"/>
        <v>0</v>
      </c>
      <c r="N37" s="293">
        <f t="shared" si="4"/>
        <v>0</v>
      </c>
      <c r="O37" s="56"/>
    </row>
    <row r="38" spans="1:15" ht="13.8">
      <c r="A38" s="126" t="s">
        <v>29</v>
      </c>
      <c r="B38" s="133"/>
      <c r="C38" s="141"/>
      <c r="D38" s="111"/>
      <c r="E38" s="319"/>
      <c r="F38" s="310" t="e">
        <f t="shared" si="1"/>
        <v>#DIV/0!</v>
      </c>
      <c r="H38" s="290" t="s">
        <v>114</v>
      </c>
      <c r="I38" s="292">
        <f t="shared" ref="I38:N38" si="5">I26*I15</f>
        <v>0</v>
      </c>
      <c r="J38" s="292">
        <f t="shared" si="5"/>
        <v>0</v>
      </c>
      <c r="K38" s="292">
        <f t="shared" si="5"/>
        <v>0</v>
      </c>
      <c r="L38" s="292">
        <f t="shared" si="5"/>
        <v>0</v>
      </c>
      <c r="M38" s="292">
        <f t="shared" si="5"/>
        <v>0</v>
      </c>
      <c r="N38" s="293">
        <f t="shared" si="5"/>
        <v>0</v>
      </c>
      <c r="O38" s="56"/>
    </row>
    <row r="39" spans="1:15" ht="13.8">
      <c r="A39" s="126" t="s">
        <v>26</v>
      </c>
      <c r="B39" s="133"/>
      <c r="C39" s="143"/>
      <c r="D39" s="111"/>
      <c r="E39" s="319"/>
      <c r="F39" s="310" t="e">
        <f t="shared" si="1"/>
        <v>#DIV/0!</v>
      </c>
      <c r="H39" s="290" t="s">
        <v>115</v>
      </c>
      <c r="I39" s="292">
        <f t="shared" ref="I39:N39" si="6">I27*I16</f>
        <v>0</v>
      </c>
      <c r="J39" s="292">
        <f t="shared" si="6"/>
        <v>0</v>
      </c>
      <c r="K39" s="292">
        <f t="shared" si="6"/>
        <v>0</v>
      </c>
      <c r="L39" s="292">
        <f t="shared" si="6"/>
        <v>0</v>
      </c>
      <c r="M39" s="292">
        <f t="shared" si="6"/>
        <v>0</v>
      </c>
      <c r="N39" s="293">
        <f t="shared" si="6"/>
        <v>0</v>
      </c>
      <c r="O39" s="56"/>
    </row>
    <row r="40" spans="1:15" ht="13.8">
      <c r="A40" s="126" t="s">
        <v>61</v>
      </c>
      <c r="B40" s="133"/>
      <c r="C40" s="125" t="s">
        <v>56</v>
      </c>
      <c r="D40" s="111"/>
      <c r="E40" s="319"/>
      <c r="F40" s="310" t="e">
        <f t="shared" si="1"/>
        <v>#DIV/0!</v>
      </c>
      <c r="H40" s="290" t="s">
        <v>116</v>
      </c>
      <c r="I40" s="292">
        <f t="shared" ref="I40:N40" si="7">I28*I17</f>
        <v>0</v>
      </c>
      <c r="J40" s="292">
        <f t="shared" si="7"/>
        <v>0</v>
      </c>
      <c r="K40" s="292">
        <f t="shared" si="7"/>
        <v>0</v>
      </c>
      <c r="L40" s="292">
        <f t="shared" si="7"/>
        <v>0</v>
      </c>
      <c r="M40" s="292">
        <f t="shared" si="7"/>
        <v>0</v>
      </c>
      <c r="N40" s="293">
        <f t="shared" si="7"/>
        <v>0</v>
      </c>
      <c r="O40" s="56"/>
    </row>
    <row r="41" spans="1:15" ht="13.8">
      <c r="A41" s="126" t="s">
        <v>73</v>
      </c>
      <c r="B41" s="133"/>
      <c r="C41" s="125"/>
      <c r="D41" s="111"/>
      <c r="E41" s="319"/>
      <c r="F41" s="310" t="e">
        <f t="shared" si="1"/>
        <v>#DIV/0!</v>
      </c>
      <c r="H41" s="290" t="s">
        <v>117</v>
      </c>
      <c r="I41" s="292">
        <f t="shared" ref="I41:N41" si="8">I29*I18</f>
        <v>0</v>
      </c>
      <c r="J41" s="292">
        <f t="shared" si="8"/>
        <v>0</v>
      </c>
      <c r="K41" s="292">
        <f t="shared" si="8"/>
        <v>0</v>
      </c>
      <c r="L41" s="292">
        <f t="shared" si="8"/>
        <v>0</v>
      </c>
      <c r="M41" s="292">
        <f t="shared" si="8"/>
        <v>0</v>
      </c>
      <c r="N41" s="293">
        <f t="shared" si="8"/>
        <v>0</v>
      </c>
      <c r="O41" s="56"/>
    </row>
    <row r="42" spans="1:15" ht="13.8">
      <c r="A42" s="264"/>
      <c r="B42" s="299"/>
      <c r="C42" s="301"/>
      <c r="D42" s="111"/>
      <c r="E42" s="319"/>
      <c r="F42" s="123" t="e">
        <f t="shared" si="1"/>
        <v>#DIV/0!</v>
      </c>
      <c r="H42" s="290" t="s">
        <v>118</v>
      </c>
      <c r="I42" s="292">
        <f t="shared" ref="I42:N42" si="9">I30*I19</f>
        <v>0</v>
      </c>
      <c r="J42" s="292">
        <f t="shared" si="9"/>
        <v>0</v>
      </c>
      <c r="K42" s="292">
        <f t="shared" si="9"/>
        <v>0</v>
      </c>
      <c r="L42" s="292">
        <f t="shared" si="9"/>
        <v>0</v>
      </c>
      <c r="M42" s="292">
        <f t="shared" si="9"/>
        <v>0</v>
      </c>
      <c r="N42" s="293">
        <f t="shared" si="9"/>
        <v>0</v>
      </c>
      <c r="O42" s="56"/>
    </row>
    <row r="43" spans="1:15" ht="13.8">
      <c r="A43" s="238" t="s">
        <v>62</v>
      </c>
      <c r="B43" s="133"/>
      <c r="C43" s="128"/>
      <c r="D43" s="111"/>
      <c r="E43" s="320" t="e">
        <f>SUM(E32:E42)</f>
        <v>#DIV/0!</v>
      </c>
      <c r="F43" s="134" t="e">
        <f>IF(E43=0,0,E43/E$47)</f>
        <v>#DIV/0!</v>
      </c>
      <c r="H43" s="294" t="s">
        <v>121</v>
      </c>
      <c r="I43" s="295">
        <f t="shared" ref="I43:N43" si="10">SUM(I35:I42)</f>
        <v>0</v>
      </c>
      <c r="J43" s="295">
        <f t="shared" si="10"/>
        <v>0</v>
      </c>
      <c r="K43" s="295">
        <f t="shared" si="10"/>
        <v>0</v>
      </c>
      <c r="L43" s="295">
        <f t="shared" si="10"/>
        <v>0</v>
      </c>
      <c r="M43" s="295">
        <f t="shared" si="10"/>
        <v>0</v>
      </c>
      <c r="N43" s="295">
        <f t="shared" si="10"/>
        <v>0</v>
      </c>
      <c r="O43" s="56"/>
    </row>
    <row r="44" spans="1:15" ht="13.8">
      <c r="A44" s="126"/>
      <c r="B44" s="133"/>
      <c r="C44" s="128"/>
      <c r="D44" s="111"/>
      <c r="E44" s="317"/>
      <c r="F44" s="144"/>
      <c r="H44" s="56"/>
      <c r="I44" s="56"/>
      <c r="J44" s="56"/>
      <c r="K44" s="56"/>
      <c r="L44" s="56"/>
      <c r="M44" s="56"/>
      <c r="N44" s="56"/>
      <c r="O44" s="56"/>
    </row>
    <row r="45" spans="1:15" ht="13.8">
      <c r="A45" s="126" t="s">
        <v>63</v>
      </c>
      <c r="B45" s="133"/>
      <c r="C45" s="143"/>
      <c r="D45" s="111"/>
      <c r="E45" s="319"/>
      <c r="F45" s="134">
        <f>(IF(E45=0,0,E45/E$47))</f>
        <v>0</v>
      </c>
      <c r="H45" s="56"/>
      <c r="I45" s="56"/>
      <c r="J45" s="56"/>
      <c r="K45" s="56"/>
      <c r="L45" s="56"/>
      <c r="M45" s="56"/>
      <c r="N45" s="56"/>
      <c r="O45" s="56"/>
    </row>
    <row r="46" spans="1:15" ht="30" customHeight="1">
      <c r="A46" s="126"/>
      <c r="B46" s="127"/>
      <c r="C46" s="128"/>
      <c r="D46" s="111"/>
      <c r="E46" s="317"/>
      <c r="F46" s="123"/>
      <c r="H46" s="164" t="s">
        <v>217</v>
      </c>
      <c r="I46" s="165"/>
      <c r="J46" s="166"/>
      <c r="K46" s="352" t="s">
        <v>169</v>
      </c>
      <c r="L46" s="56"/>
      <c r="M46" s="56"/>
      <c r="N46" s="56"/>
    </row>
    <row r="47" spans="1:15" ht="13.8">
      <c r="A47" s="238" t="s">
        <v>40</v>
      </c>
      <c r="B47" s="243"/>
      <c r="C47" s="145"/>
      <c r="D47" s="111"/>
      <c r="E47" s="242" t="e">
        <f>SUM(E43:E46)</f>
        <v>#DIV/0!</v>
      </c>
      <c r="F47" s="244" t="e">
        <f>SUM(F43:F46)</f>
        <v>#DIV/0!</v>
      </c>
      <c r="H47" s="116"/>
      <c r="I47" s="117" t="s">
        <v>53</v>
      </c>
      <c r="J47" s="118" t="s">
        <v>53</v>
      </c>
      <c r="K47" s="317"/>
      <c r="L47" s="56"/>
      <c r="M47" s="56"/>
      <c r="N47" s="56"/>
    </row>
    <row r="48" spans="1:15" ht="13.8">
      <c r="B48" s="146"/>
      <c r="C48" s="147"/>
      <c r="D48" s="111"/>
      <c r="F48" s="148"/>
      <c r="H48" s="349" t="s">
        <v>13</v>
      </c>
      <c r="I48" s="350"/>
      <c r="J48" s="351"/>
      <c r="K48" s="320">
        <f>E15</f>
        <v>0</v>
      </c>
      <c r="L48" s="56"/>
      <c r="M48" s="56"/>
      <c r="N48" s="56"/>
    </row>
    <row r="49" spans="1:14" ht="13.8">
      <c r="A49" s="150" t="s">
        <v>179</v>
      </c>
      <c r="B49" s="151"/>
      <c r="C49" s="152"/>
      <c r="D49" s="56"/>
      <c r="E49" s="325" t="e">
        <f>(E$26*1.3)+($E$47-$E$26)</f>
        <v>#DIV/0!</v>
      </c>
      <c r="F49" s="153"/>
      <c r="G49" s="56"/>
      <c r="H49" s="348" t="s">
        <v>49</v>
      </c>
      <c r="I49" s="346"/>
      <c r="J49" s="347"/>
      <c r="K49" s="322">
        <f>E17</f>
        <v>0</v>
      </c>
      <c r="L49" s="56"/>
      <c r="M49" s="56"/>
      <c r="N49" s="56"/>
    </row>
    <row r="50" spans="1:14" s="56" customFormat="1" ht="13.8">
      <c r="B50" s="154"/>
      <c r="C50" s="155"/>
      <c r="H50" s="131" t="s">
        <v>74</v>
      </c>
      <c r="I50" s="346"/>
      <c r="J50" s="347"/>
      <c r="K50" s="323">
        <f>E18</f>
        <v>0</v>
      </c>
    </row>
    <row r="51" spans="1:14" s="56" customFormat="1" ht="13.8">
      <c r="A51" s="150" t="s">
        <v>43</v>
      </c>
      <c r="B51" s="151"/>
      <c r="C51" s="152"/>
      <c r="E51" s="325" t="e">
        <f>(E$26*1.5)+($E$47-$E$26)</f>
        <v>#DIV/0!</v>
      </c>
      <c r="F51" s="153"/>
      <c r="H51" s="131" t="s">
        <v>60</v>
      </c>
      <c r="I51" s="346"/>
      <c r="J51" s="347"/>
      <c r="K51" s="322" t="e">
        <f>E22</f>
        <v>#DIV/0!</v>
      </c>
    </row>
    <row r="52" spans="1:14" s="56" customFormat="1" ht="13.8">
      <c r="B52" s="154"/>
      <c r="C52" s="155"/>
      <c r="H52" s="131" t="s">
        <v>31</v>
      </c>
      <c r="I52" s="132"/>
      <c r="J52" s="138"/>
      <c r="K52" s="322" t="e">
        <f>E25</f>
        <v>#DIV/0!</v>
      </c>
    </row>
    <row r="53" spans="1:14" s="56" customFormat="1" ht="13.8">
      <c r="A53" s="150" t="s">
        <v>72</v>
      </c>
      <c r="B53" s="151"/>
      <c r="C53" s="152"/>
      <c r="E53" s="325" t="e">
        <f>(E$26*2.5)+($E$47-$E$26)</f>
        <v>#DIV/0!</v>
      </c>
      <c r="H53" s="126" t="s">
        <v>51</v>
      </c>
      <c r="I53" s="139"/>
      <c r="J53" s="125"/>
      <c r="K53" s="318">
        <f>E28</f>
        <v>0</v>
      </c>
    </row>
    <row r="54" spans="1:14" s="56" customFormat="1" ht="13.8">
      <c r="B54" s="154"/>
      <c r="C54" s="156"/>
      <c r="F54" s="157"/>
      <c r="H54" s="126" t="s">
        <v>54</v>
      </c>
      <c r="I54" s="140"/>
      <c r="J54" s="125"/>
      <c r="K54" s="318">
        <f>E29</f>
        <v>0</v>
      </c>
      <c r="M54" s="3"/>
    </row>
    <row r="55" spans="1:14" s="56" customFormat="1" ht="13.8">
      <c r="B55" s="154"/>
      <c r="C55" s="156"/>
      <c r="F55" s="157"/>
      <c r="H55" s="126" t="s">
        <v>55</v>
      </c>
      <c r="I55" s="133"/>
      <c r="J55" s="128" t="s">
        <v>53</v>
      </c>
      <c r="K55" s="318">
        <f>E30</f>
        <v>0</v>
      </c>
      <c r="M55" s="3"/>
    </row>
    <row r="56" spans="1:14" s="56" customFormat="1" ht="13.8">
      <c r="C56" s="158"/>
      <c r="F56" s="157"/>
      <c r="H56" s="126" t="s">
        <v>68</v>
      </c>
      <c r="I56" s="133"/>
      <c r="J56" s="141"/>
      <c r="K56" s="318">
        <f>E34</f>
        <v>0</v>
      </c>
      <c r="M56" s="3"/>
    </row>
    <row r="57" spans="1:14" s="56" customFormat="1" ht="13.8">
      <c r="C57" s="158"/>
      <c r="F57" s="157"/>
      <c r="H57" s="126" t="s">
        <v>30</v>
      </c>
      <c r="I57" s="133"/>
      <c r="J57" s="141"/>
      <c r="K57" s="318">
        <f t="shared" ref="K57:K63" si="11">E35</f>
        <v>0</v>
      </c>
      <c r="M57" s="3"/>
    </row>
    <row r="58" spans="1:14" s="56" customFormat="1" ht="13.8">
      <c r="A58" s="3"/>
      <c r="C58" s="158"/>
      <c r="F58" s="157"/>
      <c r="H58" s="126" t="s">
        <v>22</v>
      </c>
      <c r="I58" s="133"/>
      <c r="J58" s="141"/>
      <c r="K58" s="318">
        <f t="shared" si="11"/>
        <v>0</v>
      </c>
      <c r="M58" s="3"/>
    </row>
    <row r="59" spans="1:14" s="56" customFormat="1" ht="13.8">
      <c r="C59" s="158"/>
      <c r="F59" s="157"/>
      <c r="H59" s="126" t="s">
        <v>3</v>
      </c>
      <c r="I59" s="133"/>
      <c r="J59" s="143"/>
      <c r="K59" s="318">
        <f t="shared" si="11"/>
        <v>0</v>
      </c>
      <c r="M59" s="3"/>
    </row>
    <row r="60" spans="1:14" s="56" customFormat="1" ht="13.8">
      <c r="C60" s="158"/>
      <c r="F60" s="157"/>
      <c r="H60" s="126" t="s">
        <v>29</v>
      </c>
      <c r="I60" s="133"/>
      <c r="J60" s="141"/>
      <c r="K60" s="318">
        <f t="shared" si="11"/>
        <v>0</v>
      </c>
      <c r="M60" s="3"/>
    </row>
    <row r="61" spans="1:14" s="56" customFormat="1" ht="13.8">
      <c r="C61" s="158"/>
      <c r="F61" s="157"/>
      <c r="H61" s="126" t="s">
        <v>26</v>
      </c>
      <c r="I61" s="133"/>
      <c r="J61" s="143"/>
      <c r="K61" s="318">
        <f t="shared" si="11"/>
        <v>0</v>
      </c>
      <c r="M61" s="3"/>
      <c r="N61" s="3"/>
    </row>
    <row r="62" spans="1:14" s="56" customFormat="1" ht="13.8">
      <c r="C62" s="158"/>
      <c r="F62" s="157"/>
      <c r="H62" s="126" t="s">
        <v>61</v>
      </c>
      <c r="I62" s="133"/>
      <c r="J62" s="125"/>
      <c r="K62" s="318">
        <f t="shared" si="11"/>
        <v>0</v>
      </c>
      <c r="M62" s="3"/>
      <c r="N62" s="3"/>
    </row>
    <row r="63" spans="1:14" s="56" customFormat="1" ht="13.8">
      <c r="C63" s="158"/>
      <c r="F63" s="157"/>
      <c r="H63" s="126" t="s">
        <v>73</v>
      </c>
      <c r="I63" s="133"/>
      <c r="J63" s="125"/>
      <c r="K63" s="318">
        <f t="shared" si="11"/>
        <v>0</v>
      </c>
      <c r="M63" s="3"/>
      <c r="N63" s="3"/>
    </row>
    <row r="64" spans="1:14" s="56" customFormat="1" ht="13.8">
      <c r="C64" s="158"/>
      <c r="F64" s="157"/>
      <c r="H64" s="126" t="s">
        <v>63</v>
      </c>
      <c r="I64" s="133"/>
      <c r="J64" s="143"/>
      <c r="K64" s="318">
        <f>E45</f>
        <v>0</v>
      </c>
      <c r="M64" s="3"/>
      <c r="N64" s="3"/>
    </row>
    <row r="65" spans="1:14" s="56" customFormat="1" ht="13.8">
      <c r="C65" s="158"/>
      <c r="E65" s="3"/>
      <c r="F65" s="157"/>
      <c r="H65" s="126"/>
      <c r="I65" s="127"/>
      <c r="J65" s="128"/>
      <c r="K65" s="317"/>
      <c r="M65" s="3"/>
      <c r="N65" s="3"/>
    </row>
    <row r="66" spans="1:14" s="56" customFormat="1" ht="13.8">
      <c r="A66" s="3"/>
      <c r="B66" s="3"/>
      <c r="C66" s="3"/>
      <c r="D66" s="3"/>
      <c r="E66" s="3"/>
      <c r="F66" s="3"/>
      <c r="G66" s="3"/>
      <c r="H66" s="238" t="s">
        <v>40</v>
      </c>
      <c r="I66" s="243"/>
      <c r="J66" s="145"/>
      <c r="K66" s="242" t="e">
        <f>SUM(K48:K65)</f>
        <v>#DIV/0!</v>
      </c>
      <c r="M66" s="3"/>
      <c r="N66" s="3"/>
    </row>
    <row r="67" spans="1:14" ht="13.8">
      <c r="I67" s="146"/>
      <c r="J67" s="147"/>
      <c r="L67" s="56"/>
    </row>
    <row r="68" spans="1:14" ht="13.8">
      <c r="H68" s="150" t="s">
        <v>179</v>
      </c>
      <c r="I68" s="151"/>
      <c r="J68" s="152"/>
      <c r="K68" s="325" t="e">
        <f>E49</f>
        <v>#DIV/0!</v>
      </c>
      <c r="L68" s="56"/>
    </row>
    <row r="69" spans="1:14" ht="13.8">
      <c r="H69" s="56"/>
      <c r="I69" s="154"/>
      <c r="J69" s="155"/>
      <c r="K69" s="56"/>
      <c r="L69" s="56"/>
    </row>
    <row r="70" spans="1:14" ht="13.8">
      <c r="H70" s="150" t="s">
        <v>43</v>
      </c>
      <c r="I70" s="151"/>
      <c r="J70" s="152"/>
      <c r="K70" s="325" t="e">
        <f>E51</f>
        <v>#DIV/0!</v>
      </c>
      <c r="L70" s="56"/>
    </row>
    <row r="71" spans="1:14" ht="13.8">
      <c r="H71" s="56"/>
      <c r="I71" s="154"/>
      <c r="J71" s="155"/>
      <c r="K71" s="56"/>
      <c r="L71" s="56"/>
    </row>
    <row r="72" spans="1:14" ht="13.8">
      <c r="H72" s="150" t="s">
        <v>72</v>
      </c>
      <c r="I72" s="151"/>
      <c r="J72" s="152"/>
      <c r="K72" s="325" t="e">
        <f>E53</f>
        <v>#DIV/0!</v>
      </c>
      <c r="L72" s="56"/>
    </row>
    <row r="73" spans="1:14">
      <c r="L73" s="56"/>
    </row>
    <row r="74" spans="1:14">
      <c r="L74" s="56"/>
    </row>
    <row r="75" spans="1:14">
      <c r="L75" s="56"/>
    </row>
  </sheetData>
  <dataConsolidate link="1"/>
  <mergeCells count="7">
    <mergeCell ref="I33:N33"/>
    <mergeCell ref="E10:F10"/>
    <mergeCell ref="H1:N2"/>
    <mergeCell ref="H3:N3"/>
    <mergeCell ref="H4:N5"/>
    <mergeCell ref="I10:N10"/>
    <mergeCell ref="I21:N21"/>
  </mergeCells>
  <phoneticPr fontId="10"/>
  <conditionalFormatting sqref="O31">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0" tint="-0.14999847407452621"/>
    <pageSetUpPr fitToPage="1"/>
  </sheetPr>
  <dimension ref="A1:W79"/>
  <sheetViews>
    <sheetView showGridLines="0" zoomScale="85" zoomScaleNormal="85" zoomScalePageLayoutView="50" workbookViewId="0">
      <pane ySplit="9" topLeftCell="A10" activePane="bottomLeft" state="frozen"/>
      <selection activeCell="B1" sqref="B1"/>
      <selection pane="bottomLeft" activeCell="B6" sqref="B6"/>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23" ht="12.75" customHeight="1">
      <c r="A1" s="258" t="s">
        <v>23</v>
      </c>
      <c r="B1" s="61"/>
      <c r="C1" s="2"/>
      <c r="D1" s="2"/>
      <c r="E1" s="2"/>
      <c r="F1" s="2"/>
      <c r="H1" s="657"/>
      <c r="I1" s="657"/>
      <c r="J1" s="657"/>
      <c r="K1" s="657"/>
      <c r="L1" s="657"/>
      <c r="M1" s="657"/>
      <c r="N1" s="657"/>
    </row>
    <row r="2" spans="1:23">
      <c r="A2" s="102"/>
      <c r="B2" s="103"/>
      <c r="C2" s="104"/>
      <c r="D2" s="103"/>
      <c r="E2" s="105"/>
      <c r="F2" s="106"/>
      <c r="H2" s="657"/>
      <c r="I2" s="657"/>
      <c r="J2" s="657"/>
      <c r="K2" s="657"/>
      <c r="L2" s="657"/>
      <c r="M2" s="657"/>
      <c r="N2" s="657"/>
    </row>
    <row r="3" spans="1:23" ht="14.25" customHeight="1">
      <c r="A3" s="159" t="str">
        <f>'2-Kosten per locatie'!A3</f>
        <v>Naam opdrachtgever</v>
      </c>
      <c r="B3" s="160" t="str">
        <f>'2-Kosten per locatie'!B3</f>
        <v xml:space="preserve">TNO </v>
      </c>
      <c r="C3" s="161"/>
      <c r="D3" s="103"/>
      <c r="E3" s="315"/>
      <c r="F3" s="108"/>
      <c r="H3" s="657"/>
      <c r="I3" s="657"/>
      <c r="J3" s="657"/>
      <c r="K3" s="657"/>
      <c r="L3" s="657"/>
      <c r="M3" s="657"/>
      <c r="N3" s="657"/>
    </row>
    <row r="4" spans="1:23" ht="15.75" customHeight="1">
      <c r="A4" s="159" t="str">
        <f>'2-Kosten per locatie'!A4</f>
        <v>Calculatie onderdeel</v>
      </c>
      <c r="B4" s="162" t="s">
        <v>4219</v>
      </c>
      <c r="C4" s="163"/>
      <c r="D4" s="111"/>
      <c r="E4" s="105"/>
      <c r="F4" s="106"/>
      <c r="H4" s="657"/>
      <c r="I4" s="657"/>
      <c r="J4" s="657"/>
      <c r="K4" s="657"/>
      <c r="L4" s="657"/>
      <c r="M4" s="657"/>
      <c r="N4" s="657"/>
    </row>
    <row r="5" spans="1:23" ht="15">
      <c r="A5" s="159" t="str">
        <f>'2-Kosten per locatie'!A5</f>
        <v>Referentie nummer</v>
      </c>
      <c r="B5" s="160" t="str">
        <f>'2-Kosten per locatie'!B5</f>
        <v>2022 FPL/INK 125</v>
      </c>
      <c r="C5" s="163"/>
      <c r="D5" s="111"/>
      <c r="E5" s="105"/>
      <c r="F5" s="106"/>
      <c r="H5" s="657"/>
      <c r="I5" s="657"/>
      <c r="J5" s="657"/>
      <c r="K5" s="657"/>
      <c r="L5" s="657"/>
      <c r="M5" s="657"/>
      <c r="N5" s="657"/>
    </row>
    <row r="6" spans="1:23" ht="15">
      <c r="A6" s="159" t="str">
        <f>'2-Kosten per locatie'!A6</f>
        <v>Naam dienstverlener</v>
      </c>
      <c r="B6" s="597">
        <f>'2-Kosten per locatie'!B6</f>
        <v>0</v>
      </c>
      <c r="C6" s="163"/>
      <c r="D6" s="111"/>
      <c r="E6" s="105"/>
      <c r="F6" s="106"/>
      <c r="H6" s="112"/>
      <c r="I6" s="112"/>
      <c r="J6" s="112"/>
      <c r="K6" s="112"/>
      <c r="L6" s="112"/>
      <c r="M6" s="112"/>
      <c r="N6" s="112"/>
    </row>
    <row r="7" spans="1:23" ht="15">
      <c r="A7" s="159" t="str">
        <f>'2-Kosten per locatie'!A7</f>
        <v>Prijspeil</v>
      </c>
      <c r="B7" s="396">
        <f>'2-Kosten per locatie'!B7</f>
        <v>45383</v>
      </c>
      <c r="C7" s="163"/>
      <c r="D7" s="111"/>
      <c r="E7" s="105"/>
      <c r="F7" s="106"/>
      <c r="H7" s="112"/>
      <c r="I7" s="112"/>
      <c r="J7" s="112"/>
      <c r="K7" s="112"/>
      <c r="L7" s="112"/>
      <c r="M7" s="112"/>
      <c r="N7" s="112"/>
      <c r="O7" s="115"/>
    </row>
    <row r="8" spans="1:23">
      <c r="C8" s="163"/>
      <c r="D8" s="111"/>
      <c r="L8" s="112"/>
      <c r="M8" s="112"/>
      <c r="N8" s="112"/>
    </row>
    <row r="9" spans="1:23" ht="15">
      <c r="A9" s="107"/>
      <c r="B9" s="109"/>
      <c r="C9" s="110"/>
      <c r="D9" s="111"/>
      <c r="E9" s="316"/>
      <c r="F9" s="113"/>
    </row>
    <row r="10" spans="1:23" s="115" customFormat="1" ht="30.75" customHeight="1">
      <c r="A10" s="164" t="s">
        <v>167</v>
      </c>
      <c r="B10" s="165"/>
      <c r="C10" s="166"/>
      <c r="D10" s="114"/>
      <c r="E10" s="655" t="s">
        <v>166</v>
      </c>
      <c r="F10" s="661"/>
      <c r="H10" s="167" t="s">
        <v>119</v>
      </c>
      <c r="I10" s="658" t="s">
        <v>4071</v>
      </c>
      <c r="J10" s="659"/>
      <c r="K10" s="659"/>
      <c r="L10" s="659"/>
      <c r="M10" s="659"/>
      <c r="N10" s="660"/>
      <c r="P10" s="3"/>
      <c r="Q10" s="3"/>
      <c r="R10" s="3"/>
      <c r="S10" s="3"/>
      <c r="T10" s="3"/>
      <c r="U10" s="3"/>
      <c r="V10" s="3"/>
      <c r="W10" s="3"/>
    </row>
    <row r="11" spans="1:23" ht="30" customHeight="1">
      <c r="A11" s="116"/>
      <c r="B11" s="117" t="s">
        <v>53</v>
      </c>
      <c r="C11" s="118" t="s">
        <v>53</v>
      </c>
      <c r="D11" s="111"/>
      <c r="E11" s="317"/>
      <c r="F11" s="119"/>
      <c r="H11" s="116"/>
      <c r="I11" s="311">
        <v>1</v>
      </c>
      <c r="J11" s="311">
        <v>2</v>
      </c>
      <c r="K11" s="311">
        <v>3</v>
      </c>
      <c r="L11" s="311">
        <v>4</v>
      </c>
      <c r="M11" s="311">
        <v>5</v>
      </c>
      <c r="N11" s="311">
        <v>6</v>
      </c>
    </row>
    <row r="12" spans="1:23" ht="12.75" customHeight="1">
      <c r="A12" s="116" t="s">
        <v>35</v>
      </c>
      <c r="B12" s="121"/>
      <c r="C12" s="122"/>
      <c r="D12" s="111"/>
      <c r="E12" s="318">
        <f>SUM(I34:N34)</f>
        <v>0</v>
      </c>
      <c r="F12" s="123"/>
      <c r="H12" s="282" t="s">
        <v>114</v>
      </c>
      <c r="I12" s="545"/>
      <c r="J12" s="545"/>
      <c r="K12" s="545"/>
      <c r="L12" s="545"/>
      <c r="M12" s="545"/>
      <c r="N12" s="545"/>
    </row>
    <row r="13" spans="1:23" ht="13.8">
      <c r="A13" s="116" t="s">
        <v>15</v>
      </c>
      <c r="B13" s="124"/>
      <c r="C13" s="125" t="s">
        <v>56</v>
      </c>
      <c r="D13" s="111"/>
      <c r="E13" s="319"/>
      <c r="F13" s="123"/>
      <c r="H13" s="282" t="s">
        <v>115</v>
      </c>
      <c r="I13" s="545"/>
      <c r="J13" s="545"/>
      <c r="K13" s="545"/>
      <c r="L13" s="545"/>
      <c r="M13" s="545"/>
      <c r="N13" s="545"/>
    </row>
    <row r="14" spans="1:23" ht="13.8">
      <c r="A14" s="126"/>
      <c r="B14" s="298"/>
      <c r="C14" s="128"/>
      <c r="D14" s="111"/>
      <c r="E14" s="317"/>
      <c r="F14" s="123"/>
      <c r="H14" s="282" t="s">
        <v>116</v>
      </c>
      <c r="I14" s="545"/>
      <c r="J14" s="545"/>
      <c r="K14" s="545"/>
      <c r="L14" s="545"/>
      <c r="M14" s="545"/>
      <c r="N14" s="545"/>
    </row>
    <row r="15" spans="1:23" ht="13.8">
      <c r="A15" s="238" t="s">
        <v>13</v>
      </c>
      <c r="B15" s="127"/>
      <c r="C15" s="128"/>
      <c r="D15" s="111"/>
      <c r="E15" s="320">
        <f>SUM(E12:E14)</f>
        <v>0</v>
      </c>
      <c r="F15" s="123"/>
      <c r="H15" s="282" t="s">
        <v>117</v>
      </c>
      <c r="I15" s="545"/>
      <c r="J15" s="545"/>
      <c r="K15" s="545"/>
      <c r="L15" s="545"/>
      <c r="M15" s="545"/>
      <c r="N15" s="545"/>
    </row>
    <row r="16" spans="1:23" ht="13.8">
      <c r="A16" s="126"/>
      <c r="B16" s="129"/>
      <c r="C16" s="130"/>
      <c r="D16" s="111"/>
      <c r="E16" s="321"/>
      <c r="F16" s="123"/>
      <c r="H16" s="282" t="s">
        <v>118</v>
      </c>
      <c r="I16" s="545"/>
      <c r="J16" s="545"/>
      <c r="K16" s="545"/>
      <c r="L16" s="545"/>
      <c r="M16" s="545"/>
      <c r="N16" s="545"/>
    </row>
    <row r="17" spans="1:15" ht="13.8">
      <c r="A17" s="131" t="s">
        <v>49</v>
      </c>
      <c r="B17" s="132"/>
      <c r="C17" s="263"/>
      <c r="D17" s="111"/>
      <c r="E17" s="322">
        <f>$C17*E15</f>
        <v>0</v>
      </c>
      <c r="F17" s="123"/>
      <c r="H17" s="280"/>
      <c r="I17" s="281"/>
      <c r="J17" s="281"/>
      <c r="K17" s="281"/>
      <c r="L17" s="281"/>
      <c r="M17" s="281"/>
      <c r="N17" s="281"/>
    </row>
    <row r="18" spans="1:15" ht="13.8">
      <c r="A18" s="131" t="s">
        <v>74</v>
      </c>
      <c r="B18" s="132"/>
      <c r="C18" s="263"/>
      <c r="D18" s="111"/>
      <c r="E18" s="323">
        <f>$C18*E15</f>
        <v>0</v>
      </c>
      <c r="F18" s="123"/>
      <c r="H18" s="167" t="s">
        <v>119</v>
      </c>
      <c r="I18" s="658" t="s">
        <v>122</v>
      </c>
      <c r="J18" s="659"/>
      <c r="K18" s="659"/>
      <c r="L18" s="659"/>
      <c r="M18" s="659"/>
      <c r="N18" s="660"/>
    </row>
    <row r="19" spans="1:15" ht="13.8">
      <c r="A19" s="238" t="s">
        <v>45</v>
      </c>
      <c r="B19" s="133"/>
      <c r="C19" s="128"/>
      <c r="D19" s="111"/>
      <c r="E19" s="320">
        <f>SUM(E15:E18)</f>
        <v>0</v>
      </c>
      <c r="F19" s="134">
        <f>IF(E19=0,0,E19/E$47)</f>
        <v>0</v>
      </c>
      <c r="H19" s="116"/>
      <c r="I19" s="120">
        <v>1</v>
      </c>
      <c r="J19" s="120">
        <v>2</v>
      </c>
      <c r="K19" s="120">
        <v>3</v>
      </c>
      <c r="L19" s="120">
        <v>4</v>
      </c>
      <c r="M19" s="120">
        <v>5</v>
      </c>
      <c r="N19" s="120">
        <v>6</v>
      </c>
    </row>
    <row r="20" spans="1:15" ht="13.8">
      <c r="A20" s="126"/>
      <c r="B20" s="129"/>
      <c r="C20" s="130"/>
      <c r="D20" s="111"/>
      <c r="E20" s="321"/>
      <c r="F20" s="123"/>
      <c r="H20" s="116" t="s">
        <v>114</v>
      </c>
      <c r="I20" s="265"/>
      <c r="J20" s="265"/>
      <c r="K20" s="265"/>
      <c r="L20" s="265"/>
      <c r="M20" s="265"/>
      <c r="N20" s="265"/>
    </row>
    <row r="21" spans="1:15" ht="13.8">
      <c r="A21" s="135" t="s">
        <v>50</v>
      </c>
      <c r="B21" s="132"/>
      <c r="C21" s="130"/>
      <c r="D21" s="136"/>
      <c r="E21" s="324">
        <f>E19*0.96</f>
        <v>0</v>
      </c>
      <c r="F21" s="137"/>
      <c r="G21" s="56"/>
      <c r="H21" s="116" t="s">
        <v>115</v>
      </c>
      <c r="I21" s="265"/>
      <c r="J21" s="265"/>
      <c r="K21" s="265"/>
      <c r="L21" s="265"/>
      <c r="M21" s="265"/>
      <c r="N21" s="265"/>
    </row>
    <row r="22" spans="1:15" s="56" customFormat="1" ht="13.8">
      <c r="A22" s="131" t="s">
        <v>60</v>
      </c>
      <c r="B22" s="132"/>
      <c r="C22" s="138" t="s">
        <v>39</v>
      </c>
      <c r="D22" s="111"/>
      <c r="E22" s="322" t="e">
        <f>E21*'5-Premies en opslagen'!$C24</f>
        <v>#DIV/0!</v>
      </c>
      <c r="F22" s="123"/>
      <c r="G22" s="3"/>
      <c r="H22" s="116" t="s">
        <v>116</v>
      </c>
      <c r="I22" s="265"/>
      <c r="J22" s="265"/>
      <c r="K22" s="265"/>
      <c r="L22" s="265"/>
      <c r="M22" s="265"/>
      <c r="N22" s="265"/>
      <c r="O22" s="3"/>
    </row>
    <row r="23" spans="1:15" ht="14.25" customHeight="1">
      <c r="A23" s="238" t="s">
        <v>57</v>
      </c>
      <c r="B23" s="133"/>
      <c r="C23" s="128"/>
      <c r="D23" s="111"/>
      <c r="E23" s="320" t="e">
        <f>E22+E19</f>
        <v>#DIV/0!</v>
      </c>
      <c r="F23" s="134" t="e">
        <f>IF(E23=0,0,E23/E$47)</f>
        <v>#DIV/0!</v>
      </c>
      <c r="H23" s="116" t="s">
        <v>117</v>
      </c>
      <c r="I23" s="265"/>
      <c r="J23" s="265"/>
      <c r="K23" s="265"/>
      <c r="L23" s="265"/>
      <c r="M23" s="265"/>
      <c r="N23" s="265"/>
      <c r="O23" s="56"/>
    </row>
    <row r="24" spans="1:15" ht="12.75" customHeight="1">
      <c r="A24" s="126"/>
      <c r="B24" s="133"/>
      <c r="C24" s="128"/>
      <c r="D24" s="111"/>
      <c r="E24" s="317"/>
      <c r="F24" s="123"/>
      <c r="H24" s="116" t="s">
        <v>118</v>
      </c>
      <c r="I24" s="265"/>
      <c r="J24" s="265"/>
      <c r="K24" s="265"/>
      <c r="L24" s="265"/>
      <c r="M24" s="265"/>
      <c r="N24" s="265"/>
    </row>
    <row r="25" spans="1:15" ht="12.75" customHeight="1">
      <c r="A25" s="131" t="s">
        <v>31</v>
      </c>
      <c r="B25" s="132"/>
      <c r="C25" s="138" t="s">
        <v>39</v>
      </c>
      <c r="D25" s="111"/>
      <c r="E25" s="322" t="e">
        <f>E23*'5-Premies en opslagen'!$B53</f>
        <v>#DIV/0!</v>
      </c>
      <c r="F25" s="123"/>
      <c r="H25" s="142" t="s">
        <v>121</v>
      </c>
      <c r="I25" s="284">
        <f t="shared" ref="I25:N25" si="0">SUM(I20:I24)</f>
        <v>0</v>
      </c>
      <c r="J25" s="284">
        <f t="shared" si="0"/>
        <v>0</v>
      </c>
      <c r="K25" s="284">
        <f t="shared" si="0"/>
        <v>0</v>
      </c>
      <c r="L25" s="284">
        <f t="shared" si="0"/>
        <v>0</v>
      </c>
      <c r="M25" s="284">
        <f t="shared" si="0"/>
        <v>0</v>
      </c>
      <c r="N25" s="284">
        <f t="shared" si="0"/>
        <v>0</v>
      </c>
      <c r="O25" s="15">
        <f>SUM(I25:N25)</f>
        <v>0</v>
      </c>
    </row>
    <row r="26" spans="1:15" ht="13.8">
      <c r="A26" s="238" t="s">
        <v>67</v>
      </c>
      <c r="B26" s="133"/>
      <c r="C26" s="128"/>
      <c r="D26" s="111"/>
      <c r="E26" s="320" t="e">
        <f>SUM(E23:E25)</f>
        <v>#DIV/0!</v>
      </c>
      <c r="F26" s="134" t="e">
        <f>IF(E26=0,0,E26/E$47)</f>
        <v>#DIV/0!</v>
      </c>
    </row>
    <row r="27" spans="1:15" ht="13.8">
      <c r="A27" s="126"/>
      <c r="B27" s="133"/>
      <c r="C27" s="128"/>
      <c r="D27" s="111"/>
      <c r="E27" s="317"/>
      <c r="F27" s="123"/>
      <c r="H27" s="289" t="s">
        <v>119</v>
      </c>
      <c r="I27" s="654" t="s">
        <v>123</v>
      </c>
      <c r="J27" s="654"/>
      <c r="K27" s="654"/>
      <c r="L27" s="654"/>
      <c r="M27" s="654"/>
      <c r="N27" s="654"/>
    </row>
    <row r="28" spans="1:15" ht="13.8">
      <c r="A28" s="126" t="s">
        <v>51</v>
      </c>
      <c r="B28" s="139"/>
      <c r="C28" s="125" t="s">
        <v>56</v>
      </c>
      <c r="D28" s="111"/>
      <c r="E28" s="319"/>
      <c r="F28" s="246">
        <v>0</v>
      </c>
      <c r="H28" s="290"/>
      <c r="I28" s="291">
        <v>1</v>
      </c>
      <c r="J28" s="291">
        <v>2</v>
      </c>
      <c r="K28" s="291">
        <v>3</v>
      </c>
      <c r="L28" s="291">
        <v>4</v>
      </c>
      <c r="M28" s="291">
        <v>5</v>
      </c>
      <c r="N28" s="291">
        <v>6</v>
      </c>
    </row>
    <row r="29" spans="1:15" ht="13.8">
      <c r="A29" s="126" t="s">
        <v>54</v>
      </c>
      <c r="B29" s="140"/>
      <c r="C29" s="125" t="s">
        <v>56</v>
      </c>
      <c r="D29" s="111"/>
      <c r="E29" s="319"/>
      <c r="F29" s="246">
        <v>0</v>
      </c>
      <c r="H29" s="116" t="s">
        <v>114</v>
      </c>
      <c r="I29" s="292">
        <f t="shared" ref="I29:N29" si="1">I20*I12</f>
        <v>0</v>
      </c>
      <c r="J29" s="292">
        <f t="shared" si="1"/>
        <v>0</v>
      </c>
      <c r="K29" s="292">
        <f t="shared" si="1"/>
        <v>0</v>
      </c>
      <c r="L29" s="292">
        <f t="shared" si="1"/>
        <v>0</v>
      </c>
      <c r="M29" s="292">
        <f t="shared" si="1"/>
        <v>0</v>
      </c>
      <c r="N29" s="293">
        <f t="shared" si="1"/>
        <v>0</v>
      </c>
    </row>
    <row r="30" spans="1:15" ht="13.8">
      <c r="A30" s="126"/>
      <c r="B30" s="133"/>
      <c r="C30" s="128"/>
      <c r="D30" s="111"/>
      <c r="E30" s="317"/>
      <c r="F30" s="123"/>
      <c r="H30" s="116" t="s">
        <v>115</v>
      </c>
      <c r="I30" s="292">
        <f t="shared" ref="I30:N30" si="2">I21*I13</f>
        <v>0</v>
      </c>
      <c r="J30" s="292">
        <f t="shared" si="2"/>
        <v>0</v>
      </c>
      <c r="K30" s="292">
        <f t="shared" si="2"/>
        <v>0</v>
      </c>
      <c r="L30" s="292">
        <f t="shared" si="2"/>
        <v>0</v>
      </c>
      <c r="M30" s="292">
        <f t="shared" si="2"/>
        <v>0</v>
      </c>
      <c r="N30" s="293">
        <f t="shared" si="2"/>
        <v>0</v>
      </c>
    </row>
    <row r="31" spans="1:15" ht="12.75" customHeight="1">
      <c r="A31" s="264"/>
      <c r="B31" s="299"/>
      <c r="C31" s="300" t="s">
        <v>53</v>
      </c>
      <c r="D31" s="111"/>
      <c r="E31" s="319"/>
      <c r="F31" s="123"/>
      <c r="H31" s="116" t="s">
        <v>116</v>
      </c>
      <c r="I31" s="292">
        <f t="shared" ref="I31:N31" si="3">I22*I14</f>
        <v>0</v>
      </c>
      <c r="J31" s="292">
        <f t="shared" si="3"/>
        <v>0</v>
      </c>
      <c r="K31" s="292">
        <f t="shared" si="3"/>
        <v>0</v>
      </c>
      <c r="L31" s="292">
        <f t="shared" si="3"/>
        <v>0</v>
      </c>
      <c r="M31" s="292">
        <f t="shared" si="3"/>
        <v>0</v>
      </c>
      <c r="N31" s="293">
        <f t="shared" si="3"/>
        <v>0</v>
      </c>
    </row>
    <row r="32" spans="1:15" ht="12.75" customHeight="1">
      <c r="A32" s="238" t="s">
        <v>47</v>
      </c>
      <c r="B32" s="133"/>
      <c r="C32" s="128"/>
      <c r="D32" s="111"/>
      <c r="E32" s="320" t="e">
        <f>SUM(E26:E31)</f>
        <v>#DIV/0!</v>
      </c>
      <c r="F32" s="134" t="e">
        <f>IF(E32=0,0,E32/E$47)</f>
        <v>#DIV/0!</v>
      </c>
      <c r="H32" s="116" t="s">
        <v>117</v>
      </c>
      <c r="I32" s="292">
        <f t="shared" ref="I32:N32" si="4">I23*I15</f>
        <v>0</v>
      </c>
      <c r="J32" s="292">
        <f t="shared" si="4"/>
        <v>0</v>
      </c>
      <c r="K32" s="292">
        <f t="shared" si="4"/>
        <v>0</v>
      </c>
      <c r="L32" s="292">
        <f t="shared" si="4"/>
        <v>0</v>
      </c>
      <c r="M32" s="292">
        <f t="shared" si="4"/>
        <v>0</v>
      </c>
      <c r="N32" s="293">
        <f t="shared" si="4"/>
        <v>0</v>
      </c>
    </row>
    <row r="33" spans="1:14" ht="12.75" customHeight="1">
      <c r="A33" s="126"/>
      <c r="B33" s="133"/>
      <c r="C33" s="128"/>
      <c r="D33" s="111"/>
      <c r="E33" s="317"/>
      <c r="F33" s="123"/>
      <c r="H33" s="290" t="s">
        <v>118</v>
      </c>
      <c r="I33" s="292">
        <f t="shared" ref="I33:N33" si="5">I24*I16</f>
        <v>0</v>
      </c>
      <c r="J33" s="292">
        <f t="shared" si="5"/>
        <v>0</v>
      </c>
      <c r="K33" s="292">
        <f t="shared" si="5"/>
        <v>0</v>
      </c>
      <c r="L33" s="292">
        <f t="shared" si="5"/>
        <v>0</v>
      </c>
      <c r="M33" s="292">
        <f t="shared" si="5"/>
        <v>0</v>
      </c>
      <c r="N33" s="293">
        <f t="shared" si="5"/>
        <v>0</v>
      </c>
    </row>
    <row r="34" spans="1:14" ht="12.75" customHeight="1">
      <c r="A34" s="126" t="s">
        <v>68</v>
      </c>
      <c r="B34" s="133"/>
      <c r="C34" s="141"/>
      <c r="D34" s="111"/>
      <c r="E34" s="319"/>
      <c r="F34" s="310" t="e">
        <f>E34/$E$47</f>
        <v>#DIV/0!</v>
      </c>
      <c r="H34" s="294" t="s">
        <v>121</v>
      </c>
      <c r="I34" s="295">
        <f t="shared" ref="I34:N34" si="6">SUM(I29:I33)</f>
        <v>0</v>
      </c>
      <c r="J34" s="295">
        <f t="shared" si="6"/>
        <v>0</v>
      </c>
      <c r="K34" s="295">
        <f t="shared" si="6"/>
        <v>0</v>
      </c>
      <c r="L34" s="295">
        <f t="shared" si="6"/>
        <v>0</v>
      </c>
      <c r="M34" s="295">
        <f t="shared" si="6"/>
        <v>0</v>
      </c>
      <c r="N34" s="295">
        <f t="shared" si="6"/>
        <v>0</v>
      </c>
    </row>
    <row r="35" spans="1:14" ht="12.75" customHeight="1">
      <c r="A35" s="126" t="s">
        <v>30</v>
      </c>
      <c r="B35" s="133"/>
      <c r="C35" s="141"/>
      <c r="D35" s="111"/>
      <c r="E35" s="319"/>
      <c r="F35" s="310" t="e">
        <f t="shared" ref="F35:F41" si="7">E35/$E$47</f>
        <v>#DIV/0!</v>
      </c>
      <c r="H35" s="56"/>
      <c r="I35" s="56"/>
      <c r="J35" s="56"/>
      <c r="K35" s="56"/>
      <c r="L35" s="56"/>
      <c r="M35" s="56"/>
      <c r="N35" s="56"/>
    </row>
    <row r="36" spans="1:14" ht="14.25" customHeight="1">
      <c r="A36" s="126" t="s">
        <v>22</v>
      </c>
      <c r="B36" s="133"/>
      <c r="C36" s="141"/>
      <c r="D36" s="111"/>
      <c r="E36" s="319"/>
      <c r="F36" s="310" t="e">
        <f t="shared" si="7"/>
        <v>#DIV/0!</v>
      </c>
      <c r="H36" s="56"/>
      <c r="I36" s="56"/>
      <c r="J36" s="56"/>
      <c r="K36" s="56"/>
      <c r="L36" s="56"/>
      <c r="M36" s="56"/>
      <c r="N36" s="56"/>
    </row>
    <row r="37" spans="1:14" ht="13.8">
      <c r="A37" s="126" t="s">
        <v>3</v>
      </c>
      <c r="B37" s="133"/>
      <c r="C37" s="143"/>
      <c r="D37" s="111"/>
      <c r="E37" s="319"/>
      <c r="F37" s="310" t="e">
        <f t="shared" si="7"/>
        <v>#DIV/0!</v>
      </c>
      <c r="H37" s="56"/>
      <c r="I37" s="56"/>
      <c r="J37" s="56"/>
      <c r="K37" s="56"/>
      <c r="L37" s="56"/>
      <c r="M37" s="56"/>
      <c r="N37" s="56"/>
    </row>
    <row r="38" spans="1:14" ht="13.8">
      <c r="A38" s="126" t="s">
        <v>29</v>
      </c>
      <c r="B38" s="133"/>
      <c r="C38" s="141"/>
      <c r="D38" s="111"/>
      <c r="E38" s="319"/>
      <c r="F38" s="310" t="e">
        <f t="shared" si="7"/>
        <v>#DIV/0!</v>
      </c>
      <c r="H38" s="56"/>
      <c r="I38" s="56"/>
      <c r="J38" s="56"/>
      <c r="K38" s="56"/>
      <c r="L38" s="56"/>
      <c r="M38" s="56"/>
      <c r="N38" s="56"/>
    </row>
    <row r="39" spans="1:14" ht="13.8">
      <c r="A39" s="126" t="s">
        <v>26</v>
      </c>
      <c r="B39" s="133"/>
      <c r="C39" s="143"/>
      <c r="D39" s="111"/>
      <c r="E39" s="319"/>
      <c r="F39" s="310" t="e">
        <f t="shared" si="7"/>
        <v>#DIV/0!</v>
      </c>
      <c r="H39" s="56"/>
      <c r="I39" s="56"/>
      <c r="J39" s="56"/>
      <c r="K39" s="56"/>
      <c r="L39" s="56"/>
      <c r="M39" s="56"/>
      <c r="N39" s="56"/>
    </row>
    <row r="40" spans="1:14" ht="13.8">
      <c r="A40" s="126" t="s">
        <v>61</v>
      </c>
      <c r="B40" s="133"/>
      <c r="C40" s="125" t="s">
        <v>56</v>
      </c>
      <c r="D40" s="111"/>
      <c r="E40" s="319"/>
      <c r="F40" s="310" t="e">
        <f t="shared" si="7"/>
        <v>#DIV/0!</v>
      </c>
      <c r="H40" s="56"/>
      <c r="I40" s="56"/>
      <c r="J40" s="56"/>
      <c r="K40" s="56"/>
      <c r="L40" s="56"/>
      <c r="M40" s="56"/>
      <c r="N40" s="56"/>
    </row>
    <row r="41" spans="1:14" ht="13.8">
      <c r="A41" s="126" t="s">
        <v>73</v>
      </c>
      <c r="B41" s="133"/>
      <c r="C41" s="125"/>
      <c r="D41" s="111"/>
      <c r="E41" s="319"/>
      <c r="F41" s="310" t="e">
        <f t="shared" si="7"/>
        <v>#DIV/0!</v>
      </c>
      <c r="H41" s="56"/>
      <c r="I41" s="56"/>
      <c r="J41" s="56"/>
      <c r="K41" s="56"/>
      <c r="L41" s="56"/>
      <c r="M41" s="56"/>
      <c r="N41" s="56"/>
    </row>
    <row r="42" spans="1:14" ht="13.8">
      <c r="A42" s="264"/>
      <c r="B42" s="299"/>
      <c r="C42" s="301"/>
      <c r="D42" s="111"/>
      <c r="E42" s="319"/>
      <c r="F42" s="123"/>
      <c r="H42" s="56"/>
      <c r="I42" s="56"/>
      <c r="J42" s="56"/>
      <c r="K42" s="56"/>
      <c r="L42" s="56"/>
      <c r="M42" s="56"/>
      <c r="N42" s="56"/>
    </row>
    <row r="43" spans="1:14" ht="13.8">
      <c r="A43" s="238" t="s">
        <v>62</v>
      </c>
      <c r="B43" s="133"/>
      <c r="C43" s="128"/>
      <c r="D43" s="111"/>
      <c r="E43" s="320" t="e">
        <f>SUM(E32:E42)</f>
        <v>#DIV/0!</v>
      </c>
      <c r="F43" s="134" t="e">
        <f>IF(E43=0,0,E43/E$47)</f>
        <v>#DIV/0!</v>
      </c>
      <c r="H43" s="56"/>
      <c r="I43" s="56"/>
      <c r="J43" s="56"/>
      <c r="K43" s="56"/>
      <c r="L43" s="56"/>
      <c r="M43" s="56"/>
      <c r="N43" s="56"/>
    </row>
    <row r="44" spans="1:14" ht="13.8">
      <c r="A44" s="126"/>
      <c r="B44" s="133"/>
      <c r="C44" s="128"/>
      <c r="D44" s="111"/>
      <c r="E44" s="317"/>
      <c r="F44" s="144"/>
      <c r="H44" s="56"/>
      <c r="I44" s="56"/>
      <c r="J44" s="56"/>
      <c r="K44" s="56"/>
      <c r="L44" s="56"/>
      <c r="M44" s="56"/>
      <c r="N44" s="56"/>
    </row>
    <row r="45" spans="1:14" ht="13.8">
      <c r="A45" s="126" t="s">
        <v>63</v>
      </c>
      <c r="B45" s="133"/>
      <c r="C45" s="143"/>
      <c r="D45" s="111"/>
      <c r="E45" s="319"/>
      <c r="F45" s="134">
        <f>(IF(E45=0,0,E45/E$47))</f>
        <v>0</v>
      </c>
      <c r="H45" s="56"/>
      <c r="I45" s="56"/>
      <c r="J45" s="56"/>
      <c r="K45" s="56"/>
      <c r="L45" s="56"/>
      <c r="M45" s="56"/>
      <c r="N45" s="56"/>
    </row>
    <row r="46" spans="1:14" ht="34.200000000000003">
      <c r="A46" s="126"/>
      <c r="B46" s="127"/>
      <c r="C46" s="128"/>
      <c r="D46" s="111"/>
      <c r="E46" s="317"/>
      <c r="F46" s="123"/>
      <c r="H46" s="164" t="s">
        <v>217</v>
      </c>
      <c r="I46" s="165"/>
      <c r="J46" s="166"/>
      <c r="K46" s="352" t="s">
        <v>169</v>
      </c>
      <c r="L46" s="56"/>
      <c r="M46" s="56"/>
      <c r="N46" s="56"/>
    </row>
    <row r="47" spans="1:14" ht="13.8">
      <c r="A47" s="238" t="s">
        <v>40</v>
      </c>
      <c r="B47" s="170"/>
      <c r="C47" s="145"/>
      <c r="D47" s="111"/>
      <c r="E47" s="242" t="e">
        <f>SUM(E43:E46)</f>
        <v>#DIV/0!</v>
      </c>
      <c r="F47" s="244" t="e">
        <f>SUM(F43:F46)</f>
        <v>#DIV/0!</v>
      </c>
      <c r="H47" s="116"/>
      <c r="I47" s="117" t="s">
        <v>53</v>
      </c>
      <c r="J47" s="118" t="s">
        <v>53</v>
      </c>
      <c r="K47" s="317"/>
      <c r="L47" s="56"/>
      <c r="M47" s="56"/>
      <c r="N47" s="56"/>
    </row>
    <row r="48" spans="1:14" ht="13.8">
      <c r="B48" s="146"/>
      <c r="C48" s="147"/>
      <c r="D48" s="111"/>
      <c r="F48" s="148"/>
      <c r="H48" s="349" t="s">
        <v>13</v>
      </c>
      <c r="I48" s="350"/>
      <c r="J48" s="351"/>
      <c r="K48" s="320">
        <f>E15</f>
        <v>0</v>
      </c>
      <c r="L48" s="56"/>
      <c r="M48" s="56"/>
      <c r="N48" s="56"/>
    </row>
    <row r="49" spans="1:15" ht="13.8">
      <c r="A49" s="150" t="s">
        <v>179</v>
      </c>
      <c r="B49" s="151"/>
      <c r="C49" s="152"/>
      <c r="D49" s="56"/>
      <c r="E49" s="325" t="e">
        <f>(E$26*1.3)+($E$47-$E$26)</f>
        <v>#DIV/0!</v>
      </c>
      <c r="F49" s="153"/>
      <c r="G49" s="56"/>
      <c r="H49" s="348" t="s">
        <v>49</v>
      </c>
      <c r="I49" s="346"/>
      <c r="J49" s="347"/>
      <c r="K49" s="322">
        <f>E17</f>
        <v>0</v>
      </c>
      <c r="L49" s="56"/>
      <c r="M49" s="56"/>
      <c r="N49" s="56"/>
    </row>
    <row r="50" spans="1:15" s="56" customFormat="1" ht="13.8">
      <c r="B50" s="154"/>
      <c r="C50" s="155"/>
      <c r="H50" s="131" t="s">
        <v>74</v>
      </c>
      <c r="I50" s="346"/>
      <c r="J50" s="347"/>
      <c r="K50" s="323">
        <f>E18</f>
        <v>0</v>
      </c>
    </row>
    <row r="51" spans="1:15" s="56" customFormat="1" ht="13.8">
      <c r="A51" s="150" t="s">
        <v>43</v>
      </c>
      <c r="B51" s="151"/>
      <c r="C51" s="152"/>
      <c r="E51" s="325" t="e">
        <f>(E$26*1.5)+($E$47-$E$26)</f>
        <v>#DIV/0!</v>
      </c>
      <c r="F51" s="153"/>
      <c r="H51" s="131" t="s">
        <v>60</v>
      </c>
      <c r="I51" s="346"/>
      <c r="J51" s="347"/>
      <c r="K51" s="322" t="e">
        <f>E22</f>
        <v>#DIV/0!</v>
      </c>
    </row>
    <row r="52" spans="1:15" s="56" customFormat="1" ht="13.8">
      <c r="B52" s="154"/>
      <c r="C52" s="155"/>
      <c r="H52" s="131" t="s">
        <v>31</v>
      </c>
      <c r="I52" s="132"/>
      <c r="J52" s="138"/>
      <c r="K52" s="322" t="e">
        <f>E25</f>
        <v>#DIV/0!</v>
      </c>
    </row>
    <row r="53" spans="1:15" s="56" customFormat="1" ht="13.8">
      <c r="A53" s="150" t="s">
        <v>72</v>
      </c>
      <c r="B53" s="151"/>
      <c r="C53" s="152"/>
      <c r="E53" s="325" t="e">
        <f>(E$26*2.5)+($E$47-$E$26)</f>
        <v>#DIV/0!</v>
      </c>
      <c r="H53" s="126" t="s">
        <v>51</v>
      </c>
      <c r="I53" s="139"/>
      <c r="J53" s="125"/>
      <c r="K53" s="318">
        <f>E28</f>
        <v>0</v>
      </c>
    </row>
    <row r="54" spans="1:15" s="56" customFormat="1" ht="13.8">
      <c r="B54" s="154"/>
      <c r="C54" s="156"/>
      <c r="F54" s="157"/>
      <c r="H54" s="126" t="s">
        <v>54</v>
      </c>
      <c r="I54" s="140"/>
      <c r="J54" s="125"/>
      <c r="K54" s="318">
        <f>E29</f>
        <v>0</v>
      </c>
    </row>
    <row r="55" spans="1:15" s="56" customFormat="1" ht="13.8">
      <c r="C55" s="158"/>
      <c r="F55" s="157"/>
      <c r="H55" s="126" t="s">
        <v>55</v>
      </c>
      <c r="I55" s="133"/>
      <c r="J55" s="128" t="s">
        <v>53</v>
      </c>
      <c r="K55" s="318">
        <f>E30</f>
        <v>0</v>
      </c>
    </row>
    <row r="56" spans="1:15" s="56" customFormat="1" ht="13.8">
      <c r="C56" s="158"/>
      <c r="F56" s="157"/>
      <c r="H56" s="126" t="s">
        <v>68</v>
      </c>
      <c r="I56" s="133"/>
      <c r="J56" s="141"/>
      <c r="K56" s="318">
        <f>E34</f>
        <v>0</v>
      </c>
    </row>
    <row r="57" spans="1:15" s="56" customFormat="1" ht="13.8">
      <c r="A57" s="3"/>
      <c r="C57" s="158"/>
      <c r="F57" s="157"/>
      <c r="H57" s="126" t="s">
        <v>30</v>
      </c>
      <c r="I57" s="133"/>
      <c r="J57" s="141"/>
      <c r="K57" s="318">
        <f t="shared" ref="K57:K63" si="8">E35</f>
        <v>0</v>
      </c>
    </row>
    <row r="58" spans="1:15" s="56" customFormat="1" ht="13.8">
      <c r="C58" s="158"/>
      <c r="F58" s="157"/>
      <c r="H58" s="126" t="s">
        <v>22</v>
      </c>
      <c r="I58" s="133"/>
      <c r="J58" s="141"/>
      <c r="K58" s="318">
        <f t="shared" si="8"/>
        <v>0</v>
      </c>
    </row>
    <row r="59" spans="1:15" s="56" customFormat="1" ht="13.8">
      <c r="C59" s="158"/>
      <c r="F59" s="157"/>
      <c r="H59" s="126" t="s">
        <v>3</v>
      </c>
      <c r="I59" s="133"/>
      <c r="J59" s="143"/>
      <c r="K59" s="318">
        <f t="shared" si="8"/>
        <v>0</v>
      </c>
    </row>
    <row r="60" spans="1:15" s="56" customFormat="1" ht="13.8">
      <c r="C60" s="158"/>
      <c r="F60" s="157"/>
      <c r="H60" s="126" t="s">
        <v>29</v>
      </c>
      <c r="I60" s="133"/>
      <c r="J60" s="141"/>
      <c r="K60" s="318">
        <f t="shared" si="8"/>
        <v>0</v>
      </c>
    </row>
    <row r="61" spans="1:15" s="56" customFormat="1" ht="13.8">
      <c r="C61" s="158"/>
      <c r="F61" s="157"/>
      <c r="H61" s="126" t="s">
        <v>26</v>
      </c>
      <c r="I61" s="133"/>
      <c r="J61" s="143"/>
      <c r="K61" s="318">
        <f t="shared" si="8"/>
        <v>0</v>
      </c>
      <c r="M61" s="3"/>
      <c r="N61" s="3"/>
    </row>
    <row r="62" spans="1:15" s="56" customFormat="1" ht="13.8">
      <c r="C62" s="158"/>
      <c r="F62" s="157"/>
      <c r="H62" s="126" t="s">
        <v>61</v>
      </c>
      <c r="I62" s="133"/>
      <c r="J62" s="125"/>
      <c r="K62" s="318">
        <f t="shared" si="8"/>
        <v>0</v>
      </c>
      <c r="M62" s="3"/>
      <c r="N62" s="3"/>
    </row>
    <row r="63" spans="1:15" s="56" customFormat="1" ht="13.8">
      <c r="C63" s="158"/>
      <c r="F63" s="157"/>
      <c r="H63" s="126" t="s">
        <v>73</v>
      </c>
      <c r="I63" s="133"/>
      <c r="J63" s="125"/>
      <c r="K63" s="318">
        <f t="shared" si="8"/>
        <v>0</v>
      </c>
      <c r="M63" s="3"/>
      <c r="N63" s="3"/>
      <c r="O63" s="3"/>
    </row>
    <row r="64" spans="1:15" s="56" customFormat="1" ht="13.8">
      <c r="C64" s="158"/>
      <c r="F64" s="157"/>
      <c r="H64" s="126" t="s">
        <v>63</v>
      </c>
      <c r="I64" s="133"/>
      <c r="J64" s="143"/>
      <c r="K64" s="318">
        <f>E45</f>
        <v>0</v>
      </c>
      <c r="M64" s="3"/>
      <c r="N64" s="3"/>
    </row>
    <row r="65" spans="1:15" s="56" customFormat="1" ht="13.8">
      <c r="A65" s="3"/>
      <c r="B65" s="3"/>
      <c r="C65" s="3"/>
      <c r="D65" s="3"/>
      <c r="E65" s="3"/>
      <c r="F65" s="3"/>
      <c r="H65" s="126"/>
      <c r="I65" s="127"/>
      <c r="J65" s="128"/>
      <c r="K65" s="317"/>
      <c r="M65" s="3"/>
      <c r="N65" s="3"/>
    </row>
    <row r="66" spans="1:15" ht="13.8">
      <c r="H66" s="238" t="s">
        <v>40</v>
      </c>
      <c r="I66" s="243"/>
      <c r="J66" s="145"/>
      <c r="K66" s="242" t="e">
        <f>SUM(K48:K65)</f>
        <v>#DIV/0!</v>
      </c>
      <c r="L66" s="56"/>
      <c r="O66" s="56"/>
    </row>
    <row r="67" spans="1:15" ht="13.8">
      <c r="I67" s="146"/>
      <c r="J67" s="147"/>
      <c r="L67" s="56"/>
      <c r="O67" s="56"/>
    </row>
    <row r="68" spans="1:15" ht="13.8">
      <c r="H68" s="150" t="s">
        <v>179</v>
      </c>
      <c r="I68" s="151"/>
      <c r="J68" s="152"/>
      <c r="K68" s="325" t="e">
        <f>E49</f>
        <v>#DIV/0!</v>
      </c>
      <c r="L68" s="56"/>
      <c r="O68" s="56"/>
    </row>
    <row r="69" spans="1:15" ht="13.8">
      <c r="H69" s="56"/>
      <c r="I69" s="154"/>
      <c r="J69" s="155"/>
      <c r="K69" s="56"/>
      <c r="L69" s="56"/>
      <c r="O69" s="56"/>
    </row>
    <row r="70" spans="1:15" ht="13.8">
      <c r="H70" s="150" t="s">
        <v>43</v>
      </c>
      <c r="I70" s="151"/>
      <c r="J70" s="152"/>
      <c r="K70" s="325" t="e">
        <f>E51</f>
        <v>#DIV/0!</v>
      </c>
      <c r="L70" s="56"/>
      <c r="O70" s="56"/>
    </row>
    <row r="71" spans="1:15" ht="13.8">
      <c r="H71" s="56"/>
      <c r="I71" s="154"/>
      <c r="J71" s="155"/>
      <c r="K71" s="56"/>
      <c r="L71" s="56"/>
      <c r="O71" s="56"/>
    </row>
    <row r="72" spans="1:15" ht="13.8">
      <c r="H72" s="150" t="s">
        <v>72</v>
      </c>
      <c r="I72" s="151"/>
      <c r="J72" s="152"/>
      <c r="K72" s="325" t="e">
        <f>E53</f>
        <v>#DIV/0!</v>
      </c>
      <c r="L72" s="56"/>
      <c r="O72" s="56"/>
    </row>
    <row r="73" spans="1:15">
      <c r="L73" s="56"/>
      <c r="O73" s="56"/>
    </row>
    <row r="74" spans="1:15">
      <c r="O74" s="56"/>
    </row>
    <row r="75" spans="1:15">
      <c r="O75" s="56"/>
    </row>
    <row r="76" spans="1:15">
      <c r="O76" s="56"/>
    </row>
    <row r="77" spans="1:15">
      <c r="O77" s="56"/>
    </row>
    <row r="78" spans="1:15">
      <c r="O78" s="56"/>
    </row>
    <row r="79" spans="1:15">
      <c r="O79" s="56"/>
    </row>
  </sheetData>
  <mergeCells count="7">
    <mergeCell ref="E10:F10"/>
    <mergeCell ref="I10:N10"/>
    <mergeCell ref="I27:N27"/>
    <mergeCell ref="H1:N2"/>
    <mergeCell ref="H3:N3"/>
    <mergeCell ref="H4:N5"/>
    <mergeCell ref="I18:N18"/>
  </mergeCells>
  <conditionalFormatting sqref="O25">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0" tint="-0.14999847407452621"/>
    <pageSetUpPr fitToPage="1"/>
  </sheetPr>
  <dimension ref="A1:X87"/>
  <sheetViews>
    <sheetView showGridLines="0" zoomScale="85" zoomScaleNormal="85" workbookViewId="0">
      <pane ySplit="10" topLeftCell="A11" activePane="bottomLeft" state="frozen"/>
      <selection activeCell="B1" sqref="B1"/>
      <selection pane="bottomLeft" activeCell="E54" sqref="E54"/>
    </sheetView>
  </sheetViews>
  <sheetFormatPr defaultColWidth="9.109375" defaultRowHeight="13.2"/>
  <cols>
    <col min="1" max="1" width="37.6640625" style="3" customWidth="1"/>
    <col min="2" max="2" width="85.88671875" style="3" customWidth="1"/>
    <col min="3" max="3" width="18.5546875" style="3" bestFit="1" customWidth="1"/>
    <col min="4" max="4" width="11.109375" style="3" customWidth="1"/>
    <col min="5" max="5" width="15.21875" style="3" customWidth="1"/>
    <col min="6" max="6" width="12.88671875" style="3" customWidth="1"/>
    <col min="7" max="7" width="12.109375" style="3" bestFit="1" customWidth="1"/>
    <col min="8" max="8" width="16.109375" style="3" customWidth="1"/>
    <col min="9" max="9" width="19.88671875" style="3" customWidth="1"/>
    <col min="10" max="10" width="10.21875" style="3" bestFit="1" customWidth="1"/>
    <col min="11" max="16384" width="9.109375" style="3"/>
  </cols>
  <sheetData>
    <row r="1" spans="1:9">
      <c r="A1" s="266" t="s">
        <v>23</v>
      </c>
      <c r="D1" s="337" t="s">
        <v>190</v>
      </c>
      <c r="E1" s="340"/>
      <c r="F1" s="340"/>
      <c r="G1" s="338"/>
      <c r="H1" s="336" t="s">
        <v>191</v>
      </c>
    </row>
    <row r="2" spans="1:9">
      <c r="D2" s="339" t="s">
        <v>108</v>
      </c>
      <c r="E2" s="342"/>
      <c r="F2" s="342"/>
      <c r="G2" s="343"/>
      <c r="H2" s="341">
        <v>0</v>
      </c>
    </row>
    <row r="3" spans="1:9" ht="15">
      <c r="A3" s="358" t="str">
        <f>'2-Kosten per locatie'!A3</f>
        <v>Naam opdrachtgever</v>
      </c>
      <c r="B3" s="16" t="str">
        <f>'2-Kosten per locatie'!B3</f>
        <v xml:space="preserve">TNO </v>
      </c>
      <c r="D3" s="339" t="s">
        <v>4062</v>
      </c>
      <c r="E3" s="342"/>
      <c r="F3" s="342"/>
      <c r="G3" s="343"/>
      <c r="H3" s="341">
        <v>0</v>
      </c>
    </row>
    <row r="4" spans="1:9" ht="15">
      <c r="A4" s="358" t="str">
        <f>'2-Kosten per locatie'!A4</f>
        <v>Calculatie onderdeel</v>
      </c>
      <c r="B4" s="48" t="s">
        <v>4220</v>
      </c>
      <c r="D4" s="608" t="s">
        <v>4243</v>
      </c>
      <c r="E4" s="609"/>
      <c r="F4" s="609"/>
      <c r="G4" s="341"/>
      <c r="H4" s="341">
        <v>0</v>
      </c>
    </row>
    <row r="5" spans="1:9" ht="15">
      <c r="A5" s="358" t="str">
        <f>'2-Kosten per locatie'!A5</f>
        <v>Referentie nummer</v>
      </c>
      <c r="B5" s="16" t="str">
        <f>'2-Kosten per locatie'!B5</f>
        <v>2022 FPL/INK 125</v>
      </c>
      <c r="D5" s="608" t="s">
        <v>4243</v>
      </c>
      <c r="E5" s="609"/>
      <c r="F5" s="609"/>
      <c r="G5" s="341"/>
      <c r="H5" s="341">
        <v>0</v>
      </c>
    </row>
    <row r="6" spans="1:9" ht="15">
      <c r="A6" s="358" t="str">
        <f>'2-Kosten per locatie'!A6</f>
        <v>Naam dienstverlener</v>
      </c>
      <c r="B6" s="596">
        <f>'2-Kosten per locatie'!B6</f>
        <v>0</v>
      </c>
      <c r="D6" s="608" t="s">
        <v>4243</v>
      </c>
      <c r="E6" s="609"/>
      <c r="F6" s="609"/>
      <c r="G6" s="341"/>
      <c r="H6" s="341">
        <v>0</v>
      </c>
    </row>
    <row r="7" spans="1:9" ht="15" customHeight="1">
      <c r="A7" s="358" t="str">
        <f>'2-Kosten per locatie'!A7</f>
        <v>Prijspeil</v>
      </c>
      <c r="B7" s="394">
        <f>'2-Kosten per locatie'!B7</f>
        <v>45383</v>
      </c>
      <c r="D7" s="3" t="s">
        <v>4244</v>
      </c>
    </row>
    <row r="8" spans="1:9">
      <c r="D8" s="3" t="s">
        <v>4245</v>
      </c>
    </row>
    <row r="10" spans="1:9" ht="25.2">
      <c r="A10" s="175" t="s">
        <v>92</v>
      </c>
      <c r="B10" s="175" t="s">
        <v>134</v>
      </c>
      <c r="C10" s="175"/>
      <c r="D10" s="175" t="s">
        <v>93</v>
      </c>
      <c r="E10" s="175" t="s">
        <v>4069</v>
      </c>
      <c r="F10" s="175" t="s">
        <v>131</v>
      </c>
      <c r="G10" s="175" t="s">
        <v>132</v>
      </c>
      <c r="H10" s="175" t="s">
        <v>133</v>
      </c>
    </row>
    <row r="11" spans="1:9">
      <c r="A11" s="335" t="s">
        <v>233</v>
      </c>
      <c r="B11" s="674" t="s">
        <v>4060</v>
      </c>
      <c r="C11" s="536"/>
      <c r="D11" s="172">
        <v>255</v>
      </c>
      <c r="E11" s="540">
        <f>7.6*0.4</f>
        <v>3.04</v>
      </c>
      <c r="F11" s="273">
        <f t="shared" ref="F11:F16" si="0">E11*D11</f>
        <v>775.2</v>
      </c>
      <c r="G11" s="412">
        <v>0</v>
      </c>
      <c r="H11" s="173">
        <f t="shared" ref="H11:H16" si="1">G11*F11</f>
        <v>0</v>
      </c>
      <c r="I11" s="354"/>
    </row>
    <row r="12" spans="1:9">
      <c r="A12" s="171" t="s">
        <v>234</v>
      </c>
      <c r="B12" s="675"/>
      <c r="C12" s="536"/>
      <c r="D12" s="172">
        <v>255</v>
      </c>
      <c r="E12" s="540">
        <f>7.6*0.4</f>
        <v>3.04</v>
      </c>
      <c r="F12" s="273">
        <f t="shared" si="0"/>
        <v>775.2</v>
      </c>
      <c r="G12" s="412">
        <v>0</v>
      </c>
      <c r="H12" s="173">
        <f t="shared" si="1"/>
        <v>0</v>
      </c>
    </row>
    <row r="13" spans="1:9">
      <c r="A13" s="171" t="s">
        <v>235</v>
      </c>
      <c r="B13" s="675"/>
      <c r="C13" s="536"/>
      <c r="D13" s="172">
        <v>255</v>
      </c>
      <c r="E13" s="540">
        <f>7.6*0.4</f>
        <v>3.04</v>
      </c>
      <c r="F13" s="273">
        <f t="shared" si="0"/>
        <v>775.2</v>
      </c>
      <c r="G13" s="412">
        <v>0</v>
      </c>
      <c r="H13" s="173">
        <f t="shared" si="1"/>
        <v>0</v>
      </c>
    </row>
    <row r="14" spans="1:9">
      <c r="A14" s="171" t="s">
        <v>236</v>
      </c>
      <c r="B14" s="675"/>
      <c r="C14" s="536"/>
      <c r="D14" s="172">
        <v>255</v>
      </c>
      <c r="E14" s="540">
        <f>7.6*0.4</f>
        <v>3.04</v>
      </c>
      <c r="F14" s="273">
        <f t="shared" si="0"/>
        <v>775.2</v>
      </c>
      <c r="G14" s="412">
        <v>0</v>
      </c>
      <c r="H14" s="173">
        <f t="shared" si="1"/>
        <v>0</v>
      </c>
    </row>
    <row r="15" spans="1:9">
      <c r="A15" s="21" t="s">
        <v>267</v>
      </c>
      <c r="B15" s="676"/>
      <c r="C15" s="536"/>
      <c r="D15" s="172">
        <v>255</v>
      </c>
      <c r="E15" s="540">
        <f>7.6*0.4</f>
        <v>3.04</v>
      </c>
      <c r="F15" s="273">
        <f t="shared" si="0"/>
        <v>775.2</v>
      </c>
      <c r="G15" s="412">
        <v>0</v>
      </c>
      <c r="H15" s="173">
        <f t="shared" si="1"/>
        <v>0</v>
      </c>
    </row>
    <row r="16" spans="1:9">
      <c r="A16" s="21" t="s">
        <v>235</v>
      </c>
      <c r="B16" s="40" t="s">
        <v>4061</v>
      </c>
      <c r="C16" s="536"/>
      <c r="D16" s="172">
        <v>1</v>
      </c>
      <c r="E16" s="540">
        <v>7.6</v>
      </c>
      <c r="F16" s="273">
        <f t="shared" si="0"/>
        <v>7.6</v>
      </c>
      <c r="G16" s="412">
        <v>0</v>
      </c>
      <c r="H16" s="173">
        <f t="shared" si="1"/>
        <v>0</v>
      </c>
    </row>
    <row r="17" spans="1:12">
      <c r="A17" s="171" t="s">
        <v>237</v>
      </c>
      <c r="B17" s="40" t="s">
        <v>257</v>
      </c>
      <c r="C17" s="536"/>
      <c r="D17" s="172">
        <v>255</v>
      </c>
      <c r="E17" s="540">
        <v>9.4</v>
      </c>
      <c r="F17" s="273">
        <f t="shared" ref="F17:F28" si="2">E17*D17</f>
        <v>2397</v>
      </c>
      <c r="G17" s="412">
        <v>0</v>
      </c>
      <c r="H17" s="173">
        <f t="shared" ref="H17:H28" si="3">G17*F17</f>
        <v>0</v>
      </c>
    </row>
    <row r="18" spans="1:12">
      <c r="A18" s="21" t="s">
        <v>258</v>
      </c>
      <c r="B18" s="40" t="s">
        <v>257</v>
      </c>
      <c r="C18" s="536"/>
      <c r="D18" s="172">
        <v>255</v>
      </c>
      <c r="E18" s="540">
        <v>8</v>
      </c>
      <c r="F18" s="273">
        <f t="shared" si="2"/>
        <v>2040</v>
      </c>
      <c r="G18" s="412">
        <v>0</v>
      </c>
      <c r="H18" s="173">
        <f t="shared" si="3"/>
        <v>0</v>
      </c>
    </row>
    <row r="19" spans="1:12">
      <c r="A19" s="21" t="s">
        <v>240</v>
      </c>
      <c r="B19" s="40" t="s">
        <v>257</v>
      </c>
      <c r="C19" s="536"/>
      <c r="D19" s="172">
        <v>255</v>
      </c>
      <c r="E19" s="540">
        <v>8</v>
      </c>
      <c r="F19" s="273">
        <f t="shared" si="2"/>
        <v>2040</v>
      </c>
      <c r="G19" s="412">
        <v>0</v>
      </c>
      <c r="H19" s="173">
        <f t="shared" si="3"/>
        <v>0</v>
      </c>
    </row>
    <row r="20" spans="1:12">
      <c r="A20" s="21" t="s">
        <v>268</v>
      </c>
      <c r="B20" s="40" t="s">
        <v>257</v>
      </c>
      <c r="C20" s="536"/>
      <c r="D20" s="172">
        <v>255</v>
      </c>
      <c r="E20" s="540">
        <v>7.6</v>
      </c>
      <c r="F20" s="273">
        <f t="shared" si="2"/>
        <v>1938</v>
      </c>
      <c r="G20" s="412">
        <v>0</v>
      </c>
      <c r="H20" s="173">
        <f t="shared" si="3"/>
        <v>0</v>
      </c>
    </row>
    <row r="21" spans="1:12">
      <c r="A21" s="21" t="s">
        <v>268</v>
      </c>
      <c r="B21" s="40" t="s">
        <v>4061</v>
      </c>
      <c r="C21" s="536"/>
      <c r="D21" s="172">
        <v>1</v>
      </c>
      <c r="E21" s="540">
        <v>7.6</v>
      </c>
      <c r="F21" s="273">
        <f t="shared" si="2"/>
        <v>7.6</v>
      </c>
      <c r="G21" s="412">
        <v>0</v>
      </c>
      <c r="H21" s="173">
        <f t="shared" si="3"/>
        <v>0</v>
      </c>
    </row>
    <row r="22" spans="1:12">
      <c r="A22" s="21" t="s">
        <v>244</v>
      </c>
      <c r="B22" s="40" t="s">
        <v>4061</v>
      </c>
      <c r="C22" s="536"/>
      <c r="D22" s="172">
        <v>1</v>
      </c>
      <c r="E22" s="540">
        <v>7.6</v>
      </c>
      <c r="F22" s="273">
        <f t="shared" si="2"/>
        <v>7.6</v>
      </c>
      <c r="G22" s="412">
        <v>0</v>
      </c>
      <c r="H22" s="173">
        <f t="shared" si="3"/>
        <v>0</v>
      </c>
    </row>
    <row r="23" spans="1:12">
      <c r="A23" s="21" t="s">
        <v>245</v>
      </c>
      <c r="B23" s="40" t="s">
        <v>4061</v>
      </c>
      <c r="C23" s="536"/>
      <c r="D23" s="172">
        <v>1</v>
      </c>
      <c r="E23" s="540">
        <v>7.6</v>
      </c>
      <c r="F23" s="273">
        <f t="shared" si="2"/>
        <v>7.6</v>
      </c>
      <c r="G23" s="412">
        <v>0</v>
      </c>
      <c r="H23" s="173">
        <f t="shared" si="3"/>
        <v>0</v>
      </c>
    </row>
    <row r="24" spans="1:12">
      <c r="A24" s="21" t="s">
        <v>247</v>
      </c>
      <c r="B24" s="40" t="s">
        <v>257</v>
      </c>
      <c r="C24" s="536"/>
      <c r="D24" s="172">
        <v>255</v>
      </c>
      <c r="E24" s="540">
        <v>4.5999999999999996</v>
      </c>
      <c r="F24" s="273">
        <f t="shared" si="2"/>
        <v>1173</v>
      </c>
      <c r="G24" s="412">
        <v>0</v>
      </c>
      <c r="H24" s="173">
        <f t="shared" si="3"/>
        <v>0</v>
      </c>
    </row>
    <row r="25" spans="1:12">
      <c r="A25" s="21" t="s">
        <v>248</v>
      </c>
      <c r="B25" s="40" t="s">
        <v>257</v>
      </c>
      <c r="C25" s="536"/>
      <c r="D25" s="172">
        <v>255</v>
      </c>
      <c r="E25" s="540">
        <v>8</v>
      </c>
      <c r="F25" s="273">
        <f t="shared" si="2"/>
        <v>2040</v>
      </c>
      <c r="G25" s="412">
        <v>0</v>
      </c>
      <c r="H25" s="173">
        <f t="shared" si="3"/>
        <v>0</v>
      </c>
    </row>
    <row r="26" spans="1:12">
      <c r="A26" s="21" t="s">
        <v>249</v>
      </c>
      <c r="B26" s="40" t="s">
        <v>257</v>
      </c>
      <c r="C26" s="536"/>
      <c r="D26" s="172">
        <v>255</v>
      </c>
      <c r="E26" s="540">
        <v>7.2</v>
      </c>
      <c r="F26" s="273">
        <f t="shared" si="2"/>
        <v>1836</v>
      </c>
      <c r="G26" s="412">
        <v>0</v>
      </c>
      <c r="H26" s="173">
        <f t="shared" si="3"/>
        <v>0</v>
      </c>
    </row>
    <row r="27" spans="1:12">
      <c r="A27" s="21" t="s">
        <v>250</v>
      </c>
      <c r="B27" s="40" t="s">
        <v>257</v>
      </c>
      <c r="C27" s="536"/>
      <c r="D27" s="172">
        <v>255</v>
      </c>
      <c r="E27" s="540">
        <v>8</v>
      </c>
      <c r="F27" s="273">
        <f t="shared" si="2"/>
        <v>2040</v>
      </c>
      <c r="G27" s="412">
        <v>0</v>
      </c>
      <c r="H27" s="173">
        <f t="shared" si="3"/>
        <v>0</v>
      </c>
    </row>
    <row r="28" spans="1:12">
      <c r="A28" s="21" t="s">
        <v>259</v>
      </c>
      <c r="B28" s="40" t="s">
        <v>4061</v>
      </c>
      <c r="C28" s="536"/>
      <c r="D28" s="172">
        <v>1</v>
      </c>
      <c r="E28" s="540">
        <v>7.6</v>
      </c>
      <c r="F28" s="273">
        <f t="shared" si="2"/>
        <v>7.6</v>
      </c>
      <c r="G28" s="412">
        <v>0</v>
      </c>
      <c r="H28" s="173">
        <f t="shared" si="3"/>
        <v>0</v>
      </c>
    </row>
    <row r="29" spans="1:12" ht="25.2">
      <c r="A29" s="175" t="s">
        <v>92</v>
      </c>
      <c r="B29" s="175" t="s">
        <v>134</v>
      </c>
      <c r="C29" s="175" t="s">
        <v>4246</v>
      </c>
      <c r="D29" s="175" t="s">
        <v>93</v>
      </c>
      <c r="E29" s="175" t="s">
        <v>4069</v>
      </c>
      <c r="F29" s="175" t="s">
        <v>131</v>
      </c>
      <c r="G29" s="175" t="s">
        <v>132</v>
      </c>
      <c r="H29" s="175" t="s">
        <v>133</v>
      </c>
    </row>
    <row r="30" spans="1:12" ht="26.4">
      <c r="A30" s="614" t="s">
        <v>235</v>
      </c>
      <c r="B30" s="622" t="s">
        <v>4260</v>
      </c>
      <c r="C30" s="618"/>
      <c r="D30" s="584">
        <v>52</v>
      </c>
      <c r="E30" s="620">
        <v>1.5</v>
      </c>
      <c r="F30" s="616">
        <f>E30*D30</f>
        <v>78</v>
      </c>
      <c r="G30" s="619">
        <v>0</v>
      </c>
      <c r="H30" s="617">
        <f>G30*F30</f>
        <v>0</v>
      </c>
    </row>
    <row r="31" spans="1:12">
      <c r="A31" s="171" t="s">
        <v>235</v>
      </c>
      <c r="B31" s="623" t="s">
        <v>4255</v>
      </c>
      <c r="C31" s="536"/>
      <c r="D31" s="172">
        <v>12</v>
      </c>
      <c r="E31" s="621">
        <v>2</v>
      </c>
      <c r="F31" s="273">
        <f>E31*D31</f>
        <v>24</v>
      </c>
      <c r="G31" s="412">
        <v>0</v>
      </c>
      <c r="H31" s="173">
        <f>G31*F31</f>
        <v>0</v>
      </c>
    </row>
    <row r="32" spans="1:12" ht="52.8">
      <c r="A32" s="467" t="s">
        <v>267</v>
      </c>
      <c r="B32" s="615" t="s">
        <v>4254</v>
      </c>
      <c r="C32" s="536"/>
      <c r="D32" s="584">
        <v>255</v>
      </c>
      <c r="E32" s="585">
        <f>4*7.6</f>
        <v>30.4</v>
      </c>
      <c r="F32" s="581">
        <f>E32*D32</f>
        <v>7752</v>
      </c>
      <c r="G32" s="582">
        <v>0</v>
      </c>
      <c r="H32" s="583">
        <f>G32*F32</f>
        <v>0</v>
      </c>
      <c r="J32"/>
      <c r="L32"/>
    </row>
    <row r="33" spans="1:10">
      <c r="A33" s="21" t="s">
        <v>267</v>
      </c>
      <c r="B33" s="335" t="s">
        <v>4047</v>
      </c>
      <c r="C33" s="536"/>
      <c r="D33" s="172">
        <v>52</v>
      </c>
      <c r="E33" s="624">
        <v>11</v>
      </c>
      <c r="F33" s="581">
        <f>E33*D33</f>
        <v>572</v>
      </c>
      <c r="G33" s="582">
        <v>0</v>
      </c>
      <c r="H33" s="583">
        <f>G33*F33</f>
        <v>0</v>
      </c>
      <c r="J33"/>
    </row>
    <row r="34" spans="1:10">
      <c r="A34" s="21" t="s">
        <v>267</v>
      </c>
      <c r="B34" s="40" t="s">
        <v>4201</v>
      </c>
      <c r="C34" s="536"/>
      <c r="D34" s="172">
        <v>2</v>
      </c>
      <c r="E34" s="624">
        <v>295</v>
      </c>
      <c r="F34" s="581">
        <f>E34*D34</f>
        <v>590</v>
      </c>
      <c r="G34" s="582">
        <v>0</v>
      </c>
      <c r="H34" s="583">
        <f>G34*F34</f>
        <v>0</v>
      </c>
      <c r="J34"/>
    </row>
    <row r="35" spans="1:10">
      <c r="A35" s="21" t="s">
        <v>267</v>
      </c>
      <c r="B35" s="40" t="s">
        <v>4258</v>
      </c>
      <c r="C35" s="536"/>
      <c r="D35" s="536"/>
      <c r="E35" s="536"/>
      <c r="F35" s="536"/>
      <c r="G35" s="536"/>
      <c r="H35" s="412">
        <v>0</v>
      </c>
      <c r="J35"/>
    </row>
    <row r="36" spans="1:10">
      <c r="A36" s="171" t="s">
        <v>237</v>
      </c>
      <c r="B36" s="40" t="s">
        <v>4056</v>
      </c>
      <c r="C36" s="536"/>
      <c r="D36" s="172">
        <v>4</v>
      </c>
      <c r="E36" s="621">
        <v>8</v>
      </c>
      <c r="F36" s="273">
        <f>E36*D36</f>
        <v>32</v>
      </c>
      <c r="G36" s="412">
        <v>0</v>
      </c>
      <c r="H36" s="173">
        <f>G36*F36</f>
        <v>0</v>
      </c>
      <c r="J36"/>
    </row>
    <row r="37" spans="1:10">
      <c r="A37" s="625"/>
      <c r="B37" s="623"/>
      <c r="C37" s="626"/>
      <c r="D37" s="626"/>
      <c r="E37" s="621"/>
      <c r="F37" s="627"/>
      <c r="G37" s="544"/>
      <c r="H37" s="628"/>
      <c r="I37" s="612"/>
      <c r="J37"/>
    </row>
    <row r="38" spans="1:10">
      <c r="A38" s="21" t="s">
        <v>238</v>
      </c>
      <c r="B38" s="40" t="s">
        <v>4261</v>
      </c>
      <c r="C38" s="536"/>
      <c r="D38" s="172">
        <v>52</v>
      </c>
      <c r="E38" s="621">
        <v>3.5</v>
      </c>
      <c r="F38" s="273">
        <f>E38*D38</f>
        <v>182</v>
      </c>
      <c r="G38" s="412">
        <v>0</v>
      </c>
      <c r="H38" s="173">
        <f>G38*F38</f>
        <v>0</v>
      </c>
      <c r="J38"/>
    </row>
    <row r="39" spans="1:10">
      <c r="A39" s="21" t="s">
        <v>238</v>
      </c>
      <c r="B39" s="40" t="s">
        <v>4051</v>
      </c>
      <c r="C39" s="536"/>
      <c r="D39" s="172">
        <v>255</v>
      </c>
      <c r="E39" s="621">
        <v>0.25</v>
      </c>
      <c r="F39" s="273">
        <f>E39*D39</f>
        <v>63.75</v>
      </c>
      <c r="G39" s="412">
        <v>0</v>
      </c>
      <c r="H39" s="173">
        <f>G39*F39</f>
        <v>0</v>
      </c>
      <c r="J39"/>
    </row>
    <row r="40" spans="1:10">
      <c r="A40" s="21" t="s">
        <v>238</v>
      </c>
      <c r="B40" s="40" t="s">
        <v>4052</v>
      </c>
      <c r="C40" s="536"/>
      <c r="D40" s="172">
        <v>255</v>
      </c>
      <c r="E40" s="621">
        <v>1.25</v>
      </c>
      <c r="F40" s="273">
        <f>E40*D40</f>
        <v>318.75</v>
      </c>
      <c r="G40" s="412">
        <v>0</v>
      </c>
      <c r="H40" s="173">
        <f>G40*F40</f>
        <v>0</v>
      </c>
      <c r="J40"/>
    </row>
    <row r="41" spans="1:10">
      <c r="A41" s="335" t="s">
        <v>239</v>
      </c>
      <c r="B41" s="40" t="s">
        <v>4053</v>
      </c>
      <c r="C41" s="683" t="s">
        <v>4262</v>
      </c>
      <c r="D41" s="679">
        <v>6</v>
      </c>
      <c r="E41" s="686">
        <v>0</v>
      </c>
      <c r="F41" s="665">
        <f>E41*D41</f>
        <v>0</v>
      </c>
      <c r="G41" s="681">
        <v>0</v>
      </c>
      <c r="H41" s="671">
        <f>G41*F41</f>
        <v>0</v>
      </c>
      <c r="I41" s="610"/>
      <c r="J41"/>
    </row>
    <row r="42" spans="1:10">
      <c r="A42" s="335" t="s">
        <v>239</v>
      </c>
      <c r="B42" s="40" t="s">
        <v>4054</v>
      </c>
      <c r="C42" s="684"/>
      <c r="D42" s="685"/>
      <c r="E42" s="687"/>
      <c r="F42" s="667"/>
      <c r="G42" s="688"/>
      <c r="H42" s="673"/>
      <c r="J42"/>
    </row>
    <row r="43" spans="1:10">
      <c r="A43" s="335" t="s">
        <v>241</v>
      </c>
      <c r="B43" s="40" t="s">
        <v>228</v>
      </c>
      <c r="C43" s="536"/>
      <c r="D43" s="172">
        <v>52</v>
      </c>
      <c r="E43" s="621">
        <v>0.5</v>
      </c>
      <c r="F43" s="273">
        <f>E43*D43</f>
        <v>26</v>
      </c>
      <c r="G43" s="412">
        <v>0</v>
      </c>
      <c r="H43" s="173">
        <f>G43*F43</f>
        <v>0</v>
      </c>
      <c r="J43"/>
    </row>
    <row r="44" spans="1:10" ht="21" customHeight="1">
      <c r="A44" s="467" t="s">
        <v>242</v>
      </c>
      <c r="B44" s="630" t="s">
        <v>4256</v>
      </c>
      <c r="C44" s="677" t="s">
        <v>4059</v>
      </c>
      <c r="D44" s="679">
        <v>255</v>
      </c>
      <c r="E44" s="662">
        <v>0.09</v>
      </c>
      <c r="F44" s="665">
        <f>E44*D44</f>
        <v>22.95</v>
      </c>
      <c r="G44" s="681">
        <v>0</v>
      </c>
      <c r="H44" s="671">
        <f>G44*F44</f>
        <v>0</v>
      </c>
    </row>
    <row r="45" spans="1:10" ht="21" customHeight="1">
      <c r="A45" s="467" t="s">
        <v>242</v>
      </c>
      <c r="B45" s="39" t="s">
        <v>4058</v>
      </c>
      <c r="C45" s="678"/>
      <c r="D45" s="680"/>
      <c r="E45" s="663"/>
      <c r="F45" s="666"/>
      <c r="G45" s="682"/>
      <c r="H45" s="672"/>
    </row>
    <row r="46" spans="1:10" ht="13.2" customHeight="1">
      <c r="A46" s="21" t="s">
        <v>242</v>
      </c>
      <c r="B46" s="40" t="s">
        <v>4042</v>
      </c>
      <c r="C46" s="172" t="s">
        <v>4041</v>
      </c>
      <c r="D46" s="172">
        <v>52</v>
      </c>
      <c r="E46" s="662">
        <v>9.5</v>
      </c>
      <c r="F46" s="665">
        <f>E46*D46</f>
        <v>494</v>
      </c>
      <c r="G46" s="668">
        <v>0</v>
      </c>
      <c r="H46" s="671">
        <f>G46*F46</f>
        <v>0</v>
      </c>
      <c r="J46" s="613"/>
    </row>
    <row r="47" spans="1:10">
      <c r="A47" s="21" t="s">
        <v>242</v>
      </c>
      <c r="B47" s="40" t="s">
        <v>4044</v>
      </c>
      <c r="C47" s="172" t="s">
        <v>4043</v>
      </c>
      <c r="D47" s="172">
        <v>52</v>
      </c>
      <c r="E47" s="663"/>
      <c r="F47" s="666"/>
      <c r="G47" s="669"/>
      <c r="H47" s="672"/>
      <c r="J47" s="613"/>
    </row>
    <row r="48" spans="1:10">
      <c r="A48" s="21" t="s">
        <v>242</v>
      </c>
      <c r="B48" s="40" t="s">
        <v>4044</v>
      </c>
      <c r="C48" s="172" t="s">
        <v>2455</v>
      </c>
      <c r="D48" s="172">
        <v>52</v>
      </c>
      <c r="E48" s="663"/>
      <c r="F48" s="666"/>
      <c r="G48" s="669"/>
      <c r="H48" s="672"/>
      <c r="J48" s="613"/>
    </row>
    <row r="49" spans="1:24">
      <c r="A49" s="21" t="s">
        <v>242</v>
      </c>
      <c r="B49" s="40" t="s">
        <v>4044</v>
      </c>
      <c r="C49" s="172" t="s">
        <v>2456</v>
      </c>
      <c r="D49" s="172">
        <v>52</v>
      </c>
      <c r="E49" s="664"/>
      <c r="F49" s="667"/>
      <c r="G49" s="670"/>
      <c r="H49" s="673"/>
      <c r="J49" s="613"/>
      <c r="K49" s="613"/>
      <c r="L49" s="613"/>
      <c r="M49" s="613"/>
      <c r="N49" s="613"/>
      <c r="O49" s="613"/>
      <c r="P49" s="613"/>
      <c r="Q49" s="613"/>
      <c r="R49" s="613"/>
      <c r="S49" s="613"/>
      <c r="T49" s="613"/>
      <c r="U49" s="613"/>
      <c r="V49" s="613"/>
      <c r="W49" s="613"/>
      <c r="X49" s="613"/>
    </row>
    <row r="50" spans="1:24" ht="13.2" customHeight="1">
      <c r="A50" s="21" t="s">
        <v>242</v>
      </c>
      <c r="B50" s="623" t="s">
        <v>4257</v>
      </c>
      <c r="C50" s="536"/>
      <c r="D50" s="536"/>
      <c r="E50" s="537"/>
      <c r="F50" s="538"/>
      <c r="G50" s="539"/>
      <c r="H50" s="412">
        <v>0</v>
      </c>
      <c r="J50" s="613"/>
      <c r="K50" s="613"/>
      <c r="L50" s="613"/>
      <c r="M50" s="613"/>
      <c r="N50" s="613"/>
      <c r="O50" s="613"/>
      <c r="P50" s="613"/>
      <c r="Q50" s="613"/>
      <c r="R50" s="613"/>
      <c r="S50" s="613"/>
      <c r="T50" s="613"/>
      <c r="U50" s="613"/>
      <c r="V50" s="613"/>
      <c r="W50" s="613"/>
      <c r="X50" s="613"/>
    </row>
    <row r="51" spans="1:24">
      <c r="A51" s="21" t="s">
        <v>242</v>
      </c>
      <c r="B51" s="40" t="s">
        <v>4045</v>
      </c>
      <c r="C51" s="536"/>
      <c r="D51" s="172">
        <v>255</v>
      </c>
      <c r="E51" s="621">
        <v>0.17</v>
      </c>
      <c r="F51" s="273">
        <f>E51*D51</f>
        <v>43.35</v>
      </c>
      <c r="G51" s="412">
        <v>0</v>
      </c>
      <c r="H51" s="173">
        <f>G51*F51</f>
        <v>0</v>
      </c>
      <c r="J51" s="613"/>
      <c r="K51" s="613"/>
      <c r="L51" s="613"/>
      <c r="M51" s="613"/>
      <c r="N51" s="613"/>
      <c r="O51" s="613"/>
      <c r="P51" s="613"/>
      <c r="Q51" s="613"/>
      <c r="R51" s="613"/>
      <c r="S51" s="613"/>
      <c r="T51" s="613"/>
      <c r="U51" s="613"/>
      <c r="V51" s="613"/>
      <c r="W51" s="613"/>
      <c r="X51" s="613"/>
    </row>
    <row r="52" spans="1:24">
      <c r="A52" s="21" t="s">
        <v>243</v>
      </c>
      <c r="B52" s="623" t="s">
        <v>4046</v>
      </c>
      <c r="C52" s="629" t="s">
        <v>4263</v>
      </c>
      <c r="D52" s="172">
        <v>26</v>
      </c>
      <c r="E52" s="411"/>
      <c r="F52" s="273">
        <f>E52*D52</f>
        <v>0</v>
      </c>
      <c r="G52" s="412">
        <v>0</v>
      </c>
      <c r="H52" s="173">
        <f>G52*F52</f>
        <v>0</v>
      </c>
      <c r="J52" s="613"/>
      <c r="K52" s="613"/>
      <c r="L52" s="613"/>
      <c r="M52" s="613"/>
      <c r="N52" s="613"/>
      <c r="O52" s="613"/>
      <c r="P52" s="613"/>
      <c r="Q52" s="613"/>
      <c r="R52" s="613"/>
      <c r="S52" s="613"/>
      <c r="T52" s="613"/>
      <c r="U52" s="613"/>
      <c r="V52" s="613"/>
      <c r="W52" s="613"/>
      <c r="X52" s="613"/>
    </row>
    <row r="53" spans="1:24">
      <c r="A53" s="21" t="s">
        <v>243</v>
      </c>
      <c r="B53" s="623" t="s">
        <v>4257</v>
      </c>
      <c r="C53" s="536"/>
      <c r="D53" s="536"/>
      <c r="E53" s="537"/>
      <c r="F53" s="538"/>
      <c r="G53" s="539"/>
      <c r="H53" s="412">
        <v>0</v>
      </c>
      <c r="J53" s="613"/>
      <c r="K53" s="613"/>
      <c r="L53" s="613"/>
      <c r="M53" s="613"/>
      <c r="N53" s="613"/>
      <c r="O53" s="613"/>
      <c r="P53" s="613"/>
      <c r="Q53" s="613"/>
      <c r="R53" s="613"/>
      <c r="S53" s="613"/>
      <c r="T53" s="613"/>
      <c r="U53" s="613"/>
      <c r="V53" s="613"/>
      <c r="W53" s="613"/>
      <c r="X53" s="613"/>
    </row>
    <row r="54" spans="1:24">
      <c r="A54" s="21" t="s">
        <v>243</v>
      </c>
      <c r="B54" s="40" t="s">
        <v>4045</v>
      </c>
      <c r="C54" s="536"/>
      <c r="D54" s="172">
        <v>255</v>
      </c>
      <c r="E54" s="621">
        <v>0.17</v>
      </c>
      <c r="F54" s="273">
        <f t="shared" ref="F54:F61" si="4">E54*D54</f>
        <v>43.35</v>
      </c>
      <c r="G54" s="412">
        <v>0</v>
      </c>
      <c r="H54" s="173">
        <f t="shared" ref="H54:H61" si="5">G54*F54</f>
        <v>0</v>
      </c>
      <c r="J54" s="613"/>
      <c r="K54" s="613"/>
      <c r="L54" s="613"/>
      <c r="M54" s="613"/>
      <c r="N54" s="613"/>
      <c r="O54" s="613"/>
      <c r="P54" s="613"/>
      <c r="Q54" s="613"/>
      <c r="R54" s="613"/>
      <c r="S54" s="613"/>
      <c r="T54" s="613"/>
      <c r="U54" s="613"/>
      <c r="V54" s="613"/>
      <c r="W54" s="613"/>
      <c r="X54" s="613"/>
    </row>
    <row r="55" spans="1:24">
      <c r="A55" s="21" t="s">
        <v>244</v>
      </c>
      <c r="B55" s="40" t="s">
        <v>4055</v>
      </c>
      <c r="C55" s="536"/>
      <c r="D55" s="172">
        <v>255</v>
      </c>
      <c r="E55" s="621">
        <v>1</v>
      </c>
      <c r="F55" s="273">
        <f t="shared" si="4"/>
        <v>255</v>
      </c>
      <c r="G55" s="412">
        <v>0</v>
      </c>
      <c r="H55" s="173">
        <f t="shared" si="5"/>
        <v>0</v>
      </c>
      <c r="J55" s="613"/>
      <c r="K55" s="613"/>
      <c r="L55" s="613"/>
      <c r="M55" s="613"/>
      <c r="N55" s="613"/>
      <c r="O55" s="613"/>
      <c r="P55" s="613"/>
      <c r="Q55" s="613"/>
      <c r="R55" s="613"/>
      <c r="S55" s="613"/>
      <c r="T55" s="613"/>
      <c r="U55" s="613"/>
      <c r="V55" s="613"/>
      <c r="W55" s="613"/>
      <c r="X55" s="613"/>
    </row>
    <row r="56" spans="1:24">
      <c r="A56" s="21" t="s">
        <v>248</v>
      </c>
      <c r="B56" s="623" t="s">
        <v>4057</v>
      </c>
      <c r="C56" s="536"/>
      <c r="D56" s="626">
        <v>52</v>
      </c>
      <c r="E56" s="621">
        <v>3</v>
      </c>
      <c r="F56" s="273">
        <f t="shared" si="4"/>
        <v>156</v>
      </c>
      <c r="G56" s="412">
        <v>0</v>
      </c>
      <c r="H56" s="173">
        <f t="shared" si="5"/>
        <v>0</v>
      </c>
      <c r="J56" s="613"/>
      <c r="K56" s="613"/>
      <c r="L56" s="613"/>
      <c r="M56" s="613"/>
      <c r="N56" s="613"/>
      <c r="O56" s="613"/>
      <c r="P56" s="613"/>
      <c r="Q56" s="613"/>
      <c r="R56" s="613"/>
      <c r="S56" s="613"/>
      <c r="T56" s="613"/>
      <c r="U56" s="613"/>
      <c r="V56" s="613"/>
      <c r="W56" s="613"/>
      <c r="X56" s="613"/>
    </row>
    <row r="57" spans="1:24">
      <c r="A57" s="21" t="s">
        <v>249</v>
      </c>
      <c r="B57" s="623" t="s">
        <v>4048</v>
      </c>
      <c r="C57" s="626" t="s">
        <v>4247</v>
      </c>
      <c r="D57" s="172">
        <v>26</v>
      </c>
      <c r="E57" s="621">
        <v>2.75</v>
      </c>
      <c r="F57" s="273">
        <f t="shared" si="4"/>
        <v>71.5</v>
      </c>
      <c r="G57" s="412">
        <v>0</v>
      </c>
      <c r="H57" s="173">
        <f t="shared" si="5"/>
        <v>0</v>
      </c>
      <c r="J57" s="613"/>
      <c r="K57" s="613"/>
      <c r="L57" s="613"/>
      <c r="M57" s="613"/>
      <c r="N57" s="613"/>
      <c r="O57" s="613"/>
      <c r="P57" s="613"/>
      <c r="Q57" s="613"/>
      <c r="R57" s="613"/>
      <c r="S57" s="613"/>
      <c r="T57" s="613"/>
      <c r="U57" s="613"/>
      <c r="V57" s="613"/>
      <c r="W57" s="613"/>
      <c r="X57" s="613"/>
    </row>
    <row r="58" spans="1:24">
      <c r="A58" s="21" t="s">
        <v>249</v>
      </c>
      <c r="B58" s="40" t="s">
        <v>4049</v>
      </c>
      <c r="C58" s="536"/>
      <c r="D58" s="172">
        <v>52</v>
      </c>
      <c r="E58" s="621">
        <v>1.75</v>
      </c>
      <c r="F58" s="273">
        <f t="shared" si="4"/>
        <v>91</v>
      </c>
      <c r="G58" s="412">
        <v>0</v>
      </c>
      <c r="H58" s="173">
        <f t="shared" si="5"/>
        <v>0</v>
      </c>
      <c r="J58" s="613"/>
      <c r="K58" s="613"/>
      <c r="L58" s="613"/>
      <c r="M58" s="613"/>
      <c r="N58" s="613"/>
      <c r="O58" s="613"/>
      <c r="P58" s="613"/>
      <c r="Q58" s="613"/>
      <c r="R58" s="613"/>
      <c r="S58" s="613"/>
      <c r="T58" s="613"/>
      <c r="U58" s="613"/>
      <c r="V58" s="613"/>
      <c r="W58" s="613"/>
      <c r="X58" s="613"/>
    </row>
    <row r="59" spans="1:24">
      <c r="A59" s="21" t="s">
        <v>249</v>
      </c>
      <c r="B59" s="40" t="s">
        <v>4250</v>
      </c>
      <c r="C59" s="626" t="s">
        <v>4249</v>
      </c>
      <c r="D59" s="172">
        <v>52</v>
      </c>
      <c r="E59" s="621">
        <v>0.75</v>
      </c>
      <c r="F59" s="273">
        <f t="shared" si="4"/>
        <v>39</v>
      </c>
      <c r="G59" s="412">
        <v>0</v>
      </c>
      <c r="H59" s="173">
        <f t="shared" si="5"/>
        <v>0</v>
      </c>
      <c r="J59" s="613"/>
      <c r="K59" s="613"/>
      <c r="L59" s="613"/>
      <c r="M59" s="613"/>
      <c r="N59" s="613"/>
      <c r="O59" s="613"/>
      <c r="P59" s="613"/>
      <c r="Q59" s="613"/>
      <c r="R59" s="613"/>
      <c r="S59" s="613"/>
      <c r="T59" s="613"/>
      <c r="U59" s="613"/>
      <c r="V59" s="613"/>
      <c r="W59" s="613"/>
      <c r="X59" s="613"/>
    </row>
    <row r="60" spans="1:24">
      <c r="A60" s="21" t="s">
        <v>250</v>
      </c>
      <c r="B60" s="623" t="s">
        <v>4050</v>
      </c>
      <c r="C60" s="626" t="s">
        <v>4248</v>
      </c>
      <c r="D60" s="172">
        <v>52</v>
      </c>
      <c r="E60" s="621">
        <v>2</v>
      </c>
      <c r="F60" s="273">
        <f t="shared" si="4"/>
        <v>104</v>
      </c>
      <c r="G60" s="412">
        <v>0</v>
      </c>
      <c r="H60" s="173">
        <f t="shared" si="5"/>
        <v>0</v>
      </c>
      <c r="J60" s="613"/>
      <c r="K60" s="613"/>
      <c r="L60" s="613"/>
      <c r="M60" s="613"/>
      <c r="N60" s="613"/>
      <c r="O60" s="613"/>
      <c r="P60" s="613"/>
      <c r="Q60" s="613"/>
      <c r="R60" s="613"/>
      <c r="S60" s="613"/>
      <c r="T60" s="613"/>
      <c r="U60" s="613"/>
      <c r="V60" s="613"/>
      <c r="W60" s="613"/>
      <c r="X60" s="613"/>
    </row>
    <row r="61" spans="1:24">
      <c r="A61" s="21" t="s">
        <v>250</v>
      </c>
      <c r="B61" s="623" t="s">
        <v>4251</v>
      </c>
      <c r="C61" s="536"/>
      <c r="D61" s="172">
        <v>255</v>
      </c>
      <c r="E61" s="621">
        <v>0.5</v>
      </c>
      <c r="F61" s="273">
        <f t="shared" si="4"/>
        <v>127.5</v>
      </c>
      <c r="G61" s="412">
        <v>0</v>
      </c>
      <c r="H61" s="173">
        <f t="shared" si="5"/>
        <v>0</v>
      </c>
      <c r="J61" s="613"/>
      <c r="K61" s="613"/>
      <c r="L61" s="613"/>
      <c r="M61" s="613"/>
      <c r="N61" s="613"/>
      <c r="O61" s="613"/>
      <c r="P61" s="613"/>
      <c r="Q61" s="613"/>
      <c r="R61" s="613"/>
      <c r="S61" s="613"/>
      <c r="T61" s="613"/>
      <c r="U61" s="613"/>
      <c r="V61" s="613"/>
      <c r="W61" s="613"/>
      <c r="X61" s="613"/>
    </row>
    <row r="62" spans="1:24" ht="25.2">
      <c r="A62" s="175" t="s">
        <v>92</v>
      </c>
      <c r="B62" s="175" t="s">
        <v>134</v>
      </c>
      <c r="C62" s="175" t="s">
        <v>4070</v>
      </c>
      <c r="D62" s="175" t="s">
        <v>93</v>
      </c>
      <c r="E62" s="175" t="s">
        <v>4259</v>
      </c>
      <c r="F62" s="175" t="s">
        <v>94</v>
      </c>
      <c r="G62" s="543"/>
      <c r="H62" s="175" t="s">
        <v>133</v>
      </c>
      <c r="J62" s="613"/>
      <c r="K62" s="613"/>
      <c r="L62" s="613"/>
      <c r="M62" s="613"/>
      <c r="N62" s="613"/>
      <c r="O62" s="613"/>
      <c r="P62" s="613"/>
      <c r="Q62" s="613"/>
      <c r="R62" s="613"/>
      <c r="S62" s="613"/>
      <c r="T62" s="613"/>
      <c r="U62" s="613"/>
      <c r="V62" s="613"/>
      <c r="W62" s="613"/>
      <c r="X62" s="613"/>
    </row>
    <row r="63" spans="1:24">
      <c r="A63" s="54" t="s">
        <v>232</v>
      </c>
      <c r="B63" s="40" t="s">
        <v>4141</v>
      </c>
      <c r="C63" s="172">
        <v>49</v>
      </c>
      <c r="D63" s="172">
        <v>1</v>
      </c>
      <c r="E63" s="412">
        <v>0</v>
      </c>
      <c r="F63" s="273">
        <f t="shared" ref="F63:F84" si="6">+C63*E63</f>
        <v>0</v>
      </c>
      <c r="G63" s="544"/>
      <c r="H63" s="173">
        <f t="shared" ref="H63:H84" si="7">+D63*F63</f>
        <v>0</v>
      </c>
      <c r="J63" s="613"/>
      <c r="K63" s="613"/>
      <c r="L63" s="613"/>
      <c r="M63" s="613"/>
      <c r="N63" s="613"/>
      <c r="O63" s="613"/>
      <c r="P63" s="613"/>
      <c r="Q63" s="613"/>
      <c r="R63" s="613"/>
      <c r="S63" s="613"/>
      <c r="T63" s="613"/>
      <c r="U63" s="613"/>
      <c r="V63" s="613"/>
      <c r="W63" s="613"/>
      <c r="X63" s="613"/>
    </row>
    <row r="64" spans="1:24">
      <c r="A64" s="54" t="s">
        <v>233</v>
      </c>
      <c r="B64" s="40" t="s">
        <v>4141</v>
      </c>
      <c r="C64" s="172">
        <v>220</v>
      </c>
      <c r="D64" s="172">
        <v>1</v>
      </c>
      <c r="E64" s="412">
        <v>0</v>
      </c>
      <c r="F64" s="273">
        <f t="shared" si="6"/>
        <v>0</v>
      </c>
      <c r="G64" s="544"/>
      <c r="H64" s="173">
        <f t="shared" si="7"/>
        <v>0</v>
      </c>
      <c r="J64" s="613"/>
      <c r="K64" s="613"/>
      <c r="L64" s="613"/>
      <c r="M64" s="613"/>
      <c r="N64" s="613"/>
      <c r="O64" s="613"/>
      <c r="P64" s="613"/>
      <c r="Q64" s="613"/>
      <c r="R64" s="613"/>
      <c r="S64" s="613"/>
      <c r="T64" s="613"/>
      <c r="U64" s="613"/>
      <c r="V64" s="613"/>
      <c r="W64" s="613"/>
      <c r="X64" s="613"/>
    </row>
    <row r="65" spans="1:24">
      <c r="A65" s="171" t="s">
        <v>234</v>
      </c>
      <c r="B65" s="40" t="s">
        <v>4141</v>
      </c>
      <c r="C65" s="172">
        <v>10</v>
      </c>
      <c r="D65" s="172">
        <v>1</v>
      </c>
      <c r="E65" s="412">
        <v>0</v>
      </c>
      <c r="F65" s="273">
        <f t="shared" si="6"/>
        <v>0</v>
      </c>
      <c r="G65" s="544"/>
      <c r="H65" s="173">
        <f t="shared" si="7"/>
        <v>0</v>
      </c>
      <c r="J65" s="613"/>
      <c r="K65" s="613"/>
      <c r="L65" s="613"/>
      <c r="M65" s="613"/>
      <c r="N65" s="613"/>
      <c r="O65" s="613"/>
      <c r="P65" s="613"/>
      <c r="Q65" s="613"/>
      <c r="R65" s="613"/>
      <c r="S65" s="613"/>
      <c r="T65" s="613"/>
      <c r="U65" s="613"/>
      <c r="V65" s="613"/>
      <c r="W65" s="613"/>
      <c r="X65" s="613"/>
    </row>
    <row r="66" spans="1:24">
      <c r="A66" s="21" t="s">
        <v>235</v>
      </c>
      <c r="B66" s="40" t="s">
        <v>4141</v>
      </c>
      <c r="C66" s="172">
        <v>439</v>
      </c>
      <c r="D66" s="172">
        <v>1</v>
      </c>
      <c r="E66" s="412">
        <v>0</v>
      </c>
      <c r="F66" s="273">
        <f t="shared" si="6"/>
        <v>0</v>
      </c>
      <c r="G66" s="544"/>
      <c r="H66" s="173">
        <f t="shared" si="7"/>
        <v>0</v>
      </c>
      <c r="J66" s="613"/>
      <c r="K66" s="613"/>
      <c r="L66" s="613"/>
      <c r="M66" s="613"/>
      <c r="N66" s="613"/>
      <c r="O66" s="613"/>
      <c r="P66" s="613"/>
      <c r="Q66" s="613"/>
      <c r="R66" s="613"/>
      <c r="S66" s="613"/>
      <c r="T66" s="613"/>
      <c r="U66" s="613"/>
      <c r="V66" s="613"/>
      <c r="W66" s="613"/>
      <c r="X66" s="613"/>
    </row>
    <row r="67" spans="1:24">
      <c r="A67" s="3" t="s">
        <v>236</v>
      </c>
      <c r="B67" s="40" t="s">
        <v>4141</v>
      </c>
      <c r="C67" s="172">
        <v>20</v>
      </c>
      <c r="D67" s="172">
        <v>1</v>
      </c>
      <c r="E67" s="412">
        <v>0</v>
      </c>
      <c r="F67" s="273">
        <f t="shared" si="6"/>
        <v>0</v>
      </c>
      <c r="G67" s="544"/>
      <c r="H67" s="173">
        <f t="shared" si="7"/>
        <v>0</v>
      </c>
      <c r="J67" s="613"/>
      <c r="K67" s="613"/>
      <c r="L67" s="613"/>
      <c r="M67" s="613"/>
      <c r="N67" s="613"/>
      <c r="O67" s="613"/>
      <c r="P67" s="613"/>
      <c r="Q67" s="613"/>
      <c r="R67" s="613"/>
      <c r="S67" s="613"/>
      <c r="T67" s="613"/>
      <c r="U67" s="613"/>
      <c r="V67" s="613"/>
      <c r="W67" s="613"/>
      <c r="X67" s="613"/>
    </row>
    <row r="68" spans="1:24">
      <c r="A68" s="171" t="s">
        <v>237</v>
      </c>
      <c r="B68" s="40" t="s">
        <v>4141</v>
      </c>
      <c r="C68" s="172">
        <v>608</v>
      </c>
      <c r="D68" s="172">
        <v>1</v>
      </c>
      <c r="E68" s="412">
        <v>0</v>
      </c>
      <c r="F68" s="273">
        <f t="shared" si="6"/>
        <v>0</v>
      </c>
      <c r="G68" s="544"/>
      <c r="H68" s="173">
        <f t="shared" si="7"/>
        <v>0</v>
      </c>
      <c r="J68" s="613"/>
      <c r="K68" s="613"/>
      <c r="L68" s="613"/>
      <c r="M68" s="613"/>
      <c r="N68" s="613"/>
      <c r="O68" s="613"/>
      <c r="P68" s="613"/>
      <c r="Q68" s="613"/>
      <c r="R68" s="613"/>
      <c r="S68" s="613"/>
      <c r="T68" s="613"/>
      <c r="U68" s="613"/>
      <c r="V68" s="613"/>
      <c r="W68" s="613"/>
      <c r="X68" s="613"/>
    </row>
    <row r="69" spans="1:24">
      <c r="A69" s="40" t="s">
        <v>238</v>
      </c>
      <c r="B69" s="40" t="s">
        <v>4141</v>
      </c>
      <c r="C69" s="172">
        <v>570</v>
      </c>
      <c r="D69" s="172">
        <v>1</v>
      </c>
      <c r="E69" s="412">
        <v>0</v>
      </c>
      <c r="F69" s="273">
        <f t="shared" si="6"/>
        <v>0</v>
      </c>
      <c r="G69" s="544"/>
      <c r="H69" s="173">
        <f t="shared" si="7"/>
        <v>0</v>
      </c>
      <c r="J69" s="613"/>
      <c r="K69" s="613"/>
      <c r="L69" s="613"/>
      <c r="M69" s="613"/>
      <c r="N69" s="613"/>
      <c r="O69" s="613"/>
      <c r="P69" s="613"/>
      <c r="Q69" s="613"/>
      <c r="R69" s="613"/>
      <c r="S69" s="613"/>
      <c r="T69" s="613"/>
      <c r="U69" s="613"/>
      <c r="V69" s="613"/>
      <c r="W69" s="613"/>
      <c r="X69" s="613"/>
    </row>
    <row r="70" spans="1:24">
      <c r="A70" s="40" t="s">
        <v>239</v>
      </c>
      <c r="B70" s="40" t="s">
        <v>4141</v>
      </c>
      <c r="C70" s="172">
        <v>110</v>
      </c>
      <c r="D70" s="172">
        <v>1</v>
      </c>
      <c r="E70" s="412">
        <v>0</v>
      </c>
      <c r="F70" s="273">
        <f t="shared" si="6"/>
        <v>0</v>
      </c>
      <c r="G70" s="544"/>
      <c r="H70" s="173">
        <f t="shared" si="7"/>
        <v>0</v>
      </c>
      <c r="J70" s="613"/>
    </row>
    <row r="71" spans="1:24">
      <c r="A71" s="40" t="s">
        <v>4127</v>
      </c>
      <c r="B71" s="40" t="s">
        <v>4142</v>
      </c>
      <c r="C71" s="172">
        <v>64</v>
      </c>
      <c r="D71" s="172">
        <v>1</v>
      </c>
      <c r="E71" s="412">
        <v>0</v>
      </c>
      <c r="F71" s="273">
        <f t="shared" si="6"/>
        <v>0</v>
      </c>
      <c r="G71" s="544"/>
      <c r="H71" s="173">
        <f t="shared" si="7"/>
        <v>0</v>
      </c>
      <c r="J71"/>
    </row>
    <row r="72" spans="1:24">
      <c r="A72" s="40" t="s">
        <v>4128</v>
      </c>
      <c r="B72" s="40" t="s">
        <v>4143</v>
      </c>
      <c r="C72" s="172">
        <v>102</v>
      </c>
      <c r="D72" s="172">
        <v>1</v>
      </c>
      <c r="E72" s="412">
        <v>0</v>
      </c>
      <c r="F72" s="273">
        <f t="shared" si="6"/>
        <v>0</v>
      </c>
      <c r="G72" s="544"/>
      <c r="H72" s="173">
        <f t="shared" si="7"/>
        <v>0</v>
      </c>
      <c r="J72"/>
    </row>
    <row r="73" spans="1:24">
      <c r="A73" s="40" t="s">
        <v>258</v>
      </c>
      <c r="B73" s="40" t="s">
        <v>4144</v>
      </c>
      <c r="C73" s="172">
        <v>138</v>
      </c>
      <c r="D73" s="172">
        <v>1</v>
      </c>
      <c r="E73" s="412">
        <v>0</v>
      </c>
      <c r="F73" s="273">
        <f t="shared" si="6"/>
        <v>0</v>
      </c>
      <c r="G73" s="544"/>
      <c r="H73" s="173">
        <f t="shared" si="7"/>
        <v>0</v>
      </c>
      <c r="J73"/>
    </row>
    <row r="74" spans="1:24">
      <c r="A74" s="171" t="s">
        <v>240</v>
      </c>
      <c r="B74" s="40" t="s">
        <v>4141</v>
      </c>
      <c r="C74" s="172">
        <v>82</v>
      </c>
      <c r="D74" s="172">
        <v>1</v>
      </c>
      <c r="E74" s="412">
        <v>0</v>
      </c>
      <c r="F74" s="273">
        <f t="shared" si="6"/>
        <v>0</v>
      </c>
      <c r="G74" s="544"/>
      <c r="H74" s="173">
        <f t="shared" si="7"/>
        <v>0</v>
      </c>
      <c r="J74" s="613"/>
    </row>
    <row r="75" spans="1:24">
      <c r="A75" s="40" t="s">
        <v>241</v>
      </c>
      <c r="B75" s="40" t="s">
        <v>4141</v>
      </c>
      <c r="C75" s="172">
        <v>8</v>
      </c>
      <c r="D75" s="172">
        <v>1</v>
      </c>
      <c r="E75" s="412">
        <v>0</v>
      </c>
      <c r="F75" s="273">
        <f t="shared" si="6"/>
        <v>0</v>
      </c>
      <c r="G75" s="544"/>
      <c r="H75" s="173">
        <f t="shared" si="7"/>
        <v>0</v>
      </c>
      <c r="J75" s="613"/>
    </row>
    <row r="76" spans="1:24">
      <c r="A76" s="40" t="s">
        <v>242</v>
      </c>
      <c r="B76" s="40" t="s">
        <v>4141</v>
      </c>
      <c r="C76" s="172">
        <v>35</v>
      </c>
      <c r="D76" s="172">
        <v>1</v>
      </c>
      <c r="E76" s="412">
        <v>0</v>
      </c>
      <c r="F76" s="273">
        <f>+C76*E76</f>
        <v>0</v>
      </c>
      <c r="G76" s="544"/>
      <c r="H76" s="173">
        <f>+D76*F76</f>
        <v>0</v>
      </c>
      <c r="J76" s="613"/>
    </row>
    <row r="77" spans="1:24">
      <c r="A77" s="40" t="s">
        <v>243</v>
      </c>
      <c r="B77" s="40" t="s">
        <v>4141</v>
      </c>
      <c r="C77" s="172">
        <v>115</v>
      </c>
      <c r="D77" s="172">
        <v>1</v>
      </c>
      <c r="E77" s="412">
        <v>0</v>
      </c>
      <c r="F77" s="273">
        <f t="shared" si="6"/>
        <v>0</v>
      </c>
      <c r="G77" s="544"/>
      <c r="H77" s="173">
        <f t="shared" si="7"/>
        <v>0</v>
      </c>
      <c r="J77" s="613"/>
    </row>
    <row r="78" spans="1:24">
      <c r="A78" s="40" t="s">
        <v>268</v>
      </c>
      <c r="B78" s="40" t="s">
        <v>4141</v>
      </c>
      <c r="C78" s="172">
        <v>200</v>
      </c>
      <c r="D78" s="172">
        <v>1</v>
      </c>
      <c r="E78" s="412">
        <v>0</v>
      </c>
      <c r="F78" s="273">
        <f t="shared" si="6"/>
        <v>0</v>
      </c>
      <c r="G78" s="544"/>
      <c r="H78" s="173">
        <f t="shared" si="7"/>
        <v>0</v>
      </c>
    </row>
    <row r="79" spans="1:24">
      <c r="A79" s="40" t="s">
        <v>244</v>
      </c>
      <c r="B79" s="40" t="s">
        <v>4141</v>
      </c>
      <c r="C79" s="172">
        <v>42</v>
      </c>
      <c r="D79" s="172">
        <v>1</v>
      </c>
      <c r="E79" s="412">
        <v>0</v>
      </c>
      <c r="F79" s="273">
        <f t="shared" si="6"/>
        <v>0</v>
      </c>
      <c r="G79" s="544"/>
      <c r="H79" s="173">
        <f t="shared" si="7"/>
        <v>0</v>
      </c>
    </row>
    <row r="80" spans="1:24">
      <c r="A80" s="40" t="s">
        <v>245</v>
      </c>
      <c r="B80" s="40" t="s">
        <v>4141</v>
      </c>
      <c r="C80" s="172">
        <v>409</v>
      </c>
      <c r="D80" s="172">
        <v>1</v>
      </c>
      <c r="E80" s="412">
        <v>0</v>
      </c>
      <c r="F80" s="273">
        <f t="shared" si="6"/>
        <v>0</v>
      </c>
      <c r="G80" s="544"/>
      <c r="H80" s="173">
        <f t="shared" si="7"/>
        <v>0</v>
      </c>
    </row>
    <row r="81" spans="1:8">
      <c r="A81" s="40" t="s">
        <v>248</v>
      </c>
      <c r="B81" s="40" t="s">
        <v>4141</v>
      </c>
      <c r="C81" s="172">
        <v>230</v>
      </c>
      <c r="D81" s="172">
        <v>1</v>
      </c>
      <c r="E81" s="412">
        <v>0</v>
      </c>
      <c r="F81" s="273">
        <f t="shared" si="6"/>
        <v>0</v>
      </c>
      <c r="G81" s="544"/>
      <c r="H81" s="173">
        <f t="shared" si="7"/>
        <v>0</v>
      </c>
    </row>
    <row r="82" spans="1:8">
      <c r="A82" s="40" t="s">
        <v>249</v>
      </c>
      <c r="B82" s="40" t="s">
        <v>4141</v>
      </c>
      <c r="C82" s="172">
        <v>203</v>
      </c>
      <c r="D82" s="172">
        <v>1</v>
      </c>
      <c r="E82" s="412">
        <v>0</v>
      </c>
      <c r="F82" s="273">
        <f t="shared" si="6"/>
        <v>0</v>
      </c>
      <c r="G82" s="544"/>
      <c r="H82" s="173">
        <f t="shared" si="7"/>
        <v>0</v>
      </c>
    </row>
    <row r="83" spans="1:8">
      <c r="A83" s="40" t="s">
        <v>250</v>
      </c>
      <c r="B83" s="40" t="s">
        <v>4141</v>
      </c>
      <c r="C83" s="172">
        <v>438</v>
      </c>
      <c r="D83" s="172">
        <v>1</v>
      </c>
      <c r="E83" s="412">
        <v>0</v>
      </c>
      <c r="F83" s="273">
        <f>+C83*E83</f>
        <v>0</v>
      </c>
      <c r="G83" s="544"/>
      <c r="H83" s="173">
        <f>+D83*F83</f>
        <v>0</v>
      </c>
    </row>
    <row r="84" spans="1:8">
      <c r="A84" s="40" t="s">
        <v>4129</v>
      </c>
      <c r="B84" s="40" t="s">
        <v>4141</v>
      </c>
      <c r="C84" s="172">
        <v>58</v>
      </c>
      <c r="D84" s="172">
        <v>1</v>
      </c>
      <c r="E84" s="412">
        <v>0</v>
      </c>
      <c r="F84" s="273">
        <f t="shared" si="6"/>
        <v>0</v>
      </c>
      <c r="G84" s="544"/>
      <c r="H84" s="173">
        <f t="shared" si="7"/>
        <v>0</v>
      </c>
    </row>
    <row r="85" spans="1:8">
      <c r="A85" s="171"/>
      <c r="B85" s="40"/>
      <c r="C85" s="172"/>
      <c r="D85" s="172"/>
      <c r="E85" s="172"/>
      <c r="F85" s="172"/>
      <c r="G85" s="172"/>
      <c r="H85" s="172"/>
    </row>
    <row r="86" spans="1:8" ht="12" customHeight="1"/>
    <row r="87" spans="1:8" s="50" customFormat="1" ht="12.6">
      <c r="A87" s="71" t="s">
        <v>9</v>
      </c>
      <c r="B87" s="174"/>
      <c r="C87" s="174"/>
      <c r="D87" s="174"/>
      <c r="E87" s="174"/>
      <c r="F87" s="274">
        <f>SUM(F11:F85)</f>
        <v>30504.149999999998</v>
      </c>
      <c r="G87" s="174"/>
      <c r="H87" s="149">
        <f>SUM(H11:H86)</f>
        <v>0</v>
      </c>
    </row>
  </sheetData>
  <sortState xmlns:xlrd2="http://schemas.microsoft.com/office/spreadsheetml/2017/richdata2" ref="A63:I84">
    <sortCondition ref="A84"/>
  </sortState>
  <mergeCells count="17">
    <mergeCell ref="G41:G42"/>
    <mergeCell ref="H41:H42"/>
    <mergeCell ref="B11:B15"/>
    <mergeCell ref="C44:C45"/>
    <mergeCell ref="E44:E45"/>
    <mergeCell ref="F44:F45"/>
    <mergeCell ref="D44:D45"/>
    <mergeCell ref="C41:C42"/>
    <mergeCell ref="D41:D42"/>
    <mergeCell ref="E41:E42"/>
    <mergeCell ref="F41:F42"/>
    <mergeCell ref="E46:E49"/>
    <mergeCell ref="F46:F49"/>
    <mergeCell ref="G46:G49"/>
    <mergeCell ref="H46:H49"/>
    <mergeCell ref="H44:H45"/>
    <mergeCell ref="G44:G45"/>
  </mergeCells>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theme="0" tint="-0.14999847407452621"/>
  </sheetPr>
  <dimension ref="A1:F72"/>
  <sheetViews>
    <sheetView showGridLines="0" showZeros="0" zoomScale="85" zoomScaleNormal="85" zoomScaleSheetLayoutView="75" zoomScalePageLayoutView="50" workbookViewId="0">
      <pane ySplit="10" topLeftCell="A11" activePane="bottomLeft" state="frozen"/>
      <selection activeCell="B1" sqref="B1"/>
      <selection pane="bottomLeft" activeCell="A56" sqref="A56:A60"/>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266" t="s">
        <v>23</v>
      </c>
      <c r="B1" s="176"/>
      <c r="C1" s="176"/>
      <c r="D1" s="177"/>
    </row>
    <row r="3" spans="1:6" ht="15.6">
      <c r="A3" s="27" t="str">
        <f>'2-Kosten per locatie'!A3</f>
        <v>Naam opdrachtgever</v>
      </c>
      <c r="B3" s="48" t="str">
        <f>'2-Kosten per locatie'!B3</f>
        <v xml:space="preserve">TNO </v>
      </c>
      <c r="C3" s="178"/>
      <c r="D3" s="178"/>
    </row>
    <row r="4" spans="1:6" ht="15">
      <c r="A4" s="27" t="str">
        <f>'2-Kosten per locatie'!A4</f>
        <v>Calculatie onderdeel</v>
      </c>
      <c r="B4" s="48" t="s">
        <v>4221</v>
      </c>
      <c r="C4" s="179"/>
      <c r="D4" s="180"/>
    </row>
    <row r="5" spans="1:6" ht="15">
      <c r="A5" s="27" t="str">
        <f>'2-Kosten per locatie'!A5</f>
        <v>Referentie nummer</v>
      </c>
      <c r="B5" s="48" t="str">
        <f>'2-Kosten per locatie'!B5</f>
        <v>2022 FPL/INK 125</v>
      </c>
      <c r="C5" s="179"/>
      <c r="D5" s="180"/>
    </row>
    <row r="6" spans="1:6" ht="15">
      <c r="A6" s="27" t="str">
        <f>'2-Kosten per locatie'!A6</f>
        <v>Naam dienstverlener</v>
      </c>
      <c r="B6" s="48">
        <f>'2-Kosten per locatie'!B6</f>
        <v>0</v>
      </c>
      <c r="C6" s="179"/>
      <c r="D6" s="180"/>
    </row>
    <row r="7" spans="1:6" ht="15">
      <c r="A7" s="27" t="str">
        <f>'2-Kosten per locatie'!A7</f>
        <v>Prijspeil</v>
      </c>
      <c r="B7" s="395">
        <f>'2-Kosten per locatie'!B7</f>
        <v>45383</v>
      </c>
      <c r="C7" s="179"/>
      <c r="D7" s="180"/>
    </row>
    <row r="8" spans="1:6" ht="15">
      <c r="A8" s="19"/>
      <c r="B8" s="181"/>
      <c r="C8" s="179"/>
      <c r="D8" s="180"/>
    </row>
    <row r="9" spans="1:6" ht="15">
      <c r="C9" s="179"/>
      <c r="D9" s="180"/>
    </row>
    <row r="10" spans="1:6">
      <c r="A10" s="182"/>
      <c r="B10" s="183"/>
      <c r="C10" s="183"/>
      <c r="D10" s="183"/>
    </row>
    <row r="11" spans="1:6" ht="15">
      <c r="A11" s="205" t="s">
        <v>135</v>
      </c>
      <c r="B11" s="206"/>
      <c r="C11" s="206"/>
      <c r="D11" s="207"/>
      <c r="E11" s="207"/>
      <c r="F11" s="208"/>
    </row>
    <row r="13" spans="1:6">
      <c r="A13" s="189"/>
      <c r="B13" s="190"/>
      <c r="C13" s="689" t="s">
        <v>106</v>
      </c>
      <c r="D13" s="690"/>
      <c r="E13" s="690"/>
      <c r="F13" s="691"/>
    </row>
    <row r="14" spans="1:6">
      <c r="A14" s="191" t="s">
        <v>48</v>
      </c>
      <c r="B14" s="191" t="s">
        <v>12</v>
      </c>
      <c r="C14" s="192" t="s">
        <v>102</v>
      </c>
      <c r="D14" s="172" t="s">
        <v>103</v>
      </c>
      <c r="E14" s="172" t="s">
        <v>104</v>
      </c>
      <c r="F14" s="172" t="s">
        <v>105</v>
      </c>
    </row>
    <row r="15" spans="1:6" ht="13.8">
      <c r="A15" s="184" t="s">
        <v>215</v>
      </c>
      <c r="B15" s="184" t="s">
        <v>33</v>
      </c>
      <c r="C15" s="270">
        <v>0</v>
      </c>
      <c r="D15" s="270">
        <v>0</v>
      </c>
      <c r="E15" s="270">
        <v>0</v>
      </c>
      <c r="F15" s="270">
        <v>0</v>
      </c>
    </row>
    <row r="16" spans="1:6" ht="13.8">
      <c r="A16" s="184" t="s">
        <v>214</v>
      </c>
      <c r="B16" s="184" t="s">
        <v>33</v>
      </c>
      <c r="C16" s="270">
        <v>0</v>
      </c>
      <c r="D16" s="270">
        <v>0</v>
      </c>
      <c r="E16" s="270">
        <v>0</v>
      </c>
      <c r="F16" s="270">
        <v>0</v>
      </c>
    </row>
    <row r="17" spans="1:6" ht="13.8">
      <c r="A17" s="184" t="s">
        <v>70</v>
      </c>
      <c r="B17" s="184" t="s">
        <v>34</v>
      </c>
      <c r="C17" s="270">
        <v>0</v>
      </c>
      <c r="D17" s="270">
        <v>0</v>
      </c>
      <c r="E17" s="270">
        <v>0</v>
      </c>
      <c r="F17" s="270">
        <v>0</v>
      </c>
    </row>
    <row r="18" spans="1:6" ht="13.8">
      <c r="A18" s="191" t="s">
        <v>71</v>
      </c>
      <c r="B18" s="268"/>
      <c r="C18" s="270">
        <v>0</v>
      </c>
      <c r="D18" s="270">
        <v>0</v>
      </c>
      <c r="E18" s="270">
        <v>0</v>
      </c>
      <c r="F18" s="270">
        <v>0</v>
      </c>
    </row>
    <row r="19" spans="1:6" ht="13.8">
      <c r="A19" s="191" t="s">
        <v>8</v>
      </c>
      <c r="B19" s="268"/>
      <c r="C19" s="270">
        <v>0</v>
      </c>
      <c r="D19" s="270">
        <v>0</v>
      </c>
      <c r="E19" s="270">
        <v>0</v>
      </c>
      <c r="F19" s="270">
        <v>0</v>
      </c>
    </row>
    <row r="20" spans="1:6" ht="13.8">
      <c r="A20" s="185"/>
      <c r="B20" s="185"/>
      <c r="C20" s="185"/>
      <c r="D20" s="176"/>
    </row>
    <row r="21" spans="1:6" ht="15">
      <c r="A21" s="205" t="s">
        <v>4138</v>
      </c>
      <c r="B21" s="206"/>
      <c r="C21" s="206"/>
      <c r="D21" s="206"/>
      <c r="E21" s="206"/>
      <c r="F21" s="209"/>
    </row>
    <row r="22" spans="1:6" ht="13.8">
      <c r="A22" s="193"/>
      <c r="B22" s="185"/>
      <c r="C22" s="185"/>
      <c r="D22" s="176"/>
      <c r="E22" s="689" t="s">
        <v>21</v>
      </c>
      <c r="F22" s="691"/>
    </row>
    <row r="23" spans="1:6">
      <c r="A23" s="191" t="s">
        <v>137</v>
      </c>
      <c r="B23" s="194" t="s">
        <v>12</v>
      </c>
      <c r="C23" s="195"/>
      <c r="D23" s="196"/>
      <c r="E23" s="192" t="s">
        <v>138</v>
      </c>
      <c r="F23" s="192" t="s">
        <v>139</v>
      </c>
    </row>
    <row r="24" spans="1:6" ht="13.8">
      <c r="A24" s="184" t="s">
        <v>140</v>
      </c>
      <c r="B24" s="268" t="s">
        <v>18</v>
      </c>
      <c r="C24" s="269"/>
      <c r="D24" s="269"/>
      <c r="E24" s="270">
        <v>0</v>
      </c>
      <c r="F24" s="270">
        <v>0</v>
      </c>
    </row>
    <row r="25" spans="1:6" ht="13.8">
      <c r="A25" s="184" t="s">
        <v>141</v>
      </c>
      <c r="B25" s="268" t="s">
        <v>18</v>
      </c>
      <c r="C25" s="271"/>
      <c r="D25" s="271"/>
      <c r="E25" s="270">
        <v>0</v>
      </c>
      <c r="F25" s="270">
        <v>0</v>
      </c>
    </row>
    <row r="26" spans="1:6" ht="13.8">
      <c r="A26" s="184" t="s">
        <v>142</v>
      </c>
      <c r="B26" s="268" t="s">
        <v>18</v>
      </c>
      <c r="C26" s="271"/>
      <c r="D26" s="271"/>
      <c r="E26" s="270">
        <v>0</v>
      </c>
      <c r="F26" s="270">
        <v>0</v>
      </c>
    </row>
    <row r="27" spans="1:6" ht="13.8">
      <c r="A27" s="184" t="s">
        <v>4139</v>
      </c>
      <c r="B27" s="268" t="s">
        <v>18</v>
      </c>
      <c r="C27" s="271"/>
      <c r="D27" s="271"/>
      <c r="E27" s="270">
        <v>0</v>
      </c>
      <c r="F27" s="270">
        <v>0</v>
      </c>
    </row>
    <row r="28" spans="1:6">
      <c r="A28" s="197"/>
      <c r="B28" s="198"/>
      <c r="C28" s="198"/>
      <c r="D28" s="197"/>
    </row>
    <row r="29" spans="1:6" ht="15">
      <c r="A29" s="205" t="s">
        <v>136</v>
      </c>
      <c r="B29" s="206"/>
      <c r="C29" s="206"/>
      <c r="D29" s="206"/>
      <c r="E29" s="206"/>
      <c r="F29" s="209"/>
    </row>
    <row r="30" spans="1:6">
      <c r="A30" s="186"/>
      <c r="B30" s="186"/>
      <c r="C30" s="186"/>
      <c r="D30" s="186"/>
    </row>
    <row r="31" spans="1:6" ht="26.4">
      <c r="A31" s="199" t="s">
        <v>48</v>
      </c>
      <c r="B31" s="200" t="s">
        <v>12</v>
      </c>
      <c r="C31" s="195"/>
      <c r="D31" s="196"/>
      <c r="E31" s="201" t="s">
        <v>100</v>
      </c>
      <c r="F31" s="202" t="s">
        <v>101</v>
      </c>
    </row>
    <row r="32" spans="1:6" ht="13.8">
      <c r="A32" s="184" t="s">
        <v>143</v>
      </c>
      <c r="B32" s="268" t="s">
        <v>18</v>
      </c>
      <c r="C32" s="269"/>
      <c r="D32" s="269"/>
      <c r="E32" s="270">
        <v>0</v>
      </c>
      <c r="F32" s="270">
        <v>0</v>
      </c>
    </row>
    <row r="33" spans="1:6" ht="13.8">
      <c r="A33" s="184" t="s">
        <v>144</v>
      </c>
      <c r="B33" s="268" t="s">
        <v>18</v>
      </c>
      <c r="C33" s="271"/>
      <c r="D33" s="271"/>
      <c r="E33" s="270">
        <v>0</v>
      </c>
      <c r="F33" s="270">
        <v>0</v>
      </c>
    </row>
    <row r="34" spans="1:6" ht="13.8">
      <c r="A34" s="184" t="s">
        <v>145</v>
      </c>
      <c r="B34" s="268" t="s">
        <v>18</v>
      </c>
      <c r="C34" s="272"/>
      <c r="D34" s="271"/>
      <c r="E34" s="270">
        <v>0</v>
      </c>
      <c r="F34" s="270">
        <v>0</v>
      </c>
    </row>
    <row r="35" spans="1:6" ht="13.8">
      <c r="A35" s="184" t="s">
        <v>185</v>
      </c>
      <c r="B35" s="268" t="s">
        <v>18</v>
      </c>
      <c r="C35" s="272"/>
      <c r="D35" s="271"/>
      <c r="E35" s="270">
        <v>0</v>
      </c>
      <c r="F35" s="270">
        <v>0</v>
      </c>
    </row>
    <row r="36" spans="1:6" ht="13.8">
      <c r="A36" s="184" t="s">
        <v>186</v>
      </c>
      <c r="B36" s="268" t="s">
        <v>18</v>
      </c>
      <c r="C36" s="272"/>
      <c r="D36" s="271"/>
      <c r="E36" s="270">
        <v>0</v>
      </c>
      <c r="F36" s="270">
        <v>0</v>
      </c>
    </row>
    <row r="38" spans="1:6" ht="15">
      <c r="A38" s="205" t="s">
        <v>146</v>
      </c>
      <c r="B38" s="206"/>
      <c r="C38" s="206"/>
      <c r="D38" s="206"/>
      <c r="E38" s="206"/>
      <c r="F38" s="209"/>
    </row>
    <row r="39" spans="1:6" ht="13.8">
      <c r="A39" s="193"/>
      <c r="B39" s="185"/>
      <c r="C39" s="185"/>
      <c r="D39" s="176"/>
    </row>
    <row r="40" spans="1:6">
      <c r="A40" s="191" t="s">
        <v>48</v>
      </c>
      <c r="B40" s="189" t="s">
        <v>12</v>
      </c>
      <c r="C40" s="186"/>
      <c r="D40" s="186"/>
      <c r="E40" s="186"/>
      <c r="F40" s="203" t="s">
        <v>107</v>
      </c>
    </row>
    <row r="41" spans="1:6" ht="13.8">
      <c r="A41" s="184" t="s">
        <v>147</v>
      </c>
      <c r="B41" s="187" t="s">
        <v>108</v>
      </c>
      <c r="C41" s="187"/>
      <c r="D41" s="187"/>
      <c r="E41" s="187"/>
      <c r="F41" s="270">
        <v>0</v>
      </c>
    </row>
    <row r="42" spans="1:6" ht="13.8">
      <c r="A42" s="184" t="s">
        <v>147</v>
      </c>
      <c r="B42" s="187" t="s">
        <v>110</v>
      </c>
      <c r="C42" s="187"/>
      <c r="D42" s="187"/>
      <c r="E42" s="187"/>
      <c r="F42" s="270">
        <v>0</v>
      </c>
    </row>
    <row r="43" spans="1:6" ht="13.8">
      <c r="A43" s="184" t="s">
        <v>147</v>
      </c>
      <c r="B43" s="187" t="s">
        <v>109</v>
      </c>
      <c r="C43" s="187"/>
      <c r="D43" s="187"/>
      <c r="E43" s="187"/>
      <c r="F43" s="270">
        <v>0</v>
      </c>
    </row>
    <row r="44" spans="1:6" ht="13.8">
      <c r="A44" s="184" t="s">
        <v>124</v>
      </c>
      <c r="B44" s="187" t="s">
        <v>108</v>
      </c>
      <c r="C44" s="187"/>
      <c r="D44" s="187"/>
      <c r="E44" s="187"/>
      <c r="F44" s="270">
        <v>0</v>
      </c>
    </row>
    <row r="46" spans="1:6" ht="15">
      <c r="A46" s="205" t="s">
        <v>4132</v>
      </c>
      <c r="B46" s="206"/>
      <c r="C46" s="206"/>
      <c r="D46" s="206"/>
      <c r="E46" s="206"/>
      <c r="F46" s="209"/>
    </row>
    <row r="47" spans="1:6">
      <c r="A47" s="186"/>
      <c r="B47" s="186"/>
      <c r="C47" s="186"/>
      <c r="D47" s="186"/>
    </row>
    <row r="48" spans="1:6">
      <c r="A48" s="199" t="s">
        <v>48</v>
      </c>
      <c r="B48" s="189" t="s">
        <v>12</v>
      </c>
      <c r="C48" s="186"/>
      <c r="D48" s="186"/>
      <c r="E48" s="186"/>
      <c r="F48" s="202" t="s">
        <v>4133</v>
      </c>
    </row>
    <row r="49" spans="1:6" ht="13.8">
      <c r="A49" s="184" t="s">
        <v>4135</v>
      </c>
      <c r="B49" s="187" t="s">
        <v>4134</v>
      </c>
      <c r="C49" s="187"/>
      <c r="D49" s="187"/>
      <c r="E49" s="187"/>
      <c r="F49" s="270">
        <v>0</v>
      </c>
    </row>
    <row r="50" spans="1:6" ht="13.8">
      <c r="A50" s="184" t="s">
        <v>4136</v>
      </c>
      <c r="B50" s="187" t="s">
        <v>4134</v>
      </c>
      <c r="C50" s="187"/>
      <c r="D50" s="187"/>
      <c r="E50" s="187"/>
      <c r="F50" s="270">
        <v>0</v>
      </c>
    </row>
    <row r="51" spans="1:6" ht="14.4" customHeight="1">
      <c r="A51" s="184" t="s">
        <v>4137</v>
      </c>
      <c r="B51" s="187" t="s">
        <v>4134</v>
      </c>
      <c r="C51" s="187"/>
      <c r="D51" s="187"/>
      <c r="E51" s="187"/>
      <c r="F51" s="270">
        <v>0</v>
      </c>
    </row>
    <row r="53" spans="1:6" ht="15">
      <c r="A53" s="205" t="s">
        <v>4252</v>
      </c>
      <c r="B53" s="206"/>
      <c r="C53" s="206"/>
      <c r="D53" s="206"/>
      <c r="E53" s="206"/>
      <c r="F53" s="209"/>
    </row>
    <row r="54" spans="1:6">
      <c r="A54" s="186"/>
      <c r="B54" s="186"/>
      <c r="C54" s="186"/>
      <c r="D54" s="186"/>
    </row>
    <row r="55" spans="1:6" ht="26.4">
      <c r="A55" s="199" t="s">
        <v>48</v>
      </c>
      <c r="B55" s="200" t="s">
        <v>12</v>
      </c>
      <c r="C55" s="195"/>
      <c r="D55" s="196"/>
      <c r="E55" s="201" t="s">
        <v>100</v>
      </c>
      <c r="F55" s="202" t="s">
        <v>101</v>
      </c>
    </row>
    <row r="56" spans="1:6" ht="13.8">
      <c r="A56" s="631" t="s">
        <v>2264</v>
      </c>
      <c r="B56" s="187" t="s">
        <v>108</v>
      </c>
      <c r="C56" s="187"/>
      <c r="D56" s="187"/>
      <c r="E56" s="270">
        <v>0</v>
      </c>
      <c r="F56" s="270">
        <v>0</v>
      </c>
    </row>
    <row r="57" spans="1:6" ht="13.8">
      <c r="A57" s="631" t="s">
        <v>346</v>
      </c>
      <c r="B57" s="187" t="s">
        <v>108</v>
      </c>
      <c r="C57" s="187"/>
      <c r="D57" s="187"/>
      <c r="E57" s="270">
        <v>0</v>
      </c>
      <c r="F57" s="270">
        <v>0</v>
      </c>
    </row>
    <row r="58" spans="1:6" ht="13.8">
      <c r="A58" s="631" t="s">
        <v>255</v>
      </c>
      <c r="B58" s="187" t="s">
        <v>108</v>
      </c>
      <c r="C58" s="187"/>
      <c r="D58" s="187"/>
      <c r="E58" s="270">
        <v>0</v>
      </c>
      <c r="F58" s="270">
        <v>0</v>
      </c>
    </row>
    <row r="59" spans="1:6" ht="13.8">
      <c r="A59" s="631" t="s">
        <v>17</v>
      </c>
      <c r="B59" s="187" t="s">
        <v>108</v>
      </c>
      <c r="C59" s="187"/>
      <c r="D59" s="187"/>
      <c r="E59" s="270">
        <v>0</v>
      </c>
      <c r="F59" s="270">
        <v>0</v>
      </c>
    </row>
    <row r="60" spans="1:6" ht="13.8">
      <c r="A60" s="631" t="s">
        <v>4253</v>
      </c>
      <c r="B60" s="187" t="s">
        <v>108</v>
      </c>
      <c r="C60" s="187"/>
      <c r="D60" s="187"/>
      <c r="E60" s="270">
        <v>0</v>
      </c>
      <c r="F60" s="270">
        <v>0</v>
      </c>
    </row>
    <row r="61" spans="1:6" s="17" customFormat="1">
      <c r="A61" s="185"/>
      <c r="B61" s="185"/>
    </row>
    <row r="62" spans="1:6" ht="15">
      <c r="A62" s="204" t="s">
        <v>2</v>
      </c>
      <c r="B62" s="176"/>
      <c r="C62" s="176"/>
      <c r="D62" s="185"/>
    </row>
    <row r="63" spans="1:6">
      <c r="A63" s="185" t="s">
        <v>37</v>
      </c>
    </row>
    <row r="64" spans="1:6" ht="13.8">
      <c r="A64" s="185" t="s">
        <v>148</v>
      </c>
      <c r="B64" s="176"/>
      <c r="C64" s="176"/>
      <c r="D64" s="185"/>
    </row>
    <row r="65" spans="1:4" ht="12.75" customHeight="1">
      <c r="A65" s="185"/>
      <c r="B65" s="176"/>
      <c r="C65" s="176"/>
      <c r="D65" s="185"/>
    </row>
    <row r="66" spans="1:4" ht="13.8">
      <c r="A66" s="185"/>
      <c r="B66" s="176"/>
      <c r="C66" s="176"/>
      <c r="D66" s="185"/>
    </row>
    <row r="67" spans="1:4" ht="13.8">
      <c r="A67" s="185"/>
      <c r="B67" s="176"/>
      <c r="C67" s="176"/>
      <c r="D67" s="185"/>
    </row>
    <row r="69" spans="1:4" ht="13.8">
      <c r="A69" s="188"/>
      <c r="B69" s="176"/>
      <c r="C69" s="176"/>
      <c r="D69" s="176"/>
    </row>
    <row r="70" spans="1:4">
      <c r="A70" s="188"/>
    </row>
    <row r="71" spans="1:4">
      <c r="A71" s="188"/>
    </row>
    <row r="72" spans="1:4">
      <c r="A72" s="188"/>
    </row>
  </sheetData>
  <sortState xmlns:xlrd2="http://schemas.microsoft.com/office/spreadsheetml/2017/richdata2" ref="A56:I60">
    <sortCondition ref="A56:A60"/>
  </sortState>
  <mergeCells count="2">
    <mergeCell ref="C13:F13"/>
    <mergeCell ref="E22:F22"/>
  </mergeCells>
  <phoneticPr fontId="12"/>
  <conditionalFormatting sqref="E24:F60">
    <cfRule type="cellIs" dxfId="2" priority="1" stopIfTrue="1" operator="equal">
      <formula>"nvt"</formula>
    </cfRule>
  </conditionalFormatting>
  <conditionalFormatting sqref="F41:F44">
    <cfRule type="cellIs" dxfId="1" priority="14" stopIfTrue="1" operator="equal">
      <formula>"nvt"</formula>
    </cfRule>
  </conditionalFormatting>
  <conditionalFormatting sqref="F49:F51">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5F3E05EC263904A8000A3FDF07D44AA" ma:contentTypeVersion="5" ma:contentTypeDescription=" " ma:contentTypeScope="" ma:versionID="ab24133d1869234f5be83210f63a6a46">
  <xsd:schema xmlns:xsd="http://www.w3.org/2001/XMLSchema" xmlns:xs="http://www.w3.org/2001/XMLSchema" xmlns:p="http://schemas.microsoft.com/office/2006/metadata/properties" xmlns:ns2="46e3bcf1-c270-4532-9acb-cd8aa9940057" xmlns:ns3="2f6a910d-138e-42c1-8e8a-320c1b7cf3f7" xmlns:ns5="dc03b191-fcca-4b85-9666-daa59d35fa30" targetNamespace="http://schemas.microsoft.com/office/2006/metadata/properties" ma:root="true" ma:fieldsID="a1cb44209876c3c6b829b522ac0ae5b4" ns2:_="" ns3:_="" ns5:_="">
    <xsd:import namespace="46e3bcf1-c270-4532-9acb-cd8aa9940057"/>
    <xsd:import namespace="2f6a910d-138e-42c1-8e8a-320c1b7cf3f7"/>
    <xsd:import namespace="dc03b191-fcca-4b85-9666-daa59d35fa3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3bcf1-c270-4532-9acb-cd8aa994005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051368c-5581-429e-98f1-d90257b4ca1e}" ma:internalName="TaxCatchAll" ma:showField="CatchAllData"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051368c-5581-429e-98f1-d90257b4ca1e}" ma:internalName="TaxCatchAllLabel" ma:readOnly="true" ma:showField="CatchAllDataLabel"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Schoonmaakdienstverlening" ma:internalName="TNOC_ClusterName">
      <xsd:simpleType>
        <xsd:restriction base="dms:Text">
          <xsd:maxLength value="255"/>
        </xsd:restriction>
      </xsd:simpleType>
    </xsd:element>
    <xsd:element name="TNOC_ClusterId" ma:index="12" nillable="true" ma:displayName="Cluster ID" ma:default="9619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03b191-fcca-4b85-9666-daa59d35fa3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a20d149a844688b6abf34073d5c21d xmlns="46e3bcf1-c270-4532-9acb-cd8aa9940057">
      <Terms xmlns="http://schemas.microsoft.com/office/infopath/2007/PartnerControls"/>
    </lca20d149a844688b6abf34073d5c21d>
    <TNOC_ClusterName xmlns="2f6a910d-138e-42c1-8e8a-320c1b7cf3f7">Schoonmaakdienstverlening</TNOC_ClusterName>
    <TNOC_ClusterId xmlns="2f6a910d-138e-42c1-8e8a-320c1b7cf3f7">96197</TNOC_ClusterId>
    <h15fbb78f4cb41d290e72f301ea2865f xmlns="46e3bcf1-c270-4532-9acb-cd8aa994005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46e3bcf1-c270-4532-9acb-cd8aa9940057">
      <Terms xmlns="http://schemas.microsoft.com/office/infopath/2007/PartnerControls"/>
    </cf581d8792c646118aad2c2c4ecdfa8c>
    <n2a7a23bcc2241cb9261f9a914c7c1bb xmlns="46e3bcf1-c270-4532-9acb-cd8aa994005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46e3bcf1-c270-4532-9acb-cd8aa9940057">
      <Terms xmlns="http://schemas.microsoft.com/office/infopath/2007/PartnerControls"/>
    </bac4ab11065f4f6c809c820c57e320e5>
    <TaxCatchAll xmlns="46e3bcf1-c270-4532-9acb-cd8aa9940057">
      <Value>5</Value>
      <Value>3</Value>
    </TaxCatchAll>
    <_dlc_DocId xmlns="46e3bcf1-c270-4532-9acb-cd8aa9940057">X5APWF5T7VHA-1410321193-294</_dlc_DocId>
    <_dlc_DocIdUrl xmlns="46e3bcf1-c270-4532-9acb-cd8aa9940057">
      <Url>https://365tno.sharepoint.com/teams/T96197/_layouts/15/DocIdRedir.aspx?ID=X5APWF5T7VHA-1410321193-294</Url>
      <Description>X5APWF5T7VHA-1410321193-294</Description>
    </_dlc_DocIdUrl>
  </documentManagement>
</p:properties>
</file>

<file path=customXml/itemProps1.xml><?xml version="1.0" encoding="utf-8"?>
<ds:datastoreItem xmlns:ds="http://schemas.openxmlformats.org/officeDocument/2006/customXml" ds:itemID="{D76A545A-7504-4355-A2F6-2414DD4962EB}"/>
</file>

<file path=customXml/itemProps2.xml><?xml version="1.0" encoding="utf-8"?>
<ds:datastoreItem xmlns:ds="http://schemas.openxmlformats.org/officeDocument/2006/customXml" ds:itemID="{9BFCFCCF-DD8C-44BD-80D9-A7FBB3DCCF8F}"/>
</file>

<file path=customXml/itemProps3.xml><?xml version="1.0" encoding="utf-8"?>
<ds:datastoreItem xmlns:ds="http://schemas.openxmlformats.org/officeDocument/2006/customXml" ds:itemID="{0058E9D8-3922-41D8-A040-98CBADB457D2}"/>
</file>

<file path=customXml/itemProps4.xml><?xml version="1.0" encoding="utf-8"?>
<ds:datastoreItem xmlns:ds="http://schemas.openxmlformats.org/officeDocument/2006/customXml" ds:itemID="{C9F91248-F814-4F0A-BD56-0868E51BD5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18</vt:i4>
      </vt:variant>
    </vt:vector>
  </HeadingPairs>
  <TitlesOfParts>
    <vt:vector size="32"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12-Sanitaire voorzieningen</vt:lpstr>
      <vt:lpstr>13-Inloopmatten</vt:lpstr>
      <vt:lpstr>14-Verbruiksaantallen Sanitair</vt:lpstr>
      <vt:lpstr>'1-Uitgangspunten'!_Hlk39130726</vt:lpstr>
      <vt:lpstr>'1-Uitgangspunten'!_Toc106114456</vt:lpstr>
      <vt:lpstr>'1-Uitgangspunten'!_Toc106114457</vt:lpstr>
      <vt:lpstr>'1-Uitgangspunten'!_Toc106114458</vt:lpstr>
      <vt:lpstr>'1-Uitgangspunten'!_Toc106114459</vt:lpstr>
      <vt:lpstr>'1-Uitgangspunten'!_Toc518445846</vt:lpstr>
      <vt:lpstr>'12-Sanitaire voorzieningen'!Afdrukbereik</vt:lpstr>
      <vt:lpstr>'13-Inloopmatten'!Afdrukbereik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2021-08-10T10:52:39Z</cp:lastPrinted>
  <dcterms:created xsi:type="dcterms:W3CDTF">1999-10-05T12:28:40Z</dcterms:created>
  <dcterms:modified xsi:type="dcterms:W3CDTF">2023-04-04T13:50:05Z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0x010100A35317DCC28344A7B82488658A034A5C0100F5F3E05EC263904A8000A3FDF07D44AA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b2a9fcfa-a4db-455e-bb17-598898e3b836</vt:lpwstr>
  </property>
</Properties>
</file>